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C:\Users\sainbileg\Desktop\"/>
    </mc:Choice>
  </mc:AlternateContent>
  <xr:revisionPtr revIDLastSave="0" documentId="8_{B2B35F69-290D-4947-A200-669712A87439}" xr6:coauthVersionLast="36" xr6:coauthVersionMax="36" xr10:uidLastSave="{00000000-0000-0000-0000-000000000000}"/>
  <bookViews>
    <workbookView xWindow="0" yWindow="0" windowWidth="24720" windowHeight="12105" activeTab="8" xr2:uid="{00000000-000D-0000-FFFF-FFFF00000000}"/>
  </bookViews>
  <sheets>
    <sheet name="стат ХЗЗ" sheetId="2" r:id="rId1"/>
    <sheet name="стат ХААБ" sheetId="3" r:id="rId2"/>
    <sheet name="стат УУБ" sheetId="4" r:id="rId3"/>
    <sheet name="стат даатгал" sheetId="13" r:id="rId4"/>
    <sheet name="стат ББСБ 2006-2023" sheetId="6" r:id="rId5"/>
    <sheet name="стат ББСБ 2024-" sheetId="14" r:id="rId6"/>
    <sheet name="стат ХЗХ 2006-2023" sheetId="15" r:id="rId7"/>
    <sheet name="с_ХЗХ 2024-" sheetId="16" r:id="rId8"/>
    <sheet name="ВХХҮҮ" sheetId="10" r:id="rId9"/>
  </sheets>
  <definedNames>
    <definedName name="_xlnm._FilterDatabase" localSheetId="4" hidden="1">'стат ББСБ 2006-2023'!$A$3:$DF$75</definedName>
    <definedName name="_xlnm._FilterDatabase" localSheetId="3" hidden="1">'стат даатгал'!$A$3:$AV$20</definedName>
    <definedName name="_xlnm._FilterDatabase" localSheetId="1" hidden="1">'стат ХААБ'!$A$1:$V$1</definedName>
    <definedName name="_xlnm._FilterDatabase" localSheetId="6" hidden="1">'стат ХЗХ 2006-2023'!$A$3:$BQ$75</definedName>
  </definedNames>
  <calcPr calcId="191029"/>
</workbook>
</file>

<file path=xl/calcChain.xml><?xml version="1.0" encoding="utf-8"?>
<calcChain xmlns="http://schemas.openxmlformats.org/spreadsheetml/2006/main">
  <c r="AN6" i="16" l="1"/>
  <c r="BT5" i="16"/>
  <c r="BT6" i="16"/>
  <c r="BF5" i="16"/>
  <c r="BF6" i="16"/>
  <c r="BA5" i="16"/>
  <c r="BA6" i="16"/>
  <c r="O6" i="16"/>
  <c r="W6" i="16"/>
  <c r="C5" i="16"/>
  <c r="C6" i="16"/>
  <c r="R27" i="4" l="1"/>
  <c r="Q27" i="4"/>
  <c r="C26" i="4"/>
  <c r="Z26" i="4" s="1"/>
  <c r="M26" i="4"/>
  <c r="R21" i="4"/>
  <c r="R22" i="4"/>
  <c r="R23" i="4"/>
  <c r="R24" i="4"/>
  <c r="R25" i="4"/>
  <c r="R20" i="4"/>
  <c r="M25" i="4"/>
  <c r="Z25" i="4" s="1"/>
  <c r="C25" i="4"/>
  <c r="M24" i="4"/>
  <c r="Z24" i="4" s="1"/>
  <c r="C24" i="4"/>
  <c r="J243" i="2" l="1"/>
  <c r="J244" i="2" s="1"/>
  <c r="J245" i="2" s="1"/>
  <c r="C17" i="4" l="1"/>
  <c r="C15" i="4"/>
  <c r="C16" i="4"/>
  <c r="C18" i="4"/>
  <c r="C19" i="4"/>
  <c r="C20" i="4"/>
  <c r="C21" i="4"/>
  <c r="C22" i="4"/>
  <c r="C23" i="4"/>
  <c r="M16" i="4"/>
  <c r="M17" i="4"/>
  <c r="M18" i="4"/>
  <c r="M19" i="4"/>
  <c r="M20" i="4"/>
  <c r="M21" i="4"/>
  <c r="M22" i="4"/>
  <c r="M23" i="4"/>
  <c r="C27" i="4" l="1"/>
  <c r="Z22" i="4"/>
  <c r="Z23" i="4"/>
  <c r="X74" i="13"/>
  <c r="L74" i="13"/>
  <c r="Z21" i="4" l="1"/>
  <c r="AN5" i="16"/>
  <c r="W5" i="16"/>
  <c r="O5" i="16"/>
  <c r="BT4" i="16" l="1"/>
  <c r="BF4" i="16"/>
  <c r="BA4" i="16"/>
  <c r="AN4" i="16"/>
  <c r="W4" i="16"/>
  <c r="O4" i="16"/>
  <c r="H4" i="16"/>
  <c r="G4" i="16" s="1"/>
  <c r="C4" i="16"/>
  <c r="AJ76" i="15"/>
  <c r="O76" i="15"/>
  <c r="K76" i="15"/>
  <c r="C76" i="15"/>
  <c r="AJ75" i="15"/>
  <c r="O75" i="15"/>
  <c r="K75" i="15"/>
  <c r="AJ74" i="15"/>
  <c r="O74" i="15"/>
  <c r="K74" i="15"/>
  <c r="AJ73" i="15"/>
  <c r="O73" i="15"/>
  <c r="K73" i="15"/>
  <c r="AJ72" i="15"/>
  <c r="O72" i="15"/>
  <c r="K72" i="15"/>
  <c r="O71" i="15"/>
  <c r="K71" i="15"/>
  <c r="O70" i="15"/>
  <c r="K70" i="15"/>
  <c r="O69" i="15"/>
  <c r="K69" i="15"/>
  <c r="O68" i="15"/>
  <c r="K68" i="15"/>
  <c r="O67" i="15"/>
  <c r="K67" i="15"/>
  <c r="O66" i="15"/>
  <c r="K66" i="15"/>
  <c r="O65" i="15"/>
  <c r="K65" i="15"/>
  <c r="O64" i="15"/>
  <c r="K64" i="15"/>
  <c r="O63" i="15"/>
  <c r="K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O9" i="15"/>
  <c r="O8" i="15"/>
  <c r="O7" i="15"/>
  <c r="Z19" i="4" l="1"/>
  <c r="Z18" i="4"/>
  <c r="F5" i="14"/>
  <c r="J5" i="14"/>
  <c r="BI5" i="14"/>
  <c r="BR5" i="14" s="1"/>
  <c r="BB5" i="14"/>
  <c r="AS5" i="14"/>
  <c r="AR5" i="14" s="1"/>
  <c r="AB5" i="14"/>
  <c r="AA5" i="14" s="1"/>
  <c r="X5" i="14" s="1"/>
  <c r="W5" i="14" s="1"/>
  <c r="N5" i="14"/>
  <c r="AQ5" i="14" l="1"/>
  <c r="X72" i="13"/>
  <c r="L72" i="13"/>
  <c r="X71" i="13"/>
  <c r="L71" i="13"/>
  <c r="X70" i="13"/>
  <c r="L70" i="13"/>
  <c r="X69" i="13"/>
  <c r="L69" i="13"/>
  <c r="X68" i="13"/>
  <c r="L68" i="13"/>
  <c r="X67" i="13"/>
  <c r="L67" i="13"/>
  <c r="X66" i="13"/>
  <c r="L66" i="13"/>
  <c r="X65" i="13"/>
  <c r="L65" i="13"/>
  <c r="X64" i="13"/>
  <c r="L64" i="13"/>
  <c r="X63" i="13"/>
  <c r="L63" i="13"/>
  <c r="X62" i="13"/>
  <c r="L62" i="13"/>
  <c r="X61" i="13"/>
  <c r="L61" i="13"/>
  <c r="X60" i="13"/>
  <c r="L60" i="13"/>
  <c r="X59" i="13"/>
  <c r="L59" i="13"/>
  <c r="C59" i="13"/>
  <c r="X58" i="13"/>
  <c r="L58" i="13"/>
  <c r="X57" i="13"/>
  <c r="L57" i="13"/>
  <c r="X56" i="13"/>
  <c r="L56" i="13"/>
  <c r="X55" i="13"/>
  <c r="L55" i="13"/>
  <c r="X54" i="13"/>
  <c r="L54" i="13"/>
  <c r="X53" i="13"/>
  <c r="L53" i="13"/>
  <c r="X52" i="13"/>
  <c r="L52" i="13"/>
  <c r="X51" i="13"/>
  <c r="L51" i="13"/>
  <c r="X50" i="13"/>
  <c r="L50" i="13"/>
  <c r="X49" i="13"/>
  <c r="L49" i="13"/>
  <c r="X48" i="13"/>
  <c r="L48" i="13"/>
  <c r="X47" i="13"/>
  <c r="L47" i="13"/>
  <c r="L46" i="13"/>
  <c r="L45" i="13"/>
  <c r="L44" i="13"/>
  <c r="L43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BA18" i="13"/>
  <c r="AS18" i="13"/>
  <c r="L18" i="13"/>
  <c r="AI211" i="2"/>
  <c r="AI212" i="2"/>
  <c r="AI215" i="2"/>
  <c r="AI216" i="2"/>
  <c r="AI217" i="2"/>
  <c r="AI218" i="2"/>
  <c r="AI219" i="2"/>
  <c r="AI220" i="2"/>
  <c r="AI221" i="2"/>
  <c r="AI210" i="2"/>
  <c r="Z16" i="4" l="1"/>
  <c r="Z17" i="4"/>
  <c r="M15" i="4"/>
  <c r="M27" i="4" s="1"/>
  <c r="Z15" i="4" l="1"/>
  <c r="B143" i="3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Q234" i="2"/>
  <c r="Q235" i="2" s="1"/>
  <c r="Q236" i="2" s="1"/>
  <c r="Q237" i="2" s="1"/>
  <c r="Q238" i="2" s="1"/>
  <c r="Q239" i="2" s="1"/>
  <c r="Q240" i="2" s="1"/>
  <c r="Q241" i="2" s="1"/>
  <c r="Q242" i="2" s="1"/>
  <c r="Q243" i="2" s="1"/>
  <c r="Q244" i="2" s="1"/>
  <c r="Q245" i="2" s="1"/>
  <c r="X70" i="6" l="1"/>
  <c r="X69" i="6"/>
  <c r="W61" i="6"/>
  <c r="X61" i="6" s="1"/>
  <c r="V61" i="6"/>
  <c r="U61" i="6"/>
  <c r="W60" i="6"/>
  <c r="X60" i="6" s="1"/>
  <c r="V60" i="6"/>
  <c r="U60" i="6"/>
  <c r="X59" i="6"/>
  <c r="B130" i="3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U128" i="3"/>
  <c r="T128" i="3"/>
  <c r="S128" i="3"/>
  <c r="R128" i="3"/>
  <c r="Q128" i="3"/>
  <c r="O128" i="3"/>
  <c r="M128" i="3"/>
  <c r="L128" i="3"/>
  <c r="K128" i="3"/>
  <c r="J128" i="3"/>
  <c r="H128" i="3"/>
  <c r="G128" i="3"/>
  <c r="F128" i="3"/>
  <c r="D128" i="3"/>
  <c r="C128" i="3"/>
  <c r="P124" i="3"/>
  <c r="P123" i="3"/>
  <c r="P122" i="3"/>
  <c r="P121" i="3"/>
  <c r="P120" i="3"/>
  <c r="P119" i="3"/>
  <c r="P118" i="3"/>
  <c r="P117" i="3"/>
  <c r="P116" i="3"/>
  <c r="U115" i="3"/>
  <c r="T115" i="3"/>
  <c r="S115" i="3"/>
  <c r="R115" i="3"/>
  <c r="Q115" i="3"/>
  <c r="O115" i="3"/>
  <c r="M115" i="3"/>
  <c r="L115" i="3"/>
  <c r="K115" i="3"/>
  <c r="J115" i="3"/>
  <c r="H115" i="3"/>
  <c r="G115" i="3"/>
  <c r="F115" i="3"/>
  <c r="E115" i="3"/>
  <c r="D115" i="3"/>
  <c r="C115" i="3"/>
  <c r="P114" i="3"/>
  <c r="V114" i="3" s="1"/>
  <c r="P113" i="3"/>
  <c r="V113" i="3" s="1"/>
  <c r="P112" i="3"/>
  <c r="V112" i="3" s="1"/>
  <c r="P111" i="3"/>
  <c r="V111" i="3" s="1"/>
  <c r="P110" i="3"/>
  <c r="V110" i="3" s="1"/>
  <c r="P109" i="3"/>
  <c r="V109" i="3" s="1"/>
  <c r="P108" i="3"/>
  <c r="V108" i="3" s="1"/>
  <c r="P107" i="3"/>
  <c r="V107" i="3" s="1"/>
  <c r="P106" i="3"/>
  <c r="V106" i="3" s="1"/>
  <c r="P105" i="3"/>
  <c r="V105" i="3" s="1"/>
  <c r="P104" i="3"/>
  <c r="V104" i="3" s="1"/>
  <c r="P103" i="3"/>
  <c r="V103" i="3" s="1"/>
  <c r="U102" i="3"/>
  <c r="T102" i="3"/>
  <c r="S102" i="3"/>
  <c r="R102" i="3"/>
  <c r="Q102" i="3"/>
  <c r="O102" i="3"/>
  <c r="M102" i="3"/>
  <c r="L102" i="3"/>
  <c r="J102" i="3"/>
  <c r="H102" i="3"/>
  <c r="G102" i="3"/>
  <c r="F102" i="3"/>
  <c r="E102" i="3"/>
  <c r="D102" i="3"/>
  <c r="C102" i="3"/>
  <c r="P101" i="3"/>
  <c r="V101" i="3" s="1"/>
  <c r="P100" i="3"/>
  <c r="V100" i="3" s="1"/>
  <c r="P99" i="3"/>
  <c r="V99" i="3" s="1"/>
  <c r="P98" i="3"/>
  <c r="K98" i="3"/>
  <c r="P97" i="3"/>
  <c r="K97" i="3"/>
  <c r="P96" i="3"/>
  <c r="K96" i="3"/>
  <c r="P95" i="3"/>
  <c r="V95" i="3" s="1"/>
  <c r="P94" i="3"/>
  <c r="V94" i="3" s="1"/>
  <c r="P93" i="3"/>
  <c r="V93" i="3" s="1"/>
  <c r="P92" i="3"/>
  <c r="K92" i="3"/>
  <c r="P91" i="3"/>
  <c r="K91" i="3"/>
  <c r="P90" i="3"/>
  <c r="K90" i="3"/>
  <c r="U89" i="3"/>
  <c r="T89" i="3"/>
  <c r="S89" i="3"/>
  <c r="R89" i="3"/>
  <c r="Q89" i="3"/>
  <c r="O89" i="3"/>
  <c r="M89" i="3"/>
  <c r="L89" i="3"/>
  <c r="J89" i="3"/>
  <c r="H89" i="3"/>
  <c r="G89" i="3"/>
  <c r="F89" i="3"/>
  <c r="E89" i="3"/>
  <c r="D89" i="3"/>
  <c r="C89" i="3"/>
  <c r="P88" i="3"/>
  <c r="K88" i="3"/>
  <c r="P87" i="3"/>
  <c r="K87" i="3"/>
  <c r="P86" i="3"/>
  <c r="K86" i="3"/>
  <c r="P85" i="3"/>
  <c r="K85" i="3"/>
  <c r="P84" i="3"/>
  <c r="K84" i="3"/>
  <c r="P83" i="3"/>
  <c r="K83" i="3"/>
  <c r="P82" i="3"/>
  <c r="K82" i="3"/>
  <c r="P81" i="3"/>
  <c r="K81" i="3"/>
  <c r="P80" i="3"/>
  <c r="K80" i="3"/>
  <c r="P79" i="3"/>
  <c r="K79" i="3"/>
  <c r="P78" i="3"/>
  <c r="K78" i="3"/>
  <c r="P77" i="3"/>
  <c r="P75" i="3"/>
  <c r="K75" i="3"/>
  <c r="P74" i="3"/>
  <c r="K74" i="3"/>
  <c r="P73" i="3"/>
  <c r="K73" i="3"/>
  <c r="P72" i="3"/>
  <c r="K72" i="3"/>
  <c r="P71" i="3"/>
  <c r="K71" i="3"/>
  <c r="P70" i="3"/>
  <c r="K70" i="3"/>
  <c r="P69" i="3"/>
  <c r="K69" i="3"/>
  <c r="P68" i="3"/>
  <c r="K68" i="3"/>
  <c r="P67" i="3"/>
  <c r="K67" i="3"/>
  <c r="P66" i="3"/>
  <c r="K66" i="3"/>
  <c r="P65" i="3"/>
  <c r="K65" i="3"/>
  <c r="P64" i="3"/>
  <c r="K64" i="3"/>
  <c r="U63" i="3"/>
  <c r="T63" i="3"/>
  <c r="S63" i="3"/>
  <c r="R63" i="3"/>
  <c r="Q63" i="3"/>
  <c r="O63" i="3"/>
  <c r="M63" i="3"/>
  <c r="L63" i="3"/>
  <c r="J63" i="3"/>
  <c r="H63" i="3"/>
  <c r="G63" i="3"/>
  <c r="F63" i="3"/>
  <c r="E63" i="3"/>
  <c r="D63" i="3"/>
  <c r="C63" i="3"/>
  <c r="P62" i="3"/>
  <c r="K62" i="3"/>
  <c r="P61" i="3"/>
  <c r="K61" i="3"/>
  <c r="P60" i="3"/>
  <c r="K60" i="3"/>
  <c r="P59" i="3"/>
  <c r="K59" i="3"/>
  <c r="P58" i="3"/>
  <c r="K58" i="3"/>
  <c r="P57" i="3"/>
  <c r="K57" i="3"/>
  <c r="P56" i="3"/>
  <c r="K56" i="3"/>
  <c r="P55" i="3"/>
  <c r="K55" i="3"/>
  <c r="P54" i="3"/>
  <c r="K54" i="3"/>
  <c r="P53" i="3"/>
  <c r="K53" i="3"/>
  <c r="P52" i="3"/>
  <c r="K52" i="3"/>
  <c r="P51" i="3"/>
  <c r="K51" i="3"/>
  <c r="U50" i="3"/>
  <c r="T50" i="3"/>
  <c r="S50" i="3"/>
  <c r="R50" i="3"/>
  <c r="Q50" i="3"/>
  <c r="O50" i="3"/>
  <c r="M50" i="3"/>
  <c r="L50" i="3"/>
  <c r="J50" i="3"/>
  <c r="H50" i="3"/>
  <c r="G50" i="3"/>
  <c r="F50" i="3"/>
  <c r="D50" i="3"/>
  <c r="C50" i="3"/>
  <c r="P49" i="3"/>
  <c r="K49" i="3"/>
  <c r="P48" i="3"/>
  <c r="K48" i="3"/>
  <c r="P47" i="3"/>
  <c r="K47" i="3"/>
  <c r="P46" i="3"/>
  <c r="K46" i="3"/>
  <c r="P45" i="3"/>
  <c r="K45" i="3"/>
  <c r="P44" i="3"/>
  <c r="K44" i="3"/>
  <c r="P43" i="3"/>
  <c r="K43" i="3"/>
  <c r="P42" i="3"/>
  <c r="K42" i="3"/>
  <c r="P41" i="3"/>
  <c r="K41" i="3"/>
  <c r="P40" i="3"/>
  <c r="K40" i="3"/>
  <c r="P39" i="3"/>
  <c r="K39" i="3"/>
  <c r="P38" i="3"/>
  <c r="K38" i="3"/>
  <c r="U37" i="3"/>
  <c r="T37" i="3"/>
  <c r="S37" i="3"/>
  <c r="R37" i="3"/>
  <c r="Q37" i="3"/>
  <c r="K37" i="3"/>
  <c r="J37" i="3"/>
  <c r="G37" i="3"/>
  <c r="D37" i="3"/>
  <c r="C37" i="3"/>
  <c r="P36" i="3"/>
  <c r="K36" i="3"/>
  <c r="P35" i="3"/>
  <c r="K35" i="3"/>
  <c r="P34" i="3"/>
  <c r="K34" i="3"/>
  <c r="P33" i="3"/>
  <c r="K33" i="3"/>
  <c r="P32" i="3"/>
  <c r="K32" i="3"/>
  <c r="P31" i="3"/>
  <c r="K31" i="3"/>
  <c r="P30" i="3"/>
  <c r="K30" i="3"/>
  <c r="P29" i="3"/>
  <c r="K29" i="3"/>
  <c r="P28" i="3"/>
  <c r="K28" i="3"/>
  <c r="P27" i="3"/>
  <c r="K27" i="3"/>
  <c r="P26" i="3"/>
  <c r="K26" i="3"/>
  <c r="P25" i="3"/>
  <c r="K25" i="3"/>
  <c r="U24" i="3"/>
  <c r="T24" i="3"/>
  <c r="S24" i="3"/>
  <c r="K24" i="3"/>
  <c r="H24" i="3"/>
  <c r="G24" i="3"/>
  <c r="F24" i="3"/>
  <c r="D24" i="3"/>
  <c r="C24" i="3"/>
  <c r="P23" i="3"/>
  <c r="K23" i="3"/>
  <c r="P22" i="3"/>
  <c r="K22" i="3"/>
  <c r="P21" i="3"/>
  <c r="K21" i="3"/>
  <c r="P20" i="3"/>
  <c r="K20" i="3"/>
  <c r="P19" i="3"/>
  <c r="K19" i="3"/>
  <c r="P18" i="3"/>
  <c r="K18" i="3"/>
  <c r="P17" i="3"/>
  <c r="K17" i="3"/>
  <c r="R16" i="3"/>
  <c r="R24" i="3" s="1"/>
  <c r="Q16" i="3"/>
  <c r="Q24" i="3" s="1"/>
  <c r="K16" i="3"/>
  <c r="P15" i="3"/>
  <c r="K15" i="3"/>
  <c r="P14" i="3"/>
  <c r="K14" i="3"/>
  <c r="P13" i="3"/>
  <c r="K13" i="3"/>
  <c r="P12" i="3"/>
  <c r="K12" i="3"/>
  <c r="P11" i="3"/>
  <c r="K11" i="3"/>
  <c r="G11" i="3"/>
  <c r="D11" i="3"/>
  <c r="C11" i="3"/>
  <c r="P10" i="3"/>
  <c r="K10" i="3"/>
  <c r="P9" i="3"/>
  <c r="K9" i="3"/>
  <c r="P8" i="3"/>
  <c r="K8" i="3"/>
  <c r="P7" i="3"/>
  <c r="K7" i="3"/>
  <c r="P6" i="3"/>
  <c r="K6" i="3"/>
  <c r="P5" i="3"/>
  <c r="K5" i="3"/>
  <c r="P4" i="3"/>
  <c r="K4" i="3"/>
  <c r="P3" i="3"/>
  <c r="K3" i="3"/>
  <c r="P2" i="3"/>
  <c r="K2" i="3"/>
  <c r="Q216" i="2"/>
  <c r="Q217" i="2" s="1"/>
  <c r="Q218" i="2" s="1"/>
  <c r="Q219" i="2" s="1"/>
  <c r="Q220" i="2" s="1"/>
  <c r="Q221" i="2" s="1"/>
  <c r="AN214" i="2"/>
  <c r="AN215" i="2" s="1"/>
  <c r="AN216" i="2" s="1"/>
  <c r="AN217" i="2" s="1"/>
  <c r="AM214" i="2"/>
  <c r="AM215" i="2" s="1"/>
  <c r="AM216" i="2" s="1"/>
  <c r="AM217" i="2" s="1"/>
  <c r="AM210" i="2"/>
  <c r="X195" i="2"/>
  <c r="X194" i="2"/>
  <c r="X193" i="2"/>
  <c r="Z192" i="2"/>
  <c r="U192" i="2"/>
  <c r="Z191" i="2"/>
  <c r="U191" i="2"/>
  <c r="Z190" i="2"/>
  <c r="U190" i="2"/>
  <c r="Z189" i="2"/>
  <c r="U189" i="2"/>
  <c r="Z188" i="2"/>
  <c r="U188" i="2"/>
  <c r="Z187" i="2"/>
  <c r="U187" i="2"/>
  <c r="Z186" i="2"/>
  <c r="U186" i="2"/>
  <c r="Z185" i="2"/>
  <c r="U185" i="2"/>
  <c r="Z184" i="2"/>
  <c r="U184" i="2"/>
  <c r="Z183" i="2"/>
  <c r="U183" i="2"/>
  <c r="Z182" i="2"/>
  <c r="U182" i="2"/>
  <c r="Z181" i="2"/>
  <c r="U181" i="2"/>
  <c r="Z180" i="2"/>
  <c r="U180" i="2"/>
  <c r="Z179" i="2"/>
  <c r="U179" i="2"/>
  <c r="Z178" i="2"/>
  <c r="U178" i="2"/>
  <c r="Z177" i="2"/>
  <c r="U177" i="2"/>
  <c r="Z176" i="2"/>
  <c r="U176" i="2"/>
  <c r="Z175" i="2"/>
  <c r="U175" i="2"/>
  <c r="Z174" i="2"/>
  <c r="U174" i="2"/>
  <c r="Z173" i="2"/>
  <c r="U173" i="2"/>
  <c r="Z172" i="2"/>
  <c r="U172" i="2"/>
  <c r="Z171" i="2"/>
  <c r="U171" i="2"/>
  <c r="Z170" i="2"/>
  <c r="U170" i="2"/>
  <c r="Z169" i="2"/>
  <c r="U169" i="2"/>
  <c r="Z168" i="2"/>
  <c r="U168" i="2"/>
  <c r="Z167" i="2"/>
  <c r="U167" i="2"/>
  <c r="Z166" i="2"/>
  <c r="U166" i="2"/>
  <c r="Z165" i="2"/>
  <c r="U165" i="2"/>
  <c r="Z164" i="2"/>
  <c r="U164" i="2"/>
  <c r="Z163" i="2"/>
  <c r="U163" i="2"/>
  <c r="Z162" i="2"/>
  <c r="U162" i="2"/>
  <c r="Z161" i="2"/>
  <c r="U161" i="2"/>
  <c r="Z160" i="2"/>
  <c r="U160" i="2"/>
  <c r="AA159" i="2"/>
  <c r="Z159" i="2" s="1"/>
  <c r="AA158" i="2"/>
  <c r="Z158" i="2" s="1"/>
  <c r="AA157" i="2"/>
  <c r="Z157" i="2" s="1"/>
  <c r="F157" i="2"/>
  <c r="AA156" i="2"/>
  <c r="Z156" i="2" s="1"/>
  <c r="F156" i="2"/>
  <c r="AA155" i="2"/>
  <c r="Z155" i="2" s="1"/>
  <c r="F155" i="2"/>
  <c r="AA154" i="2"/>
  <c r="U154" i="2" s="1"/>
  <c r="F154" i="2"/>
  <c r="AA153" i="2"/>
  <c r="Z153" i="2" s="1"/>
  <c r="F153" i="2"/>
  <c r="AA152" i="2"/>
  <c r="Z152" i="2" s="1"/>
  <c r="F152" i="2"/>
  <c r="AA151" i="2"/>
  <c r="Z151" i="2" s="1"/>
  <c r="F151" i="2"/>
  <c r="AA150" i="2"/>
  <c r="U150" i="2" s="1"/>
  <c r="F150" i="2"/>
  <c r="AA149" i="2"/>
  <c r="Z149" i="2" s="1"/>
  <c r="F149" i="2"/>
  <c r="AA148" i="2"/>
  <c r="Z148" i="2" s="1"/>
  <c r="F148" i="2"/>
  <c r="Z147" i="2"/>
  <c r="U147" i="2"/>
  <c r="F147" i="2"/>
  <c r="Z146" i="2"/>
  <c r="U146" i="2"/>
  <c r="F146" i="2"/>
  <c r="Z145" i="2"/>
  <c r="U145" i="2"/>
  <c r="F145" i="2"/>
  <c r="Z144" i="2"/>
  <c r="U144" i="2"/>
  <c r="F144" i="2"/>
  <c r="Z143" i="2"/>
  <c r="U143" i="2"/>
  <c r="F143" i="2"/>
  <c r="Z142" i="2"/>
  <c r="U142" i="2"/>
  <c r="F142" i="2"/>
  <c r="Z141" i="2"/>
  <c r="U141" i="2"/>
  <c r="F141" i="2"/>
  <c r="Z140" i="2"/>
  <c r="U140" i="2"/>
  <c r="F140" i="2"/>
  <c r="Z139" i="2"/>
  <c r="U139" i="2"/>
  <c r="F139" i="2"/>
  <c r="Z138" i="2"/>
  <c r="U138" i="2"/>
  <c r="F138" i="2"/>
  <c r="Z137" i="2"/>
  <c r="U137" i="2"/>
  <c r="F137" i="2"/>
  <c r="Z136" i="2"/>
  <c r="U136" i="2"/>
  <c r="F136" i="2"/>
  <c r="Z135" i="2"/>
  <c r="U135" i="2"/>
  <c r="F135" i="2"/>
  <c r="Z134" i="2"/>
  <c r="U134" i="2"/>
  <c r="F134" i="2"/>
  <c r="Z133" i="2"/>
  <c r="U133" i="2"/>
  <c r="F133" i="2"/>
  <c r="Z132" i="2"/>
  <c r="U132" i="2"/>
  <c r="F132" i="2"/>
  <c r="Z131" i="2"/>
  <c r="U131" i="2"/>
  <c r="F131" i="2"/>
  <c r="Z130" i="2"/>
  <c r="U130" i="2"/>
  <c r="G130" i="2"/>
  <c r="F130" i="2" s="1"/>
  <c r="AC129" i="2"/>
  <c r="Z129" i="2" s="1"/>
  <c r="U129" i="2"/>
  <c r="G129" i="2"/>
  <c r="F129" i="2" s="1"/>
  <c r="C129" i="2"/>
  <c r="Z128" i="2"/>
  <c r="U128" i="2"/>
  <c r="F128" i="2"/>
  <c r="Z127" i="2"/>
  <c r="U127" i="2"/>
  <c r="F127" i="2"/>
  <c r="C127" i="2"/>
  <c r="AA126" i="2"/>
  <c r="Z126" i="2" s="1"/>
  <c r="F126" i="2"/>
  <c r="AA125" i="2"/>
  <c r="Z125" i="2" s="1"/>
  <c r="F125" i="2"/>
  <c r="Z124" i="2"/>
  <c r="U124" i="2"/>
  <c r="G124" i="2"/>
  <c r="F124" i="2" s="1"/>
  <c r="Z123" i="2"/>
  <c r="U123" i="2"/>
  <c r="F123" i="2"/>
  <c r="Z122" i="2"/>
  <c r="U122" i="2"/>
  <c r="F122" i="2"/>
  <c r="Z121" i="2"/>
  <c r="U121" i="2"/>
  <c r="F121" i="2"/>
  <c r="Z120" i="2"/>
  <c r="U120" i="2"/>
  <c r="F120" i="2"/>
  <c r="Z119" i="2"/>
  <c r="U119" i="2"/>
  <c r="F119" i="2"/>
  <c r="Z118" i="2"/>
  <c r="U118" i="2"/>
  <c r="F118" i="2"/>
  <c r="Z117" i="2"/>
  <c r="U117" i="2"/>
  <c r="F117" i="2"/>
  <c r="AA116" i="2"/>
  <c r="U116" i="2" s="1"/>
  <c r="G116" i="2"/>
  <c r="F116" i="2" s="1"/>
  <c r="Z115" i="2"/>
  <c r="T115" i="2" s="1"/>
  <c r="U115" i="2"/>
  <c r="F115" i="2"/>
  <c r="Z114" i="2"/>
  <c r="U114" i="2"/>
  <c r="F114" i="2"/>
  <c r="Z113" i="2"/>
  <c r="U113" i="2"/>
  <c r="F113" i="2"/>
  <c r="Z112" i="2"/>
  <c r="U112" i="2"/>
  <c r="F112" i="2"/>
  <c r="Z111" i="2"/>
  <c r="U111" i="2"/>
  <c r="F111" i="2"/>
  <c r="Z110" i="2"/>
  <c r="U110" i="2"/>
  <c r="F110" i="2"/>
  <c r="Z109" i="2"/>
  <c r="U109" i="2"/>
  <c r="F109" i="2"/>
  <c r="Z108" i="2"/>
  <c r="U108" i="2"/>
  <c r="F108" i="2"/>
  <c r="Z107" i="2"/>
  <c r="U107" i="2"/>
  <c r="F107" i="2"/>
  <c r="Z106" i="2"/>
  <c r="U106" i="2"/>
  <c r="F106" i="2"/>
  <c r="Z105" i="2"/>
  <c r="U105" i="2"/>
  <c r="Z104" i="2"/>
  <c r="U104" i="2"/>
  <c r="F104" i="2"/>
  <c r="Z103" i="2"/>
  <c r="U103" i="2"/>
  <c r="F103" i="2"/>
  <c r="Z102" i="2"/>
  <c r="U102" i="2"/>
  <c r="F102" i="2"/>
  <c r="Z101" i="2"/>
  <c r="U101" i="2"/>
  <c r="F101" i="2"/>
  <c r="Z100" i="2"/>
  <c r="U100" i="2"/>
  <c r="F100" i="2"/>
  <c r="Z99" i="2"/>
  <c r="U99" i="2"/>
  <c r="F99" i="2"/>
  <c r="Z98" i="2"/>
  <c r="U98" i="2"/>
  <c r="F98" i="2"/>
  <c r="Z97" i="2"/>
  <c r="U97" i="2"/>
  <c r="F97" i="2"/>
  <c r="Z96" i="2"/>
  <c r="U96" i="2"/>
  <c r="F96" i="2"/>
  <c r="Z95" i="2"/>
  <c r="U95" i="2"/>
  <c r="F95" i="2"/>
  <c r="Z94" i="2"/>
  <c r="U94" i="2"/>
  <c r="F94" i="2"/>
  <c r="Z93" i="2"/>
  <c r="U93" i="2"/>
  <c r="F93" i="2"/>
  <c r="Z92" i="2"/>
  <c r="U92" i="2"/>
  <c r="F92" i="2"/>
  <c r="Z91" i="2"/>
  <c r="U91" i="2"/>
  <c r="F91" i="2"/>
  <c r="Z90" i="2"/>
  <c r="U90" i="2"/>
  <c r="F90" i="2"/>
  <c r="Z89" i="2"/>
  <c r="U89" i="2"/>
  <c r="F89" i="2"/>
  <c r="Z88" i="2"/>
  <c r="U88" i="2"/>
  <c r="F88" i="2"/>
  <c r="Z87" i="2"/>
  <c r="U87" i="2"/>
  <c r="F87" i="2"/>
  <c r="Z86" i="2"/>
  <c r="U86" i="2"/>
  <c r="F86" i="2"/>
  <c r="Z85" i="2"/>
  <c r="U85" i="2"/>
  <c r="F85" i="2"/>
  <c r="Z84" i="2"/>
  <c r="U84" i="2"/>
  <c r="F84" i="2"/>
  <c r="Z83" i="2"/>
  <c r="U83" i="2"/>
  <c r="F83" i="2"/>
  <c r="Z82" i="2"/>
  <c r="U82" i="2"/>
  <c r="F82" i="2"/>
  <c r="Z81" i="2"/>
  <c r="U81" i="2"/>
  <c r="F81" i="2"/>
  <c r="Z80" i="2"/>
  <c r="U80" i="2"/>
  <c r="F80" i="2"/>
  <c r="Z79" i="2"/>
  <c r="U79" i="2"/>
  <c r="F79" i="2"/>
  <c r="Z78" i="2"/>
  <c r="U78" i="2"/>
  <c r="F78" i="2"/>
  <c r="Z77" i="2"/>
  <c r="U77" i="2"/>
  <c r="F77" i="2"/>
  <c r="Z76" i="2"/>
  <c r="U76" i="2"/>
  <c r="F76" i="2"/>
  <c r="Z75" i="2"/>
  <c r="U75" i="2"/>
  <c r="F75" i="2"/>
  <c r="Z74" i="2"/>
  <c r="U74" i="2"/>
  <c r="F74" i="2"/>
  <c r="Z73" i="2"/>
  <c r="U73" i="2"/>
  <c r="F73" i="2"/>
  <c r="Z72" i="2"/>
  <c r="U72" i="2"/>
  <c r="F72" i="2"/>
  <c r="Z71" i="2"/>
  <c r="U71" i="2"/>
  <c r="F71" i="2"/>
  <c r="Z70" i="2"/>
  <c r="U70" i="2"/>
  <c r="F70" i="2"/>
  <c r="Z69" i="2"/>
  <c r="U69" i="2"/>
  <c r="F69" i="2"/>
  <c r="Z68" i="2"/>
  <c r="U68" i="2"/>
  <c r="F68" i="2"/>
  <c r="Z67" i="2"/>
  <c r="U67" i="2"/>
  <c r="F67" i="2"/>
  <c r="Z66" i="2"/>
  <c r="U66" i="2"/>
  <c r="F66" i="2"/>
  <c r="Z65" i="2"/>
  <c r="U65" i="2"/>
  <c r="F65" i="2"/>
  <c r="Z64" i="2"/>
  <c r="U64" i="2"/>
  <c r="F64" i="2"/>
  <c r="Z63" i="2"/>
  <c r="U63" i="2"/>
  <c r="F63" i="2"/>
  <c r="Z62" i="2"/>
  <c r="U62" i="2"/>
  <c r="F62" i="2"/>
  <c r="Z61" i="2"/>
  <c r="U61" i="2"/>
  <c r="F61" i="2"/>
  <c r="Z60" i="2"/>
  <c r="U60" i="2"/>
  <c r="F60" i="2"/>
  <c r="Z59" i="2"/>
  <c r="U59" i="2"/>
  <c r="F59" i="2"/>
  <c r="Z58" i="2"/>
  <c r="U58" i="2"/>
  <c r="F58" i="2"/>
  <c r="Z57" i="2"/>
  <c r="U57" i="2"/>
  <c r="F57" i="2"/>
  <c r="Z56" i="2"/>
  <c r="U56" i="2"/>
  <c r="F56" i="2"/>
  <c r="Z55" i="2"/>
  <c r="U55" i="2"/>
  <c r="F55" i="2"/>
  <c r="Z54" i="2"/>
  <c r="U54" i="2"/>
  <c r="F54" i="2"/>
  <c r="Z53" i="2"/>
  <c r="U53" i="2"/>
  <c r="F53" i="2"/>
  <c r="Z52" i="2"/>
  <c r="U52" i="2"/>
  <c r="F52" i="2"/>
  <c r="Z51" i="2"/>
  <c r="U51" i="2"/>
  <c r="F51" i="2"/>
  <c r="Z50" i="2"/>
  <c r="U50" i="2"/>
  <c r="F50" i="2"/>
  <c r="Z49" i="2"/>
  <c r="U49" i="2"/>
  <c r="F49" i="2"/>
  <c r="Z48" i="2"/>
  <c r="U48" i="2"/>
  <c r="F48" i="2"/>
  <c r="Z47" i="2"/>
  <c r="U47" i="2"/>
  <c r="F47" i="2"/>
  <c r="Z46" i="2"/>
  <c r="U46" i="2"/>
  <c r="F46" i="2"/>
  <c r="Z45" i="2"/>
  <c r="U45" i="2"/>
  <c r="F45" i="2"/>
  <c r="Z44" i="2"/>
  <c r="U44" i="2"/>
  <c r="F44" i="2"/>
  <c r="Z43" i="2"/>
  <c r="U43" i="2"/>
  <c r="F43" i="2"/>
  <c r="Z42" i="2"/>
  <c r="U42" i="2"/>
  <c r="F42" i="2"/>
  <c r="Z41" i="2"/>
  <c r="U41" i="2"/>
  <c r="F41" i="2"/>
  <c r="Z40" i="2"/>
  <c r="U40" i="2"/>
  <c r="F40" i="2"/>
  <c r="Z39" i="2"/>
  <c r="U39" i="2"/>
  <c r="F39" i="2"/>
  <c r="AB38" i="2"/>
  <c r="Z38" i="2" s="1"/>
  <c r="U38" i="2"/>
  <c r="F38" i="2"/>
  <c r="Z37" i="2"/>
  <c r="U37" i="2"/>
  <c r="F37" i="2"/>
  <c r="Z36" i="2"/>
  <c r="U36" i="2"/>
  <c r="F36" i="2"/>
  <c r="Z35" i="2"/>
  <c r="U35" i="2"/>
  <c r="F35" i="2"/>
  <c r="AB34" i="2"/>
  <c r="Z34" i="2" s="1"/>
  <c r="U34" i="2"/>
  <c r="F34" i="2"/>
  <c r="AB33" i="2"/>
  <c r="Z33" i="2" s="1"/>
  <c r="U33" i="2"/>
  <c r="F33" i="2"/>
  <c r="Z32" i="2"/>
  <c r="U32" i="2"/>
  <c r="F32" i="2"/>
  <c r="Z31" i="2"/>
  <c r="U31" i="2"/>
  <c r="F31" i="2"/>
  <c r="Z30" i="2"/>
  <c r="U30" i="2"/>
  <c r="F30" i="2"/>
  <c r="Z29" i="2"/>
  <c r="U29" i="2"/>
  <c r="F29" i="2"/>
  <c r="Z28" i="2"/>
  <c r="U28" i="2"/>
  <c r="F28" i="2"/>
  <c r="Z27" i="2"/>
  <c r="U27" i="2"/>
  <c r="F27" i="2"/>
  <c r="Z26" i="2"/>
  <c r="U26" i="2"/>
  <c r="F26" i="2"/>
  <c r="Z25" i="2"/>
  <c r="U25" i="2"/>
  <c r="F25" i="2"/>
  <c r="Z24" i="2"/>
  <c r="U24" i="2"/>
  <c r="F24" i="2"/>
  <c r="Z23" i="2"/>
  <c r="U23" i="2"/>
  <c r="F23" i="2"/>
  <c r="Z22" i="2"/>
  <c r="U22" i="2"/>
  <c r="F22" i="2"/>
  <c r="Z21" i="2"/>
  <c r="U21" i="2"/>
  <c r="F21" i="2"/>
  <c r="Z20" i="2"/>
  <c r="U20" i="2"/>
  <c r="F20" i="2"/>
  <c r="Z19" i="2"/>
  <c r="U19" i="2"/>
  <c r="F19" i="2"/>
  <c r="Z18" i="2"/>
  <c r="U18" i="2"/>
  <c r="F18" i="2"/>
  <c r="Z17" i="2"/>
  <c r="U17" i="2"/>
  <c r="F17" i="2"/>
  <c r="Z16" i="2"/>
  <c r="U16" i="2"/>
  <c r="F16" i="2"/>
  <c r="Z15" i="2"/>
  <c r="U15" i="2"/>
  <c r="F15" i="2"/>
  <c r="Z14" i="2"/>
  <c r="U14" i="2"/>
  <c r="F14" i="2"/>
  <c r="Z13" i="2"/>
  <c r="U13" i="2"/>
  <c r="F13" i="2"/>
  <c r="Z12" i="2"/>
  <c r="U12" i="2"/>
  <c r="F12" i="2"/>
  <c r="Z11" i="2"/>
  <c r="U11" i="2"/>
  <c r="F11" i="2"/>
  <c r="Z10" i="2"/>
  <c r="U10" i="2"/>
  <c r="F10" i="2"/>
  <c r="Z9" i="2"/>
  <c r="U9" i="2"/>
  <c r="F9" i="2"/>
  <c r="Z8" i="2"/>
  <c r="U8" i="2"/>
  <c r="F8" i="2"/>
  <c r="Z7" i="2"/>
  <c r="U7" i="2"/>
  <c r="F7" i="2"/>
  <c r="Z6" i="2"/>
  <c r="U6" i="2"/>
  <c r="F6" i="2"/>
  <c r="Z5" i="2"/>
  <c r="U5" i="2"/>
  <c r="F5" i="2"/>
  <c r="Z4" i="2"/>
  <c r="U4" i="2"/>
  <c r="G4" i="2"/>
  <c r="F4" i="2" s="1"/>
  <c r="V97" i="3" l="1"/>
  <c r="V7" i="3"/>
  <c r="V73" i="3"/>
  <c r="V26" i="3"/>
  <c r="V38" i="3"/>
  <c r="V60" i="3"/>
  <c r="V87" i="3"/>
  <c r="V10" i="3"/>
  <c r="V64" i="3"/>
  <c r="V27" i="3"/>
  <c r="V39" i="3"/>
  <c r="V25" i="3"/>
  <c r="K50" i="3"/>
  <c r="U126" i="2"/>
  <c r="Z150" i="2"/>
  <c r="V61" i="3"/>
  <c r="V98" i="3"/>
  <c r="V45" i="3"/>
  <c r="V78" i="3"/>
  <c r="V82" i="3"/>
  <c r="P16" i="3"/>
  <c r="V16" i="3" s="1"/>
  <c r="V20" i="3"/>
  <c r="V40" i="3"/>
  <c r="V85" i="3"/>
  <c r="V5" i="3"/>
  <c r="V9" i="3"/>
  <c r="V42" i="3"/>
  <c r="V46" i="3"/>
  <c r="V2" i="3"/>
  <c r="V79" i="3"/>
  <c r="V32" i="3"/>
  <c r="V84" i="3"/>
  <c r="V33" i="3"/>
  <c r="V71" i="3"/>
  <c r="V62" i="3"/>
  <c r="V81" i="3"/>
  <c r="V12" i="3"/>
  <c r="V19" i="3"/>
  <c r="V23" i="3"/>
  <c r="V54" i="3"/>
  <c r="V66" i="3"/>
  <c r="V70" i="3"/>
  <c r="V83" i="3"/>
  <c r="V92" i="3"/>
  <c r="V96" i="3"/>
  <c r="V3" i="3"/>
  <c r="V13" i="3"/>
  <c r="V55" i="3"/>
  <c r="V59" i="3"/>
  <c r="V80" i="3"/>
  <c r="P37" i="3"/>
  <c r="V52" i="3"/>
  <c r="V75" i="3"/>
  <c r="V8" i="3"/>
  <c r="V36" i="3"/>
  <c r="P50" i="3"/>
  <c r="V65" i="3"/>
  <c r="V69" i="3"/>
  <c r="V72" i="3"/>
  <c r="V74" i="3"/>
  <c r="V15" i="3"/>
  <c r="V29" i="3"/>
  <c r="V53" i="3"/>
  <c r="V6" i="3"/>
  <c r="V67" i="3"/>
  <c r="Z116" i="2"/>
  <c r="V18" i="3"/>
  <c r="V22" i="3"/>
  <c r="V28" i="3"/>
  <c r="V35" i="3"/>
  <c r="V41" i="3"/>
  <c r="V48" i="3"/>
  <c r="V56" i="3"/>
  <c r="V68" i="3"/>
  <c r="V86" i="3"/>
  <c r="V91" i="3"/>
  <c r="P128" i="3"/>
  <c r="Z154" i="2"/>
  <c r="V4" i="3"/>
  <c r="V49" i="3"/>
  <c r="V58" i="3"/>
  <c r="P89" i="3"/>
  <c r="P115" i="3"/>
  <c r="V30" i="3"/>
  <c r="V43" i="3"/>
  <c r="V51" i="3"/>
  <c r="K89" i="3"/>
  <c r="V88" i="3"/>
  <c r="P24" i="3"/>
  <c r="V57" i="3"/>
  <c r="V14" i="3"/>
  <c r="V21" i="3"/>
  <c r="P63" i="3"/>
  <c r="V31" i="3"/>
  <c r="V34" i="3"/>
  <c r="V44" i="3"/>
  <c r="V47" i="3"/>
  <c r="P102" i="3"/>
  <c r="V115" i="3"/>
  <c r="E116" i="3"/>
  <c r="E117" i="3" s="1"/>
  <c r="V117" i="3" s="1"/>
  <c r="U125" i="2"/>
  <c r="U149" i="2"/>
  <c r="U153" i="2"/>
  <c r="U157" i="2"/>
  <c r="K63" i="3"/>
  <c r="V77" i="3"/>
  <c r="U158" i="2"/>
  <c r="U159" i="2"/>
  <c r="V90" i="3"/>
  <c r="U151" i="2"/>
  <c r="U155" i="2"/>
  <c r="K102" i="3"/>
  <c r="U148" i="2"/>
  <c r="U152" i="2"/>
  <c r="U156" i="2"/>
  <c r="V11" i="3" l="1"/>
  <c r="V24" i="3"/>
  <c r="V63" i="3"/>
  <c r="V50" i="3"/>
  <c r="V37" i="3"/>
  <c r="V89" i="3"/>
  <c r="V102" i="3"/>
  <c r="E118" i="3"/>
  <c r="V118" i="3" s="1"/>
  <c r="V116" i="3"/>
  <c r="E119" i="3" l="1"/>
  <c r="V119" i="3" s="1"/>
  <c r="E120" i="3" l="1"/>
  <c r="V120" i="3" s="1"/>
  <c r="E121" i="3" l="1"/>
  <c r="E122" i="3" s="1"/>
  <c r="V121" i="3"/>
  <c r="E123" i="3" l="1"/>
  <c r="V123" i="3" s="1"/>
  <c r="V122" i="3"/>
  <c r="E124" i="3" l="1"/>
  <c r="V124" i="3" s="1"/>
  <c r="V128" i="3" s="1"/>
  <c r="E128" i="3" l="1"/>
  <c r="Z20" i="4"/>
  <c r="Z27" i="4" s="1"/>
  <c r="AJ213" i="2"/>
  <c r="AJ214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Батсуурь тэргэл</author>
  </authors>
  <commentList>
    <comment ref="AD72" authorId="0" shapeId="0" xr:uid="{3FA5A998-0411-4F18-BB77-88747A67F3D0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 
</t>
        </r>
      </text>
    </comment>
    <comment ref="AE72" authorId="0" shapeId="0" xr:uid="{55703AF4-CA13-4E72-B3D3-8442C5C73154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  <comment ref="AF72" authorId="0" shapeId="0" xr:uid="{BD4A90DD-0E9C-4E05-B013-D7049FAA0091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
</t>
        </r>
      </text>
    </comment>
    <comment ref="AG72" authorId="0" shapeId="0" xr:uid="{13EEFB09-58FF-45C9-90B8-53648C18082B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</commentList>
</comments>
</file>

<file path=xl/sharedStrings.xml><?xml version="1.0" encoding="utf-8"?>
<sst xmlns="http://schemas.openxmlformats.org/spreadsheetml/2006/main" count="1175" uniqueCount="471">
  <si>
    <t>Он</t>
  </si>
  <si>
    <t>Төлөөлөгчийн газрын тоо</t>
  </si>
  <si>
    <t>ХӨРӨНГИЙН ЗАХ ЗЭЭЛ /статистик/</t>
  </si>
  <si>
    <t>Хөрөнгөөр баталгаажсан үнэт цаас</t>
  </si>
  <si>
    <t>Сар</t>
  </si>
  <si>
    <t>ТОП-20 индекс /дундаж/</t>
  </si>
  <si>
    <t>MSE A</t>
  </si>
  <si>
    <t>MSE B</t>
  </si>
  <si>
    <t>Нийт ЗЗҮ</t>
  </si>
  <si>
    <t>Зах зээлийн үнэлгээ /МХБ/</t>
  </si>
  <si>
    <t>Зах зээлийн үнэлгээ
 /УҮЦБ/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</si>
  <si>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</si>
  <si>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</si>
  <si>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</si>
  <si>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</si>
  <si>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</si>
  <si>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</si>
  <si>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</si>
  <si>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</si>
  <si>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</si>
  <si>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</si>
  <si>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</si>
  <si>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</si>
  <si>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</si>
  <si>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</si>
  <si>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</si>
  <si>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</si>
  <si>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</si>
  <si>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</si>
  <si>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</si>
  <si>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</si>
  <si>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</si>
  <si>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</si>
  <si>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</si>
  <si>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</si>
  <si>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</si>
  <si>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</si>
  <si>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</si>
  <si>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</si>
  <si>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</si>
  <si>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</si>
  <si>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</si>
  <si>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</si>
  <si>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</si>
  <si>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</si>
  <si>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</si>
  <si>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</si>
  <si>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</si>
  <si>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</si>
  <si>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</si>
  <si>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</si>
  <si>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</si>
  <si>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</si>
  <si>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</si>
  <si>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</si>
  <si>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</si>
  <si>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</si>
  <si>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</si>
  <si>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</si>
  <si>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</si>
  <si>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</si>
  <si>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</si>
  <si>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</si>
  <si>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</si>
  <si>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</si>
  <si>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</si>
  <si>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</si>
  <si>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2022 он</t>
  </si>
  <si>
    <t>2023 он</t>
  </si>
  <si>
    <t xml:space="preserve">                            -  </t>
  </si>
  <si>
    <t xml:space="preserve">                              -  </t>
  </si>
  <si>
    <t xml:space="preserve">                               -  </t>
  </si>
  <si>
    <t xml:space="preserve">                                -  </t>
  </si>
  <si>
    <t xml:space="preserve">                             - 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</si>
  <si>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</si>
  <si>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</si>
  <si>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</si>
  <si>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</si>
  <si>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</si>
  <si>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</si>
  <si>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Боловсруулаагүй үхрийн шир</t>
  </si>
  <si>
    <t>Хүнсний буудай</t>
  </si>
  <si>
    <t>Бодын Хөөвөр</t>
  </si>
  <si>
    <t>Сарлагийн хөөвөр</t>
  </si>
  <si>
    <t>Адууны хөөвөр</t>
  </si>
  <si>
    <t>Тэмээний очёс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</si>
  <si>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</si>
  <si>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</si>
  <si>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</si>
  <si>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</si>
  <si>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</si>
  <si>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</si>
  <si>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</si>
  <si>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 xml:space="preserve">                                 -  </t>
  </si>
  <si>
    <t xml:space="preserve">                   -  </t>
  </si>
  <si>
    <t xml:space="preserve">                       -  </t>
  </si>
  <si>
    <t xml:space="preserve">          -  </t>
  </si>
  <si>
    <t xml:space="preserve">         -  </t>
  </si>
  <si>
    <t>УУЛ УУРХАЙН БҮТЭЭГДЭХҮҮНИЙ БИРЖ</t>
  </si>
  <si>
    <t>Нүүрс</t>
  </si>
  <si>
    <t>Эрчим хүчний нүүрс</t>
  </si>
  <si>
    <t>Чийг багатай хүрэн нүүрс</t>
  </si>
  <si>
    <t>Дэгдэмхий бодис дундаас их, хийн нүүрс</t>
  </si>
  <si>
    <t>Дэгдэмхий бодис дунд, коксжих нүүрс</t>
  </si>
  <si>
    <t>Баяжуулсан сул коксжих нүүрс</t>
  </si>
  <si>
    <t>Баяжуулсан коксжих нүүрс</t>
  </si>
  <si>
    <t>Баяжуулсан дунд зэрэг үнстэй хагас хатуу коксжих нүүрс</t>
  </si>
  <si>
    <t>1/3 коксжих нүүрс</t>
  </si>
  <si>
    <t>Хатуу коксжих нүүрс</t>
  </si>
  <si>
    <t>Төмөр</t>
  </si>
  <si>
    <t>Fe-65% төмрийн баяжмал</t>
  </si>
  <si>
    <t>Fe-58% төмрийн баяжмал</t>
  </si>
  <si>
    <t>Fe-52% төмрийн хүдэр</t>
  </si>
  <si>
    <t>ДААТГАЛЫН ЗАХ ЗЭЭЛ /статистик/</t>
  </si>
  <si>
    <t>Жил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</si>
  <si>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</si>
  <si>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</si>
  <si>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</si>
  <si>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</si>
  <si>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</si>
  <si>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</si>
  <si>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</si>
  <si>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</si>
  <si>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Салбар, 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</si>
  <si>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</si>
  <si>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</si>
  <si>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</si>
  <si>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</si>
  <si>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</si>
  <si>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</si>
  <si>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</si>
  <si>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</si>
  <si>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</si>
  <si>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</si>
  <si>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</si>
  <si>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</si>
  <si>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</si>
  <si>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</si>
  <si>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</si>
  <si>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</si>
  <si>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</si>
  <si>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</si>
  <si>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</si>
  <si>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</si>
  <si>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</si>
  <si>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</si>
  <si>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</si>
  <si>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</si>
  <si>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</si>
  <si>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</si>
  <si>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</si>
  <si>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</si>
  <si>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</si>
  <si>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</si>
  <si>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</si>
  <si>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</si>
  <si>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</si>
  <si>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</si>
  <si>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</si>
  <si>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</si>
  <si>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</si>
  <si>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</si>
  <si>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</si>
  <si>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</si>
  <si>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</si>
  <si>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</si>
  <si>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</si>
  <si>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</si>
  <si>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HOME</t>
  </si>
  <si>
    <t>Улирал</t>
  </si>
  <si>
    <t>Нийт ББСБ-ын тоо</t>
  </si>
  <si>
    <t>ББСБ тоо хот</t>
  </si>
  <si>
    <t>Салбар</t>
  </si>
  <si>
    <t>ЗЖДС хүү</t>
  </si>
  <si>
    <t>Харилцагчдын тоо</t>
  </si>
  <si>
    <t>Зээлдэгчдийн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</si>
  <si>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</si>
  <si>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</si>
  <si>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</si>
  <si>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</si>
  <si>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</si>
  <si>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</si>
  <si>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</si>
  <si>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</si>
  <si>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</si>
  <si>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</si>
  <si>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</si>
  <si>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</si>
  <si>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</si>
  <si>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</si>
  <si>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</si>
  <si>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</si>
  <si>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</si>
  <si>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</si>
  <si>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</si>
  <si>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</si>
  <si>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</si>
  <si>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</si>
  <si>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</si>
  <si>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</si>
  <si>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</si>
  <si>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</si>
  <si>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</si>
  <si>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</si>
  <si>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</si>
  <si>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</si>
  <si>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</si>
  <si>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</si>
  <si>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</si>
  <si>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</si>
  <si>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</si>
  <si>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</si>
  <si>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</si>
  <si>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</si>
  <si>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</si>
  <si>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</si>
  <si>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</si>
  <si>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</si>
  <si>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</si>
  <si>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</si>
  <si>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</si>
  <si>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</si>
  <si>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</si>
  <si>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</si>
  <si>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</si>
  <si>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</si>
  <si>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</si>
  <si>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</si>
  <si>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</si>
  <si>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</si>
  <si>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</si>
  <si>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</si>
  <si>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</si>
  <si>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</si>
  <si>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</si>
  <si>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</si>
  <si>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</si>
  <si>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</si>
  <si>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</si>
  <si>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</si>
  <si>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</si>
  <si>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</si>
  <si>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</si>
  <si>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</si>
  <si>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</si>
  <si>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</si>
  <si>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</si>
  <si>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</si>
  <si>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</si>
  <si>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</si>
  <si>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</si>
  <si>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</si>
  <si>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</si>
  <si>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</si>
  <si>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</si>
  <si>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</si>
  <si>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</si>
  <si>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</si>
  <si>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</si>
  <si>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</si>
  <si>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</si>
  <si>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</si>
  <si>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</si>
  <si>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</si>
  <si>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</si>
  <si>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</si>
  <si>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</si>
  <si>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</si>
  <si>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</si>
  <si>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</si>
  <si>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</si>
  <si>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 xml:space="preserve">                         -  </t>
  </si>
  <si>
    <t xml:space="preserve">                          -  </t>
  </si>
  <si>
    <t xml:space="preserve">                      -  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</si>
  <si>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</si>
  <si>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</si>
  <si>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</si>
  <si>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</si>
  <si>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</si>
  <si>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</si>
  <si>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</si>
  <si>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</si>
  <si>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</si>
  <si>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</si>
  <si>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</si>
  <si>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</si>
  <si>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</si>
  <si>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</si>
  <si>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</si>
  <si>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</si>
  <si>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</si>
  <si>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</si>
  <si>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</si>
  <si>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</si>
  <si>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</si>
  <si>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</si>
  <si>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</si>
  <si>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</si>
  <si>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</si>
  <si>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</si>
  <si>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</si>
  <si>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</si>
  <si>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</si>
  <si>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</si>
  <si>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</si>
  <si>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</si>
  <si>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</si>
  <si>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</si>
  <si>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</si>
  <si>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</si>
  <si>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</si>
  <si>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</si>
  <si>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</si>
  <si>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</si>
  <si>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</si>
  <si>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</si>
  <si>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</si>
  <si>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</si>
  <si>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</si>
  <si>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</si>
  <si>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</si>
  <si>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</si>
  <si>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</si>
  <si>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</si>
  <si>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</si>
  <si>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</si>
  <si>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</si>
  <si>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</si>
  <si>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</si>
  <si>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</si>
  <si>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</si>
  <si>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</si>
  <si>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</si>
  <si>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</si>
  <si>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</si>
  <si>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</si>
  <si>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</si>
  <si>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ВИРТУАЛ ХӨРӨНГИЙН ҮЙЛЧИЛГЭЭ ҮЗҮҮЛЭГЧИЙН САЛБАР</t>
  </si>
  <si>
    <t>ВХҮҮ тоо</t>
  </si>
  <si>
    <t>Харилцагчийн тоо</t>
  </si>
  <si>
    <t>Идэвхтэй арилжаа хийдэг</t>
  </si>
  <si>
    <t>Баталгаажуулалт хийсэн</t>
  </si>
  <si>
    <t>Дотоодын виртуал хөрөнгийн тоо /улирлаар/</t>
  </si>
  <si>
    <t xml:space="preserve">Дотоод виртуал хөрөнгийн зах зээлийн үнэлгээ </t>
  </si>
  <si>
    <t>Бүртгэлтэй виртуал хөрөнгийн үйлчилгээ үзүүлэгч дээр хийгдсэн дотоодын виртуал хөрөнгийн арилжааны дүн /өссөн дүнгээр/</t>
  </si>
  <si>
    <t>Дотоодын виртуал хөрөнгийн өдрийн дундаж арилжаа</t>
  </si>
  <si>
    <t>Бүртгэлтэй виртуал хөрөнгийн үйлчилгээ үзүүлэгч дээр хийгдсэн гадаадын виртуал хөрөнгийн арилжааны дүн /өссөн дүнгээр/</t>
  </si>
  <si>
    <t>Гадаад виртуал хөрөнгийн өдрийн дундаж арилжаа</t>
  </si>
  <si>
    <t>Хувь нийлүүлсэн хөрөнгийн хэмжээ</t>
  </si>
  <si>
    <t>Нийт хөрөнгийн хэмжээ</t>
  </si>
  <si>
    <t>Орлогын хэмжээ</t>
  </si>
  <si>
    <t>Зардлын хэмжээ</t>
  </si>
  <si>
    <t>Ашиг</t>
  </si>
  <si>
    <t>326.1 тэрбум төгрөг</t>
  </si>
  <si>
    <t>384.3 тэрбум төгрөг</t>
  </si>
  <si>
    <t>2024 он</t>
  </si>
  <si>
    <t>Эмэгтэй</t>
  </si>
  <si>
    <t>Эрэгтэй</t>
  </si>
  <si>
    <t>Хуулийн этгээд</t>
  </si>
  <si>
    <t>Анхаарал хандуулах зээл</t>
  </si>
  <si>
    <t xml:space="preserve">Насны бүлгээр </t>
  </si>
  <si>
    <t>18-35 насны</t>
  </si>
  <si>
    <t>36-45 насны</t>
  </si>
  <si>
    <t>46-55 насны</t>
  </si>
  <si>
    <t>55-аас дээш</t>
  </si>
  <si>
    <t xml:space="preserve">САНХҮҮГИЙН ХӨРӨНГИЙН ДҮН </t>
  </si>
  <si>
    <t>Мөнгө ба түүнтэй адилтгах хөрөнгө</t>
  </si>
  <si>
    <t xml:space="preserve">Хөрөнгө оруулалт </t>
  </si>
  <si>
    <t xml:space="preserve">Зээл (цэврээр) </t>
  </si>
  <si>
    <t xml:space="preserve">    Зээл </t>
  </si>
  <si>
    <t xml:space="preserve">          Хэвийн зээл </t>
  </si>
  <si>
    <t xml:space="preserve">          Анхаарал хандуулах зээл </t>
  </si>
  <si>
    <t xml:space="preserve">          Чанаргүй зээл</t>
  </si>
  <si>
    <t xml:space="preserve">                 Хэвийн бус зээл </t>
  </si>
  <si>
    <t xml:space="preserve">                 Эргэлзээтэй зээл </t>
  </si>
  <si>
    <t xml:space="preserve">                 Муу зээл </t>
  </si>
  <si>
    <t xml:space="preserve">          Зээлийн хойшлогдсон төлбөр </t>
  </si>
  <si>
    <t xml:space="preserve">          Зээлд хуримтлуулж тооцсон хүүгийн авлага</t>
  </si>
  <si>
    <t xml:space="preserve">    Зээлийн эрсдэлийн сан </t>
  </si>
  <si>
    <t xml:space="preserve">    Зах зээлийн хүүгийн түвшнээс доогуур хүүтэйгээр олгосон зээлийн бодит үнийн залруулга </t>
  </si>
  <si>
    <t>Факторингийн тооцооны авлага (цэврээр)</t>
  </si>
  <si>
    <t xml:space="preserve">Үүсмэл санхүүгийн хөрөнгө </t>
  </si>
  <si>
    <t xml:space="preserve">Бусад санхүүгийн хөрөнгө </t>
  </si>
  <si>
    <t>САНХҮҮГИЙН  БУС ХӨРӨНГИЙН ДҮН</t>
  </si>
  <si>
    <t xml:space="preserve">2.НИЙТ ПАССИВ </t>
  </si>
  <si>
    <t>НИЙТ ӨР ТӨЛБӨРИЙН ДҮН</t>
  </si>
  <si>
    <t xml:space="preserve">САНХҮҮГИЙН ӨР ТӨЛБӨРИЙН ДҮН </t>
  </si>
  <si>
    <t xml:space="preserve">    Итгэлцлийн үйлчилгээний эх үүсвэр</t>
  </si>
  <si>
    <t xml:space="preserve">    Банк, санхүүгийн байгууллагаас татсан эх үүсвэр </t>
  </si>
  <si>
    <t xml:space="preserve">    Бусад эх үүсвэр </t>
  </si>
  <si>
    <t xml:space="preserve">    Үүсмэл санхүүгийн өр төлбөр </t>
  </si>
  <si>
    <t xml:space="preserve">    Бусад санхүүгийн өр төлбөр </t>
  </si>
  <si>
    <t xml:space="preserve">    Хоёрдогч өглөг </t>
  </si>
  <si>
    <t xml:space="preserve">    Давуу эрхийн хувьцаа (өр төлбөр) </t>
  </si>
  <si>
    <t>САНХҮҮГИЙН БУС ӨР ТӨЛБӨРИЙН ДҮН</t>
  </si>
  <si>
    <t>ӨӨРИЙН ХӨРӨНГИЙН ДҮН</t>
  </si>
  <si>
    <t xml:space="preserve">    Хувь нийлүүлсэн хөрөнгө </t>
  </si>
  <si>
    <t xml:space="preserve">    Нэмж төлөгдсөн капитал </t>
  </si>
  <si>
    <t xml:space="preserve">    Халаасны хувьцаа </t>
  </si>
  <si>
    <t xml:space="preserve">    Үндсэн хөрөнгө, биет бус хөрөнгийн дахин үнэлгээний нэмэгдэл </t>
  </si>
  <si>
    <t xml:space="preserve">    Хуримтлагдсан ашиг, алдагдал </t>
  </si>
  <si>
    <t xml:space="preserve">    Бусад өмч</t>
  </si>
  <si>
    <t xml:space="preserve">3. НИЙТ ОРЛОГО </t>
  </si>
  <si>
    <t>Хүүгийн орлого</t>
  </si>
  <si>
    <t>Хүүгийн бус орлого</t>
  </si>
  <si>
    <t>Үндсэн бус үйл ажиллагааны орлого</t>
  </si>
  <si>
    <t xml:space="preserve">4. НИЙТ ЗАРДАЛ  </t>
  </si>
  <si>
    <t>Хүүгийн зардал</t>
  </si>
  <si>
    <t>Хүүгийн бус зардал</t>
  </si>
  <si>
    <t>Үндсэн бус үйл ажиллагааны зардал</t>
  </si>
  <si>
    <t>Болзошгүй эрсдэлийн зардал</t>
  </si>
  <si>
    <t xml:space="preserve">5. ЦЭВЭР ОРЛОГО </t>
  </si>
  <si>
    <t xml:space="preserve">УБ хотод үйл ажиллагаа эрхэлж буй </t>
  </si>
  <si>
    <t xml:space="preserve"> Гар утсаар санхүүгийн үйлчилгээ үзүүлэх зориулалтын апплейкшнтэй байгууллага</t>
  </si>
  <si>
    <t xml:space="preserve">ХАРИЛЦАГЧИД   </t>
  </si>
  <si>
    <t xml:space="preserve">ЗЭЭЛДЭГЧИД </t>
  </si>
  <si>
    <t xml:space="preserve">АЖИЛЛАГЧИД   </t>
  </si>
  <si>
    <t xml:space="preserve">НИЙТ АКТИВ </t>
  </si>
  <si>
    <t>ЖИГНЭСЭН ДУНДАЖ САРЫН ХҮҮ</t>
  </si>
  <si>
    <t xml:space="preserve">“Банк бус санхүүгийн үйл ажиллагаа эрхлэх аж ахуйн нэгж, байгууллагын дагаж мөрдөх нягтлан бодох бүртгэлийн журам”-ыг Санхүүгийн зохицуулах хорооны дарга болон Сангийн сайдын хамтарсан 2023 оны 12 дугаар сарын 08-ны өдрийн А/226/528 тоот тушаалаар шинэчлэн баталсан бөгөөд ББСБ-ууд энэхүү журмыг 2024 оны 01 дүгээр сарын 01-ний өдрөөс эхлэн дагаж мөрдөж байна. </t>
  </si>
  <si>
    <t>БАНК БУС САНХҮҮГИЙН БАЙГУУЛЛАГА /статистик/ 2024 ------</t>
  </si>
  <si>
    <r>
      <t>БАНК БУС САНХҮҮГИЙН БАЙГУУЛЛАГА /статистик/ /</t>
    </r>
    <r>
      <rPr>
        <b/>
        <sz val="14"/>
        <color theme="0"/>
        <rFont val="Times New Roman"/>
        <family val="1"/>
      </rPr>
      <t>2006-2023/</t>
    </r>
  </si>
  <si>
    <t>Зэсийн баяжмал</t>
  </si>
  <si>
    <t>НИЙТ АКТИВ</t>
  </si>
  <si>
    <t>САНХҮҮГИЙН ХӨРӨНГӨ</t>
  </si>
  <si>
    <t>Мөнгө, түүнтэй адилтгах хөрөнгө</t>
  </si>
  <si>
    <t xml:space="preserve">Зээлийн өрийн  үлдэгдэл /цэвэр/ </t>
  </si>
  <si>
    <t>Чанаргүй зээлийн нийт зээлд эзлэх хувь</t>
  </si>
  <si>
    <t>САНХҮҮГИЙН БУС ХӨРӨНГӨ</t>
  </si>
  <si>
    <t>Өмчлөх бусад хөрөнгө /цэврээр/</t>
  </si>
  <si>
    <t>Бусад санхүүгийн бус хөрөнгө</t>
  </si>
  <si>
    <t>Хөрөнгө оруулалтын зориулалттай үл хөдлөх хөрөнгө /цэврээр/</t>
  </si>
  <si>
    <t>Биет бус хөрөнгө /цэврээр/</t>
  </si>
  <si>
    <t>ӨР ТӨЛБӨР
/нийт/</t>
  </si>
  <si>
    <t>САНХҮҮГИЙН ӨР ТӨЛБӨР</t>
  </si>
  <si>
    <t>Нийт хадгаламж</t>
  </si>
  <si>
    <t xml:space="preserve">  Үүнээс: Хугацаагүй хадгаламж</t>
  </si>
  <si>
    <t xml:space="preserve">  Хугацаатай хадгаламж</t>
  </si>
  <si>
    <t>Банк, санхүүгийн байгууллагаас татсан эх үүсвэр</t>
  </si>
  <si>
    <t>САНХҮҮГИЙН БУС ӨР ТӨЛБӨР</t>
  </si>
  <si>
    <t>Нөөц, болзошгүй өр төлбөр</t>
  </si>
  <si>
    <t>ӨӨРИЙН ХӨРӨНГӨ</t>
  </si>
  <si>
    <t xml:space="preserve">Гишүүдийн оруулсан хувь хөрөнгө </t>
  </si>
  <si>
    <t>Өмчийн бусад хэсэг</t>
  </si>
  <si>
    <t>Үүнээс: Хандив, тусламж</t>
  </si>
  <si>
    <t xml:space="preserve">Хоршоологчдын өмч </t>
  </si>
  <si>
    <t>Үүнээс: Хуримтлагдсан орлого, алдагдал</t>
  </si>
  <si>
    <t>ТЭНЦЛИЙН ГАДУУРХ ДАНС</t>
  </si>
  <si>
    <t>Зээл, зээлтэй адилтгах хөрөнгөнд хамаарах үүрэг</t>
  </si>
  <si>
    <t>Үүнээс: Батлан даалт</t>
  </si>
  <si>
    <t>Баталгаа</t>
  </si>
  <si>
    <t>Тэнцлээс хассан хөрөнгө</t>
  </si>
  <si>
    <t>Үүнээс: Хуримтлуулж тооцохыг зогсоосон хүү</t>
  </si>
  <si>
    <t>Барьцаанд тавьсан хөрөнгө</t>
  </si>
  <si>
    <t>Тэнцлийн гадуурх бусад данс</t>
  </si>
  <si>
    <t>Үүнээс: Бүртгэлийн маягт</t>
  </si>
  <si>
    <t>Хэрэглэж буй тамга, тэмдэг</t>
  </si>
  <si>
    <t>Санхүүгийн байгууллагад төлсөн хүүгийн зардал</t>
  </si>
  <si>
    <t>ЭРСДЭЛИЙН САНГИЙН ЗАРДАЛ</t>
  </si>
  <si>
    <t>ХҮҮГИЙН БУС ОРЛОГО</t>
  </si>
  <si>
    <t>ҮЙЛ АЖИЛЛАГААНЫ БУСАД ОРЛОГО, ОЛЗ</t>
  </si>
  <si>
    <t>БУСАД ЗАРДАЛ, ГАРЗ</t>
  </si>
  <si>
    <r>
      <t xml:space="preserve">ХАДГАЛАМЖ, ЗЭЭЛИЙН ХОРШОО /статистик/ 
</t>
    </r>
    <r>
      <rPr>
        <i/>
        <sz val="12"/>
        <color rgb="FFFF0000"/>
        <rFont val="Times New Roman"/>
        <family val="1"/>
      </rPr>
      <t>Тайлбар: Сангийн сайдын 2024 оны А/49 дүгээр тушаалаар шинэчлэн баталсан “Хадгаламж, зээлийн хоршооны үйл ажиллагаа эрхлэх аж ахуйн нэгж, байгууллагын дагаж мөрдөх нягтлан бодох бүртгэлийн журам”-ын дагуу  боловсруулсан болно.</t>
    </r>
  </si>
  <si>
    <t>Хайлуур жоншны хүдэр, баяжмал</t>
  </si>
  <si>
    <t>CaF2- 55-63% Хайлуур жонш</t>
  </si>
  <si>
    <t>CaF2- &lt;42% Хайлуур жоншны хүдэр</t>
  </si>
  <si>
    <t>Хайлуур жоншны баяжмал CaF2-95%</t>
  </si>
  <si>
    <t>CaF2 85% бүхэллэг хайлуур жонш</t>
  </si>
  <si>
    <t>CaF2 78% бүхэллэг хайлуур жонш</t>
  </si>
  <si>
    <t>CaF2 35-40% хайлуур жоншны хүдэр</t>
  </si>
  <si>
    <t>Хайлуур жоншны баяжмал CaF2-78%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</si>
</sst>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_(* #,##0.0_);_(* \(#,##0.0\);_(* &quot;-&quot;?_);_(@_)"/>
    <numFmt numFmtId="168" formatCode="[$-409]#,##0.00"/>
    <numFmt numFmtId="169" formatCode="0.0%"/>
    <numFmt numFmtId="170" formatCode="#,##0.0"/>
    <numFmt numFmtId="171" formatCode="#,###.00"/>
    <numFmt numFmtId="172" formatCode="#,###.0"/>
    <numFmt numFmtId="173" formatCode="_-* #,##0.00_-;\-* #,##0.00_-;_-* &quot;-&quot;_-;_-@"/>
    <numFmt numFmtId="174" formatCode="_-* #,##0.00_-;\-* #,##0.00_-;_-* &quot;-&quot;??_-;_-@_-"/>
    <numFmt numFmtId="175" formatCode="#,##0.00;[Red]&quot;-&quot;#,##0.00"/>
    <numFmt numFmtId="176" formatCode="_-* #,##0.00_₮_-;\-* #,##0.00_₮_-;_-* &quot;-&quot;??_₮_-;_-@_-"/>
    <numFmt numFmtId="177" formatCode="_-* #,##0.00\ _£_-;\-* #,##0.00\ _£_-;_-* &quot;-&quot;??\ _£_-;_-@_-"/>
    <numFmt numFmtId="178" formatCode="_-* #,##0.00\ _₮_-;\-* #,##0.00\ _₮_-;_-* &quot;-&quot;??\ _₮_-;_-@_-"/>
    <numFmt numFmtId="179" formatCode="_-* #,##0.00_ð_._-;\-* #,##0.00_ð_._-;_-* &quot;-&quot;??_ð_._-;_-@_-"/>
    <numFmt numFmtId="180" formatCode="#,##0&quot;ð.&quot;;\-#,##0&quot;ð.&quot;"/>
  </numFmts>
  <fonts count="97" x14ac:knownFonts="1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Arial"/>
      <family val="2"/>
    </font>
    <font>
      <b/>
      <u/>
      <sz val="12"/>
      <color theme="0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10"/>
      <color theme="0"/>
      <name val="Times New Roman"/>
      <family val="1"/>
    </font>
    <font>
      <sz val="10"/>
      <color theme="1"/>
      <name val="Arial"/>
      <family val="2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Liberation Sans"/>
      <family val="2"/>
    </font>
    <font>
      <sz val="8"/>
      <name val="Times New Roman"/>
      <family val="1"/>
    </font>
    <font>
      <sz val="8"/>
      <color theme="1"/>
      <name val="Calibri"/>
      <family val="2"/>
      <scheme val="minor"/>
    </font>
    <font>
      <sz val="8"/>
      <color rgb="FFFF0000"/>
      <name val="Times New Roman"/>
      <family val="1"/>
    </font>
    <font>
      <b/>
      <sz val="11"/>
      <color theme="0"/>
      <name val="Times New Roman"/>
      <family val="1"/>
    </font>
    <font>
      <b/>
      <sz val="14"/>
      <color theme="0"/>
      <name val="Times New Roman"/>
      <family val="1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Arial"/>
      <family val="2"/>
    </font>
    <font>
      <b/>
      <sz val="8"/>
      <name val="Times New Roman"/>
      <family val="1"/>
    </font>
    <font>
      <i/>
      <sz val="12"/>
      <color rgb="FFFF0000"/>
      <name val="Times New Roman"/>
      <family val="1"/>
    </font>
    <font>
      <sz val="11"/>
      <color theme="1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</font>
    <font>
      <u/>
      <sz val="12"/>
      <color theme="10"/>
      <name val="Calibri"/>
      <family val="2"/>
      <scheme val="minor"/>
    </font>
    <font>
      <sz val="10"/>
      <name val="Mang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MS Sans Serif"/>
      <family val="2"/>
    </font>
    <font>
      <sz val="10"/>
      <name val="Arial"/>
      <family val="2"/>
      <charset val="204"/>
    </font>
    <font>
      <b/>
      <sz val="18"/>
      <color theme="3"/>
      <name val="Calibri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MS Sans Serif"/>
      <family val="2"/>
    </font>
    <font>
      <sz val="18"/>
      <color theme="3"/>
      <name val="Calibri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color indexed="8"/>
      <name val="Arial"/>
      <family val="2"/>
    </font>
    <font>
      <b/>
      <sz val="10"/>
      <name val="Times New Roman"/>
      <family val="1"/>
    </font>
  </fonts>
  <fills count="5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9CC2E5"/>
        <bgColor rgb="FF9CC2E5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FFE598"/>
        <bgColor rgb="FFFFE598"/>
      </patternFill>
    </fill>
    <fill>
      <patternFill patternType="solid">
        <fgColor rgb="FFE2EFD9"/>
        <bgColor rgb="FFE2EFD9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rgb="FFA22E91"/>
        <bgColor rgb="FFA22E91"/>
      </patternFill>
    </fill>
    <fill>
      <patternFill patternType="solid">
        <fgColor theme="9"/>
        <bgColor indexed="64"/>
      </patternFill>
    </fill>
    <fill>
      <patternFill patternType="solid">
        <fgColor theme="0" tint="-0.34998626667073579"/>
        <bgColor rgb="FFFFC000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59999389629810485"/>
        <bgColor rgb="FFE2EFD9"/>
      </patternFill>
    </fill>
    <fill>
      <patternFill patternType="solid">
        <fgColor theme="1"/>
        <bgColor theme="1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rgb="FFE2EFD9"/>
      </patternFill>
    </fill>
  </fills>
  <borders count="91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/>
      <bottom/>
      <diagonal/>
    </border>
    <border>
      <left/>
      <right style="hair">
        <color rgb="FF000000"/>
      </right>
      <top/>
      <bottom/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/>
      <right/>
      <top/>
      <bottom/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/>
      <right style="hair">
        <color rgb="FF000000"/>
      </right>
      <top/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/>
      <top/>
      <bottom/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dotted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tted">
        <color rgb="FF000000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hair">
        <color rgb="FF000000"/>
      </left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rgb="FF000000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57886">
    <xf numFmtId="0" fontId="0" fillId="0" borderId="0"/>
    <xf numFmtId="0" fontId="29" fillId="0" borderId="39"/>
    <xf numFmtId="43" fontId="30" fillId="0" borderId="0" applyFont="0" applyFill="0" applyBorder="0" applyAlignment="0" applyProtection="0"/>
    <xf numFmtId="0" fontId="5" fillId="0" borderId="39"/>
    <xf numFmtId="0" fontId="3" fillId="0" borderId="39"/>
    <xf numFmtId="0" fontId="35" fillId="0" borderId="39"/>
    <xf numFmtId="0" fontId="41" fillId="0" borderId="39"/>
    <xf numFmtId="0" fontId="2" fillId="0" borderId="39"/>
    <xf numFmtId="43" fontId="2" fillId="0" borderId="39" applyFont="0" applyFill="0" applyBorder="0" applyAlignment="0" applyProtection="0"/>
    <xf numFmtId="9" fontId="2" fillId="0" borderId="39" applyFont="0" applyFill="0" applyBorder="0" applyAlignment="0" applyProtection="0"/>
    <xf numFmtId="9" fontId="46" fillId="0" borderId="0" applyFont="0" applyFill="0" applyBorder="0" applyAlignment="0" applyProtection="0"/>
    <xf numFmtId="0" fontId="48" fillId="0" borderId="77" applyNumberFormat="0" applyFill="0" applyAlignment="0" applyProtection="0"/>
    <xf numFmtId="0" fontId="49" fillId="0" borderId="78" applyNumberFormat="0" applyFill="0" applyAlignment="0" applyProtection="0"/>
    <xf numFmtId="0" fontId="50" fillId="0" borderId="79" applyNumberFormat="0" applyFill="0" applyAlignment="0" applyProtection="0"/>
    <xf numFmtId="0" fontId="54" fillId="26" borderId="80" applyNumberFormat="0" applyAlignment="0" applyProtection="0"/>
    <xf numFmtId="0" fontId="55" fillId="27" borderId="81" applyNumberFormat="0" applyAlignment="0" applyProtection="0"/>
    <xf numFmtId="0" fontId="56" fillId="27" borderId="80" applyNumberFormat="0" applyAlignment="0" applyProtection="0"/>
    <xf numFmtId="0" fontId="57" fillId="0" borderId="82" applyNumberFormat="0" applyFill="0" applyAlignment="0" applyProtection="0"/>
    <xf numFmtId="0" fontId="58" fillId="28" borderId="83" applyNumberFormat="0" applyAlignment="0" applyProtection="0"/>
    <xf numFmtId="0" fontId="61" fillId="0" borderId="85" applyNumberFormat="0" applyFill="0" applyAlignment="0" applyProtection="0"/>
    <xf numFmtId="0" fontId="63" fillId="0" borderId="39"/>
    <xf numFmtId="43" fontId="63" fillId="0" borderId="39" applyFont="0" applyFill="0" applyBorder="0" applyAlignment="0" applyProtection="0"/>
    <xf numFmtId="0" fontId="64" fillId="0" borderId="39"/>
    <xf numFmtId="9" fontId="64" fillId="0" borderId="39" applyFont="0" applyFill="0" applyBorder="0" applyAlignment="0" applyProtection="0"/>
    <xf numFmtId="43" fontId="64" fillId="0" borderId="39" applyFont="0" applyFill="0" applyBorder="0" applyAlignment="0" applyProtection="0"/>
    <xf numFmtId="0" fontId="63" fillId="0" borderId="39"/>
    <xf numFmtId="43" fontId="63" fillId="0" borderId="39" applyFont="0" applyFill="0" applyBorder="0" applyAlignment="0" applyProtection="0"/>
    <xf numFmtId="0" fontId="64" fillId="0" borderId="39"/>
    <xf numFmtId="43" fontId="64" fillId="0" borderId="39" applyFont="0" applyFill="0" applyBorder="0" applyAlignment="0" applyProtection="0"/>
    <xf numFmtId="9" fontId="64" fillId="0" borderId="39" applyFont="0" applyFill="0" applyBorder="0" applyAlignment="0" applyProtection="0"/>
    <xf numFmtId="0" fontId="65" fillId="0" borderId="39"/>
    <xf numFmtId="43" fontId="65" fillId="0" borderId="39" applyFont="0" applyFill="0" applyBorder="0" applyAlignment="0" applyProtection="0"/>
    <xf numFmtId="0" fontId="5" fillId="0" borderId="39"/>
    <xf numFmtId="9" fontId="65" fillId="0" borderId="39" applyFont="0" applyFill="0" applyBorder="0" applyAlignment="0" applyProtection="0"/>
    <xf numFmtId="9" fontId="63" fillId="0" borderId="39" applyFont="0" applyFill="0" applyBorder="0" applyAlignment="0" applyProtection="0"/>
    <xf numFmtId="0" fontId="66" fillId="0" borderId="39" applyNumberFormat="0" applyFill="0" applyBorder="0" applyAlignment="0" applyProtection="0"/>
    <xf numFmtId="0" fontId="67" fillId="0" borderId="39" applyNumberFormat="0" applyFill="0" applyBorder="0" applyAlignment="0" applyProtection="0"/>
    <xf numFmtId="0" fontId="10" fillId="0" borderId="39"/>
    <xf numFmtId="0" fontId="67" fillId="0" borderId="39" applyBorder="0" applyAlignment="0" applyProtection="0"/>
    <xf numFmtId="0" fontId="1" fillId="0" borderId="39"/>
    <xf numFmtId="174" fontId="1" fillId="0" borderId="39" applyFont="0" applyFill="0" applyBorder="0" applyAlignment="0" applyProtection="0"/>
    <xf numFmtId="0" fontId="5" fillId="0" borderId="39" applyNumberFormat="0" applyFont="0" applyFill="0" applyBorder="0" applyAlignment="0" applyProtection="0"/>
    <xf numFmtId="0" fontId="68" fillId="0" borderId="39">
      <alignment horizontal="center"/>
    </xf>
    <xf numFmtId="0" fontId="68" fillId="0" borderId="39">
      <alignment horizontal="center" textRotation="90"/>
    </xf>
    <xf numFmtId="0" fontId="69" fillId="0" borderId="39"/>
    <xf numFmtId="175" fontId="69" fillId="0" borderId="39"/>
    <xf numFmtId="0" fontId="70" fillId="0" borderId="39"/>
    <xf numFmtId="0" fontId="70" fillId="0" borderId="39" applyNumberFormat="0" applyFont="0" applyFill="0" applyBorder="0" applyAlignment="0" applyProtection="0"/>
    <xf numFmtId="0" fontId="71" fillId="0" borderId="39" applyNumberFormat="0" applyBorder="0" applyProtection="0">
      <alignment horizontal="center"/>
    </xf>
    <xf numFmtId="0" fontId="71" fillId="0" borderId="39" applyNumberFormat="0" applyBorder="0" applyProtection="0">
      <alignment horizontal="center" textRotation="90"/>
    </xf>
    <xf numFmtId="0" fontId="72" fillId="0" borderId="39" applyNumberFormat="0" applyBorder="0" applyProtection="0"/>
    <xf numFmtId="175" fontId="72" fillId="0" borderId="39" applyBorder="0" applyProtection="0"/>
    <xf numFmtId="0" fontId="67" fillId="0" borderId="39" applyNumberFormat="0" applyFill="0" applyBorder="0" applyAlignment="0" applyProtection="0"/>
    <xf numFmtId="0" fontId="65" fillId="0" borderId="39" applyNumberFormat="0" applyFont="0" applyFill="0" applyBorder="0" applyAlignment="0" applyProtection="0"/>
    <xf numFmtId="0" fontId="65" fillId="0" borderId="39" applyFon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6" fillId="0" borderId="39"/>
    <xf numFmtId="0" fontId="16" fillId="0" borderId="39"/>
    <xf numFmtId="0" fontId="73" fillId="0" borderId="39"/>
    <xf numFmtId="0" fontId="10" fillId="0" borderId="39"/>
    <xf numFmtId="43" fontId="73" fillId="0" borderId="39" applyFont="0" applyFill="0" applyBorder="0" applyAlignment="0" applyProtection="0"/>
    <xf numFmtId="9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9" fontId="1" fillId="0" borderId="39" applyFont="0" applyFill="0" applyBorder="0" applyAlignment="0" applyProtection="0"/>
    <xf numFmtId="0" fontId="50" fillId="0" borderId="39" applyNumberFormat="0" applyFill="0" applyBorder="0" applyAlignment="0" applyProtection="0"/>
    <xf numFmtId="0" fontId="51" fillId="23" borderId="39" applyNumberFormat="0" applyBorder="0" applyAlignment="0" applyProtection="0"/>
    <xf numFmtId="0" fontId="52" fillId="24" borderId="39" applyNumberFormat="0" applyBorder="0" applyAlignment="0" applyProtection="0"/>
    <xf numFmtId="0" fontId="59" fillId="0" borderId="39" applyNumberFormat="0" applyFill="0" applyBorder="0" applyAlignment="0" applyProtection="0"/>
    <xf numFmtId="0" fontId="60" fillId="0" borderId="39" applyNumberFormat="0" applyFill="0" applyBorder="0" applyAlignment="0" applyProtection="0"/>
    <xf numFmtId="0" fontId="62" fillId="30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62" fillId="34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62" fillId="38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62" fillId="42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62" fillId="46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62" fillId="50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65" fillId="0" borderId="39"/>
    <xf numFmtId="0" fontId="65" fillId="0" borderId="39"/>
    <xf numFmtId="0" fontId="65" fillId="0" borderId="39"/>
    <xf numFmtId="0" fontId="65" fillId="0" borderId="39"/>
    <xf numFmtId="0" fontId="65" fillId="0" borderId="39"/>
    <xf numFmtId="0" fontId="65" fillId="0" borderId="39"/>
    <xf numFmtId="0" fontId="65" fillId="0" borderId="39"/>
    <xf numFmtId="0" fontId="65" fillId="0" borderId="39"/>
    <xf numFmtId="0" fontId="65" fillId="0" borderId="39" applyFont="0" applyFill="0" applyBorder="0" applyAlignment="0" applyProtection="0"/>
    <xf numFmtId="0" fontId="65" fillId="0" borderId="39"/>
    <xf numFmtId="177" fontId="65" fillId="0" borderId="39" applyFont="0" applyFill="0" applyBorder="0" applyAlignment="0" applyProtection="0"/>
    <xf numFmtId="0" fontId="74" fillId="0" borderId="39"/>
    <xf numFmtId="43" fontId="65" fillId="0" borderId="39" applyFont="0" applyFill="0" applyBorder="0" applyAlignment="0" applyProtection="0"/>
    <xf numFmtId="0" fontId="73" fillId="0" borderId="39"/>
    <xf numFmtId="0" fontId="1" fillId="0" borderId="39"/>
    <xf numFmtId="43" fontId="1" fillId="0" borderId="39" applyFont="0" applyFill="0" applyBorder="0" applyAlignment="0" applyProtection="0"/>
    <xf numFmtId="0" fontId="65" fillId="0" borderId="39"/>
    <xf numFmtId="43" fontId="65" fillId="0" borderId="39" applyFont="0" applyFill="0" applyBorder="0" applyAlignment="0" applyProtection="0"/>
    <xf numFmtId="41" fontId="65" fillId="0" borderId="39" applyFont="0" applyFill="0" applyBorder="0" applyAlignment="0" applyProtection="0"/>
    <xf numFmtId="43" fontId="75" fillId="0" borderId="39" applyFont="0" applyFill="0" applyBorder="0" applyAlignment="0" applyProtection="0"/>
    <xf numFmtId="6" fontId="65" fillId="0" borderId="39" applyFont="0" applyFill="0" applyBorder="0" applyAlignment="0" applyProtection="0"/>
    <xf numFmtId="0" fontId="65" fillId="0" borderId="39"/>
    <xf numFmtId="0" fontId="75" fillId="0" borderId="39"/>
    <xf numFmtId="9" fontId="65" fillId="0" borderId="39" applyFont="0" applyFill="0" applyBorder="0" applyAlignment="0" applyProtection="0"/>
    <xf numFmtId="9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65" fillId="0" borderId="39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65" fillId="0" borderId="39"/>
    <xf numFmtId="0" fontId="65" fillId="0" borderId="39"/>
    <xf numFmtId="177" fontId="65" fillId="0" borderId="39" applyFont="0" applyFill="0" applyBorder="0" applyAlignment="0" applyProtection="0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77" fillId="25" borderId="39" applyNumberFormat="0" applyBorder="0" applyAlignment="0" applyProtection="0"/>
    <xf numFmtId="0" fontId="62" fillId="33" borderId="39" applyNumberFormat="0" applyBorder="0" applyAlignment="0" applyProtection="0"/>
    <xf numFmtId="0" fontId="62" fillId="37" borderId="39" applyNumberFormat="0" applyBorder="0" applyAlignment="0" applyProtection="0"/>
    <xf numFmtId="0" fontId="62" fillId="41" borderId="39" applyNumberFormat="0" applyBorder="0" applyAlignment="0" applyProtection="0"/>
    <xf numFmtId="0" fontId="62" fillId="45" borderId="39" applyNumberFormat="0" applyBorder="0" applyAlignment="0" applyProtection="0"/>
    <xf numFmtId="0" fontId="62" fillId="49" borderId="39" applyNumberFormat="0" applyBorder="0" applyAlignment="0" applyProtection="0"/>
    <xf numFmtId="0" fontId="62" fillId="53" borderId="39" applyNumberFormat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78" fillId="0" borderId="39"/>
    <xf numFmtId="0" fontId="65" fillId="0" borderId="39"/>
    <xf numFmtId="176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1" fillId="0" borderId="39"/>
    <xf numFmtId="0" fontId="76" fillId="0" borderId="39" applyNumberFormat="0" applyFill="0" applyBorder="0" applyAlignment="0" applyProtection="0"/>
    <xf numFmtId="0" fontId="77" fillId="25" borderId="39" applyNumberFormat="0" applyBorder="0" applyAlignment="0" applyProtection="0"/>
    <xf numFmtId="0" fontId="1" fillId="29" borderId="84" applyNumberFormat="0" applyFont="0" applyAlignment="0" applyProtection="0"/>
    <xf numFmtId="0" fontId="62" fillId="33" borderId="39" applyNumberFormat="0" applyBorder="0" applyAlignment="0" applyProtection="0"/>
    <xf numFmtId="0" fontId="62" fillId="37" borderId="39" applyNumberFormat="0" applyBorder="0" applyAlignment="0" applyProtection="0"/>
    <xf numFmtId="0" fontId="62" fillId="41" borderId="39" applyNumberFormat="0" applyBorder="0" applyAlignment="0" applyProtection="0"/>
    <xf numFmtId="0" fontId="62" fillId="45" borderId="39" applyNumberFormat="0" applyBorder="0" applyAlignment="0" applyProtection="0"/>
    <xf numFmtId="0" fontId="62" fillId="49" borderId="39" applyNumberFormat="0" applyBorder="0" applyAlignment="0" applyProtection="0"/>
    <xf numFmtId="0" fontId="62" fillId="53" borderId="39" applyNumberFormat="0" applyBorder="0" applyAlignment="0" applyProtection="0"/>
    <xf numFmtId="43" fontId="1" fillId="0" borderId="39" applyFont="0" applyFill="0" applyBorder="0" applyAlignment="0" applyProtection="0"/>
    <xf numFmtId="0" fontId="73" fillId="0" borderId="39"/>
    <xf numFmtId="0" fontId="79" fillId="0" borderId="39" applyNumberFormat="0" applyFill="0" applyBorder="0" applyAlignment="0" applyProtection="0"/>
    <xf numFmtId="0" fontId="80" fillId="0" borderId="77" applyNumberFormat="0" applyFill="0" applyAlignment="0" applyProtection="0"/>
    <xf numFmtId="0" fontId="81" fillId="0" borderId="78" applyNumberFormat="0" applyFill="0" applyAlignment="0" applyProtection="0"/>
    <xf numFmtId="0" fontId="82" fillId="0" borderId="79" applyNumberFormat="0" applyFill="0" applyAlignment="0" applyProtection="0"/>
    <xf numFmtId="0" fontId="82" fillId="0" borderId="39" applyNumberFormat="0" applyFill="0" applyBorder="0" applyAlignment="0" applyProtection="0"/>
    <xf numFmtId="0" fontId="83" fillId="23" borderId="39" applyNumberFormat="0" applyBorder="0" applyAlignment="0" applyProtection="0"/>
    <xf numFmtId="0" fontId="84" fillId="24" borderId="39" applyNumberFormat="0" applyBorder="0" applyAlignment="0" applyProtection="0"/>
    <xf numFmtId="0" fontId="85" fillId="25" borderId="39" applyNumberFormat="0" applyBorder="0" applyAlignment="0" applyProtection="0"/>
    <xf numFmtId="0" fontId="86" fillId="26" borderId="80" applyNumberFormat="0" applyAlignment="0" applyProtection="0"/>
    <xf numFmtId="0" fontId="87" fillId="27" borderId="81" applyNumberFormat="0" applyAlignment="0" applyProtection="0"/>
    <xf numFmtId="0" fontId="88" fillId="27" borderId="80" applyNumberFormat="0" applyAlignment="0" applyProtection="0"/>
    <xf numFmtId="0" fontId="89" fillId="0" borderId="82" applyNumberFormat="0" applyFill="0" applyAlignment="0" applyProtection="0"/>
    <xf numFmtId="0" fontId="90" fillId="28" borderId="83" applyNumberFormat="0" applyAlignment="0" applyProtection="0"/>
    <xf numFmtId="0" fontId="91" fillId="0" borderId="39" applyNumberFormat="0" applyFill="0" applyBorder="0" applyAlignment="0" applyProtection="0"/>
    <xf numFmtId="0" fontId="73" fillId="29" borderId="84" applyNumberFormat="0" applyFont="0" applyAlignment="0" applyProtection="0"/>
    <xf numFmtId="0" fontId="92" fillId="0" borderId="39" applyNumberFormat="0" applyFill="0" applyBorder="0" applyAlignment="0" applyProtection="0"/>
    <xf numFmtId="0" fontId="93" fillId="0" borderId="85" applyNumberFormat="0" applyFill="0" applyAlignment="0" applyProtection="0"/>
    <xf numFmtId="0" fontId="94" fillId="30" borderId="39" applyNumberFormat="0" applyBorder="0" applyAlignment="0" applyProtection="0"/>
    <xf numFmtId="0" fontId="73" fillId="31" borderId="39" applyNumberFormat="0" applyBorder="0" applyAlignment="0" applyProtection="0"/>
    <xf numFmtId="0" fontId="73" fillId="32" borderId="39" applyNumberFormat="0" applyBorder="0" applyAlignment="0" applyProtection="0"/>
    <xf numFmtId="0" fontId="94" fillId="33" borderId="39" applyNumberFormat="0" applyBorder="0" applyAlignment="0" applyProtection="0"/>
    <xf numFmtId="0" fontId="94" fillId="34" borderId="39" applyNumberFormat="0" applyBorder="0" applyAlignment="0" applyProtection="0"/>
    <xf numFmtId="0" fontId="73" fillId="35" borderId="39" applyNumberFormat="0" applyBorder="0" applyAlignment="0" applyProtection="0"/>
    <xf numFmtId="0" fontId="73" fillId="36" borderId="39" applyNumberFormat="0" applyBorder="0" applyAlignment="0" applyProtection="0"/>
    <xf numFmtId="0" fontId="94" fillId="37" borderId="39" applyNumberFormat="0" applyBorder="0" applyAlignment="0" applyProtection="0"/>
    <xf numFmtId="0" fontId="94" fillId="38" borderId="39" applyNumberFormat="0" applyBorder="0" applyAlignment="0" applyProtection="0"/>
    <xf numFmtId="0" fontId="73" fillId="39" borderId="39" applyNumberFormat="0" applyBorder="0" applyAlignment="0" applyProtection="0"/>
    <xf numFmtId="0" fontId="73" fillId="40" borderId="39" applyNumberFormat="0" applyBorder="0" applyAlignment="0" applyProtection="0"/>
    <xf numFmtId="0" fontId="94" fillId="41" borderId="39" applyNumberFormat="0" applyBorder="0" applyAlignment="0" applyProtection="0"/>
    <xf numFmtId="0" fontId="94" fillId="42" borderId="39" applyNumberFormat="0" applyBorder="0" applyAlignment="0" applyProtection="0"/>
    <xf numFmtId="0" fontId="73" fillId="43" borderId="39" applyNumberFormat="0" applyBorder="0" applyAlignment="0" applyProtection="0"/>
    <xf numFmtId="0" fontId="73" fillId="44" borderId="39" applyNumberFormat="0" applyBorder="0" applyAlignment="0" applyProtection="0"/>
    <xf numFmtId="0" fontId="94" fillId="45" borderId="39" applyNumberFormat="0" applyBorder="0" applyAlignment="0" applyProtection="0"/>
    <xf numFmtId="0" fontId="94" fillId="46" borderId="39" applyNumberFormat="0" applyBorder="0" applyAlignment="0" applyProtection="0"/>
    <xf numFmtId="0" fontId="73" fillId="47" borderId="39" applyNumberFormat="0" applyBorder="0" applyAlignment="0" applyProtection="0"/>
    <xf numFmtId="0" fontId="73" fillId="48" borderId="39" applyNumberFormat="0" applyBorder="0" applyAlignment="0" applyProtection="0"/>
    <xf numFmtId="0" fontId="94" fillId="49" borderId="39" applyNumberFormat="0" applyBorder="0" applyAlignment="0" applyProtection="0"/>
    <xf numFmtId="0" fontId="94" fillId="50" borderId="39" applyNumberFormat="0" applyBorder="0" applyAlignment="0" applyProtection="0"/>
    <xf numFmtId="0" fontId="73" fillId="51" borderId="39" applyNumberFormat="0" applyBorder="0" applyAlignment="0" applyProtection="0"/>
    <xf numFmtId="0" fontId="73" fillId="52" borderId="39" applyNumberFormat="0" applyBorder="0" applyAlignment="0" applyProtection="0"/>
    <xf numFmtId="0" fontId="94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0" fontId="73" fillId="0" borderId="39"/>
    <xf numFmtId="0" fontId="73" fillId="29" borderId="84" applyNumberFormat="0" applyFont="0" applyAlignment="0" applyProtection="0"/>
    <xf numFmtId="0" fontId="73" fillId="31" borderId="39" applyNumberFormat="0" applyBorder="0" applyAlignment="0" applyProtection="0"/>
    <xf numFmtId="0" fontId="73" fillId="32" borderId="39" applyNumberFormat="0" applyBorder="0" applyAlignment="0" applyProtection="0"/>
    <xf numFmtId="0" fontId="73" fillId="35" borderId="39" applyNumberFormat="0" applyBorder="0" applyAlignment="0" applyProtection="0"/>
    <xf numFmtId="0" fontId="73" fillId="36" borderId="39" applyNumberFormat="0" applyBorder="0" applyAlignment="0" applyProtection="0"/>
    <xf numFmtId="0" fontId="73" fillId="39" borderId="39" applyNumberFormat="0" applyBorder="0" applyAlignment="0" applyProtection="0"/>
    <xf numFmtId="0" fontId="73" fillId="40" borderId="39" applyNumberFormat="0" applyBorder="0" applyAlignment="0" applyProtection="0"/>
    <xf numFmtId="0" fontId="73" fillId="43" borderId="39" applyNumberFormat="0" applyBorder="0" applyAlignment="0" applyProtection="0"/>
    <xf numFmtId="0" fontId="73" fillId="44" borderId="39" applyNumberFormat="0" applyBorder="0" applyAlignment="0" applyProtection="0"/>
    <xf numFmtId="0" fontId="73" fillId="47" borderId="39" applyNumberFormat="0" applyBorder="0" applyAlignment="0" applyProtection="0"/>
    <xf numFmtId="0" fontId="73" fillId="48" borderId="39" applyNumberFormat="0" applyBorder="0" applyAlignment="0" applyProtection="0"/>
    <xf numFmtId="0" fontId="73" fillId="51" borderId="39" applyNumberFormat="0" applyBorder="0" applyAlignment="0" applyProtection="0"/>
    <xf numFmtId="0" fontId="73" fillId="52" borderId="39" applyNumberFormat="0" applyBorder="0" applyAlignment="0" applyProtection="0"/>
    <xf numFmtId="178" fontId="1" fillId="0" borderId="39" applyFont="0" applyFill="0" applyBorder="0" applyAlignment="0" applyProtection="0"/>
    <xf numFmtId="0" fontId="73" fillId="0" borderId="39"/>
    <xf numFmtId="0" fontId="73" fillId="29" borderId="84" applyNumberFormat="0" applyFont="0" applyAlignment="0" applyProtection="0"/>
    <xf numFmtId="0" fontId="73" fillId="31" borderId="39" applyNumberFormat="0" applyBorder="0" applyAlignment="0" applyProtection="0"/>
    <xf numFmtId="0" fontId="73" fillId="32" borderId="39" applyNumberFormat="0" applyBorder="0" applyAlignment="0" applyProtection="0"/>
    <xf numFmtId="0" fontId="73" fillId="35" borderId="39" applyNumberFormat="0" applyBorder="0" applyAlignment="0" applyProtection="0"/>
    <xf numFmtId="0" fontId="73" fillId="36" borderId="39" applyNumberFormat="0" applyBorder="0" applyAlignment="0" applyProtection="0"/>
    <xf numFmtId="0" fontId="73" fillId="39" borderId="39" applyNumberFormat="0" applyBorder="0" applyAlignment="0" applyProtection="0"/>
    <xf numFmtId="0" fontId="73" fillId="40" borderId="39" applyNumberFormat="0" applyBorder="0" applyAlignment="0" applyProtection="0"/>
    <xf numFmtId="0" fontId="73" fillId="43" borderId="39" applyNumberFormat="0" applyBorder="0" applyAlignment="0" applyProtection="0"/>
    <xf numFmtId="0" fontId="73" fillId="44" borderId="39" applyNumberFormat="0" applyBorder="0" applyAlignment="0" applyProtection="0"/>
    <xf numFmtId="0" fontId="73" fillId="47" borderId="39" applyNumberFormat="0" applyBorder="0" applyAlignment="0" applyProtection="0"/>
    <xf numFmtId="0" fontId="73" fillId="48" borderId="39" applyNumberFormat="0" applyBorder="0" applyAlignment="0" applyProtection="0"/>
    <xf numFmtId="0" fontId="73" fillId="51" borderId="39" applyNumberFormat="0" applyBorder="0" applyAlignment="0" applyProtection="0"/>
    <xf numFmtId="0" fontId="73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47" fillId="0" borderId="39" applyNumberFormat="0" applyFill="0" applyBorder="0" applyAlignment="0" applyProtection="0"/>
    <xf numFmtId="0" fontId="53" fillId="25" borderId="39" applyNumberFormat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73" fillId="31" borderId="39" applyNumberFormat="0" applyBorder="0" applyAlignment="0" applyProtection="0"/>
    <xf numFmtId="0" fontId="73" fillId="32" borderId="39" applyNumberFormat="0" applyBorder="0" applyAlignment="0" applyProtection="0"/>
    <xf numFmtId="0" fontId="73" fillId="35" borderId="39" applyNumberFormat="0" applyBorder="0" applyAlignment="0" applyProtection="0"/>
    <xf numFmtId="0" fontId="73" fillId="36" borderId="39" applyNumberFormat="0" applyBorder="0" applyAlignment="0" applyProtection="0"/>
    <xf numFmtId="0" fontId="73" fillId="39" borderId="39" applyNumberFormat="0" applyBorder="0" applyAlignment="0" applyProtection="0"/>
    <xf numFmtId="0" fontId="73" fillId="40" borderId="39" applyNumberFormat="0" applyBorder="0" applyAlignment="0" applyProtection="0"/>
    <xf numFmtId="0" fontId="73" fillId="43" borderId="39" applyNumberFormat="0" applyBorder="0" applyAlignment="0" applyProtection="0"/>
    <xf numFmtId="0" fontId="73" fillId="44" borderId="39" applyNumberFormat="0" applyBorder="0" applyAlignment="0" applyProtection="0"/>
    <xf numFmtId="0" fontId="73" fillId="47" borderId="39" applyNumberFormat="0" applyBorder="0" applyAlignment="0" applyProtection="0"/>
    <xf numFmtId="0" fontId="73" fillId="48" borderId="39" applyNumberFormat="0" applyBorder="0" applyAlignment="0" applyProtection="0"/>
    <xf numFmtId="0" fontId="73" fillId="51" borderId="39" applyNumberFormat="0" applyBorder="0" applyAlignment="0" applyProtection="0"/>
    <xf numFmtId="0" fontId="73" fillId="52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43" fontId="65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65" fillId="0" borderId="39"/>
    <xf numFmtId="43" fontId="65" fillId="0" borderId="39" applyFont="0" applyFill="0" applyBorder="0" applyAlignment="0" applyProtection="0"/>
    <xf numFmtId="0" fontId="65" fillId="0" borderId="39"/>
    <xf numFmtId="0" fontId="65" fillId="0" borderId="39"/>
    <xf numFmtId="0" fontId="65" fillId="0" borderId="39"/>
    <xf numFmtId="0" fontId="65" fillId="0" borderId="39"/>
    <xf numFmtId="0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74" fillId="0" borderId="39"/>
    <xf numFmtId="43" fontId="65" fillId="0" borderId="39" applyFont="0" applyFill="0" applyBorder="0" applyAlignment="0" applyProtection="0"/>
    <xf numFmtId="0" fontId="73" fillId="0" borderId="39"/>
    <xf numFmtId="0" fontId="1" fillId="0" borderId="39"/>
    <xf numFmtId="43" fontId="1" fillId="0" borderId="39" applyFont="0" applyFill="0" applyBorder="0" applyAlignment="0" applyProtection="0"/>
    <xf numFmtId="0" fontId="65" fillId="0" borderId="39"/>
    <xf numFmtId="43" fontId="65" fillId="0" borderId="39" applyFont="0" applyFill="0" applyBorder="0" applyAlignment="0" applyProtection="0"/>
    <xf numFmtId="43" fontId="75" fillId="0" borderId="39" applyFont="0" applyFill="0" applyBorder="0" applyAlignment="0" applyProtection="0"/>
    <xf numFmtId="6" fontId="65" fillId="0" borderId="39" applyFont="0" applyFill="0" applyBorder="0" applyAlignment="0" applyProtection="0"/>
    <xf numFmtId="0" fontId="95" fillId="0" borderId="39">
      <alignment vertical="top"/>
    </xf>
    <xf numFmtId="177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6" fontId="73" fillId="0" borderId="39" applyFont="0" applyFill="0" applyBorder="0" applyAlignment="0" applyProtection="0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9" fontId="65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65" fillId="0" borderId="39"/>
    <xf numFmtId="43" fontId="65" fillId="0" borderId="39" applyFont="0" applyFill="0" applyBorder="0" applyAlignment="0" applyProtection="0"/>
    <xf numFmtId="0" fontId="78" fillId="0" borderId="39"/>
    <xf numFmtId="43" fontId="65" fillId="0" borderId="39" applyFont="0" applyFill="0" applyBorder="0" applyAlignment="0" applyProtection="0"/>
    <xf numFmtId="0" fontId="95" fillId="0" borderId="39">
      <alignment vertical="top"/>
    </xf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174" fontId="65" fillId="0" borderId="39" applyFont="0" applyFill="0" applyBorder="0" applyAlignment="0" applyProtection="0"/>
    <xf numFmtId="174" fontId="65" fillId="0" borderId="39" applyFont="0" applyFill="0" applyBorder="0" applyAlignment="0" applyProtection="0"/>
    <xf numFmtId="0" fontId="78" fillId="0" borderId="39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6" fontId="73" fillId="0" borderId="39" applyFont="0" applyFill="0" applyBorder="0" applyAlignment="0" applyProtection="0"/>
    <xf numFmtId="177" fontId="65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80" fontId="65" fillId="0" borderId="39" applyFont="0" applyFill="0" applyBorder="0" applyAlignment="0" applyProtection="0"/>
    <xf numFmtId="180" fontId="65" fillId="0" borderId="39" applyFont="0" applyFill="0" applyBorder="0" applyAlignment="0" applyProtection="0"/>
    <xf numFmtId="0" fontId="65" fillId="0" borderId="39"/>
    <xf numFmtId="0" fontId="65" fillId="0" borderId="39"/>
    <xf numFmtId="0" fontId="65" fillId="0" borderId="39"/>
    <xf numFmtId="0" fontId="95" fillId="0" borderId="39">
      <alignment vertical="top"/>
    </xf>
    <xf numFmtId="0" fontId="65" fillId="0" borderId="39"/>
    <xf numFmtId="177" fontId="65" fillId="0" borderId="39" applyFont="0" applyFill="0" applyBorder="0" applyAlignment="0" applyProtection="0"/>
    <xf numFmtId="0" fontId="65" fillId="0" borderId="39"/>
    <xf numFmtId="9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73" fillId="0" borderId="39"/>
    <xf numFmtId="0" fontId="65" fillId="0" borderId="39"/>
    <xf numFmtId="43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75" fillId="0" borderId="39"/>
    <xf numFmtId="0" fontId="65" fillId="0" borderId="39"/>
    <xf numFmtId="179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65" fillId="0" borderId="39"/>
    <xf numFmtId="0" fontId="65" fillId="0" borderId="39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95" fillId="0" borderId="39">
      <alignment vertical="top"/>
    </xf>
    <xf numFmtId="0" fontId="65" fillId="0" borderId="39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95" fillId="0" borderId="39">
      <alignment vertical="top"/>
    </xf>
    <xf numFmtId="0" fontId="65" fillId="0" borderId="39"/>
    <xf numFmtId="179" fontId="65" fillId="0" borderId="39" applyFont="0" applyFill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4" fontId="65" fillId="0" borderId="39" applyFont="0" applyFill="0" applyBorder="0" applyAlignment="0" applyProtection="0"/>
    <xf numFmtId="174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4" fontId="65" fillId="0" borderId="39" applyFont="0" applyFill="0" applyBorder="0" applyAlignment="0" applyProtection="0"/>
    <xf numFmtId="0" fontId="78" fillId="0" borderId="39"/>
    <xf numFmtId="179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65" fillId="0" borderId="39"/>
    <xf numFmtId="0" fontId="65" fillId="0" borderId="39"/>
    <xf numFmtId="0" fontId="65" fillId="0" borderId="39" applyFont="0" applyFill="0" applyBorder="0" applyAlignment="0" applyProtection="0"/>
    <xf numFmtId="0" fontId="74" fillId="0" borderId="39"/>
    <xf numFmtId="0" fontId="1" fillId="0" borderId="39"/>
    <xf numFmtId="43" fontId="65" fillId="0" borderId="39" applyFont="0" applyFill="0" applyBorder="0" applyAlignment="0" applyProtection="0"/>
    <xf numFmtId="0" fontId="1" fillId="0" borderId="39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78" fillId="0" borderId="39"/>
    <xf numFmtId="0" fontId="65" fillId="0" borderId="39"/>
    <xf numFmtId="176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73" fillId="0" borderId="39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65" fillId="0" borderId="39"/>
    <xf numFmtId="0" fontId="65" fillId="0" borderId="39"/>
    <xf numFmtId="0" fontId="65" fillId="0" borderId="39"/>
    <xf numFmtId="0" fontId="65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6" fontId="73" fillId="0" borderId="39" applyFont="0" applyFill="0" applyBorder="0" applyAlignment="0" applyProtection="0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65" fillId="0" borderId="39"/>
    <xf numFmtId="43" fontId="1" fillId="0" borderId="39" applyFont="0" applyFill="0" applyBorder="0" applyAlignment="0" applyProtection="0"/>
    <xf numFmtId="174" fontId="65" fillId="0" borderId="39" applyFont="0" applyFill="0" applyBorder="0" applyAlignment="0" applyProtection="0"/>
    <xf numFmtId="174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65" fillId="0" borderId="39"/>
    <xf numFmtId="0" fontId="65" fillId="0" borderId="39"/>
    <xf numFmtId="0" fontId="95" fillId="0" borderId="39">
      <alignment vertical="top"/>
    </xf>
    <xf numFmtId="0" fontId="65" fillId="0" borderId="39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65" fillId="0" borderId="39"/>
    <xf numFmtId="0" fontId="65" fillId="0" borderId="39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95" fillId="0" borderId="39">
      <alignment vertical="top"/>
    </xf>
    <xf numFmtId="0" fontId="65" fillId="0" borderId="39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179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65" fillId="0" borderId="39"/>
    <xf numFmtId="0" fontId="1" fillId="0" borderId="39"/>
    <xf numFmtId="43" fontId="1" fillId="0" borderId="39" applyFont="0" applyFill="0" applyBorder="0" applyAlignment="0" applyProtection="0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75" fillId="0" borderId="39"/>
    <xf numFmtId="43" fontId="75" fillId="0" borderId="39" applyFont="0" applyFill="0" applyBorder="0" applyAlignment="0" applyProtection="0"/>
    <xf numFmtId="44" fontId="65" fillId="0" borderId="39" applyFont="0" applyFill="0" applyBorder="0" applyAlignment="0" applyProtection="0"/>
    <xf numFmtId="44" fontId="65" fillId="0" borderId="39" applyFont="0" applyFill="0" applyBorder="0" applyAlignment="0" applyProtection="0"/>
    <xf numFmtId="44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1" fontId="75" fillId="0" borderId="39" applyFont="0" applyFill="0" applyBorder="0" applyAlignment="0" applyProtection="0"/>
    <xf numFmtId="9" fontId="75" fillId="0" borderId="39" applyFont="0" applyFill="0" applyBorder="0" applyAlignment="0" applyProtection="0"/>
    <xf numFmtId="0" fontId="65" fillId="0" borderId="39"/>
    <xf numFmtId="176" fontId="65" fillId="0" borderId="39" applyFont="0" applyFill="0" applyBorder="0" applyAlignment="0" applyProtection="0"/>
    <xf numFmtId="176" fontId="65" fillId="0" borderId="39" applyFont="0" applyFill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170" fontId="65" fillId="0" borderId="39" applyFont="0" applyFill="0" applyBorder="0" applyAlignment="0" applyProtection="0"/>
    <xf numFmtId="43" fontId="65" fillId="0" borderId="39" applyFont="0" applyFill="0" applyBorder="0" applyAlignment="0" applyProtection="0"/>
    <xf numFmtId="0" fontId="65" fillId="0" borderId="39"/>
    <xf numFmtId="43" fontId="65" fillId="0" borderId="39" applyFont="0" applyFill="0" applyBorder="0" applyAlignment="0" applyProtection="0"/>
    <xf numFmtId="0" fontId="65" fillId="0" borderId="39"/>
    <xf numFmtId="0" fontId="65" fillId="0" borderId="39"/>
    <xf numFmtId="176" fontId="65" fillId="0" borderId="39" applyFont="0" applyFill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176" fontId="65" fillId="0" borderId="39" applyFont="0" applyFill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174" fontId="65" fillId="0" borderId="39" applyFont="0" applyFill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174" fontId="65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47" fillId="0" borderId="39" applyNumberForma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174" fontId="65" fillId="0" borderId="39" applyFont="0" applyFill="0" applyBorder="0" applyAlignment="0" applyProtection="0"/>
    <xf numFmtId="43" fontId="1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177" fontId="65" fillId="0" borderId="39" applyFont="0" applyFill="0" applyBorder="0" applyAlignment="0" applyProtection="0"/>
    <xf numFmtId="0" fontId="1" fillId="0" borderId="39"/>
    <xf numFmtId="0" fontId="1" fillId="0" borderId="39"/>
    <xf numFmtId="0" fontId="1" fillId="29" borderId="84" applyNumberFormat="0" applyFont="0" applyAlignment="0" applyProtection="0"/>
    <xf numFmtId="174" fontId="65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65" fillId="0" borderId="39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65" fillId="0" borderId="39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0" fontId="1" fillId="29" borderId="84" applyNumberFormat="0" applyFont="0" applyAlignment="0" applyProtection="0"/>
    <xf numFmtId="0" fontId="1" fillId="31" borderId="39" applyNumberFormat="0" applyBorder="0" applyAlignment="0" applyProtection="0"/>
    <xf numFmtId="0" fontId="1" fillId="32" borderId="39" applyNumberFormat="0" applyBorder="0" applyAlignment="0" applyProtection="0"/>
    <xf numFmtId="0" fontId="1" fillId="35" borderId="39" applyNumberFormat="0" applyBorder="0" applyAlignment="0" applyProtection="0"/>
    <xf numFmtId="0" fontId="1" fillId="36" borderId="39" applyNumberFormat="0" applyBorder="0" applyAlignment="0" applyProtection="0"/>
    <xf numFmtId="0" fontId="1" fillId="39" borderId="39" applyNumberFormat="0" applyBorder="0" applyAlignment="0" applyProtection="0"/>
    <xf numFmtId="0" fontId="1" fillId="40" borderId="39" applyNumberFormat="0" applyBorder="0" applyAlignment="0" applyProtection="0"/>
    <xf numFmtId="0" fontId="1" fillId="43" borderId="39" applyNumberFormat="0" applyBorder="0" applyAlignment="0" applyProtection="0"/>
    <xf numFmtId="0" fontId="1" fillId="44" borderId="39" applyNumberFormat="0" applyBorder="0" applyAlignment="0" applyProtection="0"/>
    <xf numFmtId="0" fontId="1" fillId="47" borderId="39" applyNumberFormat="0" applyBorder="0" applyAlignment="0" applyProtection="0"/>
    <xf numFmtId="0" fontId="1" fillId="48" borderId="39" applyNumberFormat="0" applyBorder="0" applyAlignment="0" applyProtection="0"/>
    <xf numFmtId="0" fontId="1" fillId="51" borderId="39" applyNumberFormat="0" applyBorder="0" applyAlignment="0" applyProtection="0"/>
    <xf numFmtId="0" fontId="1" fillId="52" borderId="39" applyNumberFormat="0" applyBorder="0" applyAlignment="0" applyProtection="0"/>
    <xf numFmtId="43" fontId="1" fillId="0" borderId="39" applyFont="0" applyFill="0" applyBorder="0" applyAlignment="0" applyProtection="0"/>
    <xf numFmtId="178" fontId="1" fillId="0" borderId="39" applyFont="0" applyFill="0" applyBorder="0" applyAlignment="0" applyProtection="0"/>
    <xf numFmtId="0" fontId="1" fillId="33" borderId="39" applyNumberFormat="0" applyBorder="0" applyAlignment="0" applyProtection="0"/>
    <xf numFmtId="0" fontId="1" fillId="37" borderId="39" applyNumberFormat="0" applyBorder="0" applyAlignment="0" applyProtection="0"/>
    <xf numFmtId="0" fontId="1" fillId="41" borderId="39" applyNumberFormat="0" applyBorder="0" applyAlignment="0" applyProtection="0"/>
    <xf numFmtId="0" fontId="1" fillId="45" borderId="39" applyNumberFormat="0" applyBorder="0" applyAlignment="0" applyProtection="0"/>
    <xf numFmtId="0" fontId="1" fillId="49" borderId="39" applyNumberFormat="0" applyBorder="0" applyAlignment="0" applyProtection="0"/>
    <xf numFmtId="0" fontId="1" fillId="53" borderId="39" applyNumberFormat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73" fillId="0" borderId="39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0" fontId="73" fillId="0" borderId="39"/>
    <xf numFmtId="176" fontId="73" fillId="0" borderId="39" applyFont="0" applyFill="0" applyBorder="0" applyAlignment="0" applyProtection="0"/>
    <xf numFmtId="0" fontId="73" fillId="0" borderId="39"/>
    <xf numFmtId="176" fontId="73" fillId="0" borderId="39" applyFont="0" applyFill="0" applyBorder="0" applyAlignment="0" applyProtection="0"/>
    <xf numFmtId="0" fontId="73" fillId="0" borderId="39"/>
    <xf numFmtId="176" fontId="73" fillId="0" borderId="39" applyFont="0" applyFill="0" applyBorder="0" applyAlignment="0" applyProtection="0"/>
    <xf numFmtId="0" fontId="73" fillId="0" borderId="39"/>
    <xf numFmtId="176" fontId="73" fillId="0" borderId="39" applyFont="0" applyFill="0" applyBorder="0" applyAlignment="0" applyProtection="0"/>
    <xf numFmtId="0" fontId="73" fillId="0" borderId="39"/>
    <xf numFmtId="176" fontId="73" fillId="0" borderId="39" applyFont="0" applyFill="0" applyBorder="0" applyAlignment="0" applyProtection="0"/>
    <xf numFmtId="0" fontId="73" fillId="0" borderId="39"/>
    <xf numFmtId="176" fontId="73" fillId="0" borderId="39" applyFont="0" applyFill="0" applyBorder="0" applyAlignment="0" applyProtection="0"/>
    <xf numFmtId="0" fontId="73" fillId="0" borderId="39"/>
    <xf numFmtId="176" fontId="73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65" fillId="0" borderId="39"/>
    <xf numFmtId="0" fontId="1" fillId="0" borderId="39"/>
    <xf numFmtId="9" fontId="65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43" fontId="64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3" fontId="64" fillId="0" borderId="39" applyFont="0" applyFill="0" applyBorder="0" applyAlignment="0" applyProtection="0"/>
    <xf numFmtId="0" fontId="1" fillId="0" borderId="39"/>
    <xf numFmtId="44" fontId="1" fillId="0" borderId="39" applyFont="0" applyFill="0" applyBorder="0" applyAlignment="0" applyProtection="0"/>
    <xf numFmtId="9" fontId="1" fillId="0" borderId="39" applyFont="0" applyFill="0" applyBorder="0" applyAlignment="0" applyProtection="0"/>
    <xf numFmtId="43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9" fontId="1" fillId="0" borderId="39" applyFont="0" applyFill="0" applyBorder="0" applyAlignment="0" applyProtection="0"/>
    <xf numFmtId="0" fontId="64" fillId="0" borderId="39"/>
    <xf numFmtId="0" fontId="1" fillId="0" borderId="39"/>
    <xf numFmtId="0" fontId="1" fillId="0" borderId="39"/>
    <xf numFmtId="43" fontId="64" fillId="0" borderId="39" applyFont="0" applyFill="0" applyBorder="0" applyAlignment="0" applyProtection="0"/>
    <xf numFmtId="43" fontId="1" fillId="0" borderId="39" applyFont="0" applyFill="0" applyBorder="0" applyAlignment="0" applyProtection="0"/>
    <xf numFmtId="44" fontId="1" fillId="0" borderId="39" applyFont="0" applyFill="0" applyBorder="0" applyAlignment="0" applyProtection="0"/>
    <xf numFmtId="9" fontId="1" fillId="0" borderId="39" applyFont="0" applyFill="0" applyBorder="0" applyAlignment="0" applyProtection="0"/>
    <xf numFmtId="0" fontId="1" fillId="0" borderId="39"/>
    <xf numFmtId="0" fontId="1" fillId="0" borderId="39"/>
    <xf numFmtId="43" fontId="1" fillId="0" borderId="39" applyFont="0" applyFill="0" applyBorder="0" applyAlignment="0" applyProtection="0"/>
    <xf numFmtId="9" fontId="1" fillId="0" borderId="39" applyFont="0" applyFill="0" applyBorder="0" applyAlignment="0" applyProtection="0"/>
    <xf numFmtId="0" fontId="1" fillId="0" borderId="39"/>
    <xf numFmtId="43" fontId="1" fillId="0" borderId="39" applyFont="0" applyFill="0" applyBorder="0" applyAlignment="0" applyProtection="0"/>
    <xf numFmtId="44" fontId="1" fillId="0" borderId="39" applyFont="0" applyFill="0" applyBorder="0" applyAlignment="0" applyProtection="0"/>
    <xf numFmtId="9" fontId="1" fillId="0" borderId="39" applyFont="0" applyFill="0" applyBorder="0" applyAlignment="0" applyProtection="0"/>
    <xf numFmtId="0" fontId="1" fillId="0" borderId="39"/>
  </cellStyleXfs>
  <cellXfs count="526">
    <xf numFmtId="0" fontId="0" fillId="0" borderId="0" xfId="0"/>
    <xf numFmtId="0" fontId="5" fillId="0" borderId="0" xfId="0" applyFont="1"/>
    <xf numFmtId="2" fontId="7" fillId="0" borderId="0" xfId="0" applyNumberFormat="1" applyFont="1" applyAlignment="1">
      <alignment horizontal="center" vertical="center"/>
    </xf>
    <xf numFmtId="164" fontId="8" fillId="2" borderId="10" xfId="0" applyNumberFormat="1" applyFont="1" applyFill="1" applyBorder="1" applyAlignment="1">
      <alignment vertical="center"/>
    </xf>
    <xf numFmtId="164" fontId="8" fillId="2" borderId="11" xfId="0" applyNumberFormat="1" applyFont="1" applyFill="1" applyBorder="1" applyAlignment="1">
      <alignment vertical="center"/>
    </xf>
    <xf numFmtId="0" fontId="10" fillId="0" borderId="0" xfId="0" applyFont="1"/>
    <xf numFmtId="0" fontId="10" fillId="4" borderId="10" xfId="0" applyFont="1" applyFill="1" applyBorder="1" applyAlignment="1">
      <alignment wrapText="1"/>
    </xf>
    <xf numFmtId="0" fontId="10" fillId="4" borderId="10" xfId="0" applyFont="1" applyFill="1" applyBorder="1"/>
    <xf numFmtId="165" fontId="10" fillId="4" borderId="10" xfId="0" applyNumberFormat="1" applyFont="1" applyFill="1" applyBorder="1"/>
    <xf numFmtId="165" fontId="10" fillId="4" borderId="10" xfId="0" applyNumberFormat="1" applyFont="1" applyFill="1" applyBorder="1" applyAlignment="1">
      <alignment horizontal="right"/>
    </xf>
    <xf numFmtId="0" fontId="10" fillId="4" borderId="10" xfId="0" applyFont="1" applyFill="1" applyBorder="1" applyAlignment="1">
      <alignment horizontal="right"/>
    </xf>
    <xf numFmtId="2" fontId="13" fillId="4" borderId="10" xfId="0" applyNumberFormat="1" applyFont="1" applyFill="1" applyBorder="1" applyAlignment="1">
      <alignment horizontal="center"/>
    </xf>
    <xf numFmtId="43" fontId="12" fillId="4" borderId="10" xfId="0" applyNumberFormat="1" applyFont="1" applyFill="1" applyBorder="1" applyAlignment="1">
      <alignment horizontal="center" vertical="center"/>
    </xf>
    <xf numFmtId="165" fontId="12" fillId="4" borderId="10" xfId="0" applyNumberFormat="1" applyFont="1" applyFill="1" applyBorder="1" applyAlignment="1">
      <alignment horizontal="center" vertical="center"/>
    </xf>
    <xf numFmtId="0" fontId="14" fillId="4" borderId="10" xfId="0" applyFont="1" applyFill="1" applyBorder="1"/>
    <xf numFmtId="0" fontId="12" fillId="4" borderId="10" xfId="0" applyFont="1" applyFill="1" applyBorder="1"/>
    <xf numFmtId="0" fontId="10" fillId="4" borderId="10" xfId="0" applyFont="1" applyFill="1" applyBorder="1" applyAlignment="1">
      <alignment horizontal="center" vertical="center"/>
    </xf>
    <xf numFmtId="0" fontId="15" fillId="4" borderId="10" xfId="0" applyFont="1" applyFill="1" applyBorder="1"/>
    <xf numFmtId="43" fontId="10" fillId="4" borderId="10" xfId="0" applyNumberFormat="1" applyFont="1" applyFill="1" applyBorder="1"/>
    <xf numFmtId="2" fontId="16" fillId="4" borderId="10" xfId="0" applyNumberFormat="1" applyFont="1" applyFill="1" applyBorder="1" applyAlignment="1">
      <alignment horizontal="center" vertical="center"/>
    </xf>
    <xf numFmtId="43" fontId="16" fillId="4" borderId="10" xfId="0" applyNumberFormat="1" applyFont="1" applyFill="1" applyBorder="1" applyAlignment="1">
      <alignment horizontal="center" vertical="center"/>
    </xf>
    <xf numFmtId="2" fontId="12" fillId="4" borderId="10" xfId="0" applyNumberFormat="1" applyFont="1" applyFill="1" applyBorder="1" applyAlignment="1">
      <alignment horizontal="center" vertical="center"/>
    </xf>
    <xf numFmtId="2" fontId="13" fillId="4" borderId="10" xfId="0" applyNumberFormat="1" applyFont="1" applyFill="1" applyBorder="1" applyAlignment="1">
      <alignment horizontal="center" vertical="center"/>
    </xf>
    <xf numFmtId="43" fontId="13" fillId="4" borderId="10" xfId="0" applyNumberFormat="1" applyFont="1" applyFill="1" applyBorder="1" applyAlignment="1">
      <alignment horizontal="center" vertical="center"/>
    </xf>
    <xf numFmtId="43" fontId="13" fillId="4" borderId="10" xfId="0" applyNumberFormat="1" applyFont="1" applyFill="1" applyBorder="1" applyAlignment="1">
      <alignment horizontal="center"/>
    </xf>
    <xf numFmtId="0" fontId="17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43" fontId="17" fillId="0" borderId="5" xfId="0" applyNumberFormat="1" applyFont="1" applyBorder="1" applyAlignment="1">
      <alignment horizontal="center" vertical="center"/>
    </xf>
    <xf numFmtId="0" fontId="19" fillId="0" borderId="0" xfId="0" applyFont="1"/>
    <xf numFmtId="0" fontId="20" fillId="6" borderId="5" xfId="0" applyFont="1" applyFill="1" applyBorder="1" applyAlignment="1">
      <alignment horizontal="center" vertical="center"/>
    </xf>
    <xf numFmtId="165" fontId="17" fillId="6" borderId="10" xfId="0" applyNumberFormat="1" applyFont="1" applyFill="1" applyBorder="1"/>
    <xf numFmtId="165" fontId="20" fillId="6" borderId="5" xfId="0" applyNumberFormat="1" applyFont="1" applyFill="1" applyBorder="1" applyAlignment="1">
      <alignment horizontal="center" vertical="center" wrapText="1"/>
    </xf>
    <xf numFmtId="165" fontId="20" fillId="6" borderId="5" xfId="0" applyNumberFormat="1" applyFont="1" applyFill="1" applyBorder="1" applyAlignment="1">
      <alignment horizontal="center" vertical="center"/>
    </xf>
    <xf numFmtId="165" fontId="17" fillId="6" borderId="10" xfId="0" applyNumberFormat="1" applyFont="1" applyFill="1" applyBorder="1" applyAlignment="1">
      <alignment horizontal="center"/>
    </xf>
    <xf numFmtId="165" fontId="20" fillId="6" borderId="10" xfId="0" applyNumberFormat="1" applyFont="1" applyFill="1" applyBorder="1" applyAlignment="1">
      <alignment horizontal="center"/>
    </xf>
    <xf numFmtId="0" fontId="18" fillId="4" borderId="5" xfId="0" applyFont="1" applyFill="1" applyBorder="1" applyAlignment="1">
      <alignment horizontal="center" vertical="center"/>
    </xf>
    <xf numFmtId="165" fontId="18" fillId="4" borderId="5" xfId="0" applyNumberFormat="1" applyFont="1" applyFill="1" applyBorder="1" applyAlignment="1">
      <alignment horizontal="center" vertical="center"/>
    </xf>
    <xf numFmtId="165" fontId="17" fillId="4" borderId="5" xfId="0" applyNumberFormat="1" applyFont="1" applyFill="1" applyBorder="1" applyAlignment="1">
      <alignment horizontal="center" vertical="center"/>
    </xf>
    <xf numFmtId="0" fontId="20" fillId="7" borderId="5" xfId="0" applyFont="1" applyFill="1" applyBorder="1" applyAlignment="1">
      <alignment horizontal="center" vertical="center"/>
    </xf>
    <xf numFmtId="165" fontId="17" fillId="7" borderId="50" xfId="0" applyNumberFormat="1" applyFont="1" applyFill="1" applyBorder="1"/>
    <xf numFmtId="165" fontId="20" fillId="7" borderId="5" xfId="0" applyNumberFormat="1" applyFont="1" applyFill="1" applyBorder="1" applyAlignment="1">
      <alignment horizontal="center" vertical="center"/>
    </xf>
    <xf numFmtId="165" fontId="20" fillId="7" borderId="50" xfId="0" applyNumberFormat="1" applyFont="1" applyFill="1" applyBorder="1" applyAlignment="1">
      <alignment horizontal="center" vertical="center"/>
    </xf>
    <xf numFmtId="165" fontId="20" fillId="7" borderId="5" xfId="0" applyNumberFormat="1" applyFont="1" applyFill="1" applyBorder="1" applyAlignment="1">
      <alignment horizontal="center"/>
    </xf>
    <xf numFmtId="165" fontId="18" fillId="0" borderId="5" xfId="0" applyNumberFormat="1" applyFont="1" applyBorder="1" applyAlignment="1">
      <alignment horizontal="center" vertical="center"/>
    </xf>
    <xf numFmtId="165" fontId="17" fillId="0" borderId="5" xfId="0" applyNumberFormat="1" applyFont="1" applyBorder="1" applyAlignment="1">
      <alignment horizontal="center" vertical="center"/>
    </xf>
    <xf numFmtId="165" fontId="17" fillId="7" borderId="5" xfId="0" applyNumberFormat="1" applyFont="1" applyFill="1" applyBorder="1" applyAlignment="1">
      <alignment horizontal="center" vertical="center"/>
    </xf>
    <xf numFmtId="0" fontId="20" fillId="8" borderId="5" xfId="0" applyFont="1" applyFill="1" applyBorder="1" applyAlignment="1">
      <alignment horizontal="center" vertical="center"/>
    </xf>
    <xf numFmtId="165" fontId="17" fillId="8" borderId="10" xfId="0" applyNumberFormat="1" applyFont="1" applyFill="1" applyBorder="1"/>
    <xf numFmtId="165" fontId="20" fillId="8" borderId="5" xfId="0" applyNumberFormat="1" applyFont="1" applyFill="1" applyBorder="1" applyAlignment="1">
      <alignment horizontal="center" vertical="center"/>
    </xf>
    <xf numFmtId="165" fontId="20" fillId="8" borderId="5" xfId="0" applyNumberFormat="1" applyFont="1" applyFill="1" applyBorder="1" applyAlignment="1">
      <alignment horizontal="center"/>
    </xf>
    <xf numFmtId="165" fontId="17" fillId="8" borderId="5" xfId="0" applyNumberFormat="1" applyFont="1" applyFill="1" applyBorder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165" fontId="17" fillId="3" borderId="10" xfId="0" applyNumberFormat="1" applyFont="1" applyFill="1" applyBorder="1" applyAlignment="1">
      <alignment horizontal="center" vertical="center"/>
    </xf>
    <xf numFmtId="165" fontId="17" fillId="3" borderId="5" xfId="0" applyNumberFormat="1" applyFont="1" applyFill="1" applyBorder="1" applyAlignment="1">
      <alignment horizontal="center" vertical="center"/>
    </xf>
    <xf numFmtId="165" fontId="20" fillId="3" borderId="5" xfId="0" applyNumberFormat="1" applyFont="1" applyFill="1" applyBorder="1" applyAlignment="1">
      <alignment horizontal="center" vertical="center"/>
    </xf>
    <xf numFmtId="165" fontId="17" fillId="3" borderId="10" xfId="0" applyNumberFormat="1" applyFont="1" applyFill="1" applyBorder="1" applyAlignment="1">
      <alignment horizontal="center"/>
    </xf>
    <xf numFmtId="165" fontId="17" fillId="3" borderId="10" xfId="0" applyNumberFormat="1" applyFont="1" applyFill="1" applyBorder="1"/>
    <xf numFmtId="165" fontId="20" fillId="4" borderId="5" xfId="0" applyNumberFormat="1" applyFont="1" applyFill="1" applyBorder="1" applyAlignment="1">
      <alignment horizontal="center" vertical="center"/>
    </xf>
    <xf numFmtId="0" fontId="20" fillId="9" borderId="5" xfId="0" applyFont="1" applyFill="1" applyBorder="1" applyAlignment="1">
      <alignment horizontal="center" vertical="center"/>
    </xf>
    <xf numFmtId="165" fontId="17" fillId="9" borderId="5" xfId="0" applyNumberFormat="1" applyFont="1" applyFill="1" applyBorder="1" applyAlignment="1">
      <alignment horizontal="center" vertical="center"/>
    </xf>
    <xf numFmtId="165" fontId="17" fillId="9" borderId="5" xfId="0" applyNumberFormat="1" applyFont="1" applyFill="1" applyBorder="1" applyAlignment="1">
      <alignment horizontal="right" vertical="center"/>
    </xf>
    <xf numFmtId="165" fontId="17" fillId="9" borderId="10" xfId="0" applyNumberFormat="1" applyFont="1" applyFill="1" applyBorder="1" applyAlignment="1">
      <alignment horizontal="center"/>
    </xf>
    <xf numFmtId="165" fontId="18" fillId="9" borderId="5" xfId="0" applyNumberFormat="1" applyFont="1" applyFill="1" applyBorder="1" applyAlignment="1">
      <alignment horizontal="center" vertical="center"/>
    </xf>
    <xf numFmtId="0" fontId="20" fillId="10" borderId="5" xfId="0" applyFont="1" applyFill="1" applyBorder="1" applyAlignment="1">
      <alignment horizontal="center" vertical="center"/>
    </xf>
    <xf numFmtId="165" fontId="17" fillId="10" borderId="5" xfId="0" applyNumberFormat="1" applyFont="1" applyFill="1" applyBorder="1" applyAlignment="1">
      <alignment horizontal="center" vertical="center"/>
    </xf>
    <xf numFmtId="165" fontId="17" fillId="10" borderId="5" xfId="0" applyNumberFormat="1" applyFont="1" applyFill="1" applyBorder="1" applyAlignment="1">
      <alignment horizontal="right" vertical="center"/>
    </xf>
    <xf numFmtId="165" fontId="18" fillId="10" borderId="5" xfId="0" applyNumberFormat="1" applyFont="1" applyFill="1" applyBorder="1" applyAlignment="1">
      <alignment horizontal="center" vertical="center"/>
    </xf>
    <xf numFmtId="165" fontId="18" fillId="10" borderId="5" xfId="0" applyNumberFormat="1" applyFont="1" applyFill="1" applyBorder="1" applyAlignment="1">
      <alignment horizontal="right" vertical="center"/>
    </xf>
    <xf numFmtId="0" fontId="20" fillId="5" borderId="5" xfId="0" applyFont="1" applyFill="1" applyBorder="1" applyAlignment="1">
      <alignment horizontal="center" vertical="center"/>
    </xf>
    <xf numFmtId="165" fontId="17" fillId="5" borderId="5" xfId="0" applyNumberFormat="1" applyFont="1" applyFill="1" applyBorder="1" applyAlignment="1">
      <alignment horizontal="center" vertical="center"/>
    </xf>
    <xf numFmtId="165" fontId="18" fillId="5" borderId="5" xfId="0" applyNumberFormat="1" applyFont="1" applyFill="1" applyBorder="1" applyAlignment="1">
      <alignment horizontal="center" vertical="center"/>
    </xf>
    <xf numFmtId="165" fontId="17" fillId="5" borderId="5" xfId="0" applyNumberFormat="1" applyFont="1" applyFill="1" applyBorder="1" applyAlignment="1">
      <alignment vertical="center"/>
    </xf>
    <xf numFmtId="0" fontId="20" fillId="11" borderId="5" xfId="0" applyFont="1" applyFill="1" applyBorder="1" applyAlignment="1">
      <alignment horizontal="center" vertical="center"/>
    </xf>
    <xf numFmtId="165" fontId="17" fillId="11" borderId="5" xfId="0" applyNumberFormat="1" applyFont="1" applyFill="1" applyBorder="1" applyAlignment="1">
      <alignment horizontal="center" vertical="center"/>
    </xf>
    <xf numFmtId="165" fontId="17" fillId="11" borderId="5" xfId="0" applyNumberFormat="1" applyFont="1" applyFill="1" applyBorder="1" applyAlignment="1">
      <alignment horizontal="right" vertical="center"/>
    </xf>
    <xf numFmtId="165" fontId="20" fillId="11" borderId="5" xfId="0" applyNumberFormat="1" applyFont="1" applyFill="1" applyBorder="1" applyAlignment="1">
      <alignment horizontal="center" vertical="center"/>
    </xf>
    <xf numFmtId="165" fontId="20" fillId="11" borderId="5" xfId="0" applyNumberFormat="1" applyFont="1" applyFill="1" applyBorder="1" applyAlignment="1">
      <alignment horizontal="right" vertical="center"/>
    </xf>
    <xf numFmtId="0" fontId="20" fillId="0" borderId="0" xfId="0" applyFont="1"/>
    <xf numFmtId="0" fontId="20" fillId="11" borderId="51" xfId="0" applyFont="1" applyFill="1" applyBorder="1" applyAlignment="1">
      <alignment horizontal="center" vertical="center"/>
    </xf>
    <xf numFmtId="165" fontId="18" fillId="0" borderId="5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166" fontId="20" fillId="5" borderId="5" xfId="0" applyNumberFormat="1" applyFont="1" applyFill="1" applyBorder="1" applyAlignment="1">
      <alignment horizontal="center" vertical="center"/>
    </xf>
    <xf numFmtId="166" fontId="20" fillId="5" borderId="5" xfId="0" applyNumberFormat="1" applyFont="1" applyFill="1" applyBorder="1" applyAlignment="1">
      <alignment horizontal="right" vertical="center"/>
    </xf>
    <xf numFmtId="165" fontId="19" fillId="0" borderId="0" xfId="0" applyNumberFormat="1" applyFont="1"/>
    <xf numFmtId="166" fontId="18" fillId="0" borderId="5" xfId="0" applyNumberFormat="1" applyFont="1" applyBorder="1" applyAlignment="1">
      <alignment horizontal="center"/>
    </xf>
    <xf numFmtId="167" fontId="20" fillId="0" borderId="0" xfId="0" applyNumberFormat="1" applyFont="1"/>
    <xf numFmtId="0" fontId="17" fillId="5" borderId="5" xfId="0" applyFont="1" applyFill="1" applyBorder="1" applyAlignment="1">
      <alignment horizontal="center" vertical="center"/>
    </xf>
    <xf numFmtId="166" fontId="17" fillId="5" borderId="5" xfId="0" applyNumberFormat="1" applyFont="1" applyFill="1" applyBorder="1" applyAlignment="1">
      <alignment horizontal="center" vertical="center"/>
    </xf>
    <xf numFmtId="43" fontId="17" fillId="5" borderId="5" xfId="0" applyNumberFormat="1" applyFont="1" applyFill="1" applyBorder="1" applyAlignment="1">
      <alignment horizontal="center" vertical="center"/>
    </xf>
    <xf numFmtId="0" fontId="17" fillId="5" borderId="51" xfId="0" applyFont="1" applyFill="1" applyBorder="1" applyAlignment="1">
      <alignment horizontal="center" vertical="center"/>
    </xf>
    <xf numFmtId="43" fontId="17" fillId="5" borderId="51" xfId="0" applyNumberFormat="1" applyFont="1" applyFill="1" applyBorder="1" applyAlignment="1">
      <alignment horizontal="center" vertical="center"/>
    </xf>
    <xf numFmtId="166" fontId="17" fillId="5" borderId="51" xfId="0" applyNumberFormat="1" applyFont="1" applyFill="1" applyBorder="1" applyAlignment="1">
      <alignment horizontal="center" vertical="center"/>
    </xf>
    <xf numFmtId="0" fontId="17" fillId="5" borderId="5" xfId="0" applyFont="1" applyFill="1" applyBorder="1" applyAlignment="1">
      <alignment horizontal="center"/>
    </xf>
    <xf numFmtId="43" fontId="17" fillId="5" borderId="5" xfId="0" applyNumberFormat="1" applyFont="1" applyFill="1" applyBorder="1"/>
    <xf numFmtId="0" fontId="18" fillId="4" borderId="52" xfId="0" applyFont="1" applyFill="1" applyBorder="1" applyAlignment="1">
      <alignment horizontal="center" vertical="center"/>
    </xf>
    <xf numFmtId="166" fontId="18" fillId="0" borderId="49" xfId="0" applyNumberFormat="1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8" fillId="8" borderId="5" xfId="0" applyFont="1" applyFill="1" applyBorder="1" applyAlignment="1">
      <alignment horizontal="center" vertical="center" wrapText="1"/>
    </xf>
    <xf numFmtId="0" fontId="17" fillId="8" borderId="5" xfId="0" applyFont="1" applyFill="1" applyBorder="1" applyAlignment="1">
      <alignment horizontal="center" vertical="center" wrapText="1"/>
    </xf>
    <xf numFmtId="16" fontId="17" fillId="8" borderId="5" xfId="0" applyNumberFormat="1" applyFont="1" applyFill="1" applyBorder="1" applyAlignment="1">
      <alignment horizontal="center" vertical="center" wrapText="1"/>
    </xf>
    <xf numFmtId="0" fontId="18" fillId="12" borderId="5" xfId="0" applyFont="1" applyFill="1" applyBorder="1" applyAlignment="1">
      <alignment horizontal="center" vertical="center" wrapText="1"/>
    </xf>
    <xf numFmtId="0" fontId="17" fillId="12" borderId="5" xfId="0" applyFont="1" applyFill="1" applyBorder="1" applyAlignment="1">
      <alignment horizontal="center" vertical="center" wrapText="1"/>
    </xf>
    <xf numFmtId="43" fontId="17" fillId="9" borderId="5" xfId="0" applyNumberFormat="1" applyFont="1" applyFill="1" applyBorder="1" applyAlignment="1">
      <alignment horizontal="center" vertical="center"/>
    </xf>
    <xf numFmtId="0" fontId="20" fillId="5" borderId="54" xfId="0" applyFont="1" applyFill="1" applyBorder="1" applyAlignment="1">
      <alignment horizontal="center" vertical="center"/>
    </xf>
    <xf numFmtId="165" fontId="20" fillId="5" borderId="5" xfId="0" applyNumberFormat="1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 wrapText="1"/>
    </xf>
    <xf numFmtId="0" fontId="17" fillId="5" borderId="5" xfId="0" applyFont="1" applyFill="1" applyBorder="1" applyAlignment="1">
      <alignment horizontal="center" vertical="center" wrapText="1"/>
    </xf>
    <xf numFmtId="165" fontId="20" fillId="5" borderId="5" xfId="0" applyNumberFormat="1" applyFont="1" applyFill="1" applyBorder="1" applyAlignment="1">
      <alignment horizontal="center" vertical="center" wrapText="1"/>
    </xf>
    <xf numFmtId="43" fontId="17" fillId="5" borderId="5" xfId="0" applyNumberFormat="1" applyFont="1" applyFill="1" applyBorder="1" applyAlignment="1">
      <alignment horizontal="center" vertical="center" wrapText="1"/>
    </xf>
    <xf numFmtId="0" fontId="20" fillId="5" borderId="55" xfId="0" applyFont="1" applyFill="1" applyBorder="1" applyAlignment="1">
      <alignment horizontal="center" vertical="center"/>
    </xf>
    <xf numFmtId="0" fontId="18" fillId="9" borderId="55" xfId="0" applyFont="1" applyFill="1" applyBorder="1" applyAlignment="1">
      <alignment horizontal="center" vertical="center"/>
    </xf>
    <xf numFmtId="165" fontId="18" fillId="8" borderId="5" xfId="0" applyNumberFormat="1" applyFont="1" applyFill="1" applyBorder="1" applyAlignment="1">
      <alignment horizontal="center" vertical="center"/>
    </xf>
    <xf numFmtId="165" fontId="18" fillId="12" borderId="5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4" fillId="0" borderId="0" xfId="0" applyFont="1"/>
    <xf numFmtId="164" fontId="9" fillId="0" borderId="0" xfId="0" applyNumberFormat="1" applyFont="1" applyAlignment="1">
      <alignment horizontal="center" vertical="center"/>
    </xf>
    <xf numFmtId="164" fontId="9" fillId="0" borderId="0" xfId="0" applyNumberFormat="1" applyFont="1"/>
    <xf numFmtId="164" fontId="25" fillId="0" borderId="0" xfId="0" applyNumberFormat="1" applyFont="1"/>
    <xf numFmtId="0" fontId="26" fillId="0" borderId="0" xfId="0" applyFont="1" applyAlignment="1">
      <alignment horizontal="left" vertical="center" wrapText="1"/>
    </xf>
    <xf numFmtId="0" fontId="9" fillId="0" borderId="0" xfId="0" applyFont="1" applyAlignment="1">
      <alignment horizontal="center" vertical="center" wrapText="1"/>
    </xf>
    <xf numFmtId="164" fontId="9" fillId="0" borderId="0" xfId="0" applyNumberFormat="1" applyFont="1" applyAlignment="1">
      <alignment horizontal="center" vertical="center" wrapText="1"/>
    </xf>
    <xf numFmtId="164" fontId="9" fillId="0" borderId="0" xfId="0" applyNumberFormat="1" applyFont="1" applyAlignment="1">
      <alignment horizontal="right" vertical="center" wrapText="1"/>
    </xf>
    <xf numFmtId="165" fontId="9" fillId="0" borderId="0" xfId="0" applyNumberFormat="1" applyFont="1" applyAlignment="1">
      <alignment horizontal="center" vertical="center" wrapText="1"/>
    </xf>
    <xf numFmtId="166" fontId="9" fillId="0" borderId="0" xfId="0" applyNumberFormat="1" applyFont="1" applyAlignment="1">
      <alignment horizontal="center" vertical="center" wrapText="1"/>
    </xf>
    <xf numFmtId="166" fontId="26" fillId="0" borderId="0" xfId="0" applyNumberFormat="1" applyFont="1" applyAlignment="1">
      <alignment horizontal="right" vertical="center" wrapText="1"/>
    </xf>
    <xf numFmtId="0" fontId="26" fillId="0" borderId="0" xfId="0" applyFont="1" applyAlignment="1">
      <alignment horizontal="right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/>
    </xf>
    <xf numFmtId="43" fontId="9" fillId="0" borderId="3" xfId="0" applyNumberFormat="1" applyFont="1" applyBorder="1" applyAlignment="1">
      <alignment horizontal="right" vertical="center"/>
    </xf>
    <xf numFmtId="166" fontId="9" fillId="0" borderId="3" xfId="0" applyNumberFormat="1" applyFont="1" applyBorder="1" applyAlignment="1">
      <alignment horizontal="right" vertical="center"/>
    </xf>
    <xf numFmtId="169" fontId="9" fillId="0" borderId="3" xfId="0" applyNumberFormat="1" applyFont="1" applyBorder="1"/>
    <xf numFmtId="165" fontId="9" fillId="0" borderId="3" xfId="0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center" vertical="center"/>
    </xf>
    <xf numFmtId="166" fontId="9" fillId="0" borderId="3" xfId="0" applyNumberFormat="1" applyFont="1" applyBorder="1" applyAlignment="1">
      <alignment horizontal="right"/>
    </xf>
    <xf numFmtId="165" fontId="9" fillId="0" borderId="0" xfId="0" applyNumberFormat="1" applyFont="1" applyAlignment="1">
      <alignment horizontal="center" vertical="center"/>
    </xf>
    <xf numFmtId="0" fontId="9" fillId="0" borderId="0" xfId="0" applyFont="1"/>
    <xf numFmtId="164" fontId="9" fillId="0" borderId="0" xfId="0" applyNumberFormat="1" applyFont="1" applyAlignment="1">
      <alignment horizontal="right" vertical="center"/>
    </xf>
    <xf numFmtId="166" fontId="9" fillId="0" borderId="0" xfId="0" applyNumberFormat="1" applyFont="1" applyAlignment="1">
      <alignment horizontal="center" vertical="center"/>
    </xf>
    <xf numFmtId="166" fontId="9" fillId="0" borderId="0" xfId="0" applyNumberFormat="1" applyFont="1" applyAlignment="1">
      <alignment horizontal="right" vertical="center"/>
    </xf>
    <xf numFmtId="43" fontId="9" fillId="0" borderId="0" xfId="0" applyNumberFormat="1" applyFont="1"/>
    <xf numFmtId="43" fontId="9" fillId="0" borderId="0" xfId="0" applyNumberFormat="1" applyFont="1" applyAlignment="1">
      <alignment horizontal="center" vertical="center"/>
    </xf>
    <xf numFmtId="43" fontId="9" fillId="0" borderId="57" xfId="0" applyNumberFormat="1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 wrapText="1"/>
    </xf>
    <xf numFmtId="0" fontId="31" fillId="0" borderId="65" xfId="0" applyFont="1" applyBorder="1" applyAlignment="1">
      <alignment horizontal="center" vertical="center" wrapText="1"/>
    </xf>
    <xf numFmtId="43" fontId="31" fillId="0" borderId="65" xfId="2" applyFont="1" applyBorder="1" applyAlignment="1">
      <alignment horizontal="center" vertical="center" wrapText="1"/>
    </xf>
    <xf numFmtId="0" fontId="32" fillId="0" borderId="6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0" fillId="0" borderId="24" xfId="0" applyFont="1" applyBorder="1" applyAlignment="1">
      <alignment horizontal="center" vertical="center"/>
    </xf>
    <xf numFmtId="0" fontId="20" fillId="0" borderId="65" xfId="0" applyFont="1" applyBorder="1" applyAlignment="1">
      <alignment horizontal="center" vertical="center"/>
    </xf>
    <xf numFmtId="3" fontId="20" fillId="0" borderId="65" xfId="2" applyNumberFormat="1" applyFont="1" applyBorder="1" applyAlignment="1">
      <alignment horizontal="center"/>
    </xf>
    <xf numFmtId="3" fontId="20" fillId="0" borderId="65" xfId="0" applyNumberFormat="1" applyFont="1" applyBorder="1" applyAlignment="1">
      <alignment horizontal="center" vertical="center" wrapText="1"/>
    </xf>
    <xf numFmtId="3" fontId="20" fillId="0" borderId="65" xfId="0" applyNumberFormat="1" applyFont="1" applyBorder="1" applyAlignment="1">
      <alignment horizontal="center" vertical="center"/>
    </xf>
    <xf numFmtId="3" fontId="20" fillId="0" borderId="65" xfId="0" applyNumberFormat="1" applyFont="1" applyBorder="1" applyAlignment="1">
      <alignment horizontal="center"/>
    </xf>
    <xf numFmtId="0" fontId="20" fillId="0" borderId="65" xfId="0" applyFont="1" applyBorder="1" applyAlignment="1">
      <alignment horizontal="center"/>
    </xf>
    <xf numFmtId="0" fontId="20" fillId="0" borderId="65" xfId="2" applyNumberFormat="1" applyFont="1" applyBorder="1" applyAlignment="1">
      <alignment horizontal="center"/>
    </xf>
    <xf numFmtId="0" fontId="20" fillId="0" borderId="61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3" fontId="20" fillId="0" borderId="65" xfId="2" applyNumberFormat="1" applyFont="1" applyFill="1" applyBorder="1" applyAlignment="1">
      <alignment horizontal="center" vertical="center"/>
    </xf>
    <xf numFmtId="3" fontId="20" fillId="0" borderId="65" xfId="2" applyNumberFormat="1" applyFont="1" applyBorder="1" applyAlignment="1">
      <alignment horizontal="center" vertical="center"/>
    </xf>
    <xf numFmtId="166" fontId="19" fillId="0" borderId="0" xfId="0" applyNumberFormat="1" applyFont="1"/>
    <xf numFmtId="164" fontId="8" fillId="0" borderId="39" xfId="3" applyNumberFormat="1" applyFont="1" applyAlignment="1">
      <alignment vertical="center"/>
    </xf>
    <xf numFmtId="0" fontId="3" fillId="0" borderId="39" xfId="4"/>
    <xf numFmtId="0" fontId="21" fillId="0" borderId="39" xfId="3" applyFont="1" applyAlignment="1">
      <alignment horizontal="left" vertical="center"/>
    </xf>
    <xf numFmtId="0" fontId="20" fillId="0" borderId="39" xfId="3" applyFont="1" applyAlignment="1">
      <alignment horizontal="center" vertical="center"/>
    </xf>
    <xf numFmtId="164" fontId="20" fillId="0" borderId="39" xfId="3" applyNumberFormat="1" applyFont="1" applyAlignment="1">
      <alignment horizontal="center" vertical="center"/>
    </xf>
    <xf numFmtId="166" fontId="20" fillId="0" borderId="39" xfId="3" applyNumberFormat="1" applyFont="1" applyAlignment="1">
      <alignment horizontal="center" vertical="center"/>
    </xf>
    <xf numFmtId="166" fontId="21" fillId="0" borderId="39" xfId="3" applyNumberFormat="1" applyFont="1" applyAlignment="1">
      <alignment horizontal="right" vertical="center"/>
    </xf>
    <xf numFmtId="0" fontId="5" fillId="0" borderId="39" xfId="3"/>
    <xf numFmtId="0" fontId="20" fillId="0" borderId="3" xfId="3" applyFont="1" applyBorder="1" applyAlignment="1">
      <alignment horizontal="center" vertical="center"/>
    </xf>
    <xf numFmtId="0" fontId="20" fillId="0" borderId="3" xfId="3" applyFont="1" applyBorder="1" applyAlignment="1">
      <alignment horizontal="center" vertical="center" wrapText="1"/>
    </xf>
    <xf numFmtId="0" fontId="20" fillId="0" borderId="5" xfId="3" applyFont="1" applyBorder="1" applyAlignment="1">
      <alignment horizontal="center" vertical="center" wrapText="1"/>
    </xf>
    <xf numFmtId="168" fontId="17" fillId="0" borderId="5" xfId="3" applyNumberFormat="1" applyFont="1" applyBorder="1" applyAlignment="1">
      <alignment horizontal="center" vertical="center" wrapText="1"/>
    </xf>
    <xf numFmtId="166" fontId="20" fillId="0" borderId="3" xfId="3" applyNumberFormat="1" applyFont="1" applyBorder="1" applyAlignment="1">
      <alignment horizontal="center" vertical="center"/>
    </xf>
    <xf numFmtId="164" fontId="20" fillId="0" borderId="3" xfId="3" applyNumberFormat="1" applyFont="1" applyBorder="1" applyAlignment="1">
      <alignment horizontal="center" vertical="center"/>
    </xf>
    <xf numFmtId="164" fontId="20" fillId="0" borderId="3" xfId="3" applyNumberFormat="1" applyFont="1" applyBorder="1" applyAlignment="1">
      <alignment horizontal="right" vertical="center"/>
    </xf>
    <xf numFmtId="164" fontId="20" fillId="0" borderId="3" xfId="3" applyNumberFormat="1" applyFont="1" applyBorder="1"/>
    <xf numFmtId="166" fontId="20" fillId="0" borderId="3" xfId="3" applyNumberFormat="1" applyFont="1" applyBorder="1" applyAlignment="1">
      <alignment horizontal="right" vertical="center"/>
    </xf>
    <xf numFmtId="166" fontId="20" fillId="0" borderId="14" xfId="3" applyNumberFormat="1" applyFont="1" applyBorder="1" applyAlignment="1">
      <alignment horizontal="center" vertical="center"/>
    </xf>
    <xf numFmtId="4" fontId="20" fillId="0" borderId="5" xfId="3" applyNumberFormat="1" applyFont="1" applyBorder="1"/>
    <xf numFmtId="0" fontId="20" fillId="0" borderId="41" xfId="3" applyFont="1" applyBorder="1" applyAlignment="1">
      <alignment horizontal="center" vertical="center"/>
    </xf>
    <xf numFmtId="166" fontId="20" fillId="0" borderId="41" xfId="3" applyNumberFormat="1" applyFont="1" applyBorder="1" applyAlignment="1">
      <alignment horizontal="center" vertical="center"/>
    </xf>
    <xf numFmtId="166" fontId="20" fillId="0" borderId="41" xfId="3" applyNumberFormat="1" applyFont="1" applyBorder="1"/>
    <xf numFmtId="166" fontId="20" fillId="0" borderId="41" xfId="3" applyNumberFormat="1" applyFont="1" applyBorder="1" applyAlignment="1">
      <alignment horizontal="right" vertical="center"/>
    </xf>
    <xf numFmtId="169" fontId="20" fillId="0" borderId="41" xfId="3" applyNumberFormat="1" applyFont="1" applyBorder="1"/>
    <xf numFmtId="43" fontId="20" fillId="0" borderId="41" xfId="3" applyNumberFormat="1" applyFont="1" applyBorder="1" applyAlignment="1">
      <alignment horizontal="center" vertical="center" wrapText="1"/>
    </xf>
    <xf numFmtId="43" fontId="20" fillId="0" borderId="39" xfId="3" applyNumberFormat="1" applyFont="1"/>
    <xf numFmtId="166" fontId="20" fillId="0" borderId="39" xfId="3" applyNumberFormat="1" applyFont="1"/>
    <xf numFmtId="43" fontId="20" fillId="0" borderId="39" xfId="3" applyNumberFormat="1" applyFont="1" applyAlignment="1">
      <alignment horizontal="center" vertical="center" wrapText="1"/>
    </xf>
    <xf numFmtId="0" fontId="20" fillId="0" borderId="41" xfId="3" applyFont="1" applyBorder="1" applyAlignment="1">
      <alignment horizontal="center" vertical="center" wrapText="1"/>
    </xf>
    <xf numFmtId="0" fontId="20" fillId="0" borderId="14" xfId="3" applyFont="1" applyBorder="1" applyAlignment="1">
      <alignment horizontal="center" vertical="center"/>
    </xf>
    <xf numFmtId="166" fontId="20" fillId="0" borderId="14" xfId="3" applyNumberFormat="1" applyFont="1" applyBorder="1"/>
    <xf numFmtId="166" fontId="20" fillId="0" borderId="14" xfId="3" applyNumberFormat="1" applyFont="1" applyBorder="1" applyAlignment="1">
      <alignment horizontal="right" vertical="center"/>
    </xf>
    <xf numFmtId="169" fontId="20" fillId="0" borderId="14" xfId="3" applyNumberFormat="1" applyFont="1" applyBorder="1"/>
    <xf numFmtId="43" fontId="20" fillId="4" borderId="14" xfId="3" applyNumberFormat="1" applyFont="1" applyFill="1" applyBorder="1"/>
    <xf numFmtId="170" fontId="20" fillId="13" borderId="14" xfId="3" applyNumberFormat="1" applyFont="1" applyFill="1" applyBorder="1" applyAlignment="1">
      <alignment horizontal="right"/>
    </xf>
    <xf numFmtId="166" fontId="16" fillId="0" borderId="14" xfId="3" applyNumberFormat="1" applyFont="1" applyBorder="1"/>
    <xf numFmtId="170" fontId="20" fillId="4" borderId="14" xfId="3" applyNumberFormat="1" applyFont="1" applyFill="1" applyBorder="1" applyAlignment="1">
      <alignment horizontal="right"/>
    </xf>
    <xf numFmtId="43" fontId="20" fillId="0" borderId="14" xfId="3" applyNumberFormat="1" applyFont="1" applyBorder="1" applyAlignment="1">
      <alignment horizontal="center" vertical="center"/>
    </xf>
    <xf numFmtId="43" fontId="20" fillId="13" borderId="14" xfId="3" applyNumberFormat="1" applyFont="1" applyFill="1" applyBorder="1" applyAlignment="1">
      <alignment horizontal="right"/>
    </xf>
    <xf numFmtId="166" fontId="20" fillId="0" borderId="24" xfId="3" applyNumberFormat="1" applyFont="1" applyBorder="1" applyAlignment="1">
      <alignment vertical="center"/>
    </xf>
    <xf numFmtId="166" fontId="20" fillId="0" borderId="18" xfId="3" applyNumberFormat="1" applyFont="1" applyBorder="1" applyAlignment="1">
      <alignment vertical="center"/>
    </xf>
    <xf numFmtId="43" fontId="20" fillId="4" borderId="14" xfId="3" applyNumberFormat="1" applyFont="1" applyFill="1" applyBorder="1" applyAlignment="1">
      <alignment horizontal="right"/>
    </xf>
    <xf numFmtId="166" fontId="20" fillId="0" borderId="14" xfId="3" applyNumberFormat="1" applyFont="1" applyBorder="1" applyAlignment="1">
      <alignment horizontal="center" vertical="center" wrapText="1"/>
    </xf>
    <xf numFmtId="166" fontId="20" fillId="0" borderId="14" xfId="3" applyNumberFormat="1" applyFont="1" applyBorder="1" applyAlignment="1">
      <alignment wrapText="1"/>
    </xf>
    <xf numFmtId="43" fontId="20" fillId="4" borderId="14" xfId="3" applyNumberFormat="1" applyFont="1" applyFill="1" applyBorder="1" applyAlignment="1">
      <alignment horizontal="center"/>
    </xf>
    <xf numFmtId="4" fontId="20" fillId="0" borderId="39" xfId="3" applyNumberFormat="1" applyFont="1"/>
    <xf numFmtId="43" fontId="20" fillId="0" borderId="14" xfId="3" applyNumberFormat="1" applyFont="1" applyBorder="1"/>
    <xf numFmtId="171" fontId="20" fillId="0" borderId="14" xfId="3" applyNumberFormat="1" applyFont="1" applyBorder="1" applyAlignment="1">
      <alignment horizontal="center" vertical="center"/>
    </xf>
    <xf numFmtId="172" fontId="20" fillId="0" borderId="14" xfId="3" applyNumberFormat="1" applyFont="1" applyBorder="1" applyAlignment="1">
      <alignment horizontal="right" vertical="center"/>
    </xf>
    <xf numFmtId="170" fontId="20" fillId="0" borderId="14" xfId="3" applyNumberFormat="1" applyFont="1" applyBorder="1" applyAlignment="1">
      <alignment horizontal="center" vertical="center"/>
    </xf>
    <xf numFmtId="4" fontId="20" fillId="0" borderId="14" xfId="3" applyNumberFormat="1" applyFont="1" applyBorder="1" applyAlignment="1">
      <alignment horizontal="center" vertical="center"/>
    </xf>
    <xf numFmtId="166" fontId="20" fillId="4" borderId="14" xfId="3" applyNumberFormat="1" applyFont="1" applyFill="1" applyBorder="1" applyAlignment="1">
      <alignment horizontal="right" vertical="center"/>
    </xf>
    <xf numFmtId="166" fontId="20" fillId="0" borderId="39" xfId="3" applyNumberFormat="1" applyFont="1" applyAlignment="1">
      <alignment horizontal="right" vertical="center"/>
    </xf>
    <xf numFmtId="164" fontId="20" fillId="0" borderId="39" xfId="3" applyNumberFormat="1" applyFont="1"/>
    <xf numFmtId="0" fontId="9" fillId="0" borderId="3" xfId="0" applyFont="1" applyBorder="1" applyAlignment="1">
      <alignment horizontal="right" vertical="center" wrapText="1"/>
    </xf>
    <xf numFmtId="169" fontId="27" fillId="0" borderId="3" xfId="0" applyNumberFormat="1" applyFont="1" applyBorder="1" applyAlignment="1">
      <alignment vertical="center" wrapText="1"/>
    </xf>
    <xf numFmtId="165" fontId="9" fillId="0" borderId="3" xfId="0" applyNumberFormat="1" applyFont="1" applyBorder="1" applyAlignment="1">
      <alignment horizontal="center" vertical="center" wrapText="1"/>
    </xf>
    <xf numFmtId="173" fontId="9" fillId="0" borderId="3" xfId="0" applyNumberFormat="1" applyFont="1" applyBorder="1" applyAlignment="1">
      <alignment horizontal="center" vertical="center" wrapText="1"/>
    </xf>
    <xf numFmtId="173" fontId="9" fillId="0" borderId="56" xfId="0" applyNumberFormat="1" applyFont="1" applyBorder="1" applyAlignment="1">
      <alignment horizontal="center" vertical="center" wrapText="1"/>
    </xf>
    <xf numFmtId="173" fontId="11" fillId="0" borderId="56" xfId="0" applyNumberFormat="1" applyFont="1" applyBorder="1" applyAlignment="1">
      <alignment horizontal="center" vertical="center" wrapText="1"/>
    </xf>
    <xf numFmtId="165" fontId="9" fillId="0" borderId="3" xfId="0" applyNumberFormat="1" applyFont="1" applyBorder="1" applyAlignment="1">
      <alignment horizontal="right" vertical="center"/>
    </xf>
    <xf numFmtId="173" fontId="9" fillId="0" borderId="3" xfId="0" applyNumberFormat="1" applyFont="1" applyBorder="1" applyAlignment="1">
      <alignment horizontal="right" vertical="center"/>
    </xf>
    <xf numFmtId="173" fontId="9" fillId="0" borderId="3" xfId="0" applyNumberFormat="1" applyFont="1" applyBorder="1"/>
    <xf numFmtId="0" fontId="9" fillId="0" borderId="3" xfId="0" applyFont="1" applyBorder="1" applyAlignment="1">
      <alignment horizontal="right" vertical="center"/>
    </xf>
    <xf numFmtId="173" fontId="9" fillId="0" borderId="3" xfId="0" applyNumberFormat="1" applyFont="1" applyBorder="1" applyAlignment="1">
      <alignment horizontal="right"/>
    </xf>
    <xf numFmtId="4" fontId="9" fillId="0" borderId="3" xfId="0" applyNumberFormat="1" applyFont="1" applyBorder="1" applyAlignment="1">
      <alignment horizontal="center" vertical="center"/>
    </xf>
    <xf numFmtId="3" fontId="9" fillId="0" borderId="3" xfId="0" applyNumberFormat="1" applyFont="1" applyBorder="1" applyAlignment="1">
      <alignment horizontal="center" vertical="center"/>
    </xf>
    <xf numFmtId="165" fontId="9" fillId="0" borderId="3" xfId="0" applyNumberFormat="1" applyFont="1" applyBorder="1"/>
    <xf numFmtId="165" fontId="12" fillId="0" borderId="3" xfId="0" applyNumberFormat="1" applyFont="1" applyBorder="1"/>
    <xf numFmtId="169" fontId="27" fillId="0" borderId="3" xfId="0" applyNumberFormat="1" applyFont="1" applyBorder="1" applyAlignment="1">
      <alignment vertical="center"/>
    </xf>
    <xf numFmtId="168" fontId="9" fillId="0" borderId="3" xfId="0" applyNumberFormat="1" applyFont="1" applyBorder="1" applyAlignment="1">
      <alignment horizontal="right" vertical="center"/>
    </xf>
    <xf numFmtId="168" fontId="9" fillId="0" borderId="3" xfId="0" applyNumberFormat="1" applyFont="1" applyBorder="1"/>
    <xf numFmtId="169" fontId="28" fillId="0" borderId="3" xfId="0" applyNumberFormat="1" applyFont="1" applyBorder="1" applyAlignment="1">
      <alignment vertical="center"/>
    </xf>
    <xf numFmtId="10" fontId="9" fillId="0" borderId="3" xfId="0" applyNumberFormat="1" applyFont="1" applyBorder="1"/>
    <xf numFmtId="169" fontId="27" fillId="0" borderId="0" xfId="0" applyNumberFormat="1" applyFont="1" applyAlignment="1">
      <alignment vertical="center"/>
    </xf>
    <xf numFmtId="4" fontId="9" fillId="0" borderId="0" xfId="0" applyNumberFormat="1" applyFont="1"/>
    <xf numFmtId="10" fontId="9" fillId="0" borderId="0" xfId="0" applyNumberFormat="1" applyFont="1"/>
    <xf numFmtId="0" fontId="9" fillId="0" borderId="41" xfId="0" applyFont="1" applyBorder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9" fillId="0" borderId="67" xfId="0" applyFont="1" applyBorder="1" applyAlignment="1">
      <alignment horizontal="left" vertical="center" wrapText="1"/>
    </xf>
    <xf numFmtId="0" fontId="36" fillId="0" borderId="67" xfId="0" applyFont="1" applyBorder="1" applyAlignment="1">
      <alignment horizontal="left" vertical="center" wrapText="1"/>
    </xf>
    <xf numFmtId="0" fontId="11" fillId="0" borderId="67" xfId="0" applyFont="1" applyBorder="1" applyAlignment="1">
      <alignment vertical="center" wrapText="1"/>
    </xf>
    <xf numFmtId="168" fontId="9" fillId="0" borderId="67" xfId="5" applyNumberFormat="1" applyFont="1" applyBorder="1" applyAlignment="1">
      <alignment vertical="center" wrapText="1"/>
    </xf>
    <xf numFmtId="0" fontId="37" fillId="0" borderId="39" xfId="0" applyFont="1" applyBorder="1" applyAlignment="1">
      <alignment vertical="center" wrapText="1"/>
    </xf>
    <xf numFmtId="0" fontId="41" fillId="0" borderId="39" xfId="6"/>
    <xf numFmtId="0" fontId="5" fillId="0" borderId="39" xfId="6" applyFont="1"/>
    <xf numFmtId="0" fontId="20" fillId="0" borderId="39" xfId="6" applyFont="1"/>
    <xf numFmtId="166" fontId="20" fillId="0" borderId="39" xfId="6" applyNumberFormat="1" applyFont="1"/>
    <xf numFmtId="0" fontId="21" fillId="0" borderId="39" xfId="6" applyFont="1" applyAlignment="1">
      <alignment horizontal="left" vertical="center"/>
    </xf>
    <xf numFmtId="0" fontId="20" fillId="0" borderId="39" xfId="6" applyFont="1" applyAlignment="1">
      <alignment horizontal="center" vertical="center"/>
    </xf>
    <xf numFmtId="164" fontId="20" fillId="0" borderId="39" xfId="6" applyNumberFormat="1" applyFont="1" applyAlignment="1">
      <alignment horizontal="center" vertical="center"/>
    </xf>
    <xf numFmtId="166" fontId="20" fillId="0" borderId="39" xfId="6" applyNumberFormat="1" applyFont="1" applyAlignment="1">
      <alignment horizontal="center" vertical="center"/>
    </xf>
    <xf numFmtId="0" fontId="9" fillId="0" borderId="3" xfId="6" applyFont="1" applyBorder="1" applyAlignment="1">
      <alignment horizontal="center" vertical="center" wrapText="1"/>
    </xf>
    <xf numFmtId="166" fontId="9" fillId="0" borderId="3" xfId="6" applyNumberFormat="1" applyFont="1" applyBorder="1" applyAlignment="1">
      <alignment horizontal="center" vertical="center" wrapText="1"/>
    </xf>
    <xf numFmtId="166" fontId="9" fillId="0" borderId="22" xfId="6" applyNumberFormat="1" applyFont="1" applyBorder="1" applyAlignment="1">
      <alignment horizontal="center" vertical="center" wrapText="1"/>
    </xf>
    <xf numFmtId="168" fontId="11" fillId="0" borderId="3" xfId="6" applyNumberFormat="1" applyFont="1" applyBorder="1" applyAlignment="1">
      <alignment horizontal="center" vertical="center" wrapText="1"/>
    </xf>
    <xf numFmtId="168" fontId="9" fillId="0" borderId="3" xfId="6" applyNumberFormat="1" applyFont="1" applyBorder="1" applyAlignment="1">
      <alignment horizontal="center" vertical="center" wrapText="1"/>
    </xf>
    <xf numFmtId="168" fontId="9" fillId="0" borderId="58" xfId="6" applyNumberFormat="1" applyFont="1" applyBorder="1" applyAlignment="1">
      <alignment horizontal="center" vertical="center" wrapText="1"/>
    </xf>
    <xf numFmtId="0" fontId="9" fillId="0" borderId="3" xfId="6" applyFont="1" applyBorder="1" applyAlignment="1">
      <alignment horizontal="center" vertical="center"/>
    </xf>
    <xf numFmtId="43" fontId="9" fillId="0" borderId="3" xfId="6" applyNumberFormat="1" applyFont="1" applyBorder="1" applyAlignment="1">
      <alignment horizontal="right" vertical="center"/>
    </xf>
    <xf numFmtId="166" fontId="9" fillId="0" borderId="3" xfId="6" applyNumberFormat="1" applyFont="1" applyBorder="1" applyAlignment="1">
      <alignment horizontal="right" vertical="center"/>
    </xf>
    <xf numFmtId="166" fontId="9" fillId="0" borderId="3" xfId="6" applyNumberFormat="1" applyFont="1" applyBorder="1" applyAlignment="1">
      <alignment horizontal="center" vertical="center"/>
    </xf>
    <xf numFmtId="43" fontId="9" fillId="0" borderId="3" xfId="6" applyNumberFormat="1" applyFont="1" applyBorder="1"/>
    <xf numFmtId="166" fontId="9" fillId="0" borderId="22" xfId="6" applyNumberFormat="1" applyFont="1" applyBorder="1" applyAlignment="1">
      <alignment horizontal="right" vertical="center"/>
    </xf>
    <xf numFmtId="0" fontId="9" fillId="0" borderId="3" xfId="6" applyFont="1" applyBorder="1"/>
    <xf numFmtId="0" fontId="9" fillId="0" borderId="59" xfId="6" applyFont="1" applyBorder="1"/>
    <xf numFmtId="0" fontId="9" fillId="0" borderId="39" xfId="6" applyFont="1"/>
    <xf numFmtId="166" fontId="9" fillId="0" borderId="39" xfId="6" applyNumberFormat="1" applyFont="1"/>
    <xf numFmtId="0" fontId="9" fillId="0" borderId="60" xfId="6" applyFont="1" applyBorder="1"/>
    <xf numFmtId="165" fontId="9" fillId="0" borderId="3" xfId="6" applyNumberFormat="1" applyFont="1" applyBorder="1" applyAlignment="1">
      <alignment horizontal="center" vertical="center"/>
    </xf>
    <xf numFmtId="166" fontId="12" fillId="0" borderId="3" xfId="6" applyNumberFormat="1" applyFont="1" applyBorder="1"/>
    <xf numFmtId="169" fontId="9" fillId="0" borderId="3" xfId="6" applyNumberFormat="1" applyFont="1" applyBorder="1"/>
    <xf numFmtId="166" fontId="12" fillId="0" borderId="22" xfId="6" applyNumberFormat="1" applyFont="1" applyBorder="1"/>
    <xf numFmtId="166" fontId="9" fillId="0" borderId="3" xfId="6" applyNumberFormat="1" applyFont="1" applyBorder="1"/>
    <xf numFmtId="165" fontId="9" fillId="0" borderId="3" xfId="6" applyNumberFormat="1" applyFont="1" applyBorder="1" applyAlignment="1">
      <alignment vertical="center"/>
    </xf>
    <xf numFmtId="4" fontId="9" fillId="0" borderId="3" xfId="6" applyNumberFormat="1" applyFont="1" applyBorder="1"/>
    <xf numFmtId="166" fontId="9" fillId="0" borderId="36" xfId="6" applyNumberFormat="1" applyFont="1" applyBorder="1"/>
    <xf numFmtId="170" fontId="9" fillId="0" borderId="3" xfId="6" applyNumberFormat="1" applyFont="1" applyBorder="1" applyAlignment="1">
      <alignment horizontal="right"/>
    </xf>
    <xf numFmtId="166" fontId="9" fillId="0" borderId="41" xfId="6" applyNumberFormat="1" applyFont="1" applyBorder="1" applyAlignment="1">
      <alignment horizontal="center" vertical="center"/>
    </xf>
    <xf numFmtId="169" fontId="9" fillId="0" borderId="22" xfId="6" applyNumberFormat="1" applyFont="1" applyBorder="1"/>
    <xf numFmtId="166" fontId="9" fillId="0" borderId="14" xfId="6" applyNumberFormat="1" applyFont="1" applyBorder="1" applyAlignment="1">
      <alignment horizontal="center" vertical="center"/>
    </xf>
    <xf numFmtId="166" fontId="9" fillId="0" borderId="23" xfId="6" applyNumberFormat="1" applyFont="1" applyBorder="1" applyAlignment="1">
      <alignment horizontal="center" vertical="center"/>
    </xf>
    <xf numFmtId="166" fontId="9" fillId="0" borderId="61" xfId="6" applyNumberFormat="1" applyFont="1" applyBorder="1" applyAlignment="1">
      <alignment horizontal="center" vertical="center"/>
    </xf>
    <xf numFmtId="166" fontId="9" fillId="0" borderId="62" xfId="6" applyNumberFormat="1" applyFont="1" applyBorder="1" applyAlignment="1">
      <alignment horizontal="center" vertical="center"/>
    </xf>
    <xf numFmtId="166" fontId="9" fillId="0" borderId="3" xfId="6" applyNumberFormat="1" applyFont="1" applyBorder="1" applyAlignment="1">
      <alignment horizontal="center"/>
    </xf>
    <xf numFmtId="166" fontId="9" fillId="0" borderId="14" xfId="6" applyNumberFormat="1" applyFont="1" applyBorder="1"/>
    <xf numFmtId="166" fontId="9" fillId="0" borderId="63" xfId="6" applyNumberFormat="1" applyFont="1" applyBorder="1"/>
    <xf numFmtId="170" fontId="9" fillId="0" borderId="3" xfId="6" applyNumberFormat="1" applyFont="1" applyBorder="1" applyAlignment="1">
      <alignment horizontal="center"/>
    </xf>
    <xf numFmtId="4" fontId="9" fillId="0" borderId="3" xfId="6" applyNumberFormat="1" applyFont="1" applyBorder="1" applyAlignment="1">
      <alignment horizontal="center"/>
    </xf>
    <xf numFmtId="4" fontId="9" fillId="0" borderId="3" xfId="6" applyNumberFormat="1" applyFont="1" applyBorder="1" applyAlignment="1">
      <alignment horizontal="right"/>
    </xf>
    <xf numFmtId="166" fontId="9" fillId="0" borderId="39" xfId="6" applyNumberFormat="1" applyFont="1" applyAlignment="1">
      <alignment horizontal="right" vertical="center"/>
    </xf>
    <xf numFmtId="170" fontId="9" fillId="0" borderId="3" xfId="6" applyNumberFormat="1" applyFont="1" applyBorder="1" applyAlignment="1">
      <alignment horizontal="right" vertical="center"/>
    </xf>
    <xf numFmtId="166" fontId="9" fillId="0" borderId="3" xfId="6" applyNumberFormat="1" applyFont="1" applyBorder="1" applyAlignment="1">
      <alignment horizontal="right"/>
    </xf>
    <xf numFmtId="165" fontId="9" fillId="0" borderId="64" xfId="6" applyNumberFormat="1" applyFont="1" applyBorder="1" applyAlignment="1">
      <alignment horizontal="center" vertical="center"/>
    </xf>
    <xf numFmtId="166" fontId="9" fillId="0" borderId="3" xfId="6" applyNumberFormat="1" applyFont="1" applyBorder="1" applyAlignment="1">
      <alignment vertical="center"/>
    </xf>
    <xf numFmtId="164" fontId="20" fillId="0" borderId="39" xfId="6" applyNumberFormat="1" applyFont="1"/>
    <xf numFmtId="2" fontId="7" fillId="0" borderId="14" xfId="0" applyNumberFormat="1" applyFont="1" applyBorder="1" applyAlignment="1">
      <alignment horizontal="center" vertical="center" wrapText="1"/>
    </xf>
    <xf numFmtId="2" fontId="11" fillId="0" borderId="14" xfId="0" applyNumberFormat="1" applyFont="1" applyBorder="1" applyAlignment="1">
      <alignment horizontal="center" vertical="center" wrapText="1"/>
    </xf>
    <xf numFmtId="2" fontId="11" fillId="0" borderId="15" xfId="0" applyNumberFormat="1" applyFont="1" applyBorder="1" applyAlignment="1">
      <alignment horizontal="center" vertical="center" wrapText="1"/>
    </xf>
    <xf numFmtId="43" fontId="7" fillId="0" borderId="14" xfId="0" applyNumberFormat="1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3" fontId="12" fillId="0" borderId="14" xfId="0" applyNumberFormat="1" applyFont="1" applyBorder="1" applyAlignment="1">
      <alignment horizontal="center" vertical="center"/>
    </xf>
    <xf numFmtId="43" fontId="12" fillId="0" borderId="14" xfId="0" applyNumberFormat="1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2" fontId="9" fillId="0" borderId="14" xfId="0" applyNumberFormat="1" applyFont="1" applyBorder="1" applyAlignment="1">
      <alignment horizontal="center" vertical="center"/>
    </xf>
    <xf numFmtId="4" fontId="12" fillId="0" borderId="14" xfId="0" applyNumberFormat="1" applyFont="1" applyBorder="1" applyAlignment="1">
      <alignment horizontal="right" vertical="center"/>
    </xf>
    <xf numFmtId="43" fontId="12" fillId="0" borderId="14" xfId="0" applyNumberFormat="1" applyFont="1" applyBorder="1" applyAlignment="1">
      <alignment horizontal="center" vertical="center"/>
    </xf>
    <xf numFmtId="4" fontId="9" fillId="0" borderId="14" xfId="0" applyNumberFormat="1" applyFont="1" applyBorder="1" applyAlignment="1">
      <alignment horizontal="right" vertical="center"/>
    </xf>
    <xf numFmtId="3" fontId="9" fillId="0" borderId="14" xfId="0" applyNumberFormat="1" applyFont="1" applyBorder="1" applyAlignment="1">
      <alignment horizontal="center" vertical="center"/>
    </xf>
    <xf numFmtId="43" fontId="12" fillId="0" borderId="24" xfId="0" applyNumberFormat="1" applyFont="1" applyBorder="1" applyAlignment="1">
      <alignment horizontal="center" vertical="center"/>
    </xf>
    <xf numFmtId="2" fontId="12" fillId="0" borderId="14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/>
    </xf>
    <xf numFmtId="165" fontId="12" fillId="0" borderId="14" xfId="0" applyNumberFormat="1" applyFont="1" applyBorder="1" applyAlignment="1">
      <alignment horizontal="center" vertical="center"/>
    </xf>
    <xf numFmtId="165" fontId="12" fillId="0" borderId="24" xfId="0" applyNumberFormat="1" applyFont="1" applyBorder="1" applyAlignment="1">
      <alignment horizontal="center" vertical="center"/>
    </xf>
    <xf numFmtId="4" fontId="9" fillId="0" borderId="14" xfId="0" applyNumberFormat="1" applyFont="1" applyBorder="1" applyAlignment="1">
      <alignment horizontal="right"/>
    </xf>
    <xf numFmtId="4" fontId="12" fillId="0" borderId="14" xfId="0" applyNumberFormat="1" applyFont="1" applyBorder="1" applyAlignment="1">
      <alignment horizontal="right"/>
    </xf>
    <xf numFmtId="3" fontId="12" fillId="0" borderId="14" xfId="0" applyNumberFormat="1" applyFont="1" applyBorder="1" applyAlignment="1">
      <alignment horizontal="center"/>
    </xf>
    <xf numFmtId="3" fontId="9" fillId="0" borderId="14" xfId="0" applyNumberFormat="1" applyFont="1" applyBorder="1" applyAlignment="1">
      <alignment horizontal="center"/>
    </xf>
    <xf numFmtId="0" fontId="9" fillId="0" borderId="14" xfId="0" applyFont="1" applyBorder="1" applyAlignment="1">
      <alignment horizontal="center" vertical="center"/>
    </xf>
    <xf numFmtId="1" fontId="12" fillId="0" borderId="14" xfId="0" applyNumberFormat="1" applyFont="1" applyBorder="1" applyAlignment="1">
      <alignment horizontal="center" vertical="center"/>
    </xf>
    <xf numFmtId="2" fontId="9" fillId="0" borderId="15" xfId="0" applyNumberFormat="1" applyFont="1" applyBorder="1" applyAlignment="1">
      <alignment horizontal="center" vertical="center"/>
    </xf>
    <xf numFmtId="4" fontId="12" fillId="0" borderId="15" xfId="0" applyNumberFormat="1" applyFont="1" applyBorder="1" applyAlignment="1">
      <alignment horizontal="right" vertical="center"/>
    </xf>
    <xf numFmtId="3" fontId="9" fillId="0" borderId="15" xfId="0" applyNumberFormat="1" applyFont="1" applyBorder="1" applyAlignment="1">
      <alignment horizontal="center" vertical="center"/>
    </xf>
    <xf numFmtId="4" fontId="9" fillId="0" borderId="15" xfId="0" applyNumberFormat="1" applyFont="1" applyBorder="1" applyAlignment="1">
      <alignment horizontal="right" vertical="center"/>
    </xf>
    <xf numFmtId="2" fontId="9" fillId="0" borderId="3" xfId="0" applyNumberFormat="1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right" vertical="center"/>
    </xf>
    <xf numFmtId="1" fontId="9" fillId="0" borderId="3" xfId="0" applyNumberFormat="1" applyFont="1" applyBorder="1" applyAlignment="1">
      <alignment horizontal="center" vertical="center"/>
    </xf>
    <xf numFmtId="2" fontId="13" fillId="0" borderId="10" xfId="0" applyNumberFormat="1" applyFont="1" applyBorder="1" applyAlignment="1">
      <alignment horizontal="center"/>
    </xf>
    <xf numFmtId="43" fontId="12" fillId="0" borderId="14" xfId="0" applyNumberFormat="1" applyFont="1" applyBorder="1" applyAlignment="1">
      <alignment vertical="center"/>
    </xf>
    <xf numFmtId="43" fontId="11" fillId="0" borderId="3" xfId="0" applyNumberFormat="1" applyFont="1" applyBorder="1" applyAlignment="1">
      <alignment horizontal="right" vertical="center"/>
    </xf>
    <xf numFmtId="4" fontId="7" fillId="0" borderId="15" xfId="0" applyNumberFormat="1" applyFont="1" applyBorder="1" applyAlignment="1">
      <alignment horizontal="right" vertical="center"/>
    </xf>
    <xf numFmtId="3" fontId="7" fillId="0" borderId="14" xfId="0" applyNumberFormat="1" applyFont="1" applyBorder="1" applyAlignment="1">
      <alignment horizontal="center"/>
    </xf>
    <xf numFmtId="3" fontId="11" fillId="0" borderId="14" xfId="0" applyNumberFormat="1" applyFont="1" applyBorder="1" applyAlignment="1">
      <alignment horizontal="center" vertical="center"/>
    </xf>
    <xf numFmtId="3" fontId="11" fillId="0" borderId="3" xfId="0" applyNumberFormat="1" applyFont="1" applyBorder="1" applyAlignment="1">
      <alignment horizontal="center" vertical="center"/>
    </xf>
    <xf numFmtId="3" fontId="7" fillId="0" borderId="14" xfId="0" applyNumberFormat="1" applyFont="1" applyBorder="1" applyAlignment="1">
      <alignment horizontal="center" vertical="center"/>
    </xf>
    <xf numFmtId="3" fontId="11" fillId="0" borderId="14" xfId="0" applyNumberFormat="1" applyFont="1" applyBorder="1" applyAlignment="1">
      <alignment horizontal="center"/>
    </xf>
    <xf numFmtId="2" fontId="9" fillId="0" borderId="36" xfId="0" applyNumberFormat="1" applyFont="1" applyBorder="1" applyAlignment="1">
      <alignment horizontal="center" vertical="center"/>
    </xf>
    <xf numFmtId="4" fontId="12" fillId="0" borderId="40" xfId="0" applyNumberFormat="1" applyFont="1" applyBorder="1" applyAlignment="1">
      <alignment horizontal="right" vertical="center"/>
    </xf>
    <xf numFmtId="3" fontId="9" fillId="0" borderId="41" xfId="0" applyNumberFormat="1" applyFont="1" applyBorder="1" applyAlignment="1">
      <alignment horizontal="center" vertical="center"/>
    </xf>
    <xf numFmtId="3" fontId="12" fillId="0" borderId="15" xfId="0" applyNumberFormat="1" applyFont="1" applyBorder="1" applyAlignment="1">
      <alignment horizontal="center" vertical="center"/>
    </xf>
    <xf numFmtId="1" fontId="9" fillId="0" borderId="41" xfId="0" applyNumberFormat="1" applyFont="1" applyBorder="1" applyAlignment="1">
      <alignment horizontal="center" vertical="center"/>
    </xf>
    <xf numFmtId="3" fontId="9" fillId="0" borderId="15" xfId="0" applyNumberFormat="1" applyFont="1" applyBorder="1" applyAlignment="1">
      <alignment horizontal="center"/>
    </xf>
    <xf numFmtId="4" fontId="12" fillId="0" borderId="41" xfId="0" applyNumberFormat="1" applyFont="1" applyBorder="1" applyAlignment="1">
      <alignment horizontal="right" vertical="center"/>
    </xf>
    <xf numFmtId="43" fontId="12" fillId="0" borderId="15" xfId="0" applyNumberFormat="1" applyFont="1" applyBorder="1" applyAlignment="1">
      <alignment horizontal="center" vertical="center"/>
    </xf>
    <xf numFmtId="43" fontId="12" fillId="0" borderId="15" xfId="0" applyNumberFormat="1" applyFont="1" applyBorder="1" applyAlignment="1">
      <alignment vertical="center"/>
    </xf>
    <xf numFmtId="0" fontId="12" fillId="0" borderId="41" xfId="0" applyFont="1" applyBorder="1" applyAlignment="1">
      <alignment horizontal="center"/>
    </xf>
    <xf numFmtId="165" fontId="12" fillId="0" borderId="42" xfId="0" applyNumberFormat="1" applyFont="1" applyBorder="1" applyAlignment="1">
      <alignment horizontal="center" vertical="center"/>
    </xf>
    <xf numFmtId="2" fontId="12" fillId="0" borderId="3" xfId="0" applyNumberFormat="1" applyFont="1" applyBorder="1" applyAlignment="1">
      <alignment horizontal="center"/>
    </xf>
    <xf numFmtId="43" fontId="12" fillId="0" borderId="3" xfId="0" applyNumberFormat="1" applyFont="1" applyBorder="1" applyAlignment="1">
      <alignment horizontal="center" vertical="center"/>
    </xf>
    <xf numFmtId="1" fontId="12" fillId="0" borderId="3" xfId="0" applyNumberFormat="1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43" fontId="12" fillId="0" borderId="3" xfId="0" applyNumberFormat="1" applyFont="1" applyBorder="1" applyAlignment="1">
      <alignment horizontal="center"/>
    </xf>
    <xf numFmtId="0" fontId="15" fillId="0" borderId="3" xfId="0" applyFont="1" applyBorder="1" applyAlignment="1">
      <alignment horizontal="center" vertical="center"/>
    </xf>
    <xf numFmtId="43" fontId="15" fillId="0" borderId="3" xfId="0" applyNumberFormat="1" applyFont="1" applyBorder="1"/>
    <xf numFmtId="165" fontId="15" fillId="0" borderId="3" xfId="0" applyNumberFormat="1" applyFont="1" applyBorder="1"/>
    <xf numFmtId="43" fontId="7" fillId="0" borderId="3" xfId="0" applyNumberFormat="1" applyFont="1" applyBorder="1" applyAlignment="1">
      <alignment horizontal="right" vertical="center"/>
    </xf>
    <xf numFmtId="0" fontId="7" fillId="0" borderId="3" xfId="0" applyFont="1" applyBorder="1" applyAlignment="1">
      <alignment horizontal="center" vertical="center"/>
    </xf>
    <xf numFmtId="165" fontId="7" fillId="0" borderId="3" xfId="0" applyNumberFormat="1" applyFont="1" applyBorder="1" applyAlignment="1">
      <alignment horizontal="left" vertical="center"/>
    </xf>
    <xf numFmtId="0" fontId="15" fillId="0" borderId="3" xfId="0" applyFont="1" applyBorder="1"/>
    <xf numFmtId="165" fontId="12" fillId="0" borderId="3" xfId="0" applyNumberFormat="1" applyFont="1" applyBorder="1" applyAlignment="1">
      <alignment horizontal="center"/>
    </xf>
    <xf numFmtId="165" fontId="12" fillId="0" borderId="3" xfId="0" applyNumberFormat="1" applyFont="1" applyBorder="1" applyAlignment="1">
      <alignment horizontal="center" vertical="center"/>
    </xf>
    <xf numFmtId="166" fontId="17" fillId="5" borderId="52" xfId="0" applyNumberFormat="1" applyFont="1" applyFill="1" applyBorder="1" applyAlignment="1">
      <alignment horizontal="center" vertical="center"/>
    </xf>
    <xf numFmtId="0" fontId="17" fillId="5" borderId="59" xfId="0" applyFont="1" applyFill="1" applyBorder="1" applyAlignment="1">
      <alignment horizontal="center" vertical="center"/>
    </xf>
    <xf numFmtId="0" fontId="18" fillId="20" borderId="5" xfId="0" applyFont="1" applyFill="1" applyBorder="1" applyAlignment="1">
      <alignment horizontal="center" vertical="center" wrapText="1"/>
    </xf>
    <xf numFmtId="165" fontId="18" fillId="20" borderId="5" xfId="0" applyNumberFormat="1" applyFont="1" applyFill="1" applyBorder="1" applyAlignment="1">
      <alignment horizontal="center" vertical="center"/>
    </xf>
    <xf numFmtId="0" fontId="2" fillId="0" borderId="39" xfId="7"/>
    <xf numFmtId="0" fontId="21" fillId="0" borderId="68" xfId="3" applyFont="1" applyBorder="1" applyAlignment="1">
      <alignment horizontal="left" vertical="center"/>
    </xf>
    <xf numFmtId="0" fontId="20" fillId="0" borderId="39" xfId="3" applyFont="1"/>
    <xf numFmtId="0" fontId="20" fillId="0" borderId="68" xfId="3" applyFont="1" applyBorder="1"/>
    <xf numFmtId="0" fontId="36" fillId="0" borderId="69" xfId="3" applyFont="1" applyBorder="1" applyAlignment="1">
      <alignment horizontal="center" vertical="center" wrapText="1"/>
    </xf>
    <xf numFmtId="0" fontId="36" fillId="0" borderId="70" xfId="3" applyFont="1" applyBorder="1" applyAlignment="1">
      <alignment horizontal="center" vertical="center" wrapText="1"/>
    </xf>
    <xf numFmtId="0" fontId="36" fillId="0" borderId="45" xfId="3" applyFont="1" applyBorder="1" applyAlignment="1">
      <alignment horizontal="center" vertical="center" wrapText="1"/>
    </xf>
    <xf numFmtId="166" fontId="44" fillId="0" borderId="69" xfId="3" applyNumberFormat="1" applyFont="1" applyBorder="1" applyAlignment="1">
      <alignment horizontal="center" vertical="center" wrapText="1"/>
    </xf>
    <xf numFmtId="4" fontId="44" fillId="0" borderId="71" xfId="3" applyNumberFormat="1" applyFont="1" applyBorder="1" applyAlignment="1">
      <alignment horizontal="center" vertical="center" wrapText="1"/>
    </xf>
    <xf numFmtId="166" fontId="44" fillId="0" borderId="70" xfId="3" applyNumberFormat="1" applyFont="1" applyBorder="1" applyAlignment="1">
      <alignment horizontal="center" vertical="center" wrapText="1"/>
    </xf>
    <xf numFmtId="166" fontId="36" fillId="0" borderId="70" xfId="3" applyNumberFormat="1" applyFont="1" applyBorder="1" applyAlignment="1">
      <alignment horizontal="center" vertical="center" wrapText="1"/>
    </xf>
    <xf numFmtId="0" fontId="11" fillId="0" borderId="72" xfId="7" applyFont="1" applyBorder="1" applyAlignment="1">
      <alignment vertical="center" wrapText="1"/>
    </xf>
    <xf numFmtId="4" fontId="44" fillId="0" borderId="71" xfId="3" applyNumberFormat="1" applyFont="1" applyBorder="1" applyAlignment="1">
      <alignment vertical="center" wrapText="1"/>
    </xf>
    <xf numFmtId="4" fontId="36" fillId="0" borderId="71" xfId="3" applyNumberFormat="1" applyFont="1" applyBorder="1" applyAlignment="1">
      <alignment vertical="center" wrapText="1"/>
    </xf>
    <xf numFmtId="166" fontId="44" fillId="0" borderId="45" xfId="3" applyNumberFormat="1" applyFont="1" applyBorder="1" applyAlignment="1">
      <alignment horizontal="center" vertical="center" wrapText="1"/>
    </xf>
    <xf numFmtId="0" fontId="11" fillId="0" borderId="71" xfId="7" applyFont="1" applyBorder="1" applyAlignment="1">
      <alignment vertical="center" wrapText="1"/>
    </xf>
    <xf numFmtId="4" fontId="36" fillId="0" borderId="73" xfId="3" applyNumberFormat="1" applyFont="1" applyBorder="1" applyAlignment="1">
      <alignment vertical="center" wrapText="1"/>
    </xf>
    <xf numFmtId="168" fontId="44" fillId="0" borderId="45" xfId="3" applyNumberFormat="1" applyFont="1" applyBorder="1" applyAlignment="1">
      <alignment horizontal="center" vertical="center" wrapText="1"/>
    </xf>
    <xf numFmtId="0" fontId="9" fillId="0" borderId="71" xfId="7" applyFont="1" applyBorder="1" applyAlignment="1">
      <alignment vertical="center"/>
    </xf>
    <xf numFmtId="0" fontId="9" fillId="0" borderId="74" xfId="7" applyFont="1" applyBorder="1" applyAlignment="1">
      <alignment vertical="center" wrapText="1"/>
    </xf>
    <xf numFmtId="4" fontId="44" fillId="0" borderId="74" xfId="3" applyNumberFormat="1" applyFont="1" applyBorder="1" applyAlignment="1">
      <alignment vertical="center" wrapText="1"/>
    </xf>
    <xf numFmtId="4" fontId="44" fillId="0" borderId="73" xfId="3" applyNumberFormat="1" applyFont="1" applyBorder="1" applyAlignment="1">
      <alignment vertical="center" wrapText="1"/>
    </xf>
    <xf numFmtId="168" fontId="44" fillId="0" borderId="41" xfId="3" applyNumberFormat="1" applyFont="1" applyBorder="1" applyAlignment="1">
      <alignment horizontal="center" vertical="center" wrapText="1"/>
    </xf>
    <xf numFmtId="168" fontId="36" fillId="0" borderId="41" xfId="3" applyNumberFormat="1" applyFont="1" applyBorder="1" applyAlignment="1">
      <alignment horizontal="center" vertical="center" wrapText="1"/>
    </xf>
    <xf numFmtId="168" fontId="36" fillId="0" borderId="69" xfId="3" applyNumberFormat="1" applyFont="1" applyBorder="1" applyAlignment="1">
      <alignment horizontal="center" vertical="center" wrapText="1"/>
    </xf>
    <xf numFmtId="168" fontId="36" fillId="0" borderId="70" xfId="3" applyNumberFormat="1" applyFont="1" applyBorder="1" applyAlignment="1">
      <alignment horizontal="center" vertical="center" wrapText="1"/>
    </xf>
    <xf numFmtId="168" fontId="36" fillId="0" borderId="45" xfId="3" applyNumberFormat="1" applyFont="1" applyBorder="1" applyAlignment="1">
      <alignment horizontal="center" vertical="center" wrapText="1"/>
    </xf>
    <xf numFmtId="168" fontId="44" fillId="0" borderId="69" xfId="3" applyNumberFormat="1" applyFont="1" applyBorder="1" applyAlignment="1">
      <alignment horizontal="center" vertical="center" wrapText="1"/>
    </xf>
    <xf numFmtId="168" fontId="44" fillId="0" borderId="70" xfId="3" applyNumberFormat="1" applyFont="1" applyBorder="1" applyAlignment="1">
      <alignment horizontal="center" vertical="center" wrapText="1"/>
    </xf>
    <xf numFmtId="0" fontId="9" fillId="0" borderId="39" xfId="7" applyFont="1" applyAlignment="1">
      <alignment vertical="center"/>
    </xf>
    <xf numFmtId="1" fontId="9" fillId="0" borderId="65" xfId="8" applyNumberFormat="1" applyFont="1" applyBorder="1"/>
    <xf numFmtId="1" fontId="9" fillId="0" borderId="72" xfId="8" applyNumberFormat="1" applyFont="1" applyBorder="1"/>
    <xf numFmtId="43" fontId="9" fillId="0" borderId="72" xfId="8" applyFont="1" applyBorder="1"/>
    <xf numFmtId="43" fontId="36" fillId="0" borderId="72" xfId="8" applyFont="1" applyBorder="1"/>
    <xf numFmtId="169" fontId="9" fillId="0" borderId="72" xfId="9" applyNumberFormat="1" applyFont="1" applyBorder="1"/>
    <xf numFmtId="43" fontId="0" fillId="0" borderId="39" xfId="8" applyFont="1"/>
    <xf numFmtId="0" fontId="2" fillId="0" borderId="75" xfId="7" applyBorder="1"/>
    <xf numFmtId="0" fontId="2" fillId="0" borderId="76" xfId="7" applyBorder="1"/>
    <xf numFmtId="165" fontId="9" fillId="0" borderId="72" xfId="8" applyNumberFormat="1" applyFont="1" applyBorder="1"/>
    <xf numFmtId="169" fontId="9" fillId="0" borderId="72" xfId="10" applyNumberFormat="1" applyFont="1" applyBorder="1"/>
    <xf numFmtId="166" fontId="20" fillId="22" borderId="14" xfId="3" applyNumberFormat="1" applyFont="1" applyFill="1" applyBorder="1" applyAlignment="1">
      <alignment horizontal="center" vertical="center"/>
    </xf>
    <xf numFmtId="0" fontId="18" fillId="54" borderId="5" xfId="0" applyFont="1" applyFill="1" applyBorder="1" applyAlignment="1">
      <alignment horizontal="center" vertical="center" wrapText="1"/>
    </xf>
    <xf numFmtId="0" fontId="17" fillId="54" borderId="5" xfId="0" applyFont="1" applyFill="1" applyBorder="1" applyAlignment="1">
      <alignment horizontal="center" vertical="center" wrapText="1"/>
    </xf>
    <xf numFmtId="4" fontId="0" fillId="0" borderId="0" xfId="0" applyNumberFormat="1"/>
    <xf numFmtId="165" fontId="0" fillId="0" borderId="0" xfId="0" applyNumberFormat="1"/>
    <xf numFmtId="4" fontId="19" fillId="0" borderId="0" xfId="0" applyNumberFormat="1" applyFont="1"/>
    <xf numFmtId="0" fontId="20" fillId="0" borderId="87" xfId="0" applyFont="1" applyBorder="1" applyAlignment="1">
      <alignment horizontal="center" vertical="center"/>
    </xf>
    <xf numFmtId="3" fontId="20" fillId="0" borderId="88" xfId="0" applyNumberFormat="1" applyFont="1" applyBorder="1" applyAlignment="1">
      <alignment horizontal="center"/>
    </xf>
    <xf numFmtId="166" fontId="20" fillId="0" borderId="65" xfId="2" applyNumberFormat="1" applyFont="1" applyBorder="1" applyAlignment="1">
      <alignment horizontal="center" vertical="center"/>
    </xf>
    <xf numFmtId="166" fontId="20" fillId="0" borderId="65" xfId="2" applyNumberFormat="1" applyFont="1" applyBorder="1" applyAlignment="1">
      <alignment horizontal="center"/>
    </xf>
    <xf numFmtId="166" fontId="31" fillId="0" borderId="65" xfId="2" applyNumberFormat="1" applyFont="1" applyBorder="1" applyAlignment="1">
      <alignment horizontal="center"/>
    </xf>
    <xf numFmtId="166" fontId="31" fillId="0" borderId="65" xfId="2" applyNumberFormat="1" applyFont="1" applyBorder="1" applyAlignment="1">
      <alignment horizontal="center" vertical="center"/>
    </xf>
    <xf numFmtId="166" fontId="16" fillId="0" borderId="65" xfId="2" applyNumberFormat="1" applyFont="1" applyBorder="1" applyAlignment="1">
      <alignment horizontal="center" vertical="center"/>
    </xf>
    <xf numFmtId="165" fontId="36" fillId="0" borderId="86" xfId="2" applyNumberFormat="1" applyFont="1" applyBorder="1" applyAlignment="1">
      <alignment horizontal="center" vertical="center"/>
    </xf>
    <xf numFmtId="173" fontId="9" fillId="0" borderId="36" xfId="0" applyNumberFormat="1" applyFont="1" applyBorder="1"/>
    <xf numFmtId="0" fontId="9" fillId="0" borderId="39" xfId="0" applyFont="1" applyBorder="1"/>
    <xf numFmtId="0" fontId="9" fillId="0" borderId="86" xfId="0" applyFont="1" applyBorder="1" applyAlignment="1">
      <alignment horizontal="center" vertical="center"/>
    </xf>
    <xf numFmtId="165" fontId="9" fillId="0" borderId="86" xfId="2" applyNumberFormat="1" applyFont="1" applyBorder="1" applyAlignment="1">
      <alignment horizontal="center" vertical="center"/>
    </xf>
    <xf numFmtId="173" fontId="9" fillId="0" borderId="86" xfId="0" applyNumberFormat="1" applyFont="1" applyBorder="1" applyAlignment="1">
      <alignment horizontal="center" vertical="center"/>
    </xf>
    <xf numFmtId="10" fontId="9" fillId="0" borderId="86" xfId="0" applyNumberFormat="1" applyFont="1" applyBorder="1" applyAlignment="1">
      <alignment horizontal="center" vertical="center"/>
    </xf>
    <xf numFmtId="169" fontId="9" fillId="0" borderId="86" xfId="10" applyNumberFormat="1" applyFont="1" applyBorder="1" applyAlignment="1">
      <alignment horizontal="center" vertical="center"/>
    </xf>
    <xf numFmtId="0" fontId="11" fillId="0" borderId="89" xfId="0" applyFont="1" applyBorder="1" applyAlignment="1">
      <alignment vertical="center" wrapText="1"/>
    </xf>
    <xf numFmtId="173" fontId="9" fillId="0" borderId="12" xfId="0" applyNumberFormat="1" applyFont="1" applyBorder="1"/>
    <xf numFmtId="0" fontId="0" fillId="0" borderId="39" xfId="0" applyBorder="1"/>
    <xf numFmtId="0" fontId="11" fillId="0" borderId="86" xfId="0" applyFont="1" applyBorder="1" applyAlignment="1">
      <alignment vertical="center" wrapText="1"/>
    </xf>
    <xf numFmtId="0" fontId="9" fillId="0" borderId="86" xfId="0" applyFont="1" applyBorder="1" applyAlignment="1">
      <alignment vertical="center" wrapText="1"/>
    </xf>
    <xf numFmtId="0" fontId="9" fillId="0" borderId="86" xfId="0" applyFont="1" applyBorder="1" applyAlignment="1">
      <alignment horizontal="left" vertical="center" wrapText="1"/>
    </xf>
    <xf numFmtId="173" fontId="9" fillId="0" borderId="86" xfId="0" applyNumberFormat="1" applyFont="1" applyBorder="1"/>
    <xf numFmtId="169" fontId="9" fillId="0" borderId="86" xfId="0" applyNumberFormat="1" applyFont="1" applyBorder="1"/>
    <xf numFmtId="43" fontId="9" fillId="0" borderId="86" xfId="2" applyFont="1" applyBorder="1"/>
    <xf numFmtId="0" fontId="12" fillId="22" borderId="3" xfId="0" applyFont="1" applyFill="1" applyBorder="1" applyAlignment="1">
      <alignment horizontal="center" vertical="center"/>
    </xf>
    <xf numFmtId="0" fontId="20" fillId="5" borderId="58" xfId="0" applyFont="1" applyFill="1" applyBorder="1" applyAlignment="1">
      <alignment horizontal="center" vertical="center"/>
    </xf>
    <xf numFmtId="0" fontId="0" fillId="0" borderId="0" xfId="0"/>
    <xf numFmtId="164" fontId="8" fillId="16" borderId="39" xfId="0" applyNumberFormat="1" applyFont="1" applyFill="1" applyBorder="1" applyAlignment="1">
      <alignment horizontal="left" vertical="center"/>
    </xf>
    <xf numFmtId="43" fontId="2" fillId="0" borderId="39" xfId="2" applyFont="1" applyBorder="1"/>
    <xf numFmtId="4" fontId="96" fillId="0" borderId="65" xfId="0" applyNumberFormat="1" applyFont="1" applyBorder="1"/>
    <xf numFmtId="4" fontId="31" fillId="0" borderId="65" xfId="0" applyNumberFormat="1" applyFont="1" applyBorder="1"/>
    <xf numFmtId="4" fontId="96" fillId="0" borderId="65" xfId="0" applyNumberFormat="1" applyFont="1" applyBorder="1" applyAlignment="1">
      <alignment wrapText="1"/>
    </xf>
    <xf numFmtId="4" fontId="31" fillId="0" borderId="65" xfId="0" applyNumberFormat="1" applyFont="1" applyBorder="1" applyAlignment="1">
      <alignment wrapText="1"/>
    </xf>
    <xf numFmtId="1" fontId="9" fillId="0" borderId="45" xfId="0" applyNumberFormat="1" applyFont="1" applyBorder="1" applyAlignment="1">
      <alignment horizontal="center" vertical="center"/>
    </xf>
    <xf numFmtId="1" fontId="9" fillId="0" borderId="31" xfId="0" applyNumberFormat="1" applyFont="1" applyBorder="1" applyAlignment="1">
      <alignment horizontal="center" vertical="center"/>
    </xf>
    <xf numFmtId="165" fontId="12" fillId="0" borderId="41" xfId="0" applyNumberFormat="1" applyFont="1" applyBorder="1" applyAlignment="1">
      <alignment horizontal="center" vertical="center"/>
    </xf>
    <xf numFmtId="165" fontId="12" fillId="0" borderId="38" xfId="0" applyNumberFormat="1" applyFont="1" applyBorder="1" applyAlignment="1">
      <alignment horizontal="center" vertical="center"/>
    </xf>
    <xf numFmtId="1" fontId="9" fillId="0" borderId="35" xfId="0" applyNumberFormat="1" applyFont="1" applyBorder="1" applyAlignment="1">
      <alignment horizontal="center" vertical="center"/>
    </xf>
    <xf numFmtId="0" fontId="4" fillId="0" borderId="38" xfId="0" applyFont="1" applyBorder="1"/>
    <xf numFmtId="0" fontId="4" fillId="0" borderId="43" xfId="0" applyFont="1" applyBorder="1"/>
    <xf numFmtId="2" fontId="9" fillId="0" borderId="23" xfId="0" applyNumberFormat="1" applyFont="1" applyBorder="1" applyAlignment="1">
      <alignment horizontal="center" vertical="center"/>
    </xf>
    <xf numFmtId="0" fontId="4" fillId="0" borderId="25" xfId="0" applyFont="1" applyBorder="1"/>
    <xf numFmtId="0" fontId="4" fillId="0" borderId="26" xfId="0" applyFont="1" applyBorder="1"/>
    <xf numFmtId="2" fontId="12" fillId="0" borderId="23" xfId="0" applyNumberFormat="1" applyFont="1" applyBorder="1" applyAlignment="1">
      <alignment horizontal="center" vertical="center"/>
    </xf>
    <xf numFmtId="2" fontId="9" fillId="0" borderId="27" xfId="0" applyNumberFormat="1" applyFont="1" applyBorder="1" applyAlignment="1">
      <alignment horizontal="center" vertical="center"/>
    </xf>
    <xf numFmtId="0" fontId="4" fillId="0" borderId="29" xfId="0" applyFont="1" applyBorder="1"/>
    <xf numFmtId="0" fontId="4" fillId="0" borderId="31" xfId="0" applyFont="1" applyBorder="1"/>
    <xf numFmtId="43" fontId="11" fillId="0" borderId="33" xfId="0" applyNumberFormat="1" applyFont="1" applyBorder="1" applyAlignment="1">
      <alignment horizontal="center" vertical="center"/>
    </xf>
    <xf numFmtId="0" fontId="4" fillId="0" borderId="34" xfId="0" applyFont="1" applyBorder="1"/>
    <xf numFmtId="2" fontId="9" fillId="0" borderId="35" xfId="0" applyNumberFormat="1" applyFont="1" applyBorder="1" applyAlignment="1">
      <alignment horizontal="center" vertical="center"/>
    </xf>
    <xf numFmtId="43" fontId="11" fillId="0" borderId="4" xfId="0" applyNumberFormat="1" applyFont="1" applyBorder="1" applyAlignment="1">
      <alignment horizontal="center" vertical="center"/>
    </xf>
    <xf numFmtId="0" fontId="4" fillId="0" borderId="13" xfId="0" applyFont="1" applyBorder="1"/>
    <xf numFmtId="0" fontId="12" fillId="0" borderId="23" xfId="0" applyFont="1" applyBorder="1" applyAlignment="1">
      <alignment horizontal="center" vertical="center"/>
    </xf>
    <xf numFmtId="43" fontId="12" fillId="0" borderId="45" xfId="0" applyNumberFormat="1" applyFont="1" applyBorder="1" applyAlignment="1">
      <alignment horizontal="center" vertical="center"/>
    </xf>
    <xf numFmtId="0" fontId="4" fillId="0" borderId="46" xfId="0" applyFont="1" applyBorder="1"/>
    <xf numFmtId="2" fontId="9" fillId="0" borderId="28" xfId="0" applyNumberFormat="1" applyFont="1" applyBorder="1" applyAlignment="1">
      <alignment horizontal="center" vertical="center"/>
    </xf>
    <xf numFmtId="0" fontId="4" fillId="0" borderId="30" xfId="0" applyFont="1" applyBorder="1"/>
    <xf numFmtId="0" fontId="4" fillId="0" borderId="32" xfId="0" applyFont="1" applyBorder="1"/>
    <xf numFmtId="2" fontId="9" fillId="0" borderId="37" xfId="0" applyNumberFormat="1" applyFont="1" applyBorder="1" applyAlignment="1">
      <alignment horizontal="center" vertical="center"/>
    </xf>
    <xf numFmtId="0" fontId="4" fillId="0" borderId="39" xfId="0" applyFont="1" applyBorder="1"/>
    <xf numFmtId="0" fontId="4" fillId="0" borderId="44" xfId="0" applyFont="1" applyBorder="1"/>
    <xf numFmtId="0" fontId="9" fillId="3" borderId="4" xfId="0" applyFont="1" applyFill="1" applyBorder="1" applyAlignment="1">
      <alignment horizontal="center" vertical="center"/>
    </xf>
    <xf numFmtId="0" fontId="4" fillId="0" borderId="12" xfId="0" applyFont="1" applyBorder="1"/>
    <xf numFmtId="43" fontId="12" fillId="0" borderId="16" xfId="0" applyNumberFormat="1" applyFont="1" applyBorder="1" applyAlignment="1">
      <alignment horizontal="center" vertical="center" wrapText="1"/>
    </xf>
    <xf numFmtId="0" fontId="4" fillId="0" borderId="17" xfId="0" applyFont="1" applyBorder="1"/>
    <xf numFmtId="0" fontId="4" fillId="0" borderId="18" xfId="0" applyFont="1" applyBorder="1"/>
    <xf numFmtId="2" fontId="12" fillId="0" borderId="19" xfId="0" applyNumberFormat="1" applyFont="1" applyBorder="1" applyAlignment="1">
      <alignment horizontal="center" vertical="center" wrapText="1"/>
    </xf>
    <xf numFmtId="0" fontId="4" fillId="0" borderId="20" xfId="0" applyFont="1" applyBorder="1"/>
    <xf numFmtId="0" fontId="4" fillId="0" borderId="21" xfId="0" applyFont="1" applyBorder="1"/>
    <xf numFmtId="0" fontId="6" fillId="0" borderId="6" xfId="0" applyFont="1" applyBorder="1" applyAlignment="1">
      <alignment horizontal="center" vertical="center"/>
    </xf>
    <xf numFmtId="0" fontId="4" fillId="0" borderId="6" xfId="0" applyFont="1" applyBorder="1"/>
    <xf numFmtId="164" fontId="8" fillId="2" borderId="7" xfId="0" applyNumberFormat="1" applyFont="1" applyFill="1" applyBorder="1" applyAlignment="1">
      <alignment horizontal="center" vertical="center"/>
    </xf>
    <xf numFmtId="0" fontId="4" fillId="0" borderId="8" xfId="0" applyFont="1" applyBorder="1"/>
    <xf numFmtId="0" fontId="4" fillId="0" borderId="9" xfId="0" applyFont="1" applyBorder="1"/>
    <xf numFmtId="0" fontId="20" fillId="0" borderId="47" xfId="0" applyFont="1" applyBorder="1" applyAlignment="1">
      <alignment horizontal="center" vertical="center"/>
    </xf>
    <xf numFmtId="0" fontId="4" fillId="0" borderId="48" xfId="0" applyFont="1" applyBorder="1"/>
    <xf numFmtId="0" fontId="4" fillId="0" borderId="49" xfId="0" applyFont="1" applyBorder="1"/>
    <xf numFmtId="0" fontId="20" fillId="0" borderId="90" xfId="0" applyFont="1" applyBorder="1" applyAlignment="1">
      <alignment horizontal="center" vertical="center"/>
    </xf>
    <xf numFmtId="0" fontId="20" fillId="0" borderId="39" xfId="0" applyFont="1" applyBorder="1" applyAlignment="1">
      <alignment horizontal="center" vertical="center"/>
    </xf>
    <xf numFmtId="164" fontId="8" fillId="2" borderId="1" xfId="0" applyNumberFormat="1" applyFont="1" applyFill="1" applyBorder="1" applyAlignment="1">
      <alignment horizontal="center" vertical="center" wrapText="1"/>
    </xf>
    <xf numFmtId="0" fontId="4" fillId="0" borderId="53" xfId="0" applyFont="1" applyBorder="1"/>
    <xf numFmtId="164" fontId="8" fillId="17" borderId="39" xfId="3" applyNumberFormat="1" applyFont="1" applyFill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0" fillId="0" borderId="0" xfId="0"/>
    <xf numFmtId="164" fontId="23" fillId="18" borderId="1" xfId="0" applyNumberFormat="1" applyFont="1" applyFill="1" applyBorder="1" applyAlignment="1">
      <alignment horizontal="left" vertical="center"/>
    </xf>
    <xf numFmtId="0" fontId="4" fillId="19" borderId="20" xfId="0" applyFont="1" applyFill="1" applyBorder="1"/>
    <xf numFmtId="0" fontId="4" fillId="19" borderId="2" xfId="0" applyFont="1" applyFill="1" applyBorder="1"/>
    <xf numFmtId="164" fontId="39" fillId="14" borderId="1" xfId="0" applyNumberFormat="1" applyFont="1" applyFill="1" applyBorder="1" applyAlignment="1">
      <alignment horizontal="left" vertical="center"/>
    </xf>
    <xf numFmtId="0" fontId="4" fillId="0" borderId="2" xfId="0" applyFont="1" applyBorder="1"/>
    <xf numFmtId="164" fontId="38" fillId="0" borderId="0" xfId="0" applyNumberFormat="1" applyFont="1" applyAlignment="1">
      <alignment horizontal="center" vertical="center" wrapText="1"/>
    </xf>
    <xf numFmtId="0" fontId="6" fillId="0" borderId="39" xfId="6" applyFont="1" applyAlignment="1">
      <alignment horizontal="center" vertical="center"/>
    </xf>
    <xf numFmtId="0" fontId="41" fillId="0" borderId="39" xfId="6"/>
    <xf numFmtId="164" fontId="8" fillId="15" borderId="39" xfId="6" applyNumberFormat="1" applyFont="1" applyFill="1" applyAlignment="1">
      <alignment horizontal="center" vertical="center"/>
    </xf>
    <xf numFmtId="0" fontId="4" fillId="0" borderId="39" xfId="6" applyFont="1"/>
    <xf numFmtId="0" fontId="6" fillId="21" borderId="39" xfId="3" applyFont="1" applyFill="1" applyAlignment="1">
      <alignment horizontal="center" vertical="center"/>
    </xf>
    <xf numFmtId="0" fontId="43" fillId="0" borderId="39" xfId="3" applyFont="1"/>
    <xf numFmtId="164" fontId="8" fillId="15" borderId="39" xfId="3" applyNumberFormat="1" applyFont="1" applyFill="1" applyAlignment="1">
      <alignment horizontal="left" vertical="center" wrapText="1"/>
    </xf>
    <xf numFmtId="164" fontId="8" fillId="15" borderId="39" xfId="3" applyNumberFormat="1" applyFont="1" applyFill="1" applyAlignment="1">
      <alignment horizontal="left" vertical="center"/>
    </xf>
    <xf numFmtId="0" fontId="6" fillId="4" borderId="39" xfId="0" applyFont="1" applyFill="1" applyBorder="1" applyAlignment="1">
      <alignment horizontal="center" vertical="center"/>
    </xf>
    <xf numFmtId="164" fontId="8" fillId="16" borderId="39" xfId="0" applyNumberFormat="1" applyFont="1" applyFill="1" applyBorder="1" applyAlignment="1">
      <alignment horizontal="left" vertical="center"/>
    </xf>
    <xf numFmtId="43" fontId="0" fillId="0" borderId="0" xfId="2" applyFont="1" applyAlignment="1">
      <alignment horizontal="center"/>
    </xf>
    <xf numFmtId="0" fontId="32" fillId="0" borderId="65" xfId="0" applyFont="1" applyBorder="1" applyAlignment="1">
      <alignment horizontal="center"/>
    </xf>
    <xf numFmtId="43" fontId="32" fillId="0" borderId="65" xfId="2" applyFont="1" applyBorder="1" applyAlignment="1">
      <alignment horizontal="center"/>
    </xf>
    <xf numFmtId="3" fontId="20" fillId="0" borderId="65" xfId="2" applyNumberFormat="1" applyFont="1" applyBorder="1" applyAlignment="1"/>
    <xf numFmtId="3" fontId="20" fillId="0" borderId="65" xfId="0" applyNumberFormat="1" applyFont="1" applyBorder="1" applyAlignment="1">
      <alignment vertical="center" wrapText="1"/>
    </xf>
    <xf numFmtId="3" fontId="20" fillId="0" borderId="65" xfId="0" applyNumberFormat="1" applyFont="1" applyBorder="1" applyAlignment="1"/>
    <xf numFmtId="3" fontId="20" fillId="0" borderId="65" xfId="2" applyNumberFormat="1" applyFont="1" applyFill="1" applyBorder="1" applyAlignment="1">
      <alignment vertical="center"/>
    </xf>
    <xf numFmtId="0" fontId="20" fillId="0" borderId="65" xfId="2" applyNumberFormat="1" applyFont="1" applyBorder="1" applyAlignment="1">
      <alignment horizontal="center" vertical="center"/>
    </xf>
  </cellXfs>
  <cellStyles count="57886">
    <cellStyle name="_BROK_VAL" xfId="90" xr:uid="{9C2EBCAB-4F0D-42FE-B6E4-24E9FA95ECC9}"/>
    <cellStyle name="_BROK_VAL 2" xfId="117" xr:uid="{16AB1E92-70EC-427E-BE28-901C8CC4299A}"/>
    <cellStyle name="_Brokers" xfId="91" xr:uid="{BCF78361-63BF-4D48-9443-6E09FA1E0E7E}"/>
    <cellStyle name="_Brokers 2" xfId="122" xr:uid="{076F4830-3F5F-462F-B383-CD5B3F3404B1}"/>
    <cellStyle name="20% - Accent1 10" xfId="517" xr:uid="{4B81D1FA-CEB9-44E4-9F3C-A10059DA0651}"/>
    <cellStyle name="20% - Accent1 10 10" xfId="29418" xr:uid="{F92FEA97-FD36-46AF-A300-15969481503A}"/>
    <cellStyle name="20% - Accent1 10 2" xfId="801" xr:uid="{25173480-2BD1-493E-8D89-B00B1D15A12E}"/>
    <cellStyle name="20% - Accent1 10 2 2" xfId="2755" xr:uid="{6B1CD606-0216-4A39-9B42-1D4E728EAFF6}"/>
    <cellStyle name="20% - Accent1 10 2 2 2" xfId="31495" xr:uid="{2EB12FE9-41AF-4E07-B6D7-47ED64DCA566}"/>
    <cellStyle name="20% - Accent1 10 2 3" xfId="5513" xr:uid="{7541DBAD-0920-4226-8DF6-23DD9F853F07}"/>
    <cellStyle name="20% - Accent1 10 2 3 2" xfId="34198" xr:uid="{96B518FA-8DF3-4E0E-A55B-49F12123E63E}"/>
    <cellStyle name="20% - Accent1 10 2 4" xfId="11225" xr:uid="{86A53C89-FB3E-4EFC-9A6A-9FCF9F4BE811}"/>
    <cellStyle name="20% - Accent1 10 2 4 2" xfId="39903" xr:uid="{17DF8ADF-DDB9-483D-892B-C6D30A98D4F2}"/>
    <cellStyle name="20% - Accent1 10 2 5" xfId="20078" xr:uid="{3DE748B1-D8C0-4842-A2AD-B3BB0856D6D7}"/>
    <cellStyle name="20% - Accent1 10 2 5 2" xfId="48755" xr:uid="{EA8D3CB1-C0B3-42A3-AC9C-BAD0A88C34B7}"/>
    <cellStyle name="20% - Accent1 10 2 6" xfId="29702" xr:uid="{CE4EF73B-0F7E-470D-A899-FEEF38B155A6}"/>
    <cellStyle name="20% - Accent1 10 3" xfId="1074" xr:uid="{DE70C8DF-258A-488D-82F1-C483C48B7DC9}"/>
    <cellStyle name="20% - Accent1 10 3 2" xfId="3028" xr:uid="{492EE4C7-E72A-44B3-8DA8-764E44D4050D}"/>
    <cellStyle name="20% - Accent1 10 3 2 2" xfId="31768" xr:uid="{7A8F8D46-C61A-4AB1-B88F-EF46299A2DF9}"/>
    <cellStyle name="20% - Accent1 10 3 3" xfId="6930" xr:uid="{769E62F1-65BC-4BF0-8496-814DC2F60C1A}"/>
    <cellStyle name="20% - Accent1 10 3 3 2" xfId="35615" xr:uid="{58DD0D12-B122-47E5-8BCA-0E84D2FC383C}"/>
    <cellStyle name="20% - Accent1 10 3 4" xfId="12642" xr:uid="{CF6E1D8E-6219-4451-B746-CDEF6B1C996C}"/>
    <cellStyle name="20% - Accent1 10 3 4 2" xfId="41320" xr:uid="{A378969D-CDC4-445E-AEB4-A34F31CAE633}"/>
    <cellStyle name="20% - Accent1 10 3 5" xfId="21495" xr:uid="{33570460-492A-406D-9074-DDE9165E16B6}"/>
    <cellStyle name="20% - Accent1 10 3 5 2" xfId="50172" xr:uid="{E30FDCA1-801E-4C11-B964-73E9E58744E0}"/>
    <cellStyle name="20% - Accent1 10 3 6" xfId="29975" xr:uid="{6EF29A3C-7F1C-4197-AE6A-AFDA1249C483}"/>
    <cellStyle name="20% - Accent1 10 4" xfId="1369" xr:uid="{6A6C045A-1C01-400C-818B-DF885990F4BF}"/>
    <cellStyle name="20% - Accent1 10 4 2" xfId="3323" xr:uid="{44DE8BC0-A861-4989-99D1-9037E7B41D87}"/>
    <cellStyle name="20% - Accent1 10 4 2 2" xfId="32063" xr:uid="{B7E81988-7970-4141-AB48-3F0B0E73281A}"/>
    <cellStyle name="20% - Accent1 10 4 3" xfId="8347" xr:uid="{F1FD4918-7E6A-4310-9EC4-194BA6C72888}"/>
    <cellStyle name="20% - Accent1 10 4 3 2" xfId="37032" xr:uid="{122DF37D-ABFB-409C-9E0F-D3BB2211A0FC}"/>
    <cellStyle name="20% - Accent1 10 4 4" xfId="14059" xr:uid="{03803302-7E4B-418D-A384-25AF8B2EF678}"/>
    <cellStyle name="20% - Accent1 10 4 4 2" xfId="42737" xr:uid="{FAEC8822-029A-454A-8BF1-56547924D69A}"/>
    <cellStyle name="20% - Accent1 10 4 5" xfId="22912" xr:uid="{C404C6FD-B2B5-4B7B-B0A5-9B0BAC92FF32}"/>
    <cellStyle name="20% - Accent1 10 4 5 2" xfId="51589" xr:uid="{A3F57DF9-95C5-4F05-9050-1E6B6DB162A5}"/>
    <cellStyle name="20% - Accent1 10 4 6" xfId="30270" xr:uid="{54F140C6-1461-4549-866E-9BFB85B839A2}"/>
    <cellStyle name="20% - Accent1 10 5" xfId="1708" xr:uid="{38011AF9-D741-448A-A9C5-2D61A519CC8F}"/>
    <cellStyle name="20% - Accent1 10 5 2" xfId="3662" xr:uid="{2EA8D384-08FC-4B09-B934-8AA8F2BCFE4D}"/>
    <cellStyle name="20% - Accent1 10 5 2 2" xfId="32402" xr:uid="{77B2DA3C-5EF2-4A37-90B2-3D5F254024C2}"/>
    <cellStyle name="20% - Accent1 10 5 3" xfId="15574" xr:uid="{C43FBD6D-52ED-4E78-AD69-6FC39FE84087}"/>
    <cellStyle name="20% - Accent1 10 5 3 2" xfId="44252" xr:uid="{FC9BC871-E3A3-4402-A26A-49B61BD57716}"/>
    <cellStyle name="20% - Accent1 10 5 4" xfId="24427" xr:uid="{ED359908-D4A6-47F5-88D4-1086031E3352}"/>
    <cellStyle name="20% - Accent1 10 5 4 2" xfId="53104" xr:uid="{E63C08BA-62ED-4F29-B88D-530B1C4ED328}"/>
    <cellStyle name="20% - Accent1 10 5 5" xfId="30609" xr:uid="{4A37F7CC-47D1-4BFD-BAB4-0015B30F1E3C}"/>
    <cellStyle name="20% - Accent1 10 6" xfId="2471" xr:uid="{4703145C-AC55-4080-8D25-A87850E0C889}"/>
    <cellStyle name="20% - Accent1 10 6 2" xfId="17133" xr:uid="{6874BC54-FE20-40E6-9390-546046BDD522}"/>
    <cellStyle name="20% - Accent1 10 6 2 2" xfId="45811" xr:uid="{27A83690-A976-4456-8DB2-AE02FE88B9FB}"/>
    <cellStyle name="20% - Accent1 10 6 3" xfId="25986" xr:uid="{D4C013F4-9BF8-48A9-8E36-909259515C3F}"/>
    <cellStyle name="20% - Accent1 10 6 3 2" xfId="54663" xr:uid="{B492988D-65F2-46C7-887C-391FA229B3C7}"/>
    <cellStyle name="20% - Accent1 10 6 4" xfId="31211" xr:uid="{96001F70-5203-470A-9A45-C48649D1A80A}"/>
    <cellStyle name="20% - Accent1 10 7" xfId="4162" xr:uid="{1188903D-031C-4E0E-8E35-75242A61AFB4}"/>
    <cellStyle name="20% - Accent1 10 7 2" xfId="27579" xr:uid="{EB220E8A-14FE-4F08-8D70-15ABF3545F15}"/>
    <cellStyle name="20% - Accent1 10 7 2 2" xfId="56256" xr:uid="{99EE6D9A-5B62-4882-9E9F-97A417F04938}"/>
    <cellStyle name="20% - Accent1 10 7 3" xfId="32847" xr:uid="{618CBE4E-2A9A-431F-9064-E96727E968BB}"/>
    <cellStyle name="20% - Accent1 10 8" xfId="9874" xr:uid="{0A827BBA-753E-44FC-A8E3-BAE5AA35A450}"/>
    <cellStyle name="20% - Accent1 10 8 2" xfId="38552" xr:uid="{C373B6D1-F743-4E79-9150-34AF169A6E5C}"/>
    <cellStyle name="20% - Accent1 10 9" xfId="18727" xr:uid="{821DACF8-8776-4E80-9CF9-3CC77D75F647}"/>
    <cellStyle name="20% - Accent1 10 9 2" xfId="47404" xr:uid="{F7287755-E559-4686-8DB4-E571E0D47B71}"/>
    <cellStyle name="20% - Accent1 11" xfId="823" xr:uid="{F7A2B3EE-E957-4275-AE96-2A88078FF88E}"/>
    <cellStyle name="20% - Accent1 11 2" xfId="1096" xr:uid="{CF39950C-C1D5-480D-94B0-76FBF6EC87AF}"/>
    <cellStyle name="20% - Accent1 11 2 2" xfId="3050" xr:uid="{30377C48-7488-4797-B41C-4A6142905FE4}"/>
    <cellStyle name="20% - Accent1 11 2 2 2" xfId="31790" xr:uid="{93363018-65E8-4826-B219-BE886D707EFD}"/>
    <cellStyle name="20% - Accent1 11 2 3" xfId="5535" xr:uid="{EA59F182-A6EC-4625-91E7-47CB2E9F5D2B}"/>
    <cellStyle name="20% - Accent1 11 2 3 2" xfId="34220" xr:uid="{D61177AB-C36E-4F76-BBE5-A7A92D3DD52E}"/>
    <cellStyle name="20% - Accent1 11 2 4" xfId="11247" xr:uid="{C3E0AB65-39DC-4136-A8EF-CC080C236564}"/>
    <cellStyle name="20% - Accent1 11 2 4 2" xfId="39925" xr:uid="{536BCEBB-6D9F-4FC6-9524-66B1B228F323}"/>
    <cellStyle name="20% - Accent1 11 2 5" xfId="20100" xr:uid="{7F5AF466-330E-42D4-906E-C93E7C5D5D0F}"/>
    <cellStyle name="20% - Accent1 11 2 5 2" xfId="48777" xr:uid="{AC123EF2-AE88-49AA-882B-206B583B0E55}"/>
    <cellStyle name="20% - Accent1 11 2 6" xfId="29997" xr:uid="{7DCB655E-F382-4992-805E-774BB4A25463}"/>
    <cellStyle name="20% - Accent1 11 3" xfId="1391" xr:uid="{DB09C68A-36F4-4E03-8049-F2C42436B9EF}"/>
    <cellStyle name="20% - Accent1 11 3 2" xfId="3345" xr:uid="{31AEEE7D-CB08-4A77-9C68-D0C2583E7335}"/>
    <cellStyle name="20% - Accent1 11 3 2 2" xfId="32085" xr:uid="{31A232AF-C1AA-41CE-9846-B7DB90B445AC}"/>
    <cellStyle name="20% - Accent1 11 3 3" xfId="6952" xr:uid="{A607E07C-ED5A-4092-9746-EC82FBD69D03}"/>
    <cellStyle name="20% - Accent1 11 3 3 2" xfId="35637" xr:uid="{6A0961B6-26CA-4807-A7B6-A1197D52EF1C}"/>
    <cellStyle name="20% - Accent1 11 3 4" xfId="12664" xr:uid="{EC153BC6-DC3A-4F6D-B652-67BF736A70D5}"/>
    <cellStyle name="20% - Accent1 11 3 4 2" xfId="41342" xr:uid="{AADEB810-C645-4667-98A4-636BD211E1FD}"/>
    <cellStyle name="20% - Accent1 11 3 5" xfId="21517" xr:uid="{E2224D16-A519-424E-BA1C-24E5A456D55F}"/>
    <cellStyle name="20% - Accent1 11 3 5 2" xfId="50194" xr:uid="{C8C6321C-D143-4DCE-9CBD-B66A74FE436C}"/>
    <cellStyle name="20% - Accent1 11 3 6" xfId="30292" xr:uid="{0F1643C0-8000-4D33-8E0C-AE5FAAE78F43}"/>
    <cellStyle name="20% - Accent1 11 4" xfId="1730" xr:uid="{CC5E03E9-AEB4-4AD3-BB4B-65EAC478EB88}"/>
    <cellStyle name="20% - Accent1 11 4 2" xfId="3684" xr:uid="{4FA285E1-78F9-44D5-9411-28DE87311741}"/>
    <cellStyle name="20% - Accent1 11 4 2 2" xfId="32424" xr:uid="{99254F19-E50B-4D1F-A1C1-42C4A10B1B97}"/>
    <cellStyle name="20% - Accent1 11 4 3" xfId="8369" xr:uid="{9DF284D2-2ECE-4D36-89E3-C413847A781A}"/>
    <cellStyle name="20% - Accent1 11 4 3 2" xfId="37054" xr:uid="{1B6BBAC7-DC6B-4381-81E4-25E3F3E2EBDA}"/>
    <cellStyle name="20% - Accent1 11 4 4" xfId="14081" xr:uid="{FA752434-4FB8-411B-8D9F-50813102013C}"/>
    <cellStyle name="20% - Accent1 11 4 4 2" xfId="42759" xr:uid="{9C389937-2CC5-41B3-9C3C-C43635A2C606}"/>
    <cellStyle name="20% - Accent1 11 4 5" xfId="22934" xr:uid="{AA60D5D6-5AF2-474A-8F71-C9D7F23751A1}"/>
    <cellStyle name="20% - Accent1 11 4 5 2" xfId="51611" xr:uid="{6FD1B21A-C985-4A15-8546-4C5B811101B8}"/>
    <cellStyle name="20% - Accent1 11 4 6" xfId="30631" xr:uid="{2ECF9DD3-A9A3-470C-974E-7A4FF8BE59D1}"/>
    <cellStyle name="20% - Accent1 11 5" xfId="2777" xr:uid="{D0FDCA25-8EB3-4C39-98C7-A430E275D566}"/>
    <cellStyle name="20% - Accent1 11 5 2" xfId="15596" xr:uid="{52B5C250-C09B-4419-9FC6-A647B443A082}"/>
    <cellStyle name="20% - Accent1 11 5 2 2" xfId="44274" xr:uid="{C93A74D2-C3BA-4506-A320-4066644DE0E2}"/>
    <cellStyle name="20% - Accent1 11 5 3" xfId="24449" xr:uid="{350DD4AA-2E27-4EFE-90D1-248EA646F6FC}"/>
    <cellStyle name="20% - Accent1 11 5 3 2" xfId="53126" xr:uid="{E5D0623C-494A-4386-AFD9-0A5FD1F078DD}"/>
    <cellStyle name="20% - Accent1 11 5 4" xfId="31517" xr:uid="{B8DFA640-73FC-4605-8383-ECDBF9B0915D}"/>
    <cellStyle name="20% - Accent1 11 6" xfId="4184" xr:uid="{C21C41A8-5D67-42C5-9CC2-3F410C3C21A3}"/>
    <cellStyle name="20% - Accent1 11 6 2" xfId="17155" xr:uid="{1FDD8D3C-66D4-4340-B6FD-1EB39A3430E6}"/>
    <cellStyle name="20% - Accent1 11 6 2 2" xfId="45833" xr:uid="{D11C858A-8655-4A41-A0A3-8644EB43FFAB}"/>
    <cellStyle name="20% - Accent1 11 6 3" xfId="26008" xr:uid="{C47065E7-322E-47AD-905B-9DB3EE71506B}"/>
    <cellStyle name="20% - Accent1 11 6 3 2" xfId="54685" xr:uid="{A501F8D9-85F4-4291-A2AA-886BE1502723}"/>
    <cellStyle name="20% - Accent1 11 6 4" xfId="32869" xr:uid="{6711E09F-56A5-4B38-B19D-D44E48C40D83}"/>
    <cellStyle name="20% - Accent1 11 7" xfId="9896" xr:uid="{82175A98-A9C0-48BE-8C27-9B05B4C9076D}"/>
    <cellStyle name="20% - Accent1 11 7 2" xfId="27601" xr:uid="{F7D7F71B-3431-4E90-917E-F29F1123A64C}"/>
    <cellStyle name="20% - Accent1 11 7 2 2" xfId="56278" xr:uid="{A9210398-D40A-4A5F-8005-3AD7DFD62ECA}"/>
    <cellStyle name="20% - Accent1 11 7 3" xfId="38574" xr:uid="{26D4177B-AB20-438A-8CFA-9650115FA065}"/>
    <cellStyle name="20% - Accent1 11 8" xfId="18749" xr:uid="{2086F571-C01A-4648-BA1D-02A867933754}"/>
    <cellStyle name="20% - Accent1 11 8 2" xfId="47426" xr:uid="{1E45AB11-9C69-4EAC-95B1-7ADEC93BC77D}"/>
    <cellStyle name="20% - Accent1 11 9" xfId="29724" xr:uid="{A4277C3E-092C-4CDE-BCC8-E20D1C537C0C}"/>
    <cellStyle name="20% - Accent1 12" xfId="845" xr:uid="{86F5DE30-5B4A-40D4-B5C9-7BD2C27FA04E}"/>
    <cellStyle name="20% - Accent1 12 2" xfId="1118" xr:uid="{BDD049D3-1586-4584-A67D-8508324063A2}"/>
    <cellStyle name="20% - Accent1 12 2 2" xfId="3072" xr:uid="{9FE6D984-4814-433A-9069-ED5885EAE5E8}"/>
    <cellStyle name="20% - Accent1 12 2 2 2" xfId="31812" xr:uid="{2CA310E4-FD1E-445C-9D50-31FA5176A348}"/>
    <cellStyle name="20% - Accent1 12 2 3" xfId="5557" xr:uid="{64E8EA71-1565-47CB-A039-8628D7B50842}"/>
    <cellStyle name="20% - Accent1 12 2 3 2" xfId="34242" xr:uid="{E8F04ED7-86B3-4C9C-A4DC-414A58C0793B}"/>
    <cellStyle name="20% - Accent1 12 2 4" xfId="11269" xr:uid="{85D771D6-2F2F-4179-A4C2-122A5153AEBC}"/>
    <cellStyle name="20% - Accent1 12 2 4 2" xfId="39947" xr:uid="{23B3CA16-30A5-4B50-8BE8-72A014928F6C}"/>
    <cellStyle name="20% - Accent1 12 2 5" xfId="20122" xr:uid="{609C1B05-C7E7-4566-A1E0-CF89D6BB3690}"/>
    <cellStyle name="20% - Accent1 12 2 5 2" xfId="48799" xr:uid="{07DAA868-1E4C-43E9-B65E-4EF6F3971F3B}"/>
    <cellStyle name="20% - Accent1 12 2 6" xfId="30019" xr:uid="{8D6979F5-0CD9-435F-9D6A-712F94CF99CB}"/>
    <cellStyle name="20% - Accent1 12 3" xfId="1413" xr:uid="{445B9E7B-9E74-49C2-B26F-50F948D39455}"/>
    <cellStyle name="20% - Accent1 12 3 2" xfId="3367" xr:uid="{D905EC8E-224E-46EC-A304-41F623E1BC41}"/>
    <cellStyle name="20% - Accent1 12 3 2 2" xfId="32107" xr:uid="{74845E52-72BB-4ADE-BCF4-278FF2FBF798}"/>
    <cellStyle name="20% - Accent1 12 3 3" xfId="6974" xr:uid="{91A83CF0-4A5D-428A-A816-A5ABA7C55263}"/>
    <cellStyle name="20% - Accent1 12 3 3 2" xfId="35659" xr:uid="{62E342C7-E5F0-43C8-A5A9-9C7F2FDB7FF8}"/>
    <cellStyle name="20% - Accent1 12 3 4" xfId="12686" xr:uid="{3BFA49FF-5477-45EF-A4AD-98ACB03E5748}"/>
    <cellStyle name="20% - Accent1 12 3 4 2" xfId="41364" xr:uid="{B52F6BE6-627A-43B8-8E49-E0D7098DBBDA}"/>
    <cellStyle name="20% - Accent1 12 3 5" xfId="21539" xr:uid="{D3BE1C40-5594-4ABF-83AA-3947545D61C9}"/>
    <cellStyle name="20% - Accent1 12 3 5 2" xfId="50216" xr:uid="{41736F54-CEC9-4D04-BC8E-5CF810A031F8}"/>
    <cellStyle name="20% - Accent1 12 3 6" xfId="30314" xr:uid="{26DFB3FD-5E14-47BB-946F-A70E3B059152}"/>
    <cellStyle name="20% - Accent1 12 4" xfId="1752" xr:uid="{3550C2E6-7948-4DE2-B97D-46600FE181E8}"/>
    <cellStyle name="20% - Accent1 12 4 2" xfId="3706" xr:uid="{B97E3DA0-4366-4F46-A177-CEFEBF07A9C5}"/>
    <cellStyle name="20% - Accent1 12 4 2 2" xfId="32446" xr:uid="{EC1C923C-1796-4FCA-A821-7FE1637BFA82}"/>
    <cellStyle name="20% - Accent1 12 4 3" xfId="8391" xr:uid="{01BE1593-2FD5-4A08-B770-5A73D4F606F8}"/>
    <cellStyle name="20% - Accent1 12 4 3 2" xfId="37076" xr:uid="{3A1688AB-C19C-4EED-8508-9F7970ABD1A1}"/>
    <cellStyle name="20% - Accent1 12 4 4" xfId="14103" xr:uid="{2AD4FFD6-499A-4D3D-B26D-7596765DB1D6}"/>
    <cellStyle name="20% - Accent1 12 4 4 2" xfId="42781" xr:uid="{2659B2AF-A40D-426A-B3B4-34A634A9DCF2}"/>
    <cellStyle name="20% - Accent1 12 4 5" xfId="22956" xr:uid="{B4489691-3F6B-4A4F-A79B-CCBA9F3A76F3}"/>
    <cellStyle name="20% - Accent1 12 4 5 2" xfId="51633" xr:uid="{8D43705B-BBC3-4D23-94D2-6022300A9635}"/>
    <cellStyle name="20% - Accent1 12 4 6" xfId="30653" xr:uid="{7C96B089-6582-4CE1-A986-891F5BBDB425}"/>
    <cellStyle name="20% - Accent1 12 5" xfId="2799" xr:uid="{1FE185BA-BD2B-4775-AE8C-7BDFAFA1496B}"/>
    <cellStyle name="20% - Accent1 12 5 2" xfId="15618" xr:uid="{A10733C0-9D20-48CE-A665-523A01B01CE4}"/>
    <cellStyle name="20% - Accent1 12 5 2 2" xfId="44296" xr:uid="{A95C6532-436C-4944-B344-F41047A43ED8}"/>
    <cellStyle name="20% - Accent1 12 5 3" xfId="24471" xr:uid="{85FACFBB-8FE3-4BA5-8DC2-E49A5DA88DDF}"/>
    <cellStyle name="20% - Accent1 12 5 3 2" xfId="53148" xr:uid="{630FC649-D332-46B3-A7A3-1D7D59F51CB0}"/>
    <cellStyle name="20% - Accent1 12 5 4" xfId="31539" xr:uid="{E20604CD-5CBF-4DA7-A797-2383AB7EAB7D}"/>
    <cellStyle name="20% - Accent1 12 6" xfId="4206" xr:uid="{6486A9C7-55D6-4142-A392-9130C8672D6D}"/>
    <cellStyle name="20% - Accent1 12 6 2" xfId="17177" xr:uid="{3F0572E1-2AB8-4333-BC59-B304A7A1FB89}"/>
    <cellStyle name="20% - Accent1 12 6 2 2" xfId="45855" xr:uid="{679F171B-E5AC-481E-871A-CF2C4221D9E8}"/>
    <cellStyle name="20% - Accent1 12 6 3" xfId="26030" xr:uid="{D3F8B75A-ECCD-44A2-B155-462E43074B3E}"/>
    <cellStyle name="20% - Accent1 12 6 3 2" xfId="54707" xr:uid="{7F0509DE-ABE4-4977-92F2-6CF57CC3CF9C}"/>
    <cellStyle name="20% - Accent1 12 6 4" xfId="32891" xr:uid="{4E2A104E-8E68-4076-8E4C-D41488A34638}"/>
    <cellStyle name="20% - Accent1 12 7" xfId="9918" xr:uid="{5D0D20A3-2C4C-4D46-B432-412DEF77367B}"/>
    <cellStyle name="20% - Accent1 12 7 2" xfId="27623" xr:uid="{284A2C0E-DD99-4E75-AB54-301E810AD1CE}"/>
    <cellStyle name="20% - Accent1 12 7 2 2" xfId="56300" xr:uid="{4D4DF653-CAFB-4560-8C46-085E98B0121F}"/>
    <cellStyle name="20% - Accent1 12 7 3" xfId="38596" xr:uid="{EE464509-1177-4E74-A09E-45AD6FC1D289}"/>
    <cellStyle name="20% - Accent1 12 8" xfId="18771" xr:uid="{2A94E956-E74B-43DD-A218-408D2AF30A34}"/>
    <cellStyle name="20% - Accent1 12 8 2" xfId="47448" xr:uid="{E0542F3E-E7A5-4A13-919E-72650A2FD288}"/>
    <cellStyle name="20% - Accent1 12 9" xfId="29746" xr:uid="{342CA8C5-15EF-4338-AB38-777007FB5E5E}"/>
    <cellStyle name="20% - Accent1 13" xfId="867" xr:uid="{5E67D4B2-9F16-4AFC-A42C-AE01F8897CAB}"/>
    <cellStyle name="20% - Accent1 13 2" xfId="1140" xr:uid="{3200C283-6BCD-4BFD-8692-D4050A726399}"/>
    <cellStyle name="20% - Accent1 13 2 2" xfId="3094" xr:uid="{03B4C84D-394E-4FB5-A8C7-27F8A598F09A}"/>
    <cellStyle name="20% - Accent1 13 2 2 2" xfId="31834" xr:uid="{3872C9E9-5638-4348-94AD-9AA7F8549183}"/>
    <cellStyle name="20% - Accent1 13 2 3" xfId="5579" xr:uid="{D8EC47FA-D84F-4880-B230-785C5EA78FAD}"/>
    <cellStyle name="20% - Accent1 13 2 3 2" xfId="34264" xr:uid="{18D790BB-27CE-4848-B1F2-68EFA9ABAF75}"/>
    <cellStyle name="20% - Accent1 13 2 4" xfId="11291" xr:uid="{38908C5D-47A1-4591-B38D-029B4325B955}"/>
    <cellStyle name="20% - Accent1 13 2 4 2" xfId="39969" xr:uid="{B7AD81CE-E7C7-4DAF-956A-8A9CE2BB4B99}"/>
    <cellStyle name="20% - Accent1 13 2 5" xfId="20144" xr:uid="{E645AF8E-52B9-4262-8348-10B8FCCAFD85}"/>
    <cellStyle name="20% - Accent1 13 2 5 2" xfId="48821" xr:uid="{F38915BE-D079-4A45-AEEB-8AF33592B5E5}"/>
    <cellStyle name="20% - Accent1 13 2 6" xfId="30041" xr:uid="{7AE9F68E-4499-4881-B006-8A8CBAC78435}"/>
    <cellStyle name="20% - Accent1 13 3" xfId="1435" xr:uid="{2809D58F-B6F7-428B-A8A2-8B710CCB10F4}"/>
    <cellStyle name="20% - Accent1 13 3 2" xfId="3389" xr:uid="{557AF8D1-8E2F-4BAD-AC10-0E2201B01FAE}"/>
    <cellStyle name="20% - Accent1 13 3 2 2" xfId="32129" xr:uid="{056A6D86-A07F-47D7-B02A-6D9969B91CF6}"/>
    <cellStyle name="20% - Accent1 13 3 3" xfId="6996" xr:uid="{AD7D20B0-92A9-49DC-B3E0-1AD0CFF47147}"/>
    <cellStyle name="20% - Accent1 13 3 3 2" xfId="35681" xr:uid="{BEDA5086-1386-4535-AF31-D52A428131A4}"/>
    <cellStyle name="20% - Accent1 13 3 4" xfId="12708" xr:uid="{8C403B9C-4B30-4C36-B22C-FB7CC46C19A5}"/>
    <cellStyle name="20% - Accent1 13 3 4 2" xfId="41386" xr:uid="{7B53C844-D42C-4796-9A52-B80E054395AC}"/>
    <cellStyle name="20% - Accent1 13 3 5" xfId="21561" xr:uid="{CBB5A9FD-10BF-4735-88DB-D7FA22DB3C87}"/>
    <cellStyle name="20% - Accent1 13 3 5 2" xfId="50238" xr:uid="{A8B8E81E-741C-40EF-A27A-DA64E6E4AA7A}"/>
    <cellStyle name="20% - Accent1 13 3 6" xfId="30336" xr:uid="{B2B99021-5AD8-4DCA-B82D-32B1DF456CDE}"/>
    <cellStyle name="20% - Accent1 13 4" xfId="1774" xr:uid="{09A5C7DC-35A8-485A-A0B8-78C9DCD09F01}"/>
    <cellStyle name="20% - Accent1 13 4 2" xfId="3728" xr:uid="{F5CECE9C-9423-495E-BE36-7EE7C8444DD8}"/>
    <cellStyle name="20% - Accent1 13 4 2 2" xfId="32468" xr:uid="{A0B2AF6E-745D-43AD-8E2E-ADFCBB995D64}"/>
    <cellStyle name="20% - Accent1 13 4 3" xfId="8413" xr:uid="{7195D54A-05F9-4674-8212-11C274D2F413}"/>
    <cellStyle name="20% - Accent1 13 4 3 2" xfId="37098" xr:uid="{390D2031-35EB-4913-808D-1BECBCB7EBD3}"/>
    <cellStyle name="20% - Accent1 13 4 4" xfId="14125" xr:uid="{D47AF587-8F0A-4BAB-A289-D96D22005567}"/>
    <cellStyle name="20% - Accent1 13 4 4 2" xfId="42803" xr:uid="{9D36D23F-9BEF-479F-8B4B-90E9A86973BE}"/>
    <cellStyle name="20% - Accent1 13 4 5" xfId="22978" xr:uid="{1E75CCFE-E21E-4AC7-84D5-EC69C029E396}"/>
    <cellStyle name="20% - Accent1 13 4 5 2" xfId="51655" xr:uid="{4FCD7C16-BE5C-484D-BC6C-AD01126D404A}"/>
    <cellStyle name="20% - Accent1 13 4 6" xfId="30675" xr:uid="{63CB3EB7-36C8-42D4-A1B9-D5671EFBE941}"/>
    <cellStyle name="20% - Accent1 13 5" xfId="2821" xr:uid="{8C9B1A9D-0B7B-4491-B67A-60A52C260880}"/>
    <cellStyle name="20% - Accent1 13 5 2" xfId="15640" xr:uid="{26E2B65D-E0F2-49B5-BBC9-BFCE5B8C017F}"/>
    <cellStyle name="20% - Accent1 13 5 2 2" xfId="44318" xr:uid="{23EEC691-A48E-4339-B1AD-4231234A79F7}"/>
    <cellStyle name="20% - Accent1 13 5 3" xfId="24493" xr:uid="{799598F2-F8BF-4538-97B8-2E8C50DF92EF}"/>
    <cellStyle name="20% - Accent1 13 5 3 2" xfId="53170" xr:uid="{6296B7E1-F976-41E8-B6EB-4C0F59A9A647}"/>
    <cellStyle name="20% - Accent1 13 5 4" xfId="31561" xr:uid="{90BA67DE-C86C-41AB-8A37-D7D7EEDB94EB}"/>
    <cellStyle name="20% - Accent1 13 6" xfId="4228" xr:uid="{EF8D3AD5-24D8-4B24-8405-7BF659ACE5EC}"/>
    <cellStyle name="20% - Accent1 13 6 2" xfId="17199" xr:uid="{FAE47D7A-1D15-444F-B272-BF928F495E91}"/>
    <cellStyle name="20% - Accent1 13 6 2 2" xfId="45877" xr:uid="{DB72A352-8E76-4975-8B20-7A135E247219}"/>
    <cellStyle name="20% - Accent1 13 6 3" xfId="26052" xr:uid="{F4CF0ED9-3E13-4665-9454-7D0BB4F12072}"/>
    <cellStyle name="20% - Accent1 13 6 3 2" xfId="54729" xr:uid="{37FB6766-5662-4102-B5AE-CE7E51D5AB71}"/>
    <cellStyle name="20% - Accent1 13 6 4" xfId="32913" xr:uid="{6F6B482B-EBEE-44DB-908B-25516E78D565}"/>
    <cellStyle name="20% - Accent1 13 7" xfId="9940" xr:uid="{8E404D06-323D-4AE8-835B-2205508792BD}"/>
    <cellStyle name="20% - Accent1 13 7 2" xfId="27645" xr:uid="{4FF9B586-981E-4DFF-9E16-35153E1E1C47}"/>
    <cellStyle name="20% - Accent1 13 7 2 2" xfId="56322" xr:uid="{85471660-1F89-4332-92FC-32D81A00F9CD}"/>
    <cellStyle name="20% - Accent1 13 7 3" xfId="38618" xr:uid="{EF963B92-73EE-4D94-9E18-01BB0737001F}"/>
    <cellStyle name="20% - Accent1 13 8" xfId="18793" xr:uid="{41EA18D7-929B-434F-9DB4-33090E2898C2}"/>
    <cellStyle name="20% - Accent1 13 8 2" xfId="47470" xr:uid="{0E493B6F-256C-4C04-8428-4C2CD22A7BB6}"/>
    <cellStyle name="20% - Accent1 13 9" xfId="29768" xr:uid="{F5A86EC9-0FEB-4800-997C-7E36104EAAEB}"/>
    <cellStyle name="20% - Accent1 14" xfId="889" xr:uid="{2D705202-FCF0-43AA-8202-92AE5CDF4D90}"/>
    <cellStyle name="20% - Accent1 14 2" xfId="1162" xr:uid="{4DAE2125-78A8-448D-ABEA-244662A366BC}"/>
    <cellStyle name="20% - Accent1 14 2 2" xfId="3116" xr:uid="{046EE450-4458-4B00-BA7C-B9E127E9C35F}"/>
    <cellStyle name="20% - Accent1 14 2 2 2" xfId="31856" xr:uid="{D3B6158C-19BD-48F5-BBD0-8ECE96E235A5}"/>
    <cellStyle name="20% - Accent1 14 2 3" xfId="5601" xr:uid="{973AB666-2992-47F1-8786-E5C2E626D391}"/>
    <cellStyle name="20% - Accent1 14 2 3 2" xfId="34286" xr:uid="{6AAE08F2-40B2-42FB-9B38-5FA9E2714D82}"/>
    <cellStyle name="20% - Accent1 14 2 4" xfId="11313" xr:uid="{1386C382-463E-48ED-BFDF-0F5F20A480FB}"/>
    <cellStyle name="20% - Accent1 14 2 4 2" xfId="39991" xr:uid="{211C8B97-E078-439F-909B-B9215C341662}"/>
    <cellStyle name="20% - Accent1 14 2 5" xfId="20166" xr:uid="{08D19E9E-62D5-4333-9507-929746FC93E4}"/>
    <cellStyle name="20% - Accent1 14 2 5 2" xfId="48843" xr:uid="{19A8F842-B8A3-4CDB-9A88-216724B6D42F}"/>
    <cellStyle name="20% - Accent1 14 2 6" xfId="30063" xr:uid="{D7F48EB5-56A7-4396-BD54-A5822E5F8F72}"/>
    <cellStyle name="20% - Accent1 14 3" xfId="1457" xr:uid="{BDE3BAB2-BBBC-46EF-86F3-464CF88CE88D}"/>
    <cellStyle name="20% - Accent1 14 3 2" xfId="3411" xr:uid="{B2450710-9B25-42F9-9957-5516278C445F}"/>
    <cellStyle name="20% - Accent1 14 3 2 2" xfId="32151" xr:uid="{7A107755-BE12-4601-A8D5-24F51F51EE07}"/>
    <cellStyle name="20% - Accent1 14 3 3" xfId="7018" xr:uid="{5D1FF187-BD66-4144-A277-49133DF6CFA0}"/>
    <cellStyle name="20% - Accent1 14 3 3 2" xfId="35703" xr:uid="{0F8BCBE5-7ACF-4E11-9222-797886D938AB}"/>
    <cellStyle name="20% - Accent1 14 3 4" xfId="12730" xr:uid="{40103BB8-25D6-4127-8C19-BC448AB0B83F}"/>
    <cellStyle name="20% - Accent1 14 3 4 2" xfId="41408" xr:uid="{72F5EBC5-13A0-4379-85A7-A1CB63D1044A}"/>
    <cellStyle name="20% - Accent1 14 3 5" xfId="21583" xr:uid="{8C4DA9F9-0C12-4513-B2A4-7CA413D71594}"/>
    <cellStyle name="20% - Accent1 14 3 5 2" xfId="50260" xr:uid="{F9E2135D-1424-4705-899D-8FBDDEE720C9}"/>
    <cellStyle name="20% - Accent1 14 3 6" xfId="30358" xr:uid="{82132803-76EA-49F6-B973-BD538684EBD1}"/>
    <cellStyle name="20% - Accent1 14 4" xfId="1796" xr:uid="{D0334533-3031-4DC1-B726-E0B7059C9003}"/>
    <cellStyle name="20% - Accent1 14 4 2" xfId="3750" xr:uid="{2CCF5A3F-6DC9-437F-B2C6-664D393CE100}"/>
    <cellStyle name="20% - Accent1 14 4 2 2" xfId="32490" xr:uid="{5AE509E6-AA55-49A8-B8C4-CF5DE3AA49DC}"/>
    <cellStyle name="20% - Accent1 14 4 3" xfId="8435" xr:uid="{34235564-E9BD-4CD7-A348-9C5181521366}"/>
    <cellStyle name="20% - Accent1 14 4 3 2" xfId="37120" xr:uid="{E95F1480-D190-48F3-8171-5F6BB20FC0B2}"/>
    <cellStyle name="20% - Accent1 14 4 4" xfId="14147" xr:uid="{DEEF5302-E179-44A0-9406-00B8EEF179C1}"/>
    <cellStyle name="20% - Accent1 14 4 4 2" xfId="42825" xr:uid="{2A3871C3-437F-47D7-9949-FF5364829C86}"/>
    <cellStyle name="20% - Accent1 14 4 5" xfId="23000" xr:uid="{CE11F33D-47FB-4545-922D-E97BC02EDE27}"/>
    <cellStyle name="20% - Accent1 14 4 5 2" xfId="51677" xr:uid="{FB5B679B-89B7-47B8-84BF-00FB361AF122}"/>
    <cellStyle name="20% - Accent1 14 4 6" xfId="30697" xr:uid="{1A64BF7D-C625-4822-9742-AFF0727C777F}"/>
    <cellStyle name="20% - Accent1 14 5" xfId="2843" xr:uid="{EDBF04D3-9046-4B1B-AED3-E725DC22BC4A}"/>
    <cellStyle name="20% - Accent1 14 5 2" xfId="15662" xr:uid="{487216C7-616E-42F0-8DAE-DC8081F40180}"/>
    <cellStyle name="20% - Accent1 14 5 2 2" xfId="44340" xr:uid="{FADB4176-AABF-4CF7-B391-3364A1AFEF46}"/>
    <cellStyle name="20% - Accent1 14 5 3" xfId="24515" xr:uid="{0EA20B21-FA37-4686-A225-B8F9E69861E4}"/>
    <cellStyle name="20% - Accent1 14 5 3 2" xfId="53192" xr:uid="{F82B2763-5047-4CA8-B35F-82848BB5ABAA}"/>
    <cellStyle name="20% - Accent1 14 5 4" xfId="31583" xr:uid="{EFA1FC15-C67B-4126-92F7-1AC550AA00C1}"/>
    <cellStyle name="20% - Accent1 14 6" xfId="4250" xr:uid="{969451D5-913F-441F-A84E-470240410030}"/>
    <cellStyle name="20% - Accent1 14 6 2" xfId="17221" xr:uid="{52529912-85A9-4D8B-804E-2F6062486772}"/>
    <cellStyle name="20% - Accent1 14 6 2 2" xfId="45899" xr:uid="{6A0086CE-CAB5-4B37-A3E3-96CEEE973557}"/>
    <cellStyle name="20% - Accent1 14 6 3" xfId="26074" xr:uid="{F8BC2930-C799-40DE-B0EE-4573271E7663}"/>
    <cellStyle name="20% - Accent1 14 6 3 2" xfId="54751" xr:uid="{7ECCCF4B-FE2F-4753-825E-50E6A844810B}"/>
    <cellStyle name="20% - Accent1 14 6 4" xfId="32935" xr:uid="{1E5B5F51-7CB1-49FB-9904-4F51595194A2}"/>
    <cellStyle name="20% - Accent1 14 7" xfId="9962" xr:uid="{8C225990-2D70-404D-AAE6-1EDEFCAC9646}"/>
    <cellStyle name="20% - Accent1 14 7 2" xfId="27667" xr:uid="{36EEF91E-D4C7-497A-80D8-361F28336F6A}"/>
    <cellStyle name="20% - Accent1 14 7 2 2" xfId="56344" xr:uid="{737D479F-750D-4A02-9D64-4C931E03F859}"/>
    <cellStyle name="20% - Accent1 14 7 3" xfId="38640" xr:uid="{65254E4A-4F7C-4246-8B22-7CE4FA4DCBF1}"/>
    <cellStyle name="20% - Accent1 14 8" xfId="18815" xr:uid="{9A9A9752-C451-448B-A94F-877607844A6C}"/>
    <cellStyle name="20% - Accent1 14 8 2" xfId="47492" xr:uid="{D141D599-24E9-4CB4-91FA-909EF4C9C81F}"/>
    <cellStyle name="20% - Accent1 14 9" xfId="29790" xr:uid="{783073B5-AB10-45EF-AC3D-6192813AF25B}"/>
    <cellStyle name="20% - Accent1 15" xfId="911" xr:uid="{E2E398A9-A403-4E1A-9A22-0FA85548B642}"/>
    <cellStyle name="20% - Accent1 15 2" xfId="1184" xr:uid="{E1BAAF47-5E85-4BA2-98AD-909C018E435F}"/>
    <cellStyle name="20% - Accent1 15 2 2" xfId="3138" xr:uid="{854F4862-1660-48B6-98E8-65B6C0955653}"/>
    <cellStyle name="20% - Accent1 15 2 2 2" xfId="31878" xr:uid="{9BD3B196-3A78-442E-B6BC-F8EA9C8DFD2E}"/>
    <cellStyle name="20% - Accent1 15 2 3" xfId="5623" xr:uid="{37D3FFF8-AD14-40ED-94F4-056759AD4DEB}"/>
    <cellStyle name="20% - Accent1 15 2 3 2" xfId="34308" xr:uid="{305191D4-F27A-41B8-A336-FF1C6B70758E}"/>
    <cellStyle name="20% - Accent1 15 2 4" xfId="11335" xr:uid="{58ED3D63-BDEC-4696-B2CD-6EE62ACDB0B1}"/>
    <cellStyle name="20% - Accent1 15 2 4 2" xfId="40013" xr:uid="{91CF62E0-DFA1-4B3C-931E-923804DB72A9}"/>
    <cellStyle name="20% - Accent1 15 2 5" xfId="20188" xr:uid="{9E969ACE-FA9E-4DCB-A9DB-A4AD11CB0D5F}"/>
    <cellStyle name="20% - Accent1 15 2 5 2" xfId="48865" xr:uid="{539E3242-B8E0-47F1-8E7A-B159802036A3}"/>
    <cellStyle name="20% - Accent1 15 2 6" xfId="30085" xr:uid="{6BE1D224-4DA0-4F4A-8BD1-C57E6CC24A07}"/>
    <cellStyle name="20% - Accent1 15 3" xfId="1479" xr:uid="{B68B1779-ED0B-4B81-8FB4-5867DC730484}"/>
    <cellStyle name="20% - Accent1 15 3 2" xfId="3433" xr:uid="{6E0E67C0-4809-4C73-A8E0-310F534C054C}"/>
    <cellStyle name="20% - Accent1 15 3 2 2" xfId="32173" xr:uid="{436E37DD-845B-42F0-9576-365EDA15E3DE}"/>
    <cellStyle name="20% - Accent1 15 3 3" xfId="7040" xr:uid="{54249B87-B298-43A7-9837-A1A656C3ABFA}"/>
    <cellStyle name="20% - Accent1 15 3 3 2" xfId="35725" xr:uid="{88CA4D84-CDEF-4940-8680-CBCA78B3DD19}"/>
    <cellStyle name="20% - Accent1 15 3 4" xfId="12752" xr:uid="{0306EAAD-A18D-419D-8E8A-BD5266A68BC6}"/>
    <cellStyle name="20% - Accent1 15 3 4 2" xfId="41430" xr:uid="{B73C4AA8-16AE-4EBC-8E57-42FA414C3273}"/>
    <cellStyle name="20% - Accent1 15 3 5" xfId="21605" xr:uid="{C15DF459-233A-4375-BF93-02D7248039E9}"/>
    <cellStyle name="20% - Accent1 15 3 5 2" xfId="50282" xr:uid="{46988DF6-622E-4509-BC2B-A12BC7C3446A}"/>
    <cellStyle name="20% - Accent1 15 3 6" xfId="30380" xr:uid="{ADCD4C2A-776B-49B8-995C-DCF8C168537D}"/>
    <cellStyle name="20% - Accent1 15 4" xfId="1818" xr:uid="{1D9282A0-DF61-43F3-85E7-E0199331F4FF}"/>
    <cellStyle name="20% - Accent1 15 4 2" xfId="3772" xr:uid="{7F5DBE5C-AC6B-4052-861D-9A49FD1B6509}"/>
    <cellStyle name="20% - Accent1 15 4 2 2" xfId="32512" xr:uid="{0CAE7F33-2950-48C1-9949-1AD0A9253C37}"/>
    <cellStyle name="20% - Accent1 15 4 3" xfId="8457" xr:uid="{5F69B6B9-215B-4056-8D21-56E6E399044F}"/>
    <cellStyle name="20% - Accent1 15 4 3 2" xfId="37142" xr:uid="{E74CB715-E34B-450F-8E83-6F44DFE6BB10}"/>
    <cellStyle name="20% - Accent1 15 4 4" xfId="14169" xr:uid="{5A410517-CDCC-4D03-A1B8-6E64BA6F9DDB}"/>
    <cellStyle name="20% - Accent1 15 4 4 2" xfId="42847" xr:uid="{1DB16E7D-9CE5-49E5-AF06-7697264443D2}"/>
    <cellStyle name="20% - Accent1 15 4 5" xfId="23022" xr:uid="{34B5FC98-3E69-4D2B-8E6A-2F3573A98821}"/>
    <cellStyle name="20% - Accent1 15 4 5 2" xfId="51699" xr:uid="{9617F1BA-F6A6-4D49-A946-779E90DA3ED1}"/>
    <cellStyle name="20% - Accent1 15 4 6" xfId="30719" xr:uid="{E1F6237A-0DEE-4F83-B3FA-E871B12F5F28}"/>
    <cellStyle name="20% - Accent1 15 5" xfId="2865" xr:uid="{5BA95987-E444-4682-8318-56B3437DF5EF}"/>
    <cellStyle name="20% - Accent1 15 5 2" xfId="15684" xr:uid="{BD692FB6-5823-433A-B323-CAF56154E968}"/>
    <cellStyle name="20% - Accent1 15 5 2 2" xfId="44362" xr:uid="{CE8D7E49-A2D0-46E5-AD6A-8DE518AB57C0}"/>
    <cellStyle name="20% - Accent1 15 5 3" xfId="24537" xr:uid="{78E833FC-A55B-4B0E-91B0-DCE3D5F31DE2}"/>
    <cellStyle name="20% - Accent1 15 5 3 2" xfId="53214" xr:uid="{5EE1BB04-0C1A-489F-84D0-48AC10F7972B}"/>
    <cellStyle name="20% - Accent1 15 5 4" xfId="31605" xr:uid="{E9630760-A3B7-4FBC-A344-4683E7494510}"/>
    <cellStyle name="20% - Accent1 15 6" xfId="4272" xr:uid="{BE98995F-5FFB-4FF6-9A92-0D3A51D60A48}"/>
    <cellStyle name="20% - Accent1 15 6 2" xfId="17243" xr:uid="{7E4C23B8-20E7-4FDC-AFE3-F74FC4BD4567}"/>
    <cellStyle name="20% - Accent1 15 6 2 2" xfId="45921" xr:uid="{BD513770-3E8F-47F5-8DBB-F07EBDD340F5}"/>
    <cellStyle name="20% - Accent1 15 6 3" xfId="26096" xr:uid="{B4F0E142-079E-42FA-B272-EEA04BBD2CEC}"/>
    <cellStyle name="20% - Accent1 15 6 3 2" xfId="54773" xr:uid="{C98AD327-5430-4B09-8789-EC8653EDC313}"/>
    <cellStyle name="20% - Accent1 15 6 4" xfId="32957" xr:uid="{CB758A41-CE0B-4333-B694-64EDC48C47B6}"/>
    <cellStyle name="20% - Accent1 15 7" xfId="9984" xr:uid="{57B73F35-1547-4A5E-9129-2BCD88441369}"/>
    <cellStyle name="20% - Accent1 15 7 2" xfId="27689" xr:uid="{ED884E8A-B2FD-45C7-9F4A-FC9472D5EEC8}"/>
    <cellStyle name="20% - Accent1 15 7 2 2" xfId="56366" xr:uid="{30CBE837-CC7B-45EE-A807-A35B4B2D824A}"/>
    <cellStyle name="20% - Accent1 15 7 3" xfId="38662" xr:uid="{D15B4812-440E-41FB-B59B-A60F8AC83828}"/>
    <cellStyle name="20% - Accent1 15 8" xfId="18837" xr:uid="{2601A0B9-79F2-4107-BBB7-BC60A78120FC}"/>
    <cellStyle name="20% - Accent1 15 8 2" xfId="47514" xr:uid="{330045B1-2903-4E89-BB59-031F032D21D5}"/>
    <cellStyle name="20% - Accent1 15 9" xfId="29812" xr:uid="{B4B62ED2-6188-4E72-AFB8-31AFA428E5B1}"/>
    <cellStyle name="20% - Accent1 16" xfId="658" xr:uid="{E1492203-2C81-4ED0-84E5-5ACA2FC31408}"/>
    <cellStyle name="20% - Accent1 16 2" xfId="1206" xr:uid="{55CD54A3-FC34-4A2C-BEC5-BEB8102F5251}"/>
    <cellStyle name="20% - Accent1 16 2 2" xfId="3160" xr:uid="{0EAAC069-769A-4898-9354-18AD277382B6}"/>
    <cellStyle name="20% - Accent1 16 2 2 2" xfId="31900" xr:uid="{8DE10621-5A45-4715-82DF-1016AFE4507E}"/>
    <cellStyle name="20% - Accent1 16 2 3" xfId="5645" xr:uid="{BCE48E2A-0E22-4C25-8293-795AF38D84A1}"/>
    <cellStyle name="20% - Accent1 16 2 3 2" xfId="34330" xr:uid="{FAEE39B1-C976-4791-A314-12A624EFF829}"/>
    <cellStyle name="20% - Accent1 16 2 4" xfId="11357" xr:uid="{D9A6F95E-76D9-4F78-A341-568DD723158D}"/>
    <cellStyle name="20% - Accent1 16 2 4 2" xfId="40035" xr:uid="{BAD39159-8C9D-4525-96D9-A9C741FF27D1}"/>
    <cellStyle name="20% - Accent1 16 2 5" xfId="20210" xr:uid="{5A484FDF-F384-41AB-BF9C-231F84AA9141}"/>
    <cellStyle name="20% - Accent1 16 2 5 2" xfId="48887" xr:uid="{70ACD7AD-E84E-481F-80E5-1200BB91EF95}"/>
    <cellStyle name="20% - Accent1 16 2 6" xfId="30107" xr:uid="{6653AA5B-F7E2-4FC0-BF5C-28CBA7BA2AB2}"/>
    <cellStyle name="20% - Accent1 16 3" xfId="1501" xr:uid="{AFD0B054-35A4-4E44-BBA9-E611000CBB3C}"/>
    <cellStyle name="20% - Accent1 16 3 2" xfId="3455" xr:uid="{449F4BEE-4697-414D-9DE4-7453A1C147DE}"/>
    <cellStyle name="20% - Accent1 16 3 2 2" xfId="32195" xr:uid="{69CD69B8-A31A-4076-9AE8-267754BD6CA4}"/>
    <cellStyle name="20% - Accent1 16 3 3" xfId="7062" xr:uid="{9BC12417-6DBA-41D6-BA27-5F4096DED3E5}"/>
    <cellStyle name="20% - Accent1 16 3 3 2" xfId="35747" xr:uid="{E27CF7C9-E469-4FB1-BEFA-155AA865EBD0}"/>
    <cellStyle name="20% - Accent1 16 3 4" xfId="12774" xr:uid="{D2C444CF-F108-4AE4-8FC3-F4BADB450823}"/>
    <cellStyle name="20% - Accent1 16 3 4 2" xfId="41452" xr:uid="{415212B9-420A-4D22-BBF1-384CC47042D0}"/>
    <cellStyle name="20% - Accent1 16 3 5" xfId="21627" xr:uid="{A832D1E3-2613-42EC-BF89-3C50D8E43B49}"/>
    <cellStyle name="20% - Accent1 16 3 5 2" xfId="50304" xr:uid="{069D55E2-7EFD-4CFA-9D3A-48F14D9BD880}"/>
    <cellStyle name="20% - Accent1 16 3 6" xfId="30402" xr:uid="{869E1071-2409-4FFD-9DAB-27F6E01F35D7}"/>
    <cellStyle name="20% - Accent1 16 4" xfId="1840" xr:uid="{04C917B8-1B2C-4B1F-86F8-7768EE83FB32}"/>
    <cellStyle name="20% - Accent1 16 4 2" xfId="3794" xr:uid="{7DEF51BA-0B8D-4746-A8E4-D630C0CC8703}"/>
    <cellStyle name="20% - Accent1 16 4 2 2" xfId="32534" xr:uid="{5D9CD0BB-E0A8-4704-AB89-63E92853FD94}"/>
    <cellStyle name="20% - Accent1 16 4 3" xfId="8479" xr:uid="{95AE1278-9B17-4D99-A83F-0BFFC7D3579F}"/>
    <cellStyle name="20% - Accent1 16 4 3 2" xfId="37164" xr:uid="{17DF630E-D66F-4AEC-91A6-F2D4A289E59C}"/>
    <cellStyle name="20% - Accent1 16 4 4" xfId="14191" xr:uid="{2791F34E-6BAB-413D-9F5E-A266A7B5ADC7}"/>
    <cellStyle name="20% - Accent1 16 4 4 2" xfId="42869" xr:uid="{F80B402D-35AD-40F6-99F5-475A2D6A6A58}"/>
    <cellStyle name="20% - Accent1 16 4 5" xfId="23044" xr:uid="{3016B277-650F-4C09-B896-71036A58D712}"/>
    <cellStyle name="20% - Accent1 16 4 5 2" xfId="51721" xr:uid="{398E36F4-65C1-465D-8369-33C22894407A}"/>
    <cellStyle name="20% - Accent1 16 4 6" xfId="30741" xr:uid="{45B1A705-B105-434D-B10F-3068E7A18801}"/>
    <cellStyle name="20% - Accent1 16 5" xfId="2612" xr:uid="{D5E960F3-A662-4FEE-BDF8-0FFCB5A96325}"/>
    <cellStyle name="20% - Accent1 16 5 2" xfId="15706" xr:uid="{4DB694FB-3A54-4831-B697-CC141B5027F2}"/>
    <cellStyle name="20% - Accent1 16 5 2 2" xfId="44384" xr:uid="{C0C90B2B-0426-4379-B65E-493F6B863E2C}"/>
    <cellStyle name="20% - Accent1 16 5 3" xfId="24559" xr:uid="{0CC2AC2B-72F2-465F-BCA8-64441BA0C52C}"/>
    <cellStyle name="20% - Accent1 16 5 3 2" xfId="53236" xr:uid="{0E139CBA-FD28-4829-900D-9BCD93BF452C}"/>
    <cellStyle name="20% - Accent1 16 5 4" xfId="31352" xr:uid="{3FAC159C-82C7-4555-AC4B-D74522865E90}"/>
    <cellStyle name="20% - Accent1 16 6" xfId="4294" xr:uid="{DBFC936F-DBDC-4117-83B9-DEB5D08EBFD5}"/>
    <cellStyle name="20% - Accent1 16 6 2" xfId="17265" xr:uid="{5A3C44DA-24D2-4E29-855D-906252251C94}"/>
    <cellStyle name="20% - Accent1 16 6 2 2" xfId="45943" xr:uid="{E8B9B8EF-82BB-41C4-B236-96139FEECC7D}"/>
    <cellStyle name="20% - Accent1 16 6 3" xfId="26118" xr:uid="{259C4D84-4E5F-4D8B-A14A-0711BBF4F58A}"/>
    <cellStyle name="20% - Accent1 16 6 3 2" xfId="54795" xr:uid="{161B5E30-C6B7-4EF2-B70F-04109FA9E0AF}"/>
    <cellStyle name="20% - Accent1 16 6 4" xfId="32979" xr:uid="{4533BCCD-8476-405E-B319-26FD2C0E483E}"/>
    <cellStyle name="20% - Accent1 16 7" xfId="10006" xr:uid="{CC8B924D-AF12-4F28-943F-882223CEB63F}"/>
    <cellStyle name="20% - Accent1 16 7 2" xfId="27711" xr:uid="{3B2D9BE5-1571-4F12-8AEB-326E85E377F8}"/>
    <cellStyle name="20% - Accent1 16 7 2 2" xfId="56388" xr:uid="{4DC85E1B-BD33-4DFA-A5F1-0118BF5CA00A}"/>
    <cellStyle name="20% - Accent1 16 7 3" xfId="38684" xr:uid="{A17D095C-B86D-464C-AF54-27C8156F7FEE}"/>
    <cellStyle name="20% - Accent1 16 8" xfId="18859" xr:uid="{43BD4D48-609C-4374-935F-E6253D556F1B}"/>
    <cellStyle name="20% - Accent1 16 8 2" xfId="47536" xr:uid="{77163130-CC33-470C-94AF-ACF3A3964DF9}"/>
    <cellStyle name="20% - Accent1 16 9" xfId="29559" xr:uid="{F6AFC9C9-51FD-4DE8-B45E-DCE826F5B0E7}"/>
    <cellStyle name="20% - Accent1 17" xfId="931" xr:uid="{0423A816-9A72-4F74-A12E-D6A6458D44F1}"/>
    <cellStyle name="20% - Accent1 17 2" xfId="1523" xr:uid="{1B99971D-1F4B-4D15-A70B-86B34CD7F3AB}"/>
    <cellStyle name="20% - Accent1 17 2 2" xfId="3477" xr:uid="{744DBF86-808A-4731-AAF2-2B369492F549}"/>
    <cellStyle name="20% - Accent1 17 2 2 2" xfId="32217" xr:uid="{1691CCE6-ED33-43BB-859B-9543DA5C6B7B}"/>
    <cellStyle name="20% - Accent1 17 2 3" xfId="5667" xr:uid="{539AFB82-E2D3-45DC-95E5-FE07E69FAC9D}"/>
    <cellStyle name="20% - Accent1 17 2 3 2" xfId="34352" xr:uid="{0F5F28C9-B7FF-4081-BDDA-84B40E8E641D}"/>
    <cellStyle name="20% - Accent1 17 2 4" xfId="11379" xr:uid="{985CDC0F-516A-45BD-8AE1-34217927F965}"/>
    <cellStyle name="20% - Accent1 17 2 4 2" xfId="40057" xr:uid="{34A7CA32-76F6-488C-B7A0-D6B8AFB6B5AB}"/>
    <cellStyle name="20% - Accent1 17 2 5" xfId="20232" xr:uid="{5E9008AA-8D85-41D1-9776-F642D99424FC}"/>
    <cellStyle name="20% - Accent1 17 2 5 2" xfId="48909" xr:uid="{25110345-AEEA-4E2F-8D2E-40B17BD27A40}"/>
    <cellStyle name="20% - Accent1 17 2 6" xfId="30424" xr:uid="{E1CADAC1-EA71-4E6A-AAE3-3839A6EA0BEF}"/>
    <cellStyle name="20% - Accent1 17 3" xfId="1862" xr:uid="{FB860B21-541D-4F05-AB7F-0C16E2B5BAE8}"/>
    <cellStyle name="20% - Accent1 17 3 2" xfId="3816" xr:uid="{CB9C8C02-8E2F-4DB1-9042-37278B0B87C9}"/>
    <cellStyle name="20% - Accent1 17 3 2 2" xfId="32556" xr:uid="{8A4AA339-EC2E-4066-BF28-F882ED8698A4}"/>
    <cellStyle name="20% - Accent1 17 3 3" xfId="7084" xr:uid="{748C9A44-1C44-4115-A60F-BBD9C0C87329}"/>
    <cellStyle name="20% - Accent1 17 3 3 2" xfId="35769" xr:uid="{545048AD-0ACA-4BA9-8CF2-89D994757435}"/>
    <cellStyle name="20% - Accent1 17 3 4" xfId="12796" xr:uid="{BCD7121D-527A-4663-9061-1E25605D6448}"/>
    <cellStyle name="20% - Accent1 17 3 4 2" xfId="41474" xr:uid="{C906C2CD-56E9-48C9-B563-F97AA3FA3CF7}"/>
    <cellStyle name="20% - Accent1 17 3 5" xfId="21649" xr:uid="{8E4BD974-D29E-48A4-9C52-A14E599F658F}"/>
    <cellStyle name="20% - Accent1 17 3 5 2" xfId="50326" xr:uid="{D26CEDBF-7F7C-4338-A602-9694F58A2F62}"/>
    <cellStyle name="20% - Accent1 17 3 6" xfId="30763" xr:uid="{BD06820E-C797-4C1B-8E88-F76F1D319E01}"/>
    <cellStyle name="20% - Accent1 17 4" xfId="2885" xr:uid="{30BD2806-2E99-4EC1-8F42-3B70E0F1779E}"/>
    <cellStyle name="20% - Accent1 17 4 2" xfId="8501" xr:uid="{75EC92B3-9400-40F7-8963-E97849C5A6A5}"/>
    <cellStyle name="20% - Accent1 17 4 2 2" xfId="37186" xr:uid="{C0126472-230C-40A2-A8EF-391ED9BA6984}"/>
    <cellStyle name="20% - Accent1 17 4 3" xfId="14213" xr:uid="{1857DC79-EFCB-49B7-AB23-4C56B6721BD1}"/>
    <cellStyle name="20% - Accent1 17 4 3 2" xfId="42891" xr:uid="{7CC720FE-4555-495B-A152-388F64B4563F}"/>
    <cellStyle name="20% - Accent1 17 4 4" xfId="23066" xr:uid="{E20C21D2-72F3-45E1-83FF-CDABDC295EC2}"/>
    <cellStyle name="20% - Accent1 17 4 4 2" xfId="51743" xr:uid="{2C25EDB8-6610-4184-A919-6694D79EF078}"/>
    <cellStyle name="20% - Accent1 17 4 5" xfId="31625" xr:uid="{0C09ED34-8F00-442E-A482-93E1E9C7B175}"/>
    <cellStyle name="20% - Accent1 17 5" xfId="4316" xr:uid="{E3FE8A05-B30B-4A17-BB43-F52CAF64C4AD}"/>
    <cellStyle name="20% - Accent1 17 5 2" xfId="15728" xr:uid="{CB3C1688-2455-4B45-8884-8EF1BC8B78D4}"/>
    <cellStyle name="20% - Accent1 17 5 2 2" xfId="44406" xr:uid="{734A25C5-ECC1-4886-941E-D1BB17B4CCEA}"/>
    <cellStyle name="20% - Accent1 17 5 3" xfId="24581" xr:uid="{617C9963-FD2C-4B17-A9A4-CDB1F52203BE}"/>
    <cellStyle name="20% - Accent1 17 5 3 2" xfId="53258" xr:uid="{1530E0B1-D71B-47B4-BFEF-F903C61ECDC1}"/>
    <cellStyle name="20% - Accent1 17 5 4" xfId="33001" xr:uid="{70613420-83E0-4826-A8AB-DD81FB3147AC}"/>
    <cellStyle name="20% - Accent1 17 6" xfId="17287" xr:uid="{1DD308D0-FA59-4326-97E9-77A71BD54219}"/>
    <cellStyle name="20% - Accent1 17 6 2" xfId="26140" xr:uid="{FF4C0611-5174-4E6D-8AB2-1295A68226E4}"/>
    <cellStyle name="20% - Accent1 17 6 2 2" xfId="54817" xr:uid="{3DE28323-9C36-4BB0-BA84-0056B00664E4}"/>
    <cellStyle name="20% - Accent1 17 6 3" xfId="45965" xr:uid="{A923272A-C507-42E5-BCF8-738BBE8B1F74}"/>
    <cellStyle name="20% - Accent1 17 7" xfId="10028" xr:uid="{FD6C82F7-ABBE-44F0-B3C7-29461A6C1048}"/>
    <cellStyle name="20% - Accent1 17 7 2" xfId="27733" xr:uid="{705A3D5D-9885-4A4A-8B6A-46A6B27FFE44}"/>
    <cellStyle name="20% - Accent1 17 7 2 2" xfId="56410" xr:uid="{9C5D967D-9F10-471A-B7AE-75AA2D5F67B6}"/>
    <cellStyle name="20% - Accent1 17 7 3" xfId="38706" xr:uid="{8D9AF448-04A3-4E38-B656-525334347F89}"/>
    <cellStyle name="20% - Accent1 17 8" xfId="18881" xr:uid="{A535E507-D776-4591-B5C0-2E0CF2F149C1}"/>
    <cellStyle name="20% - Accent1 17 8 2" xfId="47558" xr:uid="{A73211DB-9E74-474E-BAB1-022B29E234A2}"/>
    <cellStyle name="20% - Accent1 17 9" xfId="29832" xr:uid="{2D33FC98-593B-48E1-96A0-D2419E809B15}"/>
    <cellStyle name="20% - Accent1 18" xfId="1545" xr:uid="{395CB46E-9678-4CCB-80F8-7F91BFE8E880}"/>
    <cellStyle name="20% - Accent1 18 2" xfId="1884" xr:uid="{CCFB9F69-4CB4-4DE0-9C5D-675C6F1C64E3}"/>
    <cellStyle name="20% - Accent1 18 2 2" xfId="3838" xr:uid="{C7B056D5-4445-4522-92ED-5BC195BD73C4}"/>
    <cellStyle name="20% - Accent1 18 2 2 2" xfId="32578" xr:uid="{CF85047B-2908-4296-80BC-6D908DDC3339}"/>
    <cellStyle name="20% - Accent1 18 2 3" xfId="5689" xr:uid="{A8D34A3F-138D-4994-8C78-A1026FA38DFA}"/>
    <cellStyle name="20% - Accent1 18 2 3 2" xfId="34374" xr:uid="{C7703BEA-D0EB-4D37-B80A-5F690E6F28E3}"/>
    <cellStyle name="20% - Accent1 18 2 4" xfId="11401" xr:uid="{79C7E55F-FDD5-4667-999E-6DBD022DC761}"/>
    <cellStyle name="20% - Accent1 18 2 4 2" xfId="40079" xr:uid="{D6738A19-3A2C-4456-AC51-14732D0C9333}"/>
    <cellStyle name="20% - Accent1 18 2 5" xfId="20254" xr:uid="{EF493D06-32E5-4CC9-BCE0-55F49720243F}"/>
    <cellStyle name="20% - Accent1 18 2 5 2" xfId="48931" xr:uid="{156D9EA0-2F3C-44A4-96AB-BA7D11410229}"/>
    <cellStyle name="20% - Accent1 18 2 6" xfId="30785" xr:uid="{29524082-0E71-4883-B3DF-CBD355E031F6}"/>
    <cellStyle name="20% - Accent1 18 3" xfId="3499" xr:uid="{7B0823FB-793A-4341-A37E-495ECC14D046}"/>
    <cellStyle name="20% - Accent1 18 3 2" xfId="7106" xr:uid="{7FE962DA-1B53-4775-9863-AF79A3129A6E}"/>
    <cellStyle name="20% - Accent1 18 3 2 2" xfId="35791" xr:uid="{46AD8541-BF96-4017-9DED-B5142BC30741}"/>
    <cellStyle name="20% - Accent1 18 3 3" xfId="12818" xr:uid="{75053414-8F98-4214-B413-47E2C297DB35}"/>
    <cellStyle name="20% - Accent1 18 3 3 2" xfId="41496" xr:uid="{BDD19010-B536-48B5-BC62-CA65D6B15265}"/>
    <cellStyle name="20% - Accent1 18 3 4" xfId="21671" xr:uid="{C236D089-4B77-41BD-9CCB-C17224201FBE}"/>
    <cellStyle name="20% - Accent1 18 3 4 2" xfId="50348" xr:uid="{612FFD10-C738-43AB-AC44-1734F66CA4D9}"/>
    <cellStyle name="20% - Accent1 18 3 5" xfId="32239" xr:uid="{2B1848E9-C673-4280-94F0-8B5745995A10}"/>
    <cellStyle name="20% - Accent1 18 4" xfId="8523" xr:uid="{BB9C3A8D-44FC-4B9C-907C-D3F3566E54F4}"/>
    <cellStyle name="20% - Accent1 18 4 2" xfId="14235" xr:uid="{5F8E80E3-ED15-44B1-8044-8EDE68E20207}"/>
    <cellStyle name="20% - Accent1 18 4 2 2" xfId="42913" xr:uid="{5E4D47EE-6DBF-4AA8-8550-CA3496C752D4}"/>
    <cellStyle name="20% - Accent1 18 4 3" xfId="23088" xr:uid="{C4C6BBCA-B317-4515-9DDB-05E814DA775E}"/>
    <cellStyle name="20% - Accent1 18 4 3 2" xfId="51765" xr:uid="{045697D4-8A8B-48A4-ACE6-8CD8F2848514}"/>
    <cellStyle name="20% - Accent1 18 4 4" xfId="37208" xr:uid="{2F4FB1FE-AD0D-440D-BD89-30065AEBCAFA}"/>
    <cellStyle name="20% - Accent1 18 5" xfId="4338" xr:uid="{715388CE-FE19-4FCD-B7D7-A238337897A5}"/>
    <cellStyle name="20% - Accent1 18 5 2" xfId="15750" xr:uid="{7A0312BF-1283-4768-8562-0DC361A626D0}"/>
    <cellStyle name="20% - Accent1 18 5 2 2" xfId="44428" xr:uid="{C58AB5CC-912E-41A2-AA30-9098537A96C0}"/>
    <cellStyle name="20% - Accent1 18 5 3" xfId="24603" xr:uid="{FD0F97B5-2401-48B1-9CC4-8FDA30235366}"/>
    <cellStyle name="20% - Accent1 18 5 3 2" xfId="53280" xr:uid="{3C34D512-B5AA-4233-A99C-32ABE5083DD4}"/>
    <cellStyle name="20% - Accent1 18 5 4" xfId="33023" xr:uid="{D146DD61-AAA3-4D4B-A727-CF7D05FAF080}"/>
    <cellStyle name="20% - Accent1 18 6" xfId="17309" xr:uid="{A6DE9B16-EBC4-4D41-AACE-0E429E867458}"/>
    <cellStyle name="20% - Accent1 18 6 2" xfId="26162" xr:uid="{972D4B36-6243-4C3B-A20D-7DE5F3AFFEDF}"/>
    <cellStyle name="20% - Accent1 18 6 2 2" xfId="54839" xr:uid="{602A992C-8700-4F17-B94F-9DA981887E6C}"/>
    <cellStyle name="20% - Accent1 18 6 3" xfId="45987" xr:uid="{85A41996-0615-4502-AD42-58C6FCC35E90}"/>
    <cellStyle name="20% - Accent1 18 7" xfId="10050" xr:uid="{6718C22B-F788-4628-BCCA-EAD19B20D71F}"/>
    <cellStyle name="20% - Accent1 18 7 2" xfId="27755" xr:uid="{2DA5C6A7-A99F-4C05-8F91-D3C28D49848E}"/>
    <cellStyle name="20% - Accent1 18 7 2 2" xfId="56432" xr:uid="{5E638898-948C-4DDD-80A9-B6031F8C133D}"/>
    <cellStyle name="20% - Accent1 18 7 3" xfId="38728" xr:uid="{00E36DCE-DF12-472B-A216-28CC91875077}"/>
    <cellStyle name="20% - Accent1 18 8" xfId="18903" xr:uid="{A38DC233-B86F-47EE-91A2-21609997A93F}"/>
    <cellStyle name="20% - Accent1 18 8 2" xfId="47580" xr:uid="{B300721C-8CBC-4EB8-B2AE-30116E915832}"/>
    <cellStyle name="20% - Accent1 18 9" xfId="30446" xr:uid="{41A5913D-14B3-401F-982D-59FBBFB61BA9}"/>
    <cellStyle name="20% - Accent1 19" xfId="1226" xr:uid="{0D93B176-0B18-41D9-9C85-0AB240908204}"/>
    <cellStyle name="20% - Accent1 19 2" xfId="1906" xr:uid="{30C76E97-0879-4AC1-9B33-2D8C3439243F}"/>
    <cellStyle name="20% - Accent1 19 2 2" xfId="3860" xr:uid="{D76F3B52-BA4B-4D9A-BC8D-902DFC0F7272}"/>
    <cellStyle name="20% - Accent1 19 2 2 2" xfId="32600" xr:uid="{F51F9094-06C1-49DB-9397-C8E2677F179A}"/>
    <cellStyle name="20% - Accent1 19 2 3" xfId="5711" xr:uid="{E8307124-5551-4858-986E-1021B6D1ABDD}"/>
    <cellStyle name="20% - Accent1 19 2 3 2" xfId="34396" xr:uid="{283F0F13-D436-4ED2-8598-401591807C49}"/>
    <cellStyle name="20% - Accent1 19 2 4" xfId="11423" xr:uid="{09BBF131-5E23-4F3C-A797-F296AADB7F8E}"/>
    <cellStyle name="20% - Accent1 19 2 4 2" xfId="40101" xr:uid="{35CF2484-4763-4EA4-9A26-43783F5BDFFB}"/>
    <cellStyle name="20% - Accent1 19 2 5" xfId="20276" xr:uid="{83D01094-1014-4A45-8108-867D90C8A3F6}"/>
    <cellStyle name="20% - Accent1 19 2 5 2" xfId="48953" xr:uid="{C6329D60-0C3C-4696-90C1-8A1A0460F374}"/>
    <cellStyle name="20% - Accent1 19 2 6" xfId="30807" xr:uid="{26D7C5F3-86FC-4825-8733-10876E25C31B}"/>
    <cellStyle name="20% - Accent1 19 3" xfId="3180" xr:uid="{5CFD0139-5674-4F8E-B614-2180D927CC68}"/>
    <cellStyle name="20% - Accent1 19 3 2" xfId="7128" xr:uid="{9880FCF6-72C1-436F-8799-471B7B69CF35}"/>
    <cellStyle name="20% - Accent1 19 3 2 2" xfId="35813" xr:uid="{78EF8CD0-EC15-468A-BC58-508F94535603}"/>
    <cellStyle name="20% - Accent1 19 3 3" xfId="12840" xr:uid="{F882DEE5-9390-4A8E-BFAB-E35DE922662B}"/>
    <cellStyle name="20% - Accent1 19 3 3 2" xfId="41518" xr:uid="{E62032F8-BDCB-41CB-BAA3-16314BE6D5BB}"/>
    <cellStyle name="20% - Accent1 19 3 4" xfId="21693" xr:uid="{15780DB3-274B-456C-9667-9FB160C70983}"/>
    <cellStyle name="20% - Accent1 19 3 4 2" xfId="50370" xr:uid="{E00119BA-7739-478A-872C-DF547D6E935C}"/>
    <cellStyle name="20% - Accent1 19 3 5" xfId="31920" xr:uid="{9D95B3AD-7209-4A06-B44C-B14316E6462F}"/>
    <cellStyle name="20% - Accent1 19 4" xfId="8545" xr:uid="{3104256B-9099-4C7D-BB0A-8DFB85296A20}"/>
    <cellStyle name="20% - Accent1 19 4 2" xfId="14257" xr:uid="{F1693F2B-5181-4487-B3D7-6B6C5BF70271}"/>
    <cellStyle name="20% - Accent1 19 4 2 2" xfId="42935" xr:uid="{2900B26C-3710-4D9D-A026-75FF0284791E}"/>
    <cellStyle name="20% - Accent1 19 4 3" xfId="23110" xr:uid="{11181D7C-CD89-4508-88B0-67F816B15233}"/>
    <cellStyle name="20% - Accent1 19 4 3 2" xfId="51787" xr:uid="{8E8E8B9C-E841-4F8D-AF33-7E8B208546C1}"/>
    <cellStyle name="20% - Accent1 19 4 4" xfId="37230" xr:uid="{224AAF4F-6BE6-4E06-9A37-22770AA7A111}"/>
    <cellStyle name="20% - Accent1 19 5" xfId="4360" xr:uid="{3994FF05-5DC4-477C-847F-A0F2F7F6D2C7}"/>
    <cellStyle name="20% - Accent1 19 5 2" xfId="15772" xr:uid="{C0B844DC-4815-4AF9-AD62-E7DA9BBD28B8}"/>
    <cellStyle name="20% - Accent1 19 5 2 2" xfId="44450" xr:uid="{1859CC81-0F43-4767-85D2-1D134870F5EA}"/>
    <cellStyle name="20% - Accent1 19 5 3" xfId="24625" xr:uid="{3048C40B-6A11-440D-BC7A-DA4D1661E8B5}"/>
    <cellStyle name="20% - Accent1 19 5 3 2" xfId="53302" xr:uid="{EA342EE8-0431-4F4A-95FB-7EE35C354CA6}"/>
    <cellStyle name="20% - Accent1 19 5 4" xfId="33045" xr:uid="{045DC10F-134A-4082-AAC8-CACC2AEDE3E3}"/>
    <cellStyle name="20% - Accent1 19 6" xfId="17331" xr:uid="{49FE778D-56AD-4CDA-8F96-0A33EA8BE937}"/>
    <cellStyle name="20% - Accent1 19 6 2" xfId="26184" xr:uid="{E58C6E58-09E9-4BEB-A10F-38A96345B534}"/>
    <cellStyle name="20% - Accent1 19 6 2 2" xfId="54861" xr:uid="{638556C2-9115-4518-A91A-B1A6BF193EA3}"/>
    <cellStyle name="20% - Accent1 19 6 3" xfId="46009" xr:uid="{B33C5FA5-7FE9-4EA6-B28B-95269468B63E}"/>
    <cellStyle name="20% - Accent1 19 7" xfId="10072" xr:uid="{E76EEF40-E673-4C06-9B68-F8856D94474C}"/>
    <cellStyle name="20% - Accent1 19 7 2" xfId="27777" xr:uid="{8E4F3944-AA95-49DA-853F-0DAFB76FB86A}"/>
    <cellStyle name="20% - Accent1 19 7 2 2" xfId="56454" xr:uid="{C1B3EBBC-5F6E-4A43-91F0-A48EAB53A195}"/>
    <cellStyle name="20% - Accent1 19 7 3" xfId="38750" xr:uid="{BA3E83FA-5CA4-4F6D-A54E-5DF42EE0331E}"/>
    <cellStyle name="20% - Accent1 19 8" xfId="18925" xr:uid="{84285A80-FD1C-4F76-8873-01BD8D100277}"/>
    <cellStyle name="20% - Accent1 19 8 2" xfId="47602" xr:uid="{C18337E0-8243-465B-8E45-2D921A9BAC68}"/>
    <cellStyle name="20% - Accent1 19 9" xfId="30127" xr:uid="{EB961114-25F6-496C-B0C0-E5A77B35E05C}"/>
    <cellStyle name="20% - Accent1 2" xfId="176" xr:uid="{5809E970-ACB3-460B-B97A-EE4B75353304}"/>
    <cellStyle name="20% - Accent1 2 2" xfId="231" xr:uid="{7FA4C51A-1110-4470-BC80-108DB1A34DF7}"/>
    <cellStyle name="20% - Accent1 20" xfId="1928" xr:uid="{1A701AEF-F93D-4721-93CB-C04112E87956}"/>
    <cellStyle name="20% - Accent1 20 2" xfId="3882" xr:uid="{D8CECD83-4906-4D2A-A90E-6F3B4EA01A92}"/>
    <cellStyle name="20% - Accent1 20 2 2" xfId="5733" xr:uid="{3D9D2D2C-B389-4885-A6F2-3D3D8A7B3561}"/>
    <cellStyle name="20% - Accent1 20 2 2 2" xfId="34418" xr:uid="{D0382FEB-3A46-4B70-A973-F46CBC684275}"/>
    <cellStyle name="20% - Accent1 20 2 3" xfId="11445" xr:uid="{CBFDFB4D-BC26-4350-9CEA-857739F97444}"/>
    <cellStyle name="20% - Accent1 20 2 3 2" xfId="40123" xr:uid="{742052E8-6707-4527-9465-03C148D03B11}"/>
    <cellStyle name="20% - Accent1 20 2 4" xfId="20298" xr:uid="{AF70D3A4-7C62-477A-AB47-7B12E46AFBF5}"/>
    <cellStyle name="20% - Accent1 20 2 4 2" xfId="48975" xr:uid="{3110AB91-F317-4F42-B58E-D7DC01F1B7DD}"/>
    <cellStyle name="20% - Accent1 20 2 5" xfId="32622" xr:uid="{3E0A3FA3-A79F-4119-9201-57D3EF9B48DB}"/>
    <cellStyle name="20% - Accent1 20 3" xfId="7150" xr:uid="{B916093E-DFE5-419D-AAF8-FD9D101FE9F9}"/>
    <cellStyle name="20% - Accent1 20 3 2" xfId="12862" xr:uid="{9A32A01F-4ECA-4E6E-98B9-F2BCABE3B28F}"/>
    <cellStyle name="20% - Accent1 20 3 2 2" xfId="41540" xr:uid="{D3593890-7A55-4FF9-89D6-3F74252F1CA3}"/>
    <cellStyle name="20% - Accent1 20 3 3" xfId="21715" xr:uid="{529A4EC2-1DA3-44CB-8D95-387E01860AE0}"/>
    <cellStyle name="20% - Accent1 20 3 3 2" xfId="50392" xr:uid="{6F5BAC3C-6B6E-4B18-A2AE-232EAAA89184}"/>
    <cellStyle name="20% - Accent1 20 3 4" xfId="35835" xr:uid="{DB07AD99-C6BC-41DF-B46D-4442D1C81B63}"/>
    <cellStyle name="20% - Accent1 20 4" xfId="8567" xr:uid="{786553E3-6ADF-42F6-92A6-0A4C2E05B83A}"/>
    <cellStyle name="20% - Accent1 20 4 2" xfId="14279" xr:uid="{C146DE80-F16B-4B85-8EB7-FAED58FBD10A}"/>
    <cellStyle name="20% - Accent1 20 4 2 2" xfId="42957" xr:uid="{D80FB7BB-E6FC-4F9F-A579-ED6D893600B4}"/>
    <cellStyle name="20% - Accent1 20 4 3" xfId="23132" xr:uid="{79143B4B-C6A3-4217-9C07-2E690461B6DD}"/>
    <cellStyle name="20% - Accent1 20 4 3 2" xfId="51809" xr:uid="{074E7868-FD63-4810-8B01-B04012299D9A}"/>
    <cellStyle name="20% - Accent1 20 4 4" xfId="37252" xr:uid="{9802DA2A-1890-495F-A385-53BB2D29A167}"/>
    <cellStyle name="20% - Accent1 20 5" xfId="4382" xr:uid="{E1B9970C-93D3-4115-96D7-160A8848C2A4}"/>
    <cellStyle name="20% - Accent1 20 5 2" xfId="15794" xr:uid="{8EB73B30-EF9C-4C3C-8E2E-458C0DB67E80}"/>
    <cellStyle name="20% - Accent1 20 5 2 2" xfId="44472" xr:uid="{7DFB0743-1368-4A0F-8459-3369DAF88CBB}"/>
    <cellStyle name="20% - Accent1 20 5 3" xfId="24647" xr:uid="{A3FB5033-B2D1-4F46-B29F-37B10D89FBDF}"/>
    <cellStyle name="20% - Accent1 20 5 3 2" xfId="53324" xr:uid="{CB02B27F-AF4C-4C4C-9FE5-72DD62CCE2F0}"/>
    <cellStyle name="20% - Accent1 20 5 4" xfId="33067" xr:uid="{A088A80B-A9A8-4121-B719-7A6B65527410}"/>
    <cellStyle name="20% - Accent1 20 6" xfId="17353" xr:uid="{038C1EC8-D67F-41F1-B618-228B744B0284}"/>
    <cellStyle name="20% - Accent1 20 6 2" xfId="26206" xr:uid="{EDB47827-3364-48EB-AE06-520157FCE49D}"/>
    <cellStyle name="20% - Accent1 20 6 2 2" xfId="54883" xr:uid="{4E259AAC-1B7F-4A24-B3CA-7B113F2B3356}"/>
    <cellStyle name="20% - Accent1 20 6 3" xfId="46031" xr:uid="{6FAD36A7-0D6B-4B2A-AEF7-0E610D6308B8}"/>
    <cellStyle name="20% - Accent1 20 7" xfId="10094" xr:uid="{C05CDF5F-1EF1-4425-B187-F0985B6B89AB}"/>
    <cellStyle name="20% - Accent1 20 7 2" xfId="27799" xr:uid="{F1260549-0A24-4612-AD10-34DEE5998773}"/>
    <cellStyle name="20% - Accent1 20 7 2 2" xfId="56476" xr:uid="{4179C719-A84E-4FE4-AE6F-5474D5C4BF5A}"/>
    <cellStyle name="20% - Accent1 20 7 3" xfId="38772" xr:uid="{435A296D-76C0-4FE3-9BC7-D03A5B627075}"/>
    <cellStyle name="20% - Accent1 20 8" xfId="18947" xr:uid="{B821510F-A310-4AAB-9323-758A62EBF6E3}"/>
    <cellStyle name="20% - Accent1 20 8 2" xfId="47624" xr:uid="{F58F5EC7-491F-400C-889A-D6001455ABE0}"/>
    <cellStyle name="20% - Accent1 20 9" xfId="30829" xr:uid="{B3D44DFA-76E8-4037-9B53-F5FBEE6B2C9B}"/>
    <cellStyle name="20% - Accent1 21" xfId="1951" xr:uid="{99052FD2-A23F-4292-8D8C-706A9642D52A}"/>
    <cellStyle name="20% - Accent1 21 2" xfId="3904" xr:uid="{851A64D7-898E-4243-9273-E452CB8FC11E}"/>
    <cellStyle name="20% - Accent1 21 2 2" xfId="5755" xr:uid="{90E03425-8E95-4F10-B11C-226CDA3D5858}"/>
    <cellStyle name="20% - Accent1 21 2 2 2" xfId="34440" xr:uid="{7C5AA5A4-DB8E-4E38-8601-4891ED59BAB1}"/>
    <cellStyle name="20% - Accent1 21 2 3" xfId="11467" xr:uid="{27041AC4-D9C0-4D6B-99B3-4671F814C862}"/>
    <cellStyle name="20% - Accent1 21 2 3 2" xfId="40145" xr:uid="{24118D0E-924E-40C3-AAB3-FAF91F783DF3}"/>
    <cellStyle name="20% - Accent1 21 2 4" xfId="20320" xr:uid="{9972DDE2-EC8C-4528-AC5D-AFF8D5A776FF}"/>
    <cellStyle name="20% - Accent1 21 2 4 2" xfId="48997" xr:uid="{A9AAA6DB-463F-42DF-A6E6-3A77541A25FA}"/>
    <cellStyle name="20% - Accent1 21 2 5" xfId="32644" xr:uid="{A38E26DC-9251-4699-ADC7-399A93278AF0}"/>
    <cellStyle name="20% - Accent1 21 3" xfId="7172" xr:uid="{75800606-F6A1-4517-8EE1-92B33E4A8ACA}"/>
    <cellStyle name="20% - Accent1 21 3 2" xfId="12884" xr:uid="{9E7994E3-6B14-4BEA-AEBD-518F4AD140CC}"/>
    <cellStyle name="20% - Accent1 21 3 2 2" xfId="41562" xr:uid="{DBD12B75-4B58-4065-BAB5-E4272147C864}"/>
    <cellStyle name="20% - Accent1 21 3 3" xfId="21737" xr:uid="{F48C7038-840D-41BD-845B-E332FAFA2A38}"/>
    <cellStyle name="20% - Accent1 21 3 3 2" xfId="50414" xr:uid="{FE9070FA-20A3-4A1C-882C-78EE2F828CBF}"/>
    <cellStyle name="20% - Accent1 21 3 4" xfId="35857" xr:uid="{F47FE634-2E8B-4153-9BD5-E8BB9E30D0E5}"/>
    <cellStyle name="20% - Accent1 21 4" xfId="8589" xr:uid="{5C62CDA0-5F18-4D2B-A3BE-D1DFBCDF0FC8}"/>
    <cellStyle name="20% - Accent1 21 4 2" xfId="14301" xr:uid="{C0BC25D6-0764-4719-A4E8-FA3E03BA6004}"/>
    <cellStyle name="20% - Accent1 21 4 2 2" xfId="42979" xr:uid="{E845C120-5724-4EEF-BDF5-7DB7FB424713}"/>
    <cellStyle name="20% - Accent1 21 4 3" xfId="23154" xr:uid="{1110C4FC-B363-4EF3-A3E2-CC9E566CA4D7}"/>
    <cellStyle name="20% - Accent1 21 4 3 2" xfId="51831" xr:uid="{78A2041E-FD4C-4252-9F8F-B9A09EFC6116}"/>
    <cellStyle name="20% - Accent1 21 4 4" xfId="37274" xr:uid="{FD329018-DE8C-4032-9C55-CA877895991C}"/>
    <cellStyle name="20% - Accent1 21 5" xfId="4404" xr:uid="{1C9D6594-DF0B-45C9-BED8-C348F0D74EDB}"/>
    <cellStyle name="20% - Accent1 21 5 2" xfId="15816" xr:uid="{E0590E94-C279-4889-B50C-D39B5A3CEEA4}"/>
    <cellStyle name="20% - Accent1 21 5 2 2" xfId="44494" xr:uid="{11D8FB3C-DD84-443D-B40A-8C1C3FEBCB11}"/>
    <cellStyle name="20% - Accent1 21 5 3" xfId="24669" xr:uid="{AD94F755-2636-4C96-8C8B-AE0355F19527}"/>
    <cellStyle name="20% - Accent1 21 5 3 2" xfId="53346" xr:uid="{704786A5-F582-4508-8FEC-D29E389D8115}"/>
    <cellStyle name="20% - Accent1 21 5 4" xfId="33089" xr:uid="{9E74ABD2-14D0-4CA1-8778-144E2110F77F}"/>
    <cellStyle name="20% - Accent1 21 6" xfId="17375" xr:uid="{DC61E5D4-1A45-41BB-BFB6-0194515BA5E0}"/>
    <cellStyle name="20% - Accent1 21 6 2" xfId="26228" xr:uid="{CD7E164E-CAA6-4B16-A150-6FF4517A8CC7}"/>
    <cellStyle name="20% - Accent1 21 6 2 2" xfId="54905" xr:uid="{E965F384-B61B-46C1-BB83-9638F4705F11}"/>
    <cellStyle name="20% - Accent1 21 6 3" xfId="46053" xr:uid="{88EC7E4C-7977-4924-BD65-30AD08F1CA4E}"/>
    <cellStyle name="20% - Accent1 21 7" xfId="10116" xr:uid="{5E37EFC9-FAE3-4E85-9D41-3C2F4D29F9BB}"/>
    <cellStyle name="20% - Accent1 21 7 2" xfId="27821" xr:uid="{CDF40045-AC89-4E0A-8DC5-F48D97714809}"/>
    <cellStyle name="20% - Accent1 21 7 2 2" xfId="56498" xr:uid="{B45702F8-7FAE-41CA-980D-19A5DE28AE18}"/>
    <cellStyle name="20% - Accent1 21 7 3" xfId="38794" xr:uid="{CD1ECC13-D0FF-4F0A-AD22-E6823F568583}"/>
    <cellStyle name="20% - Accent1 21 8" xfId="18969" xr:uid="{7A3CF1E0-D886-4E16-A343-8FC04AF7571C}"/>
    <cellStyle name="20% - Accent1 21 8 2" xfId="47646" xr:uid="{B40F3EFF-665C-44BC-BBFB-12213B3E46A1}"/>
    <cellStyle name="20% - Accent1 21 9" xfId="30851" xr:uid="{88FDE350-40CB-4E19-9C98-5FC4D6D35918}"/>
    <cellStyle name="20% - Accent1 22" xfId="1565" xr:uid="{E5F417D6-444B-4627-AB0A-0557215D1511}"/>
    <cellStyle name="20% - Accent1 22 2" xfId="3519" xr:uid="{C06E45C1-AD42-4E6D-B482-AD5AE7A45FFD}"/>
    <cellStyle name="20% - Accent1 22 2 2" xfId="5777" xr:uid="{C57C8D26-6850-4CAA-B616-B1F514D73F0B}"/>
    <cellStyle name="20% - Accent1 22 2 2 2" xfId="34462" xr:uid="{58DCE260-2B10-4E06-8639-2757DB94F286}"/>
    <cellStyle name="20% - Accent1 22 2 3" xfId="11489" xr:uid="{62FB1A18-216E-49B5-BE28-BF08BC4EFAAB}"/>
    <cellStyle name="20% - Accent1 22 2 3 2" xfId="40167" xr:uid="{DADE5977-38FB-4AA7-8779-23AC3301D37E}"/>
    <cellStyle name="20% - Accent1 22 2 4" xfId="20342" xr:uid="{56013674-4CBB-4967-B1EC-CC44F2BA7286}"/>
    <cellStyle name="20% - Accent1 22 2 4 2" xfId="49019" xr:uid="{6129F013-2A01-4F97-B3B5-227F8269A711}"/>
    <cellStyle name="20% - Accent1 22 2 5" xfId="32259" xr:uid="{AF39E423-0D0B-4E91-802C-32CF254B6297}"/>
    <cellStyle name="20% - Accent1 22 3" xfId="7194" xr:uid="{4253F1DA-2DA5-4C25-897D-0901F9EE0FAD}"/>
    <cellStyle name="20% - Accent1 22 3 2" xfId="12906" xr:uid="{31B5AF1A-63AA-44CF-8C76-667E7E9C5955}"/>
    <cellStyle name="20% - Accent1 22 3 2 2" xfId="41584" xr:uid="{B2B61C40-4FFB-445D-848D-F7AB75CA46F2}"/>
    <cellStyle name="20% - Accent1 22 3 3" xfId="21759" xr:uid="{8460E341-BD86-4034-A22D-BCAA6818FB25}"/>
    <cellStyle name="20% - Accent1 22 3 3 2" xfId="50436" xr:uid="{A5A635B1-412E-4472-9437-51F35AB87D08}"/>
    <cellStyle name="20% - Accent1 22 3 4" xfId="35879" xr:uid="{982C1388-EBEB-41C4-8295-1B7667CE6C3D}"/>
    <cellStyle name="20% - Accent1 22 4" xfId="8611" xr:uid="{DAC8497E-4523-457D-B3CD-2F16D74A9A15}"/>
    <cellStyle name="20% - Accent1 22 4 2" xfId="14323" xr:uid="{DBA4F16B-8E35-49F0-9C4A-8A43A86DC64A}"/>
    <cellStyle name="20% - Accent1 22 4 2 2" xfId="43001" xr:uid="{EE8475C8-FBC3-4AF9-A34B-3BF245ED4572}"/>
    <cellStyle name="20% - Accent1 22 4 3" xfId="23176" xr:uid="{7EEE42A9-2A87-47EB-961A-8428751FC4CE}"/>
    <cellStyle name="20% - Accent1 22 4 3 2" xfId="51853" xr:uid="{B154403A-E18F-48F7-BCD9-C6A6F7E0B988}"/>
    <cellStyle name="20% - Accent1 22 4 4" xfId="37296" xr:uid="{E7F04AE8-7276-4458-B9FE-65CA5B0956A1}"/>
    <cellStyle name="20% - Accent1 22 5" xfId="4426" xr:uid="{450916FE-564A-4E64-A5E7-5490935884A2}"/>
    <cellStyle name="20% - Accent1 22 5 2" xfId="15838" xr:uid="{F5E8A267-1AAE-4918-9DF9-FB8B782E0D88}"/>
    <cellStyle name="20% - Accent1 22 5 2 2" xfId="44516" xr:uid="{C6AA4E5C-BAC8-45DF-BB47-256A07ECA792}"/>
    <cellStyle name="20% - Accent1 22 5 3" xfId="24691" xr:uid="{07447B3F-CB22-41EB-8BC1-F3C9E0845184}"/>
    <cellStyle name="20% - Accent1 22 5 3 2" xfId="53368" xr:uid="{2FC8174F-107C-4912-B3EC-F3A3730F8222}"/>
    <cellStyle name="20% - Accent1 22 5 4" xfId="33111" xr:uid="{673F2844-D82B-4FF3-840C-ED0EA352C7C9}"/>
    <cellStyle name="20% - Accent1 22 6" xfId="17397" xr:uid="{4CD8C94E-0DB2-4751-970C-D55B0125A9CB}"/>
    <cellStyle name="20% - Accent1 22 6 2" xfId="26250" xr:uid="{18638E02-802A-4B99-880D-EAFC01708CD0}"/>
    <cellStyle name="20% - Accent1 22 6 2 2" xfId="54927" xr:uid="{281EEBD6-C6F7-489A-A677-83E09174778A}"/>
    <cellStyle name="20% - Accent1 22 6 3" xfId="46075" xr:uid="{80B13E92-A250-47BC-B138-753A322F19D8}"/>
    <cellStyle name="20% - Accent1 22 7" xfId="10138" xr:uid="{ACC7B346-6B72-4307-84F1-F7CC22E3447B}"/>
    <cellStyle name="20% - Accent1 22 7 2" xfId="27843" xr:uid="{B8B04A29-24A5-42B8-8191-45734DC9DAD7}"/>
    <cellStyle name="20% - Accent1 22 7 2 2" xfId="56520" xr:uid="{3C09FEA6-5E5D-44B6-AC2D-FD78D540C601}"/>
    <cellStyle name="20% - Accent1 22 7 3" xfId="38816" xr:uid="{AB59CAA4-417C-44D5-AEB8-4FC867292331}"/>
    <cellStyle name="20% - Accent1 22 8" xfId="18991" xr:uid="{483E2652-BAF6-40FF-95EF-3CA3E5A62F5D}"/>
    <cellStyle name="20% - Accent1 22 8 2" xfId="47668" xr:uid="{A6DC5956-9BFB-4BD1-8FCE-112F63E591B0}"/>
    <cellStyle name="20% - Accent1 22 9" xfId="30466" xr:uid="{9862F180-490A-4122-B1AE-0115DA40E8F8}"/>
    <cellStyle name="20% - Accent1 23" xfId="2141" xr:uid="{AF0F0614-B19D-4E2D-98E2-94D2ADF1814F}"/>
    <cellStyle name="20% - Accent1 23 2" xfId="5799" xr:uid="{7C2C89B1-CE91-46DF-93D6-B402B03B34D0}"/>
    <cellStyle name="20% - Accent1 23 2 2" xfId="11511" xr:uid="{5E59512A-F8D8-42B0-9903-932DD98E3DE6}"/>
    <cellStyle name="20% - Accent1 23 2 2 2" xfId="40189" xr:uid="{9D5DF66F-2811-4E7D-AC69-9FD1A2DF5B5F}"/>
    <cellStyle name="20% - Accent1 23 2 3" xfId="20364" xr:uid="{6F15CA57-1886-4AC0-A427-416DDCC7CF19}"/>
    <cellStyle name="20% - Accent1 23 2 3 2" xfId="49041" xr:uid="{3714C33C-695D-4C5C-BF58-D56C5304CB7B}"/>
    <cellStyle name="20% - Accent1 23 2 4" xfId="34484" xr:uid="{C34D0298-8CCF-4058-B133-16B4E062BE3E}"/>
    <cellStyle name="20% - Accent1 23 3" xfId="7216" xr:uid="{9AFBB601-34D0-49FD-B911-C64889975DCA}"/>
    <cellStyle name="20% - Accent1 23 3 2" xfId="12928" xr:uid="{CBB8F948-D660-4D22-BE48-1E5246BA5838}"/>
    <cellStyle name="20% - Accent1 23 3 2 2" xfId="41606" xr:uid="{50EADC00-8F14-4C40-AFDC-6FF64F23D687}"/>
    <cellStyle name="20% - Accent1 23 3 3" xfId="21781" xr:uid="{CBE3C94D-2371-4C07-9E85-38F673B19802}"/>
    <cellStyle name="20% - Accent1 23 3 3 2" xfId="50458" xr:uid="{8FE52945-9B0A-495C-8FC5-698B43120997}"/>
    <cellStyle name="20% - Accent1 23 3 4" xfId="35901" xr:uid="{EC791679-310C-48DD-A163-E1E4EDC8EA7C}"/>
    <cellStyle name="20% - Accent1 23 4" xfId="8633" xr:uid="{E9655C2F-F8AD-4B25-9698-70F3C63CF787}"/>
    <cellStyle name="20% - Accent1 23 4 2" xfId="14345" xr:uid="{ED10A270-9A6A-4391-ADBE-3223AB76D6C6}"/>
    <cellStyle name="20% - Accent1 23 4 2 2" xfId="43023" xr:uid="{DFEF4212-A29D-43B0-89E4-BB59348898AD}"/>
    <cellStyle name="20% - Accent1 23 4 3" xfId="23198" xr:uid="{E236E9EE-E78D-4996-AD92-3C6F40F5EFD9}"/>
    <cellStyle name="20% - Accent1 23 4 3 2" xfId="51875" xr:uid="{CF1DEC07-B106-45C9-AE2F-CA4E51A843E3}"/>
    <cellStyle name="20% - Accent1 23 4 4" xfId="37318" xr:uid="{B92596F1-9749-405F-8CFA-A1B8215BC7BF}"/>
    <cellStyle name="20% - Accent1 23 5" xfId="4448" xr:uid="{E7EA089E-117A-4FC2-92A6-3BD8273FC1F9}"/>
    <cellStyle name="20% - Accent1 23 5 2" xfId="15860" xr:uid="{BFF7F9F5-FFF2-4CB3-85E8-CC0E5A293C79}"/>
    <cellStyle name="20% - Accent1 23 5 2 2" xfId="44538" xr:uid="{0572864A-574F-4096-8E26-D11727EAD56D}"/>
    <cellStyle name="20% - Accent1 23 5 3" xfId="24713" xr:uid="{3EFB752D-F19E-40A1-A14E-E5B03E99EF6F}"/>
    <cellStyle name="20% - Accent1 23 5 3 2" xfId="53390" xr:uid="{26DF3EDA-D14C-48F7-B20F-097D5F32DA33}"/>
    <cellStyle name="20% - Accent1 23 5 4" xfId="33133" xr:uid="{5B9D9FEC-9CB5-4E8B-99F9-08361BDEE9B9}"/>
    <cellStyle name="20% - Accent1 23 6" xfId="17419" xr:uid="{16DDD444-16E7-476B-BF22-D76F519ED812}"/>
    <cellStyle name="20% - Accent1 23 6 2" xfId="26272" xr:uid="{68B84AA0-22CE-45ED-8B7F-DE2F4BF1666E}"/>
    <cellStyle name="20% - Accent1 23 6 2 2" xfId="54949" xr:uid="{263DFE14-2F94-4765-BFF6-7DDF67D3BD7E}"/>
    <cellStyle name="20% - Accent1 23 6 3" xfId="46097" xr:uid="{979E0E64-7A2A-4D62-AED7-AA888F0074CA}"/>
    <cellStyle name="20% - Accent1 23 7" xfId="10160" xr:uid="{7EB78DF4-9CD7-4626-B870-F19521C31A43}"/>
    <cellStyle name="20% - Accent1 23 7 2" xfId="27865" xr:uid="{334C3596-F741-4C2F-BF63-694741A8CF43}"/>
    <cellStyle name="20% - Accent1 23 7 2 2" xfId="56542" xr:uid="{33B92FD5-E82F-4D28-B99F-DEAAFC7AF0D3}"/>
    <cellStyle name="20% - Accent1 23 7 3" xfId="38838" xr:uid="{C7AC0BE8-CBB5-40A8-B96E-E6C886C13562}"/>
    <cellStyle name="20% - Accent1 23 8" xfId="19013" xr:uid="{8BA27B46-23D9-4190-9713-1D716D2D37F0}"/>
    <cellStyle name="20% - Accent1 23 8 2" xfId="47690" xr:uid="{AEF0F79A-E39A-4B3F-966B-FDF12762534D}"/>
    <cellStyle name="20% - Accent1 23 9" xfId="30913" xr:uid="{6D2EC881-0491-4378-8C1F-5EA75CB0C91D}"/>
    <cellStyle name="20% - Accent1 24" xfId="4470" xr:uid="{36705AE1-46FE-4E06-8C95-E60057808FC7}"/>
    <cellStyle name="20% - Accent1 24 2" xfId="5821" xr:uid="{59B5253D-7EFA-49A9-87EE-A913538B5D53}"/>
    <cellStyle name="20% - Accent1 24 2 2" xfId="11533" xr:uid="{BCC24995-9E15-46B3-A7E1-A9A1201A6D4E}"/>
    <cellStyle name="20% - Accent1 24 2 2 2" xfId="40211" xr:uid="{A99DC04E-EB17-4FAC-ADB0-3FC20A5BF2ED}"/>
    <cellStyle name="20% - Accent1 24 2 3" xfId="20386" xr:uid="{2CF9CB1A-08BF-4827-A3A4-9AE358C66139}"/>
    <cellStyle name="20% - Accent1 24 2 3 2" xfId="49063" xr:uid="{4A95AE3B-5002-4DD1-BA6C-270D29E7F716}"/>
    <cellStyle name="20% - Accent1 24 2 4" xfId="34506" xr:uid="{8CC1B550-419D-4010-BDC3-DEFE85FBDC2B}"/>
    <cellStyle name="20% - Accent1 24 3" xfId="7238" xr:uid="{D25CFA36-14F7-40C7-8AFE-3FE003C2E258}"/>
    <cellStyle name="20% - Accent1 24 3 2" xfId="12950" xr:uid="{2465E432-628C-4F2F-B48C-8D115AAF8D72}"/>
    <cellStyle name="20% - Accent1 24 3 2 2" xfId="41628" xr:uid="{E408908A-AA82-41A1-89B6-C528949B616F}"/>
    <cellStyle name="20% - Accent1 24 3 3" xfId="21803" xr:uid="{1A0EF01E-B78E-4318-B35B-0A445AEEEC6A}"/>
    <cellStyle name="20% - Accent1 24 3 3 2" xfId="50480" xr:uid="{079736E0-0440-4367-9B67-52FC7915AB62}"/>
    <cellStyle name="20% - Accent1 24 3 4" xfId="35923" xr:uid="{08251B61-883D-4D1B-A081-359D5C7EE5E2}"/>
    <cellStyle name="20% - Accent1 24 4" xfId="8655" xr:uid="{D1C1FBCE-C46A-4063-A058-AEC8972B648E}"/>
    <cellStyle name="20% - Accent1 24 4 2" xfId="14367" xr:uid="{D11A63B3-07D0-4602-8FDA-476D5F1C64D1}"/>
    <cellStyle name="20% - Accent1 24 4 2 2" xfId="43045" xr:uid="{0FFD2B92-1346-4DF3-B7DC-8AEF83217B7C}"/>
    <cellStyle name="20% - Accent1 24 4 3" xfId="23220" xr:uid="{DA9A350B-8D2F-4ECD-A354-649F01E63B8F}"/>
    <cellStyle name="20% - Accent1 24 4 3 2" xfId="51897" xr:uid="{7241FA49-E014-4574-B8C4-46EEC1BBF721}"/>
    <cellStyle name="20% - Accent1 24 4 4" xfId="37340" xr:uid="{D04856DE-E97B-42DE-83F2-EA84D68B45CE}"/>
    <cellStyle name="20% - Accent1 24 5" xfId="15882" xr:uid="{2A141E4D-FB54-43E7-9778-6410BC46AB51}"/>
    <cellStyle name="20% - Accent1 24 5 2" xfId="24735" xr:uid="{B43EE609-D1C0-4E86-B481-C3DB05356FAB}"/>
    <cellStyle name="20% - Accent1 24 5 2 2" xfId="53412" xr:uid="{8068DC92-CD42-4D6C-BEE7-C9341D1FF41C}"/>
    <cellStyle name="20% - Accent1 24 5 3" xfId="44560" xr:uid="{50EF9DBE-8781-4979-A22C-78190315EC6A}"/>
    <cellStyle name="20% - Accent1 24 6" xfId="17441" xr:uid="{7DBBFCC5-D8B9-4EF6-83FA-D3353F306368}"/>
    <cellStyle name="20% - Accent1 24 6 2" xfId="26294" xr:uid="{949311EC-4426-49C9-8F50-9978BFF96A45}"/>
    <cellStyle name="20% - Accent1 24 6 2 2" xfId="54971" xr:uid="{8FE3E354-AB05-4A72-AF6A-4DFDB8C4C83E}"/>
    <cellStyle name="20% - Accent1 24 6 3" xfId="46119" xr:uid="{5003C925-4D80-46AB-8F46-EED02705DE4C}"/>
    <cellStyle name="20% - Accent1 24 7" xfId="10182" xr:uid="{9151AC82-E9AA-42A3-9370-5FC10B650741}"/>
    <cellStyle name="20% - Accent1 24 7 2" xfId="27887" xr:uid="{6E70F9C3-06C0-47D2-8F91-8BDDC314BD1B}"/>
    <cellStyle name="20% - Accent1 24 7 2 2" xfId="56564" xr:uid="{880E5FB9-A38B-46D6-B586-EF882CBBE8C4}"/>
    <cellStyle name="20% - Accent1 24 7 3" xfId="38860" xr:uid="{CCA98A25-8627-47B8-A392-5486F256FD4B}"/>
    <cellStyle name="20% - Accent1 24 8" xfId="19035" xr:uid="{E19684FF-D849-4968-9AF7-0B784CAB6545}"/>
    <cellStyle name="20% - Accent1 24 8 2" xfId="47712" xr:uid="{49F0322B-9B3A-4FCB-9D47-DD5CBD7908E5}"/>
    <cellStyle name="20% - Accent1 24 9" xfId="33155" xr:uid="{FBF816E0-4C07-4F21-8CB2-6CBBE388D902}"/>
    <cellStyle name="20% - Accent1 25" xfId="4492" xr:uid="{40787518-4EBF-41DA-B351-64F90AB6616A}"/>
    <cellStyle name="20% - Accent1 25 2" xfId="5843" xr:uid="{270EDF39-6246-4DE9-A928-DAE9B2C35EBA}"/>
    <cellStyle name="20% - Accent1 25 2 2" xfId="11555" xr:uid="{3A6246FB-BAD8-4B5C-8168-2C22286B054C}"/>
    <cellStyle name="20% - Accent1 25 2 2 2" xfId="40233" xr:uid="{4E36514F-DE8A-4C6B-8CCE-C18D66FBC918}"/>
    <cellStyle name="20% - Accent1 25 2 3" xfId="20408" xr:uid="{DBCD6596-AA21-4C66-9801-5B897117B77B}"/>
    <cellStyle name="20% - Accent1 25 2 3 2" xfId="49085" xr:uid="{B985A54B-BBF1-43A7-8045-EEAAA4F0880F}"/>
    <cellStyle name="20% - Accent1 25 2 4" xfId="34528" xr:uid="{79E4F6D9-7C2A-4256-AC0A-A23F002356D2}"/>
    <cellStyle name="20% - Accent1 25 3" xfId="7260" xr:uid="{16A64F38-6C4E-4EB7-9290-4EE8A9EDA761}"/>
    <cellStyle name="20% - Accent1 25 3 2" xfId="12972" xr:uid="{E8AE79E7-3B21-4D90-922A-531D8B8EDB42}"/>
    <cellStyle name="20% - Accent1 25 3 2 2" xfId="41650" xr:uid="{03FAC3C8-02D9-48AF-95B8-9056DD5E3AFC}"/>
    <cellStyle name="20% - Accent1 25 3 3" xfId="21825" xr:uid="{F1F0A7D1-BBE1-4E47-9B98-B4A882A9E8C1}"/>
    <cellStyle name="20% - Accent1 25 3 3 2" xfId="50502" xr:uid="{65E9AE14-C272-46FA-BB52-E2FED7381C95}"/>
    <cellStyle name="20% - Accent1 25 3 4" xfId="35945" xr:uid="{FE197FD3-0B4E-44B0-8B09-144CB85618D7}"/>
    <cellStyle name="20% - Accent1 25 4" xfId="8677" xr:uid="{C01209F3-98C5-4923-9AFB-D378EA0AA562}"/>
    <cellStyle name="20% - Accent1 25 4 2" xfId="14389" xr:uid="{C25DD77A-429B-42FA-8024-D47811AC268A}"/>
    <cellStyle name="20% - Accent1 25 4 2 2" xfId="43067" xr:uid="{ABB0C76E-88AC-4361-8E86-D38C8AD9DFFF}"/>
    <cellStyle name="20% - Accent1 25 4 3" xfId="23242" xr:uid="{C2D996D4-40C0-445F-A3CC-3092AB9DCC35}"/>
    <cellStyle name="20% - Accent1 25 4 3 2" xfId="51919" xr:uid="{E78278B3-E71E-491B-99E6-4434621D8489}"/>
    <cellStyle name="20% - Accent1 25 4 4" xfId="37362" xr:uid="{93A678FF-C31C-4828-9763-367A752CB075}"/>
    <cellStyle name="20% - Accent1 25 5" xfId="15904" xr:uid="{63DFBEB1-B40E-40BA-A2E9-B0D92475CFD6}"/>
    <cellStyle name="20% - Accent1 25 5 2" xfId="24757" xr:uid="{6B43195D-79C0-4853-BF8A-44BA108E5A2A}"/>
    <cellStyle name="20% - Accent1 25 5 2 2" xfId="53434" xr:uid="{6F954CA4-C897-4B88-9D61-DC81E5646D4E}"/>
    <cellStyle name="20% - Accent1 25 5 3" xfId="44582" xr:uid="{96A437F5-1621-46B2-A26E-BDF130856154}"/>
    <cellStyle name="20% - Accent1 25 6" xfId="17463" xr:uid="{E171D064-6AB2-4CDB-8CDB-F63740E9275B}"/>
    <cellStyle name="20% - Accent1 25 6 2" xfId="26316" xr:uid="{D7323556-27D9-401A-A59C-B7456BAC060C}"/>
    <cellStyle name="20% - Accent1 25 6 2 2" xfId="54993" xr:uid="{FCB51C50-ED28-49F3-A32B-19F20EB4561A}"/>
    <cellStyle name="20% - Accent1 25 6 3" xfId="46141" xr:uid="{40C19B91-8B22-4B4F-AA13-27F57BF4B613}"/>
    <cellStyle name="20% - Accent1 25 7" xfId="10204" xr:uid="{4F8ABE50-13E3-4595-B2C1-4D1172051839}"/>
    <cellStyle name="20% - Accent1 25 7 2" xfId="27909" xr:uid="{EC0F3F9B-4844-431B-82A9-9049BD601F25}"/>
    <cellStyle name="20% - Accent1 25 7 2 2" xfId="56586" xr:uid="{9ACFEAE1-3A6F-4541-A668-D4D0C61D3E3D}"/>
    <cellStyle name="20% - Accent1 25 7 3" xfId="38882" xr:uid="{9274E395-4473-4683-B94E-6DDA53F3177D}"/>
    <cellStyle name="20% - Accent1 25 8" xfId="19057" xr:uid="{05256595-95E1-4ABD-99FF-B9113BA20BA4}"/>
    <cellStyle name="20% - Accent1 25 8 2" xfId="47734" xr:uid="{33DAEA06-F01F-45E6-A4C4-840AFA8BEB77}"/>
    <cellStyle name="20% - Accent1 25 9" xfId="33177" xr:uid="{AC074845-B553-43F4-924C-67D39DBBD835}"/>
    <cellStyle name="20% - Accent1 26" xfId="4514" xr:uid="{6F59E655-DC74-4F4C-A733-E6B756FFFD96}"/>
    <cellStyle name="20% - Accent1 26 2" xfId="5865" xr:uid="{B18A485B-EF4F-4158-9149-9AABADD40616}"/>
    <cellStyle name="20% - Accent1 26 2 2" xfId="11577" xr:uid="{77B86BD8-4D79-4531-AD9F-50C58BA98C9F}"/>
    <cellStyle name="20% - Accent1 26 2 2 2" xfId="40255" xr:uid="{F9AF5F1E-BA1E-45C1-974E-4A5361C55F07}"/>
    <cellStyle name="20% - Accent1 26 2 3" xfId="20430" xr:uid="{10AAE2E1-D21C-4684-B026-242467A52A45}"/>
    <cellStyle name="20% - Accent1 26 2 3 2" xfId="49107" xr:uid="{7C67E3F5-7288-4088-B458-210928F49575}"/>
    <cellStyle name="20% - Accent1 26 2 4" xfId="34550" xr:uid="{FB709840-5793-4A8A-933F-EADAAAA17A29}"/>
    <cellStyle name="20% - Accent1 26 3" xfId="7282" xr:uid="{F862B311-AAE5-495F-A632-8B5C1EF00C82}"/>
    <cellStyle name="20% - Accent1 26 3 2" xfId="12994" xr:uid="{379FD07B-3D33-4306-AE36-205295699299}"/>
    <cellStyle name="20% - Accent1 26 3 2 2" xfId="41672" xr:uid="{84B6C156-0FDB-4442-B9CA-97F986937645}"/>
    <cellStyle name="20% - Accent1 26 3 3" xfId="21847" xr:uid="{B308B77D-CFB9-4F61-B332-937F8BA02E0A}"/>
    <cellStyle name="20% - Accent1 26 3 3 2" xfId="50524" xr:uid="{02FE5294-9F50-42E8-A9C2-D03F1CFA47D5}"/>
    <cellStyle name="20% - Accent1 26 3 4" xfId="35967" xr:uid="{32C83A0E-6263-4406-BF3E-A173F80E8647}"/>
    <cellStyle name="20% - Accent1 26 4" xfId="8699" xr:uid="{16E02396-38C6-4B34-9A28-8097FD71492A}"/>
    <cellStyle name="20% - Accent1 26 4 2" xfId="14411" xr:uid="{EA11D849-2B08-49EB-B5EC-0D72E15F0FD7}"/>
    <cellStyle name="20% - Accent1 26 4 2 2" xfId="43089" xr:uid="{CE6C99BB-C93F-4A20-ADB9-770A72677FB4}"/>
    <cellStyle name="20% - Accent1 26 4 3" xfId="23264" xr:uid="{99F93153-A953-4431-9531-122773738947}"/>
    <cellStyle name="20% - Accent1 26 4 3 2" xfId="51941" xr:uid="{41AF7ED8-0ADE-408F-B8C1-6B0F4F7DC532}"/>
    <cellStyle name="20% - Accent1 26 4 4" xfId="37384" xr:uid="{31C3205E-7E75-4B8D-9721-8C2523B541E2}"/>
    <cellStyle name="20% - Accent1 26 5" xfId="15926" xr:uid="{AA3A8A41-20B4-4C50-ABE2-94AA98329420}"/>
    <cellStyle name="20% - Accent1 26 5 2" xfId="24779" xr:uid="{900D0C33-A6A4-4F64-85B1-B1530CD29E35}"/>
    <cellStyle name="20% - Accent1 26 5 2 2" xfId="53456" xr:uid="{BAD083AB-933E-4CBE-8865-B88717C91C0E}"/>
    <cellStyle name="20% - Accent1 26 5 3" xfId="44604" xr:uid="{A162C5C9-6380-44B3-96D4-CDF8619F9A12}"/>
    <cellStyle name="20% - Accent1 26 6" xfId="17485" xr:uid="{88C347FE-B20E-4872-BC45-9CD952D42764}"/>
    <cellStyle name="20% - Accent1 26 6 2" xfId="26338" xr:uid="{0DBCC370-8D89-4E21-B8C1-FF9E8887117C}"/>
    <cellStyle name="20% - Accent1 26 6 2 2" xfId="55015" xr:uid="{3DD671DF-DE35-4291-B13B-07C8B5142153}"/>
    <cellStyle name="20% - Accent1 26 6 3" xfId="46163" xr:uid="{64128A40-FC09-4A50-98E3-A48946EE4990}"/>
    <cellStyle name="20% - Accent1 26 7" xfId="10226" xr:uid="{092A2786-0010-4804-8659-1379CBF31410}"/>
    <cellStyle name="20% - Accent1 26 7 2" xfId="27931" xr:uid="{81080978-3108-45F5-9A2B-4DEB25223195}"/>
    <cellStyle name="20% - Accent1 26 7 2 2" xfId="56608" xr:uid="{7978B4DC-768C-49CE-A8CD-ED975FBEA968}"/>
    <cellStyle name="20% - Accent1 26 7 3" xfId="38904" xr:uid="{2708CC24-09DA-4850-B2B6-0C2A15B9BF2E}"/>
    <cellStyle name="20% - Accent1 26 8" xfId="19079" xr:uid="{5A64EACC-CAB9-49DE-9CDE-3D9BF72666B0}"/>
    <cellStyle name="20% - Accent1 26 8 2" xfId="47756" xr:uid="{BC71E45D-6301-41E3-BA64-C7EFF31812D0}"/>
    <cellStyle name="20% - Accent1 26 9" xfId="33199" xr:uid="{D8045303-FE5A-4EE6-AF48-EC36C6ABBB7C}"/>
    <cellStyle name="20% - Accent1 27" xfId="4536" xr:uid="{75DE0DF9-AAA9-41B5-9559-EA0DD2F37A74}"/>
    <cellStyle name="20% - Accent1 27 2" xfId="5887" xr:uid="{0D4D5671-8F44-4691-B7CF-FBB855A42C80}"/>
    <cellStyle name="20% - Accent1 27 2 2" xfId="11599" xr:uid="{5FDCDDFB-7E6C-4E03-9E78-FC168431CFDB}"/>
    <cellStyle name="20% - Accent1 27 2 2 2" xfId="40277" xr:uid="{5D89C5A2-8E77-4317-A735-B6E3E3FCF5BE}"/>
    <cellStyle name="20% - Accent1 27 2 3" xfId="20452" xr:uid="{40BEA6A5-50F7-4A07-8C74-F08FD7D334B9}"/>
    <cellStyle name="20% - Accent1 27 2 3 2" xfId="49129" xr:uid="{FB398C16-BB33-47C5-8F55-E6EB38EB1BA9}"/>
    <cellStyle name="20% - Accent1 27 2 4" xfId="34572" xr:uid="{18025178-9B2C-4E8F-A38C-A9C7A013FEED}"/>
    <cellStyle name="20% - Accent1 27 3" xfId="7304" xr:uid="{ADBF19E5-A673-4C03-9C1C-83C4D76B381D}"/>
    <cellStyle name="20% - Accent1 27 3 2" xfId="13016" xr:uid="{32A0BD44-A265-4E60-82C2-671A8B8C4377}"/>
    <cellStyle name="20% - Accent1 27 3 2 2" xfId="41694" xr:uid="{5FB9D496-7980-47BB-B836-548CD7FE7B9F}"/>
    <cellStyle name="20% - Accent1 27 3 3" xfId="21869" xr:uid="{3F310186-BD88-4579-A72C-A60614515004}"/>
    <cellStyle name="20% - Accent1 27 3 3 2" xfId="50546" xr:uid="{70049903-196A-4CF5-99E0-6478E8CC5C9E}"/>
    <cellStyle name="20% - Accent1 27 3 4" xfId="35989" xr:uid="{370BC352-66E4-4885-A975-1C8BF01E309F}"/>
    <cellStyle name="20% - Accent1 27 4" xfId="8721" xr:uid="{04E6396D-10A4-47D0-B66A-A585F5816AF4}"/>
    <cellStyle name="20% - Accent1 27 4 2" xfId="14433" xr:uid="{1D0F6FBD-9295-40B6-92E5-FEC5A3B042F6}"/>
    <cellStyle name="20% - Accent1 27 4 2 2" xfId="43111" xr:uid="{F796C8A6-54CA-4256-B0DD-9050BB32DF66}"/>
    <cellStyle name="20% - Accent1 27 4 3" xfId="23286" xr:uid="{C2EAF994-F646-4F73-9215-EC6ADCA31F91}"/>
    <cellStyle name="20% - Accent1 27 4 3 2" xfId="51963" xr:uid="{B52DED8A-FDFC-443E-8866-192BF3BF1C1F}"/>
    <cellStyle name="20% - Accent1 27 4 4" xfId="37406" xr:uid="{1A4962CB-1374-4290-BC40-69CDA0CC9C53}"/>
    <cellStyle name="20% - Accent1 27 5" xfId="15948" xr:uid="{10636543-720F-41DC-9E30-899020E03534}"/>
    <cellStyle name="20% - Accent1 27 5 2" xfId="24801" xr:uid="{E3308496-13E3-430C-876F-7877BF714F20}"/>
    <cellStyle name="20% - Accent1 27 5 2 2" xfId="53478" xr:uid="{A6F7641D-5F6D-4622-818A-C308CF03DF4A}"/>
    <cellStyle name="20% - Accent1 27 5 3" xfId="44626" xr:uid="{DAC9CFA2-1327-4E1C-A85F-DBD703455FB5}"/>
    <cellStyle name="20% - Accent1 27 6" xfId="17507" xr:uid="{A09BF647-CCF6-4202-A0F6-5E04DEAD1543}"/>
    <cellStyle name="20% - Accent1 27 6 2" xfId="26360" xr:uid="{22BA0002-74EE-46F7-B14F-1040FAFD76EF}"/>
    <cellStyle name="20% - Accent1 27 6 2 2" xfId="55037" xr:uid="{9A894691-8D0F-4657-9271-DDCB5B4A0EDA}"/>
    <cellStyle name="20% - Accent1 27 6 3" xfId="46185" xr:uid="{D6E6AC7A-BE6B-4062-9CB1-6DA563BEC2D3}"/>
    <cellStyle name="20% - Accent1 27 7" xfId="10248" xr:uid="{4115FEBE-81FD-4205-9B6A-39D63AFD1958}"/>
    <cellStyle name="20% - Accent1 27 7 2" xfId="27953" xr:uid="{DDB9A880-C260-4997-95E6-3DD8051483A5}"/>
    <cellStyle name="20% - Accent1 27 7 2 2" xfId="56630" xr:uid="{DCCC3AC4-5FD5-418F-8DD6-59B40FD82176}"/>
    <cellStyle name="20% - Accent1 27 7 3" xfId="38926" xr:uid="{92081DFA-71BF-43E5-84BE-3110D8B4B77A}"/>
    <cellStyle name="20% - Accent1 27 8" xfId="19101" xr:uid="{ACBCD1A1-3658-40A4-9760-4DE267704DE2}"/>
    <cellStyle name="20% - Accent1 27 8 2" xfId="47778" xr:uid="{692EB6BB-1D7E-4CEE-9AF9-FEBBDC4F433F}"/>
    <cellStyle name="20% - Accent1 27 9" xfId="33221" xr:uid="{2468FDCC-0332-492E-BC01-F988A6E872A9}"/>
    <cellStyle name="20% - Accent1 28" xfId="4558" xr:uid="{E3F75625-88D9-4022-AF6B-5B99155DD8C7}"/>
    <cellStyle name="20% - Accent1 28 2" xfId="5909" xr:uid="{B10BEEA9-88B8-42F4-98AF-E477470A8ADB}"/>
    <cellStyle name="20% - Accent1 28 2 2" xfId="11621" xr:uid="{2808C984-4C47-4219-8743-A60A3F37FCB1}"/>
    <cellStyle name="20% - Accent1 28 2 2 2" xfId="40299" xr:uid="{94B721E8-742E-422C-80B0-52C3DF2711B3}"/>
    <cellStyle name="20% - Accent1 28 2 3" xfId="20474" xr:uid="{B59D23B5-CF1F-4B2A-9FF8-2C9187A9775F}"/>
    <cellStyle name="20% - Accent1 28 2 3 2" xfId="49151" xr:uid="{126E3DE4-25EF-4A07-9FC2-07CE2E735B73}"/>
    <cellStyle name="20% - Accent1 28 2 4" xfId="34594" xr:uid="{14F91941-C325-46F0-8667-5F84E94B7C9F}"/>
    <cellStyle name="20% - Accent1 28 3" xfId="7326" xr:uid="{FC36C2FC-9894-4134-958F-A7F45436EC78}"/>
    <cellStyle name="20% - Accent1 28 3 2" xfId="13038" xr:uid="{D080F21E-C774-47DB-96D4-DF7DDF000304}"/>
    <cellStyle name="20% - Accent1 28 3 2 2" xfId="41716" xr:uid="{6B967729-107A-4EB3-ABF4-7077FE9A60CD}"/>
    <cellStyle name="20% - Accent1 28 3 3" xfId="21891" xr:uid="{8F74C1EB-0035-4E3C-A385-117250525B25}"/>
    <cellStyle name="20% - Accent1 28 3 3 2" xfId="50568" xr:uid="{1A0BBCDA-B119-430B-ADDF-4FB8F1668731}"/>
    <cellStyle name="20% - Accent1 28 3 4" xfId="36011" xr:uid="{BFFA22E4-D7E9-4961-B620-4AAC528C5AD9}"/>
    <cellStyle name="20% - Accent1 28 4" xfId="8743" xr:uid="{59DCE574-B426-4C91-B298-8AF1714F5B6F}"/>
    <cellStyle name="20% - Accent1 28 4 2" xfId="14455" xr:uid="{64F4778D-4766-42A0-9530-358A04F417BA}"/>
    <cellStyle name="20% - Accent1 28 4 2 2" xfId="43133" xr:uid="{C36FCBA7-8E2B-4FDF-B6C1-A6BEE614F9D3}"/>
    <cellStyle name="20% - Accent1 28 4 3" xfId="23308" xr:uid="{CBE7A22D-FB97-4580-AC66-ECFEC33ED886}"/>
    <cellStyle name="20% - Accent1 28 4 3 2" xfId="51985" xr:uid="{704CCB1D-829B-4892-9619-BE7594F5AA27}"/>
    <cellStyle name="20% - Accent1 28 4 4" xfId="37428" xr:uid="{01C79C81-C753-44DD-98F0-C4B4294299E3}"/>
    <cellStyle name="20% - Accent1 28 5" xfId="15970" xr:uid="{E387AB8C-2CA0-4D50-B173-921CE2DE1C4F}"/>
    <cellStyle name="20% - Accent1 28 5 2" xfId="24823" xr:uid="{68C1E3A6-598C-4A26-83BB-E5D28A7259FF}"/>
    <cellStyle name="20% - Accent1 28 5 2 2" xfId="53500" xr:uid="{F691C64F-C91D-43A0-A2E6-15A5C1D8BAAE}"/>
    <cellStyle name="20% - Accent1 28 5 3" xfId="44648" xr:uid="{C8C592AD-BF29-4723-928B-5D069CA9C2A3}"/>
    <cellStyle name="20% - Accent1 28 6" xfId="17529" xr:uid="{3575E2DA-4558-4DE4-9618-9831ADD0DD80}"/>
    <cellStyle name="20% - Accent1 28 6 2" xfId="26382" xr:uid="{27711508-366E-41AB-A1F1-5D13C6044FD9}"/>
    <cellStyle name="20% - Accent1 28 6 2 2" xfId="55059" xr:uid="{529EAE64-5F59-4071-AB4C-1CC717DF154B}"/>
    <cellStyle name="20% - Accent1 28 6 3" xfId="46207" xr:uid="{6C07D7A6-598F-4A5C-BF51-8C4324261F7B}"/>
    <cellStyle name="20% - Accent1 28 7" xfId="10270" xr:uid="{22820A4C-0BE1-4D1E-95D2-D9A44EB53498}"/>
    <cellStyle name="20% - Accent1 28 7 2" xfId="27975" xr:uid="{7F82EA54-2438-4EC8-8B15-2A93589FCF69}"/>
    <cellStyle name="20% - Accent1 28 7 2 2" xfId="56652" xr:uid="{5F888F27-7BC9-41DF-B009-971101D6F6BF}"/>
    <cellStyle name="20% - Accent1 28 7 3" xfId="38948" xr:uid="{C81EB959-EA09-4250-BDEB-B994AADEE70A}"/>
    <cellStyle name="20% - Accent1 28 8" xfId="19123" xr:uid="{5A9FED2D-9F41-4836-A188-4D36D6EE12E3}"/>
    <cellStyle name="20% - Accent1 28 8 2" xfId="47800" xr:uid="{093D6C8F-7BB5-49D3-85D6-F23DC21F5EF8}"/>
    <cellStyle name="20% - Accent1 28 9" xfId="33243" xr:uid="{E6F7B654-3FC4-4120-BAB6-98D3B23FCF8B}"/>
    <cellStyle name="20% - Accent1 29" xfId="4580" xr:uid="{3A3BA95E-6DBC-4278-A846-B2B2AD06A8BC}"/>
    <cellStyle name="20% - Accent1 29 2" xfId="5931" xr:uid="{7DABA15A-871B-40F9-97E2-25DA3CD38404}"/>
    <cellStyle name="20% - Accent1 29 2 2" xfId="11643" xr:uid="{9083509A-8365-476A-B4C0-E862886E45FF}"/>
    <cellStyle name="20% - Accent1 29 2 2 2" xfId="40321" xr:uid="{57272265-76F7-4B72-AAD2-BEFF6E891CDF}"/>
    <cellStyle name="20% - Accent1 29 2 3" xfId="20496" xr:uid="{906DE390-333F-4D79-9CEF-15E12F931582}"/>
    <cellStyle name="20% - Accent1 29 2 3 2" xfId="49173" xr:uid="{C8839A2C-D49C-496A-9FC2-7C6E3BCBC429}"/>
    <cellStyle name="20% - Accent1 29 2 4" xfId="34616" xr:uid="{FDDCADE7-2DC3-44A3-8B99-945E27F0F96B}"/>
    <cellStyle name="20% - Accent1 29 3" xfId="7348" xr:uid="{6B59512C-161C-4E58-8CF4-FE80C3FA37E8}"/>
    <cellStyle name="20% - Accent1 29 3 2" xfId="13060" xr:uid="{F7D307F4-0D93-4069-9A72-8DD1AEC219A1}"/>
    <cellStyle name="20% - Accent1 29 3 2 2" xfId="41738" xr:uid="{C3870742-CC66-469C-8F90-874A81224794}"/>
    <cellStyle name="20% - Accent1 29 3 3" xfId="21913" xr:uid="{93E009AF-2693-4D2F-ADFE-F1AD0B292434}"/>
    <cellStyle name="20% - Accent1 29 3 3 2" xfId="50590" xr:uid="{BF2A5425-9236-4E64-80DC-61251B311072}"/>
    <cellStyle name="20% - Accent1 29 3 4" xfId="36033" xr:uid="{00033913-D167-42AA-88D7-7D2356C607A5}"/>
    <cellStyle name="20% - Accent1 29 4" xfId="8765" xr:uid="{B7E986ED-1B9C-4A1A-BE9D-5AECAEB3F05D}"/>
    <cellStyle name="20% - Accent1 29 4 2" xfId="14477" xr:uid="{489FF93C-DA12-496A-8406-BC96F921BE9C}"/>
    <cellStyle name="20% - Accent1 29 4 2 2" xfId="43155" xr:uid="{7358EC7A-FBB9-416C-BF4E-FD314B9A1C4B}"/>
    <cellStyle name="20% - Accent1 29 4 3" xfId="23330" xr:uid="{A3F72CF7-D0CA-431F-8434-E9D2DD96CD5F}"/>
    <cellStyle name="20% - Accent1 29 4 3 2" xfId="52007" xr:uid="{86E846E7-DD25-417D-99C5-0A90A1A21264}"/>
    <cellStyle name="20% - Accent1 29 4 4" xfId="37450" xr:uid="{0F815401-E4E0-411E-9FF3-70285AE5B971}"/>
    <cellStyle name="20% - Accent1 29 5" xfId="15992" xr:uid="{8C55DE70-C26A-433A-B162-3E782680D1B4}"/>
    <cellStyle name="20% - Accent1 29 5 2" xfId="24845" xr:uid="{E50835B4-21F5-45CE-8510-F7DC0B637455}"/>
    <cellStyle name="20% - Accent1 29 5 2 2" xfId="53522" xr:uid="{4918E707-E8EC-4C4C-BE9A-69D5092E1669}"/>
    <cellStyle name="20% - Accent1 29 5 3" xfId="44670" xr:uid="{F83C3C18-F2D0-45E1-9E4F-748B47F3218E}"/>
    <cellStyle name="20% - Accent1 29 6" xfId="17551" xr:uid="{7A5597B8-7EF5-4BE6-B816-F8969E5B4764}"/>
    <cellStyle name="20% - Accent1 29 6 2" xfId="26404" xr:uid="{64BB90C4-EFBD-4F7D-A5CC-F42A6B77E2E0}"/>
    <cellStyle name="20% - Accent1 29 6 2 2" xfId="55081" xr:uid="{A7E5FA58-B306-4B98-818E-3761D7C22CBD}"/>
    <cellStyle name="20% - Accent1 29 6 3" xfId="46229" xr:uid="{CD1FE33A-16D5-43B9-AEBE-F3DF9641F68E}"/>
    <cellStyle name="20% - Accent1 29 7" xfId="10292" xr:uid="{0CF6E46B-4F27-4743-BA71-F337F499D817}"/>
    <cellStyle name="20% - Accent1 29 7 2" xfId="27997" xr:uid="{31A46B26-4538-42FC-86ED-4A6650FB59E2}"/>
    <cellStyle name="20% - Accent1 29 7 2 2" xfId="56674" xr:uid="{C7F42B02-17F1-47C1-914C-88771385011D}"/>
    <cellStyle name="20% - Accent1 29 7 3" xfId="38970" xr:uid="{CB43A559-271B-4CC1-9D01-68097C7DC527}"/>
    <cellStyle name="20% - Accent1 29 8" xfId="19145" xr:uid="{DC78918F-3734-4032-AA14-8AF0721AC9D3}"/>
    <cellStyle name="20% - Accent1 29 8 2" xfId="47822" xr:uid="{0F62F16E-DB99-444E-BC0E-A7DD99C37401}"/>
    <cellStyle name="20% - Accent1 29 9" xfId="33265" xr:uid="{DA6B551B-4805-4D01-9DB1-6147E2ECF5F1}"/>
    <cellStyle name="20% - Accent1 3" xfId="216" xr:uid="{0742AF4E-418F-46D1-8688-0C38B0816DA7}"/>
    <cellStyle name="20% - Accent1 3 2" xfId="386" xr:uid="{94FD694E-B6C2-4F84-8C61-3E63683F55DD}"/>
    <cellStyle name="20% - Accent1 30" xfId="4602" xr:uid="{7FFE7D8D-C91D-4609-B06C-3ED286C53DC8}"/>
    <cellStyle name="20% - Accent1 30 2" xfId="5953" xr:uid="{54590DBF-9488-45F6-A641-67A16958C640}"/>
    <cellStyle name="20% - Accent1 30 2 2" xfId="11665" xr:uid="{E978AE9A-63FD-45B6-9EBA-D1BB5D4713C6}"/>
    <cellStyle name="20% - Accent1 30 2 2 2" xfId="40343" xr:uid="{B77ABB2D-66B5-47F9-BE5E-0EC249D3BEDA}"/>
    <cellStyle name="20% - Accent1 30 2 3" xfId="20518" xr:uid="{60823B4A-4828-4004-B76F-64AA9B4E2FE1}"/>
    <cellStyle name="20% - Accent1 30 2 3 2" xfId="49195" xr:uid="{359C73AD-DC43-4163-8DE4-2DD615622492}"/>
    <cellStyle name="20% - Accent1 30 2 4" xfId="34638" xr:uid="{0CAFC0CE-6E65-4BDE-BA3B-81A9AC043FB9}"/>
    <cellStyle name="20% - Accent1 30 3" xfId="7370" xr:uid="{1083AB76-1E58-4A34-A7BD-BE89FCEA3037}"/>
    <cellStyle name="20% - Accent1 30 3 2" xfId="13082" xr:uid="{61F665EB-CB86-42F2-8198-32007A0DA12F}"/>
    <cellStyle name="20% - Accent1 30 3 2 2" xfId="41760" xr:uid="{0BEE775A-F256-4A3E-B6F7-0AFAF43FD2EF}"/>
    <cellStyle name="20% - Accent1 30 3 3" xfId="21935" xr:uid="{2FD26F4B-7843-4523-8B14-E34FB1750D68}"/>
    <cellStyle name="20% - Accent1 30 3 3 2" xfId="50612" xr:uid="{84AC5E85-4959-4256-B769-EB91F739C18A}"/>
    <cellStyle name="20% - Accent1 30 3 4" xfId="36055" xr:uid="{E3D430DC-510B-4B5C-97CE-5855388829B5}"/>
    <cellStyle name="20% - Accent1 30 4" xfId="8787" xr:uid="{704C24CC-33E5-495F-A8D1-8E3D54D1F26A}"/>
    <cellStyle name="20% - Accent1 30 4 2" xfId="14499" xr:uid="{8DD750BC-4553-4AB0-AB1E-79A70F35267B}"/>
    <cellStyle name="20% - Accent1 30 4 2 2" xfId="43177" xr:uid="{B79988B4-DA54-402F-8568-B3875CFEE486}"/>
    <cellStyle name="20% - Accent1 30 4 3" xfId="23352" xr:uid="{1359B1A1-08CB-4B51-A714-BC11E813BB76}"/>
    <cellStyle name="20% - Accent1 30 4 3 2" xfId="52029" xr:uid="{7A179535-95DA-4C1F-9BB1-599FAD206D82}"/>
    <cellStyle name="20% - Accent1 30 4 4" xfId="37472" xr:uid="{A1148917-51C0-45D2-86FD-DBB67C827658}"/>
    <cellStyle name="20% - Accent1 30 5" xfId="16014" xr:uid="{2CD0373D-8B6B-491D-8F88-54BED2B9FC38}"/>
    <cellStyle name="20% - Accent1 30 5 2" xfId="24867" xr:uid="{9153EF04-2748-42EC-A94F-F4C1BD02F588}"/>
    <cellStyle name="20% - Accent1 30 5 2 2" xfId="53544" xr:uid="{7CA767B5-CF7D-440A-A2EC-F015C57456CB}"/>
    <cellStyle name="20% - Accent1 30 5 3" xfId="44692" xr:uid="{8C3760B7-CFD4-47E3-8CCA-EBE405F5849F}"/>
    <cellStyle name="20% - Accent1 30 6" xfId="17573" xr:uid="{CD16F831-1165-4484-845C-47DD8DCCE877}"/>
    <cellStyle name="20% - Accent1 30 6 2" xfId="26426" xr:uid="{7C34B534-ED45-4A68-8988-FB60D1DE310D}"/>
    <cellStyle name="20% - Accent1 30 6 2 2" xfId="55103" xr:uid="{07DE0F28-379C-47E6-9AA8-3400AB1003AC}"/>
    <cellStyle name="20% - Accent1 30 6 3" xfId="46251" xr:uid="{D6ED78EE-1E0B-4F11-8F59-1EBA022E7E92}"/>
    <cellStyle name="20% - Accent1 30 7" xfId="10314" xr:uid="{075FC79F-9C89-4C6A-ACE1-0DB81B96DDE1}"/>
    <cellStyle name="20% - Accent1 30 7 2" xfId="28019" xr:uid="{A1246701-2134-46C2-B8D2-120D0EAD4738}"/>
    <cellStyle name="20% - Accent1 30 7 2 2" xfId="56696" xr:uid="{5C1D5A22-2EE3-4289-BC98-57F7070551F3}"/>
    <cellStyle name="20% - Accent1 30 7 3" xfId="38992" xr:uid="{8C9D009C-D7AD-484E-9C45-16E660BEB28B}"/>
    <cellStyle name="20% - Accent1 30 8" xfId="19167" xr:uid="{3DFDDA4B-5389-4E72-AD6F-F755D40A3497}"/>
    <cellStyle name="20% - Accent1 30 8 2" xfId="47844" xr:uid="{22DCBE2B-5895-4653-A720-BA0D6F84066B}"/>
    <cellStyle name="20% - Accent1 30 9" xfId="33287" xr:uid="{81FA757D-308B-4E49-B791-058C26D43071}"/>
    <cellStyle name="20% - Accent1 31" xfId="4624" xr:uid="{EF150058-D087-4F2D-9096-17E1D5148AB9}"/>
    <cellStyle name="20% - Accent1 31 2" xfId="5975" xr:uid="{791CE0C2-B811-42AC-800F-BCCA96517FBF}"/>
    <cellStyle name="20% - Accent1 31 2 2" xfId="11687" xr:uid="{E61A3BCE-7381-4AFD-ABFA-42AFC20DD0BE}"/>
    <cellStyle name="20% - Accent1 31 2 2 2" xfId="40365" xr:uid="{9A9E8E6D-D556-4A81-9D72-A156F562FF2C}"/>
    <cellStyle name="20% - Accent1 31 2 3" xfId="20540" xr:uid="{29BF8739-D083-4E88-9EA6-21169C60BB93}"/>
    <cellStyle name="20% - Accent1 31 2 3 2" xfId="49217" xr:uid="{B1A887D3-F6B7-4167-87C4-846CAE74BB84}"/>
    <cellStyle name="20% - Accent1 31 2 4" xfId="34660" xr:uid="{3AB8CE41-19EB-46CC-A667-CA127D462B1E}"/>
    <cellStyle name="20% - Accent1 31 3" xfId="7392" xr:uid="{8A46B615-F788-4E79-869B-B4677F1EBEAC}"/>
    <cellStyle name="20% - Accent1 31 3 2" xfId="13104" xr:uid="{8A2A23FE-6A5F-4C6E-AC6B-198205EAFC89}"/>
    <cellStyle name="20% - Accent1 31 3 2 2" xfId="41782" xr:uid="{2B574C6F-36FA-40A0-845E-AA61755E85D2}"/>
    <cellStyle name="20% - Accent1 31 3 3" xfId="21957" xr:uid="{1E289C10-4461-422E-86E7-8F2A6D03BDF5}"/>
    <cellStyle name="20% - Accent1 31 3 3 2" xfId="50634" xr:uid="{FBE3E560-ECBD-4E3F-89C9-4AFEB6A0FB8D}"/>
    <cellStyle name="20% - Accent1 31 3 4" xfId="36077" xr:uid="{D369342E-DAB3-4772-9DCA-437FBFE98C2D}"/>
    <cellStyle name="20% - Accent1 31 4" xfId="8809" xr:uid="{70EDDBAC-D802-418E-B44D-F16D75283662}"/>
    <cellStyle name="20% - Accent1 31 4 2" xfId="14521" xr:uid="{106A25C1-D307-4239-8D19-BC92CAEFC230}"/>
    <cellStyle name="20% - Accent1 31 4 2 2" xfId="43199" xr:uid="{9A50090F-81D1-4C3C-87A2-2D70C7176B5E}"/>
    <cellStyle name="20% - Accent1 31 4 3" xfId="23374" xr:uid="{F53890B1-6118-4E07-A6A1-4D637A873F84}"/>
    <cellStyle name="20% - Accent1 31 4 3 2" xfId="52051" xr:uid="{068FA049-1DD2-421A-A5EF-C5252A1AB8C1}"/>
    <cellStyle name="20% - Accent1 31 4 4" xfId="37494" xr:uid="{DE0C4232-DB0B-4655-B47C-48A01DB99ACA}"/>
    <cellStyle name="20% - Accent1 31 5" xfId="16036" xr:uid="{CB1FE898-A4DD-4CE1-9FB6-2892785C51A9}"/>
    <cellStyle name="20% - Accent1 31 5 2" xfId="24889" xr:uid="{2903C43C-9C21-42BD-B812-05400ED669DE}"/>
    <cellStyle name="20% - Accent1 31 5 2 2" xfId="53566" xr:uid="{DF930B7F-2161-4D81-9B2F-BCC70A464016}"/>
    <cellStyle name="20% - Accent1 31 5 3" xfId="44714" xr:uid="{740C29E2-B9DB-49C4-BC07-CC8D1F50112D}"/>
    <cellStyle name="20% - Accent1 31 6" xfId="17595" xr:uid="{15E82476-DA2E-4F6E-AA16-A1071D419664}"/>
    <cellStyle name="20% - Accent1 31 6 2" xfId="26448" xr:uid="{F8C49ABC-6173-4FE9-9368-CE4C70BEACD9}"/>
    <cellStyle name="20% - Accent1 31 6 2 2" xfId="55125" xr:uid="{FDE5BEAA-32A8-4EF1-B0C6-AC3F87E64EC9}"/>
    <cellStyle name="20% - Accent1 31 6 3" xfId="46273" xr:uid="{BB941B02-7834-40A6-AFCC-A1C655D56701}"/>
    <cellStyle name="20% - Accent1 31 7" xfId="10336" xr:uid="{1A77C457-C864-4755-A210-0B03DF42A0BA}"/>
    <cellStyle name="20% - Accent1 31 7 2" xfId="28041" xr:uid="{1913129B-1E53-4824-A5C4-6E10AB2ABBD6}"/>
    <cellStyle name="20% - Accent1 31 7 2 2" xfId="56718" xr:uid="{4FD08D7D-24DA-4705-852D-DCB03C6FA052}"/>
    <cellStyle name="20% - Accent1 31 7 3" xfId="39014" xr:uid="{6EC9B34A-0FCA-4CE7-9463-FE60AD129F70}"/>
    <cellStyle name="20% - Accent1 31 8" xfId="19189" xr:uid="{986C6548-C2C7-47B3-9AA5-87C98457DD7D}"/>
    <cellStyle name="20% - Accent1 31 8 2" xfId="47866" xr:uid="{8DFBA76C-C9B5-4193-B113-0D0C8D7BE765}"/>
    <cellStyle name="20% - Accent1 31 9" xfId="33309" xr:uid="{0D6B7170-D9A1-45FC-8877-75BD51EB6714}"/>
    <cellStyle name="20% - Accent1 32" xfId="4646" xr:uid="{16531A6B-EC2A-4377-A6D2-D417A720BC54}"/>
    <cellStyle name="20% - Accent1 32 2" xfId="5997" xr:uid="{E4DE218C-FB58-465D-9112-464832A484BB}"/>
    <cellStyle name="20% - Accent1 32 2 2" xfId="11709" xr:uid="{C90A1C68-E5FA-4CAD-B35F-EF2C9921F5D9}"/>
    <cellStyle name="20% - Accent1 32 2 2 2" xfId="40387" xr:uid="{C1416397-D1CF-4F63-98EC-54174C962310}"/>
    <cellStyle name="20% - Accent1 32 2 3" xfId="20562" xr:uid="{2D4E236B-39FF-4067-A56C-86828EAEA619}"/>
    <cellStyle name="20% - Accent1 32 2 3 2" xfId="49239" xr:uid="{428405B9-85C1-4AC6-B59C-6325AB0730FC}"/>
    <cellStyle name="20% - Accent1 32 2 4" xfId="34682" xr:uid="{CF3A9106-3CC9-4935-BED5-D9FDB82203DA}"/>
    <cellStyle name="20% - Accent1 32 3" xfId="7414" xr:uid="{5CE10D57-37B6-4041-A72B-6F8008D10FCC}"/>
    <cellStyle name="20% - Accent1 32 3 2" xfId="13126" xr:uid="{D276BBCC-49BD-4866-9076-2A3DB5C32193}"/>
    <cellStyle name="20% - Accent1 32 3 2 2" xfId="41804" xr:uid="{E1E0B709-6B96-440E-940D-77F3AB1C8661}"/>
    <cellStyle name="20% - Accent1 32 3 3" xfId="21979" xr:uid="{DA2E6679-0115-4A12-92C9-10878FC1E83C}"/>
    <cellStyle name="20% - Accent1 32 3 3 2" xfId="50656" xr:uid="{0EBAC1EB-4DE9-4D38-87EF-0837D7F4FBA8}"/>
    <cellStyle name="20% - Accent1 32 3 4" xfId="36099" xr:uid="{8B9AEBF6-6904-4265-A102-A1B273838DD2}"/>
    <cellStyle name="20% - Accent1 32 4" xfId="8831" xr:uid="{658680B4-FC28-474E-80A7-7FF3DE02AF88}"/>
    <cellStyle name="20% - Accent1 32 4 2" xfId="14543" xr:uid="{9FE722EF-9B61-41F4-B431-AC8D909A3B31}"/>
    <cellStyle name="20% - Accent1 32 4 2 2" xfId="43221" xr:uid="{E19BE740-E3EA-4942-8BF6-5AB6BCBED873}"/>
    <cellStyle name="20% - Accent1 32 4 3" xfId="23396" xr:uid="{8AAD1728-8DE1-4CC0-9EBD-08E1D721B273}"/>
    <cellStyle name="20% - Accent1 32 4 3 2" xfId="52073" xr:uid="{A8761EA8-4792-45EB-8802-6BCA83F9A125}"/>
    <cellStyle name="20% - Accent1 32 4 4" xfId="37516" xr:uid="{557A99E4-2CDB-444A-9909-6134FD5A31C7}"/>
    <cellStyle name="20% - Accent1 32 5" xfId="16058" xr:uid="{48382934-1B19-4004-944D-48BA83150D5B}"/>
    <cellStyle name="20% - Accent1 32 5 2" xfId="24911" xr:uid="{6048B5E2-1C31-4A43-911A-03AA4407F96D}"/>
    <cellStyle name="20% - Accent1 32 5 2 2" xfId="53588" xr:uid="{1C99B469-B2B0-455A-BB3A-E33E6B4AC5E0}"/>
    <cellStyle name="20% - Accent1 32 5 3" xfId="44736" xr:uid="{60F870B1-09C3-4D84-A4BB-1C5EEF378FD3}"/>
    <cellStyle name="20% - Accent1 32 6" xfId="17617" xr:uid="{BB8C2325-389D-4CEB-96D5-C0911FE34380}"/>
    <cellStyle name="20% - Accent1 32 6 2" xfId="26470" xr:uid="{AB50F034-642F-4E2E-9147-44C31CA3482C}"/>
    <cellStyle name="20% - Accent1 32 6 2 2" xfId="55147" xr:uid="{806C435C-0B05-42EB-A64E-18AD3599A167}"/>
    <cellStyle name="20% - Accent1 32 6 3" xfId="46295" xr:uid="{56D22319-D24F-4DBE-BA48-9285A26754A2}"/>
    <cellStyle name="20% - Accent1 32 7" xfId="10358" xr:uid="{5C36C668-B5C6-4CC9-984E-BC1EC15A3736}"/>
    <cellStyle name="20% - Accent1 32 7 2" xfId="28063" xr:uid="{B6E6074B-3E9D-4747-852F-F711F663B3B4}"/>
    <cellStyle name="20% - Accent1 32 7 2 2" xfId="56740" xr:uid="{97E97BAD-7834-425D-8DE3-098178EC47F5}"/>
    <cellStyle name="20% - Accent1 32 7 3" xfId="39036" xr:uid="{AF5084D8-9F3A-4E85-90FB-38ABCB1119A8}"/>
    <cellStyle name="20% - Accent1 32 8" xfId="19211" xr:uid="{C6D1B38A-4407-4C65-B698-CA73893D39FA}"/>
    <cellStyle name="20% - Accent1 32 8 2" xfId="47888" xr:uid="{0AFF5C82-B82C-434F-9BA6-82E9C8D9F515}"/>
    <cellStyle name="20% - Accent1 32 9" xfId="33331" xr:uid="{E590DA43-A17A-4BC0-9E1B-865F4454DB8B}"/>
    <cellStyle name="20% - Accent1 33" xfId="4668" xr:uid="{785E00EF-0491-494C-A2EA-3020624F7DF6}"/>
    <cellStyle name="20% - Accent1 33 2" xfId="6019" xr:uid="{D3AA81EB-2C4B-4149-9855-25076D4D194A}"/>
    <cellStyle name="20% - Accent1 33 2 2" xfId="11731" xr:uid="{C87184B6-3CFF-4B18-9BE8-10C7DB85D141}"/>
    <cellStyle name="20% - Accent1 33 2 2 2" xfId="40409" xr:uid="{94E3F4B8-4905-4897-B2D3-A1196C7412FC}"/>
    <cellStyle name="20% - Accent1 33 2 3" xfId="20584" xr:uid="{2EB73894-E0AB-4381-B849-42B54B685EB4}"/>
    <cellStyle name="20% - Accent1 33 2 3 2" xfId="49261" xr:uid="{4D721E1F-981F-4333-A2A6-74A00E637EBD}"/>
    <cellStyle name="20% - Accent1 33 2 4" xfId="34704" xr:uid="{1D0C68FB-24FA-4D80-8A1F-95431F3DB2CC}"/>
    <cellStyle name="20% - Accent1 33 3" xfId="7436" xr:uid="{4BCA80ED-CF6A-43FE-8DB5-56F2AFD52950}"/>
    <cellStyle name="20% - Accent1 33 3 2" xfId="13148" xr:uid="{1ABEE1E9-D124-4A4F-8081-3B611923E724}"/>
    <cellStyle name="20% - Accent1 33 3 2 2" xfId="41826" xr:uid="{516FF90B-F051-46CD-ADFA-E69B3425B964}"/>
    <cellStyle name="20% - Accent1 33 3 3" xfId="22001" xr:uid="{0F17014A-1082-4EE9-909F-BEF7B2D8A39B}"/>
    <cellStyle name="20% - Accent1 33 3 3 2" xfId="50678" xr:uid="{C60366FF-C1C5-4677-83AE-39AA53F976EB}"/>
    <cellStyle name="20% - Accent1 33 3 4" xfId="36121" xr:uid="{10DB7846-F8EC-4056-BD1B-73215C7A5330}"/>
    <cellStyle name="20% - Accent1 33 4" xfId="8853" xr:uid="{410A5710-9C17-4400-A11E-6D59F7CC3EA2}"/>
    <cellStyle name="20% - Accent1 33 4 2" xfId="14565" xr:uid="{953F92F9-31C0-402B-80AE-A5CAF917FE2C}"/>
    <cellStyle name="20% - Accent1 33 4 2 2" xfId="43243" xr:uid="{F7065D66-2152-43CB-8DEE-BFC9F069ABAE}"/>
    <cellStyle name="20% - Accent1 33 4 3" xfId="23418" xr:uid="{44A1B4E9-EA28-40CB-BFD8-FAEDF65159C6}"/>
    <cellStyle name="20% - Accent1 33 4 3 2" xfId="52095" xr:uid="{86DE06D1-6BED-4896-9E60-280E73D31BAF}"/>
    <cellStyle name="20% - Accent1 33 4 4" xfId="37538" xr:uid="{328E600D-5210-4CF4-A118-1B9A052A7EA7}"/>
    <cellStyle name="20% - Accent1 33 5" xfId="16080" xr:uid="{B84D5620-DB51-4E9C-B91B-23776F9A53B2}"/>
    <cellStyle name="20% - Accent1 33 5 2" xfId="24933" xr:uid="{450FAE1B-7550-4269-A7A0-9034345475F9}"/>
    <cellStyle name="20% - Accent1 33 5 2 2" xfId="53610" xr:uid="{EB256D71-6284-490C-9597-06067F3DB119}"/>
    <cellStyle name="20% - Accent1 33 5 3" xfId="44758" xr:uid="{DB9E5875-5C6C-48E1-99EB-3B7CB5180509}"/>
    <cellStyle name="20% - Accent1 33 6" xfId="17639" xr:uid="{152CB581-F88D-41AA-9A4E-F04567D1F1C2}"/>
    <cellStyle name="20% - Accent1 33 6 2" xfId="26492" xr:uid="{21575FEF-A7E6-403A-B391-3A18E305DB7F}"/>
    <cellStyle name="20% - Accent1 33 6 2 2" xfId="55169" xr:uid="{3D8220F3-6865-4460-B930-D623D752EA6B}"/>
    <cellStyle name="20% - Accent1 33 6 3" xfId="46317" xr:uid="{1DF16639-F503-4A42-9032-A66930E01C4A}"/>
    <cellStyle name="20% - Accent1 33 7" xfId="10380" xr:uid="{1C8FDE30-2E43-4C2D-9238-A3D0ECDE3BEA}"/>
    <cellStyle name="20% - Accent1 33 7 2" xfId="28085" xr:uid="{261DC4E8-4A9C-47C4-8704-85194A8E37DE}"/>
    <cellStyle name="20% - Accent1 33 7 2 2" xfId="56762" xr:uid="{BBD7DFF2-22E8-4AE7-AAF6-33EB03D53AE1}"/>
    <cellStyle name="20% - Accent1 33 7 3" xfId="39058" xr:uid="{991EDC78-00E9-422D-8989-ADB45ABAFBAA}"/>
    <cellStyle name="20% - Accent1 33 8" xfId="19233" xr:uid="{04AD8C5A-CCEC-4D16-B4A3-ABE18023B09C}"/>
    <cellStyle name="20% - Accent1 33 8 2" xfId="47910" xr:uid="{11C3D3FD-7377-4D0A-874A-98E6BCF8274F}"/>
    <cellStyle name="20% - Accent1 33 9" xfId="33353" xr:uid="{34E7781A-7168-4F5E-9299-1B44D3D17078}"/>
    <cellStyle name="20% - Accent1 34" xfId="4690" xr:uid="{D4D907FC-971B-456B-8ECE-15C175AF63FE}"/>
    <cellStyle name="20% - Accent1 34 2" xfId="6041" xr:uid="{76890A0E-3114-4234-8EE8-67C0E8CFF4A0}"/>
    <cellStyle name="20% - Accent1 34 2 2" xfId="11753" xr:uid="{1E94CB83-ABE0-41A8-B3CD-B8FFF68FEE1A}"/>
    <cellStyle name="20% - Accent1 34 2 2 2" xfId="40431" xr:uid="{52575B38-A0B8-425C-B3CA-54DB0F675BCD}"/>
    <cellStyle name="20% - Accent1 34 2 3" xfId="20606" xr:uid="{2A053228-E21F-46BF-A2C3-3B7EACAFDADC}"/>
    <cellStyle name="20% - Accent1 34 2 3 2" xfId="49283" xr:uid="{4178FE1B-BA21-4B46-8C13-B146F97332D3}"/>
    <cellStyle name="20% - Accent1 34 2 4" xfId="34726" xr:uid="{09F635C7-C619-458A-B2DA-388222238695}"/>
    <cellStyle name="20% - Accent1 34 3" xfId="7458" xr:uid="{4E07E98B-FE50-4829-B916-F18B6397ABB7}"/>
    <cellStyle name="20% - Accent1 34 3 2" xfId="13170" xr:uid="{22509A08-C9DB-435D-AD17-75F0D243089A}"/>
    <cellStyle name="20% - Accent1 34 3 2 2" xfId="41848" xr:uid="{614BBC27-A48C-4519-B711-D41470070192}"/>
    <cellStyle name="20% - Accent1 34 3 3" xfId="22023" xr:uid="{EA010764-CC16-4D3E-A19A-4EE8B268A657}"/>
    <cellStyle name="20% - Accent1 34 3 3 2" xfId="50700" xr:uid="{D2973C74-5D48-4FB2-AB55-123E46B64B6E}"/>
    <cellStyle name="20% - Accent1 34 3 4" xfId="36143" xr:uid="{20D470B1-676A-406B-8219-F27582F9C3C4}"/>
    <cellStyle name="20% - Accent1 34 4" xfId="8875" xr:uid="{C7D8BF8A-F0EC-4C94-AA41-E538AF508C5F}"/>
    <cellStyle name="20% - Accent1 34 4 2" xfId="14587" xr:uid="{5BA7FC0B-96B2-487A-8FFB-F2BA105586F6}"/>
    <cellStyle name="20% - Accent1 34 4 2 2" xfId="43265" xr:uid="{8F555712-2795-451E-8A4A-AE25C7891EA1}"/>
    <cellStyle name="20% - Accent1 34 4 3" xfId="23440" xr:uid="{CCB61F28-6FCF-4983-B802-1B7BB4861EA7}"/>
    <cellStyle name="20% - Accent1 34 4 3 2" xfId="52117" xr:uid="{B4156887-BF16-4005-957D-EE07E0215496}"/>
    <cellStyle name="20% - Accent1 34 4 4" xfId="37560" xr:uid="{26BAC9FC-0303-414D-B33F-78B9BEB0D0A5}"/>
    <cellStyle name="20% - Accent1 34 5" xfId="16102" xr:uid="{81AC7CB6-32E8-40C6-A407-563278EB5917}"/>
    <cellStyle name="20% - Accent1 34 5 2" xfId="24955" xr:uid="{84CF6C41-0733-4825-A0CA-F4E6E6874868}"/>
    <cellStyle name="20% - Accent1 34 5 2 2" xfId="53632" xr:uid="{1E1A178C-8892-4F9A-97DF-DB43ADBD1C5C}"/>
    <cellStyle name="20% - Accent1 34 5 3" xfId="44780" xr:uid="{3AD2D36A-7F52-4C36-834F-0FCE6125EE8C}"/>
    <cellStyle name="20% - Accent1 34 6" xfId="17661" xr:uid="{2F43E3C1-6663-46B0-A9D4-BEA2092EF4F8}"/>
    <cellStyle name="20% - Accent1 34 6 2" xfId="26514" xr:uid="{71731E50-4E1E-4776-B44B-9F2E3D011C37}"/>
    <cellStyle name="20% - Accent1 34 6 2 2" xfId="55191" xr:uid="{529193FD-5983-468E-8A9B-BD7995D5FB6D}"/>
    <cellStyle name="20% - Accent1 34 6 3" xfId="46339" xr:uid="{47BDC623-AD67-413D-82D0-D1BEC569DFF7}"/>
    <cellStyle name="20% - Accent1 34 7" xfId="10402" xr:uid="{B7836D10-F28A-40A7-B6B2-2C8D92C5DFF4}"/>
    <cellStyle name="20% - Accent1 34 7 2" xfId="28107" xr:uid="{0C39F603-B675-4972-AEA6-DE42F26BAE36}"/>
    <cellStyle name="20% - Accent1 34 7 2 2" xfId="56784" xr:uid="{0866483C-7FDD-47E9-8276-3FE95CF71E0E}"/>
    <cellStyle name="20% - Accent1 34 7 3" xfId="39080" xr:uid="{19E5FA8F-5080-49BF-B53B-0E70A2F1D060}"/>
    <cellStyle name="20% - Accent1 34 8" xfId="19255" xr:uid="{9EDD5244-6975-4209-A218-E15FE8891638}"/>
    <cellStyle name="20% - Accent1 34 8 2" xfId="47932" xr:uid="{2D992812-1A30-4D3B-A581-D816F26963A3}"/>
    <cellStyle name="20% - Accent1 34 9" xfId="33375" xr:uid="{336D3CA7-256D-41A7-818D-A7853659284A}"/>
    <cellStyle name="20% - Accent1 35" xfId="4712" xr:uid="{488C8D11-E082-4917-BC81-3DCDAE64F31A}"/>
    <cellStyle name="20% - Accent1 35 2" xfId="6063" xr:uid="{C76AD9C9-BAA0-4C84-8981-8BC21FEB1E47}"/>
    <cellStyle name="20% - Accent1 35 2 2" xfId="11775" xr:uid="{489F8FA3-BC7F-41A2-85C8-800FDEA003F5}"/>
    <cellStyle name="20% - Accent1 35 2 2 2" xfId="40453" xr:uid="{F4C1C51E-9455-4D2F-A4CD-A5443293A1AB}"/>
    <cellStyle name="20% - Accent1 35 2 3" xfId="20628" xr:uid="{0319215A-939A-4D1C-A8E3-D4E4566968AE}"/>
    <cellStyle name="20% - Accent1 35 2 3 2" xfId="49305" xr:uid="{45937B1C-4537-4D8D-89DB-6513BF902D78}"/>
    <cellStyle name="20% - Accent1 35 2 4" xfId="34748" xr:uid="{7E1FD5CE-4F59-439D-A02E-6BBDBF9B6516}"/>
    <cellStyle name="20% - Accent1 35 3" xfId="7480" xr:uid="{B5D4AA04-124A-43DF-8F32-C313358A1AEF}"/>
    <cellStyle name="20% - Accent1 35 3 2" xfId="13192" xr:uid="{F4864310-8C21-4DF1-B619-53C91C4B5686}"/>
    <cellStyle name="20% - Accent1 35 3 2 2" xfId="41870" xr:uid="{067BE900-54D5-4459-ACA6-C50E7374FA34}"/>
    <cellStyle name="20% - Accent1 35 3 3" xfId="22045" xr:uid="{3AEA1A45-547A-4296-BAAC-7700F69397F4}"/>
    <cellStyle name="20% - Accent1 35 3 3 2" xfId="50722" xr:uid="{087DE5F8-6891-493F-94F7-767BDADB1DA3}"/>
    <cellStyle name="20% - Accent1 35 3 4" xfId="36165" xr:uid="{682A7A39-0FA4-477E-96FA-9F2CCEB918B7}"/>
    <cellStyle name="20% - Accent1 35 4" xfId="8897" xr:uid="{3862B72A-8700-4931-B6B8-468AD13ACCC2}"/>
    <cellStyle name="20% - Accent1 35 4 2" xfId="14609" xr:uid="{F021A8CA-89C3-4A36-9EFF-4DE51F41365E}"/>
    <cellStyle name="20% - Accent1 35 4 2 2" xfId="43287" xr:uid="{A6431DBA-C8A7-4A6C-A84A-DA5710D4D171}"/>
    <cellStyle name="20% - Accent1 35 4 3" xfId="23462" xr:uid="{5B8A2E42-7C35-42A6-AE16-F5B644930616}"/>
    <cellStyle name="20% - Accent1 35 4 3 2" xfId="52139" xr:uid="{4332C4D3-8CE0-427A-AA54-0518D3E926D4}"/>
    <cellStyle name="20% - Accent1 35 4 4" xfId="37582" xr:uid="{3A0CDA55-2A5F-444E-BFCD-6A559F3CD36C}"/>
    <cellStyle name="20% - Accent1 35 5" xfId="16124" xr:uid="{AE5FBFF4-968C-4273-8827-DB053EF1CD0F}"/>
    <cellStyle name="20% - Accent1 35 5 2" xfId="24977" xr:uid="{3D88D907-C48E-411E-A7DC-BC29E83A0DB2}"/>
    <cellStyle name="20% - Accent1 35 5 2 2" xfId="53654" xr:uid="{DFB54298-5E5E-4C0C-96E2-DC0F6FC3F6BF}"/>
    <cellStyle name="20% - Accent1 35 5 3" xfId="44802" xr:uid="{A147E1DB-1A03-4D0C-9A45-4CF9137C0178}"/>
    <cellStyle name="20% - Accent1 35 6" xfId="17683" xr:uid="{36D60D25-3AED-44F8-8149-423293EF6354}"/>
    <cellStyle name="20% - Accent1 35 6 2" xfId="26536" xr:uid="{98340A41-969B-4045-B63A-A14CCB2F037D}"/>
    <cellStyle name="20% - Accent1 35 6 2 2" xfId="55213" xr:uid="{981F11B1-417D-46AB-980E-BDA4509DA6BA}"/>
    <cellStyle name="20% - Accent1 35 6 3" xfId="46361" xr:uid="{AA9DD552-EECD-4B5B-A173-577E45AA3018}"/>
    <cellStyle name="20% - Accent1 35 7" xfId="10424" xr:uid="{B15C0B1E-310C-4221-9B1B-06680691D91E}"/>
    <cellStyle name="20% - Accent1 35 7 2" xfId="28129" xr:uid="{FED327C2-C204-43E3-88A6-665BA5836114}"/>
    <cellStyle name="20% - Accent1 35 7 2 2" xfId="56806" xr:uid="{27273E4F-56A7-465A-8A5F-DF452ED243C3}"/>
    <cellStyle name="20% - Accent1 35 7 3" xfId="39102" xr:uid="{A66094A6-8F33-4ED5-AA8E-472AEEA20CAC}"/>
    <cellStyle name="20% - Accent1 35 8" xfId="19277" xr:uid="{EC0C3236-8003-4C14-88A0-9975491AD377}"/>
    <cellStyle name="20% - Accent1 35 8 2" xfId="47954" xr:uid="{C31CABE6-B375-45DE-BC99-2507912177F6}"/>
    <cellStyle name="20% - Accent1 35 9" xfId="33397" xr:uid="{7038AC28-2AA6-41B8-836C-6F599B6EAAEF}"/>
    <cellStyle name="20% - Accent1 36" xfId="4734" xr:uid="{99088C2D-05E2-4E49-8171-1916B720EECD}"/>
    <cellStyle name="20% - Accent1 36 2" xfId="6085" xr:uid="{397F8037-604E-4778-9CB6-93944E064A3A}"/>
    <cellStyle name="20% - Accent1 36 2 2" xfId="11797" xr:uid="{6207526C-F9F8-41FC-A584-454BF7BF1CF8}"/>
    <cellStyle name="20% - Accent1 36 2 2 2" xfId="40475" xr:uid="{1DB56114-BC3E-4405-9B20-CB4F6C1259A8}"/>
    <cellStyle name="20% - Accent1 36 2 3" xfId="20650" xr:uid="{825AAE6E-F545-4DCF-9630-2134BC85458D}"/>
    <cellStyle name="20% - Accent1 36 2 3 2" xfId="49327" xr:uid="{38C2D793-7897-4EBF-8BF9-0E85A85F2B4D}"/>
    <cellStyle name="20% - Accent1 36 2 4" xfId="34770" xr:uid="{37A82E63-E026-4868-AC76-555FF9AA13E8}"/>
    <cellStyle name="20% - Accent1 36 3" xfId="7502" xr:uid="{1B4C58BA-16D0-4435-80B5-73D984BA302C}"/>
    <cellStyle name="20% - Accent1 36 3 2" xfId="13214" xr:uid="{741FA97C-98BB-4A28-840E-8CFF92DF1397}"/>
    <cellStyle name="20% - Accent1 36 3 2 2" xfId="41892" xr:uid="{42C5196A-B926-4F94-9198-D8EE446FF389}"/>
    <cellStyle name="20% - Accent1 36 3 3" xfId="22067" xr:uid="{5DD2BB61-2B67-4177-894D-9D5496FEEC27}"/>
    <cellStyle name="20% - Accent1 36 3 3 2" xfId="50744" xr:uid="{F92753A4-36EC-4FCB-9F75-846A4DCED9C7}"/>
    <cellStyle name="20% - Accent1 36 3 4" xfId="36187" xr:uid="{E38FF290-C678-41BC-B7E8-9F77F916DD68}"/>
    <cellStyle name="20% - Accent1 36 4" xfId="8919" xr:uid="{449CB8B0-D8CF-4302-B4B2-FD66E266F690}"/>
    <cellStyle name="20% - Accent1 36 4 2" xfId="14631" xr:uid="{319E0AB5-A42F-4FF8-AED0-ADDA592DED04}"/>
    <cellStyle name="20% - Accent1 36 4 2 2" xfId="43309" xr:uid="{869FA822-7CA1-421E-BB2B-1286B07B291D}"/>
    <cellStyle name="20% - Accent1 36 4 3" xfId="23484" xr:uid="{CA47F466-797D-4A52-A2AE-861098162382}"/>
    <cellStyle name="20% - Accent1 36 4 3 2" xfId="52161" xr:uid="{BF476993-DA33-45A1-A982-8519C1EAAF45}"/>
    <cellStyle name="20% - Accent1 36 4 4" xfId="37604" xr:uid="{15978901-D8D2-4830-B1F8-826A13E27A17}"/>
    <cellStyle name="20% - Accent1 36 5" xfId="16146" xr:uid="{04E45A56-17D0-4CF8-8964-C0DEC80C5F72}"/>
    <cellStyle name="20% - Accent1 36 5 2" xfId="24999" xr:uid="{A0B82FEF-F281-47A4-A837-AFF3E5ECA296}"/>
    <cellStyle name="20% - Accent1 36 5 2 2" xfId="53676" xr:uid="{FF12DD38-5D49-4F39-9825-376D29810840}"/>
    <cellStyle name="20% - Accent1 36 5 3" xfId="44824" xr:uid="{121ED6C3-6409-41B5-BA36-D22BBA1E6AA6}"/>
    <cellStyle name="20% - Accent1 36 6" xfId="17705" xr:uid="{8DAD0060-7E9A-4058-AD29-4F406E0BD5B9}"/>
    <cellStyle name="20% - Accent1 36 6 2" xfId="26558" xr:uid="{88F7BDA2-A6CA-4E5D-A9DD-CA06278791BB}"/>
    <cellStyle name="20% - Accent1 36 6 2 2" xfId="55235" xr:uid="{7FD364F7-38AC-42F4-A455-A9236C5C3578}"/>
    <cellStyle name="20% - Accent1 36 6 3" xfId="46383" xr:uid="{58D8BF55-56AF-4C95-8304-15E816D3658E}"/>
    <cellStyle name="20% - Accent1 36 7" xfId="10446" xr:uid="{61E76500-5992-4558-B1EA-7FEFEDD9A55B}"/>
    <cellStyle name="20% - Accent1 36 7 2" xfId="28151" xr:uid="{48A3083D-8D1A-4FEC-A339-E870438E2123}"/>
    <cellStyle name="20% - Accent1 36 7 2 2" xfId="56828" xr:uid="{DDA0DADF-7BA6-484D-9653-BA0D3E1B3F39}"/>
    <cellStyle name="20% - Accent1 36 7 3" xfId="39124" xr:uid="{7055D5D5-585D-4C5C-9550-743D2310DC2C}"/>
    <cellStyle name="20% - Accent1 36 8" xfId="19299" xr:uid="{6B248BBF-287B-441A-8503-7FAA4452C81F}"/>
    <cellStyle name="20% - Accent1 36 8 2" xfId="47976" xr:uid="{B7BC9A89-AC71-4911-9DE0-E50A675FCB1F}"/>
    <cellStyle name="20% - Accent1 36 9" xfId="33419" xr:uid="{4E130CD1-EC1E-4454-945A-D6B4AD3C1CD5}"/>
    <cellStyle name="20% - Accent1 37" xfId="4756" xr:uid="{6E29BA4E-AF35-430F-B4A4-A9D44F9BD427}"/>
    <cellStyle name="20% - Accent1 37 2" xfId="6107" xr:uid="{65C35C75-C6E1-4E55-8BE0-E5A6C678DDA6}"/>
    <cellStyle name="20% - Accent1 37 2 2" xfId="11819" xr:uid="{CAD7CF0F-B8B5-48D5-AB01-F4D0161D7374}"/>
    <cellStyle name="20% - Accent1 37 2 2 2" xfId="40497" xr:uid="{217A87F8-31EC-4C49-B6D9-D428EB780696}"/>
    <cellStyle name="20% - Accent1 37 2 3" xfId="20672" xr:uid="{CAE448B1-2E82-4160-806B-A5ACE57AEE70}"/>
    <cellStyle name="20% - Accent1 37 2 3 2" xfId="49349" xr:uid="{C0081577-D98A-4115-98DF-C7EAE796C4A6}"/>
    <cellStyle name="20% - Accent1 37 2 4" xfId="34792" xr:uid="{D8F90B72-387F-4FF4-8C7E-C3340F73C0E6}"/>
    <cellStyle name="20% - Accent1 37 3" xfId="7524" xr:uid="{615AFFEB-E4CA-49C0-AA36-89096C8C4271}"/>
    <cellStyle name="20% - Accent1 37 3 2" xfId="13236" xr:uid="{8DB0A200-7520-4675-A8E5-4E1B2F1AD30B}"/>
    <cellStyle name="20% - Accent1 37 3 2 2" xfId="41914" xr:uid="{807E9239-AC68-4D10-9EB9-A6504FA76AFE}"/>
    <cellStyle name="20% - Accent1 37 3 3" xfId="22089" xr:uid="{B768AB3F-5B4C-4E47-818D-E7B0AA43A640}"/>
    <cellStyle name="20% - Accent1 37 3 3 2" xfId="50766" xr:uid="{C81B2E66-5A38-4803-BB98-5DDAA1FBB415}"/>
    <cellStyle name="20% - Accent1 37 3 4" xfId="36209" xr:uid="{63727284-1772-4BD7-9983-4E68C249B291}"/>
    <cellStyle name="20% - Accent1 37 4" xfId="8941" xr:uid="{1482166B-60C8-48FD-9D95-E67FE04D752D}"/>
    <cellStyle name="20% - Accent1 37 4 2" xfId="14653" xr:uid="{AD4BEE4C-D55A-4142-AD9D-429A25829C73}"/>
    <cellStyle name="20% - Accent1 37 4 2 2" xfId="43331" xr:uid="{D835AE3C-DA35-4262-BFC4-7769402F001B}"/>
    <cellStyle name="20% - Accent1 37 4 3" xfId="23506" xr:uid="{04242561-CC83-413D-9083-5E0BE491A591}"/>
    <cellStyle name="20% - Accent1 37 4 3 2" xfId="52183" xr:uid="{06B546CD-47AB-48B9-A4CD-A64165CB3DB1}"/>
    <cellStyle name="20% - Accent1 37 4 4" xfId="37626" xr:uid="{F12EFD73-D7E0-46EA-B58A-76667740BF42}"/>
    <cellStyle name="20% - Accent1 37 5" xfId="16168" xr:uid="{D151D0A2-9EC5-4CB2-8441-062EA4244AF6}"/>
    <cellStyle name="20% - Accent1 37 5 2" xfId="25021" xr:uid="{D369181F-7AF9-438D-A7F3-02BE4E3C6E0D}"/>
    <cellStyle name="20% - Accent1 37 5 2 2" xfId="53698" xr:uid="{0BA20AA3-F6F2-438A-AA3A-2269DE1DD35F}"/>
    <cellStyle name="20% - Accent1 37 5 3" xfId="44846" xr:uid="{92C32349-F5CB-449F-9BF6-677FF9D091D0}"/>
    <cellStyle name="20% - Accent1 37 6" xfId="17727" xr:uid="{C7A88153-D34E-42D4-82D1-FC666BA2CAD7}"/>
    <cellStyle name="20% - Accent1 37 6 2" xfId="26580" xr:uid="{5037DDA9-3372-486F-8C42-2504888A9087}"/>
    <cellStyle name="20% - Accent1 37 6 2 2" xfId="55257" xr:uid="{3FC8BD0B-8EBF-4230-93CA-902FA7A11FFD}"/>
    <cellStyle name="20% - Accent1 37 6 3" xfId="46405" xr:uid="{15138E9B-D661-4AD7-99F2-6147A0C9DCC5}"/>
    <cellStyle name="20% - Accent1 37 7" xfId="10468" xr:uid="{F04F76E1-B1A2-42EA-B5FC-96E184EAA5EF}"/>
    <cellStyle name="20% - Accent1 37 7 2" xfId="28173" xr:uid="{A80E1CF2-BE14-4A2E-9245-AA3F5C6BE4D2}"/>
    <cellStyle name="20% - Accent1 37 7 2 2" xfId="56850" xr:uid="{3D474EC9-E3AC-48AF-8DF9-16C822807146}"/>
    <cellStyle name="20% - Accent1 37 7 3" xfId="39146" xr:uid="{3263A102-19AF-46AC-AD95-A65D855DCF2B}"/>
    <cellStyle name="20% - Accent1 37 8" xfId="19321" xr:uid="{4F5B86B2-2EC7-4654-936C-90585E2B19C4}"/>
    <cellStyle name="20% - Accent1 37 8 2" xfId="47998" xr:uid="{9D83C190-FE24-489E-8733-AEFFCB8D49CB}"/>
    <cellStyle name="20% - Accent1 37 9" xfId="33441" xr:uid="{56FD78D9-78D1-4176-A1BF-79FE2DE7DB91}"/>
    <cellStyle name="20% - Accent1 38" xfId="4778" xr:uid="{C2DF3B3C-5F98-417D-8F12-851EC68CDDC1}"/>
    <cellStyle name="20% - Accent1 38 2" xfId="6129" xr:uid="{609873C2-EF1A-4E97-9512-F04976507789}"/>
    <cellStyle name="20% - Accent1 38 2 2" xfId="11841" xr:uid="{A9C7848C-DBF2-4EB4-82FE-C1C8743D884A}"/>
    <cellStyle name="20% - Accent1 38 2 2 2" xfId="40519" xr:uid="{0736F399-5544-4603-81E7-F08412DA71B8}"/>
    <cellStyle name="20% - Accent1 38 2 3" xfId="20694" xr:uid="{8E0E3828-A686-4A84-A6FD-9C222E789FEF}"/>
    <cellStyle name="20% - Accent1 38 2 3 2" xfId="49371" xr:uid="{35A9F824-0364-40B3-9DB7-67BF2FA7E30F}"/>
    <cellStyle name="20% - Accent1 38 2 4" xfId="34814" xr:uid="{A39AD516-0016-4DF3-882A-B3FA1890676E}"/>
    <cellStyle name="20% - Accent1 38 3" xfId="7546" xr:uid="{98192DD6-13E8-4948-8CCB-3C581FF93A2E}"/>
    <cellStyle name="20% - Accent1 38 3 2" xfId="13258" xr:uid="{AB38F02A-1011-4D39-B58A-5A8DA52D02E4}"/>
    <cellStyle name="20% - Accent1 38 3 2 2" xfId="41936" xr:uid="{008EA310-583E-48DE-81D6-627C27CA990F}"/>
    <cellStyle name="20% - Accent1 38 3 3" xfId="22111" xr:uid="{8DBD0725-88E2-4CD9-9735-36F87D10B161}"/>
    <cellStyle name="20% - Accent1 38 3 3 2" xfId="50788" xr:uid="{1F771C14-641E-4479-9795-CFC1B0AFAEFA}"/>
    <cellStyle name="20% - Accent1 38 3 4" xfId="36231" xr:uid="{273E3059-BE11-4457-B259-28867506EB45}"/>
    <cellStyle name="20% - Accent1 38 4" xfId="8963" xr:uid="{6B3852CC-FA54-4C45-BDE8-F65859857B6E}"/>
    <cellStyle name="20% - Accent1 38 4 2" xfId="14675" xr:uid="{05CC210B-F20A-480E-831C-4392115EFB51}"/>
    <cellStyle name="20% - Accent1 38 4 2 2" xfId="43353" xr:uid="{1E187423-7E5B-442B-B1F5-22AA407A26EF}"/>
    <cellStyle name="20% - Accent1 38 4 3" xfId="23528" xr:uid="{319FB49D-292A-4C37-9E92-4806952ACCD0}"/>
    <cellStyle name="20% - Accent1 38 4 3 2" xfId="52205" xr:uid="{691D1198-5219-4CA1-AC39-DAC136344513}"/>
    <cellStyle name="20% - Accent1 38 4 4" xfId="37648" xr:uid="{7C2EC094-B294-4521-BE84-0BEC7E90705F}"/>
    <cellStyle name="20% - Accent1 38 5" xfId="16190" xr:uid="{82596B01-E0C4-4270-9CD5-987EAD19186B}"/>
    <cellStyle name="20% - Accent1 38 5 2" xfId="25043" xr:uid="{8870EA85-9484-476C-8D80-B42BDE2D43C1}"/>
    <cellStyle name="20% - Accent1 38 5 2 2" xfId="53720" xr:uid="{876FFC23-2836-41D3-A497-879168079B23}"/>
    <cellStyle name="20% - Accent1 38 5 3" xfId="44868" xr:uid="{B3870B29-924E-4EDD-A5C5-EDA36CA9B9A8}"/>
    <cellStyle name="20% - Accent1 38 6" xfId="17749" xr:uid="{EFC18F27-E037-4ADA-AA54-2E010EEF5A8D}"/>
    <cellStyle name="20% - Accent1 38 6 2" xfId="26602" xr:uid="{67CBCAA5-9D73-4F8C-9DEF-897259E296E9}"/>
    <cellStyle name="20% - Accent1 38 6 2 2" xfId="55279" xr:uid="{20E2F139-A6C1-4CD3-810A-7910416E898E}"/>
    <cellStyle name="20% - Accent1 38 6 3" xfId="46427" xr:uid="{3D67EDC9-67E6-4DBF-87D0-577D23246752}"/>
    <cellStyle name="20% - Accent1 38 7" xfId="10490" xr:uid="{EF913CA0-64CB-4365-B8D9-C45DC5079767}"/>
    <cellStyle name="20% - Accent1 38 7 2" xfId="28195" xr:uid="{C852352D-B13E-4121-BD9B-465390A884B3}"/>
    <cellStyle name="20% - Accent1 38 7 2 2" xfId="56872" xr:uid="{A7E7E368-3B30-4E6A-8CD4-30857FB58234}"/>
    <cellStyle name="20% - Accent1 38 7 3" xfId="39168" xr:uid="{9AEEB4E0-78C5-4662-A986-BDC12605DD16}"/>
    <cellStyle name="20% - Accent1 38 8" xfId="19343" xr:uid="{08251586-3544-4448-899D-B7305909018B}"/>
    <cellStyle name="20% - Accent1 38 8 2" xfId="48020" xr:uid="{630BBD34-D0E6-4E07-8C32-882C1DD0D117}"/>
    <cellStyle name="20% - Accent1 38 9" xfId="33463" xr:uid="{C989D12E-9589-4716-B348-10DF2FFF85EE}"/>
    <cellStyle name="20% - Accent1 39" xfId="4800" xr:uid="{F6673EBF-C3D9-45B8-A053-641E59D3BC53}"/>
    <cellStyle name="20% - Accent1 39 2" xfId="6151" xr:uid="{2AE0B45D-6B09-4AAE-8E5D-6FD5C77F07FE}"/>
    <cellStyle name="20% - Accent1 39 2 2" xfId="11863" xr:uid="{9E3E2F7C-0F2D-46D7-9D40-3CDECD51373A}"/>
    <cellStyle name="20% - Accent1 39 2 2 2" xfId="40541" xr:uid="{AFB8D804-4AB8-4E3F-97CB-940C96A5D406}"/>
    <cellStyle name="20% - Accent1 39 2 3" xfId="20716" xr:uid="{1BD625A4-CF99-4D62-B7AD-A1330916B5FA}"/>
    <cellStyle name="20% - Accent1 39 2 3 2" xfId="49393" xr:uid="{87B0475D-0B37-4A6C-A693-DED937E4F06D}"/>
    <cellStyle name="20% - Accent1 39 2 4" xfId="34836" xr:uid="{9EF93894-39ED-4000-A43C-2EE5444E340C}"/>
    <cellStyle name="20% - Accent1 39 3" xfId="7568" xr:uid="{E2902FD5-EE62-4D85-A955-7F89906A7414}"/>
    <cellStyle name="20% - Accent1 39 3 2" xfId="13280" xr:uid="{18EEEC76-2BB3-43B7-A8CD-D3FFD1906F8D}"/>
    <cellStyle name="20% - Accent1 39 3 2 2" xfId="41958" xr:uid="{7AC013E6-66CD-48B8-8E4B-7B73162B846D}"/>
    <cellStyle name="20% - Accent1 39 3 3" xfId="22133" xr:uid="{A9731B3D-2B57-45FA-9979-F1E06212C46A}"/>
    <cellStyle name="20% - Accent1 39 3 3 2" xfId="50810" xr:uid="{FB6E7CEE-BDA1-4B64-BFC8-94667E210445}"/>
    <cellStyle name="20% - Accent1 39 3 4" xfId="36253" xr:uid="{B414C5BE-71C6-4698-A7B2-D3554338070A}"/>
    <cellStyle name="20% - Accent1 39 4" xfId="8985" xr:uid="{7C357246-9B06-4B62-96F7-9BA15526C08E}"/>
    <cellStyle name="20% - Accent1 39 4 2" xfId="14697" xr:uid="{78EF6ECF-7A01-4A99-A48F-3EA3890FE5F8}"/>
    <cellStyle name="20% - Accent1 39 4 2 2" xfId="43375" xr:uid="{941C29C9-F9CA-4AF1-A606-E84FFB687340}"/>
    <cellStyle name="20% - Accent1 39 4 3" xfId="23550" xr:uid="{8C1046C9-8689-4D55-B33F-ADABAAEC1A48}"/>
    <cellStyle name="20% - Accent1 39 4 3 2" xfId="52227" xr:uid="{9A5D5652-D148-47EA-83F2-E4A1AA920453}"/>
    <cellStyle name="20% - Accent1 39 4 4" xfId="37670" xr:uid="{052A9E8F-E8FE-4921-91B5-A2599866494D}"/>
    <cellStyle name="20% - Accent1 39 5" xfId="16212" xr:uid="{AE201212-12E9-48D2-8889-FA7F086BD492}"/>
    <cellStyle name="20% - Accent1 39 5 2" xfId="25065" xr:uid="{2413C080-0869-449D-BC1C-EC761ED745A4}"/>
    <cellStyle name="20% - Accent1 39 5 2 2" xfId="53742" xr:uid="{22EE1814-4A48-4E5B-9395-112BCD892B9A}"/>
    <cellStyle name="20% - Accent1 39 5 3" xfId="44890" xr:uid="{3440A158-D373-4199-B5F6-B2D417C37B86}"/>
    <cellStyle name="20% - Accent1 39 6" xfId="17771" xr:uid="{87078920-F066-4CFA-AA95-6A865B6161EF}"/>
    <cellStyle name="20% - Accent1 39 6 2" xfId="26624" xr:uid="{C7F2915A-1CAD-4C4A-8230-E311761BF833}"/>
    <cellStyle name="20% - Accent1 39 6 2 2" xfId="55301" xr:uid="{44A96E12-6913-445D-88C8-671798F546D9}"/>
    <cellStyle name="20% - Accent1 39 6 3" xfId="46449" xr:uid="{951A469A-7984-421B-B620-DD7E33825E66}"/>
    <cellStyle name="20% - Accent1 39 7" xfId="10512" xr:uid="{BEA81A69-B816-4223-866D-7FD2D3F35A4F}"/>
    <cellStyle name="20% - Accent1 39 7 2" xfId="28217" xr:uid="{F537B99F-1F6C-4B2F-B95E-4462F0B2C88A}"/>
    <cellStyle name="20% - Accent1 39 7 2 2" xfId="56894" xr:uid="{2A4AE53D-1408-4507-8EC6-594A94E6DF34}"/>
    <cellStyle name="20% - Accent1 39 7 3" xfId="39190" xr:uid="{5F4C2C70-26A7-48D0-96D7-ADAF7C5291E2}"/>
    <cellStyle name="20% - Accent1 39 8" xfId="19365" xr:uid="{2C4E5F5E-105B-4243-BAF7-A8BDE6C8B25C}"/>
    <cellStyle name="20% - Accent1 39 8 2" xfId="48042" xr:uid="{43B6913A-9FDE-4B2B-8EAC-6E9334AA3013}"/>
    <cellStyle name="20% - Accent1 39 9" xfId="33485" xr:uid="{63533DC5-AD46-4695-BF05-34397ACA82DC}"/>
    <cellStyle name="20% - Accent1 4" xfId="201" xr:uid="{287B1C44-8C15-456E-872A-14706B5C4A90}"/>
    <cellStyle name="20% - Accent1 4 10" xfId="4036" xr:uid="{1311661A-B163-4DC1-AC74-7B35514D0133}"/>
    <cellStyle name="20% - Accent1 4 10 2" xfId="32721" xr:uid="{065579EC-2E4A-4834-856E-A13FCCAF5204}"/>
    <cellStyle name="20% - Accent1 4 11" xfId="9748" xr:uid="{06EB1241-BF86-49C5-88F1-B5E2BF52076E}"/>
    <cellStyle name="20% - Accent1 4 11 2" xfId="38426" xr:uid="{5B4449D6-3278-4F0A-B6D5-932C4E843E0C}"/>
    <cellStyle name="20% - Accent1 4 12" xfId="18601" xr:uid="{CBBD6C6A-4249-4917-B3EF-1734FF699CDB}"/>
    <cellStyle name="20% - Accent1 4 12 2" xfId="47278" xr:uid="{F90ED9D1-4C69-411F-BC24-35FA62EB51F6}"/>
    <cellStyle name="20% - Accent1 4 13" xfId="29146" xr:uid="{4AD1FF4D-F48C-4157-9AED-232E5CF53C70}"/>
    <cellStyle name="20% - Accent1 4 2" xfId="306" xr:uid="{4D6CB29D-A942-49D6-9F33-F3114CE1CEA7}"/>
    <cellStyle name="20% - Accent1 4 2 2" xfId="2273" xr:uid="{05B86BFF-EA3D-43DC-95CD-71BA1951A94D}"/>
    <cellStyle name="20% - Accent1 4 2 2 2" xfId="31013" xr:uid="{FF362952-FCC8-44A6-B06B-9A46FE399F47}"/>
    <cellStyle name="20% - Accent1 4 2 3" xfId="5387" xr:uid="{3B75D030-DD7D-4043-A972-2B7D7BC8221A}"/>
    <cellStyle name="20% - Accent1 4 2 3 2" xfId="34072" xr:uid="{0D0C4AD5-B79A-43FC-B812-C12A451AE994}"/>
    <cellStyle name="20% - Accent1 4 2 4" xfId="11099" xr:uid="{8EA981B2-CEA2-4286-9A8A-9EA1BA8ABCA3}"/>
    <cellStyle name="20% - Accent1 4 2 4 2" xfId="39777" xr:uid="{F0F1B3D7-86D5-4EB3-8484-75B8004C7364}"/>
    <cellStyle name="20% - Accent1 4 2 5" xfId="19952" xr:uid="{2100AC00-79B6-43A0-9196-ED72CD0344DF}"/>
    <cellStyle name="20% - Accent1 4 2 5 2" xfId="48629" xr:uid="{25DDDCD5-0CC4-4A5C-A2A2-0D37BD34A986}"/>
    <cellStyle name="20% - Accent1 4 2 6" xfId="29220" xr:uid="{A4FC8050-5AAD-4B6E-87B1-2082C30804F7}"/>
    <cellStyle name="20% - Accent1 4 3" xfId="415" xr:uid="{5BB22CB0-1C8D-468A-84EF-6EBE68B51090}"/>
    <cellStyle name="20% - Accent1 4 3 2" xfId="2369" xr:uid="{9C8029BB-66B4-4DAE-985C-371664A80B48}"/>
    <cellStyle name="20% - Accent1 4 3 2 2" xfId="31109" xr:uid="{05964C90-21CA-4AD8-A501-41C88DA70FD2}"/>
    <cellStyle name="20% - Accent1 4 3 3" xfId="6804" xr:uid="{F0820F85-ABFD-4F23-9E3B-FA4043B95F50}"/>
    <cellStyle name="20% - Accent1 4 3 3 2" xfId="35489" xr:uid="{0886E885-6486-4513-9897-80CBB6EAB6DC}"/>
    <cellStyle name="20% - Accent1 4 3 4" xfId="12516" xr:uid="{C3D88571-A068-445E-91AC-C9A5E7E4FA2A}"/>
    <cellStyle name="20% - Accent1 4 3 4 2" xfId="41194" xr:uid="{EE38E5FA-8A64-43A8-95BF-410DD1EADFAA}"/>
    <cellStyle name="20% - Accent1 4 3 5" xfId="21369" xr:uid="{38857DA0-A91A-46EE-ABF3-94E191968248}"/>
    <cellStyle name="20% - Accent1 4 3 5 2" xfId="50046" xr:uid="{482FCAF3-6E22-4D44-8D89-533033EFB5CC}"/>
    <cellStyle name="20% - Accent1 4 3 6" xfId="29316" xr:uid="{49B955F8-B4D9-4D79-B723-47537BED9C4D}"/>
    <cellStyle name="20% - Accent1 4 4" xfId="534" xr:uid="{7EF2E5AD-7608-4C97-9B17-ABDFA592DCF4}"/>
    <cellStyle name="20% - Accent1 4 4 2" xfId="2488" xr:uid="{043C19C7-7401-48FF-A878-151CE4AC9602}"/>
    <cellStyle name="20% - Accent1 4 4 2 2" xfId="31228" xr:uid="{9B40011C-DD56-41AD-9915-7F0D84D06032}"/>
    <cellStyle name="20% - Accent1 4 4 3" xfId="8221" xr:uid="{A84EF9BD-2DB2-403B-8B6C-3AD143792A6D}"/>
    <cellStyle name="20% - Accent1 4 4 3 2" xfId="36906" xr:uid="{5CDBB40A-E3CE-4FC1-8C83-3F47DCAB6D55}"/>
    <cellStyle name="20% - Accent1 4 4 4" xfId="13933" xr:uid="{BF499B0D-30F9-4F07-9114-1CAA35C44153}"/>
    <cellStyle name="20% - Accent1 4 4 4 2" xfId="42611" xr:uid="{2461A85C-B6D4-47B9-A04E-8FA31D2C1150}"/>
    <cellStyle name="20% - Accent1 4 4 5" xfId="22786" xr:uid="{D1CB4EE3-5820-4836-BFAA-E5AC9CB7B9CC}"/>
    <cellStyle name="20% - Accent1 4 4 5 2" xfId="51463" xr:uid="{F173D3F7-5E16-4DE0-88FF-93D7DD125B2A}"/>
    <cellStyle name="20% - Accent1 4 4 6" xfId="29435" xr:uid="{5E032D63-A2EC-454A-9859-BC5EE6B52067}"/>
    <cellStyle name="20% - Accent1 4 5" xfId="675" xr:uid="{352571D7-3F63-4AB2-A07C-51F1FFD965F9}"/>
    <cellStyle name="20% - Accent1 4 5 2" xfId="2629" xr:uid="{2AC82DEC-6AF3-4676-BDFB-8CD14B8C91B5}"/>
    <cellStyle name="20% - Accent1 4 5 2 2" xfId="31369" xr:uid="{DAD966D4-A5BF-4DE0-95B3-2FCBC51E4D0B}"/>
    <cellStyle name="20% - Accent1 4 5 3" xfId="15448" xr:uid="{23FA0618-AADC-4FF9-9E8A-0F9C31E60227}"/>
    <cellStyle name="20% - Accent1 4 5 3 2" xfId="44126" xr:uid="{B574EF4D-277D-4BA0-A906-F26DF3090401}"/>
    <cellStyle name="20% - Accent1 4 5 4" xfId="24301" xr:uid="{C296AA0D-539F-42FB-B15C-7E652A685C24}"/>
    <cellStyle name="20% - Accent1 4 5 4 2" xfId="52978" xr:uid="{37906FB6-4BFE-4E96-AAD2-62A5911398CD}"/>
    <cellStyle name="20% - Accent1 4 5 5" xfId="29576" xr:uid="{1D516E25-57C3-42DE-80F3-F8C0693DE064}"/>
    <cellStyle name="20% - Accent1 4 6" xfId="948" xr:uid="{FF5E0E2B-6780-48FB-8CFB-9F22C37EE8BF}"/>
    <cellStyle name="20% - Accent1 4 6 2" xfId="2902" xr:uid="{8B1106B0-24C2-4064-9310-9C026D603508}"/>
    <cellStyle name="20% - Accent1 4 6 2 2" xfId="31642" xr:uid="{C80347F7-9C0E-4CE3-B4F9-F4A677176EE2}"/>
    <cellStyle name="20% - Accent1 4 6 3" xfId="17007" xr:uid="{69C19F68-F6C2-4E69-9417-BAC9181DAC16}"/>
    <cellStyle name="20% - Accent1 4 6 3 2" xfId="45685" xr:uid="{6CDFE2B7-ABDF-489E-9718-C95A57941619}"/>
    <cellStyle name="20% - Accent1 4 6 4" xfId="25860" xr:uid="{68F032DB-7BB9-4FFB-8DE1-9D51B549FDB8}"/>
    <cellStyle name="20% - Accent1 4 6 4 2" xfId="54537" xr:uid="{4BB6396A-EB7F-4651-87A7-8F17FF69FB38}"/>
    <cellStyle name="20% - Accent1 4 6 5" xfId="29849" xr:uid="{7AB6CBA0-1F58-4126-B6F8-DB286272DE5F}"/>
    <cellStyle name="20% - Accent1 4 7" xfId="1243" xr:uid="{88D06C5C-C9AE-40EB-83B9-CE575F8CDDEF}"/>
    <cellStyle name="20% - Accent1 4 7 2" xfId="3197" xr:uid="{EB11409E-F83A-485C-882F-C983E62D2CC6}"/>
    <cellStyle name="20% - Accent1 4 7 2 2" xfId="31937" xr:uid="{38737A38-9440-4C3D-9F67-6C881309251C}"/>
    <cellStyle name="20% - Accent1 4 7 3" xfId="27453" xr:uid="{E9D8E56C-6E5D-447A-9EB1-E5C5B7906EBA}"/>
    <cellStyle name="20% - Accent1 4 7 3 2" xfId="56130" xr:uid="{B5CB838C-CD35-4FF2-845C-1D0BC439EF5D}"/>
    <cellStyle name="20% - Accent1 4 7 4" xfId="30144" xr:uid="{A81F508E-DF35-4C2D-9D42-0A478B52505B}"/>
    <cellStyle name="20% - Accent1 4 8" xfId="1582" xr:uid="{D4DB9773-5E10-41D6-8DE7-FD73164F7126}"/>
    <cellStyle name="20% - Accent1 4 8 2" xfId="3536" xr:uid="{E2F7520B-80BD-447B-8B88-4BEBDFC93A33}"/>
    <cellStyle name="20% - Accent1 4 8 2 2" xfId="32276" xr:uid="{71EF95FD-5138-4E7B-A284-0F30A682EE33}"/>
    <cellStyle name="20% - Accent1 4 8 3" xfId="30483" xr:uid="{0409FB95-A54C-4FA1-82DE-B0426971245C}"/>
    <cellStyle name="20% - Accent1 4 9" xfId="2196" xr:uid="{CBD40BD0-BAB9-40E0-932A-9E788F5EFF7A}"/>
    <cellStyle name="20% - Accent1 4 9 2" xfId="30938" xr:uid="{2FEB33B2-989E-403B-94CE-4D14E3BC4DF3}"/>
    <cellStyle name="20% - Accent1 40" xfId="4822" xr:uid="{8A2451C6-9EB2-4CC9-8ED1-EF8919BE5731}"/>
    <cellStyle name="20% - Accent1 40 2" xfId="6173" xr:uid="{A8523859-F23C-4AA3-BE5F-D2894B5BDFBD}"/>
    <cellStyle name="20% - Accent1 40 2 2" xfId="11885" xr:uid="{94E46E39-DD71-49B1-B783-9F6C25752976}"/>
    <cellStyle name="20% - Accent1 40 2 2 2" xfId="40563" xr:uid="{6C8A3F0B-363A-4B49-9032-1A8BEFA62477}"/>
    <cellStyle name="20% - Accent1 40 2 3" xfId="20738" xr:uid="{18EFD12C-67C0-4E91-BFE6-421CA0165138}"/>
    <cellStyle name="20% - Accent1 40 2 3 2" xfId="49415" xr:uid="{21B0D43B-30B7-458A-B3DD-F7356AA2699F}"/>
    <cellStyle name="20% - Accent1 40 2 4" xfId="34858" xr:uid="{A3927651-5C5A-4168-A8DC-5E2983E64DB7}"/>
    <cellStyle name="20% - Accent1 40 3" xfId="7590" xr:uid="{3522F757-63C3-498D-8D89-A9C2235C16ED}"/>
    <cellStyle name="20% - Accent1 40 3 2" xfId="13302" xr:uid="{6C053098-26CD-42B5-A920-560705BF3946}"/>
    <cellStyle name="20% - Accent1 40 3 2 2" xfId="41980" xr:uid="{8BBDD01E-548B-445C-AC46-553990783EE4}"/>
    <cellStyle name="20% - Accent1 40 3 3" xfId="22155" xr:uid="{4F1178CC-D6DE-497A-A1C9-DE15B0E1CA0D}"/>
    <cellStyle name="20% - Accent1 40 3 3 2" xfId="50832" xr:uid="{B7E1D9C7-37FD-49CD-B62C-6164E7B8FD75}"/>
    <cellStyle name="20% - Accent1 40 3 4" xfId="36275" xr:uid="{4AD14454-263E-4EC1-BBF8-D8E32D161D27}"/>
    <cellStyle name="20% - Accent1 40 4" xfId="9007" xr:uid="{B0BE2867-873E-4C99-8749-0B42775B589B}"/>
    <cellStyle name="20% - Accent1 40 4 2" xfId="14719" xr:uid="{A4C6F031-5898-4B67-9164-A372E0E56DDC}"/>
    <cellStyle name="20% - Accent1 40 4 2 2" xfId="43397" xr:uid="{1800513C-DAD5-4B01-8F22-8CAD0CF715C3}"/>
    <cellStyle name="20% - Accent1 40 4 3" xfId="23572" xr:uid="{9EDD0FA6-00C5-49F4-97DD-5C4DDD013969}"/>
    <cellStyle name="20% - Accent1 40 4 3 2" xfId="52249" xr:uid="{8F3529CC-79C3-4D14-AF62-FA3FA16EBEF9}"/>
    <cellStyle name="20% - Accent1 40 4 4" xfId="37692" xr:uid="{8D322DED-1976-40BE-911B-4D1908A9F62D}"/>
    <cellStyle name="20% - Accent1 40 5" xfId="16234" xr:uid="{ECA6459D-9940-4CC4-B398-142BCB2C212E}"/>
    <cellStyle name="20% - Accent1 40 5 2" xfId="25087" xr:uid="{C7B49642-A21E-4A2A-B025-219B56FEF9B2}"/>
    <cellStyle name="20% - Accent1 40 5 2 2" xfId="53764" xr:uid="{375CCB61-6FB3-488E-9DB9-A86552A12100}"/>
    <cellStyle name="20% - Accent1 40 5 3" xfId="44912" xr:uid="{A4636E8D-46C7-4EDA-B43A-7873AFA8982D}"/>
    <cellStyle name="20% - Accent1 40 6" xfId="17793" xr:uid="{8EB86202-3F4E-4999-8E85-650829C1479F}"/>
    <cellStyle name="20% - Accent1 40 6 2" xfId="26646" xr:uid="{8D177B78-E216-4C72-87F3-4621B5AFB8A8}"/>
    <cellStyle name="20% - Accent1 40 6 2 2" xfId="55323" xr:uid="{A287635E-781A-4D6A-8E83-99826C9865CD}"/>
    <cellStyle name="20% - Accent1 40 6 3" xfId="46471" xr:uid="{45375C43-9A79-4094-88E5-9B476E96B2DB}"/>
    <cellStyle name="20% - Accent1 40 7" xfId="10534" xr:uid="{682698B8-D73B-4AC3-A9F4-0DB1BB29EC48}"/>
    <cellStyle name="20% - Accent1 40 7 2" xfId="28239" xr:uid="{D24214B8-F8CD-4F9A-839C-6E359167D7A8}"/>
    <cellStyle name="20% - Accent1 40 7 2 2" xfId="56916" xr:uid="{BABF2EB0-DA37-4BFD-B12A-75A8424E0DD2}"/>
    <cellStyle name="20% - Accent1 40 7 3" xfId="39212" xr:uid="{069D2776-16D5-4828-8B7E-A633AF6D7FC6}"/>
    <cellStyle name="20% - Accent1 40 8" xfId="19387" xr:uid="{F0C67889-6847-4EF6-94A5-9EE730F79D97}"/>
    <cellStyle name="20% - Accent1 40 8 2" xfId="48064" xr:uid="{1E013CE6-4E16-4E25-A2C1-8F11A1BF4FF7}"/>
    <cellStyle name="20% - Accent1 40 9" xfId="33507" xr:uid="{4A68C31A-1776-442B-BE9C-8CBBD0B31615}"/>
    <cellStyle name="20% - Accent1 41" xfId="4844" xr:uid="{EEB8B0FF-8573-4F66-94A4-A3C1975D9B36}"/>
    <cellStyle name="20% - Accent1 41 2" xfId="6195" xr:uid="{0D44BEAA-25CB-42A9-8633-D775F3B58059}"/>
    <cellStyle name="20% - Accent1 41 2 2" xfId="11907" xr:uid="{68E9DCDC-963F-4199-9E21-BE55F6A08761}"/>
    <cellStyle name="20% - Accent1 41 2 2 2" xfId="40585" xr:uid="{A3BAF0EA-41D5-4F5B-8ED1-2FCFF2695A32}"/>
    <cellStyle name="20% - Accent1 41 2 3" xfId="20760" xr:uid="{10BFB205-92C3-4FD5-A387-6B198BAD6AE0}"/>
    <cellStyle name="20% - Accent1 41 2 3 2" xfId="49437" xr:uid="{54A6C46D-261D-4D45-BB67-CB52A4BB2B59}"/>
    <cellStyle name="20% - Accent1 41 2 4" xfId="34880" xr:uid="{D0EA8C30-E985-423D-BD9D-3027830846EA}"/>
    <cellStyle name="20% - Accent1 41 3" xfId="7612" xr:uid="{4E483B8D-6A90-402F-8B7B-D9D64F5C4A74}"/>
    <cellStyle name="20% - Accent1 41 3 2" xfId="13324" xr:uid="{1C1CF006-BD07-4F3F-8889-6727E3664E4A}"/>
    <cellStyle name="20% - Accent1 41 3 2 2" xfId="42002" xr:uid="{5F4C0106-87F4-49E9-82AB-3EA43184EC29}"/>
    <cellStyle name="20% - Accent1 41 3 3" xfId="22177" xr:uid="{91A279B4-D5C7-49FA-9C08-C2166FE863E3}"/>
    <cellStyle name="20% - Accent1 41 3 3 2" xfId="50854" xr:uid="{4B1AEDF5-D70D-4FE9-A678-3ADA8F95E7BA}"/>
    <cellStyle name="20% - Accent1 41 3 4" xfId="36297" xr:uid="{BB831248-5C02-4AE8-A003-B70FFC1F2A7D}"/>
    <cellStyle name="20% - Accent1 41 4" xfId="9029" xr:uid="{6E52ABB3-181C-4586-AB16-3D62E2C96194}"/>
    <cellStyle name="20% - Accent1 41 4 2" xfId="14741" xr:uid="{9E451874-A302-4E02-913D-F788891735D1}"/>
    <cellStyle name="20% - Accent1 41 4 2 2" xfId="43419" xr:uid="{677E2219-3E76-4946-9AA0-5F4FB28813F4}"/>
    <cellStyle name="20% - Accent1 41 4 3" xfId="23594" xr:uid="{9EC86C5E-C319-4B94-B575-E4D01F25CA8B}"/>
    <cellStyle name="20% - Accent1 41 4 3 2" xfId="52271" xr:uid="{C8213F49-14D2-4BDF-8B32-F68118FB840D}"/>
    <cellStyle name="20% - Accent1 41 4 4" xfId="37714" xr:uid="{DE617003-FE0D-433F-8DF3-B508BE30CCDA}"/>
    <cellStyle name="20% - Accent1 41 5" xfId="16256" xr:uid="{C2BCE015-5775-4C7E-AAA8-3C646E7BC4B5}"/>
    <cellStyle name="20% - Accent1 41 5 2" xfId="25109" xr:uid="{9DFEFC23-7B6B-4B31-98C8-B759BB72A463}"/>
    <cellStyle name="20% - Accent1 41 5 2 2" xfId="53786" xr:uid="{6607E051-A8BF-4730-9F86-3F6D528C9F89}"/>
    <cellStyle name="20% - Accent1 41 5 3" xfId="44934" xr:uid="{A4180763-3A14-4201-9499-210B6C6E038E}"/>
    <cellStyle name="20% - Accent1 41 6" xfId="17815" xr:uid="{63FAA4B1-9FC0-4EAA-9CCD-B507D0BD3DA9}"/>
    <cellStyle name="20% - Accent1 41 6 2" xfId="26668" xr:uid="{4512C6D1-4852-47C3-9CE5-5C267A15634F}"/>
    <cellStyle name="20% - Accent1 41 6 2 2" xfId="55345" xr:uid="{5D9FBF0E-D0D2-4D36-ACCF-7DDCE97E9F35}"/>
    <cellStyle name="20% - Accent1 41 6 3" xfId="46493" xr:uid="{3A88D5A1-D919-46DA-928A-8E871653CD8B}"/>
    <cellStyle name="20% - Accent1 41 7" xfId="10556" xr:uid="{F4D563B6-FA03-4C5F-BCE0-BCF4DA79EB3D}"/>
    <cellStyle name="20% - Accent1 41 7 2" xfId="28261" xr:uid="{B5DD7B45-3B0D-4609-8767-4D5F2FA21339}"/>
    <cellStyle name="20% - Accent1 41 7 2 2" xfId="56938" xr:uid="{9AE3100D-9F93-403B-9DC6-38A05050B016}"/>
    <cellStyle name="20% - Accent1 41 7 3" xfId="39234" xr:uid="{EF0980D8-F264-4364-8ADA-5FB724464624}"/>
    <cellStyle name="20% - Accent1 41 8" xfId="19409" xr:uid="{D4B31A5C-969C-42C0-B296-F30DA89A3653}"/>
    <cellStyle name="20% - Accent1 41 8 2" xfId="48086" xr:uid="{F10594B2-96BE-4C6D-ABAB-98C8A1E73B49}"/>
    <cellStyle name="20% - Accent1 41 9" xfId="33529" xr:uid="{49492B5A-EABE-4BB2-8974-180A9FE0C7FE}"/>
    <cellStyle name="20% - Accent1 42" xfId="4866" xr:uid="{B9DA2B34-2ACE-4C4A-866B-22A5D395F2F5}"/>
    <cellStyle name="20% - Accent1 42 2" xfId="6217" xr:uid="{DC4C096B-0B7B-4A8E-94AF-7A06C440B55F}"/>
    <cellStyle name="20% - Accent1 42 2 2" xfId="11929" xr:uid="{7E6C6885-EE3F-4970-8903-830FAE2BD839}"/>
    <cellStyle name="20% - Accent1 42 2 2 2" xfId="40607" xr:uid="{EE98DF55-A363-494E-98DC-6E35B218F398}"/>
    <cellStyle name="20% - Accent1 42 2 3" xfId="20782" xr:uid="{A6DF4188-C1C7-4BAA-8C84-1BE703863935}"/>
    <cellStyle name="20% - Accent1 42 2 3 2" xfId="49459" xr:uid="{D68571A1-E9C6-47E3-B6C7-E7B588DFF653}"/>
    <cellStyle name="20% - Accent1 42 2 4" xfId="34902" xr:uid="{B2DF7D2D-B957-432A-A0C1-887A5BB3F6BE}"/>
    <cellStyle name="20% - Accent1 42 3" xfId="7634" xr:uid="{0EEDC008-122F-4811-B018-0047E6F2DC5B}"/>
    <cellStyle name="20% - Accent1 42 3 2" xfId="13346" xr:uid="{710D2569-C91D-4B0F-B269-2B96DF7ACF3F}"/>
    <cellStyle name="20% - Accent1 42 3 2 2" xfId="42024" xr:uid="{79FD112C-1F84-4394-B5DD-950264FC9056}"/>
    <cellStyle name="20% - Accent1 42 3 3" xfId="22199" xr:uid="{DEEFBEC1-4ADF-4F90-9484-D7A1DC91D93B}"/>
    <cellStyle name="20% - Accent1 42 3 3 2" xfId="50876" xr:uid="{84556911-A287-4D8D-8D99-7A051510871B}"/>
    <cellStyle name="20% - Accent1 42 3 4" xfId="36319" xr:uid="{B34A85EE-F6C4-4430-B600-175BD29C0BBF}"/>
    <cellStyle name="20% - Accent1 42 4" xfId="9051" xr:uid="{8F14B466-1EC7-485B-B41E-8789D94A0C4C}"/>
    <cellStyle name="20% - Accent1 42 4 2" xfId="14763" xr:uid="{2A727A5A-8647-4196-BB5B-8DEE7A6BB4BA}"/>
    <cellStyle name="20% - Accent1 42 4 2 2" xfId="43441" xr:uid="{698E728E-99CA-48C5-9977-12338F043EC4}"/>
    <cellStyle name="20% - Accent1 42 4 3" xfId="23616" xr:uid="{007FE66C-F3FC-4D7C-95D7-F83F4AD56E92}"/>
    <cellStyle name="20% - Accent1 42 4 3 2" xfId="52293" xr:uid="{FC15DA14-BB97-440A-A616-1323F1079408}"/>
    <cellStyle name="20% - Accent1 42 4 4" xfId="37736" xr:uid="{E1F2FCEC-D0A5-4B89-8280-0C3BE7E2189B}"/>
    <cellStyle name="20% - Accent1 42 5" xfId="16278" xr:uid="{2C370150-C9A4-46AB-9344-24AEAC5BEA62}"/>
    <cellStyle name="20% - Accent1 42 5 2" xfId="25131" xr:uid="{1E1EDBDE-F06C-44E7-A55E-BD6D89BA2947}"/>
    <cellStyle name="20% - Accent1 42 5 2 2" xfId="53808" xr:uid="{10656BE8-E646-435C-AD52-2C5C6C13BD70}"/>
    <cellStyle name="20% - Accent1 42 5 3" xfId="44956" xr:uid="{3F46E778-555E-409F-97E3-2C6D258F64DC}"/>
    <cellStyle name="20% - Accent1 42 6" xfId="17837" xr:uid="{5F0CDC52-E2ED-4180-9088-B87DC52DC0F1}"/>
    <cellStyle name="20% - Accent1 42 6 2" xfId="26690" xr:uid="{1DB2231D-A689-4E4A-962C-416B5E84066F}"/>
    <cellStyle name="20% - Accent1 42 6 2 2" xfId="55367" xr:uid="{D2F53A6F-5C08-42B7-BF14-EC760A39E9D3}"/>
    <cellStyle name="20% - Accent1 42 6 3" xfId="46515" xr:uid="{309A499F-834B-46A7-A5B8-A7C38C271855}"/>
    <cellStyle name="20% - Accent1 42 7" xfId="10578" xr:uid="{757119A0-1B97-419B-8FE4-7FEC41022EE8}"/>
    <cellStyle name="20% - Accent1 42 7 2" xfId="28283" xr:uid="{DABD85D9-E40F-43A2-AE7D-0AA737264E6C}"/>
    <cellStyle name="20% - Accent1 42 7 2 2" xfId="56960" xr:uid="{C82F3A1A-5379-4AEB-B38B-076E4BF6E952}"/>
    <cellStyle name="20% - Accent1 42 7 3" xfId="39256" xr:uid="{583C6FF9-4446-437B-9567-BD7D26333FDF}"/>
    <cellStyle name="20% - Accent1 42 8" xfId="19431" xr:uid="{4AF56BE8-73D9-407E-8DC6-F897EB5DE4AB}"/>
    <cellStyle name="20% - Accent1 42 8 2" xfId="48108" xr:uid="{73D7CE7B-6658-4190-A975-825D59AF407D}"/>
    <cellStyle name="20% - Accent1 42 9" xfId="33551" xr:uid="{EE16A53B-E6C0-4B41-9CF0-015E9F05A3D8}"/>
    <cellStyle name="20% - Accent1 43" xfId="4888" xr:uid="{3917DC61-CCF4-4DB8-8B21-1684CE473ECE}"/>
    <cellStyle name="20% - Accent1 43 2" xfId="6239" xr:uid="{271FEE2A-A5CB-447C-93CC-BE448A4A2627}"/>
    <cellStyle name="20% - Accent1 43 2 2" xfId="11951" xr:uid="{8E3DC2C7-719F-4945-881F-01BDFF727D02}"/>
    <cellStyle name="20% - Accent1 43 2 2 2" xfId="40629" xr:uid="{D796FB47-2B79-42F9-A206-68E54E0C98A9}"/>
    <cellStyle name="20% - Accent1 43 2 3" xfId="20804" xr:uid="{38FEEFBB-DF24-4EED-8C0C-D33D353B6DB5}"/>
    <cellStyle name="20% - Accent1 43 2 3 2" xfId="49481" xr:uid="{864FB2B7-DBA2-483B-9973-16F6508AB1C1}"/>
    <cellStyle name="20% - Accent1 43 2 4" xfId="34924" xr:uid="{D68690E4-F7B7-4A17-A919-9BEA74D4F198}"/>
    <cellStyle name="20% - Accent1 43 3" xfId="7656" xr:uid="{87B4B8D3-9F2E-484D-B7F5-A2C905E5B871}"/>
    <cellStyle name="20% - Accent1 43 3 2" xfId="13368" xr:uid="{5B0119DF-6833-40DD-830D-EAB6014EAF05}"/>
    <cellStyle name="20% - Accent1 43 3 2 2" xfId="42046" xr:uid="{876D7285-25DF-46D6-8160-CA58AB6BA948}"/>
    <cellStyle name="20% - Accent1 43 3 3" xfId="22221" xr:uid="{9536D998-47CF-4DAF-8D1F-2DCA36B39564}"/>
    <cellStyle name="20% - Accent1 43 3 3 2" xfId="50898" xr:uid="{F3EAB250-47F6-4F40-8719-5843E7C7EF95}"/>
    <cellStyle name="20% - Accent1 43 3 4" xfId="36341" xr:uid="{9FCD0F23-D5E7-442E-B3D1-A81452D77CCC}"/>
    <cellStyle name="20% - Accent1 43 4" xfId="9073" xr:uid="{8C49C66B-78CB-4685-A7B2-605B816A950A}"/>
    <cellStyle name="20% - Accent1 43 4 2" xfId="14785" xr:uid="{A5F33225-2536-4428-8053-EBE87E29A5BF}"/>
    <cellStyle name="20% - Accent1 43 4 2 2" xfId="43463" xr:uid="{B8BB71BC-2715-4ABB-84EB-036788A6268B}"/>
    <cellStyle name="20% - Accent1 43 4 3" xfId="23638" xr:uid="{7FB5B7A0-4041-4D94-B5F4-E028B3BEF6B8}"/>
    <cellStyle name="20% - Accent1 43 4 3 2" xfId="52315" xr:uid="{8DE443E2-746D-4D20-B77E-E8383D3A0E71}"/>
    <cellStyle name="20% - Accent1 43 4 4" xfId="37758" xr:uid="{76AE1CEB-A084-447B-97F6-46E7F9AB2A74}"/>
    <cellStyle name="20% - Accent1 43 5" xfId="16300" xr:uid="{580474D3-243A-42CA-8604-F4A2DD2253FA}"/>
    <cellStyle name="20% - Accent1 43 5 2" xfId="25153" xr:uid="{00954B80-D3B5-4355-86C8-F0CD9BFE96A1}"/>
    <cellStyle name="20% - Accent1 43 5 2 2" xfId="53830" xr:uid="{81B77932-B8B6-44E1-9F92-A47E69D8C9DD}"/>
    <cellStyle name="20% - Accent1 43 5 3" xfId="44978" xr:uid="{654A83B1-AC31-4039-8D0B-2ABC451E3FDD}"/>
    <cellStyle name="20% - Accent1 43 6" xfId="17859" xr:uid="{782AB12A-3BDE-45B5-B641-8EA3BEEF3823}"/>
    <cellStyle name="20% - Accent1 43 6 2" xfId="26712" xr:uid="{CA006F69-6009-41F0-BD94-54617CBC349A}"/>
    <cellStyle name="20% - Accent1 43 6 2 2" xfId="55389" xr:uid="{3B8A0690-BE00-48AA-B107-6F28483BB263}"/>
    <cellStyle name="20% - Accent1 43 6 3" xfId="46537" xr:uid="{97453BEE-9111-49BA-A8AF-1997D8EA2629}"/>
    <cellStyle name="20% - Accent1 43 7" xfId="10600" xr:uid="{BC4AD043-D9A9-4607-BB6C-D73FF4DC9CE2}"/>
    <cellStyle name="20% - Accent1 43 7 2" xfId="28305" xr:uid="{59C21C55-22E3-44DA-8070-5227681AA40C}"/>
    <cellStyle name="20% - Accent1 43 7 2 2" xfId="56982" xr:uid="{1CAE299E-BC09-4D12-8E7F-6E73906C56D0}"/>
    <cellStyle name="20% - Accent1 43 7 3" xfId="39278" xr:uid="{0FE9133B-36E7-46DF-B985-8400B8FC23A6}"/>
    <cellStyle name="20% - Accent1 43 8" xfId="19453" xr:uid="{FA8359F1-6D2B-486B-A54C-A48E2094BBD5}"/>
    <cellStyle name="20% - Accent1 43 8 2" xfId="48130" xr:uid="{0D218157-6A17-4F7B-9694-16E92646966D}"/>
    <cellStyle name="20% - Accent1 43 9" xfId="33573" xr:uid="{01752684-514C-48F8-BA32-9E19F6C085B3}"/>
    <cellStyle name="20% - Accent1 44" xfId="4910" xr:uid="{6D7BCAC4-7611-4727-B2F2-AA3DB50B1661}"/>
    <cellStyle name="20% - Accent1 44 2" xfId="6261" xr:uid="{94E0BD18-0972-4C55-AAA6-7987291DF491}"/>
    <cellStyle name="20% - Accent1 44 2 2" xfId="11973" xr:uid="{0610A433-C045-4681-AC30-4491B6F40729}"/>
    <cellStyle name="20% - Accent1 44 2 2 2" xfId="40651" xr:uid="{75E84D56-1C80-4D32-A7F3-20E66FA9A336}"/>
    <cellStyle name="20% - Accent1 44 2 3" xfId="20826" xr:uid="{6DD8F0F7-562E-49A9-B715-B59F2F5337FD}"/>
    <cellStyle name="20% - Accent1 44 2 3 2" xfId="49503" xr:uid="{CDF96989-F82B-414D-B964-557A95F8AF38}"/>
    <cellStyle name="20% - Accent1 44 2 4" xfId="34946" xr:uid="{F6875112-549C-4947-B92C-2AFA78B3AEDF}"/>
    <cellStyle name="20% - Accent1 44 3" xfId="7678" xr:uid="{BDE138FE-EB08-40D0-9445-2C52C14C113E}"/>
    <cellStyle name="20% - Accent1 44 3 2" xfId="13390" xr:uid="{01FC1079-45C2-4466-835C-07C57007A3D7}"/>
    <cellStyle name="20% - Accent1 44 3 2 2" xfId="42068" xr:uid="{5DF45F17-10B4-42B6-A6B5-DEDED536273E}"/>
    <cellStyle name="20% - Accent1 44 3 3" xfId="22243" xr:uid="{DA88696C-A4A0-4F55-AEF9-FF0987DAFB40}"/>
    <cellStyle name="20% - Accent1 44 3 3 2" xfId="50920" xr:uid="{2EB2F279-0C21-462D-8BC7-760C541C41A7}"/>
    <cellStyle name="20% - Accent1 44 3 4" xfId="36363" xr:uid="{5976973B-83AE-4297-A8CC-E9B2EDB84418}"/>
    <cellStyle name="20% - Accent1 44 4" xfId="9095" xr:uid="{9947F69E-B5CC-4303-AD03-301163FE5B81}"/>
    <cellStyle name="20% - Accent1 44 4 2" xfId="14807" xr:uid="{0EE5FC15-0C49-4B57-BF78-26857BF24FBE}"/>
    <cellStyle name="20% - Accent1 44 4 2 2" xfId="43485" xr:uid="{7517C45B-3EF2-4B72-968E-C1532073000D}"/>
    <cellStyle name="20% - Accent1 44 4 3" xfId="23660" xr:uid="{0AB46C76-062C-46F4-995A-6E7580773F7B}"/>
    <cellStyle name="20% - Accent1 44 4 3 2" xfId="52337" xr:uid="{D6D3161D-7F5D-4736-9D97-A2BBED20ED6A}"/>
    <cellStyle name="20% - Accent1 44 4 4" xfId="37780" xr:uid="{C9000353-F0BE-4925-94D7-1CD2A6C9C3EF}"/>
    <cellStyle name="20% - Accent1 44 5" xfId="16322" xr:uid="{305B243D-C779-4C28-89A9-00E15C8B06A5}"/>
    <cellStyle name="20% - Accent1 44 5 2" xfId="25175" xr:uid="{38C53D63-4F62-4B78-BE9F-BCDD9A53D3D1}"/>
    <cellStyle name="20% - Accent1 44 5 2 2" xfId="53852" xr:uid="{B9E00CC9-14C3-4F9D-8A06-2DEC14B8019E}"/>
    <cellStyle name="20% - Accent1 44 5 3" xfId="45000" xr:uid="{C40228A4-E563-472A-B9DA-987C8B09BCDA}"/>
    <cellStyle name="20% - Accent1 44 6" xfId="17881" xr:uid="{7F88018C-57C9-4046-8296-A03516FE7DDB}"/>
    <cellStyle name="20% - Accent1 44 6 2" xfId="26734" xr:uid="{B6ECFAEE-F48E-4828-9FE1-F534DD127BBE}"/>
    <cellStyle name="20% - Accent1 44 6 2 2" xfId="55411" xr:uid="{F3557F34-27BA-4148-961B-5590B60183DE}"/>
    <cellStyle name="20% - Accent1 44 6 3" xfId="46559" xr:uid="{26446ACA-D424-40B9-B74D-6DCD522A3B2A}"/>
    <cellStyle name="20% - Accent1 44 7" xfId="10622" xr:uid="{FABDFD02-58D2-47CE-AEA8-9F437576D6C4}"/>
    <cellStyle name="20% - Accent1 44 7 2" xfId="28327" xr:uid="{F5336172-9C88-4E87-98C5-E2CDE7E7216C}"/>
    <cellStyle name="20% - Accent1 44 7 2 2" xfId="57004" xr:uid="{E9DB1B09-3585-4E9C-B718-D387B1A83107}"/>
    <cellStyle name="20% - Accent1 44 7 3" xfId="39300" xr:uid="{C884E443-99DB-4B4D-9452-A3BCEF7335F5}"/>
    <cellStyle name="20% - Accent1 44 8" xfId="19475" xr:uid="{B484A555-63FA-4F2A-AD90-24C1A918491B}"/>
    <cellStyle name="20% - Accent1 44 8 2" xfId="48152" xr:uid="{A09878F1-F665-476D-A442-2336CA7A62AB}"/>
    <cellStyle name="20% - Accent1 44 9" xfId="33595" xr:uid="{BEF8E24A-AE88-4775-8F75-AB1F0C101911}"/>
    <cellStyle name="20% - Accent1 45" xfId="4932" xr:uid="{BBBD6049-988B-40AC-9D03-E2DD9C27524E}"/>
    <cellStyle name="20% - Accent1 45 2" xfId="6283" xr:uid="{317D7771-9779-4475-918A-A25503C60053}"/>
    <cellStyle name="20% - Accent1 45 2 2" xfId="11995" xr:uid="{10E2B83C-C7D9-423A-B1C3-954A73C34ABE}"/>
    <cellStyle name="20% - Accent1 45 2 2 2" xfId="40673" xr:uid="{8A66927D-FE0B-419D-93D3-7EF8387E7CB9}"/>
    <cellStyle name="20% - Accent1 45 2 3" xfId="20848" xr:uid="{A12D9E3E-7139-4E7C-9B41-736B8D017E34}"/>
    <cellStyle name="20% - Accent1 45 2 3 2" xfId="49525" xr:uid="{97D162B2-AED3-4C3A-BACA-AADEBEF20C18}"/>
    <cellStyle name="20% - Accent1 45 2 4" xfId="34968" xr:uid="{A595E5B7-A6CF-416F-AB8C-268820A42FF0}"/>
    <cellStyle name="20% - Accent1 45 3" xfId="7700" xr:uid="{EEFD6B29-7F94-4097-9CA7-0415BBF9C58C}"/>
    <cellStyle name="20% - Accent1 45 3 2" xfId="13412" xr:uid="{2D75882F-CBE5-48DB-8479-5B8D44EF8D39}"/>
    <cellStyle name="20% - Accent1 45 3 2 2" xfId="42090" xr:uid="{3E144EC0-9468-4FFC-B356-254AD5751228}"/>
    <cellStyle name="20% - Accent1 45 3 3" xfId="22265" xr:uid="{F77ED0B7-FDB4-4423-99D1-993BB77A964F}"/>
    <cellStyle name="20% - Accent1 45 3 3 2" xfId="50942" xr:uid="{D3AD571D-36F3-456E-8765-1C097FFB5F6C}"/>
    <cellStyle name="20% - Accent1 45 3 4" xfId="36385" xr:uid="{79ADA5ED-203D-45B1-9B53-6A6B21B5B350}"/>
    <cellStyle name="20% - Accent1 45 4" xfId="9117" xr:uid="{C8D0733A-3D6A-42D1-88BA-AB2C4B49FE67}"/>
    <cellStyle name="20% - Accent1 45 4 2" xfId="14829" xr:uid="{05F910D7-0B74-4D28-8770-669658E80746}"/>
    <cellStyle name="20% - Accent1 45 4 2 2" xfId="43507" xr:uid="{F2CB9EA6-0F9A-4E33-B437-ABF7744632CD}"/>
    <cellStyle name="20% - Accent1 45 4 3" xfId="23682" xr:uid="{F14ECCED-45DF-4BE7-A24A-F7721621F346}"/>
    <cellStyle name="20% - Accent1 45 4 3 2" xfId="52359" xr:uid="{06759935-363B-4F67-9D88-98611AD928C2}"/>
    <cellStyle name="20% - Accent1 45 4 4" xfId="37802" xr:uid="{FD58BCC2-6B6D-4F5E-9A90-609E9A9BE163}"/>
    <cellStyle name="20% - Accent1 45 5" xfId="16344" xr:uid="{06D40AF2-8CB5-4E05-85DB-28857404CBE1}"/>
    <cellStyle name="20% - Accent1 45 5 2" xfId="25197" xr:uid="{E26211EB-9E81-4FD2-9E3D-86905283F911}"/>
    <cellStyle name="20% - Accent1 45 5 2 2" xfId="53874" xr:uid="{9E60A823-62EA-49DC-AB38-B18A29A4F546}"/>
    <cellStyle name="20% - Accent1 45 5 3" xfId="45022" xr:uid="{09E26CD6-EAC5-4A64-B8B3-BCD40B1A5A8B}"/>
    <cellStyle name="20% - Accent1 45 6" xfId="17903" xr:uid="{0A4B39E3-7131-45BB-8CB1-C466E4A18EDB}"/>
    <cellStyle name="20% - Accent1 45 6 2" xfId="26756" xr:uid="{9664F54D-8705-468F-92E4-938F593F54E5}"/>
    <cellStyle name="20% - Accent1 45 6 2 2" xfId="55433" xr:uid="{13D9EEA9-5848-45B4-9491-B40592A88E38}"/>
    <cellStyle name="20% - Accent1 45 6 3" xfId="46581" xr:uid="{13713317-B7B4-4CE0-A4D3-CED32D1FDFFB}"/>
    <cellStyle name="20% - Accent1 45 7" xfId="10644" xr:uid="{0E745F87-1F3A-4A4A-B1DA-4AB68517CEF2}"/>
    <cellStyle name="20% - Accent1 45 7 2" xfId="28349" xr:uid="{47AA664F-8E47-4E4E-897D-0C88D3BDB5FD}"/>
    <cellStyle name="20% - Accent1 45 7 2 2" xfId="57026" xr:uid="{17AD7A5E-6FEF-4B62-9B26-209802513365}"/>
    <cellStyle name="20% - Accent1 45 7 3" xfId="39322" xr:uid="{13E6D6BF-0323-46C6-9B96-B5F5B969119E}"/>
    <cellStyle name="20% - Accent1 45 8" xfId="19497" xr:uid="{4E1041AD-5C9E-4BCA-A628-C63A29CC8FEF}"/>
    <cellStyle name="20% - Accent1 45 8 2" xfId="48174" xr:uid="{2B2BF467-7E4A-4206-9B80-F9E59DB86779}"/>
    <cellStyle name="20% - Accent1 45 9" xfId="33617" xr:uid="{0FD60E78-EAA8-468F-8A2F-2ACF2F75970F}"/>
    <cellStyle name="20% - Accent1 46" xfId="4954" xr:uid="{0C3C6BB2-71E0-4A6B-8385-494649856CC2}"/>
    <cellStyle name="20% - Accent1 46 2" xfId="6305" xr:uid="{CF93D3D6-CAEF-41FC-90CD-115DE2D27F18}"/>
    <cellStyle name="20% - Accent1 46 2 2" xfId="12017" xr:uid="{990EE62C-CF3D-48F5-A7F1-ED8CAA8214E7}"/>
    <cellStyle name="20% - Accent1 46 2 2 2" xfId="40695" xr:uid="{BF4F4234-DE3D-4A21-B563-8302CCE86634}"/>
    <cellStyle name="20% - Accent1 46 2 3" xfId="20870" xr:uid="{94F48479-70D8-4AB2-9B69-BDF4E92B176D}"/>
    <cellStyle name="20% - Accent1 46 2 3 2" xfId="49547" xr:uid="{C5F9EEE1-C2DE-416D-BA2C-89BC0D7C0BB4}"/>
    <cellStyle name="20% - Accent1 46 2 4" xfId="34990" xr:uid="{B1B1B0EE-67A2-438A-991F-B739AE6CD23F}"/>
    <cellStyle name="20% - Accent1 46 3" xfId="7722" xr:uid="{6634742B-2189-4C64-B2BA-639D3CD9C7F8}"/>
    <cellStyle name="20% - Accent1 46 3 2" xfId="13434" xr:uid="{20BE57BD-269E-4A1D-B945-A4A62CFA5EA4}"/>
    <cellStyle name="20% - Accent1 46 3 2 2" xfId="42112" xr:uid="{61086B33-27FB-4A2B-B2AA-9E24CD6C0DA2}"/>
    <cellStyle name="20% - Accent1 46 3 3" xfId="22287" xr:uid="{325DFCC2-77F9-4B47-95B6-7F903FD7CC94}"/>
    <cellStyle name="20% - Accent1 46 3 3 2" xfId="50964" xr:uid="{17644F2A-4113-481C-A43E-F6BCA667DDDF}"/>
    <cellStyle name="20% - Accent1 46 3 4" xfId="36407" xr:uid="{2CA55BC4-021A-4576-9AA1-EE7E9D6FDD64}"/>
    <cellStyle name="20% - Accent1 46 4" xfId="9139" xr:uid="{B52DC63E-2908-4B3B-BDF2-F61B804CBE03}"/>
    <cellStyle name="20% - Accent1 46 4 2" xfId="14851" xr:uid="{D232630E-6271-4065-A81E-14FA8847D4E4}"/>
    <cellStyle name="20% - Accent1 46 4 2 2" xfId="43529" xr:uid="{77221251-E5F3-4BCF-9E7A-2A3B190A1C99}"/>
    <cellStyle name="20% - Accent1 46 4 3" xfId="23704" xr:uid="{7029FBE5-8CB2-48AD-84A8-F5DD5F949EA2}"/>
    <cellStyle name="20% - Accent1 46 4 3 2" xfId="52381" xr:uid="{96D3E526-E725-4C28-8B4C-119A783CAE32}"/>
    <cellStyle name="20% - Accent1 46 4 4" xfId="37824" xr:uid="{B2B91354-E941-4747-A984-7F8FB7D6863E}"/>
    <cellStyle name="20% - Accent1 46 5" xfId="16366" xr:uid="{BE0BDFB4-213B-4CD7-9CB8-9DAB3C334A2D}"/>
    <cellStyle name="20% - Accent1 46 5 2" xfId="25219" xr:uid="{A9135536-C5F7-4117-9586-1D6079605BBC}"/>
    <cellStyle name="20% - Accent1 46 5 2 2" xfId="53896" xr:uid="{0D756594-8B62-4F79-BAA4-C1AC477B0C83}"/>
    <cellStyle name="20% - Accent1 46 5 3" xfId="45044" xr:uid="{F9DF658D-943B-4615-B22D-FE8F8762BCC0}"/>
    <cellStyle name="20% - Accent1 46 6" xfId="17925" xr:uid="{3551BB06-08AD-4552-BC2B-DA4F07C4162C}"/>
    <cellStyle name="20% - Accent1 46 6 2" xfId="26778" xr:uid="{46C8CFCC-94AB-4734-8A2D-B717AB24F72C}"/>
    <cellStyle name="20% - Accent1 46 6 2 2" xfId="55455" xr:uid="{3E545497-44E4-4C2D-AFCB-37E835C988CD}"/>
    <cellStyle name="20% - Accent1 46 6 3" xfId="46603" xr:uid="{1045C439-A63B-46D4-B6F3-4EF4B3864495}"/>
    <cellStyle name="20% - Accent1 46 7" xfId="10666" xr:uid="{85BDF5A6-B662-4633-BAFB-0649E6A88647}"/>
    <cellStyle name="20% - Accent1 46 7 2" xfId="28371" xr:uid="{1EADBE43-2E15-416E-A2DB-B793DC691347}"/>
    <cellStyle name="20% - Accent1 46 7 2 2" xfId="57048" xr:uid="{403525F8-487B-4A34-8C83-A3D543F74EE4}"/>
    <cellStyle name="20% - Accent1 46 7 3" xfId="39344" xr:uid="{E121AE8F-1A86-4DB4-BADA-188D1C55A5E7}"/>
    <cellStyle name="20% - Accent1 46 8" xfId="19519" xr:uid="{6161AFFF-4FDA-4FD2-8AF7-FEC7F8270E24}"/>
    <cellStyle name="20% - Accent1 46 8 2" xfId="48196" xr:uid="{F982782C-7DEA-45B4-B833-19D72859C6A5}"/>
    <cellStyle name="20% - Accent1 46 9" xfId="33639" xr:uid="{65E2344B-D7F9-4C59-BFAF-4B6FCD9F9DA3}"/>
    <cellStyle name="20% - Accent1 47" xfId="4976" xr:uid="{6E3B8B91-0DAE-453F-966C-9FCC31437038}"/>
    <cellStyle name="20% - Accent1 47 2" xfId="6327" xr:uid="{D2657BF4-694A-4F4D-B81C-CFB92A73A8D4}"/>
    <cellStyle name="20% - Accent1 47 2 2" xfId="12039" xr:uid="{4F30CF8C-1C53-44C0-9EF0-8FD826CDD737}"/>
    <cellStyle name="20% - Accent1 47 2 2 2" xfId="40717" xr:uid="{3265140E-5262-4A8A-AF4C-F4B8D621702E}"/>
    <cellStyle name="20% - Accent1 47 2 3" xfId="20892" xr:uid="{07168E4C-1DB6-433B-B738-F02B93863F04}"/>
    <cellStyle name="20% - Accent1 47 2 3 2" xfId="49569" xr:uid="{448968E1-43C1-4F02-BBA1-7EE10CC431D4}"/>
    <cellStyle name="20% - Accent1 47 2 4" xfId="35012" xr:uid="{37EDCCAF-797F-49CC-890E-9ABD302F7A44}"/>
    <cellStyle name="20% - Accent1 47 3" xfId="7744" xr:uid="{3D654CFB-BBEB-4F4E-A9F7-CA781676F88F}"/>
    <cellStyle name="20% - Accent1 47 3 2" xfId="13456" xr:uid="{A7EBE0FD-1767-4FB3-95F8-A31460CFB89F}"/>
    <cellStyle name="20% - Accent1 47 3 2 2" xfId="42134" xr:uid="{8A6143F8-333E-4166-9C3E-09C9877E04EB}"/>
    <cellStyle name="20% - Accent1 47 3 3" xfId="22309" xr:uid="{C309E054-0345-4151-82AC-E1DB6B85023F}"/>
    <cellStyle name="20% - Accent1 47 3 3 2" xfId="50986" xr:uid="{4DDEAD34-6AE6-482F-8A15-D4A1454FDB24}"/>
    <cellStyle name="20% - Accent1 47 3 4" xfId="36429" xr:uid="{A50D4074-ABAB-4C66-8569-727276CF5179}"/>
    <cellStyle name="20% - Accent1 47 4" xfId="9161" xr:uid="{CB2F66FF-575F-4A47-9AC4-57AD840A09F9}"/>
    <cellStyle name="20% - Accent1 47 4 2" xfId="14873" xr:uid="{8A1D58E7-21CC-4B6E-8F5B-C73BABE2278D}"/>
    <cellStyle name="20% - Accent1 47 4 2 2" xfId="43551" xr:uid="{A8C268E2-A863-43A4-8E49-DAF4100F2FDF}"/>
    <cellStyle name="20% - Accent1 47 4 3" xfId="23726" xr:uid="{62FC2386-D6AA-4210-B313-A22C6DBEC747}"/>
    <cellStyle name="20% - Accent1 47 4 3 2" xfId="52403" xr:uid="{0B653C6D-6C0E-49D2-944E-7C958E508E24}"/>
    <cellStyle name="20% - Accent1 47 4 4" xfId="37846" xr:uid="{EBA720C9-A7D8-4FC7-9C30-DDC461DE572A}"/>
    <cellStyle name="20% - Accent1 47 5" xfId="16388" xr:uid="{FF506F05-B742-4C9B-B69E-FBE780719D73}"/>
    <cellStyle name="20% - Accent1 47 5 2" xfId="25241" xr:uid="{83E43431-6CCD-4FF9-A476-CC434DE31138}"/>
    <cellStyle name="20% - Accent1 47 5 2 2" xfId="53918" xr:uid="{78C955A5-5D64-4120-B1B0-7756945940C0}"/>
    <cellStyle name="20% - Accent1 47 5 3" xfId="45066" xr:uid="{2C6284C5-3C17-4D38-B6EA-5BAFA98285B0}"/>
    <cellStyle name="20% - Accent1 47 6" xfId="17947" xr:uid="{219389F1-8204-4F9E-9CD7-B3FB91694329}"/>
    <cellStyle name="20% - Accent1 47 6 2" xfId="26800" xr:uid="{82453CDE-BD0B-4893-ADD7-D97E36F716B3}"/>
    <cellStyle name="20% - Accent1 47 6 2 2" xfId="55477" xr:uid="{EC0BDFB7-ABB8-4549-9F78-3F989F6BAF32}"/>
    <cellStyle name="20% - Accent1 47 6 3" xfId="46625" xr:uid="{0669BD7E-C0D0-4515-B08C-D51F4E57D1D9}"/>
    <cellStyle name="20% - Accent1 47 7" xfId="10688" xr:uid="{F81D8890-84D6-4C18-BCC1-FA432301A04C}"/>
    <cellStyle name="20% - Accent1 47 7 2" xfId="28393" xr:uid="{C875ABC6-73C6-457A-AF9F-A1ADE2353E37}"/>
    <cellStyle name="20% - Accent1 47 7 2 2" xfId="57070" xr:uid="{DFDB51DA-FD7A-4969-9BEF-EFA7B14C514F}"/>
    <cellStyle name="20% - Accent1 47 7 3" xfId="39366" xr:uid="{D8690C49-1AD8-4FE1-8157-67ABA0297B8D}"/>
    <cellStyle name="20% - Accent1 47 8" xfId="19541" xr:uid="{C9BD4885-C3D5-440D-ADE3-ACCCE8824C2A}"/>
    <cellStyle name="20% - Accent1 47 8 2" xfId="48218" xr:uid="{2E68CDBE-F8F5-4093-8C8C-52697FBCCDB1}"/>
    <cellStyle name="20% - Accent1 47 9" xfId="33661" xr:uid="{428FDF03-80BF-4224-940A-2A59BF448CD5}"/>
    <cellStyle name="20% - Accent1 48" xfId="4998" xr:uid="{88C748D3-7BE4-4FF8-A2F2-14105E7D310E}"/>
    <cellStyle name="20% - Accent1 48 2" xfId="6349" xr:uid="{ADF956C7-B693-4F9D-8141-2FFCFC81DFFD}"/>
    <cellStyle name="20% - Accent1 48 2 2" xfId="12061" xr:uid="{00D7F388-9D19-457F-A0A0-DF8292C255CD}"/>
    <cellStyle name="20% - Accent1 48 2 2 2" xfId="40739" xr:uid="{D6391660-B9ED-4787-83AD-8AB1D5B6B6C3}"/>
    <cellStyle name="20% - Accent1 48 2 3" xfId="20914" xr:uid="{FB54D221-A710-4221-BBD4-7035AE4EF090}"/>
    <cellStyle name="20% - Accent1 48 2 3 2" xfId="49591" xr:uid="{B53917CE-3D06-4F72-8F42-E066A68B1269}"/>
    <cellStyle name="20% - Accent1 48 2 4" xfId="35034" xr:uid="{081B52C4-EA9E-4F16-B24E-C56BE83748AA}"/>
    <cellStyle name="20% - Accent1 48 3" xfId="7766" xr:uid="{52F0CE2C-5A26-48D8-A066-79B60697D6EC}"/>
    <cellStyle name="20% - Accent1 48 3 2" xfId="13478" xr:uid="{890FDF05-AB4A-40F9-8B58-325661A5AEEF}"/>
    <cellStyle name="20% - Accent1 48 3 2 2" xfId="42156" xr:uid="{4CB4D5D1-F58F-460F-B756-08A2DBECFFDB}"/>
    <cellStyle name="20% - Accent1 48 3 3" xfId="22331" xr:uid="{EFB97D8D-2A89-4545-A2A1-CC55716D0B6B}"/>
    <cellStyle name="20% - Accent1 48 3 3 2" xfId="51008" xr:uid="{42BE7EC8-4BA8-443D-BF8B-074D8C0C3471}"/>
    <cellStyle name="20% - Accent1 48 3 4" xfId="36451" xr:uid="{24424768-1E63-43B3-A406-8ECF95242D82}"/>
    <cellStyle name="20% - Accent1 48 4" xfId="9183" xr:uid="{6FA3FD4E-135F-4FBA-A07F-48A7F953F34D}"/>
    <cellStyle name="20% - Accent1 48 4 2" xfId="14895" xr:uid="{7F626F8B-7668-46A8-BC6F-DDCC7223376F}"/>
    <cellStyle name="20% - Accent1 48 4 2 2" xfId="43573" xr:uid="{E1EB9756-727B-47CE-860A-889184E89266}"/>
    <cellStyle name="20% - Accent1 48 4 3" xfId="23748" xr:uid="{F6A0E9CE-5582-490E-8BC5-E21F8BDC670E}"/>
    <cellStyle name="20% - Accent1 48 4 3 2" xfId="52425" xr:uid="{DF11E44D-5508-43FB-B9FF-D53001108F5A}"/>
    <cellStyle name="20% - Accent1 48 4 4" xfId="37868" xr:uid="{D32B7D12-538D-46A3-A4EB-8DF33BD130F0}"/>
    <cellStyle name="20% - Accent1 48 5" xfId="16410" xr:uid="{C43546A6-67B6-41AF-B507-228404F3AE8E}"/>
    <cellStyle name="20% - Accent1 48 5 2" xfId="25263" xr:uid="{97F64287-0B9E-4C61-B717-C1257B35E911}"/>
    <cellStyle name="20% - Accent1 48 5 2 2" xfId="53940" xr:uid="{F4D12EBC-80F6-401D-8BEC-F92A9A32AD0A}"/>
    <cellStyle name="20% - Accent1 48 5 3" xfId="45088" xr:uid="{7538EF27-690D-4798-B761-57AF2A68DEB5}"/>
    <cellStyle name="20% - Accent1 48 6" xfId="17969" xr:uid="{AF884D64-BD6F-428B-825F-1EB03B70F436}"/>
    <cellStyle name="20% - Accent1 48 6 2" xfId="26822" xr:uid="{69EBBB9F-2721-4865-AE19-73FBC97D8547}"/>
    <cellStyle name="20% - Accent1 48 6 2 2" xfId="55499" xr:uid="{9FADF29D-3A98-438C-9F60-5DE8A35F8A6E}"/>
    <cellStyle name="20% - Accent1 48 6 3" xfId="46647" xr:uid="{F97A59DE-9EA8-4B7C-8728-0D1F06376451}"/>
    <cellStyle name="20% - Accent1 48 7" xfId="10710" xr:uid="{3EAE6222-8861-46F6-A755-F2C3F7BF2FE8}"/>
    <cellStyle name="20% - Accent1 48 7 2" xfId="28415" xr:uid="{05FEFC4A-7A42-491B-9A0E-1249C8C62929}"/>
    <cellStyle name="20% - Accent1 48 7 2 2" xfId="57092" xr:uid="{4FDE6B74-88CE-4DD8-95B0-7D858C9420E3}"/>
    <cellStyle name="20% - Accent1 48 7 3" xfId="39388" xr:uid="{AFF904B3-115A-4F93-AC8D-0CE31C4932E4}"/>
    <cellStyle name="20% - Accent1 48 8" xfId="19563" xr:uid="{1BDF2E3B-7914-4996-BB6D-12CF9F8F06F8}"/>
    <cellStyle name="20% - Accent1 48 8 2" xfId="48240" xr:uid="{56F9BF6C-0C99-4CF0-A848-CF4274F246A0}"/>
    <cellStyle name="20% - Accent1 48 9" xfId="33683" xr:uid="{FF67E02C-71C1-4878-B22D-B1DF7C231180}"/>
    <cellStyle name="20% - Accent1 49" xfId="5020" xr:uid="{A0B1BACF-ABBB-4837-B1EB-FA6567883C73}"/>
    <cellStyle name="20% - Accent1 49 2" xfId="6371" xr:uid="{D752818A-B47E-4246-BEBB-A5E995518BB5}"/>
    <cellStyle name="20% - Accent1 49 2 2" xfId="12083" xr:uid="{FB4C8E73-55DE-4264-963B-C7F37E9C94A9}"/>
    <cellStyle name="20% - Accent1 49 2 2 2" xfId="40761" xr:uid="{9DFF9869-464A-4847-A01A-777FBC331AEE}"/>
    <cellStyle name="20% - Accent1 49 2 3" xfId="20936" xr:uid="{F692C555-E5B4-4AAC-A1E5-BF82736E8F59}"/>
    <cellStyle name="20% - Accent1 49 2 3 2" xfId="49613" xr:uid="{0215166F-67F3-4264-9E3C-446B0642B000}"/>
    <cellStyle name="20% - Accent1 49 2 4" xfId="35056" xr:uid="{7E997FA1-2F14-41E0-81D4-9CB9419278BE}"/>
    <cellStyle name="20% - Accent1 49 3" xfId="7788" xr:uid="{A0F99423-6F25-42F5-B09B-62A2CC669542}"/>
    <cellStyle name="20% - Accent1 49 3 2" xfId="13500" xr:uid="{E05A8577-43D6-49C0-BE5F-8351DA04E93D}"/>
    <cellStyle name="20% - Accent1 49 3 2 2" xfId="42178" xr:uid="{C781626C-7619-4F4B-A8E5-3853100FE7E1}"/>
    <cellStyle name="20% - Accent1 49 3 3" xfId="22353" xr:uid="{59173FB6-A2A3-43AE-A56C-BE87367C29BE}"/>
    <cellStyle name="20% - Accent1 49 3 3 2" xfId="51030" xr:uid="{5D35D868-F1D8-41B0-8CC3-0ED44F46CA32}"/>
    <cellStyle name="20% - Accent1 49 3 4" xfId="36473" xr:uid="{3E267E50-34D6-4E7C-8734-9604CD0A18CF}"/>
    <cellStyle name="20% - Accent1 49 4" xfId="9205" xr:uid="{AAEA0F6B-4C10-45A2-94D8-37FA62A01EB3}"/>
    <cellStyle name="20% - Accent1 49 4 2" xfId="14917" xr:uid="{41CEE454-5862-48DE-854B-EA92A2077A47}"/>
    <cellStyle name="20% - Accent1 49 4 2 2" xfId="43595" xr:uid="{D4630B61-DA65-4B07-B2ED-664A97B7A625}"/>
    <cellStyle name="20% - Accent1 49 4 3" xfId="23770" xr:uid="{0E146592-7CF9-4906-A630-18A370A1FA4E}"/>
    <cellStyle name="20% - Accent1 49 4 3 2" xfId="52447" xr:uid="{A5A091E3-63BE-4617-B574-40AF3E662760}"/>
    <cellStyle name="20% - Accent1 49 4 4" xfId="37890" xr:uid="{0873094F-1C5B-49B3-8C17-53BEA08E6173}"/>
    <cellStyle name="20% - Accent1 49 5" xfId="16432" xr:uid="{16252CF4-6B55-4099-BE7A-A4DC6160CF83}"/>
    <cellStyle name="20% - Accent1 49 5 2" xfId="25285" xr:uid="{F5BFCB8E-D998-4602-8ACE-DBF78EBC942F}"/>
    <cellStyle name="20% - Accent1 49 5 2 2" xfId="53962" xr:uid="{BFDB614B-F400-4EB4-B998-D3BBE211694C}"/>
    <cellStyle name="20% - Accent1 49 5 3" xfId="45110" xr:uid="{CB3B1013-13F1-4251-AC60-52609043C42F}"/>
    <cellStyle name="20% - Accent1 49 6" xfId="17991" xr:uid="{819DE35B-B4D2-4864-8455-E3DD72FB5907}"/>
    <cellStyle name="20% - Accent1 49 6 2" xfId="26844" xr:uid="{F474ED23-CB57-45B6-AC57-F62213B09F80}"/>
    <cellStyle name="20% - Accent1 49 6 2 2" xfId="55521" xr:uid="{95373F0B-47FE-402E-80C4-A026AF6034C8}"/>
    <cellStyle name="20% - Accent1 49 6 3" xfId="46669" xr:uid="{0A30BDEC-2EEC-4AE6-8331-1585CADFFF5B}"/>
    <cellStyle name="20% - Accent1 49 7" xfId="10732" xr:uid="{A359D730-25B8-4880-9320-661537BAD400}"/>
    <cellStyle name="20% - Accent1 49 7 2" xfId="28437" xr:uid="{8B8AB4CA-29F4-46E4-81F4-DB6E7FD8A273}"/>
    <cellStyle name="20% - Accent1 49 7 2 2" xfId="57114" xr:uid="{7D6A96A8-0B3D-4EEB-BCE4-E02F58AFE4D2}"/>
    <cellStyle name="20% - Accent1 49 7 3" xfId="39410" xr:uid="{DE5F0999-FF8C-47DB-A51B-21AF3996440C}"/>
    <cellStyle name="20% - Accent1 49 8" xfId="19585" xr:uid="{8CE8E8BE-F9BA-438D-ABBB-0DA9B1CD5345}"/>
    <cellStyle name="20% - Accent1 49 8 2" xfId="48262" xr:uid="{9D64BDAD-43BF-442D-A43E-40A43AB3F7FA}"/>
    <cellStyle name="20% - Accent1 49 9" xfId="33705" xr:uid="{43B06F3F-1DB7-4CC5-9940-B46A03E8E089}"/>
    <cellStyle name="20% - Accent1 5" xfId="245" xr:uid="{A98CCA18-54BC-4CAC-B8BC-20CCB0C403EC}"/>
    <cellStyle name="20% - Accent1 5 10" xfId="4052" xr:uid="{C9524D5B-1FCA-4F76-BB4B-EA135AF4693C}"/>
    <cellStyle name="20% - Accent1 5 10 2" xfId="32737" xr:uid="{7D01273D-E171-42FC-A514-F3483ED4F086}"/>
    <cellStyle name="20% - Accent1 5 11" xfId="9764" xr:uid="{DCC75DAD-753E-47CD-B3DA-D1C373EC6A0A}"/>
    <cellStyle name="20% - Accent1 5 11 2" xfId="38442" xr:uid="{83C7B85C-9222-4CCE-86F2-0CE8355341BC}"/>
    <cellStyle name="20% - Accent1 5 12" xfId="18617" xr:uid="{B1870901-A881-49EF-A9C4-7F7F995D9441}"/>
    <cellStyle name="20% - Accent1 5 12 2" xfId="47294" xr:uid="{460B7FAC-6710-4CEC-89EB-898645501D0E}"/>
    <cellStyle name="20% - Accent1 5 13" xfId="29162" xr:uid="{BC87D26A-16F7-4C91-89B8-2EE7B9C8D24F}"/>
    <cellStyle name="20% - Accent1 5 2" xfId="322" xr:uid="{C67FC3FB-DBB8-47D9-A251-0D8A91F2C30E}"/>
    <cellStyle name="20% - Accent1 5 2 2" xfId="2289" xr:uid="{DB0903F3-A0DB-4656-B0EB-651204B55D70}"/>
    <cellStyle name="20% - Accent1 5 2 2 2" xfId="31029" xr:uid="{6CE5DA7C-FC0F-4D7F-95D7-445774EC59EB}"/>
    <cellStyle name="20% - Accent1 5 2 3" xfId="5403" xr:uid="{CD76ADCB-4569-440C-8F9B-98DDE69D2CF2}"/>
    <cellStyle name="20% - Accent1 5 2 3 2" xfId="34088" xr:uid="{61CF519A-0BF6-4E5E-BBEE-A89C72AD574A}"/>
    <cellStyle name="20% - Accent1 5 2 4" xfId="11115" xr:uid="{9A401191-5808-48A2-8710-14FC3A714D88}"/>
    <cellStyle name="20% - Accent1 5 2 4 2" xfId="39793" xr:uid="{C1629AAE-470D-4F2A-B6C6-E24100E35586}"/>
    <cellStyle name="20% - Accent1 5 2 5" xfId="19968" xr:uid="{4C6042F6-6495-4FEC-86E1-A02BFC1727ED}"/>
    <cellStyle name="20% - Accent1 5 2 5 2" xfId="48645" xr:uid="{91CE7ECA-E185-4835-898E-C3418688B187}"/>
    <cellStyle name="20% - Accent1 5 2 6" xfId="29236" xr:uid="{B4BBFE1A-217E-4102-8299-A7FCDBD73BAC}"/>
    <cellStyle name="20% - Accent1 5 3" xfId="431" xr:uid="{DA1AA30C-9806-4B85-9F7A-14E9A58742A5}"/>
    <cellStyle name="20% - Accent1 5 3 2" xfId="2385" xr:uid="{4ADCACEE-B357-43D0-8DC3-26C8E848BA36}"/>
    <cellStyle name="20% - Accent1 5 3 2 2" xfId="31125" xr:uid="{9F356392-8394-47AD-A39C-56AD4A199CF0}"/>
    <cellStyle name="20% - Accent1 5 3 3" xfId="6820" xr:uid="{29B847EC-10C8-418C-9513-51D3735DC101}"/>
    <cellStyle name="20% - Accent1 5 3 3 2" xfId="35505" xr:uid="{83437498-532A-44BC-AFD5-B341BEBB33DF}"/>
    <cellStyle name="20% - Accent1 5 3 4" xfId="12532" xr:uid="{AA670BDA-C1F0-492A-A068-4CC87DD47F39}"/>
    <cellStyle name="20% - Accent1 5 3 4 2" xfId="41210" xr:uid="{FF34D3AD-E9D4-4655-8ED4-87D0E59E1B0F}"/>
    <cellStyle name="20% - Accent1 5 3 5" xfId="21385" xr:uid="{F8ACEB6C-40C2-4797-A08E-AA873C492955}"/>
    <cellStyle name="20% - Accent1 5 3 5 2" xfId="50062" xr:uid="{E26BEE19-1099-4E94-B274-B710447D6E34}"/>
    <cellStyle name="20% - Accent1 5 3 6" xfId="29332" xr:uid="{00B44E7A-C6F1-4DB0-B279-183008D26C3E}"/>
    <cellStyle name="20% - Accent1 5 4" xfId="550" xr:uid="{B2FBD06C-8526-4259-B7D4-608D3EB5D15D}"/>
    <cellStyle name="20% - Accent1 5 4 2" xfId="2504" xr:uid="{E61BE138-A3D5-4665-A696-9B22101972C9}"/>
    <cellStyle name="20% - Accent1 5 4 2 2" xfId="31244" xr:uid="{F72102DD-945B-4AFE-8A46-73E642D808A4}"/>
    <cellStyle name="20% - Accent1 5 4 3" xfId="8237" xr:uid="{B9FC2888-2723-4702-8EF4-09B1EB6CBDC5}"/>
    <cellStyle name="20% - Accent1 5 4 3 2" xfId="36922" xr:uid="{AE9081C0-7E5B-449A-9F49-10410C9ABFAE}"/>
    <cellStyle name="20% - Accent1 5 4 4" xfId="13949" xr:uid="{C0DEA7E9-6751-4D1C-A2C8-2A74633CDE38}"/>
    <cellStyle name="20% - Accent1 5 4 4 2" xfId="42627" xr:uid="{F1F84FE2-9451-4E3F-BC12-7A761061DC02}"/>
    <cellStyle name="20% - Accent1 5 4 5" xfId="22802" xr:uid="{FF3BF52F-65BD-4FC3-B3EA-B8ACDF3FF8E1}"/>
    <cellStyle name="20% - Accent1 5 4 5 2" xfId="51479" xr:uid="{E4DD4514-EECC-42E4-BD2C-D4431332DE42}"/>
    <cellStyle name="20% - Accent1 5 4 6" xfId="29451" xr:uid="{C91F43AB-5E9A-4CFA-B73B-86F3541636F7}"/>
    <cellStyle name="20% - Accent1 5 5" xfId="691" xr:uid="{08000E79-32EB-4728-BBDA-D4079325C557}"/>
    <cellStyle name="20% - Accent1 5 5 2" xfId="2645" xr:uid="{1CB10FE8-CB87-4F09-AABE-019DE53A4705}"/>
    <cellStyle name="20% - Accent1 5 5 2 2" xfId="31385" xr:uid="{9C0AA92C-0C75-470A-BF7F-FD9C5C678F75}"/>
    <cellStyle name="20% - Accent1 5 5 3" xfId="15464" xr:uid="{BA4029C3-BFF3-49B5-B046-CC5C2A758762}"/>
    <cellStyle name="20% - Accent1 5 5 3 2" xfId="44142" xr:uid="{845DE79B-0E0A-4DE9-927A-A5E5C1C8EDAF}"/>
    <cellStyle name="20% - Accent1 5 5 4" xfId="24317" xr:uid="{411C4379-179A-4BA3-9119-DF87A4DB91C0}"/>
    <cellStyle name="20% - Accent1 5 5 4 2" xfId="52994" xr:uid="{C363A894-29B6-443A-BBEE-311FCACE8CBA}"/>
    <cellStyle name="20% - Accent1 5 5 5" xfId="29592" xr:uid="{A9887A87-46B4-46D4-90F7-EB8BC1573789}"/>
    <cellStyle name="20% - Accent1 5 6" xfId="964" xr:uid="{DDAB1D35-FD80-4FBE-AF6B-628F0137FFC7}"/>
    <cellStyle name="20% - Accent1 5 6 2" xfId="2918" xr:uid="{B33C416D-A7D0-4E27-ABC1-65A69DB64551}"/>
    <cellStyle name="20% - Accent1 5 6 2 2" xfId="31658" xr:uid="{D5736795-A175-4E41-A9F8-E06CAB58E864}"/>
    <cellStyle name="20% - Accent1 5 6 3" xfId="17023" xr:uid="{88D87015-B951-4B6C-8628-54809BA9B220}"/>
    <cellStyle name="20% - Accent1 5 6 3 2" xfId="45701" xr:uid="{6F580412-43B6-4D79-98CC-833EE860A2F4}"/>
    <cellStyle name="20% - Accent1 5 6 4" xfId="25876" xr:uid="{AC012A58-90FC-4800-AFB5-1186B57F94B4}"/>
    <cellStyle name="20% - Accent1 5 6 4 2" xfId="54553" xr:uid="{5D55B2A4-AB5A-4B05-B98A-7BF61A912018}"/>
    <cellStyle name="20% - Accent1 5 6 5" xfId="29865" xr:uid="{D158BC44-CE44-4041-A849-D1F802793301}"/>
    <cellStyle name="20% - Accent1 5 7" xfId="1259" xr:uid="{3CA83E11-0D91-4B7D-8286-9FC5E746F126}"/>
    <cellStyle name="20% - Accent1 5 7 2" xfId="3213" xr:uid="{DFC8BE4D-945E-479B-8449-ADDAA571C059}"/>
    <cellStyle name="20% - Accent1 5 7 2 2" xfId="31953" xr:uid="{25FF8189-D6F8-4217-8A87-60174557537B}"/>
    <cellStyle name="20% - Accent1 5 7 3" xfId="27469" xr:uid="{88BA578C-651C-4ACF-8616-B671A694FB97}"/>
    <cellStyle name="20% - Accent1 5 7 3 2" xfId="56146" xr:uid="{05B00C78-2551-4574-92D4-46C273A861E6}"/>
    <cellStyle name="20% - Accent1 5 7 4" xfId="30160" xr:uid="{1811CDC5-546B-48AF-ABC1-E6911709F5C6}"/>
    <cellStyle name="20% - Accent1 5 8" xfId="1598" xr:uid="{1B8C797D-5746-492F-8944-5E78524CA342}"/>
    <cellStyle name="20% - Accent1 5 8 2" xfId="3552" xr:uid="{EE43AF7C-91BC-4CA0-81F0-3EF89154714E}"/>
    <cellStyle name="20% - Accent1 5 8 2 2" xfId="32292" xr:uid="{6B4FCC73-FBC7-41BC-9D41-F0D2290F3184}"/>
    <cellStyle name="20% - Accent1 5 8 3" xfId="30499" xr:uid="{D37CE4E6-2A0C-4FE4-AD37-5907791B0733}"/>
    <cellStyle name="20% - Accent1 5 9" xfId="2213" xr:uid="{234BA20C-E7BA-42B4-9F86-6DA2E19CB19D}"/>
    <cellStyle name="20% - Accent1 5 9 2" xfId="30954" xr:uid="{22BD4690-3C51-40A7-B3A1-A55C7338DD41}"/>
    <cellStyle name="20% - Accent1 50" xfId="5042" xr:uid="{996250C6-6A7A-4D6F-93AD-A10B1673EBD4}"/>
    <cellStyle name="20% - Accent1 50 2" xfId="6393" xr:uid="{3E50F938-3D86-4A5E-9DC9-10109AAC9E95}"/>
    <cellStyle name="20% - Accent1 50 2 2" xfId="12105" xr:uid="{08B734AC-69A9-4110-B636-05D33B551E06}"/>
    <cellStyle name="20% - Accent1 50 2 2 2" xfId="40783" xr:uid="{F19C2474-27A5-46E9-948B-2101A8E6F017}"/>
    <cellStyle name="20% - Accent1 50 2 3" xfId="20958" xr:uid="{B4DE892E-9491-4BC7-BEBC-1C7232DC7E82}"/>
    <cellStyle name="20% - Accent1 50 2 3 2" xfId="49635" xr:uid="{E41C3356-B05A-4D2E-9329-04AF3B0D4AAE}"/>
    <cellStyle name="20% - Accent1 50 2 4" xfId="35078" xr:uid="{95B67963-A3FD-48D3-B596-7A25995A0F94}"/>
    <cellStyle name="20% - Accent1 50 3" xfId="7810" xr:uid="{4B7CA9F8-E4EE-4E56-8B2B-F9D5BBE386EF}"/>
    <cellStyle name="20% - Accent1 50 3 2" xfId="13522" xr:uid="{984C314A-C416-4494-9635-334A200BBB0C}"/>
    <cellStyle name="20% - Accent1 50 3 2 2" xfId="42200" xr:uid="{C65F81D5-6BED-4295-9781-C1B1E02AE698}"/>
    <cellStyle name="20% - Accent1 50 3 3" xfId="22375" xr:uid="{CADBB2E0-3058-42A6-AC23-9C62E092A2BE}"/>
    <cellStyle name="20% - Accent1 50 3 3 2" xfId="51052" xr:uid="{E96BB092-F571-46D8-A49D-B1C11DF82C5F}"/>
    <cellStyle name="20% - Accent1 50 3 4" xfId="36495" xr:uid="{5C16770B-0FDA-4F7D-BEA1-B8625DC81D8B}"/>
    <cellStyle name="20% - Accent1 50 4" xfId="9227" xr:uid="{A6B7AC1F-CF83-4962-8C99-D8B7B4A1906E}"/>
    <cellStyle name="20% - Accent1 50 4 2" xfId="14939" xr:uid="{AB10C74D-6429-4BFF-B67A-F10077CB77F6}"/>
    <cellStyle name="20% - Accent1 50 4 2 2" xfId="43617" xr:uid="{D0845F0C-3EB0-4B97-BC6F-F1BDE8EB12EE}"/>
    <cellStyle name="20% - Accent1 50 4 3" xfId="23792" xr:uid="{A7F99DB8-3C4E-4092-82E5-51C6A40502AB}"/>
    <cellStyle name="20% - Accent1 50 4 3 2" xfId="52469" xr:uid="{8804F8BB-1A97-48F3-BC80-EF26E3D5A0D6}"/>
    <cellStyle name="20% - Accent1 50 4 4" xfId="37912" xr:uid="{7FD77D84-40A7-4AE5-8C1E-1A1CBB4861B8}"/>
    <cellStyle name="20% - Accent1 50 5" xfId="16454" xr:uid="{5A7B1135-9282-476F-A2C5-44EE91326C9A}"/>
    <cellStyle name="20% - Accent1 50 5 2" xfId="25307" xr:uid="{FF666057-3B27-4909-92ED-63D6FF19CD1E}"/>
    <cellStyle name="20% - Accent1 50 5 2 2" xfId="53984" xr:uid="{FF702078-DCD1-4BD7-B6EA-37574BF6068F}"/>
    <cellStyle name="20% - Accent1 50 5 3" xfId="45132" xr:uid="{49CF3332-E02D-4868-97D8-E1CCAE0649BA}"/>
    <cellStyle name="20% - Accent1 50 6" xfId="18013" xr:uid="{A0B33293-746B-495B-AD65-42ED20CE548E}"/>
    <cellStyle name="20% - Accent1 50 6 2" xfId="26866" xr:uid="{A359B8B9-4F72-4E2B-AC77-9950E4366D80}"/>
    <cellStyle name="20% - Accent1 50 6 2 2" xfId="55543" xr:uid="{3FB67ADB-6E47-42C1-AA69-DD77A7299291}"/>
    <cellStyle name="20% - Accent1 50 6 3" xfId="46691" xr:uid="{5BBB4260-2167-46DD-9339-C73C63C8FB1A}"/>
    <cellStyle name="20% - Accent1 50 7" xfId="10754" xr:uid="{64DBFA39-5B65-4923-9798-83C38822785B}"/>
    <cellStyle name="20% - Accent1 50 7 2" xfId="28459" xr:uid="{AA4D63C4-F8FA-4FAB-88A0-46E7C978D425}"/>
    <cellStyle name="20% - Accent1 50 7 2 2" xfId="57136" xr:uid="{EEB597A0-53CA-4817-8BFD-F25DD0A770E7}"/>
    <cellStyle name="20% - Accent1 50 7 3" xfId="39432" xr:uid="{82664EFB-676C-4A9D-A049-BED9C49CEBAD}"/>
    <cellStyle name="20% - Accent1 50 8" xfId="19607" xr:uid="{B20FEB13-FEA5-4369-BB06-F0BAD3C51730}"/>
    <cellStyle name="20% - Accent1 50 8 2" xfId="48284" xr:uid="{9BC7A0CC-98E6-44B1-B014-E1A5CC67787D}"/>
    <cellStyle name="20% - Accent1 50 9" xfId="33727" xr:uid="{88E2849F-29E8-4A37-A4BC-7F514C0BC81A}"/>
    <cellStyle name="20% - Accent1 51" xfId="5064" xr:uid="{F8B8F565-27B6-48E3-A327-95E80ED219B2}"/>
    <cellStyle name="20% - Accent1 51 2" xfId="6415" xr:uid="{654F37C9-C676-41C6-BAC2-65C836ED04B7}"/>
    <cellStyle name="20% - Accent1 51 2 2" xfId="12127" xr:uid="{38969979-2820-4745-9C22-9632501E5C08}"/>
    <cellStyle name="20% - Accent1 51 2 2 2" xfId="40805" xr:uid="{463DCACC-D9B1-4542-AE23-6C8F2E9B8EF8}"/>
    <cellStyle name="20% - Accent1 51 2 3" xfId="20980" xr:uid="{A6AFC2D2-59A3-405A-BFD8-4CFF4FCECFCF}"/>
    <cellStyle name="20% - Accent1 51 2 3 2" xfId="49657" xr:uid="{1E590ECE-8551-4337-ACC3-4733EBF1109D}"/>
    <cellStyle name="20% - Accent1 51 2 4" xfId="35100" xr:uid="{B970E0F6-71AA-45A1-A9D9-45F81790EF13}"/>
    <cellStyle name="20% - Accent1 51 3" xfId="7832" xr:uid="{B487115F-27B8-44FD-B2AC-72ADCFCBBAF4}"/>
    <cellStyle name="20% - Accent1 51 3 2" xfId="13544" xr:uid="{A91FF58D-F4F0-4BAC-858A-C4C541EEAF5F}"/>
    <cellStyle name="20% - Accent1 51 3 2 2" xfId="42222" xr:uid="{864A5A9B-09F5-42D5-AF63-E42C3A823E44}"/>
    <cellStyle name="20% - Accent1 51 3 3" xfId="22397" xr:uid="{59CCF96C-357D-4765-B86E-125F1497FE50}"/>
    <cellStyle name="20% - Accent1 51 3 3 2" xfId="51074" xr:uid="{A95F9E9C-C2F0-4E58-85AF-00EE738E2B8A}"/>
    <cellStyle name="20% - Accent1 51 3 4" xfId="36517" xr:uid="{3A0CDBD1-9CF4-411B-8591-69BC69D282D7}"/>
    <cellStyle name="20% - Accent1 51 4" xfId="9249" xr:uid="{C4A3E5C0-A471-4E9C-BCCA-55C008A46E91}"/>
    <cellStyle name="20% - Accent1 51 4 2" xfId="14961" xr:uid="{B599C6C0-741F-418D-A418-B60290B75D3D}"/>
    <cellStyle name="20% - Accent1 51 4 2 2" xfId="43639" xr:uid="{D8E3562B-DE8F-40D2-9E13-6FFA7C1C62AC}"/>
    <cellStyle name="20% - Accent1 51 4 3" xfId="23814" xr:uid="{287E2C22-0C76-4B86-B69C-ED57124B2576}"/>
    <cellStyle name="20% - Accent1 51 4 3 2" xfId="52491" xr:uid="{97052EA0-D0D2-4E7C-A69B-8CD542EA3ACB}"/>
    <cellStyle name="20% - Accent1 51 4 4" xfId="37934" xr:uid="{FD4A8632-FA76-4FC6-A850-13107DA7832E}"/>
    <cellStyle name="20% - Accent1 51 5" xfId="16476" xr:uid="{6C6AFE43-47D5-42CC-8495-2C25346A8A76}"/>
    <cellStyle name="20% - Accent1 51 5 2" xfId="25329" xr:uid="{2E44CCFA-663F-4DBB-AEC2-8F9A75EF4DC1}"/>
    <cellStyle name="20% - Accent1 51 5 2 2" xfId="54006" xr:uid="{E03B8800-53C2-4C54-AA01-1D499C74CB51}"/>
    <cellStyle name="20% - Accent1 51 5 3" xfId="45154" xr:uid="{41656ABF-B6C4-4056-A8C9-8E0A1991A8F4}"/>
    <cellStyle name="20% - Accent1 51 6" xfId="18035" xr:uid="{B69FB092-4419-414D-A411-8765150B1999}"/>
    <cellStyle name="20% - Accent1 51 6 2" xfId="26888" xr:uid="{3C74DFA1-762B-4C37-93B9-651BF14432C0}"/>
    <cellStyle name="20% - Accent1 51 6 2 2" xfId="55565" xr:uid="{20BFF273-0992-4EC2-BC4E-81BA257CE6B1}"/>
    <cellStyle name="20% - Accent1 51 6 3" xfId="46713" xr:uid="{E392E84A-2AE7-4D1D-A28C-3EDEEAC71884}"/>
    <cellStyle name="20% - Accent1 51 7" xfId="10776" xr:uid="{486D8600-B1D1-4DD4-AD64-19CD1BB1A98F}"/>
    <cellStyle name="20% - Accent1 51 7 2" xfId="28481" xr:uid="{C4D2F9CB-75CB-4D95-B882-A9E6108B13C5}"/>
    <cellStyle name="20% - Accent1 51 7 2 2" xfId="57158" xr:uid="{978801EF-3500-424B-AF53-FAE8F8BF7B77}"/>
    <cellStyle name="20% - Accent1 51 7 3" xfId="39454" xr:uid="{44EC3D54-F272-4B3A-931D-2816DA417489}"/>
    <cellStyle name="20% - Accent1 51 8" xfId="19629" xr:uid="{5736FA4C-CBB1-479C-96A7-665371EA12C8}"/>
    <cellStyle name="20% - Accent1 51 8 2" xfId="48306" xr:uid="{2D055386-34D2-43C5-A45A-AB75592AB4E4}"/>
    <cellStyle name="20% - Accent1 51 9" xfId="33749" xr:uid="{25C80550-B93A-498D-B3B8-49945868C21E}"/>
    <cellStyle name="20% - Accent1 52" xfId="5086" xr:uid="{928FC117-4A84-4F0C-8BAD-3BC8D3AAF3C3}"/>
    <cellStyle name="20% - Accent1 52 2" xfId="6437" xr:uid="{32FA4527-5335-4061-97A2-DE2DA5FF68F6}"/>
    <cellStyle name="20% - Accent1 52 2 2" xfId="12149" xr:uid="{0F00F2E5-3383-4DA3-A69E-03AFDF025C50}"/>
    <cellStyle name="20% - Accent1 52 2 2 2" xfId="40827" xr:uid="{EC551D9F-8AE1-4225-AD22-2C2A48C0F075}"/>
    <cellStyle name="20% - Accent1 52 2 3" xfId="21002" xr:uid="{77C48D77-3F31-4042-A044-F6A4914C86EA}"/>
    <cellStyle name="20% - Accent1 52 2 3 2" xfId="49679" xr:uid="{043E0BD1-0989-4709-B087-07C6B8AF886C}"/>
    <cellStyle name="20% - Accent1 52 2 4" xfId="35122" xr:uid="{EA21C879-DDA9-4435-8129-7A7441B08BFC}"/>
    <cellStyle name="20% - Accent1 52 3" xfId="7854" xr:uid="{0E961E0A-65C2-462B-927A-9548217DD704}"/>
    <cellStyle name="20% - Accent1 52 3 2" xfId="13566" xr:uid="{CB067F26-2CEE-410D-9421-019770341623}"/>
    <cellStyle name="20% - Accent1 52 3 2 2" xfId="42244" xr:uid="{14D08AC6-568A-456B-8153-1E65211279A7}"/>
    <cellStyle name="20% - Accent1 52 3 3" xfId="22419" xr:uid="{5C2E3CDE-1D93-4264-8A5C-990F62324368}"/>
    <cellStyle name="20% - Accent1 52 3 3 2" xfId="51096" xr:uid="{584F3040-8B0B-4F4F-B7FA-FDEAC18017E3}"/>
    <cellStyle name="20% - Accent1 52 3 4" xfId="36539" xr:uid="{F9CBE828-4A2D-4532-BB9C-ED3716BCD42A}"/>
    <cellStyle name="20% - Accent1 52 4" xfId="9271" xr:uid="{45364B06-E456-4848-A33C-DB79FEE5307A}"/>
    <cellStyle name="20% - Accent1 52 4 2" xfId="14983" xr:uid="{B4901CA3-0917-47ED-A244-1D6DC3499032}"/>
    <cellStyle name="20% - Accent1 52 4 2 2" xfId="43661" xr:uid="{49BBAEC0-9C77-4C4D-8A7B-DF5139F6F942}"/>
    <cellStyle name="20% - Accent1 52 4 3" xfId="23836" xr:uid="{4D31538C-6766-4AC4-89CC-55A3562CB73A}"/>
    <cellStyle name="20% - Accent1 52 4 3 2" xfId="52513" xr:uid="{3F5C7346-BEAA-4FF6-92D5-834AF530EAB7}"/>
    <cellStyle name="20% - Accent1 52 4 4" xfId="37956" xr:uid="{390BC592-9FD1-4524-8AED-EC9C63CAF528}"/>
    <cellStyle name="20% - Accent1 52 5" xfId="16498" xr:uid="{2C826291-00B3-49FF-BBDE-B1A96FB063BA}"/>
    <cellStyle name="20% - Accent1 52 5 2" xfId="25351" xr:uid="{104DF618-7A22-4311-990D-A8D2E8CD7BEC}"/>
    <cellStyle name="20% - Accent1 52 5 2 2" xfId="54028" xr:uid="{31622EB0-D335-497E-80A4-A41B762D4837}"/>
    <cellStyle name="20% - Accent1 52 5 3" xfId="45176" xr:uid="{DA4B538C-36E5-40AD-AC8E-48690D08967D}"/>
    <cellStyle name="20% - Accent1 52 6" xfId="18057" xr:uid="{DD8301BC-51A0-4502-939B-7ABCFA1395BD}"/>
    <cellStyle name="20% - Accent1 52 6 2" xfId="26910" xr:uid="{131D8331-DF7D-406E-88AE-907D6D99B902}"/>
    <cellStyle name="20% - Accent1 52 6 2 2" xfId="55587" xr:uid="{81863FDA-6079-482D-BF40-81A914683ADC}"/>
    <cellStyle name="20% - Accent1 52 6 3" xfId="46735" xr:uid="{942151F1-89E4-4B5D-83A5-A2032267909F}"/>
    <cellStyle name="20% - Accent1 52 7" xfId="10798" xr:uid="{FE5BA57B-2210-4C03-A2A2-DF804BEE4550}"/>
    <cellStyle name="20% - Accent1 52 7 2" xfId="28503" xr:uid="{2232382F-C15A-4DE5-9698-192265F9DB48}"/>
    <cellStyle name="20% - Accent1 52 7 2 2" xfId="57180" xr:uid="{081A5843-D15F-4A68-A464-B6F86CBDC432}"/>
    <cellStyle name="20% - Accent1 52 7 3" xfId="39476" xr:uid="{360D2DC8-8C29-4C54-A059-6CE197B95753}"/>
    <cellStyle name="20% - Accent1 52 8" xfId="19651" xr:uid="{1CF1EF35-CE69-4A67-91CA-5E308B928C97}"/>
    <cellStyle name="20% - Accent1 52 8 2" xfId="48328" xr:uid="{13F6D9F0-FF1A-41DA-9E33-4F66895DA98B}"/>
    <cellStyle name="20% - Accent1 52 9" xfId="33771" xr:uid="{5FF94983-7967-4885-B5CF-1BB2A0D2869A}"/>
    <cellStyle name="20% - Accent1 53" xfId="5108" xr:uid="{CD7D2571-AC3E-4BDB-A5F6-139E00647E09}"/>
    <cellStyle name="20% - Accent1 53 2" xfId="6459" xr:uid="{4C11DD9B-2710-4D1F-9E54-C4995C096D8A}"/>
    <cellStyle name="20% - Accent1 53 2 2" xfId="12171" xr:uid="{22D8F5A6-0975-45FC-BC6F-3ED6845028A3}"/>
    <cellStyle name="20% - Accent1 53 2 2 2" xfId="40849" xr:uid="{2E513BF1-DC6A-4E9F-811C-A9D75E7877D3}"/>
    <cellStyle name="20% - Accent1 53 2 3" xfId="21024" xr:uid="{1FA91347-EFFC-4CF8-B797-B6A7F0EF9BBE}"/>
    <cellStyle name="20% - Accent1 53 2 3 2" xfId="49701" xr:uid="{C96B698A-EE8A-4F5D-AE6A-D8EFFE61B3B9}"/>
    <cellStyle name="20% - Accent1 53 2 4" xfId="35144" xr:uid="{1AB27318-E5C6-48A7-9058-EEBA876AF130}"/>
    <cellStyle name="20% - Accent1 53 3" xfId="7876" xr:uid="{2A1D0FF8-2092-4F94-B874-87D282F4EF2E}"/>
    <cellStyle name="20% - Accent1 53 3 2" xfId="13588" xr:uid="{67A21F17-BB4F-44CD-810D-EE648CA74BAB}"/>
    <cellStyle name="20% - Accent1 53 3 2 2" xfId="42266" xr:uid="{24E2B42B-79F6-4B34-BCAE-1AE92E0F624A}"/>
    <cellStyle name="20% - Accent1 53 3 3" xfId="22441" xr:uid="{5DCCA03F-4E36-4759-9A7B-861F34EFAF8E}"/>
    <cellStyle name="20% - Accent1 53 3 3 2" xfId="51118" xr:uid="{108D5F27-7846-4604-BBA3-BE19DAE8C36E}"/>
    <cellStyle name="20% - Accent1 53 3 4" xfId="36561" xr:uid="{FEC2D11C-7A84-4F49-B827-C32B59F2F04A}"/>
    <cellStyle name="20% - Accent1 53 4" xfId="9293" xr:uid="{0D7D8E54-878B-4B28-9433-4BC9076D1DAE}"/>
    <cellStyle name="20% - Accent1 53 4 2" xfId="15005" xr:uid="{61A08639-BCC6-429F-91D9-547D7388401F}"/>
    <cellStyle name="20% - Accent1 53 4 2 2" xfId="43683" xr:uid="{4C4C146C-7A69-4957-8CEA-83C503484EB0}"/>
    <cellStyle name="20% - Accent1 53 4 3" xfId="23858" xr:uid="{48DE3DD9-449D-483F-8A06-908110C6478D}"/>
    <cellStyle name="20% - Accent1 53 4 3 2" xfId="52535" xr:uid="{FEC888C2-C010-46DE-A355-D1B80D5DD755}"/>
    <cellStyle name="20% - Accent1 53 4 4" xfId="37978" xr:uid="{AA41B568-8BAC-4E0A-836A-B663421E1DBF}"/>
    <cellStyle name="20% - Accent1 53 5" xfId="16520" xr:uid="{F19D35A1-68A7-45AD-80E7-38D8181C2201}"/>
    <cellStyle name="20% - Accent1 53 5 2" xfId="25373" xr:uid="{36EF4465-9717-4DAA-95AE-50C4F303EA69}"/>
    <cellStyle name="20% - Accent1 53 5 2 2" xfId="54050" xr:uid="{7688C666-D095-4677-9D33-2896E0684FDB}"/>
    <cellStyle name="20% - Accent1 53 5 3" xfId="45198" xr:uid="{C0D8496F-8F7A-4364-9345-4C08879968A7}"/>
    <cellStyle name="20% - Accent1 53 6" xfId="18079" xr:uid="{F5CBE917-D54B-4A97-A851-C1DA17AC05D3}"/>
    <cellStyle name="20% - Accent1 53 6 2" xfId="26932" xr:uid="{FF2C0F39-061E-4163-BC45-366C2032A8D1}"/>
    <cellStyle name="20% - Accent1 53 6 2 2" xfId="55609" xr:uid="{566B67D1-9355-4BEC-B6C4-303ADBA7A1AD}"/>
    <cellStyle name="20% - Accent1 53 6 3" xfId="46757" xr:uid="{3FEF34E2-100D-4FE4-8F19-B42943A4C65F}"/>
    <cellStyle name="20% - Accent1 53 7" xfId="10820" xr:uid="{B13898A7-4710-40E0-9955-A724C4A1EA88}"/>
    <cellStyle name="20% - Accent1 53 7 2" xfId="28525" xr:uid="{4E78FE31-1040-4B7E-8D27-126F2F5AA783}"/>
    <cellStyle name="20% - Accent1 53 7 2 2" xfId="57202" xr:uid="{A341FADD-5CE3-4F17-A4E3-D8F306AE7EE7}"/>
    <cellStyle name="20% - Accent1 53 7 3" xfId="39498" xr:uid="{6008FEA8-9557-4617-89B4-61C13D4E17B3}"/>
    <cellStyle name="20% - Accent1 53 8" xfId="19673" xr:uid="{FF92AE96-BC53-4650-B7A9-447D89D11B36}"/>
    <cellStyle name="20% - Accent1 53 8 2" xfId="48350" xr:uid="{E7D059A6-9CF9-47AE-A4F4-9C7382F5AF1C}"/>
    <cellStyle name="20% - Accent1 53 9" xfId="33793" xr:uid="{A86C37AA-6323-4DC5-9056-4904A0B15B81}"/>
    <cellStyle name="20% - Accent1 54" xfId="5130" xr:uid="{261C953A-E24C-4055-8887-E942EB4B41F8}"/>
    <cellStyle name="20% - Accent1 54 2" xfId="6481" xr:uid="{8E5DCE62-86E7-4CD9-BFF7-1D617769E0AD}"/>
    <cellStyle name="20% - Accent1 54 2 2" xfId="12193" xr:uid="{E7B589C4-429A-448A-9DE2-EA979978A7B1}"/>
    <cellStyle name="20% - Accent1 54 2 2 2" xfId="40871" xr:uid="{6F3C6813-FC4B-4DF7-939B-DAD2F5BBB8E3}"/>
    <cellStyle name="20% - Accent1 54 2 3" xfId="21046" xr:uid="{46D57309-9C10-4AD7-87FB-EB7DB226765B}"/>
    <cellStyle name="20% - Accent1 54 2 3 2" xfId="49723" xr:uid="{EDBFDE21-AF33-4E9C-AE07-789A51598DE8}"/>
    <cellStyle name="20% - Accent1 54 2 4" xfId="35166" xr:uid="{DEC23605-2E96-4EBC-95C3-9CB00B0FC690}"/>
    <cellStyle name="20% - Accent1 54 3" xfId="7898" xr:uid="{D6639877-CA8E-4F7F-AC57-0741896491BA}"/>
    <cellStyle name="20% - Accent1 54 3 2" xfId="13610" xr:uid="{B388EF08-8F7C-4EC6-AAC7-9D4BABD2FFDE}"/>
    <cellStyle name="20% - Accent1 54 3 2 2" xfId="42288" xr:uid="{41762DFF-2F39-42BB-997E-FD441A4E536E}"/>
    <cellStyle name="20% - Accent1 54 3 3" xfId="22463" xr:uid="{3A16BCB1-59F2-46A7-8B2B-AF5345545582}"/>
    <cellStyle name="20% - Accent1 54 3 3 2" xfId="51140" xr:uid="{6B273F6E-2AD0-412E-AE4A-C5B45BF5E3CC}"/>
    <cellStyle name="20% - Accent1 54 3 4" xfId="36583" xr:uid="{DF436EE1-0AC9-47B0-B8F5-02D856B02081}"/>
    <cellStyle name="20% - Accent1 54 4" xfId="9315" xr:uid="{A87DB5F2-94EF-45A6-B085-F1C256E1B1AA}"/>
    <cellStyle name="20% - Accent1 54 4 2" xfId="15027" xr:uid="{3F2444E5-44E8-44E9-A3A6-196B5FF4AE5A}"/>
    <cellStyle name="20% - Accent1 54 4 2 2" xfId="43705" xr:uid="{9622ED28-9D7E-4568-8B3D-CA6E0F9891BD}"/>
    <cellStyle name="20% - Accent1 54 4 3" xfId="23880" xr:uid="{D4F81B63-2A17-432C-AFD2-7A8CAA80B5B4}"/>
    <cellStyle name="20% - Accent1 54 4 3 2" xfId="52557" xr:uid="{00F2A3B5-C46E-4AB5-BC1B-DBF9C650CFB0}"/>
    <cellStyle name="20% - Accent1 54 4 4" xfId="38000" xr:uid="{A28C0812-CE09-4DF0-ACA0-72B70699081B}"/>
    <cellStyle name="20% - Accent1 54 5" xfId="16542" xr:uid="{A2682E32-AECE-4A5D-B07A-8BC68804090B}"/>
    <cellStyle name="20% - Accent1 54 5 2" xfId="25395" xr:uid="{4408C7B7-F00A-4A06-9381-92303B43ED30}"/>
    <cellStyle name="20% - Accent1 54 5 2 2" xfId="54072" xr:uid="{C21966EC-8257-4515-9DDC-8A2A43C72B20}"/>
    <cellStyle name="20% - Accent1 54 5 3" xfId="45220" xr:uid="{40DADB93-BDC9-4379-A041-54C824FF1C40}"/>
    <cellStyle name="20% - Accent1 54 6" xfId="18101" xr:uid="{38F2420C-CABC-4CBA-8BE4-F86CBBE4A17B}"/>
    <cellStyle name="20% - Accent1 54 6 2" xfId="26954" xr:uid="{D80D344C-F599-4492-9B7A-C3D402548CB1}"/>
    <cellStyle name="20% - Accent1 54 6 2 2" xfId="55631" xr:uid="{31C4903D-353E-4600-8D84-D625A92C724B}"/>
    <cellStyle name="20% - Accent1 54 6 3" xfId="46779" xr:uid="{8127CB72-A427-4C04-9F5A-4D4E4FB0D594}"/>
    <cellStyle name="20% - Accent1 54 7" xfId="10842" xr:uid="{F020DA4A-7315-49B9-BCA3-2AF6DB3922D5}"/>
    <cellStyle name="20% - Accent1 54 7 2" xfId="28547" xr:uid="{58E45714-7526-4384-A7AA-6D405FE8B014}"/>
    <cellStyle name="20% - Accent1 54 7 2 2" xfId="57224" xr:uid="{385D701F-A619-446A-9949-5EE0B475084D}"/>
    <cellStyle name="20% - Accent1 54 7 3" xfId="39520" xr:uid="{A5AF9C65-8648-4276-B086-C3228DEA9984}"/>
    <cellStyle name="20% - Accent1 54 8" xfId="19695" xr:uid="{E669BE2D-879F-4A8D-A022-F67A9052CFC9}"/>
    <cellStyle name="20% - Accent1 54 8 2" xfId="48372" xr:uid="{00640FA1-C29F-446B-A7EE-F0F45C1A9E31}"/>
    <cellStyle name="20% - Accent1 54 9" xfId="33815" xr:uid="{4851EF4D-18E1-41A8-BED5-42F7FF8BDF64}"/>
    <cellStyle name="20% - Accent1 55" xfId="5152" xr:uid="{D99C60E8-923F-4CB5-AC05-7EB99ACEEFB7}"/>
    <cellStyle name="20% - Accent1 55 2" xfId="6503" xr:uid="{5F9646E9-E018-46C2-8EA2-8BEBDB670AC6}"/>
    <cellStyle name="20% - Accent1 55 2 2" xfId="12215" xr:uid="{FC67243C-2934-44EF-BDB6-2E125238B5FF}"/>
    <cellStyle name="20% - Accent1 55 2 2 2" xfId="40893" xr:uid="{E9AECF43-992E-475E-8BB9-A3FAB0C84B1E}"/>
    <cellStyle name="20% - Accent1 55 2 3" xfId="21068" xr:uid="{0FF62BB5-1E7E-4312-82D3-BDFC9553DDC0}"/>
    <cellStyle name="20% - Accent1 55 2 3 2" xfId="49745" xr:uid="{8A3C6459-E115-4F5A-A316-E648090A4E9A}"/>
    <cellStyle name="20% - Accent1 55 2 4" xfId="35188" xr:uid="{F37FFB21-FB05-4FAE-A061-0BA508B9CC1D}"/>
    <cellStyle name="20% - Accent1 55 3" xfId="7920" xr:uid="{A803EE4F-5C28-4B4A-805A-F56E341BFE8B}"/>
    <cellStyle name="20% - Accent1 55 3 2" xfId="13632" xr:uid="{C3C6C5A4-43CE-4A9D-B2F7-A9E055F1454B}"/>
    <cellStyle name="20% - Accent1 55 3 2 2" xfId="42310" xr:uid="{DEF02ADE-85DB-4240-91D0-A491F3CB363B}"/>
    <cellStyle name="20% - Accent1 55 3 3" xfId="22485" xr:uid="{D32A65DE-7286-4B7A-A76D-78A92B516DEA}"/>
    <cellStyle name="20% - Accent1 55 3 3 2" xfId="51162" xr:uid="{8D2BBF71-15E4-478E-B687-B0878FBBC759}"/>
    <cellStyle name="20% - Accent1 55 3 4" xfId="36605" xr:uid="{BF3BFD0F-BDA0-478F-B0A1-B24D316E967D}"/>
    <cellStyle name="20% - Accent1 55 4" xfId="9337" xr:uid="{8CFEF4A0-7196-4894-B601-AB0353DA88D7}"/>
    <cellStyle name="20% - Accent1 55 4 2" xfId="15049" xr:uid="{A6F33E94-1343-4311-B468-1C4CE3ED0767}"/>
    <cellStyle name="20% - Accent1 55 4 2 2" xfId="43727" xr:uid="{16835970-C02D-49B9-9FA8-D50908CEF170}"/>
    <cellStyle name="20% - Accent1 55 4 3" xfId="23902" xr:uid="{3C0CEABF-6362-433D-A389-54679A7B9012}"/>
    <cellStyle name="20% - Accent1 55 4 3 2" xfId="52579" xr:uid="{5D01BB78-1DF2-42CB-99EE-5B5FA152DD0B}"/>
    <cellStyle name="20% - Accent1 55 4 4" xfId="38022" xr:uid="{5F34D29A-4FF5-4C99-B2C8-F79FBBCBEE23}"/>
    <cellStyle name="20% - Accent1 55 5" xfId="16564" xr:uid="{3280853D-7874-4FCD-A94E-B735CA8BA3BC}"/>
    <cellStyle name="20% - Accent1 55 5 2" xfId="25417" xr:uid="{E7EBA5C7-89B8-4D55-BE78-ECEA4CD3BE9F}"/>
    <cellStyle name="20% - Accent1 55 5 2 2" xfId="54094" xr:uid="{D567F444-67D5-4847-9782-2972263E39E3}"/>
    <cellStyle name="20% - Accent1 55 5 3" xfId="45242" xr:uid="{5826F81F-5412-43FA-A76B-45E85E33F9E4}"/>
    <cellStyle name="20% - Accent1 55 6" xfId="18123" xr:uid="{6D326DC9-7DB3-4D42-9F4F-81E9196F39A1}"/>
    <cellStyle name="20% - Accent1 55 6 2" xfId="26976" xr:uid="{CE91EF39-756A-41FC-905C-BF7C96D045F9}"/>
    <cellStyle name="20% - Accent1 55 6 2 2" xfId="55653" xr:uid="{27B50602-B02F-4582-8A7F-BD30F6ED08E6}"/>
    <cellStyle name="20% - Accent1 55 6 3" xfId="46801" xr:uid="{AE906EB6-2ABF-4B59-ACA5-F01EDB7D3D7B}"/>
    <cellStyle name="20% - Accent1 55 7" xfId="10864" xr:uid="{BCB9EA38-4A8D-43AD-985A-D7DABC497360}"/>
    <cellStyle name="20% - Accent1 55 7 2" xfId="28569" xr:uid="{47D0DC9D-E9A5-4332-8535-5A360AA6DC69}"/>
    <cellStyle name="20% - Accent1 55 7 2 2" xfId="57246" xr:uid="{45A19AAA-F7E4-4463-904A-85B5203EEC47}"/>
    <cellStyle name="20% - Accent1 55 7 3" xfId="39542" xr:uid="{7DC35E59-3524-48FA-BEB8-7FF30EE502D3}"/>
    <cellStyle name="20% - Accent1 55 8" xfId="19717" xr:uid="{A80206FD-8F6F-4B46-A0C2-03DA05B965FF}"/>
    <cellStyle name="20% - Accent1 55 8 2" xfId="48394" xr:uid="{39CFE0FF-80C7-4DE6-B70F-1F107FEA5F8D}"/>
    <cellStyle name="20% - Accent1 55 9" xfId="33837" xr:uid="{BD23BF4E-F36C-4B81-AA91-46D1AEDF3BC4}"/>
    <cellStyle name="20% - Accent1 56" xfId="5174" xr:uid="{5AD1CEAE-5449-43A8-BEA3-3366CD765382}"/>
    <cellStyle name="20% - Accent1 56 2" xfId="6525" xr:uid="{C86759D2-E717-4C3A-AB44-268BBE47E0C2}"/>
    <cellStyle name="20% - Accent1 56 2 2" xfId="12237" xr:uid="{7DF2FFD4-89A0-4FC7-B016-093BA774D87B}"/>
    <cellStyle name="20% - Accent1 56 2 2 2" xfId="40915" xr:uid="{C85633B5-449D-4DD7-845B-86A58B6F6460}"/>
    <cellStyle name="20% - Accent1 56 2 3" xfId="21090" xr:uid="{F3374E49-DCEE-4A1F-900B-7C966684D7B1}"/>
    <cellStyle name="20% - Accent1 56 2 3 2" xfId="49767" xr:uid="{46AEAB9C-B4C4-4201-B6EE-7B0F7D07E156}"/>
    <cellStyle name="20% - Accent1 56 2 4" xfId="35210" xr:uid="{808D146D-1690-46B0-8BEE-4118F4768AC0}"/>
    <cellStyle name="20% - Accent1 56 3" xfId="7942" xr:uid="{9CA9E713-F034-4812-BF5E-71C3F15A4DBB}"/>
    <cellStyle name="20% - Accent1 56 3 2" xfId="13654" xr:uid="{578E77F9-FB55-4E1C-AAED-9A128CB9BB8A}"/>
    <cellStyle name="20% - Accent1 56 3 2 2" xfId="42332" xr:uid="{0D863EA9-51CF-4623-967F-D92CDEA61542}"/>
    <cellStyle name="20% - Accent1 56 3 3" xfId="22507" xr:uid="{4954B8AF-5777-4D00-BEDA-D90807B575DD}"/>
    <cellStyle name="20% - Accent1 56 3 3 2" xfId="51184" xr:uid="{86D0FAE2-1804-4E10-8035-47250D3F440C}"/>
    <cellStyle name="20% - Accent1 56 3 4" xfId="36627" xr:uid="{FD16D4C0-3EBD-4035-839C-D63409317D4F}"/>
    <cellStyle name="20% - Accent1 56 4" xfId="9359" xr:uid="{4AEFC141-BDE5-4F09-9CC5-3A415A6E2833}"/>
    <cellStyle name="20% - Accent1 56 4 2" xfId="15071" xr:uid="{BBA58F55-1F9E-4917-A505-11F5F702E07F}"/>
    <cellStyle name="20% - Accent1 56 4 2 2" xfId="43749" xr:uid="{F6365E1B-7274-404C-B5C0-ACE935EB08E3}"/>
    <cellStyle name="20% - Accent1 56 4 3" xfId="23924" xr:uid="{5BC2C8B0-56D6-48E0-BF41-CC1AF590A803}"/>
    <cellStyle name="20% - Accent1 56 4 3 2" xfId="52601" xr:uid="{61320C52-798F-4ADC-98C7-5E2A96A3F185}"/>
    <cellStyle name="20% - Accent1 56 4 4" xfId="38044" xr:uid="{8AA0634F-4532-4AB6-A510-2FB1A6E6D333}"/>
    <cellStyle name="20% - Accent1 56 5" xfId="16586" xr:uid="{D000E827-32D9-4211-9EB8-9E141191CFD8}"/>
    <cellStyle name="20% - Accent1 56 5 2" xfId="25439" xr:uid="{7BD08855-D5F5-40FE-89B0-1EFC19BC38EC}"/>
    <cellStyle name="20% - Accent1 56 5 2 2" xfId="54116" xr:uid="{997B7D05-1068-4250-AFF7-4E86D74CACCB}"/>
    <cellStyle name="20% - Accent1 56 5 3" xfId="45264" xr:uid="{601C08D5-F389-4B0C-A84E-4A38F504F27C}"/>
    <cellStyle name="20% - Accent1 56 6" xfId="18145" xr:uid="{3FBEF830-859B-4E05-96CB-D4DBE8BA89EE}"/>
    <cellStyle name="20% - Accent1 56 6 2" xfId="26998" xr:uid="{7C6F5C5E-90B8-4062-9F56-42266B5427BE}"/>
    <cellStyle name="20% - Accent1 56 6 2 2" xfId="55675" xr:uid="{31E15B8F-74D9-4A92-A1E2-F60E9A0B6101}"/>
    <cellStyle name="20% - Accent1 56 6 3" xfId="46823" xr:uid="{93DD224F-8A91-4A58-8E2F-221B5090D201}"/>
    <cellStyle name="20% - Accent1 56 7" xfId="10886" xr:uid="{96229801-88F1-48D3-8D87-3B3A05A3E35D}"/>
    <cellStyle name="20% - Accent1 56 7 2" xfId="28591" xr:uid="{CAB7AB4C-9F5C-4E93-810D-DB84A1935417}"/>
    <cellStyle name="20% - Accent1 56 7 2 2" xfId="57268" xr:uid="{B046168B-8123-4AA1-99A2-B309741D845D}"/>
    <cellStyle name="20% - Accent1 56 7 3" xfId="39564" xr:uid="{B5522623-3926-42B7-9787-1F15487A4DF9}"/>
    <cellStyle name="20% - Accent1 56 8" xfId="19739" xr:uid="{D888E159-144B-4CD3-BE3B-1CC8398D7B1C}"/>
    <cellStyle name="20% - Accent1 56 8 2" xfId="48416" xr:uid="{EBC599C3-9207-4BEF-8DAE-B4F0CCE8DD34}"/>
    <cellStyle name="20% - Accent1 56 9" xfId="33859" xr:uid="{8A6FCEE7-E8E0-4954-A088-3380A02EF6E4}"/>
    <cellStyle name="20% - Accent1 57" xfId="5196" xr:uid="{3552AA43-C4FC-479E-AF4F-8C73E1E5D844}"/>
    <cellStyle name="20% - Accent1 57 2" xfId="6547" xr:uid="{3E2A4A4E-0B5F-4AD4-85FE-45B2CF944EE5}"/>
    <cellStyle name="20% - Accent1 57 2 2" xfId="12259" xr:uid="{B4BB584F-501D-41A2-A246-738614B68E70}"/>
    <cellStyle name="20% - Accent1 57 2 2 2" xfId="40937" xr:uid="{5C498444-647E-4101-BB4B-F1E8EA73127A}"/>
    <cellStyle name="20% - Accent1 57 2 3" xfId="21112" xr:uid="{B9132034-D390-469B-93DB-BD441F796FA7}"/>
    <cellStyle name="20% - Accent1 57 2 3 2" xfId="49789" xr:uid="{3D63D30F-25DE-44C9-A34D-F0E6FE604991}"/>
    <cellStyle name="20% - Accent1 57 2 4" xfId="35232" xr:uid="{D621B8C1-E953-4A82-B687-D8AD3129BC6E}"/>
    <cellStyle name="20% - Accent1 57 3" xfId="7964" xr:uid="{08B6019E-0D85-4DAC-A24F-6281427BE7AB}"/>
    <cellStyle name="20% - Accent1 57 3 2" xfId="13676" xr:uid="{9483F869-6986-4684-BA49-53E7D79CA9B0}"/>
    <cellStyle name="20% - Accent1 57 3 2 2" xfId="42354" xr:uid="{8DC44FD0-48FE-4973-A880-5D6807635E56}"/>
    <cellStyle name="20% - Accent1 57 3 3" xfId="22529" xr:uid="{2E094BB4-9A8C-49FE-B4EF-0E23D0153DFA}"/>
    <cellStyle name="20% - Accent1 57 3 3 2" xfId="51206" xr:uid="{8D63A2FB-3ADD-4C02-81BB-41374DF77077}"/>
    <cellStyle name="20% - Accent1 57 3 4" xfId="36649" xr:uid="{7546C398-5517-42A2-B5D8-7D1729814100}"/>
    <cellStyle name="20% - Accent1 57 4" xfId="9381" xr:uid="{EE976006-0BE0-4A14-84C1-811EC0EFEC3F}"/>
    <cellStyle name="20% - Accent1 57 4 2" xfId="15093" xr:uid="{14566DCE-B3E9-4F79-9C6E-A3175DED8631}"/>
    <cellStyle name="20% - Accent1 57 4 2 2" xfId="43771" xr:uid="{11A42234-D287-4DEC-B9C2-9B5BC5C4DF22}"/>
    <cellStyle name="20% - Accent1 57 4 3" xfId="23946" xr:uid="{62898819-8CB1-4A73-A4E7-02D3C2C5F134}"/>
    <cellStyle name="20% - Accent1 57 4 3 2" xfId="52623" xr:uid="{054EB0A5-BEFE-4746-91AC-0F9BCD50674A}"/>
    <cellStyle name="20% - Accent1 57 4 4" xfId="38066" xr:uid="{C83BEAB2-22F7-4756-A95C-1631388031FC}"/>
    <cellStyle name="20% - Accent1 57 5" xfId="16608" xr:uid="{C39BB484-C70B-40DE-B133-D8AFAC06B9E5}"/>
    <cellStyle name="20% - Accent1 57 5 2" xfId="25461" xr:uid="{1FCF0BBD-C442-479E-97C7-10143AD595D0}"/>
    <cellStyle name="20% - Accent1 57 5 2 2" xfId="54138" xr:uid="{13AC7699-882E-44D2-8766-F58416924E43}"/>
    <cellStyle name="20% - Accent1 57 5 3" xfId="45286" xr:uid="{76A769DE-1412-43B6-9196-1C8FF8F74DA5}"/>
    <cellStyle name="20% - Accent1 57 6" xfId="18167" xr:uid="{C13E69D0-D04E-46B1-86D7-9FE52E7A925E}"/>
    <cellStyle name="20% - Accent1 57 6 2" xfId="27020" xr:uid="{B71F4FA0-0B53-4078-8421-AF68FBFCE832}"/>
    <cellStyle name="20% - Accent1 57 6 2 2" xfId="55697" xr:uid="{27C805BE-F5DE-4ABC-B62F-BBA7BD7A5612}"/>
    <cellStyle name="20% - Accent1 57 6 3" xfId="46845" xr:uid="{F9700BAD-3E71-4C39-9B38-E889FA41E4CC}"/>
    <cellStyle name="20% - Accent1 57 7" xfId="10908" xr:uid="{4E7F5C59-18F8-47EF-8E01-3301D9DCC937}"/>
    <cellStyle name="20% - Accent1 57 7 2" xfId="28613" xr:uid="{A48A3778-D6AC-41C0-BFD2-602BFF180CEB}"/>
    <cellStyle name="20% - Accent1 57 7 2 2" xfId="57290" xr:uid="{0F4985E4-1AAF-423A-BE1B-997FD3117950}"/>
    <cellStyle name="20% - Accent1 57 7 3" xfId="39586" xr:uid="{CA1A4F02-61B6-438F-8466-41CD6935D951}"/>
    <cellStyle name="20% - Accent1 57 8" xfId="19761" xr:uid="{02D9E236-1F79-43E3-B07B-8198B495CD12}"/>
    <cellStyle name="20% - Accent1 57 8 2" xfId="48438" xr:uid="{73245DC5-2BDF-4A5B-B6D3-14D1331D4FED}"/>
    <cellStyle name="20% - Accent1 57 9" xfId="33881" xr:uid="{01E8DB0B-3AED-4FEC-B3A1-B1EBF1C6DDA7}"/>
    <cellStyle name="20% - Accent1 58" xfId="5218" xr:uid="{C17D0303-1931-4C90-9CDB-73B8AA8E20ED}"/>
    <cellStyle name="20% - Accent1 58 2" xfId="6569" xr:uid="{C21A499E-DD81-4FDC-9A80-F4D97FE1B4D1}"/>
    <cellStyle name="20% - Accent1 58 2 2" xfId="12281" xr:uid="{CE9AF6A4-B945-40D5-B71F-4CE2CBF59E65}"/>
    <cellStyle name="20% - Accent1 58 2 2 2" xfId="40959" xr:uid="{36246497-82C0-4FDA-988C-BE4B6C2B5BC6}"/>
    <cellStyle name="20% - Accent1 58 2 3" xfId="21134" xr:uid="{CDC76CF1-028C-4ABC-A0F7-E7C3344447C1}"/>
    <cellStyle name="20% - Accent1 58 2 3 2" xfId="49811" xr:uid="{C4AA58D3-21B5-4E06-BFCE-6F892FB1A820}"/>
    <cellStyle name="20% - Accent1 58 2 4" xfId="35254" xr:uid="{1AC580E4-A60F-496E-94C7-0D642D2C4960}"/>
    <cellStyle name="20% - Accent1 58 3" xfId="7986" xr:uid="{EF2BBA34-B042-49A4-BE24-EBFBE6196381}"/>
    <cellStyle name="20% - Accent1 58 3 2" xfId="13698" xr:uid="{77E4033E-5874-4E47-A0FE-2F2D0920EA79}"/>
    <cellStyle name="20% - Accent1 58 3 2 2" xfId="42376" xr:uid="{9C4D1E07-DFC8-4B17-BA15-AB109E69B12F}"/>
    <cellStyle name="20% - Accent1 58 3 3" xfId="22551" xr:uid="{D703D674-BC34-4B21-B78B-F64EAF5C8E2F}"/>
    <cellStyle name="20% - Accent1 58 3 3 2" xfId="51228" xr:uid="{3EB7D19B-98D4-454B-8577-12583463E342}"/>
    <cellStyle name="20% - Accent1 58 3 4" xfId="36671" xr:uid="{0E73065D-FFD4-4E97-952F-F878EE3CD83F}"/>
    <cellStyle name="20% - Accent1 58 4" xfId="9403" xr:uid="{9965FE79-481C-4287-91E6-EB650DB960D4}"/>
    <cellStyle name="20% - Accent1 58 4 2" xfId="15115" xr:uid="{E383B7DE-097C-4FF5-93AE-42298E2DDC6C}"/>
    <cellStyle name="20% - Accent1 58 4 2 2" xfId="43793" xr:uid="{851E765F-84B2-4BB0-A382-D56DFFB34556}"/>
    <cellStyle name="20% - Accent1 58 4 3" xfId="23968" xr:uid="{A5280F4E-2471-4639-992E-41EA03E5476D}"/>
    <cellStyle name="20% - Accent1 58 4 3 2" xfId="52645" xr:uid="{2E248A0C-AF28-483D-BDB2-A995524A20C3}"/>
    <cellStyle name="20% - Accent1 58 4 4" xfId="38088" xr:uid="{95212619-7B95-4F11-AB7C-6F6691151CD5}"/>
    <cellStyle name="20% - Accent1 58 5" xfId="16630" xr:uid="{532EC532-B12A-4349-8FDE-9E1CC6F19304}"/>
    <cellStyle name="20% - Accent1 58 5 2" xfId="25483" xr:uid="{D8869339-8157-4805-933E-720B39751B97}"/>
    <cellStyle name="20% - Accent1 58 5 2 2" xfId="54160" xr:uid="{C6B74760-A5F5-47D3-9CBF-66835C532429}"/>
    <cellStyle name="20% - Accent1 58 5 3" xfId="45308" xr:uid="{BF4396A1-FD14-4B5A-BC5C-6D681EC34CF3}"/>
    <cellStyle name="20% - Accent1 58 6" xfId="18189" xr:uid="{53B728B9-8FD4-4BEA-B2ED-79C69EC6772F}"/>
    <cellStyle name="20% - Accent1 58 6 2" xfId="27042" xr:uid="{FC98D76D-6FA4-4946-8CEB-DD850167FA22}"/>
    <cellStyle name="20% - Accent1 58 6 2 2" xfId="55719" xr:uid="{C57522AD-CDC4-4F01-B1BF-DD9E6B84A93A}"/>
    <cellStyle name="20% - Accent1 58 6 3" xfId="46867" xr:uid="{BD305DAD-EF36-4981-9CD0-D1D3CEEF5BEF}"/>
    <cellStyle name="20% - Accent1 58 7" xfId="10930" xr:uid="{0CC7C2FF-53E0-40D1-8050-38F7CE22A689}"/>
    <cellStyle name="20% - Accent1 58 7 2" xfId="28635" xr:uid="{5DEC184A-7FAC-4AF4-ADA2-F422AF2A5B70}"/>
    <cellStyle name="20% - Accent1 58 7 2 2" xfId="57312" xr:uid="{F36A12AF-4329-4859-88F7-28ED30CE04EF}"/>
    <cellStyle name="20% - Accent1 58 7 3" xfId="39608" xr:uid="{66086C09-8806-40C0-8F2F-317BE8DCAEB6}"/>
    <cellStyle name="20% - Accent1 58 8" xfId="19783" xr:uid="{19D032A3-16CF-49CD-8A8E-52C184300557}"/>
    <cellStyle name="20% - Accent1 58 8 2" xfId="48460" xr:uid="{776DA02F-3CCE-498B-BF6E-F42E4C8E8054}"/>
    <cellStyle name="20% - Accent1 58 9" xfId="33903" xr:uid="{72BF3A50-B407-4139-9D97-854C2710AF3E}"/>
    <cellStyle name="20% - Accent1 59" xfId="5240" xr:uid="{C30BB81A-CEB5-4D4B-BC6B-844D79987CB5}"/>
    <cellStyle name="20% - Accent1 59 2" xfId="6591" xr:uid="{1238FC70-DD29-49A8-A11E-D978B226C8AA}"/>
    <cellStyle name="20% - Accent1 59 2 2" xfId="12303" xr:uid="{FDF0DCA2-7DFF-4E31-894E-C6071184DE46}"/>
    <cellStyle name="20% - Accent1 59 2 2 2" xfId="40981" xr:uid="{F5171421-41A6-4682-9C75-2E9A39C5EA9F}"/>
    <cellStyle name="20% - Accent1 59 2 3" xfId="21156" xr:uid="{2793E542-20D9-4895-B618-35DE5706A900}"/>
    <cellStyle name="20% - Accent1 59 2 3 2" xfId="49833" xr:uid="{5D279944-6EAB-44DD-A336-8B08AEEA7183}"/>
    <cellStyle name="20% - Accent1 59 2 4" xfId="35276" xr:uid="{8EFECDD9-36D1-49FD-892F-A1313C2E7BE6}"/>
    <cellStyle name="20% - Accent1 59 3" xfId="8008" xr:uid="{441BBBB6-163D-4BF2-8C93-90DB54324974}"/>
    <cellStyle name="20% - Accent1 59 3 2" xfId="13720" xr:uid="{46895E92-0EBE-4E3A-BB4F-6BFC0CC327BB}"/>
    <cellStyle name="20% - Accent1 59 3 2 2" xfId="42398" xr:uid="{3C706D94-E282-406C-A5BC-BB0A802C4482}"/>
    <cellStyle name="20% - Accent1 59 3 3" xfId="22573" xr:uid="{87E76F94-020E-4747-963B-36CCB7CF8FAA}"/>
    <cellStyle name="20% - Accent1 59 3 3 2" xfId="51250" xr:uid="{C589FE14-0D7F-4087-B265-0090C5193F31}"/>
    <cellStyle name="20% - Accent1 59 3 4" xfId="36693" xr:uid="{E83365D7-C0EE-41D8-A790-FE0EA7323E01}"/>
    <cellStyle name="20% - Accent1 59 4" xfId="9425" xr:uid="{C02EB924-A0E4-407B-964E-EB8E94C634C4}"/>
    <cellStyle name="20% - Accent1 59 4 2" xfId="15137" xr:uid="{99DC490A-D8E0-40CD-B43E-E1679005B732}"/>
    <cellStyle name="20% - Accent1 59 4 2 2" xfId="43815" xr:uid="{72FFEC1C-4A99-417D-94A9-6D3C774DABB8}"/>
    <cellStyle name="20% - Accent1 59 4 3" xfId="23990" xr:uid="{C247D030-A4CD-4260-96CD-5DD6154EF513}"/>
    <cellStyle name="20% - Accent1 59 4 3 2" xfId="52667" xr:uid="{645B2FCE-7E79-4E54-B105-29596B50121E}"/>
    <cellStyle name="20% - Accent1 59 4 4" xfId="38110" xr:uid="{2D2075CC-9681-463C-B2C6-41DF27CA9B62}"/>
    <cellStyle name="20% - Accent1 59 5" xfId="16652" xr:uid="{FCDA01AD-4178-44C4-ADA6-39D040B70084}"/>
    <cellStyle name="20% - Accent1 59 5 2" xfId="25505" xr:uid="{4726E28F-B705-4E31-8660-3F9277765DAE}"/>
    <cellStyle name="20% - Accent1 59 5 2 2" xfId="54182" xr:uid="{06340D5C-C519-4004-AE96-19F4CFD40BC7}"/>
    <cellStyle name="20% - Accent1 59 5 3" xfId="45330" xr:uid="{5628D7EA-202E-428E-A891-B058711C14CF}"/>
    <cellStyle name="20% - Accent1 59 6" xfId="18211" xr:uid="{BAFEAB47-3A06-43BD-AF8E-32F231CC2AA1}"/>
    <cellStyle name="20% - Accent1 59 6 2" xfId="27064" xr:uid="{45B8D5BC-0FFB-42FE-9B05-0314BFC0FA9F}"/>
    <cellStyle name="20% - Accent1 59 6 2 2" xfId="55741" xr:uid="{817A2410-50B3-45D6-97E2-A63D3684938A}"/>
    <cellStyle name="20% - Accent1 59 6 3" xfId="46889" xr:uid="{57135FC3-AC07-4EF8-B5B5-CA0210562D82}"/>
    <cellStyle name="20% - Accent1 59 7" xfId="10952" xr:uid="{0E88E217-881F-4A18-B0FE-037883B78F05}"/>
    <cellStyle name="20% - Accent1 59 7 2" xfId="28657" xr:uid="{7E00CAC9-C7F4-4A4E-9282-75EC6DC9D3F2}"/>
    <cellStyle name="20% - Accent1 59 7 2 2" xfId="57334" xr:uid="{6911E21B-1FF3-4336-BC64-8A40703030FC}"/>
    <cellStyle name="20% - Accent1 59 7 3" xfId="39630" xr:uid="{4072CC5D-24D5-4099-92F5-BF3702ACEA0D}"/>
    <cellStyle name="20% - Accent1 59 8" xfId="19805" xr:uid="{C8649105-6116-4616-A4E8-4224AEBDF5DA}"/>
    <cellStyle name="20% - Accent1 59 8 2" xfId="48482" xr:uid="{8F400809-1A2C-481D-962A-F8100785DBCF}"/>
    <cellStyle name="20% - Accent1 59 9" xfId="33925" xr:uid="{D177B2C7-6FED-410D-B16A-F145B417FC90}"/>
    <cellStyle name="20% - Accent1 6" xfId="269" xr:uid="{E7340A2D-C8A7-47B3-B7DE-051BC8E64376}"/>
    <cellStyle name="20% - Accent1 6 10" xfId="4074" xr:uid="{A023BC34-B9D1-46F9-A98F-5A10E6E7AB56}"/>
    <cellStyle name="20% - Accent1 6 10 2" xfId="32759" xr:uid="{08591B07-F7FF-46B1-927C-E9D183897A90}"/>
    <cellStyle name="20% - Accent1 6 11" xfId="9786" xr:uid="{1B96F410-E291-419D-A84A-C65B0F5F03C1}"/>
    <cellStyle name="20% - Accent1 6 11 2" xfId="38464" xr:uid="{64CB9448-BE9C-4441-AA74-A63AFA4B8FD0}"/>
    <cellStyle name="20% - Accent1 6 12" xfId="18639" xr:uid="{AE6A6237-E3BC-49A4-B8FB-D9423D51B635}"/>
    <cellStyle name="20% - Accent1 6 12 2" xfId="47316" xr:uid="{67216DB2-C981-4BBA-96F9-8B581D98572C}"/>
    <cellStyle name="20% - Accent1 6 13" xfId="29183" xr:uid="{8D335DD8-9EF6-4ABC-B9E1-23F5309A84A9}"/>
    <cellStyle name="20% - Accent1 6 2" xfId="344" xr:uid="{B968AD01-E56A-4FD7-A761-7DF44682B62E}"/>
    <cellStyle name="20% - Accent1 6 2 2" xfId="2311" xr:uid="{C97A29A1-7AEC-4116-9D5F-E6C2188B79CF}"/>
    <cellStyle name="20% - Accent1 6 2 2 2" xfId="31051" xr:uid="{8FB9229E-BBDD-483D-A8C1-1D3F439CDC71}"/>
    <cellStyle name="20% - Accent1 6 2 3" xfId="5425" xr:uid="{3992B629-F1EF-4750-BAB1-685233231411}"/>
    <cellStyle name="20% - Accent1 6 2 3 2" xfId="34110" xr:uid="{1975A3EA-FEDE-4F41-97DA-0E6ED7952A91}"/>
    <cellStyle name="20% - Accent1 6 2 4" xfId="11137" xr:uid="{93FBB6C1-1FAF-49A5-89C2-F0F4B40B231F}"/>
    <cellStyle name="20% - Accent1 6 2 4 2" xfId="39815" xr:uid="{8EFFB6CF-03F1-425E-AC14-7ADB866E64AB}"/>
    <cellStyle name="20% - Accent1 6 2 5" xfId="19990" xr:uid="{B69813FF-085F-4310-ADA8-94DF523D5FDF}"/>
    <cellStyle name="20% - Accent1 6 2 5 2" xfId="48667" xr:uid="{95F9594B-D5F1-4002-BF14-951999E3BE10}"/>
    <cellStyle name="20% - Accent1 6 2 6" xfId="29258" xr:uid="{CA6EB7D2-F650-4995-AC8B-255496A6F685}"/>
    <cellStyle name="20% - Accent1 6 3" xfId="453" xr:uid="{A6C1E338-31B0-4E28-A9DB-3CD096DEC8F2}"/>
    <cellStyle name="20% - Accent1 6 3 2" xfId="2407" xr:uid="{7F8269FC-3A1B-4D76-BBEB-704550036BF2}"/>
    <cellStyle name="20% - Accent1 6 3 2 2" xfId="31147" xr:uid="{2ED42DA3-F13B-4703-9779-B0B2C1258930}"/>
    <cellStyle name="20% - Accent1 6 3 3" xfId="6842" xr:uid="{C77D32D3-5A1B-4CD5-9CC4-B07BF8A34608}"/>
    <cellStyle name="20% - Accent1 6 3 3 2" xfId="35527" xr:uid="{67C0365A-DDB2-455D-AF3A-BB09D11E6D52}"/>
    <cellStyle name="20% - Accent1 6 3 4" xfId="12554" xr:uid="{5B25C536-A47D-4AA5-9DDE-62AA44860821}"/>
    <cellStyle name="20% - Accent1 6 3 4 2" xfId="41232" xr:uid="{36CB950A-5DCF-4716-AB47-6552FFA5A27C}"/>
    <cellStyle name="20% - Accent1 6 3 5" xfId="21407" xr:uid="{4435442A-7DD7-47C4-B891-53CDCF7DD4D8}"/>
    <cellStyle name="20% - Accent1 6 3 5 2" xfId="50084" xr:uid="{A8F91143-6CF8-461F-9194-E4C36F8561C5}"/>
    <cellStyle name="20% - Accent1 6 3 6" xfId="29354" xr:uid="{0F3D1B9D-75C1-4E01-A717-883B1523989E}"/>
    <cellStyle name="20% - Accent1 6 4" xfId="572" xr:uid="{01A06715-087D-461E-81A4-3A5C1E32332C}"/>
    <cellStyle name="20% - Accent1 6 4 2" xfId="2526" xr:uid="{9E1734E5-69E5-4911-91DF-C48B25984176}"/>
    <cellStyle name="20% - Accent1 6 4 2 2" xfId="31266" xr:uid="{B2371C0C-50A0-405F-AC42-063D46F56039}"/>
    <cellStyle name="20% - Accent1 6 4 3" xfId="8259" xr:uid="{5D27B6B0-9827-4881-81F0-75ABDBA3A312}"/>
    <cellStyle name="20% - Accent1 6 4 3 2" xfId="36944" xr:uid="{FCBF08E3-800A-4F83-A4B5-28F95412C888}"/>
    <cellStyle name="20% - Accent1 6 4 4" xfId="13971" xr:uid="{C2A1730C-21B9-4848-808B-5E66229F5F62}"/>
    <cellStyle name="20% - Accent1 6 4 4 2" xfId="42649" xr:uid="{84283B8C-7D97-482A-8810-03D4F99AD8A1}"/>
    <cellStyle name="20% - Accent1 6 4 5" xfId="22824" xr:uid="{1F3004E2-AF2C-449E-A89A-DA63698362CC}"/>
    <cellStyle name="20% - Accent1 6 4 5 2" xfId="51501" xr:uid="{B5ED6250-0C6B-4B97-9AAF-D4CA0ED9F83B}"/>
    <cellStyle name="20% - Accent1 6 4 6" xfId="29473" xr:uid="{29F74B50-D9FE-4BC1-AD72-BE2DCC91A30F}"/>
    <cellStyle name="20% - Accent1 6 5" xfId="713" xr:uid="{8D44331F-B20A-408C-AA2A-9523A438C3C1}"/>
    <cellStyle name="20% - Accent1 6 5 2" xfId="2667" xr:uid="{16D4EDAC-8513-4FB7-AFAA-AB6DDACA02AF}"/>
    <cellStyle name="20% - Accent1 6 5 2 2" xfId="31407" xr:uid="{D8263843-15F8-4536-A75E-0F0B9491A6F6}"/>
    <cellStyle name="20% - Accent1 6 5 3" xfId="15486" xr:uid="{F5C01709-18FC-4CD9-8F55-3447FAD49B3E}"/>
    <cellStyle name="20% - Accent1 6 5 3 2" xfId="44164" xr:uid="{4DAE7670-0764-4777-88CC-00EEDAEC7575}"/>
    <cellStyle name="20% - Accent1 6 5 4" xfId="24339" xr:uid="{09003F7A-A02A-4C24-9853-CB6F511B849B}"/>
    <cellStyle name="20% - Accent1 6 5 4 2" xfId="53016" xr:uid="{CE5F42D8-E3E8-4EA2-8E59-61D3798B9A31}"/>
    <cellStyle name="20% - Accent1 6 5 5" xfId="29614" xr:uid="{AC7BBE6B-6659-41F1-B579-3D330748B8F6}"/>
    <cellStyle name="20% - Accent1 6 6" xfId="986" xr:uid="{C8293CC8-9074-4861-BEE3-DEF707111588}"/>
    <cellStyle name="20% - Accent1 6 6 2" xfId="2940" xr:uid="{E77F8C05-14A5-452F-B96A-B3E39F3FC6F8}"/>
    <cellStyle name="20% - Accent1 6 6 2 2" xfId="31680" xr:uid="{9587D801-D8EB-44B1-99DC-AD665F2D729B}"/>
    <cellStyle name="20% - Accent1 6 6 3" xfId="17045" xr:uid="{56EF87CC-1BBC-499A-9F57-1D9AD30C618F}"/>
    <cellStyle name="20% - Accent1 6 6 3 2" xfId="45723" xr:uid="{86601BE6-F282-4126-8E54-9130E1D04F73}"/>
    <cellStyle name="20% - Accent1 6 6 4" xfId="25898" xr:uid="{FD189D51-8CB9-42AB-8E61-FF98D6A10405}"/>
    <cellStyle name="20% - Accent1 6 6 4 2" xfId="54575" xr:uid="{BFAF3035-9DA3-4415-AFB8-395EEEBFB769}"/>
    <cellStyle name="20% - Accent1 6 6 5" xfId="29887" xr:uid="{BD173846-C0AC-45F4-9475-2BF25DBAC165}"/>
    <cellStyle name="20% - Accent1 6 7" xfId="1281" xr:uid="{2A1EE450-6866-478E-B460-58E540E2DA16}"/>
    <cellStyle name="20% - Accent1 6 7 2" xfId="3235" xr:uid="{8AD4DAE8-29E9-40E1-872C-D855899EA229}"/>
    <cellStyle name="20% - Accent1 6 7 2 2" xfId="31975" xr:uid="{2FEEEC84-3D13-4246-B5E7-39B30BF43C70}"/>
    <cellStyle name="20% - Accent1 6 7 3" xfId="27491" xr:uid="{86CCD340-18B9-416E-848E-AA7FE18725FE}"/>
    <cellStyle name="20% - Accent1 6 7 3 2" xfId="56168" xr:uid="{527F9345-809D-4D0F-9201-08DFD18E04C8}"/>
    <cellStyle name="20% - Accent1 6 7 4" xfId="30182" xr:uid="{05A02FD9-09E7-487A-B1A7-EBCEC91C3D0D}"/>
    <cellStyle name="20% - Accent1 6 8" xfId="1620" xr:uid="{B5BD797D-87E7-46A0-9BC7-289C52329566}"/>
    <cellStyle name="20% - Accent1 6 8 2" xfId="3574" xr:uid="{537BC595-358C-4E03-9267-AC0DC898C9D6}"/>
    <cellStyle name="20% - Accent1 6 8 2 2" xfId="32314" xr:uid="{8D340FAD-8EB8-47B6-8D9E-2493ECC0D5E7}"/>
    <cellStyle name="20% - Accent1 6 8 3" xfId="30521" xr:uid="{5B7DFDFF-8EC2-4481-BC7F-4FFBAB0606D7}"/>
    <cellStyle name="20% - Accent1 6 9" xfId="2236" xr:uid="{655B691B-18D8-4F46-B091-8B895D83184C}"/>
    <cellStyle name="20% - Accent1 6 9 2" xfId="30976" xr:uid="{BFF3B01C-07BD-4220-9492-B1884C3FF309}"/>
    <cellStyle name="20% - Accent1 60" xfId="5262" xr:uid="{58C41F71-BD46-46AC-83C8-C95FFB84063C}"/>
    <cellStyle name="20% - Accent1 60 2" xfId="6613" xr:uid="{750E843B-1B4E-4511-B4C0-D4EFF77AA473}"/>
    <cellStyle name="20% - Accent1 60 2 2" xfId="12325" xr:uid="{4F5BB9A3-3D9E-4808-8786-BDF7F9FBE9AE}"/>
    <cellStyle name="20% - Accent1 60 2 2 2" xfId="41003" xr:uid="{7DBE338E-0638-4B3A-8316-807399316EE4}"/>
    <cellStyle name="20% - Accent1 60 2 3" xfId="21178" xr:uid="{054BF737-C45C-40D7-8550-289879ABAE09}"/>
    <cellStyle name="20% - Accent1 60 2 3 2" xfId="49855" xr:uid="{4498F779-0B16-4FAB-A055-4D11DFA4D46F}"/>
    <cellStyle name="20% - Accent1 60 2 4" xfId="35298" xr:uid="{A1CD5459-CBEA-4A37-8060-52B1E07CC0E3}"/>
    <cellStyle name="20% - Accent1 60 3" xfId="8030" xr:uid="{506A2EDC-0A82-4A2A-87DF-9DE79910723D}"/>
    <cellStyle name="20% - Accent1 60 3 2" xfId="13742" xr:uid="{C68A1E30-4A06-4CDB-95AF-07861E6BCDD1}"/>
    <cellStyle name="20% - Accent1 60 3 2 2" xfId="42420" xr:uid="{8CD1E8DC-1B48-4913-8A3A-8F8A05CA416A}"/>
    <cellStyle name="20% - Accent1 60 3 3" xfId="22595" xr:uid="{DB007B95-2CEA-426F-BD3E-9F4019720C40}"/>
    <cellStyle name="20% - Accent1 60 3 3 2" xfId="51272" xr:uid="{6D1B4E2D-5225-4A8D-80B9-83B3F085CB0D}"/>
    <cellStyle name="20% - Accent1 60 3 4" xfId="36715" xr:uid="{8955721F-CFE5-41EF-97A6-053D78F03ACD}"/>
    <cellStyle name="20% - Accent1 60 4" xfId="9447" xr:uid="{C1AD217D-548F-4DA0-A4FD-8D9BEC92C72D}"/>
    <cellStyle name="20% - Accent1 60 4 2" xfId="15159" xr:uid="{18C25E4B-E743-4C3D-9807-C914496C3B9A}"/>
    <cellStyle name="20% - Accent1 60 4 2 2" xfId="43837" xr:uid="{274D3DAE-7F38-43ED-A437-45BB0A8FB096}"/>
    <cellStyle name="20% - Accent1 60 4 3" xfId="24012" xr:uid="{A7139A6C-1EB7-405D-B3BB-FAD3F92DC119}"/>
    <cellStyle name="20% - Accent1 60 4 3 2" xfId="52689" xr:uid="{B848AE33-2347-4AF9-B51D-F2C02BA082BD}"/>
    <cellStyle name="20% - Accent1 60 4 4" xfId="38132" xr:uid="{66FB0595-6021-46F3-BF53-5E080EBB70B5}"/>
    <cellStyle name="20% - Accent1 60 5" xfId="16674" xr:uid="{49D43C04-CEF1-468C-B7C8-D65740550E77}"/>
    <cellStyle name="20% - Accent1 60 5 2" xfId="25527" xr:uid="{AB2EAAAB-A312-4A00-A62D-BA06CE140138}"/>
    <cellStyle name="20% - Accent1 60 5 2 2" xfId="54204" xr:uid="{4BAE82C1-0BE6-4145-8848-2A74A4AFA5CE}"/>
    <cellStyle name="20% - Accent1 60 5 3" xfId="45352" xr:uid="{6C8D19CC-BD36-4284-AE95-C94F03469B5A}"/>
    <cellStyle name="20% - Accent1 60 6" xfId="18233" xr:uid="{7A7999C6-812B-45E0-BD2C-82FC562FB2DD}"/>
    <cellStyle name="20% - Accent1 60 6 2" xfId="27086" xr:uid="{2C20951C-E34A-4D6D-ADB6-FF41E96C98C3}"/>
    <cellStyle name="20% - Accent1 60 6 2 2" xfId="55763" xr:uid="{B374AF8E-2302-403C-B62C-8FDD32FBEBEB}"/>
    <cellStyle name="20% - Accent1 60 6 3" xfId="46911" xr:uid="{9831915C-6EAD-4D3F-97AB-7CA2CB5C7EBF}"/>
    <cellStyle name="20% - Accent1 60 7" xfId="10974" xr:uid="{2367D0AD-2208-4926-97C3-1B86994492A2}"/>
    <cellStyle name="20% - Accent1 60 7 2" xfId="28679" xr:uid="{0E877767-2D0A-4A59-BFCB-7BF9375E8884}"/>
    <cellStyle name="20% - Accent1 60 7 2 2" xfId="57356" xr:uid="{ABE7805A-F512-4CD7-866F-0C359F71F10D}"/>
    <cellStyle name="20% - Accent1 60 7 3" xfId="39652" xr:uid="{B9DE2DB2-22B4-4E35-9B78-2EE5920E07AE}"/>
    <cellStyle name="20% - Accent1 60 8" xfId="19827" xr:uid="{411D8A2C-85C4-4A01-8E94-9B205729D36F}"/>
    <cellStyle name="20% - Accent1 60 8 2" xfId="48504" xr:uid="{512B8F0B-0C13-4BA5-A168-EA2E2EB7154A}"/>
    <cellStyle name="20% - Accent1 60 9" xfId="33947" xr:uid="{944AE184-BF9E-423F-A65C-68C3BFE125E8}"/>
    <cellStyle name="20% - Accent1 61" xfId="5284" xr:uid="{A99793B9-35B2-43A8-8140-ABD1C6C60C26}"/>
    <cellStyle name="20% - Accent1 61 2" xfId="6635" xr:uid="{AFEE44A3-8C89-4DA0-8A15-89126ADAA9C2}"/>
    <cellStyle name="20% - Accent1 61 2 2" xfId="12347" xr:uid="{0CB8E90F-9C68-4CF9-A75E-2EB35B070CDC}"/>
    <cellStyle name="20% - Accent1 61 2 2 2" xfId="41025" xr:uid="{B0F9049C-861A-4D2B-BBCB-C99E39F494E3}"/>
    <cellStyle name="20% - Accent1 61 2 3" xfId="21200" xr:uid="{7C724389-F1E9-471B-BA53-7BFEA0F0E57A}"/>
    <cellStyle name="20% - Accent1 61 2 3 2" xfId="49877" xr:uid="{616D8FF8-D6A5-4218-A522-E288849C8384}"/>
    <cellStyle name="20% - Accent1 61 2 4" xfId="35320" xr:uid="{915B3DF1-2E84-4AF5-9206-9902CEE869B8}"/>
    <cellStyle name="20% - Accent1 61 3" xfId="8052" xr:uid="{F2E62A7F-9E28-4D05-9193-405E0A6282F4}"/>
    <cellStyle name="20% - Accent1 61 3 2" xfId="13764" xr:uid="{1A1625B1-7DD6-41AA-BD1D-AC41347221E7}"/>
    <cellStyle name="20% - Accent1 61 3 2 2" xfId="42442" xr:uid="{6D15402F-2D87-4342-9885-8DA747586F43}"/>
    <cellStyle name="20% - Accent1 61 3 3" xfId="22617" xr:uid="{9761020F-2487-4478-BC12-9A939576F283}"/>
    <cellStyle name="20% - Accent1 61 3 3 2" xfId="51294" xr:uid="{D24EEDFA-CCFF-4EC1-BED6-B2A70566AE0D}"/>
    <cellStyle name="20% - Accent1 61 3 4" xfId="36737" xr:uid="{A8786522-425D-427D-88A7-D60D6E0C560C}"/>
    <cellStyle name="20% - Accent1 61 4" xfId="9469" xr:uid="{93D5F6A9-2AA8-4123-A71E-2DA508FE5EDC}"/>
    <cellStyle name="20% - Accent1 61 4 2" xfId="15181" xr:uid="{C4CBF53E-8F93-4CBA-94D7-353D6157AAC1}"/>
    <cellStyle name="20% - Accent1 61 4 2 2" xfId="43859" xr:uid="{78D9FE2E-4789-49C3-9875-380ADCC7451E}"/>
    <cellStyle name="20% - Accent1 61 4 3" xfId="24034" xr:uid="{583D2EE3-C906-4810-9EF0-4F9A41093EA2}"/>
    <cellStyle name="20% - Accent1 61 4 3 2" xfId="52711" xr:uid="{65107660-61B5-4ED7-B8D6-3D798B605BEA}"/>
    <cellStyle name="20% - Accent1 61 4 4" xfId="38154" xr:uid="{B742780B-F812-4149-A80A-690AE5C96479}"/>
    <cellStyle name="20% - Accent1 61 5" xfId="16696" xr:uid="{7D4B334E-49A9-45F4-AB0F-46954C001D19}"/>
    <cellStyle name="20% - Accent1 61 5 2" xfId="25549" xr:uid="{FFEB9F6D-416C-478B-9DFA-D90C729D0BDC}"/>
    <cellStyle name="20% - Accent1 61 5 2 2" xfId="54226" xr:uid="{DC714F4D-C2E8-4ED2-A991-2BD02C46A6B8}"/>
    <cellStyle name="20% - Accent1 61 5 3" xfId="45374" xr:uid="{40876EFE-1B8E-4F4C-A724-891AF7F67674}"/>
    <cellStyle name="20% - Accent1 61 6" xfId="18255" xr:uid="{FEB13F3E-C75F-40B2-A181-E9B949E5A222}"/>
    <cellStyle name="20% - Accent1 61 6 2" xfId="27108" xr:uid="{38AE0739-C74E-4E3F-B23D-0B11C56E6F0D}"/>
    <cellStyle name="20% - Accent1 61 6 2 2" xfId="55785" xr:uid="{A62F45A5-E58F-4813-9340-8EA7B42C7344}"/>
    <cellStyle name="20% - Accent1 61 6 3" xfId="46933" xr:uid="{CE33F930-6E58-40C7-AD8E-15A2A7203994}"/>
    <cellStyle name="20% - Accent1 61 7" xfId="10996" xr:uid="{43F48E4E-24BB-4F2A-8C45-EFAB0F5555D3}"/>
    <cellStyle name="20% - Accent1 61 7 2" xfId="28701" xr:uid="{119AE8BA-F7B4-4F10-A9A9-AB0AD21D818A}"/>
    <cellStyle name="20% - Accent1 61 7 2 2" xfId="57378" xr:uid="{B4F7717A-A35D-44F1-A6DB-165149917690}"/>
    <cellStyle name="20% - Accent1 61 7 3" xfId="39674" xr:uid="{09C9BC86-F477-45FF-A4A9-89BEA8A4CEC3}"/>
    <cellStyle name="20% - Accent1 61 8" xfId="19849" xr:uid="{45E800DB-6F59-4C2C-8119-F6EA8830746A}"/>
    <cellStyle name="20% - Accent1 61 8 2" xfId="48526" xr:uid="{96ACEE74-4BC4-424D-AC7C-D17F4BD13ACA}"/>
    <cellStyle name="20% - Accent1 61 9" xfId="33969" xr:uid="{7D87CE36-0B1B-4A15-9C97-0DB59861AB6B}"/>
    <cellStyle name="20% - Accent1 62" xfId="5306" xr:uid="{404511AE-5EC6-44D1-BBEA-33145E8416DC}"/>
    <cellStyle name="20% - Accent1 62 2" xfId="6657" xr:uid="{20C7DFA2-7D6B-4292-911D-DD68F90C41AE}"/>
    <cellStyle name="20% - Accent1 62 2 2" xfId="12369" xr:uid="{DC8EC55D-5758-44C5-907D-B95B96D5CA88}"/>
    <cellStyle name="20% - Accent1 62 2 2 2" xfId="41047" xr:uid="{CCC36D6C-FB1E-4140-A4C1-402A065ACCCE}"/>
    <cellStyle name="20% - Accent1 62 2 3" xfId="21222" xr:uid="{CA7CE105-D88D-4568-A99E-264CB516A909}"/>
    <cellStyle name="20% - Accent1 62 2 3 2" xfId="49899" xr:uid="{382463F8-86E0-4BD3-BC96-1BE16101B131}"/>
    <cellStyle name="20% - Accent1 62 2 4" xfId="35342" xr:uid="{4535789E-76BF-4CC4-BB04-1E41965C857C}"/>
    <cellStyle name="20% - Accent1 62 3" xfId="8074" xr:uid="{46E15D69-CBFB-436C-B1EF-EC1D8B0BAA4D}"/>
    <cellStyle name="20% - Accent1 62 3 2" xfId="13786" xr:uid="{023435D7-C05B-4BB1-97D2-8B56B3C2C702}"/>
    <cellStyle name="20% - Accent1 62 3 2 2" xfId="42464" xr:uid="{0B8E7785-82DD-4C4E-B072-7B42A709ECF5}"/>
    <cellStyle name="20% - Accent1 62 3 3" xfId="22639" xr:uid="{988951EA-E7D2-427E-84F2-298788DC62AD}"/>
    <cellStyle name="20% - Accent1 62 3 3 2" xfId="51316" xr:uid="{2A14B3F6-63A4-4840-857E-CB5A7B26E8BE}"/>
    <cellStyle name="20% - Accent1 62 3 4" xfId="36759" xr:uid="{2AF5777E-A3BF-4ED5-AAD2-BB622A75C52A}"/>
    <cellStyle name="20% - Accent1 62 4" xfId="9491" xr:uid="{124CD1FE-C2A1-4F02-BEF2-0298A2EFF1FA}"/>
    <cellStyle name="20% - Accent1 62 4 2" xfId="15203" xr:uid="{6A3B637B-3AAD-4265-B60F-2E82B8EFF99E}"/>
    <cellStyle name="20% - Accent1 62 4 2 2" xfId="43881" xr:uid="{8D432E33-682C-4304-B16F-7A8C8033DB43}"/>
    <cellStyle name="20% - Accent1 62 4 3" xfId="24056" xr:uid="{56595905-579D-4DD4-8666-C9D8CF0A9891}"/>
    <cellStyle name="20% - Accent1 62 4 3 2" xfId="52733" xr:uid="{4C31D812-859D-4A0B-A131-5CB4346BD4BB}"/>
    <cellStyle name="20% - Accent1 62 4 4" xfId="38176" xr:uid="{5FB73384-827A-4626-A4A3-3239040FFBFA}"/>
    <cellStyle name="20% - Accent1 62 5" xfId="16718" xr:uid="{2BABF2BE-FDBE-4044-BF4D-22CA0E3327EE}"/>
    <cellStyle name="20% - Accent1 62 5 2" xfId="25571" xr:uid="{AD3B0C26-3900-4CAE-A82F-E7000E9F846F}"/>
    <cellStyle name="20% - Accent1 62 5 2 2" xfId="54248" xr:uid="{EA820B6B-F8CC-4870-8229-BF23FD61A60B}"/>
    <cellStyle name="20% - Accent1 62 5 3" xfId="45396" xr:uid="{9306254E-6662-410B-87A5-379D1B370D57}"/>
    <cellStyle name="20% - Accent1 62 6" xfId="18277" xr:uid="{2B24DAB3-DD79-4F82-A058-2D66EE01F246}"/>
    <cellStyle name="20% - Accent1 62 6 2" xfId="27130" xr:uid="{4B1DDA34-008B-475B-BDE3-0E503B2344B5}"/>
    <cellStyle name="20% - Accent1 62 6 2 2" xfId="55807" xr:uid="{527C4712-FFD9-41F0-86E1-3FC250D63EC6}"/>
    <cellStyle name="20% - Accent1 62 6 3" xfId="46955" xr:uid="{658DC423-6201-4ABE-BD7E-04EFFFE0A601}"/>
    <cellStyle name="20% - Accent1 62 7" xfId="11018" xr:uid="{C5FBEA54-A7E5-4A47-943C-857298BB41D8}"/>
    <cellStyle name="20% - Accent1 62 7 2" xfId="28723" xr:uid="{65EC4065-EAF6-4B35-B96B-D74F1849BA03}"/>
    <cellStyle name="20% - Accent1 62 7 2 2" xfId="57400" xr:uid="{DE3A0BB6-D6AA-4136-B491-AC73E0324E83}"/>
    <cellStyle name="20% - Accent1 62 7 3" xfId="39696" xr:uid="{E1C77C50-A79E-40F4-9A1F-9F1F375AFB26}"/>
    <cellStyle name="20% - Accent1 62 8" xfId="19871" xr:uid="{3AE1B210-167D-438C-AD1F-65B7B8773099}"/>
    <cellStyle name="20% - Accent1 62 8 2" xfId="48548" xr:uid="{61E912EB-2531-4FFC-BA8B-9B950DF8FF28}"/>
    <cellStyle name="20% - Accent1 62 9" xfId="33991" xr:uid="{68C33BC6-A495-457E-8983-1956B1C70A3C}"/>
    <cellStyle name="20% - Accent1 63" xfId="5328" xr:uid="{684F99F7-F945-4896-960F-986C1EE256F4}"/>
    <cellStyle name="20% - Accent1 63 2" xfId="6679" xr:uid="{6CEC44B0-ED9A-44F6-9DDA-1523C83287D1}"/>
    <cellStyle name="20% - Accent1 63 2 2" xfId="12391" xr:uid="{880EDCFC-19A3-4079-821D-7CA9B268165C}"/>
    <cellStyle name="20% - Accent1 63 2 2 2" xfId="41069" xr:uid="{E51F58E8-F813-485D-8435-918C390CD724}"/>
    <cellStyle name="20% - Accent1 63 2 3" xfId="21244" xr:uid="{96D5BE02-6243-4696-8407-47D8905D3477}"/>
    <cellStyle name="20% - Accent1 63 2 3 2" xfId="49921" xr:uid="{3CC881AE-D9FB-4766-B5CB-48A330A146AD}"/>
    <cellStyle name="20% - Accent1 63 2 4" xfId="35364" xr:uid="{228A425C-6E7D-495A-9958-C4A0947B5B5B}"/>
    <cellStyle name="20% - Accent1 63 3" xfId="8096" xr:uid="{2ACAC4FA-43DA-41E3-ADCC-C9C7D978B9A4}"/>
    <cellStyle name="20% - Accent1 63 3 2" xfId="13808" xr:uid="{0DFFC553-04FA-4B8B-8C15-DDB21FC804B9}"/>
    <cellStyle name="20% - Accent1 63 3 2 2" xfId="42486" xr:uid="{B44E7431-4FDE-4B52-9229-4E6807394729}"/>
    <cellStyle name="20% - Accent1 63 3 3" xfId="22661" xr:uid="{35771B7C-38C6-4840-A3C7-E33425713EB7}"/>
    <cellStyle name="20% - Accent1 63 3 3 2" xfId="51338" xr:uid="{AED142D0-AB28-4C95-B935-12441F1C3A51}"/>
    <cellStyle name="20% - Accent1 63 3 4" xfId="36781" xr:uid="{1CA4BDB2-9466-46F5-8714-49669F00D034}"/>
    <cellStyle name="20% - Accent1 63 4" xfId="9513" xr:uid="{26B804A1-F395-4D4E-A902-A1FF2E15C9C8}"/>
    <cellStyle name="20% - Accent1 63 4 2" xfId="15225" xr:uid="{B44199B0-FA6C-4F52-AA2D-98B0AF36F350}"/>
    <cellStyle name="20% - Accent1 63 4 2 2" xfId="43903" xr:uid="{7151020E-DF12-47CD-A837-414119AA93E3}"/>
    <cellStyle name="20% - Accent1 63 4 3" xfId="24078" xr:uid="{FB33F793-8502-4E69-A7E0-2626EE4C4F98}"/>
    <cellStyle name="20% - Accent1 63 4 3 2" xfId="52755" xr:uid="{4F46E372-2962-4F0A-BAB4-BDAF651AE4BD}"/>
    <cellStyle name="20% - Accent1 63 4 4" xfId="38198" xr:uid="{C3A82079-9465-465C-9DD1-93388246E8D5}"/>
    <cellStyle name="20% - Accent1 63 5" xfId="16740" xr:uid="{306D791E-BE4F-4917-B754-D8B9F16D0559}"/>
    <cellStyle name="20% - Accent1 63 5 2" xfId="25593" xr:uid="{0C41D452-C273-47E2-B93E-0AF6F092E08C}"/>
    <cellStyle name="20% - Accent1 63 5 2 2" xfId="54270" xr:uid="{D551A71F-6FFE-4487-85C2-3C5F0DCEB915}"/>
    <cellStyle name="20% - Accent1 63 5 3" xfId="45418" xr:uid="{FEE83740-1C06-4424-AE1B-DE54A90BA5BA}"/>
    <cellStyle name="20% - Accent1 63 6" xfId="18299" xr:uid="{4BE08DCC-942C-4536-862A-1918043F8F45}"/>
    <cellStyle name="20% - Accent1 63 6 2" xfId="27152" xr:uid="{E636945F-5C39-4F34-97F2-CFD4D261FB2D}"/>
    <cellStyle name="20% - Accent1 63 6 2 2" xfId="55829" xr:uid="{4A9654B5-8E8A-47ED-8C67-F8A7B4F3BA70}"/>
    <cellStyle name="20% - Accent1 63 6 3" xfId="46977" xr:uid="{4A8F00D4-450F-40E5-93B8-DC80B505E5DD}"/>
    <cellStyle name="20% - Accent1 63 7" xfId="11040" xr:uid="{A3E20B7A-5490-4E66-BBFE-8372162B15D4}"/>
    <cellStyle name="20% - Accent1 63 7 2" xfId="28745" xr:uid="{C727DFE5-8E3C-4430-957F-AE7BEA2C8291}"/>
    <cellStyle name="20% - Accent1 63 7 2 2" xfId="57422" xr:uid="{0C2E30F1-700E-41E1-A9DE-573969913AA4}"/>
    <cellStyle name="20% - Accent1 63 7 3" xfId="39718" xr:uid="{D9375EFD-73BC-457E-996C-8692462F6CDC}"/>
    <cellStyle name="20% - Accent1 63 8" xfId="19893" xr:uid="{589F626E-9155-4788-A7EB-8AA05773D71C}"/>
    <cellStyle name="20% - Accent1 63 8 2" xfId="48570" xr:uid="{C76FD909-285E-452C-B488-7C2791A4DE49}"/>
    <cellStyle name="20% - Accent1 63 9" xfId="34013" xr:uid="{B52CC83D-54F9-4743-AFDB-E1BA1667AE4B}"/>
    <cellStyle name="20% - Accent1 64" xfId="5350" xr:uid="{16584F4E-A500-4AE7-B025-AA7115ADC22D}"/>
    <cellStyle name="20% - Accent1 64 2" xfId="6701" xr:uid="{7151BA39-6B59-4A80-AC93-687551D2C540}"/>
    <cellStyle name="20% - Accent1 64 2 2" xfId="12413" xr:uid="{92793F45-18C5-46E2-8203-263521F8AE5E}"/>
    <cellStyle name="20% - Accent1 64 2 2 2" xfId="41091" xr:uid="{2931DA5F-3AC4-47AC-AFF3-82C9AD2B2C67}"/>
    <cellStyle name="20% - Accent1 64 2 3" xfId="21266" xr:uid="{3847BA24-8FF8-4FE8-AA3E-8263D67A6F98}"/>
    <cellStyle name="20% - Accent1 64 2 3 2" xfId="49943" xr:uid="{949C2054-4B55-4AD7-828A-053B35728379}"/>
    <cellStyle name="20% - Accent1 64 2 4" xfId="35386" xr:uid="{D175FD7C-6C44-46D6-876B-89B9F7B6D21D}"/>
    <cellStyle name="20% - Accent1 64 3" xfId="8118" xr:uid="{1E327BC5-9CE7-45F5-A283-9DF6669CB3D1}"/>
    <cellStyle name="20% - Accent1 64 3 2" xfId="13830" xr:uid="{A5B8BD4C-B353-42A7-9240-0A956F0265F6}"/>
    <cellStyle name="20% - Accent1 64 3 2 2" xfId="42508" xr:uid="{7856A8E5-2EEA-48AB-8CA3-FC92344DCCBB}"/>
    <cellStyle name="20% - Accent1 64 3 3" xfId="22683" xr:uid="{8EF65D18-0F23-48BF-A4F7-920BF9D53229}"/>
    <cellStyle name="20% - Accent1 64 3 3 2" xfId="51360" xr:uid="{1ACFBFF4-0932-42BF-933A-E2CDF708E3BC}"/>
    <cellStyle name="20% - Accent1 64 3 4" xfId="36803" xr:uid="{056DFEDB-2A39-448C-82DF-9EB448FA4C72}"/>
    <cellStyle name="20% - Accent1 64 4" xfId="9535" xr:uid="{54B18C3E-A077-48A8-A2A4-93C49FFB5B03}"/>
    <cellStyle name="20% - Accent1 64 4 2" xfId="15247" xr:uid="{592B7C46-1DCB-4C6B-B47C-6F757C302910}"/>
    <cellStyle name="20% - Accent1 64 4 2 2" xfId="43925" xr:uid="{59976082-8C94-4368-8E16-F189ACB3DFB9}"/>
    <cellStyle name="20% - Accent1 64 4 3" xfId="24100" xr:uid="{D844B343-2774-4764-8BB4-88978B1381B2}"/>
    <cellStyle name="20% - Accent1 64 4 3 2" xfId="52777" xr:uid="{7DEB8B8B-5DF6-43CF-89B1-F2852B27FD07}"/>
    <cellStyle name="20% - Accent1 64 4 4" xfId="38220" xr:uid="{669A022F-6774-4D46-85AC-974A6F35C39F}"/>
    <cellStyle name="20% - Accent1 64 5" xfId="16762" xr:uid="{2BFA1F86-1C95-4859-99F7-19190CA21BF5}"/>
    <cellStyle name="20% - Accent1 64 5 2" xfId="25615" xr:uid="{CD1C1D20-467C-40E2-855C-F50BB7C74426}"/>
    <cellStyle name="20% - Accent1 64 5 2 2" xfId="54292" xr:uid="{E36F6779-D542-425B-A5CD-CACDE7B4C37E}"/>
    <cellStyle name="20% - Accent1 64 5 3" xfId="45440" xr:uid="{EA7C3A5D-46EE-49CA-A69D-64BD25FF2CEC}"/>
    <cellStyle name="20% - Accent1 64 6" xfId="18321" xr:uid="{228EA637-A826-479C-B58B-244CCF282C29}"/>
    <cellStyle name="20% - Accent1 64 6 2" xfId="27174" xr:uid="{3DD2793C-91B6-4D18-8BC0-81F1FC49E00B}"/>
    <cellStyle name="20% - Accent1 64 6 2 2" xfId="55851" xr:uid="{E7BFCFF2-3ABF-4482-BF98-CFB622CD9857}"/>
    <cellStyle name="20% - Accent1 64 6 3" xfId="46999" xr:uid="{B7D0148D-B9F2-43D6-9904-FF0192636828}"/>
    <cellStyle name="20% - Accent1 64 7" xfId="11062" xr:uid="{04F8895B-B106-450C-81E6-6C9CE98F1F9C}"/>
    <cellStyle name="20% - Accent1 64 7 2" xfId="28767" xr:uid="{121CD592-78C1-4929-A8D1-E0B0BC44DA04}"/>
    <cellStyle name="20% - Accent1 64 7 2 2" xfId="57444" xr:uid="{A3BAB7E7-FA9C-473C-8BE2-66D0C8086ECF}"/>
    <cellStyle name="20% - Accent1 64 7 3" xfId="39740" xr:uid="{D55EB52D-640E-4399-9530-20013C07B38F}"/>
    <cellStyle name="20% - Accent1 64 8" xfId="19915" xr:uid="{36F484F9-65F8-4322-848C-35F0CF35EBE1}"/>
    <cellStyle name="20% - Accent1 64 8 2" xfId="48592" xr:uid="{D42F0ACE-75BD-4397-94A3-5F77AD5937BB}"/>
    <cellStyle name="20% - Accent1 64 9" xfId="34035" xr:uid="{4C192953-3C44-433D-BA29-128721219BA3}"/>
    <cellStyle name="20% - Accent1 65" xfId="6723" xr:uid="{7578577C-75DF-4557-A1E2-329CDE801E2B}"/>
    <cellStyle name="20% - Accent1 65 2" xfId="8140" xr:uid="{42576B89-4DBC-4306-88B5-C33A6B6DA8D0}"/>
    <cellStyle name="20% - Accent1 65 2 2" xfId="13852" xr:uid="{660B4EBD-F1FE-4841-A544-C4F5C0EBBCD0}"/>
    <cellStyle name="20% - Accent1 65 2 2 2" xfId="42530" xr:uid="{C4168AF8-08E3-4635-AD99-1B160864BD79}"/>
    <cellStyle name="20% - Accent1 65 2 3" xfId="22705" xr:uid="{36441807-6BE0-42B8-8403-127B2D8A26F5}"/>
    <cellStyle name="20% - Accent1 65 2 3 2" xfId="51382" xr:uid="{6FBF5881-F241-4181-A66A-2B72C299BDCB}"/>
    <cellStyle name="20% - Accent1 65 2 4" xfId="36825" xr:uid="{E9BFF246-976C-447D-957D-C90E21BAA94F}"/>
    <cellStyle name="20% - Accent1 65 3" xfId="9557" xr:uid="{5083E451-96A9-4CFD-A219-12E05735241F}"/>
    <cellStyle name="20% - Accent1 65 3 2" xfId="15269" xr:uid="{E4E5FA6B-DDE2-4163-80DB-018B93054F21}"/>
    <cellStyle name="20% - Accent1 65 3 2 2" xfId="43947" xr:uid="{FF0D12E4-1A2C-4515-A8D8-938AF8FFA3BA}"/>
    <cellStyle name="20% - Accent1 65 3 3" xfId="24122" xr:uid="{4B0A3168-143C-4A92-B23C-6CC469EA8A54}"/>
    <cellStyle name="20% - Accent1 65 3 3 2" xfId="52799" xr:uid="{6CCD7C0D-53D6-4878-B49C-4BACBE6916A4}"/>
    <cellStyle name="20% - Accent1 65 3 4" xfId="38242" xr:uid="{F28D7D64-A0D7-478A-8136-F26C75142BD6}"/>
    <cellStyle name="20% - Accent1 65 4" xfId="16784" xr:uid="{D552CC34-C2FF-4B28-948E-18B4536A3BE0}"/>
    <cellStyle name="20% - Accent1 65 4 2" xfId="25637" xr:uid="{75EDE7E4-D1F8-4108-B578-51530466B1B4}"/>
    <cellStyle name="20% - Accent1 65 4 2 2" xfId="54314" xr:uid="{20BA0F5C-9615-48FD-A401-CA671FCBD571}"/>
    <cellStyle name="20% - Accent1 65 4 3" xfId="45462" xr:uid="{8C69626D-A085-4AB4-A2D8-0AE281F96850}"/>
    <cellStyle name="20% - Accent1 65 5" xfId="18343" xr:uid="{630F5BB0-43A2-4B27-BEE1-8E7D01923A5B}"/>
    <cellStyle name="20% - Accent1 65 5 2" xfId="27196" xr:uid="{5699B775-A10E-433E-A502-241C2EF56264}"/>
    <cellStyle name="20% - Accent1 65 5 2 2" xfId="55873" xr:uid="{D44BBE21-FAE3-43FB-9619-ADF44B72B9A3}"/>
    <cellStyle name="20% - Accent1 65 5 3" xfId="47021" xr:uid="{F5A1AF64-AC5D-4F23-B31E-3FD596661DF0}"/>
    <cellStyle name="20% - Accent1 65 6" xfId="12435" xr:uid="{6420D4E5-291D-4EFC-B647-E13DCA835216}"/>
    <cellStyle name="20% - Accent1 65 6 2" xfId="28789" xr:uid="{355A497F-DC6E-4993-BF77-4A38D168B5CF}"/>
    <cellStyle name="20% - Accent1 65 6 2 2" xfId="57466" xr:uid="{6EC9A70B-87A4-43CF-8B0A-76095244E249}"/>
    <cellStyle name="20% - Accent1 65 6 3" xfId="41113" xr:uid="{DEF8DC5B-6105-448D-BE82-BB2975C0569B}"/>
    <cellStyle name="20% - Accent1 65 7" xfId="21288" xr:uid="{F6387B03-9C6D-4D24-AA37-18EC8DA7A960}"/>
    <cellStyle name="20% - Accent1 65 7 2" xfId="49965" xr:uid="{132D37F0-48D8-4D9E-BAB2-A3DBD18FAF56}"/>
    <cellStyle name="20% - Accent1 65 8" xfId="35408" xr:uid="{92AA6E39-C6A1-4DA8-AC05-D47FDA0E2157}"/>
    <cellStyle name="20% - Accent1 66" xfId="6745" xr:uid="{646127CF-388E-40F0-B7F0-273653E5135B}"/>
    <cellStyle name="20% - Accent1 66 2" xfId="8162" xr:uid="{17D385DE-D69F-4450-8744-D63CD0437932}"/>
    <cellStyle name="20% - Accent1 66 2 2" xfId="13874" xr:uid="{E7A00B1F-687D-42F5-9283-A24638EB52B3}"/>
    <cellStyle name="20% - Accent1 66 2 2 2" xfId="42552" xr:uid="{6CA8D89F-5019-4041-B3BC-75CB6AB00337}"/>
    <cellStyle name="20% - Accent1 66 2 3" xfId="22727" xr:uid="{296779FE-8137-440E-9E23-615E7FC7589F}"/>
    <cellStyle name="20% - Accent1 66 2 3 2" xfId="51404" xr:uid="{9F073B09-FEE6-470F-826C-370ADA4C9B34}"/>
    <cellStyle name="20% - Accent1 66 2 4" xfId="36847" xr:uid="{B640C85A-FFA4-4678-B62D-D6CB4BBFAD4A}"/>
    <cellStyle name="20% - Accent1 66 3" xfId="9579" xr:uid="{D73539A3-4285-4B4B-A79F-629E29535D3F}"/>
    <cellStyle name="20% - Accent1 66 3 2" xfId="15291" xr:uid="{362BE47A-ACA3-44ED-BC6D-B9E808217B9E}"/>
    <cellStyle name="20% - Accent1 66 3 2 2" xfId="43969" xr:uid="{EE9A4C93-825D-4C82-8E07-CD2C1CE50D0B}"/>
    <cellStyle name="20% - Accent1 66 3 3" xfId="24144" xr:uid="{FA708DE7-32E6-46D7-AD68-777F55D9CA73}"/>
    <cellStyle name="20% - Accent1 66 3 3 2" xfId="52821" xr:uid="{60F6A622-C824-4CDB-996C-C9E26DF0FD32}"/>
    <cellStyle name="20% - Accent1 66 3 4" xfId="38264" xr:uid="{98155003-8CF5-4E45-ACA8-F827FAF992AA}"/>
    <cellStyle name="20% - Accent1 66 4" xfId="16806" xr:uid="{D0876E1F-E620-4E88-B176-F367732C6092}"/>
    <cellStyle name="20% - Accent1 66 4 2" xfId="25659" xr:uid="{58DB49E4-2484-4342-A2A6-330B15668973}"/>
    <cellStyle name="20% - Accent1 66 4 2 2" xfId="54336" xr:uid="{BB3E7A0B-2F25-4C6A-9A4F-E9F04712C98E}"/>
    <cellStyle name="20% - Accent1 66 4 3" xfId="45484" xr:uid="{65A647E0-02BF-4ED6-8B6F-69A2712021BB}"/>
    <cellStyle name="20% - Accent1 66 5" xfId="18365" xr:uid="{197B2421-2C12-4A83-9F54-A55D4DBEAB1F}"/>
    <cellStyle name="20% - Accent1 66 5 2" xfId="27218" xr:uid="{F22D09AB-B473-42D9-A52B-CAB56FBC3B7E}"/>
    <cellStyle name="20% - Accent1 66 5 2 2" xfId="55895" xr:uid="{093B6978-5400-42C7-B12D-6269CFA5565A}"/>
    <cellStyle name="20% - Accent1 66 5 3" xfId="47043" xr:uid="{0F0A1E20-4079-40D9-AD75-25F0808707C4}"/>
    <cellStyle name="20% - Accent1 66 6" xfId="12457" xr:uid="{4B568844-49DF-45FF-B494-377F1CA29BAC}"/>
    <cellStyle name="20% - Accent1 66 6 2" xfId="28811" xr:uid="{81F914A4-D327-455D-9BD6-84B4D9F40C89}"/>
    <cellStyle name="20% - Accent1 66 6 2 2" xfId="57488" xr:uid="{34F668DB-94E8-4BB2-B59F-A00AE5CA512D}"/>
    <cellStyle name="20% - Accent1 66 6 3" xfId="41135" xr:uid="{C1E634C0-006A-40F8-96F7-BBF1A0DE3B2F}"/>
    <cellStyle name="20% - Accent1 66 7" xfId="21310" xr:uid="{77927FC7-9ADB-4CFD-B46D-A35CF83B8E4F}"/>
    <cellStyle name="20% - Accent1 66 7 2" xfId="49987" xr:uid="{53DB36D8-8B56-46DA-ABB6-61FC46850B35}"/>
    <cellStyle name="20% - Accent1 66 8" xfId="35430" xr:uid="{9EF9837E-84A0-4768-B4C2-0CCF794C57B9}"/>
    <cellStyle name="20% - Accent1 67" xfId="6767" xr:uid="{F83CF4DF-F039-438D-9794-0E58D80DF54F}"/>
    <cellStyle name="20% - Accent1 67 2" xfId="8184" xr:uid="{918185BE-1921-405F-8426-90DC1FC6EA92}"/>
    <cellStyle name="20% - Accent1 67 2 2" xfId="13896" xr:uid="{11EA15AE-8B67-42B1-A3B6-1E7848F82184}"/>
    <cellStyle name="20% - Accent1 67 2 2 2" xfId="42574" xr:uid="{F45ED9B2-1A01-4D39-BDA8-EE1DF60B0DE5}"/>
    <cellStyle name="20% - Accent1 67 2 3" xfId="22749" xr:uid="{D16F4EDA-DC56-4E0C-9A1C-373160398105}"/>
    <cellStyle name="20% - Accent1 67 2 3 2" xfId="51426" xr:uid="{9562150C-7530-4352-A011-09C804A12FB8}"/>
    <cellStyle name="20% - Accent1 67 2 4" xfId="36869" xr:uid="{17CA9552-62F1-4279-A832-ACCC17B95EB3}"/>
    <cellStyle name="20% - Accent1 67 3" xfId="9601" xr:uid="{02F137A9-2132-437D-8850-748A0462CB7E}"/>
    <cellStyle name="20% - Accent1 67 3 2" xfId="15313" xr:uid="{E64F95F8-A906-4958-ABCC-3722C68FF397}"/>
    <cellStyle name="20% - Accent1 67 3 2 2" xfId="43991" xr:uid="{29F1266C-B5C6-4863-9805-10B49209160F}"/>
    <cellStyle name="20% - Accent1 67 3 3" xfId="24166" xr:uid="{980586CD-D543-406E-9175-317E78319BCA}"/>
    <cellStyle name="20% - Accent1 67 3 3 2" xfId="52843" xr:uid="{D1C1E6CE-4C99-4F93-BD93-8DD201735328}"/>
    <cellStyle name="20% - Accent1 67 3 4" xfId="38286" xr:uid="{7191439A-AE74-4DEB-A8B3-153D9350327A}"/>
    <cellStyle name="20% - Accent1 67 4" xfId="16828" xr:uid="{8355842D-4039-4159-B51D-9BAC9A29FEDE}"/>
    <cellStyle name="20% - Accent1 67 4 2" xfId="25681" xr:uid="{08C0C9F3-417E-4613-B8D3-BFD83363EE9D}"/>
    <cellStyle name="20% - Accent1 67 4 2 2" xfId="54358" xr:uid="{692375C1-644D-4A57-A7C6-E46F41B90EB1}"/>
    <cellStyle name="20% - Accent1 67 4 3" xfId="45506" xr:uid="{49A0E361-62E7-4822-B57E-E9917D7A1560}"/>
    <cellStyle name="20% - Accent1 67 5" xfId="18387" xr:uid="{130B15B1-E460-42B5-9A18-AF05F5343EAD}"/>
    <cellStyle name="20% - Accent1 67 5 2" xfId="27240" xr:uid="{8F93B31E-52E9-4B7C-92D6-90FB4D4CE918}"/>
    <cellStyle name="20% - Accent1 67 5 2 2" xfId="55917" xr:uid="{A1338B9D-4B7A-42A2-9C8A-9EBAE6AFEC26}"/>
    <cellStyle name="20% - Accent1 67 5 3" xfId="47065" xr:uid="{E4D421F5-B93F-4694-ADAA-1F1A12EF0485}"/>
    <cellStyle name="20% - Accent1 67 6" xfId="12479" xr:uid="{D99EBDD9-309B-46EB-8204-45F5AF95E6ED}"/>
    <cellStyle name="20% - Accent1 67 6 2" xfId="28833" xr:uid="{738BE9F2-2F8E-4CCE-8BB6-B984A692BFD7}"/>
    <cellStyle name="20% - Accent1 67 6 2 2" xfId="57510" xr:uid="{F26EFA8D-498B-43C1-911A-2BFDDF19FF3C}"/>
    <cellStyle name="20% - Accent1 67 6 3" xfId="41157" xr:uid="{EEDC1997-8FBF-413B-B32B-8F06864C982E}"/>
    <cellStyle name="20% - Accent1 67 7" xfId="21332" xr:uid="{98E0BBBF-A63F-418E-AE26-A415396EA5E2}"/>
    <cellStyle name="20% - Accent1 67 7 2" xfId="50009" xr:uid="{E4DADC67-10B5-47B7-905A-3FFF8C8D7507}"/>
    <cellStyle name="20% - Accent1 67 8" xfId="35452" xr:uid="{F058C593-561C-46C9-957E-DBBAFE6AAA12}"/>
    <cellStyle name="20% - Accent1 68" xfId="5370" xr:uid="{1D341549-8DA8-4742-9C12-6FCBDB815DB4}"/>
    <cellStyle name="20% - Accent1 68 2" xfId="9623" xr:uid="{6F9DBC40-85FF-45B8-A437-C85B42975A00}"/>
    <cellStyle name="20% - Accent1 68 2 2" xfId="15335" xr:uid="{5A1FE5C9-BF4C-4BFE-AF95-69E5EAE4AC87}"/>
    <cellStyle name="20% - Accent1 68 2 2 2" xfId="44013" xr:uid="{80E7995F-C60E-4A95-AB1F-83CD6DBB628C}"/>
    <cellStyle name="20% - Accent1 68 2 3" xfId="24188" xr:uid="{094D1CDB-DB38-43E7-8295-230F6452336F}"/>
    <cellStyle name="20% - Accent1 68 2 3 2" xfId="52865" xr:uid="{13D4C39E-E9CC-4589-9FBE-9C997D861427}"/>
    <cellStyle name="20% - Accent1 68 2 4" xfId="38308" xr:uid="{82D33CFB-F337-40C0-A3FF-1F0A298C6955}"/>
    <cellStyle name="20% - Accent1 68 3" xfId="16850" xr:uid="{E143C399-0A02-406C-8577-86448D4785AD}"/>
    <cellStyle name="20% - Accent1 68 3 2" xfId="25703" xr:uid="{F4EB5254-BF98-4BD5-B933-77E66770223C}"/>
    <cellStyle name="20% - Accent1 68 3 2 2" xfId="54380" xr:uid="{EEDEAB08-0C01-44F4-AB74-1670EA1CE1FD}"/>
    <cellStyle name="20% - Accent1 68 3 3" xfId="45528" xr:uid="{4E4CE885-5D36-4CFD-B54E-07011A442A65}"/>
    <cellStyle name="20% - Accent1 68 4" xfId="18409" xr:uid="{0E8319BE-0AD2-481D-A0EB-8F5B38BD89BE}"/>
    <cellStyle name="20% - Accent1 68 4 2" xfId="27262" xr:uid="{0A9FB0A7-01ED-414A-877A-4AF7A9AFE796}"/>
    <cellStyle name="20% - Accent1 68 4 2 2" xfId="55939" xr:uid="{41F3E093-B711-4B09-9675-3113E690FADD}"/>
    <cellStyle name="20% - Accent1 68 4 3" xfId="47087" xr:uid="{A3F943E0-E8FC-41F9-9B6D-837B2E10AFF1}"/>
    <cellStyle name="20% - Accent1 68 5" xfId="11082" xr:uid="{7DA4F42B-5ADA-4527-82AB-682663228DD9}"/>
    <cellStyle name="20% - Accent1 68 5 2" xfId="28855" xr:uid="{E61DB440-4897-4D8F-A3C4-FA042C10F03F}"/>
    <cellStyle name="20% - Accent1 68 5 2 2" xfId="57532" xr:uid="{6989B60A-C0F4-4641-8B64-6F829756832E}"/>
    <cellStyle name="20% - Accent1 68 5 3" xfId="39760" xr:uid="{26B3A59D-A486-41BD-8A7D-6BA51F93DA09}"/>
    <cellStyle name="20% - Accent1 68 6" xfId="19935" xr:uid="{E0798F26-2D01-4B07-B70C-FE9EE38F0C2C}"/>
    <cellStyle name="20% - Accent1 68 6 2" xfId="48612" xr:uid="{6FEBBFEC-CAE7-4DC7-A9D6-4CACA5848122}"/>
    <cellStyle name="20% - Accent1 68 7" xfId="34055" xr:uid="{4109EA0E-4CBE-4A32-81D2-946FF457BB1C}"/>
    <cellStyle name="20% - Accent1 69" xfId="6787" xr:uid="{1F126677-6079-49AB-8639-E36C97451A10}"/>
    <cellStyle name="20% - Accent1 69 2" xfId="9645" xr:uid="{6C52DCC9-5BF7-4A58-9EED-18106A179FF7}"/>
    <cellStyle name="20% - Accent1 69 2 2" xfId="15357" xr:uid="{86C9AF18-E0DB-4A34-B5E4-0CF1BDD0E254}"/>
    <cellStyle name="20% - Accent1 69 2 2 2" xfId="44035" xr:uid="{AEF54ECB-176F-49DC-BFB2-3CBCA53AA1F7}"/>
    <cellStyle name="20% - Accent1 69 2 3" xfId="24210" xr:uid="{FD2B281C-3D17-4DE6-A9A1-412A61543C8C}"/>
    <cellStyle name="20% - Accent1 69 2 3 2" xfId="52887" xr:uid="{5B86D273-8083-4367-B8BD-A647C52A799C}"/>
    <cellStyle name="20% - Accent1 69 2 4" xfId="38330" xr:uid="{6A119BBA-D343-49E3-8B3F-956BB8358F95}"/>
    <cellStyle name="20% - Accent1 69 3" xfId="16872" xr:uid="{94A7874F-348B-489A-ACBA-B17B10DD8957}"/>
    <cellStyle name="20% - Accent1 69 3 2" xfId="25725" xr:uid="{8FD462A3-A8A7-4706-B48B-17133153692E}"/>
    <cellStyle name="20% - Accent1 69 3 2 2" xfId="54402" xr:uid="{A6209EFA-DAA1-4317-9D21-C1F3C46C2976}"/>
    <cellStyle name="20% - Accent1 69 3 3" xfId="45550" xr:uid="{B8707F20-2327-4E74-B95A-AF5E52A3573E}"/>
    <cellStyle name="20% - Accent1 69 4" xfId="18431" xr:uid="{19C8A79D-8D8B-45CC-96F1-8CF6016DD0B5}"/>
    <cellStyle name="20% - Accent1 69 4 2" xfId="27284" xr:uid="{37B5641E-DBF1-4E1C-AA06-42199F4AEC18}"/>
    <cellStyle name="20% - Accent1 69 4 2 2" xfId="55961" xr:uid="{407180B2-576D-4640-AF12-D63A8DEBD212}"/>
    <cellStyle name="20% - Accent1 69 4 3" xfId="47109" xr:uid="{BCCC9358-99D0-40D4-AD5D-4D4BE2AA4AB0}"/>
    <cellStyle name="20% - Accent1 69 5" xfId="12499" xr:uid="{0F50B0B6-B3DC-4C84-87BD-A4CE4B0628F5}"/>
    <cellStyle name="20% - Accent1 69 5 2" xfId="28877" xr:uid="{C9567093-160C-49DD-9D1E-2692008D73A6}"/>
    <cellStyle name="20% - Accent1 69 5 2 2" xfId="57554" xr:uid="{380646D4-352B-477B-8BA6-C7F134F256EE}"/>
    <cellStyle name="20% - Accent1 69 5 3" xfId="41177" xr:uid="{DF16BB0A-2140-481C-8B6F-A9F92F23ACB8}"/>
    <cellStyle name="20% - Accent1 69 6" xfId="21352" xr:uid="{083FFBC8-29E5-4BB0-ACBE-C828AE8971C1}"/>
    <cellStyle name="20% - Accent1 69 6 2" xfId="50029" xr:uid="{FAA25EE9-4612-4C78-9F1A-D40BBCB00522}"/>
    <cellStyle name="20% - Accent1 69 7" xfId="35472" xr:uid="{10C40156-9246-418B-9820-0E239C9DB8A7}"/>
    <cellStyle name="20% - Accent1 7" xfId="366" xr:uid="{8FB44B4F-7684-45E9-932B-9DA6F30C6227}"/>
    <cellStyle name="20% - Accent1 7 10" xfId="9808" xr:uid="{341ED033-1D37-4BFB-B419-848AA1A51DE7}"/>
    <cellStyle name="20% - Accent1 7 10 2" xfId="38486" xr:uid="{CD39500F-C5EF-4F72-A849-FC8B74027A06}"/>
    <cellStyle name="20% - Accent1 7 11" xfId="18661" xr:uid="{C5C347DF-10A4-486E-90B6-943B9066C203}"/>
    <cellStyle name="20% - Accent1 7 11 2" xfId="47338" xr:uid="{1674750E-584C-4A36-8B5D-4C74536A825D}"/>
    <cellStyle name="20% - Accent1 7 12" xfId="29279" xr:uid="{9BA8BD6E-09EB-4922-BC63-D6E86D96733A}"/>
    <cellStyle name="20% - Accent1 7 2" xfId="475" xr:uid="{8404E64D-8305-4966-9096-659AED55ABA2}"/>
    <cellStyle name="20% - Accent1 7 2 2" xfId="2429" xr:uid="{F945AC60-8174-457A-BB45-5E83D9AAE49E}"/>
    <cellStyle name="20% - Accent1 7 2 2 2" xfId="31169" xr:uid="{681BEFD3-4EE1-4DB5-AC32-782B91B2633E}"/>
    <cellStyle name="20% - Accent1 7 2 3" xfId="5447" xr:uid="{DDE1C99B-54EB-4559-B59D-A54D527DE16C}"/>
    <cellStyle name="20% - Accent1 7 2 3 2" xfId="34132" xr:uid="{4AF34E7A-0A4F-40D7-A332-7AAD8632F200}"/>
    <cellStyle name="20% - Accent1 7 2 4" xfId="11159" xr:uid="{608CC78F-5247-4AC0-94D5-CCAC12EE675D}"/>
    <cellStyle name="20% - Accent1 7 2 4 2" xfId="39837" xr:uid="{3FD672CC-9B31-430D-84BA-908C6DF04B5D}"/>
    <cellStyle name="20% - Accent1 7 2 5" xfId="20012" xr:uid="{CCD812DE-ADA9-4386-9D78-CB290FE692AD}"/>
    <cellStyle name="20% - Accent1 7 2 5 2" xfId="48689" xr:uid="{FCE33BF3-DA0D-4100-8B41-CE406FDD1ED1}"/>
    <cellStyle name="20% - Accent1 7 2 6" xfId="29376" xr:uid="{3597A161-3F05-46B2-AEF2-405571802C62}"/>
    <cellStyle name="20% - Accent1 7 3" xfId="594" xr:uid="{FCA67EFE-886C-4532-A71F-C1151B13FD81}"/>
    <cellStyle name="20% - Accent1 7 3 2" xfId="2548" xr:uid="{037EF89C-801B-4E9C-9518-D6D50CD08ECB}"/>
    <cellStyle name="20% - Accent1 7 3 2 2" xfId="31288" xr:uid="{D6FC323C-6E7B-404D-BEFC-1672955A7A1B}"/>
    <cellStyle name="20% - Accent1 7 3 3" xfId="6864" xr:uid="{1423119A-7F4B-49A4-B4B7-5EDED5F120EB}"/>
    <cellStyle name="20% - Accent1 7 3 3 2" xfId="35549" xr:uid="{E93604D0-4E50-4CE7-8B69-586EE5A4FC2D}"/>
    <cellStyle name="20% - Accent1 7 3 4" xfId="12576" xr:uid="{BE19DECC-CAE9-4CBA-83FD-64D0F1986F23}"/>
    <cellStyle name="20% - Accent1 7 3 4 2" xfId="41254" xr:uid="{90B695DD-91D3-40EA-9D82-602B29E67879}"/>
    <cellStyle name="20% - Accent1 7 3 5" xfId="21429" xr:uid="{17A1F882-AA4F-4AF2-891F-F109BFAF42C7}"/>
    <cellStyle name="20% - Accent1 7 3 5 2" xfId="50106" xr:uid="{939E38CE-8900-42C7-BEED-6C38CCD0C84C}"/>
    <cellStyle name="20% - Accent1 7 3 6" xfId="29495" xr:uid="{758919D6-CC27-41AF-B08F-84FA44D3AEEC}"/>
    <cellStyle name="20% - Accent1 7 4" xfId="735" xr:uid="{9D535A19-D9FA-4F7D-8A7D-2BCD7E561238}"/>
    <cellStyle name="20% - Accent1 7 4 2" xfId="2689" xr:uid="{6E11A3D2-BE1D-4A8D-9D0B-6E91421E065F}"/>
    <cellStyle name="20% - Accent1 7 4 2 2" xfId="31429" xr:uid="{E0271ACF-2BBB-49F9-8F46-1F870F776E46}"/>
    <cellStyle name="20% - Accent1 7 4 3" xfId="8281" xr:uid="{E9B65B08-9D24-4D0F-9F87-FE6948910C00}"/>
    <cellStyle name="20% - Accent1 7 4 3 2" xfId="36966" xr:uid="{B5FD98D6-C7C7-4CA9-8626-F33C9AE354D0}"/>
    <cellStyle name="20% - Accent1 7 4 4" xfId="13993" xr:uid="{6E0C18A2-2CB6-495B-A615-1ACAE2BE3645}"/>
    <cellStyle name="20% - Accent1 7 4 4 2" xfId="42671" xr:uid="{1C4FA710-9EEF-47AB-84BA-FD123CF48501}"/>
    <cellStyle name="20% - Accent1 7 4 5" xfId="22846" xr:uid="{C5E4DF74-B3D5-49E0-B8E8-DA991F9B2C3E}"/>
    <cellStyle name="20% - Accent1 7 4 5 2" xfId="51523" xr:uid="{71039F5D-A67A-4A70-89EC-7BE7D1978660}"/>
    <cellStyle name="20% - Accent1 7 4 6" xfId="29636" xr:uid="{CBAC9DEE-F516-466B-8C44-6AEFBCD646CF}"/>
    <cellStyle name="20% - Accent1 7 5" xfId="1008" xr:uid="{672CB247-CF36-49F8-803A-135F352A9881}"/>
    <cellStyle name="20% - Accent1 7 5 2" xfId="2962" xr:uid="{5F93B898-8BE6-41A6-94F3-968B3158DAE2}"/>
    <cellStyle name="20% - Accent1 7 5 2 2" xfId="31702" xr:uid="{3915B84D-CE3A-4DFE-80FF-DE82C881FD4C}"/>
    <cellStyle name="20% - Accent1 7 5 3" xfId="15508" xr:uid="{A77789AB-DF4A-4DCD-837A-6FB54EDD8893}"/>
    <cellStyle name="20% - Accent1 7 5 3 2" xfId="44186" xr:uid="{FE24995A-DC06-4F0F-B5C8-641A62957D3F}"/>
    <cellStyle name="20% - Accent1 7 5 4" xfId="24361" xr:uid="{C8900BAD-4318-4EDA-A42B-7EBF4943B443}"/>
    <cellStyle name="20% - Accent1 7 5 4 2" xfId="53038" xr:uid="{B54247D1-28B9-4A13-B1F3-0E307F4274EC}"/>
    <cellStyle name="20% - Accent1 7 5 5" xfId="29909" xr:uid="{B435D925-9999-43C2-B442-6C392E37FE79}"/>
    <cellStyle name="20% - Accent1 7 6" xfId="1303" xr:uid="{6675DB35-24B4-4F5A-B9B6-595FB63C15CA}"/>
    <cellStyle name="20% - Accent1 7 6 2" xfId="3257" xr:uid="{E2808A2A-7476-478A-8962-6054BD52FEB9}"/>
    <cellStyle name="20% - Accent1 7 6 2 2" xfId="31997" xr:uid="{3F00B0FD-B974-461E-BE17-96DC9CE747AE}"/>
    <cellStyle name="20% - Accent1 7 6 3" xfId="17067" xr:uid="{AB565F40-F56B-4A80-98D8-17A98FCE5579}"/>
    <cellStyle name="20% - Accent1 7 6 3 2" xfId="45745" xr:uid="{99D28214-8BBC-4FD8-A80F-BDD7EB7C9AA2}"/>
    <cellStyle name="20% - Accent1 7 6 4" xfId="25920" xr:uid="{48B5297F-692D-44C2-A778-594A834B41F7}"/>
    <cellStyle name="20% - Accent1 7 6 4 2" xfId="54597" xr:uid="{1601DAD1-E3DC-40D3-900D-6263B21EF390}"/>
    <cellStyle name="20% - Accent1 7 6 5" xfId="30204" xr:uid="{812086FE-157D-4E87-A5F7-937A8AAB7A2E}"/>
    <cellStyle name="20% - Accent1 7 7" xfId="1642" xr:uid="{334EC9B9-BE4B-4CBB-9A23-AAD7ECE7A1A5}"/>
    <cellStyle name="20% - Accent1 7 7 2" xfId="3596" xr:uid="{CA68D41D-E75D-499B-8162-C284B938D448}"/>
    <cellStyle name="20% - Accent1 7 7 2 2" xfId="32336" xr:uid="{674E8E54-C9D0-4C8E-AE4A-1D4C650A11D6}"/>
    <cellStyle name="20% - Accent1 7 7 3" xfId="27513" xr:uid="{0CB97D35-6B33-4D18-B816-D888CB2B20F7}"/>
    <cellStyle name="20% - Accent1 7 7 3 2" xfId="56190" xr:uid="{DE178D7D-6453-439C-BFCE-D59FAB9820D3}"/>
    <cellStyle name="20% - Accent1 7 7 4" xfId="30543" xr:uid="{DFB09537-D5E0-47F6-829E-727449D5615A}"/>
    <cellStyle name="20% - Accent1 7 8" xfId="2332" xr:uid="{9DE1D52D-0B7C-4BAE-AB5B-41E343B09316}"/>
    <cellStyle name="20% - Accent1 7 8 2" xfId="31072" xr:uid="{562F408C-FC7C-45D8-8418-C10FB7F804DB}"/>
    <cellStyle name="20% - Accent1 7 9" xfId="4096" xr:uid="{296541B4-9D01-4B15-97C5-53272346ECF3}"/>
    <cellStyle name="20% - Accent1 7 9 2" xfId="32781" xr:uid="{62E02A20-1962-438E-AEDD-9044631F7D60}"/>
    <cellStyle name="20% - Accent1 70" xfId="9667" xr:uid="{31976118-D5D7-4FFD-83BC-4BCB29EDA479}"/>
    <cellStyle name="20% - Accent1 70 2" xfId="16894" xr:uid="{CEBB7D38-EC77-41FC-8ED0-B8FCDB705A6B}"/>
    <cellStyle name="20% - Accent1 70 2 2" xfId="25747" xr:uid="{96AA968A-467C-4D08-AE38-7BC46AE1A0B8}"/>
    <cellStyle name="20% - Accent1 70 2 2 2" xfId="54424" xr:uid="{BF569FC7-4D4E-42A9-82B2-32342401EF89}"/>
    <cellStyle name="20% - Accent1 70 2 3" xfId="45572" xr:uid="{308349C8-BEBC-47CD-B8A9-96BDAFA86239}"/>
    <cellStyle name="20% - Accent1 70 3" xfId="18453" xr:uid="{4F93642F-E398-4B65-8EF4-B21568766112}"/>
    <cellStyle name="20% - Accent1 70 3 2" xfId="27306" xr:uid="{603BB19D-872A-4D23-ADAE-8A8D1528CF6B}"/>
    <cellStyle name="20% - Accent1 70 3 2 2" xfId="55983" xr:uid="{1A7CAF94-AEBA-4FF7-B461-B613F924B973}"/>
    <cellStyle name="20% - Accent1 70 3 3" xfId="47131" xr:uid="{1E480EBF-B4E2-4A86-A6BD-5B73F17EA265}"/>
    <cellStyle name="20% - Accent1 70 4" xfId="15379" xr:uid="{75EE022D-6472-4D79-9E2D-28D5727D37B4}"/>
    <cellStyle name="20% - Accent1 70 4 2" xfId="28899" xr:uid="{CF9F8E2F-53F3-4EF9-8C29-E7442880A3B2}"/>
    <cellStyle name="20% - Accent1 70 4 2 2" xfId="57576" xr:uid="{5DC8CCAE-8864-4B2D-A16C-D330A297B427}"/>
    <cellStyle name="20% - Accent1 70 4 3" xfId="44057" xr:uid="{817034FC-81CA-42BC-84FD-88A650BFEF98}"/>
    <cellStyle name="20% - Accent1 70 5" xfId="24232" xr:uid="{022A6CE0-E720-4DC3-898E-733297A91278}"/>
    <cellStyle name="20% - Accent1 70 5 2" xfId="52909" xr:uid="{7275AE5F-6547-4098-9C58-D6DF223ED0B1}"/>
    <cellStyle name="20% - Accent1 70 6" xfId="38352" xr:uid="{FB34AA09-C65F-46B9-88D5-C5E4E6F18193}"/>
    <cellStyle name="20% - Accent1 71" xfId="9689" xr:uid="{73007D5F-3407-4A39-9EBC-204B2F6F555A}"/>
    <cellStyle name="20% - Accent1 71 2" xfId="16916" xr:uid="{16941621-0D75-45EF-AF49-C83E6D0708B7}"/>
    <cellStyle name="20% - Accent1 71 2 2" xfId="25769" xr:uid="{E9895756-9EC4-45D8-AD4D-85001470B071}"/>
    <cellStyle name="20% - Accent1 71 2 2 2" xfId="54446" xr:uid="{DD63EE75-9D5E-42A9-B8DC-1982A1FF7B8F}"/>
    <cellStyle name="20% - Accent1 71 2 3" xfId="45594" xr:uid="{4FBCD339-49CA-4DFA-944A-979B0798346C}"/>
    <cellStyle name="20% - Accent1 71 3" xfId="18475" xr:uid="{2A6EFB77-3CD6-4761-AFAF-39656F6F5CB4}"/>
    <cellStyle name="20% - Accent1 71 3 2" xfId="27328" xr:uid="{43990272-1F45-47AF-9ADB-3E9FA85B75DC}"/>
    <cellStyle name="20% - Accent1 71 3 2 2" xfId="56005" xr:uid="{FC92E2D3-074A-4572-878A-95010B79A1ED}"/>
    <cellStyle name="20% - Accent1 71 3 3" xfId="47153" xr:uid="{AB6D060B-F489-44B2-84CD-A65F6E2B3150}"/>
    <cellStyle name="20% - Accent1 71 4" xfId="15401" xr:uid="{0EA55DA1-228A-4C48-B8AD-C63A28D96F37}"/>
    <cellStyle name="20% - Accent1 71 4 2" xfId="28921" xr:uid="{47BEF3BD-9F9F-4B5E-9EE3-3CCF5CA91D21}"/>
    <cellStyle name="20% - Accent1 71 4 2 2" xfId="57598" xr:uid="{59FC727D-557B-4658-BB53-762C278EF882}"/>
    <cellStyle name="20% - Accent1 71 4 3" xfId="44079" xr:uid="{CD4EB8AA-65C7-4A8C-AA3C-14C8B7DE222C}"/>
    <cellStyle name="20% - Accent1 71 5" xfId="24254" xr:uid="{D07CC250-1266-4447-863C-3EC8F0A61982}"/>
    <cellStyle name="20% - Accent1 71 5 2" xfId="52931" xr:uid="{C67C4912-E079-4DB8-AE77-66571C0EB860}"/>
    <cellStyle name="20% - Accent1 71 6" xfId="38374" xr:uid="{DA4D7290-A448-4904-8712-3E4BBF842B07}"/>
    <cellStyle name="20% - Accent1 72" xfId="8204" xr:uid="{994F80ED-D8AF-4C7F-9B61-35A5E3D9BF7C}"/>
    <cellStyle name="20% - Accent1 72 2" xfId="16938" xr:uid="{C66D34C9-0589-4760-9BD4-51532BBE30E0}"/>
    <cellStyle name="20% - Accent1 72 2 2" xfId="25791" xr:uid="{6D8C0409-482A-437F-9A47-297C5B3FA486}"/>
    <cellStyle name="20% - Accent1 72 2 2 2" xfId="54468" xr:uid="{7397D31D-8FDC-4332-98C4-43E3E5E251E2}"/>
    <cellStyle name="20% - Accent1 72 2 3" xfId="45616" xr:uid="{BABCE8F1-1933-491E-B700-9D84BBFEEBF1}"/>
    <cellStyle name="20% - Accent1 72 3" xfId="18497" xr:uid="{FAF3973B-157B-4138-87BD-797BB8D71667}"/>
    <cellStyle name="20% - Accent1 72 3 2" xfId="27350" xr:uid="{B26A810B-4956-479D-87A9-91E97DF64E9C}"/>
    <cellStyle name="20% - Accent1 72 3 2 2" xfId="56027" xr:uid="{C46227B2-1DCC-4525-B033-4A6D7667A733}"/>
    <cellStyle name="20% - Accent1 72 3 3" xfId="47175" xr:uid="{E1507DE3-68A3-4C73-8FDD-B92A23F2886E}"/>
    <cellStyle name="20% - Accent1 72 4" xfId="13916" xr:uid="{E6D0080B-DAFF-434F-89D0-94985FE5A16F}"/>
    <cellStyle name="20% - Accent1 72 4 2" xfId="28943" xr:uid="{6E088AD0-DACD-4506-83EA-187E07728CE5}"/>
    <cellStyle name="20% - Accent1 72 4 2 2" xfId="57620" xr:uid="{357E44CD-A2B9-48BA-AA6B-69E0BEF255E5}"/>
    <cellStyle name="20% - Accent1 72 4 3" xfId="42594" xr:uid="{6E6B5A33-EF09-4351-9720-E93FABA510CE}"/>
    <cellStyle name="20% - Accent1 72 5" xfId="22769" xr:uid="{094B2ABD-EF5F-4BBE-89DB-6E1BF3FA26CE}"/>
    <cellStyle name="20% - Accent1 72 5 2" xfId="51446" xr:uid="{F6B8114E-A6AE-41C7-B96A-697F811874E9}"/>
    <cellStyle name="20% - Accent1 72 6" xfId="36889" xr:uid="{3CE1AB0C-0B15-4695-B2D7-1E2DCB29A98E}"/>
    <cellStyle name="20% - Accent1 73" xfId="4019" xr:uid="{CF5552D3-CCE4-4CA4-AA98-CF4810711E89}"/>
    <cellStyle name="20% - Accent1 73 2" xfId="18519" xr:uid="{4ECFF600-C832-4C99-B998-09B2D02B2FDA}"/>
    <cellStyle name="20% - Accent1 73 2 2" xfId="27372" xr:uid="{D28533CD-AED6-4686-9A78-D376BECC4A32}"/>
    <cellStyle name="20% - Accent1 73 2 2 2" xfId="56049" xr:uid="{019DC526-A3C6-4EC4-909C-CB12E8796A13}"/>
    <cellStyle name="20% - Accent1 73 2 3" xfId="47197" xr:uid="{082BED0A-09AA-49F5-9455-BC25505DF97D}"/>
    <cellStyle name="20% - Accent1 73 3" xfId="16960" xr:uid="{A8B229C7-AE52-4CA3-BAE1-B9FFFD55D2A2}"/>
    <cellStyle name="20% - Accent1 73 3 2" xfId="28965" xr:uid="{725194CF-087B-4A10-8103-113A98E3F9E0}"/>
    <cellStyle name="20% - Accent1 73 3 2 2" xfId="57642" xr:uid="{9D29821A-E5CC-48A2-A37C-C63BB0D6B890}"/>
    <cellStyle name="20% - Accent1 73 3 3" xfId="45638" xr:uid="{306F83E4-9BB4-460E-84A3-108020FB4258}"/>
    <cellStyle name="20% - Accent1 73 4" xfId="25813" xr:uid="{BEC6EFD3-618A-4D95-893A-686FB36EF9C2}"/>
    <cellStyle name="20% - Accent1 73 4 2" xfId="54490" xr:uid="{C64FF239-BCC9-40E0-9787-0315A72BCD8E}"/>
    <cellStyle name="20% - Accent1 73 5" xfId="32704" xr:uid="{6E43B44B-5EDF-448B-AE75-A3C3824D6CF1}"/>
    <cellStyle name="20% - Accent1 74" xfId="15431" xr:uid="{1F386FB8-3CDB-458E-AB97-1FB17D59F9C1}"/>
    <cellStyle name="20% - Accent1 74 2" xfId="18541" xr:uid="{2C000AA3-2D63-4A9A-B5DE-E06493F7C72B}"/>
    <cellStyle name="20% - Accent1 74 2 2" xfId="27394" xr:uid="{E2701070-8000-4B15-A31F-2F1B67D217C2}"/>
    <cellStyle name="20% - Accent1 74 2 2 2" xfId="56071" xr:uid="{08EFFDA9-F58F-43B2-9EFD-5A416FA082D7}"/>
    <cellStyle name="20% - Accent1 74 2 3" xfId="47219" xr:uid="{E99A1075-ABCE-49E6-AD8A-24BAEBF25077}"/>
    <cellStyle name="20% - Accent1 74 3" xfId="28987" xr:uid="{D2F4527E-1488-42A3-88D1-15C7B93DEDFD}"/>
    <cellStyle name="20% - Accent1 74 3 2" xfId="57664" xr:uid="{DA3CD7A6-649A-4CB4-A7E5-895B4DB964E1}"/>
    <cellStyle name="20% - Accent1 74 4" xfId="24284" xr:uid="{B392591F-A29E-4894-A852-1E48A9BA31AA}"/>
    <cellStyle name="20% - Accent1 74 4 2" xfId="52961" xr:uid="{78EA86E8-C289-4E93-91EA-77EDD40AC3EF}"/>
    <cellStyle name="20% - Accent1 74 5" xfId="44109" xr:uid="{171BFBA3-8556-484F-B92E-84D2F83EBD9C}"/>
    <cellStyle name="20% - Accent1 75" xfId="18563" xr:uid="{0F68298E-F3D0-405A-B73E-89A1CED42760}"/>
    <cellStyle name="20% - Accent1 75 2" xfId="29009" xr:uid="{250231A0-E357-41FA-ADBA-480FF4C8BECC}"/>
    <cellStyle name="20% - Accent1 75 2 2" xfId="57686" xr:uid="{E7C5494D-9691-4A53-97DB-3FFF451D9722}"/>
    <cellStyle name="20% - Accent1 75 3" xfId="27416" xr:uid="{D34BB2B6-6806-42D4-A4E8-8CA327A2034A}"/>
    <cellStyle name="20% - Accent1 75 3 2" xfId="56093" xr:uid="{CC697C5B-87F8-43E3-99C0-3F6D2D77258D}"/>
    <cellStyle name="20% - Accent1 75 4" xfId="47241" xr:uid="{AA640549-C827-47B8-B22E-A3463D0F29E2}"/>
    <cellStyle name="20% - Accent1 76" xfId="16990" xr:uid="{330913C8-1A5A-420D-AB53-008C80695A91}"/>
    <cellStyle name="20% - Accent1 76 2" xfId="29031" xr:uid="{912919D9-7596-4F97-A2C0-F37AB30C968F}"/>
    <cellStyle name="20% - Accent1 76 2 2" xfId="57708" xr:uid="{D94D1A8C-11B3-4966-8A68-B00E9C5CDE6C}"/>
    <cellStyle name="20% - Accent1 76 3" xfId="25843" xr:uid="{24AE0CEF-BF46-41F4-858D-C9510C86D15A}"/>
    <cellStyle name="20% - Accent1 76 3 2" xfId="54520" xr:uid="{4429A93B-0C58-4F77-BE5A-97FCF0FF51EE}"/>
    <cellStyle name="20% - Accent1 76 4" xfId="45668" xr:uid="{13E25289-1A63-443A-8463-BE394964813D}"/>
    <cellStyle name="20% - Accent1 77" xfId="9731" xr:uid="{733A047F-AA2B-4AC9-A577-A74FAA9E63E4}"/>
    <cellStyle name="20% - Accent1 77 2" xfId="27436" xr:uid="{A29FAD2E-7893-4EE9-B8AF-4395C9773EA8}"/>
    <cellStyle name="20% - Accent1 77 2 2" xfId="56113" xr:uid="{32A11C68-9644-4C3C-B01E-8A5B59C70095}"/>
    <cellStyle name="20% - Accent1 77 3" xfId="38409" xr:uid="{494021ED-1045-4EC2-9698-445A1806CC9B}"/>
    <cellStyle name="20% - Accent1 78" xfId="29063" xr:uid="{832045A1-7AE2-4530-B15B-81ECDB7BE0F7}"/>
    <cellStyle name="20% - Accent1 78 2" xfId="57740" xr:uid="{87093FC6-80BA-4824-BFF9-77C3D654144A}"/>
    <cellStyle name="20% - Accent1 79" xfId="29085" xr:uid="{8F6E5344-F27D-4DE8-91A6-FCAB07B56106}"/>
    <cellStyle name="20% - Accent1 79 2" xfId="57762" xr:uid="{6680D915-1ECA-4B0C-A370-41682FB5FC46}"/>
    <cellStyle name="20% - Accent1 8" xfId="289" xr:uid="{A183610D-74A5-43DB-A24B-50085631FA78}"/>
    <cellStyle name="20% - Accent1 8 10" xfId="9830" xr:uid="{11443528-837F-40C0-B346-E3A10B0B1EDB}"/>
    <cellStyle name="20% - Accent1 8 10 2" xfId="38508" xr:uid="{6B096F6D-8405-4D6F-B359-1F8EE158425A}"/>
    <cellStyle name="20% - Accent1 8 11" xfId="18683" xr:uid="{9B6FB0A8-BB79-42EC-A3F0-72235C4CF73F}"/>
    <cellStyle name="20% - Accent1 8 11 2" xfId="47360" xr:uid="{AD7FFD2F-997D-4887-8405-B7065361705E}"/>
    <cellStyle name="20% - Accent1 8 12" xfId="29203" xr:uid="{72E14D1E-BA4B-41DE-831A-B0AD5048D5E8}"/>
    <cellStyle name="20% - Accent1 8 2" xfId="497" xr:uid="{9AC73802-7642-4AA1-A066-1746DC6BD477}"/>
    <cellStyle name="20% - Accent1 8 2 2" xfId="2451" xr:uid="{3D3EC8FE-D3C4-4234-969C-7E6450DCA731}"/>
    <cellStyle name="20% - Accent1 8 2 2 2" xfId="31191" xr:uid="{2F8BA477-DC79-4F2D-9FC4-69A0C04A7D38}"/>
    <cellStyle name="20% - Accent1 8 2 3" xfId="5469" xr:uid="{AF5D5AE6-6406-43AA-985B-5EF0960B0C12}"/>
    <cellStyle name="20% - Accent1 8 2 3 2" xfId="34154" xr:uid="{E4A5DA0C-817D-42B5-BD8A-B91EB31AD38F}"/>
    <cellStyle name="20% - Accent1 8 2 4" xfId="11181" xr:uid="{27615CC2-EDE2-4825-93A3-1CE66C99237A}"/>
    <cellStyle name="20% - Accent1 8 2 4 2" xfId="39859" xr:uid="{6A8EF3B0-028F-44EB-94E2-92B7FA185527}"/>
    <cellStyle name="20% - Accent1 8 2 5" xfId="20034" xr:uid="{4108ED3D-0E00-4E59-A88E-03B4806261D2}"/>
    <cellStyle name="20% - Accent1 8 2 5 2" xfId="48711" xr:uid="{D529B76B-AC1C-4535-B4B6-724AA672C98A}"/>
    <cellStyle name="20% - Accent1 8 2 6" xfId="29398" xr:uid="{8CF98224-4017-4895-849C-A6AD1720DFA3}"/>
    <cellStyle name="20% - Accent1 8 3" xfId="616" xr:uid="{01E38837-2E0E-462D-A8BD-2C201FD60F45}"/>
    <cellStyle name="20% - Accent1 8 3 2" xfId="2570" xr:uid="{9230A4F5-4CBC-44CC-8F52-811A3E3123E9}"/>
    <cellStyle name="20% - Accent1 8 3 2 2" xfId="31310" xr:uid="{63F9C21C-D731-4351-99B3-E36906E74013}"/>
    <cellStyle name="20% - Accent1 8 3 3" xfId="6886" xr:uid="{A67F2C61-3598-45E7-94F9-2E5FEB98B96D}"/>
    <cellStyle name="20% - Accent1 8 3 3 2" xfId="35571" xr:uid="{E73425F5-419C-4AD5-B19D-EA89430E879C}"/>
    <cellStyle name="20% - Accent1 8 3 4" xfId="12598" xr:uid="{41D71B35-E692-44B0-A2CF-A4C30132B5DE}"/>
    <cellStyle name="20% - Accent1 8 3 4 2" xfId="41276" xr:uid="{42AB60D8-9645-4D12-BDC6-310BD405819D}"/>
    <cellStyle name="20% - Accent1 8 3 5" xfId="21451" xr:uid="{621C1CE8-2D82-4976-92F6-5A5261A79765}"/>
    <cellStyle name="20% - Accent1 8 3 5 2" xfId="50128" xr:uid="{90364D41-B234-42F6-9589-A7739C64347C}"/>
    <cellStyle name="20% - Accent1 8 3 6" xfId="29517" xr:uid="{15FFE75D-E767-4A7A-BF5C-5E18687581E2}"/>
    <cellStyle name="20% - Accent1 8 4" xfId="757" xr:uid="{F8FF48AF-C9CD-4517-83CB-59446968E8CA}"/>
    <cellStyle name="20% - Accent1 8 4 2" xfId="2711" xr:uid="{C8316249-C619-428B-863D-CEF7997A7F68}"/>
    <cellStyle name="20% - Accent1 8 4 2 2" xfId="31451" xr:uid="{FECBC960-9369-49CC-83ED-E7DD4262D8C1}"/>
    <cellStyle name="20% - Accent1 8 4 3" xfId="8303" xr:uid="{E2D88195-A934-4FBF-B0BF-A1F9DB43F519}"/>
    <cellStyle name="20% - Accent1 8 4 3 2" xfId="36988" xr:uid="{AF390EAC-C7B9-4025-9669-04C3D5E221FD}"/>
    <cellStyle name="20% - Accent1 8 4 4" xfId="14015" xr:uid="{B19DF7CD-2BC8-4D78-82A8-B45C86CAE067}"/>
    <cellStyle name="20% - Accent1 8 4 4 2" xfId="42693" xr:uid="{C5A5CF3D-ACDA-4013-8D2E-D70286C96EF5}"/>
    <cellStyle name="20% - Accent1 8 4 5" xfId="22868" xr:uid="{B80C9520-B933-4E49-A4EA-6E03A95A84E2}"/>
    <cellStyle name="20% - Accent1 8 4 5 2" xfId="51545" xr:uid="{4FD9A47A-F246-45A9-BAE4-AEDF1F8F93A6}"/>
    <cellStyle name="20% - Accent1 8 4 6" xfId="29658" xr:uid="{7B805497-C322-444F-823F-776AA0AAE35C}"/>
    <cellStyle name="20% - Accent1 8 5" xfId="1030" xr:uid="{03310E1B-5D48-4DB2-A616-80FF7874546D}"/>
    <cellStyle name="20% - Accent1 8 5 2" xfId="2984" xr:uid="{49E35FA6-12D1-4363-BB14-8DCA8C7E97BC}"/>
    <cellStyle name="20% - Accent1 8 5 2 2" xfId="31724" xr:uid="{225D811A-13EC-47F5-9A43-4E83FD5B2D05}"/>
    <cellStyle name="20% - Accent1 8 5 3" xfId="15530" xr:uid="{5059DE0B-6A1B-4F6B-B31E-3A9EA3FBB26E}"/>
    <cellStyle name="20% - Accent1 8 5 3 2" xfId="44208" xr:uid="{85A4AB1A-0FD3-4B6D-A2D1-119DD1900D4B}"/>
    <cellStyle name="20% - Accent1 8 5 4" xfId="24383" xr:uid="{15CF6ABC-C32F-43C7-A197-43956EC67475}"/>
    <cellStyle name="20% - Accent1 8 5 4 2" xfId="53060" xr:uid="{32FF59A1-45EB-4D8D-9883-AC49F09EC68D}"/>
    <cellStyle name="20% - Accent1 8 5 5" xfId="29931" xr:uid="{ABF7582C-F28C-44B7-970B-17CC6FD5C402}"/>
    <cellStyle name="20% - Accent1 8 6" xfId="1325" xr:uid="{C5080FD3-7178-4ECE-B12A-4EC19452C51F}"/>
    <cellStyle name="20% - Accent1 8 6 2" xfId="3279" xr:uid="{8409F254-86CB-494C-BCAD-E5F77C6BE21C}"/>
    <cellStyle name="20% - Accent1 8 6 2 2" xfId="32019" xr:uid="{8D58C7F4-1E90-43E1-975A-8D6C30D7F77C}"/>
    <cellStyle name="20% - Accent1 8 6 3" xfId="17089" xr:uid="{6B445045-BCDF-43B4-A6C3-312B723E5191}"/>
    <cellStyle name="20% - Accent1 8 6 3 2" xfId="45767" xr:uid="{A02F998E-04D0-4152-9499-F4D164E9F8CA}"/>
    <cellStyle name="20% - Accent1 8 6 4" xfId="25942" xr:uid="{339EEE92-2537-4DEB-9AA8-BAEF6EB8DCFB}"/>
    <cellStyle name="20% - Accent1 8 6 4 2" xfId="54619" xr:uid="{337F9896-23C8-4A2A-B223-7B9DD773248A}"/>
    <cellStyle name="20% - Accent1 8 6 5" xfId="30226" xr:uid="{36E80133-DB23-4B4B-AB00-B6839D51EAF1}"/>
    <cellStyle name="20% - Accent1 8 7" xfId="1664" xr:uid="{AAF56F74-91A4-478F-A0F5-C6C23C2DF603}"/>
    <cellStyle name="20% - Accent1 8 7 2" xfId="3618" xr:uid="{57505E57-A195-40D1-83AB-9F653BB720F9}"/>
    <cellStyle name="20% - Accent1 8 7 2 2" xfId="32358" xr:uid="{A35FA3DF-7EC2-4AAB-9743-3AFA7C4ACDEF}"/>
    <cellStyle name="20% - Accent1 8 7 3" xfId="27535" xr:uid="{DA2D6669-BBB1-4B1A-83A0-8283A24DF4C1}"/>
    <cellStyle name="20% - Accent1 8 7 3 2" xfId="56212" xr:uid="{7F49E5D6-53AC-45AF-9FFE-117764E20493}"/>
    <cellStyle name="20% - Accent1 8 7 4" xfId="30565" xr:uid="{02D7FF92-E5AB-44CF-88D6-EE393EC90658}"/>
    <cellStyle name="20% - Accent1 8 8" xfId="2256" xr:uid="{3266F5A3-F8E5-4AC5-AD15-B04FE849B8F3}"/>
    <cellStyle name="20% - Accent1 8 8 2" xfId="30996" xr:uid="{BF1B23EC-0884-43DB-9A59-AB4E72868ED0}"/>
    <cellStyle name="20% - Accent1 8 9" xfId="4118" xr:uid="{CFCD439A-9669-4389-B5A5-F865A053A086}"/>
    <cellStyle name="20% - Accent1 8 9 2" xfId="32803" xr:uid="{08F2D440-305B-4BB6-8372-C386BDA862A4}"/>
    <cellStyle name="20% - Accent1 80" xfId="18584" xr:uid="{D8169FFC-68F7-4757-81E6-7D8E4EBEDD7E}"/>
    <cellStyle name="20% - Accent1 80 2" xfId="47261" xr:uid="{32FA8E77-1400-41F1-8F33-C7BF032A1F52}"/>
    <cellStyle name="20% - Accent1 81" xfId="29107" xr:uid="{4A34C2C3-313A-4B3A-A4FB-8D83E20B9A71}"/>
    <cellStyle name="20% - Accent1 82" xfId="72" xr:uid="{184045FE-F7E5-41A4-A4E9-49A96A71C9DD}"/>
    <cellStyle name="20% - Accent1 9" xfId="398" xr:uid="{0799D61F-0EAA-49ED-9A86-B826BE11D861}"/>
    <cellStyle name="20% - Accent1 9 10" xfId="18705" xr:uid="{E09C3270-777B-4EC3-9EA7-E5DB4587F2A0}"/>
    <cellStyle name="20% - Accent1 9 10 2" xfId="47382" xr:uid="{1A4DA9D9-3FF1-4840-8629-15FB6938C562}"/>
    <cellStyle name="20% - Accent1 9 11" xfId="29299" xr:uid="{77D64816-4B14-48C5-803A-ECE1E20A610D}"/>
    <cellStyle name="20% - Accent1 9 2" xfId="638" xr:uid="{B24AA39F-B769-4278-B884-B445784E9596}"/>
    <cellStyle name="20% - Accent1 9 2 2" xfId="2592" xr:uid="{BEBE06C0-86E0-41F8-9B85-F13035ADEE5F}"/>
    <cellStyle name="20% - Accent1 9 2 2 2" xfId="31332" xr:uid="{B5F7648C-2169-415F-8FA5-A87CA98E4111}"/>
    <cellStyle name="20% - Accent1 9 2 3" xfId="5491" xr:uid="{21ACF4DF-AA28-4F07-BCB5-A8F5EA0E3ABA}"/>
    <cellStyle name="20% - Accent1 9 2 3 2" xfId="34176" xr:uid="{2C1C28DC-2CEE-417F-9853-0AAC38315EA9}"/>
    <cellStyle name="20% - Accent1 9 2 4" xfId="11203" xr:uid="{37146CB7-D0E4-48D4-9374-5FCC5403E7BA}"/>
    <cellStyle name="20% - Accent1 9 2 4 2" xfId="39881" xr:uid="{8C7F7A76-4101-4E98-A22B-0DC1865F72ED}"/>
    <cellStyle name="20% - Accent1 9 2 5" xfId="20056" xr:uid="{E2BC8F74-03EC-4C30-9D08-4CF4C5C4E085}"/>
    <cellStyle name="20% - Accent1 9 2 5 2" xfId="48733" xr:uid="{D4C32944-2345-4380-9385-18816F9A742C}"/>
    <cellStyle name="20% - Accent1 9 2 6" xfId="29539" xr:uid="{F8789CCE-E5AD-42EA-986F-4A77E0F72FBA}"/>
    <cellStyle name="20% - Accent1 9 3" xfId="779" xr:uid="{7B5484A2-648F-4C8C-B3AD-B904961C5F85}"/>
    <cellStyle name="20% - Accent1 9 3 2" xfId="2733" xr:uid="{444A208A-1538-4CDA-9230-8C6C8116896B}"/>
    <cellStyle name="20% - Accent1 9 3 2 2" xfId="31473" xr:uid="{007CC5BE-0A94-4D5D-9E71-D13991B1F6E2}"/>
    <cellStyle name="20% - Accent1 9 3 3" xfId="6908" xr:uid="{020AEB71-CBD2-4DF6-92C7-7A663D75A583}"/>
    <cellStyle name="20% - Accent1 9 3 3 2" xfId="35593" xr:uid="{BEC594A6-E170-481E-9F3B-9E4057448B93}"/>
    <cellStyle name="20% - Accent1 9 3 4" xfId="12620" xr:uid="{CB47FFBC-A400-403C-BE0B-BB9D402659F9}"/>
    <cellStyle name="20% - Accent1 9 3 4 2" xfId="41298" xr:uid="{FA3F7C24-2388-45CF-B63F-D17BE5858CC9}"/>
    <cellStyle name="20% - Accent1 9 3 5" xfId="21473" xr:uid="{6B0D714A-4D38-471F-9251-8C118184C74B}"/>
    <cellStyle name="20% - Accent1 9 3 5 2" xfId="50150" xr:uid="{E611435C-7D96-4F46-B1D2-27699F770822}"/>
    <cellStyle name="20% - Accent1 9 3 6" xfId="29680" xr:uid="{DCE4F9E3-E80A-467C-A70E-987758527EE6}"/>
    <cellStyle name="20% - Accent1 9 4" xfId="1052" xr:uid="{3ECA81A7-81C0-462E-85EC-AB43FBA9E03C}"/>
    <cellStyle name="20% - Accent1 9 4 2" xfId="3006" xr:uid="{67E4E628-4A69-43B4-81FE-7458316DBFF0}"/>
    <cellStyle name="20% - Accent1 9 4 2 2" xfId="31746" xr:uid="{177C91F0-B241-4FB1-ABBD-1162808BCD01}"/>
    <cellStyle name="20% - Accent1 9 4 3" xfId="8325" xr:uid="{8E8B8321-BCEC-48A2-BF9B-167E128207E4}"/>
    <cellStyle name="20% - Accent1 9 4 3 2" xfId="37010" xr:uid="{C0651DA0-6690-47B1-AA50-85E18B3D34BC}"/>
    <cellStyle name="20% - Accent1 9 4 4" xfId="14037" xr:uid="{1EFB3920-2EA9-4D00-AFA4-D151E0D00A21}"/>
    <cellStyle name="20% - Accent1 9 4 4 2" xfId="42715" xr:uid="{80552740-AA52-4D7A-BE46-1E8FF5A65DF1}"/>
    <cellStyle name="20% - Accent1 9 4 5" xfId="22890" xr:uid="{A3CB02BE-32A7-49A2-A7D9-1F92790E98FD}"/>
    <cellStyle name="20% - Accent1 9 4 5 2" xfId="51567" xr:uid="{1A606E73-2AAD-44D6-83CE-71A778C6AAE6}"/>
    <cellStyle name="20% - Accent1 9 4 6" xfId="29953" xr:uid="{0A08BE93-7472-4749-ABC0-7322361972E0}"/>
    <cellStyle name="20% - Accent1 9 5" xfId="1347" xr:uid="{A5E43077-BF75-4479-96A4-D1E3AE9F8958}"/>
    <cellStyle name="20% - Accent1 9 5 2" xfId="3301" xr:uid="{056ADAA8-CBB1-4F0C-A8C0-E516A3FD2D53}"/>
    <cellStyle name="20% - Accent1 9 5 2 2" xfId="32041" xr:uid="{C51BB0EC-8DE0-4354-A3C7-08D5C0B0E45F}"/>
    <cellStyle name="20% - Accent1 9 5 3" xfId="15552" xr:uid="{14B9BB5D-B0E0-49BF-A37C-FCC7784F67F6}"/>
    <cellStyle name="20% - Accent1 9 5 3 2" xfId="44230" xr:uid="{28A9B99F-ECEA-4E83-B149-0121A19BA4FF}"/>
    <cellStyle name="20% - Accent1 9 5 4" xfId="24405" xr:uid="{03FB6B39-BC4B-4802-AA67-F4E352A261D3}"/>
    <cellStyle name="20% - Accent1 9 5 4 2" xfId="53082" xr:uid="{31E22B30-4A80-4578-A91C-9CAC4811C0B1}"/>
    <cellStyle name="20% - Accent1 9 5 5" xfId="30248" xr:uid="{264A784A-6DE6-42E4-85AA-FB15BDF19319}"/>
    <cellStyle name="20% - Accent1 9 6" xfId="1686" xr:uid="{F99D5E00-C4CD-4EA3-8429-066F7D05F87F}"/>
    <cellStyle name="20% - Accent1 9 6 2" xfId="3640" xr:uid="{0218D048-E4D4-4576-B3FD-A87D790AD5EE}"/>
    <cellStyle name="20% - Accent1 9 6 2 2" xfId="32380" xr:uid="{6E9532A6-4CAE-4E46-909D-ADBBC2A8A3C0}"/>
    <cellStyle name="20% - Accent1 9 6 3" xfId="17111" xr:uid="{7886D6AF-33DF-4FB3-B989-1CEB8485C200}"/>
    <cellStyle name="20% - Accent1 9 6 3 2" xfId="45789" xr:uid="{3CC55001-4512-4810-A09A-0269E49C99BC}"/>
    <cellStyle name="20% - Accent1 9 6 4" xfId="25964" xr:uid="{198B5530-F4C6-48D2-9D92-730027E85380}"/>
    <cellStyle name="20% - Accent1 9 6 4 2" xfId="54641" xr:uid="{15FA8953-3BFD-4CBE-8FDC-A2D9F77E2498}"/>
    <cellStyle name="20% - Accent1 9 6 5" xfId="30587" xr:uid="{8CB80002-B0A4-4AB6-9A23-D529EB5A8466}"/>
    <cellStyle name="20% - Accent1 9 7" xfId="2352" xr:uid="{07A2114F-C632-4C65-A8E1-F490B03F0875}"/>
    <cellStyle name="20% - Accent1 9 7 2" xfId="27557" xr:uid="{C2C811F3-4289-4EE9-A611-BADDA58B0274}"/>
    <cellStyle name="20% - Accent1 9 7 2 2" xfId="56234" xr:uid="{735BFA84-F538-40DF-AAF9-ABD0FE6AC380}"/>
    <cellStyle name="20% - Accent1 9 7 3" xfId="31092" xr:uid="{F3430F89-56AA-4504-9E93-DB3082EBE8FC}"/>
    <cellStyle name="20% - Accent1 9 8" xfId="4140" xr:uid="{87963DF0-713D-4A65-8DA8-AF13FEC80290}"/>
    <cellStyle name="20% - Accent1 9 8 2" xfId="32825" xr:uid="{D4C8E204-DF96-4266-BF24-826165B2C32B}"/>
    <cellStyle name="20% - Accent1 9 9" xfId="9852" xr:uid="{FA53F509-E9AB-481C-88C2-68AA19E69EEF}"/>
    <cellStyle name="20% - Accent1 9 9 2" xfId="38530" xr:uid="{3BD65CFF-15FD-429D-9BBF-C8F2708FE27E}"/>
    <cellStyle name="20% - Accent2 10" xfId="519" xr:uid="{9F987885-CBD2-4ACC-B14F-958CF7214B6D}"/>
    <cellStyle name="20% - Accent2 10 10" xfId="29420" xr:uid="{E38D18B3-3C89-48BD-A04C-696606101BE4}"/>
    <cellStyle name="20% - Accent2 10 2" xfId="803" xr:uid="{7C64C23C-B5E2-4500-864C-09D26B1DCA73}"/>
    <cellStyle name="20% - Accent2 10 2 2" xfId="2757" xr:uid="{870F22A9-76D2-4541-9E92-8F5D88EAC22C}"/>
    <cellStyle name="20% - Accent2 10 2 2 2" xfId="31497" xr:uid="{8BECFC2C-61A8-40DE-86E9-207EFB824F6B}"/>
    <cellStyle name="20% - Accent2 10 2 3" xfId="5515" xr:uid="{4E2A3ADE-E493-4113-B1A2-2FB67DBEE502}"/>
    <cellStyle name="20% - Accent2 10 2 3 2" xfId="34200" xr:uid="{7FB62CB0-5F32-4546-B92C-75BF6826D96D}"/>
    <cellStyle name="20% - Accent2 10 2 4" xfId="11227" xr:uid="{C5077722-D9BA-4E1C-ABC8-396719FBC498}"/>
    <cellStyle name="20% - Accent2 10 2 4 2" xfId="39905" xr:uid="{F9C330D5-18AB-4DB0-9109-B3BBE673B27A}"/>
    <cellStyle name="20% - Accent2 10 2 5" xfId="20080" xr:uid="{206F021F-5CFC-41E3-906B-1E2D05F3F824}"/>
    <cellStyle name="20% - Accent2 10 2 5 2" xfId="48757" xr:uid="{98C8A787-4F08-41C5-8CB5-97EDEE24E8EA}"/>
    <cellStyle name="20% - Accent2 10 2 6" xfId="29704" xr:uid="{9A0A563E-8C37-40AE-857B-0FA4A66C0697}"/>
    <cellStyle name="20% - Accent2 10 3" xfId="1076" xr:uid="{FCDE6EEF-D39E-4A37-94A4-2F05D66743A9}"/>
    <cellStyle name="20% - Accent2 10 3 2" xfId="3030" xr:uid="{56C3E7F3-E677-4E68-80D2-0463A198E634}"/>
    <cellStyle name="20% - Accent2 10 3 2 2" xfId="31770" xr:uid="{E4AFAECA-B128-4994-B6FF-2FFEB3EA51F4}"/>
    <cellStyle name="20% - Accent2 10 3 3" xfId="6932" xr:uid="{80F445A6-5FA9-4779-8905-26E248F8D345}"/>
    <cellStyle name="20% - Accent2 10 3 3 2" xfId="35617" xr:uid="{D34BE832-A4B8-4FB4-BFA5-04E4AD0781EB}"/>
    <cellStyle name="20% - Accent2 10 3 4" xfId="12644" xr:uid="{98778518-0DD1-4EC2-AA3B-7E4974567502}"/>
    <cellStyle name="20% - Accent2 10 3 4 2" xfId="41322" xr:uid="{2418BC21-8172-4669-A056-3F3785BCE2FE}"/>
    <cellStyle name="20% - Accent2 10 3 5" xfId="21497" xr:uid="{612BD15E-7BD5-478C-A612-B0ADC5813E3F}"/>
    <cellStyle name="20% - Accent2 10 3 5 2" xfId="50174" xr:uid="{DC139D08-5C2E-469F-918B-A304D4D739A5}"/>
    <cellStyle name="20% - Accent2 10 3 6" xfId="29977" xr:uid="{C554381B-7605-4CC2-A748-0CEE3523469B}"/>
    <cellStyle name="20% - Accent2 10 4" xfId="1371" xr:uid="{AA1956D6-E430-48B7-A69A-A0BED02279DB}"/>
    <cellStyle name="20% - Accent2 10 4 2" xfId="3325" xr:uid="{D7F5CE21-F87F-4F6A-8094-443F8A85B70F}"/>
    <cellStyle name="20% - Accent2 10 4 2 2" xfId="32065" xr:uid="{DCEE73D0-8EB9-4BC0-8A77-6AB09F7E1A31}"/>
    <cellStyle name="20% - Accent2 10 4 3" xfId="8349" xr:uid="{2102BFF0-4AD2-48BE-8816-DDAC8D2F00CE}"/>
    <cellStyle name="20% - Accent2 10 4 3 2" xfId="37034" xr:uid="{4FE15F1C-4C29-4F1D-9C54-702AFDA4FC4B}"/>
    <cellStyle name="20% - Accent2 10 4 4" xfId="14061" xr:uid="{28B99C83-8F55-4163-A7C3-266C7564B5A9}"/>
    <cellStyle name="20% - Accent2 10 4 4 2" xfId="42739" xr:uid="{69A0225A-F8FB-4269-A517-69CE1746D437}"/>
    <cellStyle name="20% - Accent2 10 4 5" xfId="22914" xr:uid="{F6893AD8-5D18-42BB-BF45-E61F33EBEA29}"/>
    <cellStyle name="20% - Accent2 10 4 5 2" xfId="51591" xr:uid="{AF86C706-D142-445E-9D9A-5ADE8DC009F7}"/>
    <cellStyle name="20% - Accent2 10 4 6" xfId="30272" xr:uid="{72E17E04-F62C-4FF8-B339-05536DCEC56C}"/>
    <cellStyle name="20% - Accent2 10 5" xfId="1710" xr:uid="{8ECC9CB7-4FFC-47C5-8C12-EBB6DDAA3E1F}"/>
    <cellStyle name="20% - Accent2 10 5 2" xfId="3664" xr:uid="{B370235F-69A3-4715-B23F-C9DBEB46AC7C}"/>
    <cellStyle name="20% - Accent2 10 5 2 2" xfId="32404" xr:uid="{E7DBBAC8-2E19-4BD5-993A-88DA7EC37145}"/>
    <cellStyle name="20% - Accent2 10 5 3" xfId="15576" xr:uid="{841EA5BD-7E8C-4A55-8CB9-52C3C22EABB7}"/>
    <cellStyle name="20% - Accent2 10 5 3 2" xfId="44254" xr:uid="{A00FFE42-59AF-419D-B318-714927DEEEE8}"/>
    <cellStyle name="20% - Accent2 10 5 4" xfId="24429" xr:uid="{D153EC66-6D16-49E5-B829-73F2845CB300}"/>
    <cellStyle name="20% - Accent2 10 5 4 2" xfId="53106" xr:uid="{88487AB1-A44E-44DF-B911-B5B7F38F0403}"/>
    <cellStyle name="20% - Accent2 10 5 5" xfId="30611" xr:uid="{CF144182-AF1F-4B6E-8BD8-69C6998BF7F7}"/>
    <cellStyle name="20% - Accent2 10 6" xfId="2473" xr:uid="{4A011FAF-1013-4991-B107-7B0B674EBD45}"/>
    <cellStyle name="20% - Accent2 10 6 2" xfId="17135" xr:uid="{C2BDC85F-6FF0-443D-AE05-1B688FC883CF}"/>
    <cellStyle name="20% - Accent2 10 6 2 2" xfId="45813" xr:uid="{970DA2CD-3217-4E46-B883-FBC91EFF7379}"/>
    <cellStyle name="20% - Accent2 10 6 3" xfId="25988" xr:uid="{089B17F9-8574-46A1-984A-B7A177A7D4EB}"/>
    <cellStyle name="20% - Accent2 10 6 3 2" xfId="54665" xr:uid="{FD24830B-8CD5-473C-9356-AC79B77A0410}"/>
    <cellStyle name="20% - Accent2 10 6 4" xfId="31213" xr:uid="{636DA482-5E40-4062-A660-018D4FF042BC}"/>
    <cellStyle name="20% - Accent2 10 7" xfId="4164" xr:uid="{2ACEEB89-1AD0-461D-B9B2-E9F9B8981F3B}"/>
    <cellStyle name="20% - Accent2 10 7 2" xfId="27581" xr:uid="{538D90C0-52DD-4DDD-8009-F2116E994A42}"/>
    <cellStyle name="20% - Accent2 10 7 2 2" xfId="56258" xr:uid="{46A5778B-762A-4EB6-8E56-94104356F672}"/>
    <cellStyle name="20% - Accent2 10 7 3" xfId="32849" xr:uid="{A834721D-E4EE-40E3-8ABE-419288BE6685}"/>
    <cellStyle name="20% - Accent2 10 8" xfId="9876" xr:uid="{BABB009C-8E01-4BBA-A925-7E1A9139B0A5}"/>
    <cellStyle name="20% - Accent2 10 8 2" xfId="38554" xr:uid="{EF0A9214-FB2A-401D-830E-CA35F7710541}"/>
    <cellStyle name="20% - Accent2 10 9" xfId="18729" xr:uid="{68159E54-957E-44C3-9ADC-4A8296C4BE30}"/>
    <cellStyle name="20% - Accent2 10 9 2" xfId="47406" xr:uid="{0487C435-43EC-4954-ABAC-FF732A412752}"/>
    <cellStyle name="20% - Accent2 11" xfId="825" xr:uid="{89446847-36B0-4A84-BD72-688001BBEF8E}"/>
    <cellStyle name="20% - Accent2 11 2" xfId="1098" xr:uid="{4CA2A203-30A6-4D03-AC10-BEA5A22C56BB}"/>
    <cellStyle name="20% - Accent2 11 2 2" xfId="3052" xr:uid="{7E2798FB-E934-44FF-B51D-1F6742324FE0}"/>
    <cellStyle name="20% - Accent2 11 2 2 2" xfId="31792" xr:uid="{015FBE08-90DB-46DA-B86A-98341BE61AA5}"/>
    <cellStyle name="20% - Accent2 11 2 3" xfId="5537" xr:uid="{976FB814-8C79-4D4B-989E-EBE840587232}"/>
    <cellStyle name="20% - Accent2 11 2 3 2" xfId="34222" xr:uid="{9D1E9B05-484D-4553-9B3F-328F43C1A811}"/>
    <cellStyle name="20% - Accent2 11 2 4" xfId="11249" xr:uid="{29CE5A42-6B61-45D7-AAC8-1923BBFAC491}"/>
    <cellStyle name="20% - Accent2 11 2 4 2" xfId="39927" xr:uid="{5858FC92-84FB-46A2-92D7-C303DA827154}"/>
    <cellStyle name="20% - Accent2 11 2 5" xfId="20102" xr:uid="{645F988D-2D02-4E6D-B246-EB175EC4C13E}"/>
    <cellStyle name="20% - Accent2 11 2 5 2" xfId="48779" xr:uid="{446A770D-473D-40A8-A084-55F57A62F13A}"/>
    <cellStyle name="20% - Accent2 11 2 6" xfId="29999" xr:uid="{908458DB-036C-4F90-939C-2BAA8E9474DA}"/>
    <cellStyle name="20% - Accent2 11 3" xfId="1393" xr:uid="{E9021D61-7190-4D05-9773-65734EB6B5B1}"/>
    <cellStyle name="20% - Accent2 11 3 2" xfId="3347" xr:uid="{81D07B2C-0412-4016-AE3B-FA73FCDD4D4B}"/>
    <cellStyle name="20% - Accent2 11 3 2 2" xfId="32087" xr:uid="{D6B932C2-6CCE-4D83-BDD4-2A58408609C8}"/>
    <cellStyle name="20% - Accent2 11 3 3" xfId="6954" xr:uid="{1B0AF0C5-42C4-4940-B070-4F8500A8BA68}"/>
    <cellStyle name="20% - Accent2 11 3 3 2" xfId="35639" xr:uid="{F603EEC0-79B1-4F53-B30B-C75C3FC287D5}"/>
    <cellStyle name="20% - Accent2 11 3 4" xfId="12666" xr:uid="{85A035C8-351D-4838-BA51-B634CEB25253}"/>
    <cellStyle name="20% - Accent2 11 3 4 2" xfId="41344" xr:uid="{7339254B-EE5A-4CD3-A041-7880D0B4923B}"/>
    <cellStyle name="20% - Accent2 11 3 5" xfId="21519" xr:uid="{6FA2933A-9B79-469B-938B-5D31918EEE57}"/>
    <cellStyle name="20% - Accent2 11 3 5 2" xfId="50196" xr:uid="{26897E55-4DF9-464E-B109-D4850F70B677}"/>
    <cellStyle name="20% - Accent2 11 3 6" xfId="30294" xr:uid="{3B8332B7-9851-4B4D-9A98-10AD65B15937}"/>
    <cellStyle name="20% - Accent2 11 4" xfId="1732" xr:uid="{012FB3CE-5B53-4F0A-A38A-67C6221BCA8A}"/>
    <cellStyle name="20% - Accent2 11 4 2" xfId="3686" xr:uid="{14E582CF-7E66-43C5-8973-D6B1BD71D5C4}"/>
    <cellStyle name="20% - Accent2 11 4 2 2" xfId="32426" xr:uid="{E61E1185-1157-4C88-AA5D-80BC2010FBFA}"/>
    <cellStyle name="20% - Accent2 11 4 3" xfId="8371" xr:uid="{E9ED12CC-9884-4DB8-9672-E0DF20449B44}"/>
    <cellStyle name="20% - Accent2 11 4 3 2" xfId="37056" xr:uid="{AA572933-064B-47D4-9375-632AFEC42D5D}"/>
    <cellStyle name="20% - Accent2 11 4 4" xfId="14083" xr:uid="{1A0159A0-935D-4A36-9404-5969A30E35D3}"/>
    <cellStyle name="20% - Accent2 11 4 4 2" xfId="42761" xr:uid="{3885C19E-F449-43B5-B5BE-7914E05934B5}"/>
    <cellStyle name="20% - Accent2 11 4 5" xfId="22936" xr:uid="{7030329D-4F2F-4F96-927F-395A3C4503C6}"/>
    <cellStyle name="20% - Accent2 11 4 5 2" xfId="51613" xr:uid="{11997E5F-68D4-4D66-AFE5-8744C8C277D0}"/>
    <cellStyle name="20% - Accent2 11 4 6" xfId="30633" xr:uid="{ECFCB3B1-3C97-4E77-98F8-1F24F1319C1A}"/>
    <cellStyle name="20% - Accent2 11 5" xfId="2779" xr:uid="{E20E008C-D0BD-42F4-AAD5-C19BCCBAF8BE}"/>
    <cellStyle name="20% - Accent2 11 5 2" xfId="15598" xr:uid="{A3E6AF9D-3DB2-47AD-A5EA-EA2A1D34CACA}"/>
    <cellStyle name="20% - Accent2 11 5 2 2" xfId="44276" xr:uid="{6242632A-84B8-4AFE-8C83-482FB5C786F2}"/>
    <cellStyle name="20% - Accent2 11 5 3" xfId="24451" xr:uid="{A9B4B4CE-216D-4983-9D83-EF3068F30AD5}"/>
    <cellStyle name="20% - Accent2 11 5 3 2" xfId="53128" xr:uid="{4DBC9564-057D-4867-8E35-3B5C595709E1}"/>
    <cellStyle name="20% - Accent2 11 5 4" xfId="31519" xr:uid="{F71B5507-F03A-4BAC-84D1-815E7D16A581}"/>
    <cellStyle name="20% - Accent2 11 6" xfId="4186" xr:uid="{C3B60AF0-90DB-4B6F-98CB-A6D9F07C9591}"/>
    <cellStyle name="20% - Accent2 11 6 2" xfId="17157" xr:uid="{DFD807EA-0125-45EB-8881-463FC9348EA9}"/>
    <cellStyle name="20% - Accent2 11 6 2 2" xfId="45835" xr:uid="{275F7512-C9C1-4915-8103-3EAC4513B804}"/>
    <cellStyle name="20% - Accent2 11 6 3" xfId="26010" xr:uid="{2B9326A9-0A71-423B-9309-36FC00ED1318}"/>
    <cellStyle name="20% - Accent2 11 6 3 2" xfId="54687" xr:uid="{EFC3C298-F9AF-4D12-8E3F-75D79F98A155}"/>
    <cellStyle name="20% - Accent2 11 6 4" xfId="32871" xr:uid="{98107511-1C6A-4D33-A313-ADF68BEBA11A}"/>
    <cellStyle name="20% - Accent2 11 7" xfId="9898" xr:uid="{5A0DD0AA-8A2B-495E-B340-5B67A8999DF0}"/>
    <cellStyle name="20% - Accent2 11 7 2" xfId="27603" xr:uid="{FFB0E4F7-9E9A-4E2D-B84D-551E87E30D34}"/>
    <cellStyle name="20% - Accent2 11 7 2 2" xfId="56280" xr:uid="{3420DC16-4B3B-4590-BC90-5B68FD9B290F}"/>
    <cellStyle name="20% - Accent2 11 7 3" xfId="38576" xr:uid="{A75B2C5F-62B5-4564-98FF-2EEECE677DC8}"/>
    <cellStyle name="20% - Accent2 11 8" xfId="18751" xr:uid="{514DDE2A-A0E4-4369-B628-F9AAA825373D}"/>
    <cellStyle name="20% - Accent2 11 8 2" xfId="47428" xr:uid="{6562578B-3C23-4220-99B4-6F2C1437AC97}"/>
    <cellStyle name="20% - Accent2 11 9" xfId="29726" xr:uid="{7BE45F16-75D8-48E5-A1E5-CB090ED9E9BE}"/>
    <cellStyle name="20% - Accent2 12" xfId="847" xr:uid="{657E8588-206B-4EF3-A920-EA111116AA90}"/>
    <cellStyle name="20% - Accent2 12 2" xfId="1120" xr:uid="{D2AB9537-2A72-44E7-B7DB-642AEC0F2F8C}"/>
    <cellStyle name="20% - Accent2 12 2 2" xfId="3074" xr:uid="{1B9A0DE3-E287-459D-BACE-AEE403EC2E51}"/>
    <cellStyle name="20% - Accent2 12 2 2 2" xfId="31814" xr:uid="{74D99CF3-EE9E-43DD-A17A-BEB6D150F76A}"/>
    <cellStyle name="20% - Accent2 12 2 3" xfId="5559" xr:uid="{BA70D83E-B47E-4BF8-93EB-45B53AB1EE64}"/>
    <cellStyle name="20% - Accent2 12 2 3 2" xfId="34244" xr:uid="{F8E346D5-CB4D-4496-9DC3-DEAD27455BE7}"/>
    <cellStyle name="20% - Accent2 12 2 4" xfId="11271" xr:uid="{CF4A19FB-7DC7-4829-A564-24AFAAA75CB7}"/>
    <cellStyle name="20% - Accent2 12 2 4 2" xfId="39949" xr:uid="{06F8AA1B-6385-4BCC-A7EA-960C1B0E056F}"/>
    <cellStyle name="20% - Accent2 12 2 5" xfId="20124" xr:uid="{8FB27F94-680D-439F-8D36-DA880CD4D8EF}"/>
    <cellStyle name="20% - Accent2 12 2 5 2" xfId="48801" xr:uid="{DF3C822D-6906-4F40-B204-0C76361A2F73}"/>
    <cellStyle name="20% - Accent2 12 2 6" xfId="30021" xr:uid="{6E1573D1-0194-4F3E-B240-9FFEFFFC46F6}"/>
    <cellStyle name="20% - Accent2 12 3" xfId="1415" xr:uid="{67BE0B6C-6DB6-4A8B-95F1-DCDBA27AD341}"/>
    <cellStyle name="20% - Accent2 12 3 2" xfId="3369" xr:uid="{ACB1FA83-6FCE-4FC3-8A81-77FDFE5328E9}"/>
    <cellStyle name="20% - Accent2 12 3 2 2" xfId="32109" xr:uid="{E62A73B2-37DF-4225-884B-C692C0784142}"/>
    <cellStyle name="20% - Accent2 12 3 3" xfId="6976" xr:uid="{609AEDAE-53F0-4C6B-85EF-12E6ACBED499}"/>
    <cellStyle name="20% - Accent2 12 3 3 2" xfId="35661" xr:uid="{D3B78AF2-46CF-4A6A-A7FE-820878177950}"/>
    <cellStyle name="20% - Accent2 12 3 4" xfId="12688" xr:uid="{E9902FE1-7ABF-4851-BEBC-1C4350376D49}"/>
    <cellStyle name="20% - Accent2 12 3 4 2" xfId="41366" xr:uid="{E3395FD5-76F6-4A3C-B715-188142C65B47}"/>
    <cellStyle name="20% - Accent2 12 3 5" xfId="21541" xr:uid="{67AE69B0-C8D3-4087-9C91-F9C142D9FEC3}"/>
    <cellStyle name="20% - Accent2 12 3 5 2" xfId="50218" xr:uid="{767B9CF0-97E4-441A-A5A7-DFA58F6917A8}"/>
    <cellStyle name="20% - Accent2 12 3 6" xfId="30316" xr:uid="{6D661E35-1F05-4085-83B7-C290667BC32F}"/>
    <cellStyle name="20% - Accent2 12 4" xfId="1754" xr:uid="{59509D2A-4224-4B72-BDAE-DBCE7835125C}"/>
    <cellStyle name="20% - Accent2 12 4 2" xfId="3708" xr:uid="{05F54A88-02F6-4631-8540-B619BC4365FC}"/>
    <cellStyle name="20% - Accent2 12 4 2 2" xfId="32448" xr:uid="{E9F51012-426A-45D0-9A2D-5031242D6F4E}"/>
    <cellStyle name="20% - Accent2 12 4 3" xfId="8393" xr:uid="{81240CDD-D9E6-4ECD-BF96-8CB48345CF49}"/>
    <cellStyle name="20% - Accent2 12 4 3 2" xfId="37078" xr:uid="{0AE3F972-6773-4DA5-B42A-546067530D80}"/>
    <cellStyle name="20% - Accent2 12 4 4" xfId="14105" xr:uid="{798C1F8B-49CB-41DB-89CA-A93B465CDE66}"/>
    <cellStyle name="20% - Accent2 12 4 4 2" xfId="42783" xr:uid="{7C399ACE-F8F5-4B63-8B59-E0D8E31C48AB}"/>
    <cellStyle name="20% - Accent2 12 4 5" xfId="22958" xr:uid="{4BC2D42E-BAAF-41CC-9709-C13140F424C6}"/>
    <cellStyle name="20% - Accent2 12 4 5 2" xfId="51635" xr:uid="{7808478F-47E5-411C-8150-0D3B2923797A}"/>
    <cellStyle name="20% - Accent2 12 4 6" xfId="30655" xr:uid="{FC1F0844-86FE-4EAB-98D3-5BB2BC7B12C3}"/>
    <cellStyle name="20% - Accent2 12 5" xfId="2801" xr:uid="{91079A68-937C-4D43-9003-D3CFEAABF474}"/>
    <cellStyle name="20% - Accent2 12 5 2" xfId="15620" xr:uid="{74408CB7-EAEB-4D2B-872C-D1F8F0CE52B6}"/>
    <cellStyle name="20% - Accent2 12 5 2 2" xfId="44298" xr:uid="{9B7B2B14-3969-45EC-BFCE-DBBE79993CAD}"/>
    <cellStyle name="20% - Accent2 12 5 3" xfId="24473" xr:uid="{C81565E4-9089-4202-9308-1B7DC458D91C}"/>
    <cellStyle name="20% - Accent2 12 5 3 2" xfId="53150" xr:uid="{D0178F54-ED78-40FF-B469-905A7FCEAF57}"/>
    <cellStyle name="20% - Accent2 12 5 4" xfId="31541" xr:uid="{82B683E2-BA9C-46A6-A114-0A52174D0658}"/>
    <cellStyle name="20% - Accent2 12 6" xfId="4208" xr:uid="{91AA8902-0E8A-435C-A600-8E22E3E35972}"/>
    <cellStyle name="20% - Accent2 12 6 2" xfId="17179" xr:uid="{0FDF9B0F-FF79-4D42-BDCE-DB21666400EF}"/>
    <cellStyle name="20% - Accent2 12 6 2 2" xfId="45857" xr:uid="{8DBDC705-90BE-4C2E-8418-C7088F1E5F30}"/>
    <cellStyle name="20% - Accent2 12 6 3" xfId="26032" xr:uid="{40C7CFF5-8730-4188-A0D3-004ADE39B3CB}"/>
    <cellStyle name="20% - Accent2 12 6 3 2" xfId="54709" xr:uid="{9BE66273-CD45-4602-9E4B-2474338CD68C}"/>
    <cellStyle name="20% - Accent2 12 6 4" xfId="32893" xr:uid="{4BAAAD99-1A9D-478E-86BA-EF1F1E3E0A37}"/>
    <cellStyle name="20% - Accent2 12 7" xfId="9920" xr:uid="{3F30B540-994A-41AC-9CDD-2067F14BF4BF}"/>
    <cellStyle name="20% - Accent2 12 7 2" xfId="27625" xr:uid="{A247737C-499D-48F0-B36E-708AE6237949}"/>
    <cellStyle name="20% - Accent2 12 7 2 2" xfId="56302" xr:uid="{EE4E47A6-B591-4633-947B-4CC552C9E404}"/>
    <cellStyle name="20% - Accent2 12 7 3" xfId="38598" xr:uid="{CA4048D7-5710-47EA-AB40-F2BB511BA79D}"/>
    <cellStyle name="20% - Accent2 12 8" xfId="18773" xr:uid="{9667BD8C-4ED7-42E4-A1B9-97716AB12311}"/>
    <cellStyle name="20% - Accent2 12 8 2" xfId="47450" xr:uid="{356DEA7D-7391-4A55-BC2E-8D710F66E89F}"/>
    <cellStyle name="20% - Accent2 12 9" xfId="29748" xr:uid="{3613806B-8785-40C6-A68E-D5E955CE92A5}"/>
    <cellStyle name="20% - Accent2 13" xfId="869" xr:uid="{93D71A91-9CD7-4F50-9410-E362380D8A1A}"/>
    <cellStyle name="20% - Accent2 13 2" xfId="1142" xr:uid="{1E622373-3803-4CB7-ABE3-1CBF2760B48F}"/>
    <cellStyle name="20% - Accent2 13 2 2" xfId="3096" xr:uid="{7A096F22-1DEB-4505-BBDE-770DDB19B6FF}"/>
    <cellStyle name="20% - Accent2 13 2 2 2" xfId="31836" xr:uid="{B8DDDE08-1804-4038-82FE-87083C0C4C76}"/>
    <cellStyle name="20% - Accent2 13 2 3" xfId="5581" xr:uid="{EAC5D955-44E4-4083-816E-0B826581E483}"/>
    <cellStyle name="20% - Accent2 13 2 3 2" xfId="34266" xr:uid="{3CE219F2-A745-4F9E-870E-FABF7D1A199E}"/>
    <cellStyle name="20% - Accent2 13 2 4" xfId="11293" xr:uid="{9E7412D9-EFA4-43BF-B0FF-2C45C6E2FDBE}"/>
    <cellStyle name="20% - Accent2 13 2 4 2" xfId="39971" xr:uid="{94523681-0FC4-489E-9027-E3EB5282C1E7}"/>
    <cellStyle name="20% - Accent2 13 2 5" xfId="20146" xr:uid="{0D188C3A-9FAC-4AEA-A3CA-BD3BF8C44BDD}"/>
    <cellStyle name="20% - Accent2 13 2 5 2" xfId="48823" xr:uid="{E3503FA0-70CF-439A-B39B-37D4D7E71CEE}"/>
    <cellStyle name="20% - Accent2 13 2 6" xfId="30043" xr:uid="{A4B86321-B00B-48FB-833E-5F6BE3229B4C}"/>
    <cellStyle name="20% - Accent2 13 3" xfId="1437" xr:uid="{0D816915-5E20-42F0-BAA7-5EF0889CAB31}"/>
    <cellStyle name="20% - Accent2 13 3 2" xfId="3391" xr:uid="{478097B9-D5BD-4B80-AEA1-DB1A77739E58}"/>
    <cellStyle name="20% - Accent2 13 3 2 2" xfId="32131" xr:uid="{3C47E2B5-A45A-477A-AD30-B21294420A24}"/>
    <cellStyle name="20% - Accent2 13 3 3" xfId="6998" xr:uid="{A1358FD6-CD87-4514-9C64-AD2E2E18B3D7}"/>
    <cellStyle name="20% - Accent2 13 3 3 2" xfId="35683" xr:uid="{D4C94F74-9EA0-4BA1-B2BC-A3DE1EC3100C}"/>
    <cellStyle name="20% - Accent2 13 3 4" xfId="12710" xr:uid="{814CB809-2288-4BF8-8CD1-D21093AA2981}"/>
    <cellStyle name="20% - Accent2 13 3 4 2" xfId="41388" xr:uid="{D7E49E36-BCEB-4330-86A6-0ABBC8B6690D}"/>
    <cellStyle name="20% - Accent2 13 3 5" xfId="21563" xr:uid="{B36C334A-299A-4BD6-8B3D-6DF37E098035}"/>
    <cellStyle name="20% - Accent2 13 3 5 2" xfId="50240" xr:uid="{96F273F4-2F9E-4BD9-83F5-376BB39776A5}"/>
    <cellStyle name="20% - Accent2 13 3 6" xfId="30338" xr:uid="{0ED918C3-93FF-43AF-9723-F963D60D8234}"/>
    <cellStyle name="20% - Accent2 13 4" xfId="1776" xr:uid="{FDFC1FE9-4491-457B-804C-CBF2DE5CF092}"/>
    <cellStyle name="20% - Accent2 13 4 2" xfId="3730" xr:uid="{E64B806C-93F2-48C0-ACFB-9832259A00CE}"/>
    <cellStyle name="20% - Accent2 13 4 2 2" xfId="32470" xr:uid="{05018418-9E21-4B45-9AD2-9129A00B7A99}"/>
    <cellStyle name="20% - Accent2 13 4 3" xfId="8415" xr:uid="{68DAB1FD-EFD1-4BE6-A8D5-8FD974395464}"/>
    <cellStyle name="20% - Accent2 13 4 3 2" xfId="37100" xr:uid="{E1985D80-D325-457B-8711-00857F3292C6}"/>
    <cellStyle name="20% - Accent2 13 4 4" xfId="14127" xr:uid="{3BD11FFF-30AF-4822-AF73-BF3C6DB55847}"/>
    <cellStyle name="20% - Accent2 13 4 4 2" xfId="42805" xr:uid="{DE0EDC32-7F38-4654-96ED-DFFD8DE2B974}"/>
    <cellStyle name="20% - Accent2 13 4 5" xfId="22980" xr:uid="{963136C8-8CA1-43E8-8D39-DF942AB63662}"/>
    <cellStyle name="20% - Accent2 13 4 5 2" xfId="51657" xr:uid="{422DA5D0-66B7-46EF-8D10-259B9A33D08A}"/>
    <cellStyle name="20% - Accent2 13 4 6" xfId="30677" xr:uid="{1848C575-25EA-42D0-93ED-F5A31DF63146}"/>
    <cellStyle name="20% - Accent2 13 5" xfId="2823" xr:uid="{CDF47A96-BF42-41DA-B676-C665DEA27137}"/>
    <cellStyle name="20% - Accent2 13 5 2" xfId="15642" xr:uid="{41C643CD-7A52-4C43-8AE7-EABC15BB5283}"/>
    <cellStyle name="20% - Accent2 13 5 2 2" xfId="44320" xr:uid="{1D30BD86-7BD4-4913-9EE5-C54DC05F19CD}"/>
    <cellStyle name="20% - Accent2 13 5 3" xfId="24495" xr:uid="{59864D74-5422-454C-9BAA-AD0E8E657FB8}"/>
    <cellStyle name="20% - Accent2 13 5 3 2" xfId="53172" xr:uid="{EAB3F052-42A6-4CBF-BC6D-ECBDC81B8439}"/>
    <cellStyle name="20% - Accent2 13 5 4" xfId="31563" xr:uid="{2917E846-2A45-45E6-8542-0BCD75EABE00}"/>
    <cellStyle name="20% - Accent2 13 6" xfId="4230" xr:uid="{C2BF26DD-7D9C-4DDF-885F-3831F40F8647}"/>
    <cellStyle name="20% - Accent2 13 6 2" xfId="17201" xr:uid="{A042C27B-2C6E-4087-9FD6-7247D9CE6B7C}"/>
    <cellStyle name="20% - Accent2 13 6 2 2" xfId="45879" xr:uid="{668B9E26-7D74-4F5A-85FB-21DB7E8C4EF9}"/>
    <cellStyle name="20% - Accent2 13 6 3" xfId="26054" xr:uid="{D5115F59-1F88-4E62-8014-9B0A8395DDD5}"/>
    <cellStyle name="20% - Accent2 13 6 3 2" xfId="54731" xr:uid="{FA104710-5C22-4E58-95AD-487962E4F873}"/>
    <cellStyle name="20% - Accent2 13 6 4" xfId="32915" xr:uid="{577DECDD-C67D-4270-8F17-909FB3AE0190}"/>
    <cellStyle name="20% - Accent2 13 7" xfId="9942" xr:uid="{BB02DD2A-AF53-4458-8D80-9153705FCDBD}"/>
    <cellStyle name="20% - Accent2 13 7 2" xfId="27647" xr:uid="{59EED17F-79FA-4E69-9019-6062F5997356}"/>
    <cellStyle name="20% - Accent2 13 7 2 2" xfId="56324" xr:uid="{A1908E4D-A09C-4313-B769-A4B17412D9FA}"/>
    <cellStyle name="20% - Accent2 13 7 3" xfId="38620" xr:uid="{4D09E2B0-449D-4DDF-82AC-21DBAEA91F0D}"/>
    <cellStyle name="20% - Accent2 13 8" xfId="18795" xr:uid="{8AED72B2-593F-47DB-8087-212D370AC20A}"/>
    <cellStyle name="20% - Accent2 13 8 2" xfId="47472" xr:uid="{C2C824AE-8C32-4644-85BE-D8D0E347D80C}"/>
    <cellStyle name="20% - Accent2 13 9" xfId="29770" xr:uid="{7322724E-26A9-4F89-953D-17C24142FA4F}"/>
    <cellStyle name="20% - Accent2 14" xfId="891" xr:uid="{5054B1D1-F8C2-4DC0-B55A-4CE7EE0A0FF5}"/>
    <cellStyle name="20% - Accent2 14 2" xfId="1164" xr:uid="{C4E1C8E6-F7BC-4087-A120-7F1FFA849648}"/>
    <cellStyle name="20% - Accent2 14 2 2" xfId="3118" xr:uid="{A0B3B57E-3421-4550-9845-6EEFF42B9D95}"/>
    <cellStyle name="20% - Accent2 14 2 2 2" xfId="31858" xr:uid="{B415097E-4633-42F8-B119-FDB8629AD716}"/>
    <cellStyle name="20% - Accent2 14 2 3" xfId="5603" xr:uid="{4978EEF5-EAFD-4DC8-853E-030135CB4C10}"/>
    <cellStyle name="20% - Accent2 14 2 3 2" xfId="34288" xr:uid="{A5BCE1EF-817B-4576-A5A9-39B80772132C}"/>
    <cellStyle name="20% - Accent2 14 2 4" xfId="11315" xr:uid="{B4BA518F-8C49-42DF-9059-8B8C018BA16D}"/>
    <cellStyle name="20% - Accent2 14 2 4 2" xfId="39993" xr:uid="{CE8CEC3F-2F4F-4271-9DF5-3743F77DA985}"/>
    <cellStyle name="20% - Accent2 14 2 5" xfId="20168" xr:uid="{A667273F-194C-4817-A870-6C10BFB557B2}"/>
    <cellStyle name="20% - Accent2 14 2 5 2" xfId="48845" xr:uid="{D1804540-8F6B-4C97-B3E3-B720029F42C4}"/>
    <cellStyle name="20% - Accent2 14 2 6" xfId="30065" xr:uid="{A1B5E902-F636-4C07-806F-12A7D85A821C}"/>
    <cellStyle name="20% - Accent2 14 3" xfId="1459" xr:uid="{AFCE6655-7CC7-4033-8477-3AF08E9D951F}"/>
    <cellStyle name="20% - Accent2 14 3 2" xfId="3413" xr:uid="{148D858B-53CE-4846-9B84-8C44751A17FB}"/>
    <cellStyle name="20% - Accent2 14 3 2 2" xfId="32153" xr:uid="{0DE65235-1B16-48A2-9FFD-21D861F63F49}"/>
    <cellStyle name="20% - Accent2 14 3 3" xfId="7020" xr:uid="{253A53B7-6020-4B7A-8382-CE92DA34EFBC}"/>
    <cellStyle name="20% - Accent2 14 3 3 2" xfId="35705" xr:uid="{F2E93C4B-35F5-4519-A9E2-B96F005DAA3D}"/>
    <cellStyle name="20% - Accent2 14 3 4" xfId="12732" xr:uid="{39E7061B-4596-433E-8788-94A40D907949}"/>
    <cellStyle name="20% - Accent2 14 3 4 2" xfId="41410" xr:uid="{4F0DD8C0-E21B-466B-9F60-22EFEB7E1A8D}"/>
    <cellStyle name="20% - Accent2 14 3 5" xfId="21585" xr:uid="{5F369C75-2882-4FDD-96AF-BFBE8B8393B3}"/>
    <cellStyle name="20% - Accent2 14 3 5 2" xfId="50262" xr:uid="{A11441E4-609F-440B-8B0D-E944CFE90457}"/>
    <cellStyle name="20% - Accent2 14 3 6" xfId="30360" xr:uid="{15F21304-4D38-4C72-9E49-DBE482161C41}"/>
    <cellStyle name="20% - Accent2 14 4" xfId="1798" xr:uid="{F039572E-2B7D-4B17-931E-B1509E84FF6A}"/>
    <cellStyle name="20% - Accent2 14 4 2" xfId="3752" xr:uid="{035EACC1-1E26-4AC8-A56D-7A3B3C63263C}"/>
    <cellStyle name="20% - Accent2 14 4 2 2" xfId="32492" xr:uid="{160717D7-7424-48FC-AF03-863F1E016E23}"/>
    <cellStyle name="20% - Accent2 14 4 3" xfId="8437" xr:uid="{90489670-A07D-425D-9BF3-43C8F9D2C3E2}"/>
    <cellStyle name="20% - Accent2 14 4 3 2" xfId="37122" xr:uid="{3D805432-5548-449F-B1FB-454DC7D917C8}"/>
    <cellStyle name="20% - Accent2 14 4 4" xfId="14149" xr:uid="{2C4B61CB-6002-4866-ACA8-E81524ED7FF9}"/>
    <cellStyle name="20% - Accent2 14 4 4 2" xfId="42827" xr:uid="{03A4FD44-26BF-4938-B608-37B339D7B216}"/>
    <cellStyle name="20% - Accent2 14 4 5" xfId="23002" xr:uid="{157F3531-B7DC-4DDE-AFEB-D716F062A631}"/>
    <cellStyle name="20% - Accent2 14 4 5 2" xfId="51679" xr:uid="{84773EBB-367F-4967-A501-A3F2634312E0}"/>
    <cellStyle name="20% - Accent2 14 4 6" xfId="30699" xr:uid="{D1257E63-7621-49DD-B14C-1524C4628A74}"/>
    <cellStyle name="20% - Accent2 14 5" xfId="2845" xr:uid="{FA03B998-BDEE-4225-BABD-5C569E7C53FE}"/>
    <cellStyle name="20% - Accent2 14 5 2" xfId="15664" xr:uid="{79334330-E069-4632-B652-95D9EE3F23AA}"/>
    <cellStyle name="20% - Accent2 14 5 2 2" xfId="44342" xr:uid="{261CED3E-C2DF-4552-A9C2-82197BF6A128}"/>
    <cellStyle name="20% - Accent2 14 5 3" xfId="24517" xr:uid="{CE045130-574D-46EA-88EC-1CD41B7949A6}"/>
    <cellStyle name="20% - Accent2 14 5 3 2" xfId="53194" xr:uid="{5ECB8666-DFC0-4459-B854-59F30076CC90}"/>
    <cellStyle name="20% - Accent2 14 5 4" xfId="31585" xr:uid="{DE7DB05A-1E12-4E32-B3DB-88D3A509D834}"/>
    <cellStyle name="20% - Accent2 14 6" xfId="4252" xr:uid="{6699CACD-3C01-4F7F-99C2-04C9709B5CE3}"/>
    <cellStyle name="20% - Accent2 14 6 2" xfId="17223" xr:uid="{37C34966-5C85-43ED-B338-A56E42456806}"/>
    <cellStyle name="20% - Accent2 14 6 2 2" xfId="45901" xr:uid="{4A963A75-97DF-4D53-847F-6DA0B19F1A39}"/>
    <cellStyle name="20% - Accent2 14 6 3" xfId="26076" xr:uid="{0A4755AE-CB17-4BF8-8ADC-7E3578EABD00}"/>
    <cellStyle name="20% - Accent2 14 6 3 2" xfId="54753" xr:uid="{0B6B0BC4-EE65-4D99-BCCE-32FD976CE377}"/>
    <cellStyle name="20% - Accent2 14 6 4" xfId="32937" xr:uid="{F35B5091-06CF-4E5A-AD0F-AA89232E1E9A}"/>
    <cellStyle name="20% - Accent2 14 7" xfId="9964" xr:uid="{6D2EF875-E92D-4EF4-ADB7-20B4CD71055C}"/>
    <cellStyle name="20% - Accent2 14 7 2" xfId="27669" xr:uid="{15944FD3-7007-4B83-B4A2-A73390382B4E}"/>
    <cellStyle name="20% - Accent2 14 7 2 2" xfId="56346" xr:uid="{B7957456-78D9-4E0A-ADB5-7D83DCF6F8FD}"/>
    <cellStyle name="20% - Accent2 14 7 3" xfId="38642" xr:uid="{71BFA639-96C9-4982-ACEC-2221061F5A4E}"/>
    <cellStyle name="20% - Accent2 14 8" xfId="18817" xr:uid="{3403CE2A-A73A-4784-9238-5E79A06205B2}"/>
    <cellStyle name="20% - Accent2 14 8 2" xfId="47494" xr:uid="{EAE8AD29-163C-4FBA-B7A0-23889D7287FB}"/>
    <cellStyle name="20% - Accent2 14 9" xfId="29792" xr:uid="{D1B4EEC0-A00F-4613-861A-17C689A16A15}"/>
    <cellStyle name="20% - Accent2 15" xfId="913" xr:uid="{17997A7E-CBF3-4B6D-A8E4-B63CFC9349CD}"/>
    <cellStyle name="20% - Accent2 15 2" xfId="1186" xr:uid="{0E3DC807-C58A-47B2-9108-89A1B01D973A}"/>
    <cellStyle name="20% - Accent2 15 2 2" xfId="3140" xr:uid="{13A6E96F-BFD1-409C-8947-6F2AC68239E1}"/>
    <cellStyle name="20% - Accent2 15 2 2 2" xfId="31880" xr:uid="{B9016BA8-AE8B-459D-9892-3D9DA7FB23BD}"/>
    <cellStyle name="20% - Accent2 15 2 3" xfId="5625" xr:uid="{06EC8DBC-1381-4D01-AAFA-012D31C7B0E5}"/>
    <cellStyle name="20% - Accent2 15 2 3 2" xfId="34310" xr:uid="{0B204158-2735-43BE-AD29-8DDA6BA9ABC9}"/>
    <cellStyle name="20% - Accent2 15 2 4" xfId="11337" xr:uid="{9DE8A907-5294-493B-AB2C-AC0CD8857EC1}"/>
    <cellStyle name="20% - Accent2 15 2 4 2" xfId="40015" xr:uid="{F0F315A7-69C8-4EAF-A303-0FAC583C52B3}"/>
    <cellStyle name="20% - Accent2 15 2 5" xfId="20190" xr:uid="{ABD6CDC2-0BBD-494E-BD31-8AFE376A07FD}"/>
    <cellStyle name="20% - Accent2 15 2 5 2" xfId="48867" xr:uid="{96D15DD5-5168-4A3D-96BA-8A4701563622}"/>
    <cellStyle name="20% - Accent2 15 2 6" xfId="30087" xr:uid="{E83B3040-F1A5-43BA-A8FC-ABF78C5E8B1B}"/>
    <cellStyle name="20% - Accent2 15 3" xfId="1481" xr:uid="{714A419C-1E65-4E1A-9AA7-E857E6CF10F1}"/>
    <cellStyle name="20% - Accent2 15 3 2" xfId="3435" xr:uid="{1CB01F23-61B5-4788-A854-4DAA723562F0}"/>
    <cellStyle name="20% - Accent2 15 3 2 2" xfId="32175" xr:uid="{F34B6974-F9EB-418C-BD1F-7E381F3193E2}"/>
    <cellStyle name="20% - Accent2 15 3 3" xfId="7042" xr:uid="{DDAAB6E5-949E-4E21-8F5C-9CA7BBE8BD90}"/>
    <cellStyle name="20% - Accent2 15 3 3 2" xfId="35727" xr:uid="{9ABA465C-CE5D-43C1-B3C9-B3A22678EAB1}"/>
    <cellStyle name="20% - Accent2 15 3 4" xfId="12754" xr:uid="{AFA8F227-8679-4CA1-8DF2-F3F624161AD0}"/>
    <cellStyle name="20% - Accent2 15 3 4 2" xfId="41432" xr:uid="{5E201800-BE4B-4168-89BC-25B60D19ED35}"/>
    <cellStyle name="20% - Accent2 15 3 5" xfId="21607" xr:uid="{51341953-7275-4A49-A14E-D16C778E6603}"/>
    <cellStyle name="20% - Accent2 15 3 5 2" xfId="50284" xr:uid="{32730D1B-C6E3-4A1C-A79C-D721CB77F071}"/>
    <cellStyle name="20% - Accent2 15 3 6" xfId="30382" xr:uid="{46972082-A635-4406-8ABF-70EE65270531}"/>
    <cellStyle name="20% - Accent2 15 4" xfId="1820" xr:uid="{DDC88A46-91F3-4224-881E-5DA652F76386}"/>
    <cellStyle name="20% - Accent2 15 4 2" xfId="3774" xr:uid="{69C46E28-00AF-41C8-865E-1C268960B49E}"/>
    <cellStyle name="20% - Accent2 15 4 2 2" xfId="32514" xr:uid="{BAB47729-14B9-4943-994C-729570B63DFE}"/>
    <cellStyle name="20% - Accent2 15 4 3" xfId="8459" xr:uid="{A0D2873E-36CF-4BBB-9D7F-1379282C2FC3}"/>
    <cellStyle name="20% - Accent2 15 4 3 2" xfId="37144" xr:uid="{94A8E01F-5836-4A19-92D5-679EEB76599B}"/>
    <cellStyle name="20% - Accent2 15 4 4" xfId="14171" xr:uid="{BAD8106F-D6F8-4E8B-BB72-ECB75B5A9FEA}"/>
    <cellStyle name="20% - Accent2 15 4 4 2" xfId="42849" xr:uid="{E7941347-DED7-4406-9D54-4B68E312E5D6}"/>
    <cellStyle name="20% - Accent2 15 4 5" xfId="23024" xr:uid="{9F60D845-26D0-4BDF-881C-C7511CFF3B63}"/>
    <cellStyle name="20% - Accent2 15 4 5 2" xfId="51701" xr:uid="{08C9BD63-A623-4EB5-888C-4AC5CA9F7215}"/>
    <cellStyle name="20% - Accent2 15 4 6" xfId="30721" xr:uid="{15507167-753C-4B1A-ABA8-FFB325859C50}"/>
    <cellStyle name="20% - Accent2 15 5" xfId="2867" xr:uid="{57DAEF48-DE5A-4C86-9111-18F518B9E7B6}"/>
    <cellStyle name="20% - Accent2 15 5 2" xfId="15686" xr:uid="{1BC060A7-37A1-4872-9FCD-B6BB41B931E6}"/>
    <cellStyle name="20% - Accent2 15 5 2 2" xfId="44364" xr:uid="{0332D8B7-9633-4863-B634-713F43102421}"/>
    <cellStyle name="20% - Accent2 15 5 3" xfId="24539" xr:uid="{49D82D5C-38AB-45D5-8C4E-BCFEF8699998}"/>
    <cellStyle name="20% - Accent2 15 5 3 2" xfId="53216" xr:uid="{208BA742-6A25-4EEC-9C61-A508F985DFD2}"/>
    <cellStyle name="20% - Accent2 15 5 4" xfId="31607" xr:uid="{C0DF96E6-48EB-487C-83F5-4E643D8D60E1}"/>
    <cellStyle name="20% - Accent2 15 6" xfId="4274" xr:uid="{8261EB90-C598-4B6C-9EAA-E320AB1EC412}"/>
    <cellStyle name="20% - Accent2 15 6 2" xfId="17245" xr:uid="{87E6731F-493F-4BDA-A4C0-EA58A2DBB81F}"/>
    <cellStyle name="20% - Accent2 15 6 2 2" xfId="45923" xr:uid="{93711DEA-5C73-4CB6-9770-F35A17F2AEBB}"/>
    <cellStyle name="20% - Accent2 15 6 3" xfId="26098" xr:uid="{C1E96BEC-5C7D-4F94-9F99-EF25208AD63A}"/>
    <cellStyle name="20% - Accent2 15 6 3 2" xfId="54775" xr:uid="{553B1310-A81D-4734-81DA-5949B0CBF902}"/>
    <cellStyle name="20% - Accent2 15 6 4" xfId="32959" xr:uid="{F35A19D3-7D67-4436-8F6A-D311B95F5F6C}"/>
    <cellStyle name="20% - Accent2 15 7" xfId="9986" xr:uid="{48A0B60A-CDA2-42B2-B6EB-05F90C8DCF99}"/>
    <cellStyle name="20% - Accent2 15 7 2" xfId="27691" xr:uid="{876EAE3A-6379-4C42-9929-75E1AF237A0F}"/>
    <cellStyle name="20% - Accent2 15 7 2 2" xfId="56368" xr:uid="{66A52686-03B1-4E94-9765-C612F821431C}"/>
    <cellStyle name="20% - Accent2 15 7 3" xfId="38664" xr:uid="{4104EE77-98CA-4D32-B99E-7681F8A2C474}"/>
    <cellStyle name="20% - Accent2 15 8" xfId="18839" xr:uid="{D2F73BA2-ED22-4409-9C6C-528792BE99D8}"/>
    <cellStyle name="20% - Accent2 15 8 2" xfId="47516" xr:uid="{ED7C8A13-ABC6-443D-9B3C-EE740B8854D8}"/>
    <cellStyle name="20% - Accent2 15 9" xfId="29814" xr:uid="{8E63BADF-B724-4D77-9C54-6B212B564DE3}"/>
    <cellStyle name="20% - Accent2 16" xfId="660" xr:uid="{0F2B31D7-1FA9-4317-8BE0-F84E3DC01B33}"/>
    <cellStyle name="20% - Accent2 16 2" xfId="1208" xr:uid="{96442C81-6769-4A0E-A859-DDC87462A619}"/>
    <cellStyle name="20% - Accent2 16 2 2" xfId="3162" xr:uid="{1E892A55-3CA2-408E-BF59-DEFE71074396}"/>
    <cellStyle name="20% - Accent2 16 2 2 2" xfId="31902" xr:uid="{5BA68266-6192-4D38-AE2F-AEB25366B560}"/>
    <cellStyle name="20% - Accent2 16 2 3" xfId="5647" xr:uid="{C370363D-128F-45DB-B30B-D88C4CDC62EB}"/>
    <cellStyle name="20% - Accent2 16 2 3 2" xfId="34332" xr:uid="{A7E06556-0419-4F13-9471-81790CE0AFB6}"/>
    <cellStyle name="20% - Accent2 16 2 4" xfId="11359" xr:uid="{B53DB46C-8560-41C6-A663-B2A1065E72DC}"/>
    <cellStyle name="20% - Accent2 16 2 4 2" xfId="40037" xr:uid="{B22F0201-641E-4673-A230-06AC8D4417A6}"/>
    <cellStyle name="20% - Accent2 16 2 5" xfId="20212" xr:uid="{C246FDD5-79A9-471D-A88F-34C812AE2199}"/>
    <cellStyle name="20% - Accent2 16 2 5 2" xfId="48889" xr:uid="{E40EAD9B-07CE-41D3-A789-5D0904E86971}"/>
    <cellStyle name="20% - Accent2 16 2 6" xfId="30109" xr:uid="{57DDDE24-9260-418E-928A-24D8B60D72F3}"/>
    <cellStyle name="20% - Accent2 16 3" xfId="1503" xr:uid="{F1BB929D-1EE7-47FC-9466-E5ABCA59F780}"/>
    <cellStyle name="20% - Accent2 16 3 2" xfId="3457" xr:uid="{5866CD35-25A1-456D-BEEB-AA4AD1207857}"/>
    <cellStyle name="20% - Accent2 16 3 2 2" xfId="32197" xr:uid="{2307FD21-7FA7-4A35-A369-FD76406F8362}"/>
    <cellStyle name="20% - Accent2 16 3 3" xfId="7064" xr:uid="{A4817A75-BBA7-4EDA-80C7-D86C6E275A42}"/>
    <cellStyle name="20% - Accent2 16 3 3 2" xfId="35749" xr:uid="{C951DB90-0125-4063-8EE4-495269F3C046}"/>
    <cellStyle name="20% - Accent2 16 3 4" xfId="12776" xr:uid="{96133F2D-AA46-4364-AC1B-8A7EDD9F99EF}"/>
    <cellStyle name="20% - Accent2 16 3 4 2" xfId="41454" xr:uid="{0291FBB4-1D0C-4687-9689-1F314FF981B3}"/>
    <cellStyle name="20% - Accent2 16 3 5" xfId="21629" xr:uid="{CA547DEE-FC4B-4D4E-B2A4-1992FADBB9E8}"/>
    <cellStyle name="20% - Accent2 16 3 5 2" xfId="50306" xr:uid="{919C7218-F9DF-4740-B8CA-E70FB808E327}"/>
    <cellStyle name="20% - Accent2 16 3 6" xfId="30404" xr:uid="{1536CD4F-45E3-45E0-89B0-6CADCBCC2E6C}"/>
    <cellStyle name="20% - Accent2 16 4" xfId="1842" xr:uid="{713A5305-28FE-4E28-A537-5CA9D90B0C14}"/>
    <cellStyle name="20% - Accent2 16 4 2" xfId="3796" xr:uid="{2F534B25-5399-489B-B965-F9943C489B16}"/>
    <cellStyle name="20% - Accent2 16 4 2 2" xfId="32536" xr:uid="{092F6B8D-30C2-494F-9404-71B4B71D5763}"/>
    <cellStyle name="20% - Accent2 16 4 3" xfId="8481" xr:uid="{B8BD4C86-4807-42CA-A3FD-7E8B61058DE9}"/>
    <cellStyle name="20% - Accent2 16 4 3 2" xfId="37166" xr:uid="{30AF0706-1861-4022-B35B-51A488D2F759}"/>
    <cellStyle name="20% - Accent2 16 4 4" xfId="14193" xr:uid="{02D6442F-927B-4093-B0C0-777583AF18D0}"/>
    <cellStyle name="20% - Accent2 16 4 4 2" xfId="42871" xr:uid="{5F005B2C-8590-450B-A1D8-FAEBE9A06413}"/>
    <cellStyle name="20% - Accent2 16 4 5" xfId="23046" xr:uid="{812711C0-9E32-43B7-88B7-3A0654D81D31}"/>
    <cellStyle name="20% - Accent2 16 4 5 2" xfId="51723" xr:uid="{252C16A1-B450-4C15-9A66-15F6729C533B}"/>
    <cellStyle name="20% - Accent2 16 4 6" xfId="30743" xr:uid="{861E14C7-0913-4F5C-87DD-7345ACE9D057}"/>
    <cellStyle name="20% - Accent2 16 5" xfId="2614" xr:uid="{3D5BB093-7368-47B1-B0A2-90A9ACE83387}"/>
    <cellStyle name="20% - Accent2 16 5 2" xfId="15708" xr:uid="{E140A104-24CD-4B2A-8FBF-7D121146575D}"/>
    <cellStyle name="20% - Accent2 16 5 2 2" xfId="44386" xr:uid="{94123B91-CEDD-4DB7-AFB5-2EC4E1DE0660}"/>
    <cellStyle name="20% - Accent2 16 5 3" xfId="24561" xr:uid="{E3414271-2172-4EC0-8719-F6BDC953651C}"/>
    <cellStyle name="20% - Accent2 16 5 3 2" xfId="53238" xr:uid="{A553B076-A995-4663-9345-05B17812E68B}"/>
    <cellStyle name="20% - Accent2 16 5 4" xfId="31354" xr:uid="{6DDBCF7F-CFFF-4A8F-80CD-A45522D42E8C}"/>
    <cellStyle name="20% - Accent2 16 6" xfId="4296" xr:uid="{D2280D44-4287-41FD-BD97-1A68B21FC9EE}"/>
    <cellStyle name="20% - Accent2 16 6 2" xfId="17267" xr:uid="{3FB3CC4E-8268-4315-A317-84FFEA11C7D0}"/>
    <cellStyle name="20% - Accent2 16 6 2 2" xfId="45945" xr:uid="{89B97C5A-61B6-4CA7-9B06-00F9F337EB34}"/>
    <cellStyle name="20% - Accent2 16 6 3" xfId="26120" xr:uid="{9A3BAE64-8C08-4745-A980-FC612FE7B0FC}"/>
    <cellStyle name="20% - Accent2 16 6 3 2" xfId="54797" xr:uid="{B74466DE-6056-4B66-BE74-DDCE54FDA484}"/>
    <cellStyle name="20% - Accent2 16 6 4" xfId="32981" xr:uid="{4FCDC3C8-EA50-473B-8707-208B0CE5D415}"/>
    <cellStyle name="20% - Accent2 16 7" xfId="10008" xr:uid="{05892E5A-B82A-4A00-B9ED-BFE34380E0E6}"/>
    <cellStyle name="20% - Accent2 16 7 2" xfId="27713" xr:uid="{958F3CDE-88C1-4EB5-90A7-395D4CDA8FEC}"/>
    <cellStyle name="20% - Accent2 16 7 2 2" xfId="56390" xr:uid="{442F5B3F-C255-4654-986C-3E5150DD4F4C}"/>
    <cellStyle name="20% - Accent2 16 7 3" xfId="38686" xr:uid="{CE2C7DE8-D413-4D31-B973-AB2244CA4B01}"/>
    <cellStyle name="20% - Accent2 16 8" xfId="18861" xr:uid="{BE209504-76CB-4FD3-B3B2-732D837D5619}"/>
    <cellStyle name="20% - Accent2 16 8 2" xfId="47538" xr:uid="{D5F6019C-CE92-4552-BB4D-139ECF75F0F0}"/>
    <cellStyle name="20% - Accent2 16 9" xfId="29561" xr:uid="{C74EEB09-F9DD-4A55-9776-3F31B1373E62}"/>
    <cellStyle name="20% - Accent2 17" xfId="933" xr:uid="{E25EE022-E1D8-4A7A-82C7-F31E8079C61A}"/>
    <cellStyle name="20% - Accent2 17 2" xfId="1525" xr:uid="{672AD579-F670-4A3F-93A8-1DA12D470BFA}"/>
    <cellStyle name="20% - Accent2 17 2 2" xfId="3479" xr:uid="{E7F7DC40-2940-4976-B3F5-0D046FA79CA8}"/>
    <cellStyle name="20% - Accent2 17 2 2 2" xfId="32219" xr:uid="{9E0CA5A7-2E53-44A0-A749-FD525C66ADF1}"/>
    <cellStyle name="20% - Accent2 17 2 3" xfId="5669" xr:uid="{6402C3FD-C342-4EF8-8A5D-92BEA5AA687C}"/>
    <cellStyle name="20% - Accent2 17 2 3 2" xfId="34354" xr:uid="{FDEE4351-D47B-418F-AD55-9530B1D7DFDA}"/>
    <cellStyle name="20% - Accent2 17 2 4" xfId="11381" xr:uid="{6A5E47F3-90DD-43B9-B85A-97337BEF943A}"/>
    <cellStyle name="20% - Accent2 17 2 4 2" xfId="40059" xr:uid="{BBF61E12-04C5-448B-918D-EB4C40672AF3}"/>
    <cellStyle name="20% - Accent2 17 2 5" xfId="20234" xr:uid="{A70B12FA-434A-4CCE-825E-9DD5C7964BBC}"/>
    <cellStyle name="20% - Accent2 17 2 5 2" xfId="48911" xr:uid="{83F28877-41AF-4654-8CDA-90CA9A418311}"/>
    <cellStyle name="20% - Accent2 17 2 6" xfId="30426" xr:uid="{BA8C7AE4-A409-4242-BECB-C0BBE438B601}"/>
    <cellStyle name="20% - Accent2 17 3" xfId="1864" xr:uid="{603541F0-7C61-46D4-BB93-E649DCF848F8}"/>
    <cellStyle name="20% - Accent2 17 3 2" xfId="3818" xr:uid="{D8A26840-FB3E-4909-8C74-41D65F1D0499}"/>
    <cellStyle name="20% - Accent2 17 3 2 2" xfId="32558" xr:uid="{F533A26B-C4CA-4320-848B-F6914CE188CC}"/>
    <cellStyle name="20% - Accent2 17 3 3" xfId="7086" xr:uid="{3CBA1E52-803F-4DB3-972A-BA9AFDC05CFD}"/>
    <cellStyle name="20% - Accent2 17 3 3 2" xfId="35771" xr:uid="{1E11B7C8-B2A6-455C-9393-4799C1C9ACDF}"/>
    <cellStyle name="20% - Accent2 17 3 4" xfId="12798" xr:uid="{557F8ECC-0A14-4A99-9B92-C673BAAA0CC0}"/>
    <cellStyle name="20% - Accent2 17 3 4 2" xfId="41476" xr:uid="{C58EDDD9-8E25-479E-922D-D7547875E995}"/>
    <cellStyle name="20% - Accent2 17 3 5" xfId="21651" xr:uid="{252A7FA9-36EB-435E-B4A2-0EACCC64748D}"/>
    <cellStyle name="20% - Accent2 17 3 5 2" xfId="50328" xr:uid="{A47D3104-DB55-4083-BD1E-35F36B4FEDC6}"/>
    <cellStyle name="20% - Accent2 17 3 6" xfId="30765" xr:uid="{2A10E32B-C1E1-44E1-838A-701CBC1A1C56}"/>
    <cellStyle name="20% - Accent2 17 4" xfId="2887" xr:uid="{DC950244-9523-41A2-BF27-36A9B88D37C7}"/>
    <cellStyle name="20% - Accent2 17 4 2" xfId="8503" xr:uid="{FF0A7002-54BC-40E5-9343-3BF10DF2D3A6}"/>
    <cellStyle name="20% - Accent2 17 4 2 2" xfId="37188" xr:uid="{FF3F3543-D6E1-48A4-9F07-43741E3DF529}"/>
    <cellStyle name="20% - Accent2 17 4 3" xfId="14215" xr:uid="{DA932688-DE1E-448E-8472-E922B3A4DE66}"/>
    <cellStyle name="20% - Accent2 17 4 3 2" xfId="42893" xr:uid="{BCD780C4-B969-49D9-B195-7B13812C7F4E}"/>
    <cellStyle name="20% - Accent2 17 4 4" xfId="23068" xr:uid="{0FF25BEB-BFA8-4F1A-B614-3E32F4E9FE4E}"/>
    <cellStyle name="20% - Accent2 17 4 4 2" xfId="51745" xr:uid="{91A1D2B1-1BA1-4224-B024-B9425D16D69E}"/>
    <cellStyle name="20% - Accent2 17 4 5" xfId="31627" xr:uid="{2BE23F45-7744-4D3B-8C59-9B36D301AC4C}"/>
    <cellStyle name="20% - Accent2 17 5" xfId="4318" xr:uid="{B23C5B9F-03A0-40DD-ACDC-D89341CB57E3}"/>
    <cellStyle name="20% - Accent2 17 5 2" xfId="15730" xr:uid="{AC23F8FC-6A8A-48E7-AD04-9A7078628E07}"/>
    <cellStyle name="20% - Accent2 17 5 2 2" xfId="44408" xr:uid="{1C7FE874-BF83-416C-AA23-E4F89522D4F6}"/>
    <cellStyle name="20% - Accent2 17 5 3" xfId="24583" xr:uid="{D7BD6EE2-F315-4B02-AC76-F90A6CB12AE1}"/>
    <cellStyle name="20% - Accent2 17 5 3 2" xfId="53260" xr:uid="{D1DFFB98-4F70-4649-B087-1F0323B75D02}"/>
    <cellStyle name="20% - Accent2 17 5 4" xfId="33003" xr:uid="{0014FE0A-C118-4D87-AF6E-BCAB1A5350BD}"/>
    <cellStyle name="20% - Accent2 17 6" xfId="17289" xr:uid="{4CFC07A0-3B31-4B1E-86C4-59EEC40D0C45}"/>
    <cellStyle name="20% - Accent2 17 6 2" xfId="26142" xr:uid="{0AF1F6E0-2D26-48B0-BD62-45498C64B416}"/>
    <cellStyle name="20% - Accent2 17 6 2 2" xfId="54819" xr:uid="{2D6AFEB9-25B1-4D97-BEB1-67C4D36B62D2}"/>
    <cellStyle name="20% - Accent2 17 6 3" xfId="45967" xr:uid="{87C7E43C-BE1D-44C0-AF2C-8222924FB54B}"/>
    <cellStyle name="20% - Accent2 17 7" xfId="10030" xr:uid="{A51F7F43-5CE0-4CD9-AECE-E10F1EB5DEBC}"/>
    <cellStyle name="20% - Accent2 17 7 2" xfId="27735" xr:uid="{F548CBFA-2A0C-44D3-A05B-6C5A8680407F}"/>
    <cellStyle name="20% - Accent2 17 7 2 2" xfId="56412" xr:uid="{B94FEF55-333F-4184-92DD-17299F6B0204}"/>
    <cellStyle name="20% - Accent2 17 7 3" xfId="38708" xr:uid="{81FBFDB4-F908-48DE-BF3D-370B00E1E93A}"/>
    <cellStyle name="20% - Accent2 17 8" xfId="18883" xr:uid="{AE0DC0CF-CF65-4F81-B749-B199F9D4635B}"/>
    <cellStyle name="20% - Accent2 17 8 2" xfId="47560" xr:uid="{9D0CF652-D41A-45FE-9F73-A92444BA3CC8}"/>
    <cellStyle name="20% - Accent2 17 9" xfId="29834" xr:uid="{F7885E41-093F-48E8-9D3B-5F4EAEAD7035}"/>
    <cellStyle name="20% - Accent2 18" xfId="1547" xr:uid="{C6D80AD2-EE28-416B-9672-BDE1762E0AA6}"/>
    <cellStyle name="20% - Accent2 18 2" xfId="1886" xr:uid="{7C7E1409-047C-4B3B-818F-37BD534C399E}"/>
    <cellStyle name="20% - Accent2 18 2 2" xfId="3840" xr:uid="{AA89CC7F-1F45-49D5-B41D-85AA294F1DD3}"/>
    <cellStyle name="20% - Accent2 18 2 2 2" xfId="32580" xr:uid="{13A2C331-68A9-43A4-BB98-795B782E018C}"/>
    <cellStyle name="20% - Accent2 18 2 3" xfId="5691" xr:uid="{3E32AFE1-D5DF-4A92-9718-A41E59183101}"/>
    <cellStyle name="20% - Accent2 18 2 3 2" xfId="34376" xr:uid="{784A3093-7185-461F-9F26-45C5068B13A6}"/>
    <cellStyle name="20% - Accent2 18 2 4" xfId="11403" xr:uid="{B573A529-2143-4D0A-8890-00CD93652A37}"/>
    <cellStyle name="20% - Accent2 18 2 4 2" xfId="40081" xr:uid="{4CAB0736-E81E-4482-9C4F-5C66BAEDFBCD}"/>
    <cellStyle name="20% - Accent2 18 2 5" xfId="20256" xr:uid="{62DB1504-F6D5-4F4B-A75E-21B246CF84B0}"/>
    <cellStyle name="20% - Accent2 18 2 5 2" xfId="48933" xr:uid="{DBD38AAD-C8DE-488B-94C8-CC622193804E}"/>
    <cellStyle name="20% - Accent2 18 2 6" xfId="30787" xr:uid="{527657BE-6FC9-4B17-8E68-4C331486958F}"/>
    <cellStyle name="20% - Accent2 18 3" xfId="3501" xr:uid="{CDDC40D8-8CDC-4219-BB44-D76FF950D604}"/>
    <cellStyle name="20% - Accent2 18 3 2" xfId="7108" xr:uid="{8F4C16F0-3958-49B6-ACDD-40E7A134D42A}"/>
    <cellStyle name="20% - Accent2 18 3 2 2" xfId="35793" xr:uid="{C2228524-44B5-4814-9509-B2B8539D0B3B}"/>
    <cellStyle name="20% - Accent2 18 3 3" xfId="12820" xr:uid="{D015F43D-E1A6-4926-BF4E-CF010949101F}"/>
    <cellStyle name="20% - Accent2 18 3 3 2" xfId="41498" xr:uid="{5C9B2E53-EF8C-45FF-900F-C1313EACB730}"/>
    <cellStyle name="20% - Accent2 18 3 4" xfId="21673" xr:uid="{629E85AA-1B8E-487C-AD1A-A03D71FD4BEE}"/>
    <cellStyle name="20% - Accent2 18 3 4 2" xfId="50350" xr:uid="{8E25B3FC-7692-4B01-921C-6761B93C858D}"/>
    <cellStyle name="20% - Accent2 18 3 5" xfId="32241" xr:uid="{604A0A7F-7707-4C9F-B21E-868A116FB1E1}"/>
    <cellStyle name="20% - Accent2 18 4" xfId="8525" xr:uid="{CDB67F55-3DBB-4CEF-94BC-CF6903BCDF91}"/>
    <cellStyle name="20% - Accent2 18 4 2" xfId="14237" xr:uid="{CEB7BB5A-381E-4438-98B3-5894EF20ABD5}"/>
    <cellStyle name="20% - Accent2 18 4 2 2" xfId="42915" xr:uid="{C75FC959-418C-4444-A397-53F0ED3887DD}"/>
    <cellStyle name="20% - Accent2 18 4 3" xfId="23090" xr:uid="{D59A185C-9F04-469D-A8A5-D519F9838C78}"/>
    <cellStyle name="20% - Accent2 18 4 3 2" xfId="51767" xr:uid="{8E1DC656-8E9E-4810-A91C-6F65FCE5BEE6}"/>
    <cellStyle name="20% - Accent2 18 4 4" xfId="37210" xr:uid="{6D780D0D-1764-49EC-9685-DE71FC116911}"/>
    <cellStyle name="20% - Accent2 18 5" xfId="4340" xr:uid="{36E9695E-8ED3-4B06-9BC6-6C2FEE2C47D3}"/>
    <cellStyle name="20% - Accent2 18 5 2" xfId="15752" xr:uid="{8D25F44E-4E62-4C75-9CCA-C82FC79FA233}"/>
    <cellStyle name="20% - Accent2 18 5 2 2" xfId="44430" xr:uid="{CB712C50-06A3-4C31-BE42-765F8E5C7FBE}"/>
    <cellStyle name="20% - Accent2 18 5 3" xfId="24605" xr:uid="{064EA597-D27A-4303-8B12-BB8CA64F3DB6}"/>
    <cellStyle name="20% - Accent2 18 5 3 2" xfId="53282" xr:uid="{1C640D83-0729-4DC5-A9DE-81F2845BD7C5}"/>
    <cellStyle name="20% - Accent2 18 5 4" xfId="33025" xr:uid="{827FCF48-DAFE-4010-BA6B-291D96C756C3}"/>
    <cellStyle name="20% - Accent2 18 6" xfId="17311" xr:uid="{DF5A5E53-D524-431C-A373-2A6219944962}"/>
    <cellStyle name="20% - Accent2 18 6 2" xfId="26164" xr:uid="{E76C8632-7AE1-49BB-8103-619107EDA20E}"/>
    <cellStyle name="20% - Accent2 18 6 2 2" xfId="54841" xr:uid="{83F617FF-B859-487E-8F74-6532609F6A3B}"/>
    <cellStyle name="20% - Accent2 18 6 3" xfId="45989" xr:uid="{94C62BC4-4B17-432C-8934-9A57EBE9F533}"/>
    <cellStyle name="20% - Accent2 18 7" xfId="10052" xr:uid="{19696EE8-99BF-4F24-9739-AC97E0D78A72}"/>
    <cellStyle name="20% - Accent2 18 7 2" xfId="27757" xr:uid="{C8FB8B7F-1F30-4BEA-8668-04875BE29DE5}"/>
    <cellStyle name="20% - Accent2 18 7 2 2" xfId="56434" xr:uid="{172F96B2-1CF3-43C4-AD9F-E32E9C3C09E3}"/>
    <cellStyle name="20% - Accent2 18 7 3" xfId="38730" xr:uid="{E43ED19C-4687-45EC-8370-20ECC600A2F3}"/>
    <cellStyle name="20% - Accent2 18 8" xfId="18905" xr:uid="{2C767B0E-DDE3-407E-A36C-50B8AF8C5240}"/>
    <cellStyle name="20% - Accent2 18 8 2" xfId="47582" xr:uid="{1C4EE419-6DDE-48AF-868E-6D3AF543E7CD}"/>
    <cellStyle name="20% - Accent2 18 9" xfId="30448" xr:uid="{55F42ED3-1CFE-4BD8-A9B8-9EBC9A1CE17A}"/>
    <cellStyle name="20% - Accent2 19" xfId="1228" xr:uid="{F1E3A0AA-0F81-45F2-8FDB-2328C5B33330}"/>
    <cellStyle name="20% - Accent2 19 2" xfId="1908" xr:uid="{432F85B2-FF7A-44BC-B94C-13EFD468B44D}"/>
    <cellStyle name="20% - Accent2 19 2 2" xfId="3862" xr:uid="{64B20C8E-585F-4983-9AF2-A97A9096F48F}"/>
    <cellStyle name="20% - Accent2 19 2 2 2" xfId="32602" xr:uid="{7FEB7564-3C17-4D2F-94A6-5E89AFE00F7A}"/>
    <cellStyle name="20% - Accent2 19 2 3" xfId="5713" xr:uid="{FDEB0789-E7F4-40EB-95B6-05DE427BBCAA}"/>
    <cellStyle name="20% - Accent2 19 2 3 2" xfId="34398" xr:uid="{784B80FF-33BC-40F9-BACE-249867C12951}"/>
    <cellStyle name="20% - Accent2 19 2 4" xfId="11425" xr:uid="{1A7423B9-CD1B-4419-BE46-7865D5DF5924}"/>
    <cellStyle name="20% - Accent2 19 2 4 2" xfId="40103" xr:uid="{9FF8A376-3DB1-4838-9442-2A2F5DB66017}"/>
    <cellStyle name="20% - Accent2 19 2 5" xfId="20278" xr:uid="{297290A4-A2BE-4817-A195-3E5CD3F6113A}"/>
    <cellStyle name="20% - Accent2 19 2 5 2" xfId="48955" xr:uid="{08EA70D1-B5D1-450A-B799-7B0D40252773}"/>
    <cellStyle name="20% - Accent2 19 2 6" xfId="30809" xr:uid="{9D0C1C37-DBFE-462C-A9A6-1C9A8B98C21F}"/>
    <cellStyle name="20% - Accent2 19 3" xfId="3182" xr:uid="{32908AA6-A052-422D-9DEF-D91FDE709ECB}"/>
    <cellStyle name="20% - Accent2 19 3 2" xfId="7130" xr:uid="{B41FC56C-6E33-474F-8B59-0A7697CB6CA6}"/>
    <cellStyle name="20% - Accent2 19 3 2 2" xfId="35815" xr:uid="{11C29A78-B548-4E00-9F76-E24542275781}"/>
    <cellStyle name="20% - Accent2 19 3 3" xfId="12842" xr:uid="{34EDC441-7621-41AB-BA65-BE2356D3E9D8}"/>
    <cellStyle name="20% - Accent2 19 3 3 2" xfId="41520" xr:uid="{2D8646C1-08A0-4AFF-B217-4B2BB76FB4C0}"/>
    <cellStyle name="20% - Accent2 19 3 4" xfId="21695" xr:uid="{304A64C3-50ED-4E8A-8F08-9EB6DF74F49F}"/>
    <cellStyle name="20% - Accent2 19 3 4 2" xfId="50372" xr:uid="{A8A23247-C394-4A92-B0F0-6C78E56BCAEE}"/>
    <cellStyle name="20% - Accent2 19 3 5" xfId="31922" xr:uid="{DF85EF22-CF84-433F-8C9B-C89AEB9CAE95}"/>
    <cellStyle name="20% - Accent2 19 4" xfId="8547" xr:uid="{078C938B-629F-41CE-A99E-779BEBA16859}"/>
    <cellStyle name="20% - Accent2 19 4 2" xfId="14259" xr:uid="{73A5BFAD-CDE0-4203-843B-CF0916AD26FD}"/>
    <cellStyle name="20% - Accent2 19 4 2 2" xfId="42937" xr:uid="{C751664C-CC98-424D-B734-D072AEF8E7F6}"/>
    <cellStyle name="20% - Accent2 19 4 3" xfId="23112" xr:uid="{1F593C55-07AD-4211-9DF9-343150E900E4}"/>
    <cellStyle name="20% - Accent2 19 4 3 2" xfId="51789" xr:uid="{481F6495-5446-4108-93EB-1A67447F7A26}"/>
    <cellStyle name="20% - Accent2 19 4 4" xfId="37232" xr:uid="{688B4155-4C83-402E-AAAF-EDF2C4732394}"/>
    <cellStyle name="20% - Accent2 19 5" xfId="4362" xr:uid="{E0A199FF-237D-4019-ABC6-35C7D9A4C75D}"/>
    <cellStyle name="20% - Accent2 19 5 2" xfId="15774" xr:uid="{9D8A3894-ACC0-4F57-AA33-44C584AF0529}"/>
    <cellStyle name="20% - Accent2 19 5 2 2" xfId="44452" xr:uid="{B6A0E6A1-3399-49B1-B221-61EB6FC07CEB}"/>
    <cellStyle name="20% - Accent2 19 5 3" xfId="24627" xr:uid="{F8CE3E2D-5E86-4716-90AA-C7F77304042D}"/>
    <cellStyle name="20% - Accent2 19 5 3 2" xfId="53304" xr:uid="{81EF0C17-8962-40B8-8CA5-52DAE3AEF158}"/>
    <cellStyle name="20% - Accent2 19 5 4" xfId="33047" xr:uid="{D56FE7CA-B344-44E8-9598-D9AA556A9504}"/>
    <cellStyle name="20% - Accent2 19 6" xfId="17333" xr:uid="{FCF6C7DC-7DB9-45F0-9E18-46B24D0F0ADD}"/>
    <cellStyle name="20% - Accent2 19 6 2" xfId="26186" xr:uid="{F9CE7FF6-F385-4BC9-A326-42F8F9706E7D}"/>
    <cellStyle name="20% - Accent2 19 6 2 2" xfId="54863" xr:uid="{EAFA6825-9ABB-4D85-B4BF-81684DB34D57}"/>
    <cellStyle name="20% - Accent2 19 6 3" xfId="46011" xr:uid="{A150ED9C-DE9C-479B-9D1E-3D22B183570F}"/>
    <cellStyle name="20% - Accent2 19 7" xfId="10074" xr:uid="{AAFDA667-E744-483C-A020-3873013E6A7D}"/>
    <cellStyle name="20% - Accent2 19 7 2" xfId="27779" xr:uid="{D257AAFA-09A3-4AB4-A857-915EF68B6DA2}"/>
    <cellStyle name="20% - Accent2 19 7 2 2" xfId="56456" xr:uid="{4AD33DFD-8926-43DA-AAC0-FFA56B40687C}"/>
    <cellStyle name="20% - Accent2 19 7 3" xfId="38752" xr:uid="{1D775B9F-B3B1-4485-9A16-D870767C0F31}"/>
    <cellStyle name="20% - Accent2 19 8" xfId="18927" xr:uid="{EB76D53F-5870-4F6B-ADF1-3A9212F4835E}"/>
    <cellStyle name="20% - Accent2 19 8 2" xfId="47604" xr:uid="{28B0186B-9BE8-4642-90B7-3086098F4C3A}"/>
    <cellStyle name="20% - Accent2 19 9" xfId="30129" xr:uid="{1940D8FA-1A62-4148-88D5-D2A7B9B6DDD1}"/>
    <cellStyle name="20% - Accent2 2" xfId="180" xr:uid="{7B435C07-BD43-491A-9DCA-3CF0DCA274A6}"/>
    <cellStyle name="20% - Accent2 2 2" xfId="233" xr:uid="{CF1905F5-DC4C-4AD2-B8C4-A1187AE3BB67}"/>
    <cellStyle name="20% - Accent2 20" xfId="1930" xr:uid="{8B76E76A-C73F-4EAD-BE19-089E4B2566B9}"/>
    <cellStyle name="20% - Accent2 20 2" xfId="3884" xr:uid="{885F9672-34BA-428D-BC6F-6BD9ECBB7FE2}"/>
    <cellStyle name="20% - Accent2 20 2 2" xfId="5735" xr:uid="{BD1BF3D0-29DF-487C-ADB6-53FB7598ABA2}"/>
    <cellStyle name="20% - Accent2 20 2 2 2" xfId="34420" xr:uid="{F120E2E5-4B7D-4AD4-8147-3DD2A9400033}"/>
    <cellStyle name="20% - Accent2 20 2 3" xfId="11447" xr:uid="{590559F8-7FAD-4F1F-B101-A1DE57F331C1}"/>
    <cellStyle name="20% - Accent2 20 2 3 2" xfId="40125" xr:uid="{AA1C14BF-A161-49F9-AF9A-91CDC0A27985}"/>
    <cellStyle name="20% - Accent2 20 2 4" xfId="20300" xr:uid="{FFF728F1-9053-4A25-A59B-107A25575134}"/>
    <cellStyle name="20% - Accent2 20 2 4 2" xfId="48977" xr:uid="{30B0E374-C885-4F45-999E-D4379167EA68}"/>
    <cellStyle name="20% - Accent2 20 2 5" xfId="32624" xr:uid="{1E78FE2F-CB12-443D-944D-94639A82E943}"/>
    <cellStyle name="20% - Accent2 20 3" xfId="7152" xr:uid="{949EFB56-0E5A-4386-B283-8C38E39D9F6C}"/>
    <cellStyle name="20% - Accent2 20 3 2" xfId="12864" xr:uid="{B0D0094E-04C2-49F7-A1EE-8AED961291AF}"/>
    <cellStyle name="20% - Accent2 20 3 2 2" xfId="41542" xr:uid="{978DEDCC-6B02-4F0C-88AC-076DBA2BC3A3}"/>
    <cellStyle name="20% - Accent2 20 3 3" xfId="21717" xr:uid="{F08D3E39-D9F5-448B-ABE5-477E9CFDBF13}"/>
    <cellStyle name="20% - Accent2 20 3 3 2" xfId="50394" xr:uid="{369601F1-510A-4DB4-84DE-7B4F695FAA55}"/>
    <cellStyle name="20% - Accent2 20 3 4" xfId="35837" xr:uid="{0F5EA974-14A0-405B-AC64-ADCDE5465F35}"/>
    <cellStyle name="20% - Accent2 20 4" xfId="8569" xr:uid="{F45249A8-E131-42DB-AB9A-B9E351D3A1D1}"/>
    <cellStyle name="20% - Accent2 20 4 2" xfId="14281" xr:uid="{E34C146A-3D6E-4017-BA28-1F4EDE486D53}"/>
    <cellStyle name="20% - Accent2 20 4 2 2" xfId="42959" xr:uid="{8C3BF64D-A5F8-4C71-9648-D8D481547ED2}"/>
    <cellStyle name="20% - Accent2 20 4 3" xfId="23134" xr:uid="{F0136BF6-64D8-4E33-BD86-840124005270}"/>
    <cellStyle name="20% - Accent2 20 4 3 2" xfId="51811" xr:uid="{2CAA335B-4DCB-4409-8986-51DCA1762A84}"/>
    <cellStyle name="20% - Accent2 20 4 4" xfId="37254" xr:uid="{B6B56FF3-B103-41BF-9E4F-2C2395DD05D2}"/>
    <cellStyle name="20% - Accent2 20 5" xfId="4384" xr:uid="{4E903FEC-4935-40C9-B15F-AB005BCDDE5D}"/>
    <cellStyle name="20% - Accent2 20 5 2" xfId="15796" xr:uid="{6C8A16B4-5721-4C2F-B367-C293CD7B2E35}"/>
    <cellStyle name="20% - Accent2 20 5 2 2" xfId="44474" xr:uid="{5D883E13-F99E-4204-9230-4A1F997D58A1}"/>
    <cellStyle name="20% - Accent2 20 5 3" xfId="24649" xr:uid="{34C4F90E-51AC-45A1-AAA0-A61A627007B8}"/>
    <cellStyle name="20% - Accent2 20 5 3 2" xfId="53326" xr:uid="{20D5791F-9E7B-4C90-8A76-2B56528FBC0A}"/>
    <cellStyle name="20% - Accent2 20 5 4" xfId="33069" xr:uid="{38154CC3-D39A-4B15-959D-F04CE0F19456}"/>
    <cellStyle name="20% - Accent2 20 6" xfId="17355" xr:uid="{0FCF8214-D6CF-43E7-B4DA-1BE61A427A88}"/>
    <cellStyle name="20% - Accent2 20 6 2" xfId="26208" xr:uid="{C1C192CA-8963-42F0-AB5B-9E652D3EB114}"/>
    <cellStyle name="20% - Accent2 20 6 2 2" xfId="54885" xr:uid="{B562ECAB-5E63-499F-BE5E-DA480134CFE9}"/>
    <cellStyle name="20% - Accent2 20 6 3" xfId="46033" xr:uid="{45C5E9C7-AAD7-4851-A8D7-0B0D78F5F88E}"/>
    <cellStyle name="20% - Accent2 20 7" xfId="10096" xr:uid="{886AE367-CBA3-46A6-8845-207C2E78933B}"/>
    <cellStyle name="20% - Accent2 20 7 2" xfId="27801" xr:uid="{632DECE0-54B9-41B5-9D6B-5EC193A11BD1}"/>
    <cellStyle name="20% - Accent2 20 7 2 2" xfId="56478" xr:uid="{8D26F5E5-49F0-4C58-91F2-C7264FFE6AC8}"/>
    <cellStyle name="20% - Accent2 20 7 3" xfId="38774" xr:uid="{124BA2EE-9128-4EE6-B29A-556A68BBC1FB}"/>
    <cellStyle name="20% - Accent2 20 8" xfId="18949" xr:uid="{623C13C2-B6D9-4108-B355-BB97C5329580}"/>
    <cellStyle name="20% - Accent2 20 8 2" xfId="47626" xr:uid="{14CC0590-A1CC-40B8-AF13-87A4F6792C9C}"/>
    <cellStyle name="20% - Accent2 20 9" xfId="30831" xr:uid="{523E90D0-C3C5-44B2-8BC6-553DD0910F02}"/>
    <cellStyle name="20% - Accent2 21" xfId="1953" xr:uid="{E2786E94-4D2E-49CA-B12F-28C97CB28FF0}"/>
    <cellStyle name="20% - Accent2 21 2" xfId="3906" xr:uid="{170D9E73-6791-467B-B5BA-52E73C8FF479}"/>
    <cellStyle name="20% - Accent2 21 2 2" xfId="5757" xr:uid="{595BF140-4AA0-4A04-9DF8-28DD3BDF911C}"/>
    <cellStyle name="20% - Accent2 21 2 2 2" xfId="34442" xr:uid="{DA2A152E-1CDB-4D51-B6A6-6F466294B3A5}"/>
    <cellStyle name="20% - Accent2 21 2 3" xfId="11469" xr:uid="{6E0BB0D9-0F2A-4D0F-A25E-C212300735CE}"/>
    <cellStyle name="20% - Accent2 21 2 3 2" xfId="40147" xr:uid="{A6A15613-FC74-4FAB-BC1D-15A2EE47C83E}"/>
    <cellStyle name="20% - Accent2 21 2 4" xfId="20322" xr:uid="{068F8ABF-5564-4309-B4F1-4BDD61C28374}"/>
    <cellStyle name="20% - Accent2 21 2 4 2" xfId="48999" xr:uid="{08D1E4B0-668A-4714-91A5-8E62B8F650BA}"/>
    <cellStyle name="20% - Accent2 21 2 5" xfId="32646" xr:uid="{530ED067-1179-447A-8DF5-56EF66472F02}"/>
    <cellStyle name="20% - Accent2 21 3" xfId="7174" xr:uid="{EB43CBEF-4018-45FF-B609-6439BADD76CE}"/>
    <cellStyle name="20% - Accent2 21 3 2" xfId="12886" xr:uid="{D587632C-19C0-4E08-8F8C-2723D55EEC0D}"/>
    <cellStyle name="20% - Accent2 21 3 2 2" xfId="41564" xr:uid="{76524B76-24B3-40F1-9B95-E11D83A9EA46}"/>
    <cellStyle name="20% - Accent2 21 3 3" xfId="21739" xr:uid="{84B20539-7A5B-4D06-852F-F73F337CB12B}"/>
    <cellStyle name="20% - Accent2 21 3 3 2" xfId="50416" xr:uid="{B7B842A0-F3C8-4205-8577-580C55C5B7DC}"/>
    <cellStyle name="20% - Accent2 21 3 4" xfId="35859" xr:uid="{853A3C0B-4DBE-4389-A8D5-0FA08167FE11}"/>
    <cellStyle name="20% - Accent2 21 4" xfId="8591" xr:uid="{1FB653B6-B2EF-4B84-9142-3E46DCEF2048}"/>
    <cellStyle name="20% - Accent2 21 4 2" xfId="14303" xr:uid="{9DA37E25-7773-4E5D-AAB0-4691FCCAE62E}"/>
    <cellStyle name="20% - Accent2 21 4 2 2" xfId="42981" xr:uid="{11422216-CEA3-42FB-8828-F5F422EE30B9}"/>
    <cellStyle name="20% - Accent2 21 4 3" xfId="23156" xr:uid="{F7654A89-713B-4526-AB8B-11E7A88CAADC}"/>
    <cellStyle name="20% - Accent2 21 4 3 2" xfId="51833" xr:uid="{8370D56C-5017-4596-BA1A-740AF73AA42F}"/>
    <cellStyle name="20% - Accent2 21 4 4" xfId="37276" xr:uid="{188CC703-60F6-40D4-AFAD-871BB1F5BD7F}"/>
    <cellStyle name="20% - Accent2 21 5" xfId="4406" xr:uid="{2B31A3DF-6F2D-452A-9C48-CD7E43B27837}"/>
    <cellStyle name="20% - Accent2 21 5 2" xfId="15818" xr:uid="{05A60271-A5D2-4681-9C42-784E75484E1E}"/>
    <cellStyle name="20% - Accent2 21 5 2 2" xfId="44496" xr:uid="{863859DE-7CE8-4E89-BB32-7112554A1BDA}"/>
    <cellStyle name="20% - Accent2 21 5 3" xfId="24671" xr:uid="{B42CE61C-7470-4056-BA3B-8C77661587A1}"/>
    <cellStyle name="20% - Accent2 21 5 3 2" xfId="53348" xr:uid="{776A632A-9F10-45F4-92E8-CD9936B42947}"/>
    <cellStyle name="20% - Accent2 21 5 4" xfId="33091" xr:uid="{F3456FB9-9994-4F9E-ACA5-FC34ECD4AE23}"/>
    <cellStyle name="20% - Accent2 21 6" xfId="17377" xr:uid="{34A97F74-0D37-4188-A69F-29761264839A}"/>
    <cellStyle name="20% - Accent2 21 6 2" xfId="26230" xr:uid="{13ED28FF-AE08-4374-80E2-E6646DA9F6F6}"/>
    <cellStyle name="20% - Accent2 21 6 2 2" xfId="54907" xr:uid="{788959A0-3A02-4D49-A750-6082A73D3FFC}"/>
    <cellStyle name="20% - Accent2 21 6 3" xfId="46055" xr:uid="{248C797E-D5A9-4945-B66D-D8251441E682}"/>
    <cellStyle name="20% - Accent2 21 7" xfId="10118" xr:uid="{2B72C243-16D5-4E98-A56E-E4AC12C2D8E5}"/>
    <cellStyle name="20% - Accent2 21 7 2" xfId="27823" xr:uid="{3CEF768C-96BB-46EC-BF59-0A0F7C8B8093}"/>
    <cellStyle name="20% - Accent2 21 7 2 2" xfId="56500" xr:uid="{8E9F3AB7-6B20-4B9A-A6A4-5DA6B6807BA4}"/>
    <cellStyle name="20% - Accent2 21 7 3" xfId="38796" xr:uid="{BDC47CB3-0E8F-45CC-8B13-81C5EE71F782}"/>
    <cellStyle name="20% - Accent2 21 8" xfId="18971" xr:uid="{FC374C64-6FEC-4198-9749-43738D0577E3}"/>
    <cellStyle name="20% - Accent2 21 8 2" xfId="47648" xr:uid="{20877BD0-1B77-43B6-A080-F5E76968FD6F}"/>
    <cellStyle name="20% - Accent2 21 9" xfId="30853" xr:uid="{862B5145-FB1B-4BAA-903E-ED6B70BEEFB3}"/>
    <cellStyle name="20% - Accent2 22" xfId="1567" xr:uid="{49DD819D-D3C9-42C5-8468-2BE526922CE6}"/>
    <cellStyle name="20% - Accent2 22 2" xfId="3521" xr:uid="{4CD4DB6E-9102-47FB-9B94-3FEA67D12260}"/>
    <cellStyle name="20% - Accent2 22 2 2" xfId="5779" xr:uid="{CBD890B2-5755-425A-B1D0-2C024D755EC2}"/>
    <cellStyle name="20% - Accent2 22 2 2 2" xfId="34464" xr:uid="{74F63F8F-B9BA-4DD6-BBE1-B8B62F208BC2}"/>
    <cellStyle name="20% - Accent2 22 2 3" xfId="11491" xr:uid="{2349D803-28A7-4BEE-9D2D-4B6FC0FE6D4E}"/>
    <cellStyle name="20% - Accent2 22 2 3 2" xfId="40169" xr:uid="{32EB8436-6A15-41BA-A5A5-C45A67C43BA8}"/>
    <cellStyle name="20% - Accent2 22 2 4" xfId="20344" xr:uid="{A2AFDB20-B352-4FFD-8005-C87FD9C18589}"/>
    <cellStyle name="20% - Accent2 22 2 4 2" xfId="49021" xr:uid="{81F6507E-FB14-4DF3-BFFA-9DF5EDC77127}"/>
    <cellStyle name="20% - Accent2 22 2 5" xfId="32261" xr:uid="{2030D464-6B8F-49B5-982C-0D2BA08DC0CC}"/>
    <cellStyle name="20% - Accent2 22 3" xfId="7196" xr:uid="{C49F90FE-565D-410D-9D39-BF3D0D037C35}"/>
    <cellStyle name="20% - Accent2 22 3 2" xfId="12908" xr:uid="{4AD450A4-EB5A-430B-9311-CB270EE6F7B9}"/>
    <cellStyle name="20% - Accent2 22 3 2 2" xfId="41586" xr:uid="{C3F0E1EB-7B99-4497-89A5-255965200A76}"/>
    <cellStyle name="20% - Accent2 22 3 3" xfId="21761" xr:uid="{C70CED16-698F-401D-AE65-500A2C3E8722}"/>
    <cellStyle name="20% - Accent2 22 3 3 2" xfId="50438" xr:uid="{CFBF15F7-5B7E-4E52-84E5-3AF565D935AF}"/>
    <cellStyle name="20% - Accent2 22 3 4" xfId="35881" xr:uid="{BE9E3897-6ED0-43B5-9279-0F36F9082B68}"/>
    <cellStyle name="20% - Accent2 22 4" xfId="8613" xr:uid="{EF2BFD02-835D-4425-8354-CCCBA906FD93}"/>
    <cellStyle name="20% - Accent2 22 4 2" xfId="14325" xr:uid="{2E024E65-ADF1-4106-BCCF-0E8DEEF86353}"/>
    <cellStyle name="20% - Accent2 22 4 2 2" xfId="43003" xr:uid="{750C3B06-91E7-400F-99B1-CE260677B56F}"/>
    <cellStyle name="20% - Accent2 22 4 3" xfId="23178" xr:uid="{2F6995AE-418B-475E-AF13-BBC1DA9B0E1F}"/>
    <cellStyle name="20% - Accent2 22 4 3 2" xfId="51855" xr:uid="{91F3418A-0BC9-4D46-A259-353EF36E6073}"/>
    <cellStyle name="20% - Accent2 22 4 4" xfId="37298" xr:uid="{3E9CD45C-7DAE-43B1-8487-5A226C089C79}"/>
    <cellStyle name="20% - Accent2 22 5" xfId="4428" xr:uid="{14EBD916-A3D1-4105-BA6F-D9E5B753643D}"/>
    <cellStyle name="20% - Accent2 22 5 2" xfId="15840" xr:uid="{76D9F66F-1571-4F09-8A65-86612862CF7D}"/>
    <cellStyle name="20% - Accent2 22 5 2 2" xfId="44518" xr:uid="{11449F5C-1FD9-4509-9F00-F3ABD1CB4E7B}"/>
    <cellStyle name="20% - Accent2 22 5 3" xfId="24693" xr:uid="{DEDC2B76-F6D3-4CE6-849B-DE72A92E87E3}"/>
    <cellStyle name="20% - Accent2 22 5 3 2" xfId="53370" xr:uid="{BA0BD49E-EF08-4FB1-B362-DEA601CE4802}"/>
    <cellStyle name="20% - Accent2 22 5 4" xfId="33113" xr:uid="{4C2B8673-8112-4FEA-BC71-944A7F6CFFB3}"/>
    <cellStyle name="20% - Accent2 22 6" xfId="17399" xr:uid="{F1F59CAC-15C5-4ED1-8681-CDA646202932}"/>
    <cellStyle name="20% - Accent2 22 6 2" xfId="26252" xr:uid="{C547C15B-F824-4895-AF98-36EFFE8A6AF1}"/>
    <cellStyle name="20% - Accent2 22 6 2 2" xfId="54929" xr:uid="{9FA5E1CA-5163-4148-BB53-7A97F47D7A3B}"/>
    <cellStyle name="20% - Accent2 22 6 3" xfId="46077" xr:uid="{8C6C197E-728A-4BB9-A270-218912B37486}"/>
    <cellStyle name="20% - Accent2 22 7" xfId="10140" xr:uid="{91C9851B-B22E-4455-96E4-F4E322B74243}"/>
    <cellStyle name="20% - Accent2 22 7 2" xfId="27845" xr:uid="{F2FE3416-8D9E-4458-8638-D211171C8BD2}"/>
    <cellStyle name="20% - Accent2 22 7 2 2" xfId="56522" xr:uid="{ABDAE5CD-A7C0-4B6F-9D83-4218CEA140C4}"/>
    <cellStyle name="20% - Accent2 22 7 3" xfId="38818" xr:uid="{1A10E860-D92B-4C56-944A-9B0E9C67DD8E}"/>
    <cellStyle name="20% - Accent2 22 8" xfId="18993" xr:uid="{3283FC90-D406-4D33-8151-9CB513E9D29D}"/>
    <cellStyle name="20% - Accent2 22 8 2" xfId="47670" xr:uid="{8B81B0F5-9855-4DEF-A954-DF05276FC2CF}"/>
    <cellStyle name="20% - Accent2 22 9" xfId="30468" xr:uid="{69BF5527-CF89-452B-B2F7-66E1B8C25A94}"/>
    <cellStyle name="20% - Accent2 23" xfId="2143" xr:uid="{8170CB01-7D89-44F3-B308-8E0888FE4C43}"/>
    <cellStyle name="20% - Accent2 23 2" xfId="5801" xr:uid="{E5327C4C-0631-40E0-8976-CEA4790F5E57}"/>
    <cellStyle name="20% - Accent2 23 2 2" xfId="11513" xr:uid="{9F489748-694B-456A-A449-BA57FA223DD2}"/>
    <cellStyle name="20% - Accent2 23 2 2 2" xfId="40191" xr:uid="{42FDC2CB-DF0E-4AA7-9FF2-A80E40170606}"/>
    <cellStyle name="20% - Accent2 23 2 3" xfId="20366" xr:uid="{F51C57A3-235E-4DF4-BE79-90C0453B75B1}"/>
    <cellStyle name="20% - Accent2 23 2 3 2" xfId="49043" xr:uid="{72DDEBDE-8E16-4707-B29C-F988AC139402}"/>
    <cellStyle name="20% - Accent2 23 2 4" xfId="34486" xr:uid="{960986A9-1CCD-4932-8BD6-28B43759A808}"/>
    <cellStyle name="20% - Accent2 23 3" xfId="7218" xr:uid="{297F00C2-C458-4E55-804F-EA2FF4CD9E09}"/>
    <cellStyle name="20% - Accent2 23 3 2" xfId="12930" xr:uid="{CFCE4F14-EF5C-42C2-82B5-EB02DDD7E16A}"/>
    <cellStyle name="20% - Accent2 23 3 2 2" xfId="41608" xr:uid="{4C7840E8-E95B-494A-B002-5B221493CF11}"/>
    <cellStyle name="20% - Accent2 23 3 3" xfId="21783" xr:uid="{D11062A6-60D0-4C91-92B3-401BD6B89418}"/>
    <cellStyle name="20% - Accent2 23 3 3 2" xfId="50460" xr:uid="{CEC93AE9-EBAD-4715-B31E-3EF7838C7A80}"/>
    <cellStyle name="20% - Accent2 23 3 4" xfId="35903" xr:uid="{0D29C06D-931C-4DD1-A33D-7F12004178D8}"/>
    <cellStyle name="20% - Accent2 23 4" xfId="8635" xr:uid="{7A12A024-D311-432B-B7B3-BBA8852496D2}"/>
    <cellStyle name="20% - Accent2 23 4 2" xfId="14347" xr:uid="{DFBCBC34-50AA-48AB-8627-47970BECA442}"/>
    <cellStyle name="20% - Accent2 23 4 2 2" xfId="43025" xr:uid="{D64EDDDA-C338-4F75-B01B-746FE1C4BC60}"/>
    <cellStyle name="20% - Accent2 23 4 3" xfId="23200" xr:uid="{C4E4223F-927F-451D-BCF2-D2CEB2ED30CA}"/>
    <cellStyle name="20% - Accent2 23 4 3 2" xfId="51877" xr:uid="{B84DBEE6-22E9-4188-981F-3B20C1C7FE45}"/>
    <cellStyle name="20% - Accent2 23 4 4" xfId="37320" xr:uid="{25C1CB5F-4EFA-4DDA-8A8E-42470D362E87}"/>
    <cellStyle name="20% - Accent2 23 5" xfId="4450" xr:uid="{C209A154-E5CC-4B59-8927-2353C498E930}"/>
    <cellStyle name="20% - Accent2 23 5 2" xfId="15862" xr:uid="{C9A7528C-5F53-434A-90BF-A8E8B8D9E950}"/>
    <cellStyle name="20% - Accent2 23 5 2 2" xfId="44540" xr:uid="{67BBCA00-81DC-457D-A031-5B2A19E2797A}"/>
    <cellStyle name="20% - Accent2 23 5 3" xfId="24715" xr:uid="{A0328053-5D70-4621-974F-57407F4B7547}"/>
    <cellStyle name="20% - Accent2 23 5 3 2" xfId="53392" xr:uid="{395657B2-95FD-42DD-B2CD-0A1F61F8E3D6}"/>
    <cellStyle name="20% - Accent2 23 5 4" xfId="33135" xr:uid="{FDE33C8F-749E-45D6-8F6B-1C1EA54F738A}"/>
    <cellStyle name="20% - Accent2 23 6" xfId="17421" xr:uid="{A0361851-5123-4B53-A144-31D078509025}"/>
    <cellStyle name="20% - Accent2 23 6 2" xfId="26274" xr:uid="{DCB91D99-34B8-439D-8056-8F1D981F5C7F}"/>
    <cellStyle name="20% - Accent2 23 6 2 2" xfId="54951" xr:uid="{C2B1FC4D-2D0F-4742-9BB4-3005EA32D863}"/>
    <cellStyle name="20% - Accent2 23 6 3" xfId="46099" xr:uid="{CC36AC81-8096-456C-A55F-1EB6F2B66724}"/>
    <cellStyle name="20% - Accent2 23 7" xfId="10162" xr:uid="{39F493D5-0F7E-4314-B794-D6A57362888A}"/>
    <cellStyle name="20% - Accent2 23 7 2" xfId="27867" xr:uid="{8CD9B08D-1638-4115-87F3-823EAC560A4A}"/>
    <cellStyle name="20% - Accent2 23 7 2 2" xfId="56544" xr:uid="{7C2E024E-C71C-42BF-B5F7-93659072FCD2}"/>
    <cellStyle name="20% - Accent2 23 7 3" xfId="38840" xr:uid="{C10B82AB-7145-4636-9C34-00FDA593E923}"/>
    <cellStyle name="20% - Accent2 23 8" xfId="19015" xr:uid="{F3DD676B-D5E1-46F4-A798-4F601CAE8CA6}"/>
    <cellStyle name="20% - Accent2 23 8 2" xfId="47692" xr:uid="{137D2682-6E67-4997-A38E-4C16DDC51AA3}"/>
    <cellStyle name="20% - Accent2 23 9" xfId="30915" xr:uid="{F6225387-63EE-44CA-BC6D-6C555CE38365}"/>
    <cellStyle name="20% - Accent2 24" xfId="4472" xr:uid="{C9EE70F3-1AB5-4D49-B4EB-3BDBC7AF8872}"/>
    <cellStyle name="20% - Accent2 24 2" xfId="5823" xr:uid="{D432E2C7-954B-474A-A99B-53EB7A6A3B0C}"/>
    <cellStyle name="20% - Accent2 24 2 2" xfId="11535" xr:uid="{4F4C650E-B5A1-4712-8471-1333AFCDE4A7}"/>
    <cellStyle name="20% - Accent2 24 2 2 2" xfId="40213" xr:uid="{D5F09C5F-88A5-436B-B420-259CE687BB4E}"/>
    <cellStyle name="20% - Accent2 24 2 3" xfId="20388" xr:uid="{04CD45E3-60B5-418C-874A-465B2040ED30}"/>
    <cellStyle name="20% - Accent2 24 2 3 2" xfId="49065" xr:uid="{9DB66C89-C6AB-4DBA-8B17-664C6ABFAA56}"/>
    <cellStyle name="20% - Accent2 24 2 4" xfId="34508" xr:uid="{46C5D020-16F0-498B-B39F-2FAF3675D7D0}"/>
    <cellStyle name="20% - Accent2 24 3" xfId="7240" xr:uid="{E652A9D2-B482-45AB-BB9D-13A08302BD1A}"/>
    <cellStyle name="20% - Accent2 24 3 2" xfId="12952" xr:uid="{506D35B3-FAAB-4CEB-9C50-A09F726E4729}"/>
    <cellStyle name="20% - Accent2 24 3 2 2" xfId="41630" xr:uid="{23BBF2F2-5F4C-4CC2-B076-AADC39183791}"/>
    <cellStyle name="20% - Accent2 24 3 3" xfId="21805" xr:uid="{B9F70A4A-ECA5-4AEB-B348-69CFC8E2C874}"/>
    <cellStyle name="20% - Accent2 24 3 3 2" xfId="50482" xr:uid="{7218CEC7-FD9B-467F-A64F-204FBE4FD9B3}"/>
    <cellStyle name="20% - Accent2 24 3 4" xfId="35925" xr:uid="{987EDA81-A25D-4339-80BB-CD0A8BBABF7D}"/>
    <cellStyle name="20% - Accent2 24 4" xfId="8657" xr:uid="{AE83E07B-CC10-4BFC-AD40-6BF1CF24CCD1}"/>
    <cellStyle name="20% - Accent2 24 4 2" xfId="14369" xr:uid="{0563C2FB-8C47-4A2F-9BC1-05AD5A133D15}"/>
    <cellStyle name="20% - Accent2 24 4 2 2" xfId="43047" xr:uid="{5DF040DD-74DD-47C7-933E-6354354783CD}"/>
    <cellStyle name="20% - Accent2 24 4 3" xfId="23222" xr:uid="{8C466889-BBE1-4986-84D6-F86774D1E680}"/>
    <cellStyle name="20% - Accent2 24 4 3 2" xfId="51899" xr:uid="{2EB250ED-1B5A-4EBF-951B-A4974DD1BF80}"/>
    <cellStyle name="20% - Accent2 24 4 4" xfId="37342" xr:uid="{F9F325CD-50FB-42E6-B696-09B05F7429C1}"/>
    <cellStyle name="20% - Accent2 24 5" xfId="15884" xr:uid="{764A9E7A-F179-4DF6-B387-652999340F8A}"/>
    <cellStyle name="20% - Accent2 24 5 2" xfId="24737" xr:uid="{D8141492-B730-40B7-943E-2B86C51B4185}"/>
    <cellStyle name="20% - Accent2 24 5 2 2" xfId="53414" xr:uid="{2FB465C0-392B-41CB-9507-0DD6BB1E10FD}"/>
    <cellStyle name="20% - Accent2 24 5 3" xfId="44562" xr:uid="{93724C13-C274-4C24-9894-14154ABFBD3B}"/>
    <cellStyle name="20% - Accent2 24 6" xfId="17443" xr:uid="{6F795739-B75F-491B-A67C-D3C1092C768C}"/>
    <cellStyle name="20% - Accent2 24 6 2" xfId="26296" xr:uid="{9F3DE4D7-2C0B-4519-AA07-FD34A35E82C6}"/>
    <cellStyle name="20% - Accent2 24 6 2 2" xfId="54973" xr:uid="{E4D79D89-6956-453F-9EA0-BF7A6AB3BF0F}"/>
    <cellStyle name="20% - Accent2 24 6 3" xfId="46121" xr:uid="{43F747B9-5B28-46A5-AC46-B37B4990A52F}"/>
    <cellStyle name="20% - Accent2 24 7" xfId="10184" xr:uid="{24355F64-9F5C-4ACE-A2F6-71E2D54F39E4}"/>
    <cellStyle name="20% - Accent2 24 7 2" xfId="27889" xr:uid="{6917158A-F090-47DB-9844-FA242EC0F231}"/>
    <cellStyle name="20% - Accent2 24 7 2 2" xfId="56566" xr:uid="{465CD9BD-F9AC-4283-9BF0-E4C70C74601A}"/>
    <cellStyle name="20% - Accent2 24 7 3" xfId="38862" xr:uid="{2180E9AE-6610-457F-BBBE-C3D92D1057A5}"/>
    <cellStyle name="20% - Accent2 24 8" xfId="19037" xr:uid="{09EDEA2E-8935-4D7A-8108-29B9CE69DAED}"/>
    <cellStyle name="20% - Accent2 24 8 2" xfId="47714" xr:uid="{6C658ECB-62DF-4B6B-AF52-9E7E1F65167C}"/>
    <cellStyle name="20% - Accent2 24 9" xfId="33157" xr:uid="{DCB99216-D557-4278-8DF8-7770F10D23EE}"/>
    <cellStyle name="20% - Accent2 25" xfId="4494" xr:uid="{4B388DE6-0FE1-4856-94F5-15051051D64D}"/>
    <cellStyle name="20% - Accent2 25 2" xfId="5845" xr:uid="{7C7ACE16-5901-48F2-9B1F-9062CFA6E264}"/>
    <cellStyle name="20% - Accent2 25 2 2" xfId="11557" xr:uid="{40FDC816-82FB-43D1-8281-01B9AD9F1EAA}"/>
    <cellStyle name="20% - Accent2 25 2 2 2" xfId="40235" xr:uid="{759D4729-C67C-47EC-9F7A-3CBB1971CFDA}"/>
    <cellStyle name="20% - Accent2 25 2 3" xfId="20410" xr:uid="{3DF6A260-4937-44B7-A5FC-815196F3DFB5}"/>
    <cellStyle name="20% - Accent2 25 2 3 2" xfId="49087" xr:uid="{4E264247-097C-4E4F-A88F-61C695AB9F00}"/>
    <cellStyle name="20% - Accent2 25 2 4" xfId="34530" xr:uid="{789AD050-AAA6-488A-8D06-A5A505390E00}"/>
    <cellStyle name="20% - Accent2 25 3" xfId="7262" xr:uid="{4CD30333-E3A7-4AAB-9371-81BA01416790}"/>
    <cellStyle name="20% - Accent2 25 3 2" xfId="12974" xr:uid="{460675A6-D414-49C2-B286-766496D1CA0A}"/>
    <cellStyle name="20% - Accent2 25 3 2 2" xfId="41652" xr:uid="{25D4B874-9FC4-42D9-A7BB-BE44DD133102}"/>
    <cellStyle name="20% - Accent2 25 3 3" xfId="21827" xr:uid="{E658A98A-19C6-4D89-80AE-39CC28C1EE3E}"/>
    <cellStyle name="20% - Accent2 25 3 3 2" xfId="50504" xr:uid="{B09D9544-59AC-41B5-B2B6-8259A60E3E36}"/>
    <cellStyle name="20% - Accent2 25 3 4" xfId="35947" xr:uid="{397AB048-4607-4FD7-80F6-7366AFCF048F}"/>
    <cellStyle name="20% - Accent2 25 4" xfId="8679" xr:uid="{57989393-38C8-400E-9984-FB466F3DF8AF}"/>
    <cellStyle name="20% - Accent2 25 4 2" xfId="14391" xr:uid="{124016EC-C17C-4E31-A975-A92090829B83}"/>
    <cellStyle name="20% - Accent2 25 4 2 2" xfId="43069" xr:uid="{E5AAFA4D-8D4A-4279-B857-B262E382E867}"/>
    <cellStyle name="20% - Accent2 25 4 3" xfId="23244" xr:uid="{8FEFA8C8-9043-4416-907A-81D0B900FBBF}"/>
    <cellStyle name="20% - Accent2 25 4 3 2" xfId="51921" xr:uid="{BB932FF4-01C8-488D-9C64-F0DA500BA0CB}"/>
    <cellStyle name="20% - Accent2 25 4 4" xfId="37364" xr:uid="{D507B944-4768-4AA3-8EDE-E26DDE847ABF}"/>
    <cellStyle name="20% - Accent2 25 5" xfId="15906" xr:uid="{4E53D8D8-1030-4447-B564-42555523C0FA}"/>
    <cellStyle name="20% - Accent2 25 5 2" xfId="24759" xr:uid="{EE5795D4-04ED-4356-9ECF-ED81A99539B6}"/>
    <cellStyle name="20% - Accent2 25 5 2 2" xfId="53436" xr:uid="{8D46D3D5-31E5-4360-8AB2-B475FA79A358}"/>
    <cellStyle name="20% - Accent2 25 5 3" xfId="44584" xr:uid="{AC3782E9-CA45-42CA-B051-C502311A9586}"/>
    <cellStyle name="20% - Accent2 25 6" xfId="17465" xr:uid="{A71B0430-0C34-49CD-971A-D3026C0D88B0}"/>
    <cellStyle name="20% - Accent2 25 6 2" xfId="26318" xr:uid="{DD184448-AAF3-4169-96E3-C900EC5E1006}"/>
    <cellStyle name="20% - Accent2 25 6 2 2" xfId="54995" xr:uid="{1BE6E8A4-041C-42DA-8579-3BF28E453E97}"/>
    <cellStyle name="20% - Accent2 25 6 3" xfId="46143" xr:uid="{8C8B321D-F63F-49CE-A1AE-99D60F7FCC1F}"/>
    <cellStyle name="20% - Accent2 25 7" xfId="10206" xr:uid="{6E8DCBB5-F823-44B8-B2F6-6D93B533CB0F}"/>
    <cellStyle name="20% - Accent2 25 7 2" xfId="27911" xr:uid="{4D70F5DF-A9A6-459C-BD9C-5EBA7D7B741D}"/>
    <cellStyle name="20% - Accent2 25 7 2 2" xfId="56588" xr:uid="{5A4ACD73-18B8-4DA6-8515-64FE55201B6C}"/>
    <cellStyle name="20% - Accent2 25 7 3" xfId="38884" xr:uid="{D26E55A3-CFFE-45DF-90AA-4EF4C1051143}"/>
    <cellStyle name="20% - Accent2 25 8" xfId="19059" xr:uid="{CA24A0D6-3F34-4DE8-9989-96087FFF0E07}"/>
    <cellStyle name="20% - Accent2 25 8 2" xfId="47736" xr:uid="{8CEF7690-D71F-4141-A7A0-53BE2F17B6E1}"/>
    <cellStyle name="20% - Accent2 25 9" xfId="33179" xr:uid="{DA9F9D87-016A-4D29-A753-EE0707A35A56}"/>
    <cellStyle name="20% - Accent2 26" xfId="4516" xr:uid="{DB1C3248-691D-4F54-934B-0F95E32F824D}"/>
    <cellStyle name="20% - Accent2 26 2" xfId="5867" xr:uid="{763F3B8C-4C8E-48AF-AE07-DA7E5348CB0D}"/>
    <cellStyle name="20% - Accent2 26 2 2" xfId="11579" xr:uid="{C9E4DD4B-1513-48D8-8DE7-BD818B59C2EE}"/>
    <cellStyle name="20% - Accent2 26 2 2 2" xfId="40257" xr:uid="{ADC1A6F4-2BCF-4EB9-A5BE-870A2390E07B}"/>
    <cellStyle name="20% - Accent2 26 2 3" xfId="20432" xr:uid="{686F871B-71C3-4EE8-96E5-B68DDC71ED56}"/>
    <cellStyle name="20% - Accent2 26 2 3 2" xfId="49109" xr:uid="{DE7BF974-6C6D-4EA2-93E8-51E19AC0997C}"/>
    <cellStyle name="20% - Accent2 26 2 4" xfId="34552" xr:uid="{3A6B1E5B-078B-4E2F-B5DE-F4E99264D3B9}"/>
    <cellStyle name="20% - Accent2 26 3" xfId="7284" xr:uid="{23496A40-A2F4-4484-9580-0FDE1B8EE7AB}"/>
    <cellStyle name="20% - Accent2 26 3 2" xfId="12996" xr:uid="{5A431633-7043-475D-A521-DF63C13C1707}"/>
    <cellStyle name="20% - Accent2 26 3 2 2" xfId="41674" xr:uid="{47C00972-BF91-4F6D-BB49-4509BCBCF8E8}"/>
    <cellStyle name="20% - Accent2 26 3 3" xfId="21849" xr:uid="{538B6B05-2CDF-4C68-B36D-3C5F0833355D}"/>
    <cellStyle name="20% - Accent2 26 3 3 2" xfId="50526" xr:uid="{D171466F-B328-4D9C-AC05-B16B81B5E5C5}"/>
    <cellStyle name="20% - Accent2 26 3 4" xfId="35969" xr:uid="{4E639BF6-F660-4BE2-B223-AAC641F7426A}"/>
    <cellStyle name="20% - Accent2 26 4" xfId="8701" xr:uid="{5FBAB831-6D97-4BEB-8CC2-4AD0D8771D3A}"/>
    <cellStyle name="20% - Accent2 26 4 2" xfId="14413" xr:uid="{50DA90FC-AD46-4822-8F60-1790C6A2EE7C}"/>
    <cellStyle name="20% - Accent2 26 4 2 2" xfId="43091" xr:uid="{10BC7465-0B93-42D4-9493-4B3CB6441121}"/>
    <cellStyle name="20% - Accent2 26 4 3" xfId="23266" xr:uid="{11F978A6-DA3A-4C2F-82CF-D71A78762B29}"/>
    <cellStyle name="20% - Accent2 26 4 3 2" xfId="51943" xr:uid="{D68BCEF6-31AA-4B7F-B7E4-740267217B84}"/>
    <cellStyle name="20% - Accent2 26 4 4" xfId="37386" xr:uid="{F7D83534-2AFE-4E8D-AA68-0139A050E4BA}"/>
    <cellStyle name="20% - Accent2 26 5" xfId="15928" xr:uid="{BC12F4C1-2F61-4C38-9B2E-671EEE2DAE67}"/>
    <cellStyle name="20% - Accent2 26 5 2" xfId="24781" xr:uid="{4A1DA262-B3E6-4310-A8C3-B4D191F99111}"/>
    <cellStyle name="20% - Accent2 26 5 2 2" xfId="53458" xr:uid="{D7A5B0B6-7D1D-4FA6-BA56-55119E1153AA}"/>
    <cellStyle name="20% - Accent2 26 5 3" xfId="44606" xr:uid="{CC657318-EDB5-42CD-9C95-1CE9DB0A40A9}"/>
    <cellStyle name="20% - Accent2 26 6" xfId="17487" xr:uid="{A7401C2D-CC1C-48DF-A42C-7B33C8B95F7D}"/>
    <cellStyle name="20% - Accent2 26 6 2" xfId="26340" xr:uid="{FA74971F-1FAC-40A4-9961-D5D74C6A603A}"/>
    <cellStyle name="20% - Accent2 26 6 2 2" xfId="55017" xr:uid="{09517F19-3F25-4315-B92B-728FCF597222}"/>
    <cellStyle name="20% - Accent2 26 6 3" xfId="46165" xr:uid="{3027BF8E-81CB-498E-B527-034B67166043}"/>
    <cellStyle name="20% - Accent2 26 7" xfId="10228" xr:uid="{D661ABF1-D8A7-4A46-9AFB-4ED064B09D42}"/>
    <cellStyle name="20% - Accent2 26 7 2" xfId="27933" xr:uid="{22BCBC57-617F-49CE-A789-98695B91610E}"/>
    <cellStyle name="20% - Accent2 26 7 2 2" xfId="56610" xr:uid="{81508632-53E3-4A33-9E5C-7A7C15C1CAAD}"/>
    <cellStyle name="20% - Accent2 26 7 3" xfId="38906" xr:uid="{65B392E2-2F03-4AA5-AB23-7DA0DBC4F961}"/>
    <cellStyle name="20% - Accent2 26 8" xfId="19081" xr:uid="{FD301ABB-243A-4F09-87DF-DCE8D767DF6B}"/>
    <cellStyle name="20% - Accent2 26 8 2" xfId="47758" xr:uid="{8F5B14CA-51FD-4FF4-8257-FCA5682F98A4}"/>
    <cellStyle name="20% - Accent2 26 9" xfId="33201" xr:uid="{D1D4F85A-6D34-474B-948D-58E77CE000EC}"/>
    <cellStyle name="20% - Accent2 27" xfId="4538" xr:uid="{39EF7F85-9521-4FAE-9B7B-D146A013BB0E}"/>
    <cellStyle name="20% - Accent2 27 2" xfId="5889" xr:uid="{E98ACFE6-7C64-45C8-9048-CDE5AB8958B4}"/>
    <cellStyle name="20% - Accent2 27 2 2" xfId="11601" xr:uid="{A89C47E4-0991-4E19-BCB3-433440E6B85B}"/>
    <cellStyle name="20% - Accent2 27 2 2 2" xfId="40279" xr:uid="{1EBCBCE2-EAAC-45F3-9C1F-8B44817DA3EF}"/>
    <cellStyle name="20% - Accent2 27 2 3" xfId="20454" xr:uid="{182D6774-04F7-4EE6-A2EB-9FE207B061BD}"/>
    <cellStyle name="20% - Accent2 27 2 3 2" xfId="49131" xr:uid="{292895F6-6505-4E42-829F-E66BA1035005}"/>
    <cellStyle name="20% - Accent2 27 2 4" xfId="34574" xr:uid="{B99176EF-2B71-456F-A389-57A83853073D}"/>
    <cellStyle name="20% - Accent2 27 3" xfId="7306" xr:uid="{16AF78D3-1A93-4FDE-944E-5BC6A55928C2}"/>
    <cellStyle name="20% - Accent2 27 3 2" xfId="13018" xr:uid="{7BC17461-B86F-4596-968D-D14D56D17FB3}"/>
    <cellStyle name="20% - Accent2 27 3 2 2" xfId="41696" xr:uid="{A216F27B-5A31-4FBF-994C-A82752A39046}"/>
    <cellStyle name="20% - Accent2 27 3 3" xfId="21871" xr:uid="{49FB574E-70B8-44B5-B2BE-4604E2B45519}"/>
    <cellStyle name="20% - Accent2 27 3 3 2" xfId="50548" xr:uid="{8E3E605A-3ED9-4BE9-A9F2-FFDDC2D20DAD}"/>
    <cellStyle name="20% - Accent2 27 3 4" xfId="35991" xr:uid="{A78B5CA8-0E99-4265-94F8-3E15A331AAF9}"/>
    <cellStyle name="20% - Accent2 27 4" xfId="8723" xr:uid="{0A2CDD19-87CA-4DDF-B19C-822BDE36109C}"/>
    <cellStyle name="20% - Accent2 27 4 2" xfId="14435" xr:uid="{C5F69D65-403F-47F5-9831-9EE0E05A8656}"/>
    <cellStyle name="20% - Accent2 27 4 2 2" xfId="43113" xr:uid="{17374B7F-A9C8-46DF-8C9A-E4357DA664BF}"/>
    <cellStyle name="20% - Accent2 27 4 3" xfId="23288" xr:uid="{26A870CA-6E8B-4EE3-B8DF-32210A2E2858}"/>
    <cellStyle name="20% - Accent2 27 4 3 2" xfId="51965" xr:uid="{15386970-664B-48CF-B291-7370C321F307}"/>
    <cellStyle name="20% - Accent2 27 4 4" xfId="37408" xr:uid="{99D1154B-A9B9-46D3-81A2-C5DB5350946E}"/>
    <cellStyle name="20% - Accent2 27 5" xfId="15950" xr:uid="{9FAABC8A-AB3F-4C31-AE08-48C97BB72E39}"/>
    <cellStyle name="20% - Accent2 27 5 2" xfId="24803" xr:uid="{04118763-AD0F-45D8-BD0A-B07573D6BC83}"/>
    <cellStyle name="20% - Accent2 27 5 2 2" xfId="53480" xr:uid="{82950300-C62A-4DBF-AAAA-D9EF70D6BABD}"/>
    <cellStyle name="20% - Accent2 27 5 3" xfId="44628" xr:uid="{371CEFCB-DC86-46E3-B007-07DFFFFD0168}"/>
    <cellStyle name="20% - Accent2 27 6" xfId="17509" xr:uid="{3B55A1DF-0157-40D4-BD6D-7F116D3A0A70}"/>
    <cellStyle name="20% - Accent2 27 6 2" xfId="26362" xr:uid="{D9FE1AD9-81D8-402A-9FFE-A6E5EF4164BF}"/>
    <cellStyle name="20% - Accent2 27 6 2 2" xfId="55039" xr:uid="{B69A003F-9FEA-4A48-9AEA-02CCF2790F6F}"/>
    <cellStyle name="20% - Accent2 27 6 3" xfId="46187" xr:uid="{2D9307D7-3927-4C91-B6B7-17CDCFBC40CC}"/>
    <cellStyle name="20% - Accent2 27 7" xfId="10250" xr:uid="{3003DD0B-1ED0-4F07-8F6C-86B4AFACAABC}"/>
    <cellStyle name="20% - Accent2 27 7 2" xfId="27955" xr:uid="{4C088FA4-B8E6-42D1-B0A6-C7BD384FA735}"/>
    <cellStyle name="20% - Accent2 27 7 2 2" xfId="56632" xr:uid="{AF6FE53B-70E3-4E41-BCB3-5B2CDF50F3BB}"/>
    <cellStyle name="20% - Accent2 27 7 3" xfId="38928" xr:uid="{817ACB6A-CB40-4FE2-B19B-9443670DBBC2}"/>
    <cellStyle name="20% - Accent2 27 8" xfId="19103" xr:uid="{F617C0CD-EED2-4BF6-BAA4-66AFD7247C29}"/>
    <cellStyle name="20% - Accent2 27 8 2" xfId="47780" xr:uid="{ED27C293-6EFD-49B2-B927-BDF0A6FF5851}"/>
    <cellStyle name="20% - Accent2 27 9" xfId="33223" xr:uid="{245AD5FB-720B-4773-97FE-E3E8BC232AEF}"/>
    <cellStyle name="20% - Accent2 28" xfId="4560" xr:uid="{06F1DF52-1A31-4574-93A6-33CC6951E631}"/>
    <cellStyle name="20% - Accent2 28 2" xfId="5911" xr:uid="{5EA381D1-8C6B-4561-805E-B60D5E501312}"/>
    <cellStyle name="20% - Accent2 28 2 2" xfId="11623" xr:uid="{B1C3094C-ECBA-4C5B-A8F0-104823DB04C7}"/>
    <cellStyle name="20% - Accent2 28 2 2 2" xfId="40301" xr:uid="{4F0E8A1B-1A1E-404E-8072-B6E6DDE2C683}"/>
    <cellStyle name="20% - Accent2 28 2 3" xfId="20476" xr:uid="{12CFEFCB-47D3-43CA-AEB2-E5D496D853D1}"/>
    <cellStyle name="20% - Accent2 28 2 3 2" xfId="49153" xr:uid="{B638E720-491F-4B43-B5D2-06A878A38686}"/>
    <cellStyle name="20% - Accent2 28 2 4" xfId="34596" xr:uid="{1AC6D3F4-D1DE-432B-A1DE-EA2F28D76DA6}"/>
    <cellStyle name="20% - Accent2 28 3" xfId="7328" xr:uid="{80537BA3-A073-4723-88B7-EB12DC500C1E}"/>
    <cellStyle name="20% - Accent2 28 3 2" xfId="13040" xr:uid="{B3DDEA7B-DFD7-4EAD-A156-8430125BC170}"/>
    <cellStyle name="20% - Accent2 28 3 2 2" xfId="41718" xr:uid="{4EF8EDDC-830B-4139-872A-E3092CC8E3F8}"/>
    <cellStyle name="20% - Accent2 28 3 3" xfId="21893" xr:uid="{8B883954-CC34-4BEB-9BEE-884B65AF0633}"/>
    <cellStyle name="20% - Accent2 28 3 3 2" xfId="50570" xr:uid="{396DC779-D22E-4FC3-9CAD-8159F8F6705F}"/>
    <cellStyle name="20% - Accent2 28 3 4" xfId="36013" xr:uid="{5A0F1E23-0DFF-4F82-933D-95BFBDF41E8D}"/>
    <cellStyle name="20% - Accent2 28 4" xfId="8745" xr:uid="{A9B79E25-44BF-4310-BE4F-677512C805E0}"/>
    <cellStyle name="20% - Accent2 28 4 2" xfId="14457" xr:uid="{B8211778-EDDD-4954-ACFC-83A0C6A23979}"/>
    <cellStyle name="20% - Accent2 28 4 2 2" xfId="43135" xr:uid="{AA552542-93B4-4D92-A274-14FE04BCB922}"/>
    <cellStyle name="20% - Accent2 28 4 3" xfId="23310" xr:uid="{E9E39D38-32BA-4555-AEB3-4E4687F7C614}"/>
    <cellStyle name="20% - Accent2 28 4 3 2" xfId="51987" xr:uid="{33EE2A8B-7FB9-4FD8-93EB-45FC3A76C04B}"/>
    <cellStyle name="20% - Accent2 28 4 4" xfId="37430" xr:uid="{032BE301-026D-4D2D-B30C-F74A035BFEE9}"/>
    <cellStyle name="20% - Accent2 28 5" xfId="15972" xr:uid="{3C6A2DDF-CB38-4DD1-9724-9C03CEE502D2}"/>
    <cellStyle name="20% - Accent2 28 5 2" xfId="24825" xr:uid="{1BD05D9B-B187-4D24-B0B6-B4D94D992A6D}"/>
    <cellStyle name="20% - Accent2 28 5 2 2" xfId="53502" xr:uid="{D454C46A-F7B3-494B-BF62-E4BB3726EF42}"/>
    <cellStyle name="20% - Accent2 28 5 3" xfId="44650" xr:uid="{F963962B-1454-403A-9488-D19CEB93C42D}"/>
    <cellStyle name="20% - Accent2 28 6" xfId="17531" xr:uid="{FA2D9703-A345-4C72-91ED-86C84AAF7B3F}"/>
    <cellStyle name="20% - Accent2 28 6 2" xfId="26384" xr:uid="{927D7950-6670-4C93-B046-5D9D7CA678E1}"/>
    <cellStyle name="20% - Accent2 28 6 2 2" xfId="55061" xr:uid="{60AB26C7-868D-48A8-A52D-2979271D33B4}"/>
    <cellStyle name="20% - Accent2 28 6 3" xfId="46209" xr:uid="{C64122DA-4844-4D33-B3D9-3ADB0E776BA3}"/>
    <cellStyle name="20% - Accent2 28 7" xfId="10272" xr:uid="{34084F84-EDE4-4954-B282-903014EC8EE7}"/>
    <cellStyle name="20% - Accent2 28 7 2" xfId="27977" xr:uid="{EEC2775C-4DA8-48EE-9D13-4A28848725D3}"/>
    <cellStyle name="20% - Accent2 28 7 2 2" xfId="56654" xr:uid="{8D31EDEE-0694-4245-BB45-4BCEAF117741}"/>
    <cellStyle name="20% - Accent2 28 7 3" xfId="38950" xr:uid="{F36847C8-A135-42CE-9D6F-2D22FC26267B}"/>
    <cellStyle name="20% - Accent2 28 8" xfId="19125" xr:uid="{4A09EF09-D4AB-48D0-A967-E3FA89DF74BF}"/>
    <cellStyle name="20% - Accent2 28 8 2" xfId="47802" xr:uid="{817124F9-A1C1-4168-B437-65A2D41D19AB}"/>
    <cellStyle name="20% - Accent2 28 9" xfId="33245" xr:uid="{3D436762-80FA-4F4D-BB91-00BF7A02F725}"/>
    <cellStyle name="20% - Accent2 29" xfId="4582" xr:uid="{37DE2E57-371E-48EC-8677-C5340899AFD3}"/>
    <cellStyle name="20% - Accent2 29 2" xfId="5933" xr:uid="{35F21C34-B008-49AC-A447-E39881EE99DB}"/>
    <cellStyle name="20% - Accent2 29 2 2" xfId="11645" xr:uid="{1E520CD6-1A42-4B37-9691-F0F90B6EE09F}"/>
    <cellStyle name="20% - Accent2 29 2 2 2" xfId="40323" xr:uid="{18BA4191-1AA9-446C-8414-745D3EE49460}"/>
    <cellStyle name="20% - Accent2 29 2 3" xfId="20498" xr:uid="{3FD0CAE3-9146-4100-85C6-14403AC5D77A}"/>
    <cellStyle name="20% - Accent2 29 2 3 2" xfId="49175" xr:uid="{D0D8AEF4-CC27-42E0-BDD1-03B1BBABAA33}"/>
    <cellStyle name="20% - Accent2 29 2 4" xfId="34618" xr:uid="{7FCA9BC0-2E06-4654-A2CC-5B9C797737C7}"/>
    <cellStyle name="20% - Accent2 29 3" xfId="7350" xr:uid="{5A89BD14-D261-4439-9D22-3F089C5E78F7}"/>
    <cellStyle name="20% - Accent2 29 3 2" xfId="13062" xr:uid="{D3E12BDC-D548-401C-AA91-0418AC6114FF}"/>
    <cellStyle name="20% - Accent2 29 3 2 2" xfId="41740" xr:uid="{6DB30464-5696-4739-839E-667A327A7D7E}"/>
    <cellStyle name="20% - Accent2 29 3 3" xfId="21915" xr:uid="{E4D5C155-0C7D-46DB-9E2C-3B4E14BDF570}"/>
    <cellStyle name="20% - Accent2 29 3 3 2" xfId="50592" xr:uid="{BBF80EF8-30C1-4889-89C3-6883BC6E9F88}"/>
    <cellStyle name="20% - Accent2 29 3 4" xfId="36035" xr:uid="{C027FCCC-E5B6-44F0-B1B6-3B71AA5F02A3}"/>
    <cellStyle name="20% - Accent2 29 4" xfId="8767" xr:uid="{593C326D-6050-451F-9C60-522C8D5F1BC6}"/>
    <cellStyle name="20% - Accent2 29 4 2" xfId="14479" xr:uid="{78846752-801B-4CC7-B8AA-7D2245992C61}"/>
    <cellStyle name="20% - Accent2 29 4 2 2" xfId="43157" xr:uid="{1B884184-5B35-42CD-8B0E-BC4A01D98804}"/>
    <cellStyle name="20% - Accent2 29 4 3" xfId="23332" xr:uid="{D7287455-74BD-457D-9177-915762288F06}"/>
    <cellStyle name="20% - Accent2 29 4 3 2" xfId="52009" xr:uid="{BA057793-76CB-45E0-BB3F-A50A9FDE2DFC}"/>
    <cellStyle name="20% - Accent2 29 4 4" xfId="37452" xr:uid="{ADD08191-DC32-49CD-ACD3-0AD0DB21B553}"/>
    <cellStyle name="20% - Accent2 29 5" xfId="15994" xr:uid="{12369A01-AB89-48E4-8D96-325751981AFD}"/>
    <cellStyle name="20% - Accent2 29 5 2" xfId="24847" xr:uid="{FC4584B8-05C7-4216-9CC6-BE445ECE7E74}"/>
    <cellStyle name="20% - Accent2 29 5 2 2" xfId="53524" xr:uid="{7F399B7B-1C29-4208-BB05-D495366ADDDE}"/>
    <cellStyle name="20% - Accent2 29 5 3" xfId="44672" xr:uid="{922FA484-588D-44F2-A742-904AAEDA7B8B}"/>
    <cellStyle name="20% - Accent2 29 6" xfId="17553" xr:uid="{5A45B255-8481-4A12-B082-59A1A88B8435}"/>
    <cellStyle name="20% - Accent2 29 6 2" xfId="26406" xr:uid="{2D23ADBC-FF3A-4984-AF85-5F660EB9875D}"/>
    <cellStyle name="20% - Accent2 29 6 2 2" xfId="55083" xr:uid="{6FAB58B0-0BA2-46AB-87AB-B625CE9B028B}"/>
    <cellStyle name="20% - Accent2 29 6 3" xfId="46231" xr:uid="{3F7CF412-FFE1-4E6C-ADDF-44D350FD6D85}"/>
    <cellStyle name="20% - Accent2 29 7" xfId="10294" xr:uid="{A08F37E5-7CA4-4A8A-846B-58FA244344A5}"/>
    <cellStyle name="20% - Accent2 29 7 2" xfId="27999" xr:uid="{59A128FC-93D4-4267-BF06-CAECE870613C}"/>
    <cellStyle name="20% - Accent2 29 7 2 2" xfId="56676" xr:uid="{25DEDC4F-84AA-48CC-92C2-B1E19F6D8A31}"/>
    <cellStyle name="20% - Accent2 29 7 3" xfId="38972" xr:uid="{DD738709-5E94-4E5C-8FB5-DC718F111C58}"/>
    <cellStyle name="20% - Accent2 29 8" xfId="19147" xr:uid="{43E01757-6A81-42A1-BDF0-91A0D3E48B0E}"/>
    <cellStyle name="20% - Accent2 29 8 2" xfId="47824" xr:uid="{D9FF180A-A7DF-4ADD-89B7-AA8A03F1326A}"/>
    <cellStyle name="20% - Accent2 29 9" xfId="33267" xr:uid="{2B91B52D-9318-467C-A449-4DEBBF62A7D9}"/>
    <cellStyle name="20% - Accent2 3" xfId="218" xr:uid="{996F07A0-75BB-4287-9D25-9FA6A1732845}"/>
    <cellStyle name="20% - Accent2 3 2" xfId="388" xr:uid="{E01E3773-060F-408B-BF20-D0252A1BFA81}"/>
    <cellStyle name="20% - Accent2 30" xfId="4604" xr:uid="{B00AABBB-3C7F-4ACD-9D26-03607940781E}"/>
    <cellStyle name="20% - Accent2 30 2" xfId="5955" xr:uid="{F8B0C67B-45D0-4925-BA07-F0FC1B6CA68A}"/>
    <cellStyle name="20% - Accent2 30 2 2" xfId="11667" xr:uid="{A584B914-55DC-4142-AA91-9BFD06EEB5D8}"/>
    <cellStyle name="20% - Accent2 30 2 2 2" xfId="40345" xr:uid="{92B93E2D-6C3C-46CB-8BCF-6A97B6ED9382}"/>
    <cellStyle name="20% - Accent2 30 2 3" xfId="20520" xr:uid="{89498605-160B-4062-91A8-97DF5B1D30CD}"/>
    <cellStyle name="20% - Accent2 30 2 3 2" xfId="49197" xr:uid="{8039E83D-0322-42F8-BF90-EC6C62E00658}"/>
    <cellStyle name="20% - Accent2 30 2 4" xfId="34640" xr:uid="{0D1CE6FC-CDE4-4736-B110-AC3F6A434A38}"/>
    <cellStyle name="20% - Accent2 30 3" xfId="7372" xr:uid="{C1330CD1-4305-4C24-B094-C5E2E889BC86}"/>
    <cellStyle name="20% - Accent2 30 3 2" xfId="13084" xr:uid="{D4727363-FF32-460A-8323-349ED6F30EB4}"/>
    <cellStyle name="20% - Accent2 30 3 2 2" xfId="41762" xr:uid="{D06C7136-C7F2-432D-BF6C-61BD9DAF4EB9}"/>
    <cellStyle name="20% - Accent2 30 3 3" xfId="21937" xr:uid="{25F52B3F-E5E7-4BFB-A40E-03C3C3239CEF}"/>
    <cellStyle name="20% - Accent2 30 3 3 2" xfId="50614" xr:uid="{62C1CCCF-C3A8-4681-B75B-3FC24912C963}"/>
    <cellStyle name="20% - Accent2 30 3 4" xfId="36057" xr:uid="{549E44D1-14C7-4567-90F4-9C99D1711936}"/>
    <cellStyle name="20% - Accent2 30 4" xfId="8789" xr:uid="{5B2A60BA-1498-4A06-9A99-16EAD14B2077}"/>
    <cellStyle name="20% - Accent2 30 4 2" xfId="14501" xr:uid="{5F0C289C-B299-4658-B4AD-92FB3F9D7D82}"/>
    <cellStyle name="20% - Accent2 30 4 2 2" xfId="43179" xr:uid="{8D686136-285F-4D34-9829-687E922CBF7B}"/>
    <cellStyle name="20% - Accent2 30 4 3" xfId="23354" xr:uid="{F2122F9A-C5F2-4FAE-BFFB-41BD43F4FF89}"/>
    <cellStyle name="20% - Accent2 30 4 3 2" xfId="52031" xr:uid="{6A0D97D7-05B2-49FC-9DFA-BEE25B752625}"/>
    <cellStyle name="20% - Accent2 30 4 4" xfId="37474" xr:uid="{7646AC4A-16B8-40C1-8976-ED42F2E22C7F}"/>
    <cellStyle name="20% - Accent2 30 5" xfId="16016" xr:uid="{6F1DA891-E11B-4EDE-9EB3-C364D5A842B0}"/>
    <cellStyle name="20% - Accent2 30 5 2" xfId="24869" xr:uid="{36A19816-8F81-4E95-991D-E29E729A4A44}"/>
    <cellStyle name="20% - Accent2 30 5 2 2" xfId="53546" xr:uid="{3C6BF464-03FD-4553-B116-6F22D8007FDD}"/>
    <cellStyle name="20% - Accent2 30 5 3" xfId="44694" xr:uid="{78E5D4A9-39FF-4B6E-A359-671279359EB6}"/>
    <cellStyle name="20% - Accent2 30 6" xfId="17575" xr:uid="{59C97515-8B0F-4DD3-B8A1-38A45470ED11}"/>
    <cellStyle name="20% - Accent2 30 6 2" xfId="26428" xr:uid="{E45D338F-D032-404A-B24B-94F05D8A9EFD}"/>
    <cellStyle name="20% - Accent2 30 6 2 2" xfId="55105" xr:uid="{E2BAA45C-F795-4BD7-A5EC-32B60A37251E}"/>
    <cellStyle name="20% - Accent2 30 6 3" xfId="46253" xr:uid="{9B365A73-4E9B-4F78-871A-CCEEA79F9846}"/>
    <cellStyle name="20% - Accent2 30 7" xfId="10316" xr:uid="{81714257-F24D-4D79-971A-E1B9A4AF9011}"/>
    <cellStyle name="20% - Accent2 30 7 2" xfId="28021" xr:uid="{9191B75E-86EB-4702-9981-2D11B85E8673}"/>
    <cellStyle name="20% - Accent2 30 7 2 2" xfId="56698" xr:uid="{DD63D1D0-0A04-4C16-868C-CFB007619F3A}"/>
    <cellStyle name="20% - Accent2 30 7 3" xfId="38994" xr:uid="{08F8B789-26DF-4CAE-BACC-608DFD395D73}"/>
    <cellStyle name="20% - Accent2 30 8" xfId="19169" xr:uid="{328F75DF-A63C-4D69-8C40-B5050C01CA6D}"/>
    <cellStyle name="20% - Accent2 30 8 2" xfId="47846" xr:uid="{D7B82AE8-7785-4A13-AC25-5EEE87709833}"/>
    <cellStyle name="20% - Accent2 30 9" xfId="33289" xr:uid="{25536596-B8FD-4B62-85D6-EC991D051084}"/>
    <cellStyle name="20% - Accent2 31" xfId="4626" xr:uid="{C8C27406-FF4C-4846-9D77-C6785354C80E}"/>
    <cellStyle name="20% - Accent2 31 2" xfId="5977" xr:uid="{7EE3F4E7-4A3C-45E8-B873-3CA96B7BA684}"/>
    <cellStyle name="20% - Accent2 31 2 2" xfId="11689" xr:uid="{907148B4-3867-4292-AF26-8F1D48B53D91}"/>
    <cellStyle name="20% - Accent2 31 2 2 2" xfId="40367" xr:uid="{719C0C8B-0320-4E3D-9AD6-FD2DA6838946}"/>
    <cellStyle name="20% - Accent2 31 2 3" xfId="20542" xr:uid="{30962DCA-4E5C-4F4A-B55F-8E274FE9E095}"/>
    <cellStyle name="20% - Accent2 31 2 3 2" xfId="49219" xr:uid="{1C760A25-8A5E-4101-866C-E64E7F0A19DC}"/>
    <cellStyle name="20% - Accent2 31 2 4" xfId="34662" xr:uid="{D4F96267-FC0C-412A-8685-7709587BD813}"/>
    <cellStyle name="20% - Accent2 31 3" xfId="7394" xr:uid="{59A958F3-396A-447B-B796-B10E8D868DB2}"/>
    <cellStyle name="20% - Accent2 31 3 2" xfId="13106" xr:uid="{18108067-7F7B-4D41-B38B-97CFE9276D1C}"/>
    <cellStyle name="20% - Accent2 31 3 2 2" xfId="41784" xr:uid="{934E0CA0-DA42-449C-9F49-9ECBAB2B32F5}"/>
    <cellStyle name="20% - Accent2 31 3 3" xfId="21959" xr:uid="{BF1DF673-4761-444C-ABA1-710328CAA844}"/>
    <cellStyle name="20% - Accent2 31 3 3 2" xfId="50636" xr:uid="{9580B64D-A270-4FBF-84B4-937052C895C3}"/>
    <cellStyle name="20% - Accent2 31 3 4" xfId="36079" xr:uid="{ED5A90EE-3B3E-4A64-A386-1DB8E6DE385F}"/>
    <cellStyle name="20% - Accent2 31 4" xfId="8811" xr:uid="{7FBC6436-05A4-4DEA-8E3B-9C8AD6A676D9}"/>
    <cellStyle name="20% - Accent2 31 4 2" xfId="14523" xr:uid="{6C6B63A3-F8D6-4E00-A329-7A536D3A9F66}"/>
    <cellStyle name="20% - Accent2 31 4 2 2" xfId="43201" xr:uid="{DFF96A83-BF67-4B6A-B01E-6EBEF71B0295}"/>
    <cellStyle name="20% - Accent2 31 4 3" xfId="23376" xr:uid="{2D27E11C-81B9-4D01-9833-CE9766C96C4A}"/>
    <cellStyle name="20% - Accent2 31 4 3 2" xfId="52053" xr:uid="{0C12C02D-6E87-45F2-B298-9F77B5419A52}"/>
    <cellStyle name="20% - Accent2 31 4 4" xfId="37496" xr:uid="{D2DDE370-17F1-4041-9390-E69730F1A3C6}"/>
    <cellStyle name="20% - Accent2 31 5" xfId="16038" xr:uid="{453B64B7-26F3-4D2B-B885-E9D55E9D8CA1}"/>
    <cellStyle name="20% - Accent2 31 5 2" xfId="24891" xr:uid="{2EBB1337-F817-469E-A9AB-DF5A26488FEA}"/>
    <cellStyle name="20% - Accent2 31 5 2 2" xfId="53568" xr:uid="{105F5F17-68B9-4969-B239-F6886AB9B948}"/>
    <cellStyle name="20% - Accent2 31 5 3" xfId="44716" xr:uid="{92901E97-0652-45B2-99F2-C73BB912FCF7}"/>
    <cellStyle name="20% - Accent2 31 6" xfId="17597" xr:uid="{640D3606-43EE-4421-88AB-0D66708D2E72}"/>
    <cellStyle name="20% - Accent2 31 6 2" xfId="26450" xr:uid="{D8ACD06A-8FBB-43E6-981A-304EA44FFEDA}"/>
    <cellStyle name="20% - Accent2 31 6 2 2" xfId="55127" xr:uid="{5CD64850-9D75-4002-A634-8564F4F725C0}"/>
    <cellStyle name="20% - Accent2 31 6 3" xfId="46275" xr:uid="{7A7CC73A-3CFC-4CB6-B7AB-18AA84DDD188}"/>
    <cellStyle name="20% - Accent2 31 7" xfId="10338" xr:uid="{5DCFEAA7-53D1-415E-94D7-F4EB5BB324A7}"/>
    <cellStyle name="20% - Accent2 31 7 2" xfId="28043" xr:uid="{BC3EBA60-096A-4FD4-A76B-DD5FCF6B782C}"/>
    <cellStyle name="20% - Accent2 31 7 2 2" xfId="56720" xr:uid="{C339DDD4-F5B9-44E3-9C46-A83D13CF1441}"/>
    <cellStyle name="20% - Accent2 31 7 3" xfId="39016" xr:uid="{CA48C6B0-5A2A-4F88-9613-B96F4CBD694E}"/>
    <cellStyle name="20% - Accent2 31 8" xfId="19191" xr:uid="{5D682B85-BAF8-466A-923C-62167C02FFF5}"/>
    <cellStyle name="20% - Accent2 31 8 2" xfId="47868" xr:uid="{3D434CC8-8EE8-4B3C-B6C3-EBE787D7ED17}"/>
    <cellStyle name="20% - Accent2 31 9" xfId="33311" xr:uid="{F3BD62D6-9143-4F85-8BBF-BDDBFBFB6BCE}"/>
    <cellStyle name="20% - Accent2 32" xfId="4648" xr:uid="{EFE17367-B00A-466C-B869-54F9171DCC17}"/>
    <cellStyle name="20% - Accent2 32 2" xfId="5999" xr:uid="{01CCEE68-0699-4862-8A75-317BBC80310C}"/>
    <cellStyle name="20% - Accent2 32 2 2" xfId="11711" xr:uid="{CCF43CAA-6C2F-4ECE-9B22-166FF4C05CA6}"/>
    <cellStyle name="20% - Accent2 32 2 2 2" xfId="40389" xr:uid="{85982C8A-B361-4BE2-A0B0-92D9A4D6C0FA}"/>
    <cellStyle name="20% - Accent2 32 2 3" xfId="20564" xr:uid="{600A6C70-8A8A-4A29-B43F-3C503C92CCB7}"/>
    <cellStyle name="20% - Accent2 32 2 3 2" xfId="49241" xr:uid="{9EA1E0F6-94D4-4314-A170-FDC63B730EE2}"/>
    <cellStyle name="20% - Accent2 32 2 4" xfId="34684" xr:uid="{91E5D9F0-B1DA-4184-995A-71634418581C}"/>
    <cellStyle name="20% - Accent2 32 3" xfId="7416" xr:uid="{EBBB8052-0A07-4AC4-BCAF-2FB1CE575E2A}"/>
    <cellStyle name="20% - Accent2 32 3 2" xfId="13128" xr:uid="{596979C1-5E83-4961-8617-8ACB007654F3}"/>
    <cellStyle name="20% - Accent2 32 3 2 2" xfId="41806" xr:uid="{F4688A26-B97D-4A25-95C2-596DEAB93FDF}"/>
    <cellStyle name="20% - Accent2 32 3 3" xfId="21981" xr:uid="{7A550DB7-61AF-4E2C-A6E7-1ACD83A27C50}"/>
    <cellStyle name="20% - Accent2 32 3 3 2" xfId="50658" xr:uid="{9D54E2E0-4CFC-40DB-ACAA-C2B22A48E39B}"/>
    <cellStyle name="20% - Accent2 32 3 4" xfId="36101" xr:uid="{059EB281-7F6B-4FCB-8AB9-B84F14F3D6F8}"/>
    <cellStyle name="20% - Accent2 32 4" xfId="8833" xr:uid="{6339739A-E011-46B9-9B5F-7BD0F3D24147}"/>
    <cellStyle name="20% - Accent2 32 4 2" xfId="14545" xr:uid="{4EDEDEB5-3CFC-4CBE-B3CE-CE2578B518B8}"/>
    <cellStyle name="20% - Accent2 32 4 2 2" xfId="43223" xr:uid="{1AB8200B-6F44-49E5-8ED6-60F13312488F}"/>
    <cellStyle name="20% - Accent2 32 4 3" xfId="23398" xr:uid="{DA8205C3-24A7-4DF1-BF57-839F52C035EC}"/>
    <cellStyle name="20% - Accent2 32 4 3 2" xfId="52075" xr:uid="{88DDB2DC-208B-4838-A39E-57477E6BC7D6}"/>
    <cellStyle name="20% - Accent2 32 4 4" xfId="37518" xr:uid="{1892CABF-DFC8-48C3-B06A-960F9237AC94}"/>
    <cellStyle name="20% - Accent2 32 5" xfId="16060" xr:uid="{43EE5347-D10A-44C4-82F7-829C3D106C92}"/>
    <cellStyle name="20% - Accent2 32 5 2" xfId="24913" xr:uid="{F2B5B41A-9725-4C5F-B55D-31F5157DFD20}"/>
    <cellStyle name="20% - Accent2 32 5 2 2" xfId="53590" xr:uid="{E12ADA3E-7BA7-4844-AEF3-779127C61161}"/>
    <cellStyle name="20% - Accent2 32 5 3" xfId="44738" xr:uid="{3157FACA-323F-4AD8-8B90-30A43E19A545}"/>
    <cellStyle name="20% - Accent2 32 6" xfId="17619" xr:uid="{B862D365-2615-4D6A-8C18-529FC87F1A01}"/>
    <cellStyle name="20% - Accent2 32 6 2" xfId="26472" xr:uid="{64890A15-BDA3-4C8E-A137-808A1E8CB8BD}"/>
    <cellStyle name="20% - Accent2 32 6 2 2" xfId="55149" xr:uid="{B17F7497-A602-4F65-817F-75BDF3EFF9B0}"/>
    <cellStyle name="20% - Accent2 32 6 3" xfId="46297" xr:uid="{ACD279A5-EDD2-4585-BC60-62C8FEA1A369}"/>
    <cellStyle name="20% - Accent2 32 7" xfId="10360" xr:uid="{5FE65C8E-7E9B-40FE-B783-0A5CD7BA35F5}"/>
    <cellStyle name="20% - Accent2 32 7 2" xfId="28065" xr:uid="{4012CD5A-6149-4DAB-9DB5-49FB33A9BAC5}"/>
    <cellStyle name="20% - Accent2 32 7 2 2" xfId="56742" xr:uid="{0C4C9889-5C36-4618-9DB0-DBEB932E8D18}"/>
    <cellStyle name="20% - Accent2 32 7 3" xfId="39038" xr:uid="{79EA1C89-563E-42A3-97DB-5DDD63258EF1}"/>
    <cellStyle name="20% - Accent2 32 8" xfId="19213" xr:uid="{2B56E7CC-7F1B-4838-A717-0A37EFBFDE10}"/>
    <cellStyle name="20% - Accent2 32 8 2" xfId="47890" xr:uid="{37FE4C4D-BD63-4009-A19D-6D9DC7F5A808}"/>
    <cellStyle name="20% - Accent2 32 9" xfId="33333" xr:uid="{E3DF793E-FAF2-48FE-B14B-2851BA28FA64}"/>
    <cellStyle name="20% - Accent2 33" xfId="4670" xr:uid="{DB616270-ACFF-4BCD-89D6-81BC221B2F5F}"/>
    <cellStyle name="20% - Accent2 33 2" xfId="6021" xr:uid="{B422D4F5-3F93-4A5F-B52D-38BFC38DCB44}"/>
    <cellStyle name="20% - Accent2 33 2 2" xfId="11733" xr:uid="{0E583C01-E991-48F7-911C-12CB42CCE61E}"/>
    <cellStyle name="20% - Accent2 33 2 2 2" xfId="40411" xr:uid="{0DB614A4-0482-436A-83A3-1B08DD7F8EBA}"/>
    <cellStyle name="20% - Accent2 33 2 3" xfId="20586" xr:uid="{D7D43A86-C3DF-4788-8443-C933A8488D14}"/>
    <cellStyle name="20% - Accent2 33 2 3 2" xfId="49263" xr:uid="{C8559475-5F98-4A08-8210-35F0A5932D32}"/>
    <cellStyle name="20% - Accent2 33 2 4" xfId="34706" xr:uid="{FF9068C5-E03D-4F7C-ADDD-A6353115E501}"/>
    <cellStyle name="20% - Accent2 33 3" xfId="7438" xr:uid="{034AA025-BCB0-4667-83F3-98B5D05CA25E}"/>
    <cellStyle name="20% - Accent2 33 3 2" xfId="13150" xr:uid="{9E11FD17-A7E9-4B50-B3F7-E3C1BB581264}"/>
    <cellStyle name="20% - Accent2 33 3 2 2" xfId="41828" xr:uid="{B32D1ADD-3285-4C47-A588-DC413243799E}"/>
    <cellStyle name="20% - Accent2 33 3 3" xfId="22003" xr:uid="{8BBBAEAA-880F-4467-A29A-739D754F89AF}"/>
    <cellStyle name="20% - Accent2 33 3 3 2" xfId="50680" xr:uid="{8B5BEEB7-592C-4F9C-A615-9B97B6370F69}"/>
    <cellStyle name="20% - Accent2 33 3 4" xfId="36123" xr:uid="{6A986568-045C-4017-82FA-6554EFB46333}"/>
    <cellStyle name="20% - Accent2 33 4" xfId="8855" xr:uid="{A3583E4F-4601-4530-9F6D-F72A00763885}"/>
    <cellStyle name="20% - Accent2 33 4 2" xfId="14567" xr:uid="{6F6A1266-D58E-42F0-A777-5A7D45BD762A}"/>
    <cellStyle name="20% - Accent2 33 4 2 2" xfId="43245" xr:uid="{E398A7EE-64E2-404C-8827-7FDB0E808641}"/>
    <cellStyle name="20% - Accent2 33 4 3" xfId="23420" xr:uid="{8D831B6A-1747-40F3-9398-76965E4A6C5D}"/>
    <cellStyle name="20% - Accent2 33 4 3 2" xfId="52097" xr:uid="{8698BB1E-46E4-4763-B27C-A14BC906A5F2}"/>
    <cellStyle name="20% - Accent2 33 4 4" xfId="37540" xr:uid="{2DED601B-B2AF-4C85-9574-B975DC01AB93}"/>
    <cellStyle name="20% - Accent2 33 5" xfId="16082" xr:uid="{D17D5838-FE6B-49F4-A510-4430E80A3808}"/>
    <cellStyle name="20% - Accent2 33 5 2" xfId="24935" xr:uid="{7B818EC3-9A31-4994-A214-F4CFA74F9DF4}"/>
    <cellStyle name="20% - Accent2 33 5 2 2" xfId="53612" xr:uid="{F732EF10-71F3-480A-9B6B-A658A122F3D3}"/>
    <cellStyle name="20% - Accent2 33 5 3" xfId="44760" xr:uid="{8BDDDEF9-8A8A-4A1A-A830-849FDF6C2008}"/>
    <cellStyle name="20% - Accent2 33 6" xfId="17641" xr:uid="{1A671474-803B-4FF7-A51E-4FAC8B0D7DF6}"/>
    <cellStyle name="20% - Accent2 33 6 2" xfId="26494" xr:uid="{6E8E069C-D2A8-4BD7-A7FB-F30D8D22C6B7}"/>
    <cellStyle name="20% - Accent2 33 6 2 2" xfId="55171" xr:uid="{CB8A80E3-5096-4D0B-BDE1-B44C9EB6EB20}"/>
    <cellStyle name="20% - Accent2 33 6 3" xfId="46319" xr:uid="{616A4BA2-B965-4450-AA3E-E88F56E4C3B3}"/>
    <cellStyle name="20% - Accent2 33 7" xfId="10382" xr:uid="{8ADBB624-347F-406C-AF9A-3D71E2E4A27C}"/>
    <cellStyle name="20% - Accent2 33 7 2" xfId="28087" xr:uid="{D4BA78CB-A9A5-4934-991D-16208A3D748D}"/>
    <cellStyle name="20% - Accent2 33 7 2 2" xfId="56764" xr:uid="{9643D859-7B98-45B4-BC28-03355EF9C59C}"/>
    <cellStyle name="20% - Accent2 33 7 3" xfId="39060" xr:uid="{03AB6A85-6A52-48CB-A6F8-1D0074B446AC}"/>
    <cellStyle name="20% - Accent2 33 8" xfId="19235" xr:uid="{182F22E5-0E8C-4841-A62D-41E5418009FF}"/>
    <cellStyle name="20% - Accent2 33 8 2" xfId="47912" xr:uid="{C6B05758-B02F-4E34-9F6F-404D265CF9E7}"/>
    <cellStyle name="20% - Accent2 33 9" xfId="33355" xr:uid="{9DC3E07B-80FC-4857-A139-EC836D6BAFE1}"/>
    <cellStyle name="20% - Accent2 34" xfId="4692" xr:uid="{1D58C8B2-90D2-4F00-8709-17B976F122D7}"/>
    <cellStyle name="20% - Accent2 34 2" xfId="6043" xr:uid="{D67A7D65-8AF5-4E70-B6BA-5F06FCF8C0B0}"/>
    <cellStyle name="20% - Accent2 34 2 2" xfId="11755" xr:uid="{22327448-F3E8-40B3-8D4A-B55A388456BA}"/>
    <cellStyle name="20% - Accent2 34 2 2 2" xfId="40433" xr:uid="{994A671D-C1EA-4691-9E8B-EDAA1433676D}"/>
    <cellStyle name="20% - Accent2 34 2 3" xfId="20608" xr:uid="{70E827FB-6E27-4F26-8DC5-46B6309D9B31}"/>
    <cellStyle name="20% - Accent2 34 2 3 2" xfId="49285" xr:uid="{B7508258-460A-422D-BBB4-56005C5B2B75}"/>
    <cellStyle name="20% - Accent2 34 2 4" xfId="34728" xr:uid="{DEA2F307-1D06-4EB0-8182-FD8FB6E6E690}"/>
    <cellStyle name="20% - Accent2 34 3" xfId="7460" xr:uid="{45222DE1-C853-40EE-B555-135E8593A825}"/>
    <cellStyle name="20% - Accent2 34 3 2" xfId="13172" xr:uid="{33302DE8-F4E7-43EA-ADDF-C99A5DCDCFA8}"/>
    <cellStyle name="20% - Accent2 34 3 2 2" xfId="41850" xr:uid="{1AFE9ED7-3CE7-4D83-B58C-60AC0C9CCA5D}"/>
    <cellStyle name="20% - Accent2 34 3 3" xfId="22025" xr:uid="{55AD9936-EB15-4307-AF47-4270EC2D3F54}"/>
    <cellStyle name="20% - Accent2 34 3 3 2" xfId="50702" xr:uid="{A36534C3-BB83-4704-86D3-EFC53562D72A}"/>
    <cellStyle name="20% - Accent2 34 3 4" xfId="36145" xr:uid="{1DBCE82F-2BF5-49F1-8720-66ABA91C0DF4}"/>
    <cellStyle name="20% - Accent2 34 4" xfId="8877" xr:uid="{20089308-B4C8-480B-BB79-8E33BB45DF27}"/>
    <cellStyle name="20% - Accent2 34 4 2" xfId="14589" xr:uid="{00E291A9-2364-46A6-93D9-40D7F960D348}"/>
    <cellStyle name="20% - Accent2 34 4 2 2" xfId="43267" xr:uid="{A550304C-C538-48AB-970C-11E1EBA6F04F}"/>
    <cellStyle name="20% - Accent2 34 4 3" xfId="23442" xr:uid="{3FD82B0D-50A6-4057-8352-659BCF1032FB}"/>
    <cellStyle name="20% - Accent2 34 4 3 2" xfId="52119" xr:uid="{056CD99D-68D3-4491-B2BB-A87F116AA4A3}"/>
    <cellStyle name="20% - Accent2 34 4 4" xfId="37562" xr:uid="{B2E50919-3273-4524-B027-7C81415202C9}"/>
    <cellStyle name="20% - Accent2 34 5" xfId="16104" xr:uid="{400F9058-4F39-446C-8220-EF83F402FEB3}"/>
    <cellStyle name="20% - Accent2 34 5 2" xfId="24957" xr:uid="{41177366-5215-42A5-BEF2-4E27B70FF61C}"/>
    <cellStyle name="20% - Accent2 34 5 2 2" xfId="53634" xr:uid="{851B0E6F-2ED9-4A7E-BB25-5AE24376FBC7}"/>
    <cellStyle name="20% - Accent2 34 5 3" xfId="44782" xr:uid="{ED6D1BF4-B539-45F8-BE7B-156AE2C2102F}"/>
    <cellStyle name="20% - Accent2 34 6" xfId="17663" xr:uid="{36B96C5C-6C2D-4BB1-9A4E-4E3E8AEDD876}"/>
    <cellStyle name="20% - Accent2 34 6 2" xfId="26516" xr:uid="{4746F17D-DB2B-40BF-A342-1412CECFBD8F}"/>
    <cellStyle name="20% - Accent2 34 6 2 2" xfId="55193" xr:uid="{88004331-0F3D-49C1-8A53-512B590AC350}"/>
    <cellStyle name="20% - Accent2 34 6 3" xfId="46341" xr:uid="{FF083593-EBC0-4DBE-AA8A-4094E1D53526}"/>
    <cellStyle name="20% - Accent2 34 7" xfId="10404" xr:uid="{D3C98488-3EF7-48F6-8080-FE5E394F4B0E}"/>
    <cellStyle name="20% - Accent2 34 7 2" xfId="28109" xr:uid="{61CCEBE5-E228-4086-A43F-90A7D19A9B95}"/>
    <cellStyle name="20% - Accent2 34 7 2 2" xfId="56786" xr:uid="{1A9BAE33-6E97-4030-AE7D-FF4B4B58FC3A}"/>
    <cellStyle name="20% - Accent2 34 7 3" xfId="39082" xr:uid="{9EFFF90D-68EB-4E79-A100-F0B0CE911211}"/>
    <cellStyle name="20% - Accent2 34 8" xfId="19257" xr:uid="{EA019E31-8B0F-4ABC-B062-B8ACAE76EDD9}"/>
    <cellStyle name="20% - Accent2 34 8 2" xfId="47934" xr:uid="{1A2E0950-B8BD-47EB-9753-AA6F6832069E}"/>
    <cellStyle name="20% - Accent2 34 9" xfId="33377" xr:uid="{2FBAC5A9-6109-4795-9919-D23CDB7C1F67}"/>
    <cellStyle name="20% - Accent2 35" xfId="4714" xr:uid="{01B7996A-33E2-4217-A50B-CEDFFF6FFB42}"/>
    <cellStyle name="20% - Accent2 35 2" xfId="6065" xr:uid="{84475E4E-BEC8-4E53-8CC1-CC90D63ACC21}"/>
    <cellStyle name="20% - Accent2 35 2 2" xfId="11777" xr:uid="{31EE5C3C-7033-49BD-9338-A3BDC1F93C53}"/>
    <cellStyle name="20% - Accent2 35 2 2 2" xfId="40455" xr:uid="{53B3F50B-DC95-4CB2-962F-10DDDFEDFF1D}"/>
    <cellStyle name="20% - Accent2 35 2 3" xfId="20630" xr:uid="{5F03B8E9-BDA1-4E5F-93C2-5BCF13D08A39}"/>
    <cellStyle name="20% - Accent2 35 2 3 2" xfId="49307" xr:uid="{92C53075-1A72-44D9-BC4F-63B5AD3157B1}"/>
    <cellStyle name="20% - Accent2 35 2 4" xfId="34750" xr:uid="{DC48084D-27E2-48FC-805A-7D9A74AAAC01}"/>
    <cellStyle name="20% - Accent2 35 3" xfId="7482" xr:uid="{D3E058ED-59D1-496C-92F6-401D0D3FEFB7}"/>
    <cellStyle name="20% - Accent2 35 3 2" xfId="13194" xr:uid="{5B7A564A-DDFC-4802-BAE8-0A31EE9DC886}"/>
    <cellStyle name="20% - Accent2 35 3 2 2" xfId="41872" xr:uid="{9ABC6DEA-6817-4B48-BB68-5E71E09838E5}"/>
    <cellStyle name="20% - Accent2 35 3 3" xfId="22047" xr:uid="{7B4F75C6-2B9B-4F38-B549-869776EEC5A0}"/>
    <cellStyle name="20% - Accent2 35 3 3 2" xfId="50724" xr:uid="{A3282341-80D8-45F4-B743-09FBC6AB6D8A}"/>
    <cellStyle name="20% - Accent2 35 3 4" xfId="36167" xr:uid="{DF076D1E-9EDE-44D5-BBDD-D176D7D727D4}"/>
    <cellStyle name="20% - Accent2 35 4" xfId="8899" xr:uid="{0364462C-B044-4F3F-842B-E50EF063F7E6}"/>
    <cellStyle name="20% - Accent2 35 4 2" xfId="14611" xr:uid="{D7612D97-1C27-4A58-AE28-F638D956B2BB}"/>
    <cellStyle name="20% - Accent2 35 4 2 2" xfId="43289" xr:uid="{50293A2B-7837-4035-AD4B-2DDF1F503772}"/>
    <cellStyle name="20% - Accent2 35 4 3" xfId="23464" xr:uid="{DD529ED0-C807-4D2B-A83F-A23989DC29EA}"/>
    <cellStyle name="20% - Accent2 35 4 3 2" xfId="52141" xr:uid="{5D7D0375-8757-4339-A65E-43BA87D91AF5}"/>
    <cellStyle name="20% - Accent2 35 4 4" xfId="37584" xr:uid="{810C7182-6B2E-432F-87F7-89D4A99542CE}"/>
    <cellStyle name="20% - Accent2 35 5" xfId="16126" xr:uid="{22AD3C30-4A7B-450C-B849-45389D2F0C43}"/>
    <cellStyle name="20% - Accent2 35 5 2" xfId="24979" xr:uid="{E4857A56-422B-4440-92E6-3CF2A5C898DC}"/>
    <cellStyle name="20% - Accent2 35 5 2 2" xfId="53656" xr:uid="{F03E69F3-2F3A-460D-8DCD-1503338D7381}"/>
    <cellStyle name="20% - Accent2 35 5 3" xfId="44804" xr:uid="{92774807-71BE-4F8A-AFC1-116BA91870E5}"/>
    <cellStyle name="20% - Accent2 35 6" xfId="17685" xr:uid="{90850A74-84B6-4B7E-88CE-FA331DAE57FF}"/>
    <cellStyle name="20% - Accent2 35 6 2" xfId="26538" xr:uid="{A7CF8C09-55DD-4B9A-B0D4-0F43D7F906F0}"/>
    <cellStyle name="20% - Accent2 35 6 2 2" xfId="55215" xr:uid="{042F7484-2B05-494E-85D7-2A4E2F73E71E}"/>
    <cellStyle name="20% - Accent2 35 6 3" xfId="46363" xr:uid="{0516E3B6-D5F6-4CBF-BAFB-116E2D2B2C9F}"/>
    <cellStyle name="20% - Accent2 35 7" xfId="10426" xr:uid="{FB2BCC48-BF75-425C-90B6-5E38BDFBFDF2}"/>
    <cellStyle name="20% - Accent2 35 7 2" xfId="28131" xr:uid="{08BAEEFC-8F84-4FC8-94DA-1F2A8D12F82F}"/>
    <cellStyle name="20% - Accent2 35 7 2 2" xfId="56808" xr:uid="{0811B6DE-FA45-4B27-ABEC-A00BF21D002A}"/>
    <cellStyle name="20% - Accent2 35 7 3" xfId="39104" xr:uid="{8F09BDE9-D6EA-4763-9675-21C8E211DFCA}"/>
    <cellStyle name="20% - Accent2 35 8" xfId="19279" xr:uid="{59F426AB-52A9-4BA9-8E90-5C88EE488E43}"/>
    <cellStyle name="20% - Accent2 35 8 2" xfId="47956" xr:uid="{1CC02272-170A-456F-B67D-A59563021B0A}"/>
    <cellStyle name="20% - Accent2 35 9" xfId="33399" xr:uid="{88BB262E-4C09-4E3E-93F1-7AADA32BAD39}"/>
    <cellStyle name="20% - Accent2 36" xfId="4736" xr:uid="{1BFA49FB-DDD7-48E0-884B-BFC5740F4897}"/>
    <cellStyle name="20% - Accent2 36 2" xfId="6087" xr:uid="{B55E2608-7EEE-437F-BAD4-9DC5BED231D3}"/>
    <cellStyle name="20% - Accent2 36 2 2" xfId="11799" xr:uid="{0E5EB1E5-DD40-4BC6-95E4-1D7C49FFF3EB}"/>
    <cellStyle name="20% - Accent2 36 2 2 2" xfId="40477" xr:uid="{D3E8AF8E-A57D-4050-8A19-FB4ED0C9E462}"/>
    <cellStyle name="20% - Accent2 36 2 3" xfId="20652" xr:uid="{A657A59F-CC6D-4D86-8FA0-A3405F486A54}"/>
    <cellStyle name="20% - Accent2 36 2 3 2" xfId="49329" xr:uid="{B0E18D7C-2C9F-4615-8E6C-B70F1644C5C1}"/>
    <cellStyle name="20% - Accent2 36 2 4" xfId="34772" xr:uid="{39F45267-5C11-4196-BC3A-DAF2630E5214}"/>
    <cellStyle name="20% - Accent2 36 3" xfId="7504" xr:uid="{8D50892C-DEA8-4EA2-804C-EF4261E8E9C7}"/>
    <cellStyle name="20% - Accent2 36 3 2" xfId="13216" xr:uid="{92DFFFD8-599B-47F7-94DE-A5033AB6384E}"/>
    <cellStyle name="20% - Accent2 36 3 2 2" xfId="41894" xr:uid="{42936141-9E94-46A0-A691-F23B3FB63C18}"/>
    <cellStyle name="20% - Accent2 36 3 3" xfId="22069" xr:uid="{27B11177-FA3D-4227-B1B8-960E5D8CFDCE}"/>
    <cellStyle name="20% - Accent2 36 3 3 2" xfId="50746" xr:uid="{2BFDD442-43B7-4D4A-9E33-FA23461A32AB}"/>
    <cellStyle name="20% - Accent2 36 3 4" xfId="36189" xr:uid="{03F359E3-BAED-4E15-99E2-693345816FD6}"/>
    <cellStyle name="20% - Accent2 36 4" xfId="8921" xr:uid="{C817C485-CF07-4322-A500-ACBE3758899D}"/>
    <cellStyle name="20% - Accent2 36 4 2" xfId="14633" xr:uid="{A1124144-3D7F-4B03-B5D2-B6E5910910C1}"/>
    <cellStyle name="20% - Accent2 36 4 2 2" xfId="43311" xr:uid="{C911A23B-E896-423B-9BA9-BB64BE4E6FDA}"/>
    <cellStyle name="20% - Accent2 36 4 3" xfId="23486" xr:uid="{B187E4DE-09DB-48AB-9093-F943DABA5FFA}"/>
    <cellStyle name="20% - Accent2 36 4 3 2" xfId="52163" xr:uid="{A9FF789B-1FEC-4BBD-9133-0E2FCF14E88B}"/>
    <cellStyle name="20% - Accent2 36 4 4" xfId="37606" xr:uid="{0E281255-3E82-4F78-A08C-C9DE1F987B63}"/>
    <cellStyle name="20% - Accent2 36 5" xfId="16148" xr:uid="{C53FD6A9-108A-403F-91E4-99FBC8B1B005}"/>
    <cellStyle name="20% - Accent2 36 5 2" xfId="25001" xr:uid="{1C3D6C87-4B01-4EFD-B5EF-024A2DE82FBA}"/>
    <cellStyle name="20% - Accent2 36 5 2 2" xfId="53678" xr:uid="{4BCB7161-3C7A-4EF5-A673-FF3E7D7BB833}"/>
    <cellStyle name="20% - Accent2 36 5 3" xfId="44826" xr:uid="{B65AFDC2-5517-4E82-9B89-8082EC7D4715}"/>
    <cellStyle name="20% - Accent2 36 6" xfId="17707" xr:uid="{54EDBC55-423B-484F-9E69-26C3D8608BBF}"/>
    <cellStyle name="20% - Accent2 36 6 2" xfId="26560" xr:uid="{30C3478A-B6DE-4FF9-AD61-F2CE143DCF7D}"/>
    <cellStyle name="20% - Accent2 36 6 2 2" xfId="55237" xr:uid="{2DF01585-D912-450D-A055-875CEEA7524F}"/>
    <cellStyle name="20% - Accent2 36 6 3" xfId="46385" xr:uid="{667A0DEA-025B-48DA-9A70-3B343C1C7D91}"/>
    <cellStyle name="20% - Accent2 36 7" xfId="10448" xr:uid="{A755BC45-6A26-4DAD-A848-5A426A39C15C}"/>
    <cellStyle name="20% - Accent2 36 7 2" xfId="28153" xr:uid="{069EB634-32AF-44EB-9388-6BBAA2761D6E}"/>
    <cellStyle name="20% - Accent2 36 7 2 2" xfId="56830" xr:uid="{A103827E-00DE-41F6-836D-1F6A51869AC5}"/>
    <cellStyle name="20% - Accent2 36 7 3" xfId="39126" xr:uid="{129D22DE-6F7E-4DF9-918D-21F72C849125}"/>
    <cellStyle name="20% - Accent2 36 8" xfId="19301" xr:uid="{95CB7F75-07D5-4974-B7F1-C98DE757BAE3}"/>
    <cellStyle name="20% - Accent2 36 8 2" xfId="47978" xr:uid="{F53466B2-8F61-4CFA-B800-019A66A713D0}"/>
    <cellStyle name="20% - Accent2 36 9" xfId="33421" xr:uid="{65981798-18B4-45F1-A75E-5DEB0EBDD3DD}"/>
    <cellStyle name="20% - Accent2 37" xfId="4758" xr:uid="{00484580-960B-4875-9965-7DE9CDA5FF6D}"/>
    <cellStyle name="20% - Accent2 37 2" xfId="6109" xr:uid="{174F8512-60E3-4C08-8854-15A412E223DA}"/>
    <cellStyle name="20% - Accent2 37 2 2" xfId="11821" xr:uid="{A27FD530-608B-4B9B-9879-D2F0F7A5CCC2}"/>
    <cellStyle name="20% - Accent2 37 2 2 2" xfId="40499" xr:uid="{655B01C3-F636-4257-9C23-640575BE6A0A}"/>
    <cellStyle name="20% - Accent2 37 2 3" xfId="20674" xr:uid="{4BF1B216-0231-45E2-A11A-E2271076CDF2}"/>
    <cellStyle name="20% - Accent2 37 2 3 2" xfId="49351" xr:uid="{51CB6DEA-0E70-4D28-A8BF-0FBCDDE145FD}"/>
    <cellStyle name="20% - Accent2 37 2 4" xfId="34794" xr:uid="{A197961A-D819-4443-A2AB-DEF6872B06D8}"/>
    <cellStyle name="20% - Accent2 37 3" xfId="7526" xr:uid="{CD6607D7-1AE0-404B-8D40-33CC45378C63}"/>
    <cellStyle name="20% - Accent2 37 3 2" xfId="13238" xr:uid="{7C6FD144-38B0-479B-9004-0B02F719DE06}"/>
    <cellStyle name="20% - Accent2 37 3 2 2" xfId="41916" xr:uid="{A1685E8D-F75E-4964-96A1-F7FE3C47B382}"/>
    <cellStyle name="20% - Accent2 37 3 3" xfId="22091" xr:uid="{3CE0575F-9D87-4D20-AFBA-2291B3D7F86C}"/>
    <cellStyle name="20% - Accent2 37 3 3 2" xfId="50768" xr:uid="{14032546-CD58-4D68-8958-F00AB5486FCD}"/>
    <cellStyle name="20% - Accent2 37 3 4" xfId="36211" xr:uid="{07050434-85EE-4BFF-A741-67D01191AEE2}"/>
    <cellStyle name="20% - Accent2 37 4" xfId="8943" xr:uid="{D7449FFB-AF65-4B39-B185-2A6B7284C34D}"/>
    <cellStyle name="20% - Accent2 37 4 2" xfId="14655" xr:uid="{A2F2F78A-F3E0-412F-A6E4-698CC88D755F}"/>
    <cellStyle name="20% - Accent2 37 4 2 2" xfId="43333" xr:uid="{1387D269-4502-439D-BD77-A327E4DC1F1E}"/>
    <cellStyle name="20% - Accent2 37 4 3" xfId="23508" xr:uid="{5A522879-5590-4459-9ED9-9821CD086E6C}"/>
    <cellStyle name="20% - Accent2 37 4 3 2" xfId="52185" xr:uid="{BDB1FD7E-D7AD-4CE7-BEAA-9AA7FA4F4F66}"/>
    <cellStyle name="20% - Accent2 37 4 4" xfId="37628" xr:uid="{89421329-CF03-479E-9DB9-4F75F7220DB6}"/>
    <cellStyle name="20% - Accent2 37 5" xfId="16170" xr:uid="{CCC29493-F0FA-42AC-A2FD-CA9B73347491}"/>
    <cellStyle name="20% - Accent2 37 5 2" xfId="25023" xr:uid="{A6B3B9BF-DE06-489C-B334-90B43495F31F}"/>
    <cellStyle name="20% - Accent2 37 5 2 2" xfId="53700" xr:uid="{2132631E-DDCF-4D47-B4F4-29F4E4D7595A}"/>
    <cellStyle name="20% - Accent2 37 5 3" xfId="44848" xr:uid="{BCAA3812-B57E-4A28-B7B2-8532C5B42D38}"/>
    <cellStyle name="20% - Accent2 37 6" xfId="17729" xr:uid="{7C1BCA05-C698-4F7C-ABB3-FB3E24CF10AE}"/>
    <cellStyle name="20% - Accent2 37 6 2" xfId="26582" xr:uid="{5C01C89F-751A-47BE-9F78-F3A1856E7510}"/>
    <cellStyle name="20% - Accent2 37 6 2 2" xfId="55259" xr:uid="{0B8A6ABA-3A2E-4E78-AB25-54FF3D65ED22}"/>
    <cellStyle name="20% - Accent2 37 6 3" xfId="46407" xr:uid="{02A17EA8-8F60-4BE2-8AE2-B1072DAB733B}"/>
    <cellStyle name="20% - Accent2 37 7" xfId="10470" xr:uid="{8BE0DD48-1B73-4C5D-839F-4C540B114D80}"/>
    <cellStyle name="20% - Accent2 37 7 2" xfId="28175" xr:uid="{078EEE7D-9807-4526-A50D-FC051A2E6D47}"/>
    <cellStyle name="20% - Accent2 37 7 2 2" xfId="56852" xr:uid="{BE30E6D8-9F0E-41FF-B1FD-29723385B39F}"/>
    <cellStyle name="20% - Accent2 37 7 3" xfId="39148" xr:uid="{C3EDFBE5-88EC-4D40-B809-8912C6B052C6}"/>
    <cellStyle name="20% - Accent2 37 8" xfId="19323" xr:uid="{7D67B1BD-60C8-4B03-8B21-6777A9D5B999}"/>
    <cellStyle name="20% - Accent2 37 8 2" xfId="48000" xr:uid="{48ED10C4-2E3A-49E7-9691-C3DB7E68491C}"/>
    <cellStyle name="20% - Accent2 37 9" xfId="33443" xr:uid="{DD145F24-F393-470E-B6F5-9F878937D38C}"/>
    <cellStyle name="20% - Accent2 38" xfId="4780" xr:uid="{54781D8E-E288-4ABF-A2F0-3C9E15A2E347}"/>
    <cellStyle name="20% - Accent2 38 2" xfId="6131" xr:uid="{AA7B89BD-38DB-4ACD-89CD-D232BDF97395}"/>
    <cellStyle name="20% - Accent2 38 2 2" xfId="11843" xr:uid="{6D9CAC69-1FF7-432C-87DA-0132D85A06B2}"/>
    <cellStyle name="20% - Accent2 38 2 2 2" xfId="40521" xr:uid="{5F1844DA-B886-4BB6-A4A3-AA93A7507BFA}"/>
    <cellStyle name="20% - Accent2 38 2 3" xfId="20696" xr:uid="{8054DAB9-E6D5-4A68-A6E4-501CA821A5DC}"/>
    <cellStyle name="20% - Accent2 38 2 3 2" xfId="49373" xr:uid="{F7DCD5E1-CAD5-487C-BF04-FC8AB6FA0EB3}"/>
    <cellStyle name="20% - Accent2 38 2 4" xfId="34816" xr:uid="{4F8320A2-2C2F-4E5F-AEF3-C7DEB8F94C28}"/>
    <cellStyle name="20% - Accent2 38 3" xfId="7548" xr:uid="{103C5692-20DA-4B08-B52F-3E47978E3CBE}"/>
    <cellStyle name="20% - Accent2 38 3 2" xfId="13260" xr:uid="{E3F60FAA-8B3B-4833-8492-E484B382E76A}"/>
    <cellStyle name="20% - Accent2 38 3 2 2" xfId="41938" xr:uid="{4F458BF7-622D-471F-93C0-C8CC78C52C7F}"/>
    <cellStyle name="20% - Accent2 38 3 3" xfId="22113" xr:uid="{7B577CD8-4CE9-4A48-B66F-851C652DF9CA}"/>
    <cellStyle name="20% - Accent2 38 3 3 2" xfId="50790" xr:uid="{A4DC3FD3-16BC-45FC-B0B8-704F55E48817}"/>
    <cellStyle name="20% - Accent2 38 3 4" xfId="36233" xr:uid="{77189519-0FD3-4045-9424-637B413890E0}"/>
    <cellStyle name="20% - Accent2 38 4" xfId="8965" xr:uid="{4C77A1CD-36DB-4E5F-B7BA-4F6477162B35}"/>
    <cellStyle name="20% - Accent2 38 4 2" xfId="14677" xr:uid="{C0566314-DAB1-4A5C-8704-4EC983E8B3A9}"/>
    <cellStyle name="20% - Accent2 38 4 2 2" xfId="43355" xr:uid="{73F9519C-1D17-43BC-B491-96721678F420}"/>
    <cellStyle name="20% - Accent2 38 4 3" xfId="23530" xr:uid="{07345E1F-0013-42F3-817E-A86824800882}"/>
    <cellStyle name="20% - Accent2 38 4 3 2" xfId="52207" xr:uid="{7C5A57BE-7A79-4A16-8232-346D82281237}"/>
    <cellStyle name="20% - Accent2 38 4 4" xfId="37650" xr:uid="{11F896CE-E891-4E89-9062-36644ACEA9CB}"/>
    <cellStyle name="20% - Accent2 38 5" xfId="16192" xr:uid="{EB167B71-C533-4922-AC8F-C5BF5ED2A359}"/>
    <cellStyle name="20% - Accent2 38 5 2" xfId="25045" xr:uid="{2553B473-C83B-4A89-AE09-EA5C48237AA7}"/>
    <cellStyle name="20% - Accent2 38 5 2 2" xfId="53722" xr:uid="{F8B427D3-2697-41FE-B2E0-BB485D1AD613}"/>
    <cellStyle name="20% - Accent2 38 5 3" xfId="44870" xr:uid="{3648734B-A6C4-46F1-B2BC-BA20DA3E74FF}"/>
    <cellStyle name="20% - Accent2 38 6" xfId="17751" xr:uid="{249E773E-D1C0-4BF1-A8DF-EC2757665CC6}"/>
    <cellStyle name="20% - Accent2 38 6 2" xfId="26604" xr:uid="{699B93F0-07F5-4C77-9FE8-CF91B4F128B1}"/>
    <cellStyle name="20% - Accent2 38 6 2 2" xfId="55281" xr:uid="{95B3955F-EBA4-4CFF-ACCD-FCFB8B799908}"/>
    <cellStyle name="20% - Accent2 38 6 3" xfId="46429" xr:uid="{BB6626D3-7ED8-4F6C-ACF5-F92D515BE69C}"/>
    <cellStyle name="20% - Accent2 38 7" xfId="10492" xr:uid="{C7EA784A-C71A-4A51-975F-71CF6725ACDE}"/>
    <cellStyle name="20% - Accent2 38 7 2" xfId="28197" xr:uid="{34072AE7-CA22-499D-B8A5-4F4EB15D9DBE}"/>
    <cellStyle name="20% - Accent2 38 7 2 2" xfId="56874" xr:uid="{E8F3B4E4-6DCA-4AC2-8A50-8BC3EA51AC16}"/>
    <cellStyle name="20% - Accent2 38 7 3" xfId="39170" xr:uid="{42BA9F1D-B55A-4CE1-AAF3-9C4109553F27}"/>
    <cellStyle name="20% - Accent2 38 8" xfId="19345" xr:uid="{ED280DBF-9E4F-446E-A777-EA65C58B3760}"/>
    <cellStyle name="20% - Accent2 38 8 2" xfId="48022" xr:uid="{ECDBC03E-AFAA-43A1-89D7-3E083CC7E377}"/>
    <cellStyle name="20% - Accent2 38 9" xfId="33465" xr:uid="{7B44A24C-D2DB-4A8B-AD1B-24C3BF35F5F3}"/>
    <cellStyle name="20% - Accent2 39" xfId="4802" xr:uid="{9A3F0885-DC7F-47C8-8E7E-5A99A757A277}"/>
    <cellStyle name="20% - Accent2 39 2" xfId="6153" xr:uid="{81D756F6-9715-40E8-8E3A-D694E0339A4C}"/>
    <cellStyle name="20% - Accent2 39 2 2" xfId="11865" xr:uid="{A727DF84-BA28-40D7-80A2-8B460E2EA05A}"/>
    <cellStyle name="20% - Accent2 39 2 2 2" xfId="40543" xr:uid="{3A4DA7C6-C3B7-42D5-87A7-3C095EE45C29}"/>
    <cellStyle name="20% - Accent2 39 2 3" xfId="20718" xr:uid="{F7D087ED-2CFD-410C-BD4E-82DB3EBFBA4B}"/>
    <cellStyle name="20% - Accent2 39 2 3 2" xfId="49395" xr:uid="{C3B2438F-FF79-4DA9-BA67-EB1B90AC058C}"/>
    <cellStyle name="20% - Accent2 39 2 4" xfId="34838" xr:uid="{651F1297-CED9-4F25-ABDC-641E69111811}"/>
    <cellStyle name="20% - Accent2 39 3" xfId="7570" xr:uid="{D49E5B87-78D9-436C-ADAB-3C63FD6D8A7F}"/>
    <cellStyle name="20% - Accent2 39 3 2" xfId="13282" xr:uid="{41BB3E6E-9B88-4856-B9B7-D4789963C43D}"/>
    <cellStyle name="20% - Accent2 39 3 2 2" xfId="41960" xr:uid="{3103DD3F-20B9-4B08-8F40-951ACB75AD04}"/>
    <cellStyle name="20% - Accent2 39 3 3" xfId="22135" xr:uid="{3C40012C-AFA7-439F-BD81-5FFB3814A5E9}"/>
    <cellStyle name="20% - Accent2 39 3 3 2" xfId="50812" xr:uid="{80228360-2D67-4702-8603-BD11A5601D48}"/>
    <cellStyle name="20% - Accent2 39 3 4" xfId="36255" xr:uid="{DD1A68EF-50CF-4CE5-9D77-D158C1506C5E}"/>
    <cellStyle name="20% - Accent2 39 4" xfId="8987" xr:uid="{3205543B-5310-4DFB-9931-7BAF21D0C0F4}"/>
    <cellStyle name="20% - Accent2 39 4 2" xfId="14699" xr:uid="{390C8910-DFD9-4CDC-917E-DEB9F1DFB885}"/>
    <cellStyle name="20% - Accent2 39 4 2 2" xfId="43377" xr:uid="{E96BFB4F-2115-47AB-AFB3-8C84C2C337E2}"/>
    <cellStyle name="20% - Accent2 39 4 3" xfId="23552" xr:uid="{B3263399-B037-470B-B679-5459CA2B08CB}"/>
    <cellStyle name="20% - Accent2 39 4 3 2" xfId="52229" xr:uid="{9E88E20C-B685-40E1-8446-8F0A014DD1C1}"/>
    <cellStyle name="20% - Accent2 39 4 4" xfId="37672" xr:uid="{812B9293-CCF3-4081-9348-C9C7D4CA94CE}"/>
    <cellStyle name="20% - Accent2 39 5" xfId="16214" xr:uid="{200F8B94-C2F8-49D4-A918-B7532515DB35}"/>
    <cellStyle name="20% - Accent2 39 5 2" xfId="25067" xr:uid="{0E5EC707-BA73-4ABD-8D9E-BEB753A7073A}"/>
    <cellStyle name="20% - Accent2 39 5 2 2" xfId="53744" xr:uid="{D2B0FFBE-E419-4AA6-B43E-C502D82A0FE6}"/>
    <cellStyle name="20% - Accent2 39 5 3" xfId="44892" xr:uid="{BC75D133-7B88-4FEF-9640-4C524F53FE04}"/>
    <cellStyle name="20% - Accent2 39 6" xfId="17773" xr:uid="{6A04496C-2ED1-4FDE-8693-4BAE1F98C092}"/>
    <cellStyle name="20% - Accent2 39 6 2" xfId="26626" xr:uid="{970C3A7F-1AB2-497F-BE32-77565930F699}"/>
    <cellStyle name="20% - Accent2 39 6 2 2" xfId="55303" xr:uid="{B7154A7A-8A1D-4B4F-B96A-96D78AE759C4}"/>
    <cellStyle name="20% - Accent2 39 6 3" xfId="46451" xr:uid="{21D91099-1DAC-4177-92FF-2A38DBC3D2F8}"/>
    <cellStyle name="20% - Accent2 39 7" xfId="10514" xr:uid="{C504B75D-D278-4615-BEAB-1A4CC31A4176}"/>
    <cellStyle name="20% - Accent2 39 7 2" xfId="28219" xr:uid="{E13A95B3-C88B-4D37-A4B5-7D7874CE4753}"/>
    <cellStyle name="20% - Accent2 39 7 2 2" xfId="56896" xr:uid="{EDF65290-D5B6-42F2-B1C0-3DCA9BF37288}"/>
    <cellStyle name="20% - Accent2 39 7 3" xfId="39192" xr:uid="{5B0EBEE8-4375-4243-8EFF-52AF55D11C1C}"/>
    <cellStyle name="20% - Accent2 39 8" xfId="19367" xr:uid="{F374742C-3CCA-4F1F-A780-DA3D716A4565}"/>
    <cellStyle name="20% - Accent2 39 8 2" xfId="48044" xr:uid="{A8E95B29-C044-4384-A675-C76EACF6BFDD}"/>
    <cellStyle name="20% - Accent2 39 9" xfId="33487" xr:uid="{163AFAB1-2287-4150-BD63-C826D8F2B40F}"/>
    <cellStyle name="20% - Accent2 4" xfId="203" xr:uid="{E3A9BE04-83FF-46BC-9271-AD88DEA21112}"/>
    <cellStyle name="20% - Accent2 4 10" xfId="4038" xr:uid="{A5179A83-C175-47D5-8AE2-E91A728CD41A}"/>
    <cellStyle name="20% - Accent2 4 10 2" xfId="32723" xr:uid="{30373FE4-492E-49A4-A813-EE7CD2686256}"/>
    <cellStyle name="20% - Accent2 4 11" xfId="9750" xr:uid="{54410199-33BC-48B3-855C-D3F52EDA5B11}"/>
    <cellStyle name="20% - Accent2 4 11 2" xfId="38428" xr:uid="{1D60DBB6-9E0E-4756-9396-3B9F7A012E38}"/>
    <cellStyle name="20% - Accent2 4 12" xfId="18603" xr:uid="{45E22462-E47A-4095-979D-4AC0FE286C49}"/>
    <cellStyle name="20% - Accent2 4 12 2" xfId="47280" xr:uid="{7600C54A-C54D-4D16-98BD-AECA95662360}"/>
    <cellStyle name="20% - Accent2 4 13" xfId="29148" xr:uid="{7D25F3AE-2BBA-4A90-9D95-276D85E4AA76}"/>
    <cellStyle name="20% - Accent2 4 2" xfId="308" xr:uid="{0579E916-3EC5-4A69-8D47-1172693DE84B}"/>
    <cellStyle name="20% - Accent2 4 2 2" xfId="2275" xr:uid="{687DBFD9-E770-429B-A721-EC5C94FBB18D}"/>
    <cellStyle name="20% - Accent2 4 2 2 2" xfId="31015" xr:uid="{42F24851-DC82-41CA-8BC1-9B623BF7CB1E}"/>
    <cellStyle name="20% - Accent2 4 2 3" xfId="5389" xr:uid="{EE684778-FF05-4637-875F-41558343FA22}"/>
    <cellStyle name="20% - Accent2 4 2 3 2" xfId="34074" xr:uid="{49A08F3B-1326-4A66-A201-735A4BDEDC03}"/>
    <cellStyle name="20% - Accent2 4 2 4" xfId="11101" xr:uid="{583BA5D6-5843-43E5-8237-504C2E771E0E}"/>
    <cellStyle name="20% - Accent2 4 2 4 2" xfId="39779" xr:uid="{5EEFCA7B-5BFB-446A-AED8-017E7C10B28C}"/>
    <cellStyle name="20% - Accent2 4 2 5" xfId="19954" xr:uid="{5CE85B0B-7E98-493A-A076-4AC81C2328AE}"/>
    <cellStyle name="20% - Accent2 4 2 5 2" xfId="48631" xr:uid="{61EA9E09-61B1-4B8B-A2E0-04533B9B3602}"/>
    <cellStyle name="20% - Accent2 4 2 6" xfId="29222" xr:uid="{47E20482-2D5A-4E52-9978-29F3BB067497}"/>
    <cellStyle name="20% - Accent2 4 3" xfId="417" xr:uid="{BF767151-ADBF-47D1-B164-5BEB3771683E}"/>
    <cellStyle name="20% - Accent2 4 3 2" xfId="2371" xr:uid="{519AD001-7346-42BB-BAC7-900A4B0FBB03}"/>
    <cellStyle name="20% - Accent2 4 3 2 2" xfId="31111" xr:uid="{31FD3451-F98D-4056-9958-5DAAE7FEC9FC}"/>
    <cellStyle name="20% - Accent2 4 3 3" xfId="6806" xr:uid="{C0CA1EE3-D0F2-4437-9D69-71442786560B}"/>
    <cellStyle name="20% - Accent2 4 3 3 2" xfId="35491" xr:uid="{77331D91-2624-4903-94BD-14FDBB683EAB}"/>
    <cellStyle name="20% - Accent2 4 3 4" xfId="12518" xr:uid="{F1D95FDD-1914-433A-A63D-E169EEB9F841}"/>
    <cellStyle name="20% - Accent2 4 3 4 2" xfId="41196" xr:uid="{EC7DA202-251C-4460-B9F2-04CD71342083}"/>
    <cellStyle name="20% - Accent2 4 3 5" xfId="21371" xr:uid="{69E6452E-DF2A-4131-9321-9AE409AF049B}"/>
    <cellStyle name="20% - Accent2 4 3 5 2" xfId="50048" xr:uid="{818CDCC6-1549-45D5-9B34-1C7247AE3829}"/>
    <cellStyle name="20% - Accent2 4 3 6" xfId="29318" xr:uid="{3AFE0785-3C78-4C95-A339-96AEAAC73D2E}"/>
    <cellStyle name="20% - Accent2 4 4" xfId="536" xr:uid="{C987F535-83AF-406F-B27C-BE8DC2EF2E62}"/>
    <cellStyle name="20% - Accent2 4 4 2" xfId="2490" xr:uid="{603416A8-CEB4-4851-AC6B-DB47CF6FB2EC}"/>
    <cellStyle name="20% - Accent2 4 4 2 2" xfId="31230" xr:uid="{A0F4FFF9-F63F-4FC2-8C4B-E9B834E82FF5}"/>
    <cellStyle name="20% - Accent2 4 4 3" xfId="8223" xr:uid="{951466E1-F175-47C9-9C87-B68C588E0557}"/>
    <cellStyle name="20% - Accent2 4 4 3 2" xfId="36908" xr:uid="{4C8F5BD4-E50F-4803-A725-829A23BB4F9B}"/>
    <cellStyle name="20% - Accent2 4 4 4" xfId="13935" xr:uid="{B8887AC0-E112-47A2-B9AC-3E219E4CB3F5}"/>
    <cellStyle name="20% - Accent2 4 4 4 2" xfId="42613" xr:uid="{D86BB655-18F2-49E9-80E4-C0A786AD3516}"/>
    <cellStyle name="20% - Accent2 4 4 5" xfId="22788" xr:uid="{2C62A727-DDB5-4FB2-9554-9679029CCCDB}"/>
    <cellStyle name="20% - Accent2 4 4 5 2" xfId="51465" xr:uid="{84A74F38-5D02-414B-90C7-3BD071E2A384}"/>
    <cellStyle name="20% - Accent2 4 4 6" xfId="29437" xr:uid="{5EF9D883-0BF9-4ECA-AD48-C9B735C02774}"/>
    <cellStyle name="20% - Accent2 4 5" xfId="677" xr:uid="{A00BFC4F-DE58-4F08-B716-CD8B2C778A9C}"/>
    <cellStyle name="20% - Accent2 4 5 2" xfId="2631" xr:uid="{1C01596C-802C-42DC-B6D4-9F3EF4C0406E}"/>
    <cellStyle name="20% - Accent2 4 5 2 2" xfId="31371" xr:uid="{4C3FD834-4212-4208-BF30-C64669C750B5}"/>
    <cellStyle name="20% - Accent2 4 5 3" xfId="15450" xr:uid="{B9F3BC01-D16D-4CDD-BD37-92CA23D84C3B}"/>
    <cellStyle name="20% - Accent2 4 5 3 2" xfId="44128" xr:uid="{7E33BF0D-22A1-4A68-9E84-598A61750128}"/>
    <cellStyle name="20% - Accent2 4 5 4" xfId="24303" xr:uid="{E7372C30-4CD4-4BA5-A8AD-D669D8E7E780}"/>
    <cellStyle name="20% - Accent2 4 5 4 2" xfId="52980" xr:uid="{24691D5E-5FC4-40CA-BCE5-356A63113207}"/>
    <cellStyle name="20% - Accent2 4 5 5" xfId="29578" xr:uid="{2F19AE6C-DB95-4FD2-9052-3E43AA5343DC}"/>
    <cellStyle name="20% - Accent2 4 6" xfId="950" xr:uid="{76BED0C6-4555-4B01-8198-2EE090D29DBC}"/>
    <cellStyle name="20% - Accent2 4 6 2" xfId="2904" xr:uid="{8C69D412-73AF-4DF8-A96B-23894130F3D9}"/>
    <cellStyle name="20% - Accent2 4 6 2 2" xfId="31644" xr:uid="{2626739A-C816-4CD2-8DA0-C21E4A8019C0}"/>
    <cellStyle name="20% - Accent2 4 6 3" xfId="17009" xr:uid="{FB655DCB-6A00-4AEC-A7AF-1C6DEC90EE31}"/>
    <cellStyle name="20% - Accent2 4 6 3 2" xfId="45687" xr:uid="{B3793C56-8ED2-4C1F-BA8A-273881CF682F}"/>
    <cellStyle name="20% - Accent2 4 6 4" xfId="25862" xr:uid="{EB02FC20-6CA6-4307-898B-05D42BDB6618}"/>
    <cellStyle name="20% - Accent2 4 6 4 2" xfId="54539" xr:uid="{E5A0B35B-E364-4C04-93C6-C9DB170F0A4C}"/>
    <cellStyle name="20% - Accent2 4 6 5" xfId="29851" xr:uid="{1A327AB5-EE3C-4B9F-929B-085BFA03ADE7}"/>
    <cellStyle name="20% - Accent2 4 7" xfId="1245" xr:uid="{D2C5233B-A1E3-4EA2-A06C-93FC4614B855}"/>
    <cellStyle name="20% - Accent2 4 7 2" xfId="3199" xr:uid="{AD326EEA-558B-40B9-BA74-562C5AB288C5}"/>
    <cellStyle name="20% - Accent2 4 7 2 2" xfId="31939" xr:uid="{C018BAFC-37DB-4C59-B481-8329253601AD}"/>
    <cellStyle name="20% - Accent2 4 7 3" xfId="27455" xr:uid="{EF070914-F9B5-4AE0-ABD6-BA4E75E70087}"/>
    <cellStyle name="20% - Accent2 4 7 3 2" xfId="56132" xr:uid="{1538C806-2F5A-418F-AEE4-5557DE6C7654}"/>
    <cellStyle name="20% - Accent2 4 7 4" xfId="30146" xr:uid="{57169D89-9E26-4F7D-A41E-FCA0FDF461B4}"/>
    <cellStyle name="20% - Accent2 4 8" xfId="1584" xr:uid="{5174AD19-21C6-49D3-98A7-656718CFD9AF}"/>
    <cellStyle name="20% - Accent2 4 8 2" xfId="3538" xr:uid="{8028C680-1E93-4EE3-90FC-4C5DCFC36F47}"/>
    <cellStyle name="20% - Accent2 4 8 2 2" xfId="32278" xr:uid="{77E65A9F-DF04-4C78-A305-5F0852220EAD}"/>
    <cellStyle name="20% - Accent2 4 8 3" xfId="30485" xr:uid="{5B4B8041-9EA6-4A29-9437-A193F8833591}"/>
    <cellStyle name="20% - Accent2 4 9" xfId="2198" xr:uid="{2FDD9FC0-7C90-4BDD-896F-686D5F8AFCFB}"/>
    <cellStyle name="20% - Accent2 4 9 2" xfId="30940" xr:uid="{51A113ED-3970-49E6-A44B-A92E41F82C37}"/>
    <cellStyle name="20% - Accent2 40" xfId="4824" xr:uid="{CA0618CD-C3E6-464F-8D89-D4537A9AA38B}"/>
    <cellStyle name="20% - Accent2 40 2" xfId="6175" xr:uid="{4486DF56-7174-4E6E-9014-E5937B4FC3B6}"/>
    <cellStyle name="20% - Accent2 40 2 2" xfId="11887" xr:uid="{4167A07F-443F-4318-BD91-C24C49AA2D67}"/>
    <cellStyle name="20% - Accent2 40 2 2 2" xfId="40565" xr:uid="{91F7CB93-8550-4223-ADCA-8B7316C07A60}"/>
    <cellStyle name="20% - Accent2 40 2 3" xfId="20740" xr:uid="{062494EC-A3D8-4AAD-BDF3-8477BECC1848}"/>
    <cellStyle name="20% - Accent2 40 2 3 2" xfId="49417" xr:uid="{44410B2B-0682-406F-A198-5AFA35159952}"/>
    <cellStyle name="20% - Accent2 40 2 4" xfId="34860" xr:uid="{EC86EDDA-8572-4488-BB4E-D599799F3E9A}"/>
    <cellStyle name="20% - Accent2 40 3" xfId="7592" xr:uid="{C06105A6-B5CE-4284-8A9B-7E56A7EA892B}"/>
    <cellStyle name="20% - Accent2 40 3 2" xfId="13304" xr:uid="{58B1FFE5-B3CE-4A3B-AAB7-0AA3424FF284}"/>
    <cellStyle name="20% - Accent2 40 3 2 2" xfId="41982" xr:uid="{7DA66576-36C2-4652-9F17-C0DD664879FC}"/>
    <cellStyle name="20% - Accent2 40 3 3" xfId="22157" xr:uid="{A75AE7EF-7D8E-4385-ACEC-C94C95B093F9}"/>
    <cellStyle name="20% - Accent2 40 3 3 2" xfId="50834" xr:uid="{6A3389A5-88A2-4B7F-ADE3-F72F5496BF63}"/>
    <cellStyle name="20% - Accent2 40 3 4" xfId="36277" xr:uid="{6384A92B-8006-4D3E-8B06-C50926614B9E}"/>
    <cellStyle name="20% - Accent2 40 4" xfId="9009" xr:uid="{E1E13C84-BE6C-4AF8-8CD8-D899238189DC}"/>
    <cellStyle name="20% - Accent2 40 4 2" xfId="14721" xr:uid="{56CBA7F2-DFF3-4097-992E-83E4EE21832E}"/>
    <cellStyle name="20% - Accent2 40 4 2 2" xfId="43399" xr:uid="{D72F85B3-1B91-4D9C-B752-CB63E0B23AFD}"/>
    <cellStyle name="20% - Accent2 40 4 3" xfId="23574" xr:uid="{8B72DBE2-0136-4A43-B03E-57422C00D1D4}"/>
    <cellStyle name="20% - Accent2 40 4 3 2" xfId="52251" xr:uid="{20812827-9498-49A3-883D-A5F78BCDE467}"/>
    <cellStyle name="20% - Accent2 40 4 4" xfId="37694" xr:uid="{96627D22-7F16-4AC8-ABDB-8DBBB306E1FE}"/>
    <cellStyle name="20% - Accent2 40 5" xfId="16236" xr:uid="{29A4EDDA-7321-431A-A815-DB9F92711970}"/>
    <cellStyle name="20% - Accent2 40 5 2" xfId="25089" xr:uid="{DE0C9441-6402-4C2B-923B-7A6D9E127E80}"/>
    <cellStyle name="20% - Accent2 40 5 2 2" xfId="53766" xr:uid="{60D852A1-A594-462C-9E61-BF459BDE8F90}"/>
    <cellStyle name="20% - Accent2 40 5 3" xfId="44914" xr:uid="{D2861345-1288-4477-BCF9-09111C86AA59}"/>
    <cellStyle name="20% - Accent2 40 6" xfId="17795" xr:uid="{FE7C89A2-7648-42C6-B0C4-043E36DD8113}"/>
    <cellStyle name="20% - Accent2 40 6 2" xfId="26648" xr:uid="{F09288E1-56B0-4763-9B19-D4684FA764A3}"/>
    <cellStyle name="20% - Accent2 40 6 2 2" xfId="55325" xr:uid="{B7892854-9D92-495B-8F59-69E7D4E15A46}"/>
    <cellStyle name="20% - Accent2 40 6 3" xfId="46473" xr:uid="{3A481B04-CC4C-43CC-8686-D3E03275738C}"/>
    <cellStyle name="20% - Accent2 40 7" xfId="10536" xr:uid="{A60EE5E7-1A70-4542-98B8-D5ED6B07C686}"/>
    <cellStyle name="20% - Accent2 40 7 2" xfId="28241" xr:uid="{E9DC627E-2A05-4EFC-B13E-2005770020DC}"/>
    <cellStyle name="20% - Accent2 40 7 2 2" xfId="56918" xr:uid="{FA7964C7-27A5-4740-8606-D72F3350E71B}"/>
    <cellStyle name="20% - Accent2 40 7 3" xfId="39214" xr:uid="{D083CABA-F659-4B05-AA27-65987EFF523C}"/>
    <cellStyle name="20% - Accent2 40 8" xfId="19389" xr:uid="{2F4F8622-5058-4540-B8B1-CF37A8EB29DE}"/>
    <cellStyle name="20% - Accent2 40 8 2" xfId="48066" xr:uid="{3703E613-A63D-4D06-85B1-3A56E39DE7FD}"/>
    <cellStyle name="20% - Accent2 40 9" xfId="33509" xr:uid="{DC49723A-5B86-4045-A8A7-003E06F2FC3F}"/>
    <cellStyle name="20% - Accent2 41" xfId="4846" xr:uid="{6713184E-979F-4700-A673-F6C7CCE05991}"/>
    <cellStyle name="20% - Accent2 41 2" xfId="6197" xr:uid="{7655D439-6622-47DF-AA38-C58EF0A7A6C4}"/>
    <cellStyle name="20% - Accent2 41 2 2" xfId="11909" xr:uid="{751B95FC-EF01-4219-A0E1-809AC0877884}"/>
    <cellStyle name="20% - Accent2 41 2 2 2" xfId="40587" xr:uid="{658FEC23-7493-4793-9C61-FC1F873A6671}"/>
    <cellStyle name="20% - Accent2 41 2 3" xfId="20762" xr:uid="{87CA271F-AD34-4037-9110-07BE1C8773BC}"/>
    <cellStyle name="20% - Accent2 41 2 3 2" xfId="49439" xr:uid="{994F0024-7808-4510-BDDC-69CC48E7A7D0}"/>
    <cellStyle name="20% - Accent2 41 2 4" xfId="34882" xr:uid="{54BE9FFE-A2C1-427D-AE79-49BFDC129F33}"/>
    <cellStyle name="20% - Accent2 41 3" xfId="7614" xr:uid="{6E2731DB-BE35-4B96-8D43-DAD7F14B6AED}"/>
    <cellStyle name="20% - Accent2 41 3 2" xfId="13326" xr:uid="{F3F3AF80-0D91-41C9-A6E4-34A07ED6E861}"/>
    <cellStyle name="20% - Accent2 41 3 2 2" xfId="42004" xr:uid="{AA1A1673-390F-4477-832C-0F02A361ADA3}"/>
    <cellStyle name="20% - Accent2 41 3 3" xfId="22179" xr:uid="{7FB7F471-5E3C-4443-87D0-8BF7CD217E5D}"/>
    <cellStyle name="20% - Accent2 41 3 3 2" xfId="50856" xr:uid="{4EADFDE4-0E93-468D-A765-1F95FA01DB40}"/>
    <cellStyle name="20% - Accent2 41 3 4" xfId="36299" xr:uid="{CDF6E313-A7A5-446C-AA6D-3F4BECC39082}"/>
    <cellStyle name="20% - Accent2 41 4" xfId="9031" xr:uid="{F30E134C-57E4-414E-9FBD-529B759DC10C}"/>
    <cellStyle name="20% - Accent2 41 4 2" xfId="14743" xr:uid="{C48D95FB-AC31-4FA3-9474-8819D9EF61CC}"/>
    <cellStyle name="20% - Accent2 41 4 2 2" xfId="43421" xr:uid="{8CFA0661-9193-4CC4-885E-E8F713E42DCC}"/>
    <cellStyle name="20% - Accent2 41 4 3" xfId="23596" xr:uid="{E18E62A6-63BF-4099-AC3E-EFBA6BFCC3C1}"/>
    <cellStyle name="20% - Accent2 41 4 3 2" xfId="52273" xr:uid="{546D76D0-FA7C-4970-8B2C-4AE11AC2DC91}"/>
    <cellStyle name="20% - Accent2 41 4 4" xfId="37716" xr:uid="{59236A7D-60B8-4538-A415-9254B839FC8E}"/>
    <cellStyle name="20% - Accent2 41 5" xfId="16258" xr:uid="{58E0A775-6779-4293-91DF-11D81B3B5AF6}"/>
    <cellStyle name="20% - Accent2 41 5 2" xfId="25111" xr:uid="{895D79FC-086A-4F8E-AA4D-CAE7ECA57D63}"/>
    <cellStyle name="20% - Accent2 41 5 2 2" xfId="53788" xr:uid="{549C4D37-F944-4C25-83BD-5B34B079488F}"/>
    <cellStyle name="20% - Accent2 41 5 3" xfId="44936" xr:uid="{C3476A62-BA5A-4322-956F-A2EEDE38CCBA}"/>
    <cellStyle name="20% - Accent2 41 6" xfId="17817" xr:uid="{D8F07E33-48DF-45BC-B398-9AB70760D273}"/>
    <cellStyle name="20% - Accent2 41 6 2" xfId="26670" xr:uid="{0CD62632-DFF5-4BA0-9901-0614AA873C27}"/>
    <cellStyle name="20% - Accent2 41 6 2 2" xfId="55347" xr:uid="{7670E2AC-1682-4409-A83E-E73C72DFD453}"/>
    <cellStyle name="20% - Accent2 41 6 3" xfId="46495" xr:uid="{F1F6443C-15BF-4016-88CC-95FBDEA69441}"/>
    <cellStyle name="20% - Accent2 41 7" xfId="10558" xr:uid="{32D397B2-585B-48BE-B63C-AA05B396116F}"/>
    <cellStyle name="20% - Accent2 41 7 2" xfId="28263" xr:uid="{5AA24450-7BD4-4C4A-B2FB-719001F940D0}"/>
    <cellStyle name="20% - Accent2 41 7 2 2" xfId="56940" xr:uid="{1E826518-0593-4E45-908E-CF7149058BAC}"/>
    <cellStyle name="20% - Accent2 41 7 3" xfId="39236" xr:uid="{BE54624B-D445-4EF8-B0F1-5F9E4C069766}"/>
    <cellStyle name="20% - Accent2 41 8" xfId="19411" xr:uid="{6AB3AC61-CAB5-417C-8524-1B8239D04F13}"/>
    <cellStyle name="20% - Accent2 41 8 2" xfId="48088" xr:uid="{88A5C8A4-AD2F-438D-970D-CC8358DDE00B}"/>
    <cellStyle name="20% - Accent2 41 9" xfId="33531" xr:uid="{E7DC0EDA-7B13-4DFC-9B2F-67903A0173D6}"/>
    <cellStyle name="20% - Accent2 42" xfId="4868" xr:uid="{C111217C-E5F4-4C02-889C-22E9527966C1}"/>
    <cellStyle name="20% - Accent2 42 2" xfId="6219" xr:uid="{C6C5C0A2-9A0B-438B-A16F-D1926575037E}"/>
    <cellStyle name="20% - Accent2 42 2 2" xfId="11931" xr:uid="{BE49E3DF-6F5D-4A1B-B2E3-8E52605227B4}"/>
    <cellStyle name="20% - Accent2 42 2 2 2" xfId="40609" xr:uid="{051DE6F9-1816-49CA-B524-6074C9D66F62}"/>
    <cellStyle name="20% - Accent2 42 2 3" xfId="20784" xr:uid="{DC09742E-9EC1-416A-ACA6-6A4F61C30CDE}"/>
    <cellStyle name="20% - Accent2 42 2 3 2" xfId="49461" xr:uid="{538B2B99-3ACF-42B1-9A05-6F6156A819DF}"/>
    <cellStyle name="20% - Accent2 42 2 4" xfId="34904" xr:uid="{F3B1903C-EF6B-4291-A7D6-59B659C5F1A9}"/>
    <cellStyle name="20% - Accent2 42 3" xfId="7636" xr:uid="{C8F11E5B-6FF5-4957-BC47-90854E9A8FE3}"/>
    <cellStyle name="20% - Accent2 42 3 2" xfId="13348" xr:uid="{BA82376C-E868-4E3D-87BE-C3F2768F6263}"/>
    <cellStyle name="20% - Accent2 42 3 2 2" xfId="42026" xr:uid="{5101B4AB-BC9A-4F27-ADD1-7E251544499B}"/>
    <cellStyle name="20% - Accent2 42 3 3" xfId="22201" xr:uid="{34161B03-05C8-40C9-889F-E34CE452F85F}"/>
    <cellStyle name="20% - Accent2 42 3 3 2" xfId="50878" xr:uid="{9597DCD6-169A-4140-AB60-3299B67532F4}"/>
    <cellStyle name="20% - Accent2 42 3 4" xfId="36321" xr:uid="{2D6F3DE4-D470-472B-B692-D738A2E9C49E}"/>
    <cellStyle name="20% - Accent2 42 4" xfId="9053" xr:uid="{0D4F33FC-998E-47DC-9647-9E8A354FA595}"/>
    <cellStyle name="20% - Accent2 42 4 2" xfId="14765" xr:uid="{9E036E9C-68BC-4EF7-96B7-E361A154A631}"/>
    <cellStyle name="20% - Accent2 42 4 2 2" xfId="43443" xr:uid="{49383455-9467-46F4-A4DD-2C02BB69DAA4}"/>
    <cellStyle name="20% - Accent2 42 4 3" xfId="23618" xr:uid="{47501CBA-404E-485E-9E88-8DB7AEA43C11}"/>
    <cellStyle name="20% - Accent2 42 4 3 2" xfId="52295" xr:uid="{98741A14-3573-4E9C-955B-E802A18128F8}"/>
    <cellStyle name="20% - Accent2 42 4 4" xfId="37738" xr:uid="{D8F1728B-FB07-4B97-AFF9-98BA69C5BD81}"/>
    <cellStyle name="20% - Accent2 42 5" xfId="16280" xr:uid="{C6D88D30-9A89-4240-9C7F-BE118B4DFE3B}"/>
    <cellStyle name="20% - Accent2 42 5 2" xfId="25133" xr:uid="{6645D0A8-49D8-4C65-96C0-E9CCF6882569}"/>
    <cellStyle name="20% - Accent2 42 5 2 2" xfId="53810" xr:uid="{3A7EC821-C27E-441F-8A9A-7C3F528BE95F}"/>
    <cellStyle name="20% - Accent2 42 5 3" xfId="44958" xr:uid="{9621FFE9-445E-412F-901C-9C1D4D3278E0}"/>
    <cellStyle name="20% - Accent2 42 6" xfId="17839" xr:uid="{A86BD4DB-748B-40BE-AA8E-316AC2BBE4FF}"/>
    <cellStyle name="20% - Accent2 42 6 2" xfId="26692" xr:uid="{49DC8E47-B0B9-431A-A0CF-9AF8CC9C6A01}"/>
    <cellStyle name="20% - Accent2 42 6 2 2" xfId="55369" xr:uid="{442BC8FB-F51F-4FA5-824F-95C72D4B73D2}"/>
    <cellStyle name="20% - Accent2 42 6 3" xfId="46517" xr:uid="{5CF1688B-82A3-4D8C-9BC0-FAB164A8264A}"/>
    <cellStyle name="20% - Accent2 42 7" xfId="10580" xr:uid="{C04283E1-866A-4E1C-8606-7B89D2C38EFB}"/>
    <cellStyle name="20% - Accent2 42 7 2" xfId="28285" xr:uid="{9D8B8146-A775-414B-8D1B-C482AC7872B6}"/>
    <cellStyle name="20% - Accent2 42 7 2 2" xfId="56962" xr:uid="{FE7F8114-EED3-48C4-98C7-0F2D9E7C914C}"/>
    <cellStyle name="20% - Accent2 42 7 3" xfId="39258" xr:uid="{EF74E91B-7C8C-44D3-8548-550B6E64CF32}"/>
    <cellStyle name="20% - Accent2 42 8" xfId="19433" xr:uid="{EED338A4-90FF-449E-8BF9-95C276BCFE68}"/>
    <cellStyle name="20% - Accent2 42 8 2" xfId="48110" xr:uid="{7418F991-C11C-4B23-89ED-DD6B7ABDD405}"/>
    <cellStyle name="20% - Accent2 42 9" xfId="33553" xr:uid="{A0EC1B08-533E-4A70-BCF3-2A1DE0CFBC03}"/>
    <cellStyle name="20% - Accent2 43" xfId="4890" xr:uid="{55B154A9-4086-4735-9AC4-1D3A7FECD266}"/>
    <cellStyle name="20% - Accent2 43 2" xfId="6241" xr:uid="{8B1F65DC-B75A-4268-AA10-AA09A1087A9E}"/>
    <cellStyle name="20% - Accent2 43 2 2" xfId="11953" xr:uid="{7D845A36-4D5C-4AAA-B2EB-17468AE22D80}"/>
    <cellStyle name="20% - Accent2 43 2 2 2" xfId="40631" xr:uid="{8901579E-C15E-4A8C-84B8-87C27B2CEA6C}"/>
    <cellStyle name="20% - Accent2 43 2 3" xfId="20806" xr:uid="{A6554CBE-37CC-479E-9E1F-2B67D7BF533F}"/>
    <cellStyle name="20% - Accent2 43 2 3 2" xfId="49483" xr:uid="{18B34277-BD08-4ABE-B9D8-DD1D896714C3}"/>
    <cellStyle name="20% - Accent2 43 2 4" xfId="34926" xr:uid="{2C02C301-81B4-4723-A60A-CCE781F24FC0}"/>
    <cellStyle name="20% - Accent2 43 3" xfId="7658" xr:uid="{748E9438-9131-430C-ADE9-A912B1A1A8C6}"/>
    <cellStyle name="20% - Accent2 43 3 2" xfId="13370" xr:uid="{7D33C6E7-CECE-4B81-8E4B-41BAE5EC9549}"/>
    <cellStyle name="20% - Accent2 43 3 2 2" xfId="42048" xr:uid="{F277351E-6406-48B4-8E3B-594CD64849F9}"/>
    <cellStyle name="20% - Accent2 43 3 3" xfId="22223" xr:uid="{9A8DC8FD-22EC-453B-9374-C870AAD8D26B}"/>
    <cellStyle name="20% - Accent2 43 3 3 2" xfId="50900" xr:uid="{A129FF1E-AD6C-4B73-89F2-B16B758C5935}"/>
    <cellStyle name="20% - Accent2 43 3 4" xfId="36343" xr:uid="{BDE58D1D-03A3-4469-BA7C-4C5A43594125}"/>
    <cellStyle name="20% - Accent2 43 4" xfId="9075" xr:uid="{AC931B0E-69BF-4FFA-AB35-EF6092E459B7}"/>
    <cellStyle name="20% - Accent2 43 4 2" xfId="14787" xr:uid="{5643C293-D3B2-435E-ABA9-0B7A8DE75A98}"/>
    <cellStyle name="20% - Accent2 43 4 2 2" xfId="43465" xr:uid="{C3F3B21F-CE15-4AB5-9AAC-52DB233264D2}"/>
    <cellStyle name="20% - Accent2 43 4 3" xfId="23640" xr:uid="{08124DBE-193E-421B-BA80-8AF7342D4B46}"/>
    <cellStyle name="20% - Accent2 43 4 3 2" xfId="52317" xr:uid="{E1563DAE-7E6C-4DF5-843F-7B4D28BD9E49}"/>
    <cellStyle name="20% - Accent2 43 4 4" xfId="37760" xr:uid="{18D727E5-F64C-4E45-A22A-FDE36BE3D182}"/>
    <cellStyle name="20% - Accent2 43 5" xfId="16302" xr:uid="{6CB4D01C-926C-4D9E-9A48-A4AF992B27CE}"/>
    <cellStyle name="20% - Accent2 43 5 2" xfId="25155" xr:uid="{758110FE-5DF1-4476-BB49-77BADF123DBA}"/>
    <cellStyle name="20% - Accent2 43 5 2 2" xfId="53832" xr:uid="{9A8D634B-2465-432D-8B30-3254FABBDE2C}"/>
    <cellStyle name="20% - Accent2 43 5 3" xfId="44980" xr:uid="{487A0C2B-F948-4CCF-83C4-5FD979D016BA}"/>
    <cellStyle name="20% - Accent2 43 6" xfId="17861" xr:uid="{51759AFB-E62B-40D5-B516-ACF975BF3D54}"/>
    <cellStyle name="20% - Accent2 43 6 2" xfId="26714" xr:uid="{24976FA1-1336-40B5-A1F7-9D70D264FF1A}"/>
    <cellStyle name="20% - Accent2 43 6 2 2" xfId="55391" xr:uid="{9D1C4B89-EA0D-4FBE-8CFF-BA3F4803EE12}"/>
    <cellStyle name="20% - Accent2 43 6 3" xfId="46539" xr:uid="{20C37244-B2B6-4D2C-B3F8-935CEE337479}"/>
    <cellStyle name="20% - Accent2 43 7" xfId="10602" xr:uid="{4314E3E1-EB57-428A-A093-9281E25B0C06}"/>
    <cellStyle name="20% - Accent2 43 7 2" xfId="28307" xr:uid="{334192A2-9912-4091-8997-311D31B0D03D}"/>
    <cellStyle name="20% - Accent2 43 7 2 2" xfId="56984" xr:uid="{91AD09F3-A459-4D7B-996F-AD04487369CF}"/>
    <cellStyle name="20% - Accent2 43 7 3" xfId="39280" xr:uid="{E0871A0A-1722-4B66-A5D0-F67B0480B283}"/>
    <cellStyle name="20% - Accent2 43 8" xfId="19455" xr:uid="{7D1A5108-96B6-4319-8E8B-EA7C9E308375}"/>
    <cellStyle name="20% - Accent2 43 8 2" xfId="48132" xr:uid="{903A2A16-30F9-4E92-918D-B90AE3D13124}"/>
    <cellStyle name="20% - Accent2 43 9" xfId="33575" xr:uid="{C358472F-032A-4E6E-B9CA-7E3205BC6973}"/>
    <cellStyle name="20% - Accent2 44" xfId="4912" xr:uid="{9D9F38B6-6BB0-43DC-9F44-BB932BA61AFA}"/>
    <cellStyle name="20% - Accent2 44 2" xfId="6263" xr:uid="{C7736C3E-EC57-42D0-BA39-36A4848E56F5}"/>
    <cellStyle name="20% - Accent2 44 2 2" xfId="11975" xr:uid="{54E793A9-52C4-46B4-A1D1-1998789DAC5C}"/>
    <cellStyle name="20% - Accent2 44 2 2 2" xfId="40653" xr:uid="{81CC5032-EF7D-4D27-B9BD-E7AA13125BE3}"/>
    <cellStyle name="20% - Accent2 44 2 3" xfId="20828" xr:uid="{98FACBC7-A0D3-4D0C-B52E-478D92C8C31D}"/>
    <cellStyle name="20% - Accent2 44 2 3 2" xfId="49505" xr:uid="{9C01C475-0BA2-4979-8566-C3A093766AA5}"/>
    <cellStyle name="20% - Accent2 44 2 4" xfId="34948" xr:uid="{3BA0FCA3-1424-4E57-B2CB-D037E7237E2E}"/>
    <cellStyle name="20% - Accent2 44 3" xfId="7680" xr:uid="{64456FED-7EEE-43AA-B9FA-96E5C9AF0022}"/>
    <cellStyle name="20% - Accent2 44 3 2" xfId="13392" xr:uid="{9E7DFD4B-2349-4C8F-97B5-54106C813745}"/>
    <cellStyle name="20% - Accent2 44 3 2 2" xfId="42070" xr:uid="{59D5F0DE-9AC6-455D-8CD7-E15D38337764}"/>
    <cellStyle name="20% - Accent2 44 3 3" xfId="22245" xr:uid="{8114CE0E-185B-4827-B431-B930AE70EAAF}"/>
    <cellStyle name="20% - Accent2 44 3 3 2" xfId="50922" xr:uid="{018BB0FF-0D2D-41C9-BCED-EE4D1CF9FEFF}"/>
    <cellStyle name="20% - Accent2 44 3 4" xfId="36365" xr:uid="{575F59F1-12F6-482D-A77D-0A73F42A5E24}"/>
    <cellStyle name="20% - Accent2 44 4" xfId="9097" xr:uid="{5C67282D-C17B-4B1A-83F5-EF60CAEF5F55}"/>
    <cellStyle name="20% - Accent2 44 4 2" xfId="14809" xr:uid="{28A4953B-29A8-4FE3-8ACB-00B8F9D0C011}"/>
    <cellStyle name="20% - Accent2 44 4 2 2" xfId="43487" xr:uid="{AAF2483C-DDA3-4D64-A8A3-91F93EAA44A5}"/>
    <cellStyle name="20% - Accent2 44 4 3" xfId="23662" xr:uid="{DD22DCC2-A079-4DDF-AB06-BF9CFC517DDD}"/>
    <cellStyle name="20% - Accent2 44 4 3 2" xfId="52339" xr:uid="{DD21A5B8-DBF6-4CB2-8F55-C0B97E2D64E8}"/>
    <cellStyle name="20% - Accent2 44 4 4" xfId="37782" xr:uid="{681B53C1-9E02-436A-A275-8FE6ED906554}"/>
    <cellStyle name="20% - Accent2 44 5" xfId="16324" xr:uid="{C7E4B14D-4122-48E2-9D0E-3B22A749FD25}"/>
    <cellStyle name="20% - Accent2 44 5 2" xfId="25177" xr:uid="{54C0609D-5A8A-4300-9E57-0373B1900F11}"/>
    <cellStyle name="20% - Accent2 44 5 2 2" xfId="53854" xr:uid="{970D68D7-E835-4946-83F5-C9D5177F57F0}"/>
    <cellStyle name="20% - Accent2 44 5 3" xfId="45002" xr:uid="{9479FF66-A60E-4F85-AD62-8861198B2E58}"/>
    <cellStyle name="20% - Accent2 44 6" xfId="17883" xr:uid="{74692EBB-19EB-4F89-8055-6EE0DE1488F3}"/>
    <cellStyle name="20% - Accent2 44 6 2" xfId="26736" xr:uid="{A197F94C-CB41-445D-AA5C-4196C8F8FDBF}"/>
    <cellStyle name="20% - Accent2 44 6 2 2" xfId="55413" xr:uid="{D46E96AA-BB26-44D6-B483-0DB527149D48}"/>
    <cellStyle name="20% - Accent2 44 6 3" xfId="46561" xr:uid="{7D129055-B0DE-47B5-972D-55EE95030280}"/>
    <cellStyle name="20% - Accent2 44 7" xfId="10624" xr:uid="{65432C96-1776-47AB-A694-3E26947E65BF}"/>
    <cellStyle name="20% - Accent2 44 7 2" xfId="28329" xr:uid="{024E9308-667A-4495-9227-1F2B5BA5EB8F}"/>
    <cellStyle name="20% - Accent2 44 7 2 2" xfId="57006" xr:uid="{5FB5DAEC-62C3-4892-B35F-AEC62E8C2C10}"/>
    <cellStyle name="20% - Accent2 44 7 3" xfId="39302" xr:uid="{9BD0ACAA-EE49-41A5-BA9B-B90EAAC75151}"/>
    <cellStyle name="20% - Accent2 44 8" xfId="19477" xr:uid="{DFE7B29B-2935-4B1B-ABBC-2FF1D8D72664}"/>
    <cellStyle name="20% - Accent2 44 8 2" xfId="48154" xr:uid="{0E419EC2-A672-4AAF-A327-72CA51DBFA82}"/>
    <cellStyle name="20% - Accent2 44 9" xfId="33597" xr:uid="{0E90EBE2-19D3-46EC-AAFC-D1E8566C5702}"/>
    <cellStyle name="20% - Accent2 45" xfId="4934" xr:uid="{EF804CAD-4BD3-4C8F-AFBC-EC12941D3F70}"/>
    <cellStyle name="20% - Accent2 45 2" xfId="6285" xr:uid="{BAE34B02-218A-467F-AAA8-C35A03C2B95C}"/>
    <cellStyle name="20% - Accent2 45 2 2" xfId="11997" xr:uid="{419FF698-91EF-46F4-958E-CA287D661A1B}"/>
    <cellStyle name="20% - Accent2 45 2 2 2" xfId="40675" xr:uid="{BA7823FE-B5F8-4E5C-8702-AD01D9271AC0}"/>
    <cellStyle name="20% - Accent2 45 2 3" xfId="20850" xr:uid="{84EB4805-18A4-4683-A763-E0A25F12B2E1}"/>
    <cellStyle name="20% - Accent2 45 2 3 2" xfId="49527" xr:uid="{92806878-B9B5-41A2-BE2B-7F23DF46AF4E}"/>
    <cellStyle name="20% - Accent2 45 2 4" xfId="34970" xr:uid="{8F68EE9C-B130-455A-9FF0-BFDDDDE82BF6}"/>
    <cellStyle name="20% - Accent2 45 3" xfId="7702" xr:uid="{E6CD4B96-7C70-44FA-8DEB-B42A61B9CE4D}"/>
    <cellStyle name="20% - Accent2 45 3 2" xfId="13414" xr:uid="{527C58AC-E68B-4E2F-AD0C-C8D2530093CB}"/>
    <cellStyle name="20% - Accent2 45 3 2 2" xfId="42092" xr:uid="{9AE14495-FBB0-4BD8-AC08-D3F93D41190A}"/>
    <cellStyle name="20% - Accent2 45 3 3" xfId="22267" xr:uid="{89BFBD15-6F3A-4D23-B801-A46587269320}"/>
    <cellStyle name="20% - Accent2 45 3 3 2" xfId="50944" xr:uid="{104857D5-4AE9-4A04-BA45-F789E3DC3FE5}"/>
    <cellStyle name="20% - Accent2 45 3 4" xfId="36387" xr:uid="{8799616B-1AB1-4370-BD1C-6113EABC403D}"/>
    <cellStyle name="20% - Accent2 45 4" xfId="9119" xr:uid="{97B4D53D-D5DB-4277-9147-D953BA0323AC}"/>
    <cellStyle name="20% - Accent2 45 4 2" xfId="14831" xr:uid="{2EE25682-7C82-4A44-B8CC-A769DEEF903A}"/>
    <cellStyle name="20% - Accent2 45 4 2 2" xfId="43509" xr:uid="{16BB0476-355D-4BD1-80F1-28FEF2FA933A}"/>
    <cellStyle name="20% - Accent2 45 4 3" xfId="23684" xr:uid="{2FFE9410-7E64-4AAD-B64A-FB62644236F3}"/>
    <cellStyle name="20% - Accent2 45 4 3 2" xfId="52361" xr:uid="{73F6373E-A35E-4CAD-B475-6B9ACE6B8864}"/>
    <cellStyle name="20% - Accent2 45 4 4" xfId="37804" xr:uid="{BBFBC946-4FB5-47D0-9AB2-35245B9A0C15}"/>
    <cellStyle name="20% - Accent2 45 5" xfId="16346" xr:uid="{1D32B05C-2629-4B4E-B80A-99D3D22FA234}"/>
    <cellStyle name="20% - Accent2 45 5 2" xfId="25199" xr:uid="{70F287E9-67EB-44CF-91CF-731346C36F78}"/>
    <cellStyle name="20% - Accent2 45 5 2 2" xfId="53876" xr:uid="{E5751E4A-9A1C-4CC9-8589-E96C6F4EAC75}"/>
    <cellStyle name="20% - Accent2 45 5 3" xfId="45024" xr:uid="{6D81AC5E-3DAA-4F7C-838F-752ED8041031}"/>
    <cellStyle name="20% - Accent2 45 6" xfId="17905" xr:uid="{40AFB47F-A89C-426A-AC68-A1CEF6CB5C4A}"/>
    <cellStyle name="20% - Accent2 45 6 2" xfId="26758" xr:uid="{9BE8D49F-0E1F-4B3D-92A6-475CC516A29C}"/>
    <cellStyle name="20% - Accent2 45 6 2 2" xfId="55435" xr:uid="{BE2E579C-BB9B-4DEF-864B-1F9F0E743F68}"/>
    <cellStyle name="20% - Accent2 45 6 3" xfId="46583" xr:uid="{AB5BF2BC-D07F-4F0B-BCB8-BE73A3E483D8}"/>
    <cellStyle name="20% - Accent2 45 7" xfId="10646" xr:uid="{0F0B677E-A410-42B0-9B71-A298ABBC8AB9}"/>
    <cellStyle name="20% - Accent2 45 7 2" xfId="28351" xr:uid="{D5FAB5B0-FECD-42DA-8F50-DB8D9AF134EF}"/>
    <cellStyle name="20% - Accent2 45 7 2 2" xfId="57028" xr:uid="{2C3D2403-B45D-4D4F-91F3-33F49CCEBD0F}"/>
    <cellStyle name="20% - Accent2 45 7 3" xfId="39324" xr:uid="{4F9BF36A-2B5F-4DDD-8F42-139BFCAD614B}"/>
    <cellStyle name="20% - Accent2 45 8" xfId="19499" xr:uid="{97BC90F8-24A7-43EA-80E2-B7095F9C5987}"/>
    <cellStyle name="20% - Accent2 45 8 2" xfId="48176" xr:uid="{AB8CBF0A-703E-4A55-BD3A-E3D602275A1A}"/>
    <cellStyle name="20% - Accent2 45 9" xfId="33619" xr:uid="{A40E794C-B7D2-4F89-B1A7-46C323BD442B}"/>
    <cellStyle name="20% - Accent2 46" xfId="4956" xr:uid="{8BD12C37-E808-4A24-819B-46EFA70426C8}"/>
    <cellStyle name="20% - Accent2 46 2" xfId="6307" xr:uid="{D6D813A7-78A6-4173-8924-E822D509CCD8}"/>
    <cellStyle name="20% - Accent2 46 2 2" xfId="12019" xr:uid="{378BBD9D-D42D-4DB4-AD96-70D506E681BC}"/>
    <cellStyle name="20% - Accent2 46 2 2 2" xfId="40697" xr:uid="{4436F26B-D63D-46E1-B670-E52D29F04824}"/>
    <cellStyle name="20% - Accent2 46 2 3" xfId="20872" xr:uid="{94D5F884-178A-4134-9CAE-09922E6961FE}"/>
    <cellStyle name="20% - Accent2 46 2 3 2" xfId="49549" xr:uid="{CA0F4E7A-8102-4DE6-9DE7-710913E2F571}"/>
    <cellStyle name="20% - Accent2 46 2 4" xfId="34992" xr:uid="{7674359A-F148-47CB-9EB1-395EEC4D3E65}"/>
    <cellStyle name="20% - Accent2 46 3" xfId="7724" xr:uid="{DA86F1A3-9220-4865-B168-9875457C18E3}"/>
    <cellStyle name="20% - Accent2 46 3 2" xfId="13436" xr:uid="{FA48FFD9-AD2F-482B-98FD-D795EE9BC7DE}"/>
    <cellStyle name="20% - Accent2 46 3 2 2" xfId="42114" xr:uid="{72A8C9FB-D4F6-4BFB-9387-FAD327A65B46}"/>
    <cellStyle name="20% - Accent2 46 3 3" xfId="22289" xr:uid="{0B8CB84D-179D-4211-B6AD-179F5DD5215A}"/>
    <cellStyle name="20% - Accent2 46 3 3 2" xfId="50966" xr:uid="{B7BA661F-3EFC-4A65-AD3C-B1290E3AE664}"/>
    <cellStyle name="20% - Accent2 46 3 4" xfId="36409" xr:uid="{0649AA42-B08C-4B5B-80C9-8762F975BE3C}"/>
    <cellStyle name="20% - Accent2 46 4" xfId="9141" xr:uid="{9FD86820-EC01-42DA-93E5-BCF759E32E73}"/>
    <cellStyle name="20% - Accent2 46 4 2" xfId="14853" xr:uid="{7C8B8BA7-C7C2-4259-A7A3-E984C8B31429}"/>
    <cellStyle name="20% - Accent2 46 4 2 2" xfId="43531" xr:uid="{C6845D32-189D-41DA-B5A1-F047A87A8B36}"/>
    <cellStyle name="20% - Accent2 46 4 3" xfId="23706" xr:uid="{E84760BE-43D7-4366-82A0-498B53F6ABFF}"/>
    <cellStyle name="20% - Accent2 46 4 3 2" xfId="52383" xr:uid="{80468806-73E1-4B2A-B2A8-CF05B3BC0B0C}"/>
    <cellStyle name="20% - Accent2 46 4 4" xfId="37826" xr:uid="{AA4E18A1-9EF7-4EF0-A5EC-C82EEF315C19}"/>
    <cellStyle name="20% - Accent2 46 5" xfId="16368" xr:uid="{4903C838-E1FA-463B-85A3-670FA894E024}"/>
    <cellStyle name="20% - Accent2 46 5 2" xfId="25221" xr:uid="{7DD3BFE4-7829-4185-AEF9-EB66498E5040}"/>
    <cellStyle name="20% - Accent2 46 5 2 2" xfId="53898" xr:uid="{AC271DDA-4837-41D4-B7A7-7DDA010127F7}"/>
    <cellStyle name="20% - Accent2 46 5 3" xfId="45046" xr:uid="{1E2A1CD1-AF15-488B-82DA-1D39EBACEEBC}"/>
    <cellStyle name="20% - Accent2 46 6" xfId="17927" xr:uid="{A14368D8-9867-4FE4-8A01-B859CC7770AA}"/>
    <cellStyle name="20% - Accent2 46 6 2" xfId="26780" xr:uid="{B9F56441-B8C3-4491-BF4F-2EAC961299B0}"/>
    <cellStyle name="20% - Accent2 46 6 2 2" xfId="55457" xr:uid="{4B2AFF5F-6065-43F1-A961-4054A9A7489A}"/>
    <cellStyle name="20% - Accent2 46 6 3" xfId="46605" xr:uid="{BCB488D5-B3BF-487F-AB7D-A5C9CC1595B9}"/>
    <cellStyle name="20% - Accent2 46 7" xfId="10668" xr:uid="{B21853AD-8185-4D3A-AB4F-DD915AD05113}"/>
    <cellStyle name="20% - Accent2 46 7 2" xfId="28373" xr:uid="{A8B1426A-9F05-417D-8201-D85C5A4D4749}"/>
    <cellStyle name="20% - Accent2 46 7 2 2" xfId="57050" xr:uid="{8AC15F68-DD86-4C6A-A35C-EACCED7C8B27}"/>
    <cellStyle name="20% - Accent2 46 7 3" xfId="39346" xr:uid="{28F533E5-E891-42B1-85B7-2A6F522F6C72}"/>
    <cellStyle name="20% - Accent2 46 8" xfId="19521" xr:uid="{440329E6-D00F-4374-BB91-688F02512425}"/>
    <cellStyle name="20% - Accent2 46 8 2" xfId="48198" xr:uid="{C57D3F02-090E-4710-A0BA-FC7457F31122}"/>
    <cellStyle name="20% - Accent2 46 9" xfId="33641" xr:uid="{A1B8819A-0F05-4139-ACAE-D82F6336C683}"/>
    <cellStyle name="20% - Accent2 47" xfId="4978" xr:uid="{6C1AA86F-011D-41D5-B9C3-72D558F4ABA1}"/>
    <cellStyle name="20% - Accent2 47 2" xfId="6329" xr:uid="{9009CED7-8D54-41C4-8261-15D446C14BD1}"/>
    <cellStyle name="20% - Accent2 47 2 2" xfId="12041" xr:uid="{B6A48B80-09AB-4330-B24E-E8A19C1279B2}"/>
    <cellStyle name="20% - Accent2 47 2 2 2" xfId="40719" xr:uid="{571ADF8D-9D53-427F-8AB6-07EF41F4895F}"/>
    <cellStyle name="20% - Accent2 47 2 3" xfId="20894" xr:uid="{A978F688-D1F1-43D2-AA19-9B7BDC3DD96A}"/>
    <cellStyle name="20% - Accent2 47 2 3 2" xfId="49571" xr:uid="{932E5F92-E7DC-4600-89E8-B5B0F86F9472}"/>
    <cellStyle name="20% - Accent2 47 2 4" xfId="35014" xr:uid="{777A57E3-0488-41AB-9C1B-F930D48134A5}"/>
    <cellStyle name="20% - Accent2 47 3" xfId="7746" xr:uid="{85E89449-9019-453F-B7AC-62C071BD9DB6}"/>
    <cellStyle name="20% - Accent2 47 3 2" xfId="13458" xr:uid="{55BFEB67-A676-41E5-A2BF-607E25EBB0A5}"/>
    <cellStyle name="20% - Accent2 47 3 2 2" xfId="42136" xr:uid="{CCD1AC2B-841C-4C53-94E3-F943B232B4EA}"/>
    <cellStyle name="20% - Accent2 47 3 3" xfId="22311" xr:uid="{241226B9-6200-4D79-AFF8-E9E3A7ADE087}"/>
    <cellStyle name="20% - Accent2 47 3 3 2" xfId="50988" xr:uid="{7656C37C-2BC9-4B9A-B88F-2DDA2AB2AF17}"/>
    <cellStyle name="20% - Accent2 47 3 4" xfId="36431" xr:uid="{26895BB2-CD6F-4A87-8CD5-A31C4F3CBA35}"/>
    <cellStyle name="20% - Accent2 47 4" xfId="9163" xr:uid="{43056C5D-914F-47F6-AB89-901BD5C5378F}"/>
    <cellStyle name="20% - Accent2 47 4 2" xfId="14875" xr:uid="{19C3B269-7674-4CDB-8F7B-93EBBA3A4FC2}"/>
    <cellStyle name="20% - Accent2 47 4 2 2" xfId="43553" xr:uid="{930672E9-03C1-4714-A23D-2DA0FEB8E61C}"/>
    <cellStyle name="20% - Accent2 47 4 3" xfId="23728" xr:uid="{78AC0ED5-BD6A-4E26-BACB-6339257FB3BC}"/>
    <cellStyle name="20% - Accent2 47 4 3 2" xfId="52405" xr:uid="{E2D781CC-FE5B-47A1-8061-04E96A1D402E}"/>
    <cellStyle name="20% - Accent2 47 4 4" xfId="37848" xr:uid="{D9F7B823-76B6-4EB1-B0AF-1AFF217D61D1}"/>
    <cellStyle name="20% - Accent2 47 5" xfId="16390" xr:uid="{70918C79-5409-4202-9261-8528F038F135}"/>
    <cellStyle name="20% - Accent2 47 5 2" xfId="25243" xr:uid="{122B0758-F8DF-4D17-8ADA-37A1EADCFD1E}"/>
    <cellStyle name="20% - Accent2 47 5 2 2" xfId="53920" xr:uid="{F534200F-5ECA-4265-BA9B-98BEAE2B94A6}"/>
    <cellStyle name="20% - Accent2 47 5 3" xfId="45068" xr:uid="{F1D17561-5A87-4634-94AF-6992B78B9FF8}"/>
    <cellStyle name="20% - Accent2 47 6" xfId="17949" xr:uid="{E56CEFC2-567A-4BEA-8276-D690D4E1EA8F}"/>
    <cellStyle name="20% - Accent2 47 6 2" xfId="26802" xr:uid="{A24096AD-C090-46F0-BA0D-3BE73E3DBED3}"/>
    <cellStyle name="20% - Accent2 47 6 2 2" xfId="55479" xr:uid="{AFBDA66B-7A13-4B2E-AF67-D15A285A8ECF}"/>
    <cellStyle name="20% - Accent2 47 6 3" xfId="46627" xr:uid="{2015273A-F7C7-4848-AB9D-1D9D3DB3DEDA}"/>
    <cellStyle name="20% - Accent2 47 7" xfId="10690" xr:uid="{5B31B4B5-C126-47A2-B017-6F7688059BAE}"/>
    <cellStyle name="20% - Accent2 47 7 2" xfId="28395" xr:uid="{DEFD988D-C1D8-4B13-8060-A988741EB562}"/>
    <cellStyle name="20% - Accent2 47 7 2 2" xfId="57072" xr:uid="{63563C12-D251-4452-8576-27B6051D550E}"/>
    <cellStyle name="20% - Accent2 47 7 3" xfId="39368" xr:uid="{6A35D2FD-E308-4B63-A5E0-23AA66A9BF8B}"/>
    <cellStyle name="20% - Accent2 47 8" xfId="19543" xr:uid="{CF7EA716-81AE-40C4-BA6C-0DB0A135F1D8}"/>
    <cellStyle name="20% - Accent2 47 8 2" xfId="48220" xr:uid="{E8506805-E28D-403C-805C-20F1B02EF304}"/>
    <cellStyle name="20% - Accent2 47 9" xfId="33663" xr:uid="{F2260A76-C332-440C-9413-696CD081FF3E}"/>
    <cellStyle name="20% - Accent2 48" xfId="5000" xr:uid="{2E3A5544-503C-40B5-8B61-2EE91417A7F9}"/>
    <cellStyle name="20% - Accent2 48 2" xfId="6351" xr:uid="{82816419-FAE3-482C-B6E6-A07DE0199A29}"/>
    <cellStyle name="20% - Accent2 48 2 2" xfId="12063" xr:uid="{5E425881-54DC-4F6E-BB79-4A28348A6F0C}"/>
    <cellStyle name="20% - Accent2 48 2 2 2" xfId="40741" xr:uid="{CA1F3196-45BB-455F-9DDA-6A8ECE1C9F4C}"/>
    <cellStyle name="20% - Accent2 48 2 3" xfId="20916" xr:uid="{C02A4E83-50C6-4E7A-800C-695A4B37FEF9}"/>
    <cellStyle name="20% - Accent2 48 2 3 2" xfId="49593" xr:uid="{3E7A9766-FCFE-4884-A557-6DF002FBBC42}"/>
    <cellStyle name="20% - Accent2 48 2 4" xfId="35036" xr:uid="{6E38E330-5706-48B8-A784-4678F79F23D1}"/>
    <cellStyle name="20% - Accent2 48 3" xfId="7768" xr:uid="{80E546A8-DDC6-441A-A746-EF33A8F10936}"/>
    <cellStyle name="20% - Accent2 48 3 2" xfId="13480" xr:uid="{E8AD5681-55A1-4D9D-BB27-60922927B86B}"/>
    <cellStyle name="20% - Accent2 48 3 2 2" xfId="42158" xr:uid="{C571D4A6-6B97-4F72-AA57-3B1560ED8D97}"/>
    <cellStyle name="20% - Accent2 48 3 3" xfId="22333" xr:uid="{96E345A8-E76A-49D1-80E9-630E80772B3E}"/>
    <cellStyle name="20% - Accent2 48 3 3 2" xfId="51010" xr:uid="{71FAE4D3-CACB-4414-BCB4-BD781B2DB123}"/>
    <cellStyle name="20% - Accent2 48 3 4" xfId="36453" xr:uid="{C9F74160-5C84-4AD4-9DAE-27882310CEF3}"/>
    <cellStyle name="20% - Accent2 48 4" xfId="9185" xr:uid="{D79B11A2-5AD8-4DFB-9397-97A4761118AC}"/>
    <cellStyle name="20% - Accent2 48 4 2" xfId="14897" xr:uid="{1EE1005B-CA0B-4531-857A-AE9DEC428D3B}"/>
    <cellStyle name="20% - Accent2 48 4 2 2" xfId="43575" xr:uid="{97A04CFE-12CC-42ED-B200-D35BC1432A2C}"/>
    <cellStyle name="20% - Accent2 48 4 3" xfId="23750" xr:uid="{C3CF8344-C397-4A82-87B3-B27172C67BE1}"/>
    <cellStyle name="20% - Accent2 48 4 3 2" xfId="52427" xr:uid="{8E2B877F-E9BD-4DAA-A1A2-43FA978F839F}"/>
    <cellStyle name="20% - Accent2 48 4 4" xfId="37870" xr:uid="{004408F5-7012-4925-8E40-F2F94396BB61}"/>
    <cellStyle name="20% - Accent2 48 5" xfId="16412" xr:uid="{F4ECF12C-2435-4245-85F7-AEBEF835521D}"/>
    <cellStyle name="20% - Accent2 48 5 2" xfId="25265" xr:uid="{5BAF9648-8102-4B08-A9EF-FE6B8BCCAFA8}"/>
    <cellStyle name="20% - Accent2 48 5 2 2" xfId="53942" xr:uid="{2F4A2404-95B2-4A76-9DA4-8D904729D1BF}"/>
    <cellStyle name="20% - Accent2 48 5 3" xfId="45090" xr:uid="{1D4EF7B3-0464-46E5-A605-4F86AB3EC550}"/>
    <cellStyle name="20% - Accent2 48 6" xfId="17971" xr:uid="{DD81BDA2-CB67-4BF7-A636-1B39BA354207}"/>
    <cellStyle name="20% - Accent2 48 6 2" xfId="26824" xr:uid="{C65DF0C7-0349-4C0E-889F-7308D2390BB7}"/>
    <cellStyle name="20% - Accent2 48 6 2 2" xfId="55501" xr:uid="{F3158C08-C94E-4EED-B61C-11D0FBB5AF13}"/>
    <cellStyle name="20% - Accent2 48 6 3" xfId="46649" xr:uid="{2D4BD6D8-696F-429F-933C-9C9027D0B3DB}"/>
    <cellStyle name="20% - Accent2 48 7" xfId="10712" xr:uid="{5F5D0F80-43FD-4774-BA63-21E0D6F216BA}"/>
    <cellStyle name="20% - Accent2 48 7 2" xfId="28417" xr:uid="{653D4C45-9B23-446B-979D-EAA8791CA031}"/>
    <cellStyle name="20% - Accent2 48 7 2 2" xfId="57094" xr:uid="{65F2588C-A63C-4A8A-BB47-86B92DEDDA2E}"/>
    <cellStyle name="20% - Accent2 48 7 3" xfId="39390" xr:uid="{E30B0785-C3D6-41FA-9265-1C6ED03DEF8B}"/>
    <cellStyle name="20% - Accent2 48 8" xfId="19565" xr:uid="{78459DDB-4C54-4C37-AF98-DDA5630F38D8}"/>
    <cellStyle name="20% - Accent2 48 8 2" xfId="48242" xr:uid="{64CD704C-3E69-410E-89ED-CD4BCC002130}"/>
    <cellStyle name="20% - Accent2 48 9" xfId="33685" xr:uid="{BCB1B198-7C84-4460-AE6D-1673659898CB}"/>
    <cellStyle name="20% - Accent2 49" xfId="5022" xr:uid="{1244A4CE-0709-485D-8282-001320C8B5CF}"/>
    <cellStyle name="20% - Accent2 49 2" xfId="6373" xr:uid="{FBA5378D-960A-4D73-AF82-382521783925}"/>
    <cellStyle name="20% - Accent2 49 2 2" xfId="12085" xr:uid="{8A843A9E-BACE-4458-A442-9E275C965F5B}"/>
    <cellStyle name="20% - Accent2 49 2 2 2" xfId="40763" xr:uid="{60D5B4CA-9615-492A-A5C2-EF0AF2E2DEB9}"/>
    <cellStyle name="20% - Accent2 49 2 3" xfId="20938" xr:uid="{ACB25EB4-B2FB-4F38-8B96-693CB95C2AA8}"/>
    <cellStyle name="20% - Accent2 49 2 3 2" xfId="49615" xr:uid="{A001F3E2-4994-4B13-8170-5A96A5CFC762}"/>
    <cellStyle name="20% - Accent2 49 2 4" xfId="35058" xr:uid="{12419273-10DC-4C5B-8D05-E99255AB0BF6}"/>
    <cellStyle name="20% - Accent2 49 3" xfId="7790" xr:uid="{7B9942C0-F631-47E8-9339-D2A83FC967E3}"/>
    <cellStyle name="20% - Accent2 49 3 2" xfId="13502" xr:uid="{E0EBA692-C964-4779-BFD6-EE12D9E9D4D7}"/>
    <cellStyle name="20% - Accent2 49 3 2 2" xfId="42180" xr:uid="{96583A16-9468-454F-A67E-2BF17EFA8FBE}"/>
    <cellStyle name="20% - Accent2 49 3 3" xfId="22355" xr:uid="{D8AF748C-9FED-4409-B515-50DE97A96D37}"/>
    <cellStyle name="20% - Accent2 49 3 3 2" xfId="51032" xr:uid="{E07419E7-F211-46A6-85FB-45E697DB0C0B}"/>
    <cellStyle name="20% - Accent2 49 3 4" xfId="36475" xr:uid="{A620A2AE-1736-4E39-AAFA-AF29A1342CAA}"/>
    <cellStyle name="20% - Accent2 49 4" xfId="9207" xr:uid="{187A8B13-8698-4FF3-8C70-F14A8963ABD0}"/>
    <cellStyle name="20% - Accent2 49 4 2" xfId="14919" xr:uid="{D45470ED-225C-4063-A498-6CD822C31AC3}"/>
    <cellStyle name="20% - Accent2 49 4 2 2" xfId="43597" xr:uid="{49CF5BDA-2F10-4C59-8E3B-539A1030BB37}"/>
    <cellStyle name="20% - Accent2 49 4 3" xfId="23772" xr:uid="{2E786680-4DEE-4D2F-8A28-F1824B1E6139}"/>
    <cellStyle name="20% - Accent2 49 4 3 2" xfId="52449" xr:uid="{98BFAE48-BFA8-4B31-8BD1-2B557D2FEB55}"/>
    <cellStyle name="20% - Accent2 49 4 4" xfId="37892" xr:uid="{7EE5E2B8-D337-4B36-BEFE-4FD1EEDCCA6E}"/>
    <cellStyle name="20% - Accent2 49 5" xfId="16434" xr:uid="{421BB12D-C98E-45F3-9355-4C822F0E6747}"/>
    <cellStyle name="20% - Accent2 49 5 2" xfId="25287" xr:uid="{9CF034D6-A889-4F32-A75B-604919C0DFE4}"/>
    <cellStyle name="20% - Accent2 49 5 2 2" xfId="53964" xr:uid="{8C73DEF6-4F91-472E-9FCC-CF5B4E94043E}"/>
    <cellStyle name="20% - Accent2 49 5 3" xfId="45112" xr:uid="{A604CDF3-2F35-4BCF-B526-BAE6F873BC13}"/>
    <cellStyle name="20% - Accent2 49 6" xfId="17993" xr:uid="{F86C4CE0-2E0B-4AB2-A634-5E803621007F}"/>
    <cellStyle name="20% - Accent2 49 6 2" xfId="26846" xr:uid="{58FC6751-BDBD-4BCB-9794-6A433741548F}"/>
    <cellStyle name="20% - Accent2 49 6 2 2" xfId="55523" xr:uid="{28D3F7A6-45A2-43B5-B9F6-83B922B7355C}"/>
    <cellStyle name="20% - Accent2 49 6 3" xfId="46671" xr:uid="{AFA1EBD6-ECD4-4E07-93B3-7269F19753E6}"/>
    <cellStyle name="20% - Accent2 49 7" xfId="10734" xr:uid="{8B667C80-51E5-4634-8853-6B0E01E8DC3E}"/>
    <cellStyle name="20% - Accent2 49 7 2" xfId="28439" xr:uid="{BAF4C3DA-8ABD-4A7B-9D49-13CFC2B26304}"/>
    <cellStyle name="20% - Accent2 49 7 2 2" xfId="57116" xr:uid="{9C851992-72C2-40CB-B6AC-E6C86782627B}"/>
    <cellStyle name="20% - Accent2 49 7 3" xfId="39412" xr:uid="{3610251F-6D74-461C-91A7-0F3BA88B4A4C}"/>
    <cellStyle name="20% - Accent2 49 8" xfId="19587" xr:uid="{16E1004A-6EEB-4484-8DF7-995EFD1326B5}"/>
    <cellStyle name="20% - Accent2 49 8 2" xfId="48264" xr:uid="{55510F37-F715-46DC-BC22-CD42EB0B1AF5}"/>
    <cellStyle name="20% - Accent2 49 9" xfId="33707" xr:uid="{0C4E5CA3-4210-483C-AF33-4E2121AC4489}"/>
    <cellStyle name="20% - Accent2 5" xfId="247" xr:uid="{2F9D3CC4-D011-4E75-AEBF-873A690B93F8}"/>
    <cellStyle name="20% - Accent2 5 10" xfId="4054" xr:uid="{5125314A-8906-411A-8044-D379D80E4226}"/>
    <cellStyle name="20% - Accent2 5 10 2" xfId="32739" xr:uid="{D2DAAE5F-2DB3-4D94-A1CF-13C124091454}"/>
    <cellStyle name="20% - Accent2 5 11" xfId="9766" xr:uid="{C50F5CD3-D661-4595-9DB6-BC987DC4B949}"/>
    <cellStyle name="20% - Accent2 5 11 2" xfId="38444" xr:uid="{311AA885-4592-4BF6-B092-445D4DABD96C}"/>
    <cellStyle name="20% - Accent2 5 12" xfId="18619" xr:uid="{60E0CE30-296E-4F7A-91FB-6F4499EBF958}"/>
    <cellStyle name="20% - Accent2 5 12 2" xfId="47296" xr:uid="{91067069-2F76-4001-B8D0-61A0766DCF7D}"/>
    <cellStyle name="20% - Accent2 5 13" xfId="29164" xr:uid="{2FF07C02-B58D-44D3-B755-B5513E250742}"/>
    <cellStyle name="20% - Accent2 5 2" xfId="324" xr:uid="{31DF5BFC-1558-4741-9E58-13222BEAC3A4}"/>
    <cellStyle name="20% - Accent2 5 2 2" xfId="2291" xr:uid="{5AD02925-B232-48C2-99AC-CF5CA7BBB5E9}"/>
    <cellStyle name="20% - Accent2 5 2 2 2" xfId="31031" xr:uid="{78120F32-1C79-4CC5-A827-336B84B34091}"/>
    <cellStyle name="20% - Accent2 5 2 3" xfId="5405" xr:uid="{3F1EA21A-FBC6-4C95-AD06-664C9A6279BD}"/>
    <cellStyle name="20% - Accent2 5 2 3 2" xfId="34090" xr:uid="{735B64D5-B84F-4D42-AA53-01C9A24662F7}"/>
    <cellStyle name="20% - Accent2 5 2 4" xfId="11117" xr:uid="{385E9A14-5318-43A6-94F1-13EF8DD94B07}"/>
    <cellStyle name="20% - Accent2 5 2 4 2" xfId="39795" xr:uid="{A79BD2DE-BA25-48EF-ADCC-DBF2FB7DFA21}"/>
    <cellStyle name="20% - Accent2 5 2 5" xfId="19970" xr:uid="{CE231C2F-22F1-4D23-8748-C0D816E04E8C}"/>
    <cellStyle name="20% - Accent2 5 2 5 2" xfId="48647" xr:uid="{C3A6E35F-3C45-4030-AB63-DEC6CC936DAA}"/>
    <cellStyle name="20% - Accent2 5 2 6" xfId="29238" xr:uid="{0165A8B4-DAD2-4EA7-947D-F0A31CB33E8A}"/>
    <cellStyle name="20% - Accent2 5 3" xfId="433" xr:uid="{D21639F7-8B5B-41BC-BE4B-0CD229C58481}"/>
    <cellStyle name="20% - Accent2 5 3 2" xfId="2387" xr:uid="{C4650BB2-3F93-4B82-95B8-56D61879B914}"/>
    <cellStyle name="20% - Accent2 5 3 2 2" xfId="31127" xr:uid="{D55A6C22-A19C-46BA-A0AB-1EEA7C550BA2}"/>
    <cellStyle name="20% - Accent2 5 3 3" xfId="6822" xr:uid="{C838902A-026D-4E13-ACA3-C9277FA1B509}"/>
    <cellStyle name="20% - Accent2 5 3 3 2" xfId="35507" xr:uid="{FF0BA3E0-A3D2-46BD-B1E6-C3214890DE25}"/>
    <cellStyle name="20% - Accent2 5 3 4" xfId="12534" xr:uid="{7AB4F9AA-E857-48F6-BAC8-23BF7C544C12}"/>
    <cellStyle name="20% - Accent2 5 3 4 2" xfId="41212" xr:uid="{BE132C31-C241-48A4-942F-BAE39881DD81}"/>
    <cellStyle name="20% - Accent2 5 3 5" xfId="21387" xr:uid="{EBF452E1-6562-4980-B979-72295AF5BB74}"/>
    <cellStyle name="20% - Accent2 5 3 5 2" xfId="50064" xr:uid="{2683D3D8-F3BE-41FD-B41D-4435DDAE621E}"/>
    <cellStyle name="20% - Accent2 5 3 6" xfId="29334" xr:uid="{5EFDB3E8-E196-4693-AF1A-113AD2262BDD}"/>
    <cellStyle name="20% - Accent2 5 4" xfId="552" xr:uid="{C4DEF7BE-CE24-49BB-B0B0-82560ABB3479}"/>
    <cellStyle name="20% - Accent2 5 4 2" xfId="2506" xr:uid="{F946AC3B-5D3A-4DDC-A0EA-5E106340A183}"/>
    <cellStyle name="20% - Accent2 5 4 2 2" xfId="31246" xr:uid="{AB42BEC9-BD2B-47C2-8FD2-1E8707396640}"/>
    <cellStyle name="20% - Accent2 5 4 3" xfId="8239" xr:uid="{1106B378-9083-4DA7-857B-41E4CFD2C4B7}"/>
    <cellStyle name="20% - Accent2 5 4 3 2" xfId="36924" xr:uid="{58E773D0-83EB-48CB-8378-C915E16137E7}"/>
    <cellStyle name="20% - Accent2 5 4 4" xfId="13951" xr:uid="{4BDE6066-5294-4AE8-BF0B-01D7D50196C5}"/>
    <cellStyle name="20% - Accent2 5 4 4 2" xfId="42629" xr:uid="{3EF032F1-F1D9-497F-98E1-830173CFA4BF}"/>
    <cellStyle name="20% - Accent2 5 4 5" xfId="22804" xr:uid="{B457B4B8-73BB-479B-BE3D-7B48479F137F}"/>
    <cellStyle name="20% - Accent2 5 4 5 2" xfId="51481" xr:uid="{D2D1F0AF-BB83-4403-872C-E9642C3ECA98}"/>
    <cellStyle name="20% - Accent2 5 4 6" xfId="29453" xr:uid="{E17BCDFA-23C5-4ECF-9C8E-DDBDA4C2DE70}"/>
    <cellStyle name="20% - Accent2 5 5" xfId="693" xr:uid="{E39382BE-47B2-4F7D-9AF9-804FFA5C0B16}"/>
    <cellStyle name="20% - Accent2 5 5 2" xfId="2647" xr:uid="{6C3416F3-2B15-4439-92F7-55CE2D39CDCE}"/>
    <cellStyle name="20% - Accent2 5 5 2 2" xfId="31387" xr:uid="{8C455CA8-8505-404A-8163-15ECC8490FEA}"/>
    <cellStyle name="20% - Accent2 5 5 3" xfId="15466" xr:uid="{E3F16AD5-0D03-4982-BEA2-6743BAD3CB79}"/>
    <cellStyle name="20% - Accent2 5 5 3 2" xfId="44144" xr:uid="{061454A6-13DF-4926-9AFC-C562A6C6474E}"/>
    <cellStyle name="20% - Accent2 5 5 4" xfId="24319" xr:uid="{4BE205B4-199B-408B-91DF-3C4E37A447DD}"/>
    <cellStyle name="20% - Accent2 5 5 4 2" xfId="52996" xr:uid="{18CD28C8-E59D-4E69-B56C-D432633F3E86}"/>
    <cellStyle name="20% - Accent2 5 5 5" xfId="29594" xr:uid="{30DF5A20-F5B2-41AD-A73C-35F48D8AAEF3}"/>
    <cellStyle name="20% - Accent2 5 6" xfId="966" xr:uid="{8A3955E2-AAAE-4C23-85AF-37FB272CD7DF}"/>
    <cellStyle name="20% - Accent2 5 6 2" xfId="2920" xr:uid="{820D2E9C-ACED-4512-A6E3-D8A62FC09FAD}"/>
    <cellStyle name="20% - Accent2 5 6 2 2" xfId="31660" xr:uid="{C0B6F6A2-21D2-4A20-AEAC-B1B310D53351}"/>
    <cellStyle name="20% - Accent2 5 6 3" xfId="17025" xr:uid="{0559C6E7-428B-4FD1-8B09-6BF317D9C1F5}"/>
    <cellStyle name="20% - Accent2 5 6 3 2" xfId="45703" xr:uid="{80AF7BA6-68B8-4BFD-BC6D-4943253A2B99}"/>
    <cellStyle name="20% - Accent2 5 6 4" xfId="25878" xr:uid="{BB0EA92E-BBD6-4750-B789-A839FD7C781B}"/>
    <cellStyle name="20% - Accent2 5 6 4 2" xfId="54555" xr:uid="{E3AEA678-AE50-49D7-BE62-170F5BA5E243}"/>
    <cellStyle name="20% - Accent2 5 6 5" xfId="29867" xr:uid="{6FF88EED-6AD4-48C7-B843-5390B20166FB}"/>
    <cellStyle name="20% - Accent2 5 7" xfId="1261" xr:uid="{A4C3A0D9-6BA8-4A9B-AE9B-BF4C2B600B92}"/>
    <cellStyle name="20% - Accent2 5 7 2" xfId="3215" xr:uid="{833825C2-E82C-4686-9CC3-D3E389353D04}"/>
    <cellStyle name="20% - Accent2 5 7 2 2" xfId="31955" xr:uid="{D757DD60-2095-4287-9196-4F04AB54FD8F}"/>
    <cellStyle name="20% - Accent2 5 7 3" xfId="27471" xr:uid="{40E368C6-33AF-42F8-8B0A-2365E10D9D86}"/>
    <cellStyle name="20% - Accent2 5 7 3 2" xfId="56148" xr:uid="{CE6F9269-12A3-43BC-8A24-D6916EA4A198}"/>
    <cellStyle name="20% - Accent2 5 7 4" xfId="30162" xr:uid="{3661680D-BB7C-40C6-A953-68F5710FAF8F}"/>
    <cellStyle name="20% - Accent2 5 8" xfId="1600" xr:uid="{9A40403E-F814-4629-9964-E2D890615131}"/>
    <cellStyle name="20% - Accent2 5 8 2" xfId="3554" xr:uid="{6A201DF4-3AD6-4D75-8E29-977C9E6C8E9F}"/>
    <cellStyle name="20% - Accent2 5 8 2 2" xfId="32294" xr:uid="{AAC706A6-1B05-4B2C-AE66-D3F71AB1E6BC}"/>
    <cellStyle name="20% - Accent2 5 8 3" xfId="30501" xr:uid="{0129920C-8135-4D8B-BA3F-589160024E8D}"/>
    <cellStyle name="20% - Accent2 5 9" xfId="2215" xr:uid="{C654585A-215A-449B-B618-4CC3C2C85051}"/>
    <cellStyle name="20% - Accent2 5 9 2" xfId="30956" xr:uid="{747984AD-4023-401C-8B87-B3FF10AF99D9}"/>
    <cellStyle name="20% - Accent2 50" xfId="5044" xr:uid="{56F0A405-5D0B-4464-9F07-5E221264F46B}"/>
    <cellStyle name="20% - Accent2 50 2" xfId="6395" xr:uid="{76FE4C76-90B6-42FD-BA39-F9AAAF514413}"/>
    <cellStyle name="20% - Accent2 50 2 2" xfId="12107" xr:uid="{7FCF63DE-67E7-46C2-AB2B-CB4C21F1E068}"/>
    <cellStyle name="20% - Accent2 50 2 2 2" xfId="40785" xr:uid="{DB54CC0E-6A06-4D39-8D8F-80670D254DC3}"/>
    <cellStyle name="20% - Accent2 50 2 3" xfId="20960" xr:uid="{11E56DA3-22CB-47D9-98BF-48C863D3E454}"/>
    <cellStyle name="20% - Accent2 50 2 3 2" xfId="49637" xr:uid="{BEC04CB4-C4F1-4C8D-816F-8B7298B8EBE7}"/>
    <cellStyle name="20% - Accent2 50 2 4" xfId="35080" xr:uid="{01F9643A-998E-4BD3-A91C-568323932ADD}"/>
    <cellStyle name="20% - Accent2 50 3" xfId="7812" xr:uid="{C9C93E18-3793-4B61-9932-235F2DE3A540}"/>
    <cellStyle name="20% - Accent2 50 3 2" xfId="13524" xr:uid="{E10AB31B-7E7A-4208-8381-147371442ECE}"/>
    <cellStyle name="20% - Accent2 50 3 2 2" xfId="42202" xr:uid="{0D527792-52B5-40B5-99EA-C00DAA470C55}"/>
    <cellStyle name="20% - Accent2 50 3 3" xfId="22377" xr:uid="{E198ACE7-2009-4AE2-81F6-D2D4DB5DFB03}"/>
    <cellStyle name="20% - Accent2 50 3 3 2" xfId="51054" xr:uid="{C512CDE1-6824-4618-812E-5546953E12F5}"/>
    <cellStyle name="20% - Accent2 50 3 4" xfId="36497" xr:uid="{0411F7FB-09B1-42D8-8267-239E3F96240E}"/>
    <cellStyle name="20% - Accent2 50 4" xfId="9229" xr:uid="{606E0279-624F-48A9-A650-849BA89102C9}"/>
    <cellStyle name="20% - Accent2 50 4 2" xfId="14941" xr:uid="{E1D0AF25-F43E-487D-9840-89A9CEEED451}"/>
    <cellStyle name="20% - Accent2 50 4 2 2" xfId="43619" xr:uid="{01CE99BE-AA19-48BE-8C9C-1455D20D0AF6}"/>
    <cellStyle name="20% - Accent2 50 4 3" xfId="23794" xr:uid="{7BC58D8B-4B2C-4ACE-AA07-8AEB7AAE297E}"/>
    <cellStyle name="20% - Accent2 50 4 3 2" xfId="52471" xr:uid="{1A2767F8-2A86-4279-97EF-DBF21796C93F}"/>
    <cellStyle name="20% - Accent2 50 4 4" xfId="37914" xr:uid="{43AB1FF6-643A-416F-A40F-30B41118E9D3}"/>
    <cellStyle name="20% - Accent2 50 5" xfId="16456" xr:uid="{AD1BE3FC-E2E5-42F6-A430-365A2EAE0E36}"/>
    <cellStyle name="20% - Accent2 50 5 2" xfId="25309" xr:uid="{924E0583-7BE9-412D-ACAE-F6F5E4CC0D9B}"/>
    <cellStyle name="20% - Accent2 50 5 2 2" xfId="53986" xr:uid="{921ADA32-6F55-490E-B0F5-C85C04345C0E}"/>
    <cellStyle name="20% - Accent2 50 5 3" xfId="45134" xr:uid="{BF99948B-9F1D-42D9-9F17-DB8DCDFFF645}"/>
    <cellStyle name="20% - Accent2 50 6" xfId="18015" xr:uid="{E774656F-66AC-4D43-96A4-C7A1D32296F0}"/>
    <cellStyle name="20% - Accent2 50 6 2" xfId="26868" xr:uid="{56B8527E-2CFF-4056-BFB5-049FD08EFBCD}"/>
    <cellStyle name="20% - Accent2 50 6 2 2" xfId="55545" xr:uid="{18C0BE5F-0B70-4048-9DD3-87F24834CD1F}"/>
    <cellStyle name="20% - Accent2 50 6 3" xfId="46693" xr:uid="{C21D626B-0A2A-44CB-8F2D-B43222B7E8C6}"/>
    <cellStyle name="20% - Accent2 50 7" xfId="10756" xr:uid="{902AB427-0755-4013-AD19-B5AFBAE6B20E}"/>
    <cellStyle name="20% - Accent2 50 7 2" xfId="28461" xr:uid="{B37EE078-DBA7-4628-BD5C-5BB929DBC05E}"/>
    <cellStyle name="20% - Accent2 50 7 2 2" xfId="57138" xr:uid="{C1A3399E-7424-487C-915E-7301399F9BF0}"/>
    <cellStyle name="20% - Accent2 50 7 3" xfId="39434" xr:uid="{247F4060-0A31-47DE-87EF-9709D70010D9}"/>
    <cellStyle name="20% - Accent2 50 8" xfId="19609" xr:uid="{C8B9D3A6-E45D-4CAD-8D9A-E27D45E7863A}"/>
    <cellStyle name="20% - Accent2 50 8 2" xfId="48286" xr:uid="{4E9DCB5B-CA78-4BB0-8B0C-8C047753FA1A}"/>
    <cellStyle name="20% - Accent2 50 9" xfId="33729" xr:uid="{12A7BAE0-FC3E-480A-9B5A-B86F8EFDF691}"/>
    <cellStyle name="20% - Accent2 51" xfId="5066" xr:uid="{A66DE4D7-963E-4209-B5E5-A4258B288C80}"/>
    <cellStyle name="20% - Accent2 51 2" xfId="6417" xr:uid="{420660CD-70BA-4D00-9EBB-9864F3F6E180}"/>
    <cellStyle name="20% - Accent2 51 2 2" xfId="12129" xr:uid="{D3DA802B-B68D-4108-867D-1025AF3B0BA3}"/>
    <cellStyle name="20% - Accent2 51 2 2 2" xfId="40807" xr:uid="{88DFFCBC-C7C8-4D41-8378-FAED42A6485B}"/>
    <cellStyle name="20% - Accent2 51 2 3" xfId="20982" xr:uid="{9E54F958-F924-483F-AB34-7318C6310B06}"/>
    <cellStyle name="20% - Accent2 51 2 3 2" xfId="49659" xr:uid="{1684EDC8-2C90-4920-AF98-D525B9472FCE}"/>
    <cellStyle name="20% - Accent2 51 2 4" xfId="35102" xr:uid="{704529BB-4F37-4492-9466-CE335CB8F12E}"/>
    <cellStyle name="20% - Accent2 51 3" xfId="7834" xr:uid="{28E34816-6D1B-48D7-ADB7-51902078F007}"/>
    <cellStyle name="20% - Accent2 51 3 2" xfId="13546" xr:uid="{AA3C6C7B-B0FE-4F6F-9C13-DDAF0047C4CF}"/>
    <cellStyle name="20% - Accent2 51 3 2 2" xfId="42224" xr:uid="{D13C5A93-6E86-46AB-A904-B6BCB937BA88}"/>
    <cellStyle name="20% - Accent2 51 3 3" xfId="22399" xr:uid="{D4850936-D8FA-4367-9523-619096B93406}"/>
    <cellStyle name="20% - Accent2 51 3 3 2" xfId="51076" xr:uid="{144FC459-82AD-47F4-AFB3-39EFFC980B66}"/>
    <cellStyle name="20% - Accent2 51 3 4" xfId="36519" xr:uid="{517FFD13-0F3B-4707-995F-C051B7E9F523}"/>
    <cellStyle name="20% - Accent2 51 4" xfId="9251" xr:uid="{39C95584-EDBA-47DC-9B0A-9C0886CCAA04}"/>
    <cellStyle name="20% - Accent2 51 4 2" xfId="14963" xr:uid="{552A3C2B-8A53-452C-A719-D4D97B4A711B}"/>
    <cellStyle name="20% - Accent2 51 4 2 2" xfId="43641" xr:uid="{C20D77D5-EDD2-4682-8E1E-2840FED7B4A2}"/>
    <cellStyle name="20% - Accent2 51 4 3" xfId="23816" xr:uid="{A22C9364-352E-402A-897E-4C01BBBCF60A}"/>
    <cellStyle name="20% - Accent2 51 4 3 2" xfId="52493" xr:uid="{3AC8D8CD-D74E-48D0-A822-5483988A2C90}"/>
    <cellStyle name="20% - Accent2 51 4 4" xfId="37936" xr:uid="{891863D9-E1D6-4770-A2AA-1AB0B3D0E24E}"/>
    <cellStyle name="20% - Accent2 51 5" xfId="16478" xr:uid="{9E4A2B72-74EF-4DAF-844D-F3DFF18F8C6B}"/>
    <cellStyle name="20% - Accent2 51 5 2" xfId="25331" xr:uid="{292683ED-BC6B-48FF-9283-79790EE34ECE}"/>
    <cellStyle name="20% - Accent2 51 5 2 2" xfId="54008" xr:uid="{74B523B1-5E49-418B-ADA2-D0C53B96DF5B}"/>
    <cellStyle name="20% - Accent2 51 5 3" xfId="45156" xr:uid="{7BEAC44C-AFF4-42F5-A669-6BCADFCC8FC3}"/>
    <cellStyle name="20% - Accent2 51 6" xfId="18037" xr:uid="{80FA0845-4CFD-433A-9193-3E37CD78211D}"/>
    <cellStyle name="20% - Accent2 51 6 2" xfId="26890" xr:uid="{AD995EA1-E581-4FFC-B2C9-6349D0269B73}"/>
    <cellStyle name="20% - Accent2 51 6 2 2" xfId="55567" xr:uid="{FDC94700-020A-44CC-AFF3-104FA6E49F64}"/>
    <cellStyle name="20% - Accent2 51 6 3" xfId="46715" xr:uid="{6A0CBAA5-1BAF-4FD0-9A97-A40E956AA8D3}"/>
    <cellStyle name="20% - Accent2 51 7" xfId="10778" xr:uid="{8204A758-4C59-44FF-8EA9-B5927448D5AF}"/>
    <cellStyle name="20% - Accent2 51 7 2" xfId="28483" xr:uid="{73B5249A-95FC-42AF-9560-10538BDB5A8C}"/>
    <cellStyle name="20% - Accent2 51 7 2 2" xfId="57160" xr:uid="{C7452BD0-1017-484B-A131-41D39BD206A6}"/>
    <cellStyle name="20% - Accent2 51 7 3" xfId="39456" xr:uid="{F7D96370-FEC4-4EC5-AA09-18D25681A6D7}"/>
    <cellStyle name="20% - Accent2 51 8" xfId="19631" xr:uid="{4BA06B11-6455-4E1A-9339-FB5FE151177A}"/>
    <cellStyle name="20% - Accent2 51 8 2" xfId="48308" xr:uid="{C2D75D63-8506-4480-9677-E3AAE95B0B51}"/>
    <cellStyle name="20% - Accent2 51 9" xfId="33751" xr:uid="{3475243C-C640-4FC4-A5D8-5FBD339F7614}"/>
    <cellStyle name="20% - Accent2 52" xfId="5088" xr:uid="{521032FC-8714-4E5C-8CCD-7C1ECBB17E40}"/>
    <cellStyle name="20% - Accent2 52 2" xfId="6439" xr:uid="{9215CBD3-4064-4F7C-BB67-39E1CE2EE595}"/>
    <cellStyle name="20% - Accent2 52 2 2" xfId="12151" xr:uid="{3773A120-65F9-4398-A653-1FE6BC162F8D}"/>
    <cellStyle name="20% - Accent2 52 2 2 2" xfId="40829" xr:uid="{35863A1C-EF2E-4CAE-869C-BBBA15962239}"/>
    <cellStyle name="20% - Accent2 52 2 3" xfId="21004" xr:uid="{BA12D73E-39B9-4CA3-A1B7-83CB5D2E6CA7}"/>
    <cellStyle name="20% - Accent2 52 2 3 2" xfId="49681" xr:uid="{B21EE79E-2A25-4846-95ED-C04215F2C549}"/>
    <cellStyle name="20% - Accent2 52 2 4" xfId="35124" xr:uid="{D954257C-C5EE-4767-95D4-7E7BE19EFBE1}"/>
    <cellStyle name="20% - Accent2 52 3" xfId="7856" xr:uid="{AEC58B15-DBFA-419D-B815-EC63ABD0E873}"/>
    <cellStyle name="20% - Accent2 52 3 2" xfId="13568" xr:uid="{F3B5A72B-6ABC-4E92-B059-A668C187DF17}"/>
    <cellStyle name="20% - Accent2 52 3 2 2" xfId="42246" xr:uid="{B15F0400-BA1D-4D59-8E2D-3E492470DF61}"/>
    <cellStyle name="20% - Accent2 52 3 3" xfId="22421" xr:uid="{4A7C6175-8ADB-4410-BF60-F34F4DA234A4}"/>
    <cellStyle name="20% - Accent2 52 3 3 2" xfId="51098" xr:uid="{BE75EE27-5598-4A04-ACD1-C2834E2DE732}"/>
    <cellStyle name="20% - Accent2 52 3 4" xfId="36541" xr:uid="{5F6B5C0E-4F09-44A5-BC07-25591BFEE7BC}"/>
    <cellStyle name="20% - Accent2 52 4" xfId="9273" xr:uid="{98CA6776-55AA-4BD2-A180-A757F945A760}"/>
    <cellStyle name="20% - Accent2 52 4 2" xfId="14985" xr:uid="{80C87D01-F958-48C7-BFDA-21161E0155D7}"/>
    <cellStyle name="20% - Accent2 52 4 2 2" xfId="43663" xr:uid="{A9DF54AE-B539-4F14-9801-0B552BD4529C}"/>
    <cellStyle name="20% - Accent2 52 4 3" xfId="23838" xr:uid="{8D6566FB-D37E-439A-B608-D367610F5DDC}"/>
    <cellStyle name="20% - Accent2 52 4 3 2" xfId="52515" xr:uid="{2C89213A-A760-46ED-9F40-FD7147E6DA1F}"/>
    <cellStyle name="20% - Accent2 52 4 4" xfId="37958" xr:uid="{1B9F2C19-C881-44D5-8F93-5FC9EFB8182D}"/>
    <cellStyle name="20% - Accent2 52 5" xfId="16500" xr:uid="{35024295-146D-47D0-A24B-5A782BE4D92D}"/>
    <cellStyle name="20% - Accent2 52 5 2" xfId="25353" xr:uid="{6FB8D882-2B26-47DE-A401-4D1964B24FF0}"/>
    <cellStyle name="20% - Accent2 52 5 2 2" xfId="54030" xr:uid="{324586DF-A6B9-4069-9F2F-527AACD93FD9}"/>
    <cellStyle name="20% - Accent2 52 5 3" xfId="45178" xr:uid="{382ED602-843E-443D-88F7-15933283A961}"/>
    <cellStyle name="20% - Accent2 52 6" xfId="18059" xr:uid="{7531E6BE-C2FD-4EB3-A916-7F315D486DF9}"/>
    <cellStyle name="20% - Accent2 52 6 2" xfId="26912" xr:uid="{ACDF8B0C-5406-40DE-8FF0-F4EEDD08AC3A}"/>
    <cellStyle name="20% - Accent2 52 6 2 2" xfId="55589" xr:uid="{3CC6E3ED-370A-4A36-AAE7-0397B5E6F306}"/>
    <cellStyle name="20% - Accent2 52 6 3" xfId="46737" xr:uid="{F77ED379-EC0E-4662-AAAA-12884574C3AF}"/>
    <cellStyle name="20% - Accent2 52 7" xfId="10800" xr:uid="{3053A0F6-C751-457E-B63A-3460C1A300BF}"/>
    <cellStyle name="20% - Accent2 52 7 2" xfId="28505" xr:uid="{CD702C8F-E4E3-4254-95ED-3D6116AFF73A}"/>
    <cellStyle name="20% - Accent2 52 7 2 2" xfId="57182" xr:uid="{301EE715-1DF3-45D6-84A5-9EBE74A352A2}"/>
    <cellStyle name="20% - Accent2 52 7 3" xfId="39478" xr:uid="{9A9BC784-E6F2-4012-8F76-FC984776E9F2}"/>
    <cellStyle name="20% - Accent2 52 8" xfId="19653" xr:uid="{37806BAE-696E-4BA5-9713-DF427656CF03}"/>
    <cellStyle name="20% - Accent2 52 8 2" xfId="48330" xr:uid="{91140735-FBAE-4DFF-B226-6A0D3DADDB77}"/>
    <cellStyle name="20% - Accent2 52 9" xfId="33773" xr:uid="{FE35B9FA-29BE-4450-B0B2-E340615D1610}"/>
    <cellStyle name="20% - Accent2 53" xfId="5110" xr:uid="{266C0349-17AE-43C4-AB12-9ACE3B90D142}"/>
    <cellStyle name="20% - Accent2 53 2" xfId="6461" xr:uid="{B5F76EB6-2E6E-4BEB-BA38-9AD8CB96AD30}"/>
    <cellStyle name="20% - Accent2 53 2 2" xfId="12173" xr:uid="{6165BBE9-D531-4F71-BDBE-6C36F08681EA}"/>
    <cellStyle name="20% - Accent2 53 2 2 2" xfId="40851" xr:uid="{276A80A7-A8AC-4079-B344-81005EC465D8}"/>
    <cellStyle name="20% - Accent2 53 2 3" xfId="21026" xr:uid="{FABE3CB6-93CF-405B-9170-A89AE8C13F2D}"/>
    <cellStyle name="20% - Accent2 53 2 3 2" xfId="49703" xr:uid="{E97C9CFD-B480-4502-AF94-296F242D7CB2}"/>
    <cellStyle name="20% - Accent2 53 2 4" xfId="35146" xr:uid="{22EF4544-29C9-4A8C-8ED8-DFE038951FBB}"/>
    <cellStyle name="20% - Accent2 53 3" xfId="7878" xr:uid="{7EE8A4BD-157B-4DEC-87DB-7C122BB83796}"/>
    <cellStyle name="20% - Accent2 53 3 2" xfId="13590" xr:uid="{EC0E5C0B-0C97-450B-A967-E2511301B5BB}"/>
    <cellStyle name="20% - Accent2 53 3 2 2" xfId="42268" xr:uid="{56F44083-CB33-40EB-BAB3-9F32C360F1C5}"/>
    <cellStyle name="20% - Accent2 53 3 3" xfId="22443" xr:uid="{060144B2-4F65-4786-A26C-911EE0A240BC}"/>
    <cellStyle name="20% - Accent2 53 3 3 2" xfId="51120" xr:uid="{49D4510D-8BFA-4C99-8F01-7A7C684242FF}"/>
    <cellStyle name="20% - Accent2 53 3 4" xfId="36563" xr:uid="{C26CBDE2-FF38-4756-B65E-919FCC344028}"/>
    <cellStyle name="20% - Accent2 53 4" xfId="9295" xr:uid="{866C83AD-561C-4BDA-83D9-CB1286A11C44}"/>
    <cellStyle name="20% - Accent2 53 4 2" xfId="15007" xr:uid="{28D21FFA-7D73-4B49-A4B5-119DD5A8CDFE}"/>
    <cellStyle name="20% - Accent2 53 4 2 2" xfId="43685" xr:uid="{379A41FA-BC95-432E-AAB1-265A8610E11F}"/>
    <cellStyle name="20% - Accent2 53 4 3" xfId="23860" xr:uid="{3A04DE81-13D3-4A10-9248-98D76C95424B}"/>
    <cellStyle name="20% - Accent2 53 4 3 2" xfId="52537" xr:uid="{472807C3-77F9-4278-9D70-49757029AC2D}"/>
    <cellStyle name="20% - Accent2 53 4 4" xfId="37980" xr:uid="{0837022F-53B4-48C0-862E-DFDCE401A1F1}"/>
    <cellStyle name="20% - Accent2 53 5" xfId="16522" xr:uid="{C3C966D6-8739-405E-8819-183A2065E356}"/>
    <cellStyle name="20% - Accent2 53 5 2" xfId="25375" xr:uid="{5D1E9729-13E8-4C19-931D-318D2EE7CB41}"/>
    <cellStyle name="20% - Accent2 53 5 2 2" xfId="54052" xr:uid="{6B4DC576-4A32-4CF3-8581-18BAD83ECAD2}"/>
    <cellStyle name="20% - Accent2 53 5 3" xfId="45200" xr:uid="{015A9E70-7A5A-4F78-829C-97AE5583A9AE}"/>
    <cellStyle name="20% - Accent2 53 6" xfId="18081" xr:uid="{076B8413-CFD9-4439-90A3-E29A5AEF9E6C}"/>
    <cellStyle name="20% - Accent2 53 6 2" xfId="26934" xr:uid="{310D795A-F551-42DA-96CB-C8D4911D5F4A}"/>
    <cellStyle name="20% - Accent2 53 6 2 2" xfId="55611" xr:uid="{A481BD8F-433C-417D-95FD-C64B0A3B6E75}"/>
    <cellStyle name="20% - Accent2 53 6 3" xfId="46759" xr:uid="{DCD8AED4-9FF9-4372-9553-7CD94256EB78}"/>
    <cellStyle name="20% - Accent2 53 7" xfId="10822" xr:uid="{BD189A44-8202-46E7-B18E-68BD8E6A8B6C}"/>
    <cellStyle name="20% - Accent2 53 7 2" xfId="28527" xr:uid="{0E8121C1-26E0-4B1B-9971-854C86B2F14C}"/>
    <cellStyle name="20% - Accent2 53 7 2 2" xfId="57204" xr:uid="{1C39475B-1DC7-4263-94DD-FC56F4FE21A3}"/>
    <cellStyle name="20% - Accent2 53 7 3" xfId="39500" xr:uid="{D2758C80-5F70-426B-95FA-3115D8A3A17C}"/>
    <cellStyle name="20% - Accent2 53 8" xfId="19675" xr:uid="{B9231573-AD82-43AF-8FDA-861879A30C2D}"/>
    <cellStyle name="20% - Accent2 53 8 2" xfId="48352" xr:uid="{95A37141-1AB9-4CF5-BBEA-3735FF91BA47}"/>
    <cellStyle name="20% - Accent2 53 9" xfId="33795" xr:uid="{84C2C211-6466-4226-A7BF-CBD49DDFB30F}"/>
    <cellStyle name="20% - Accent2 54" xfId="5132" xr:uid="{E4DED1A9-76F4-4678-8D43-32D3400E86EA}"/>
    <cellStyle name="20% - Accent2 54 2" xfId="6483" xr:uid="{381976B7-8835-4163-ADB7-08583FAA6EE6}"/>
    <cellStyle name="20% - Accent2 54 2 2" xfId="12195" xr:uid="{188167E2-D53B-46D6-81E6-87E538C8BDF5}"/>
    <cellStyle name="20% - Accent2 54 2 2 2" xfId="40873" xr:uid="{D405D217-A8B6-4953-BA34-CA417D10D936}"/>
    <cellStyle name="20% - Accent2 54 2 3" xfId="21048" xr:uid="{3F3AB49E-618B-49CA-B21D-84AC1FCD4D28}"/>
    <cellStyle name="20% - Accent2 54 2 3 2" xfId="49725" xr:uid="{2D005EC0-33FC-444B-843D-542DFE1F2923}"/>
    <cellStyle name="20% - Accent2 54 2 4" xfId="35168" xr:uid="{ED21FA40-DFE6-4337-BC3C-1CDF8383E3D4}"/>
    <cellStyle name="20% - Accent2 54 3" xfId="7900" xr:uid="{C08016CD-0313-4452-905A-F60FA9A9FF01}"/>
    <cellStyle name="20% - Accent2 54 3 2" xfId="13612" xr:uid="{94CB2D1A-1BE9-40E2-94F4-D0D907BDDBF2}"/>
    <cellStyle name="20% - Accent2 54 3 2 2" xfId="42290" xr:uid="{F29928BB-4F3D-41F0-BC8A-BBF43851A0E9}"/>
    <cellStyle name="20% - Accent2 54 3 3" xfId="22465" xr:uid="{E7488582-84F8-4B33-9C05-604F6444C8B2}"/>
    <cellStyle name="20% - Accent2 54 3 3 2" xfId="51142" xr:uid="{646AAD70-0BBE-4EA1-BEAF-903CCD28A94F}"/>
    <cellStyle name="20% - Accent2 54 3 4" xfId="36585" xr:uid="{2D74E2E2-FDF3-43AA-8094-949B69862107}"/>
    <cellStyle name="20% - Accent2 54 4" xfId="9317" xr:uid="{13F446B9-3B36-44DB-B732-5973E58FE091}"/>
    <cellStyle name="20% - Accent2 54 4 2" xfId="15029" xr:uid="{11EB5E89-5DD0-4489-9BF4-19030F9C8AA9}"/>
    <cellStyle name="20% - Accent2 54 4 2 2" xfId="43707" xr:uid="{3100881A-C316-4444-B799-F869F67CFAB6}"/>
    <cellStyle name="20% - Accent2 54 4 3" xfId="23882" xr:uid="{5D78D265-AE58-46E0-913B-78206809800B}"/>
    <cellStyle name="20% - Accent2 54 4 3 2" xfId="52559" xr:uid="{1FAAB23E-CDFB-4FAE-B568-A3E3885A5FB2}"/>
    <cellStyle name="20% - Accent2 54 4 4" xfId="38002" xr:uid="{362BC189-FD33-4DEA-8CF2-6C1A5E8CC316}"/>
    <cellStyle name="20% - Accent2 54 5" xfId="16544" xr:uid="{A03E52BC-9C64-415C-B3BD-AD4F63150AC9}"/>
    <cellStyle name="20% - Accent2 54 5 2" xfId="25397" xr:uid="{2FEB8C93-9890-4424-9BD4-FAA7290831F5}"/>
    <cellStyle name="20% - Accent2 54 5 2 2" xfId="54074" xr:uid="{26FB1F6B-DAA1-4FF0-8B1B-FDC344E63073}"/>
    <cellStyle name="20% - Accent2 54 5 3" xfId="45222" xr:uid="{1E1DF7BD-9920-4777-A3DC-1544560024AA}"/>
    <cellStyle name="20% - Accent2 54 6" xfId="18103" xr:uid="{1294E006-52BC-46E2-8077-E174E70E9520}"/>
    <cellStyle name="20% - Accent2 54 6 2" xfId="26956" xr:uid="{7CBFBC8E-A3C7-408C-BFF1-DE1BC57D3A9F}"/>
    <cellStyle name="20% - Accent2 54 6 2 2" xfId="55633" xr:uid="{04AF753B-4E4C-47B6-B879-368014DC2A06}"/>
    <cellStyle name="20% - Accent2 54 6 3" xfId="46781" xr:uid="{5D0FB032-FB71-4D7E-8755-9F71900EF6DD}"/>
    <cellStyle name="20% - Accent2 54 7" xfId="10844" xr:uid="{85CA48CF-FC7D-4F3F-A7CB-786FB5F68A0C}"/>
    <cellStyle name="20% - Accent2 54 7 2" xfId="28549" xr:uid="{AD7AA9AB-8395-46C3-A898-CD60EEFFB354}"/>
    <cellStyle name="20% - Accent2 54 7 2 2" xfId="57226" xr:uid="{0328073E-23C8-4F66-AD78-BA5C432387B7}"/>
    <cellStyle name="20% - Accent2 54 7 3" xfId="39522" xr:uid="{A274ABA8-1AD8-41AD-B3BC-A70BFBA140B2}"/>
    <cellStyle name="20% - Accent2 54 8" xfId="19697" xr:uid="{22443F1E-2BE5-49F8-A87A-5A005E7FDF36}"/>
    <cellStyle name="20% - Accent2 54 8 2" xfId="48374" xr:uid="{CA6B61E5-3FE3-404D-AD78-24AEB89D0861}"/>
    <cellStyle name="20% - Accent2 54 9" xfId="33817" xr:uid="{AC4DFB4A-88CA-4A3D-8AB3-52EA076FBB92}"/>
    <cellStyle name="20% - Accent2 55" xfId="5154" xr:uid="{A1CCD75D-10E1-49FA-954B-8B0FDAD03DB0}"/>
    <cellStyle name="20% - Accent2 55 2" xfId="6505" xr:uid="{1D996852-CE7A-484E-B59E-A76C331B0B2D}"/>
    <cellStyle name="20% - Accent2 55 2 2" xfId="12217" xr:uid="{72AB3C3D-E1F5-4BBA-BFAC-2A0C927E7433}"/>
    <cellStyle name="20% - Accent2 55 2 2 2" xfId="40895" xr:uid="{46EE470D-6A62-4AFF-B61D-F8474530021B}"/>
    <cellStyle name="20% - Accent2 55 2 3" xfId="21070" xr:uid="{40365B74-232F-45F7-965B-27FE4DC6ACCE}"/>
    <cellStyle name="20% - Accent2 55 2 3 2" xfId="49747" xr:uid="{8BD04298-7E5A-47B4-8052-604AEA797A34}"/>
    <cellStyle name="20% - Accent2 55 2 4" xfId="35190" xr:uid="{9DB9DB36-B9B2-4BD3-ABE5-EF73C0CC12C9}"/>
    <cellStyle name="20% - Accent2 55 3" xfId="7922" xr:uid="{D7A19096-519A-41E1-AA9D-5DD9E4121D03}"/>
    <cellStyle name="20% - Accent2 55 3 2" xfId="13634" xr:uid="{BA7F574D-7F0D-4172-B884-51A15BC70BEF}"/>
    <cellStyle name="20% - Accent2 55 3 2 2" xfId="42312" xr:uid="{6C264471-5AF5-461C-84A0-977F24840CA9}"/>
    <cellStyle name="20% - Accent2 55 3 3" xfId="22487" xr:uid="{30F1B37F-4784-4D96-8AAE-2AAF23787299}"/>
    <cellStyle name="20% - Accent2 55 3 3 2" xfId="51164" xr:uid="{6A27F1E8-3824-4EA6-AF23-4B1AAD6288B2}"/>
    <cellStyle name="20% - Accent2 55 3 4" xfId="36607" xr:uid="{6EFE507B-2999-43D7-A198-BE3E42EFD901}"/>
    <cellStyle name="20% - Accent2 55 4" xfId="9339" xr:uid="{7CF03EF5-BEF8-407C-8B57-4124F37ADAB7}"/>
    <cellStyle name="20% - Accent2 55 4 2" xfId="15051" xr:uid="{DE63100E-2356-44EF-AF2A-8003305FB4E3}"/>
    <cellStyle name="20% - Accent2 55 4 2 2" xfId="43729" xr:uid="{3B348F70-8E7E-46DC-BBAE-9B49ECF7393F}"/>
    <cellStyle name="20% - Accent2 55 4 3" xfId="23904" xr:uid="{FF81BDE4-A561-4F30-9C5C-1E152125FE65}"/>
    <cellStyle name="20% - Accent2 55 4 3 2" xfId="52581" xr:uid="{3DA728B2-6E90-4841-AEB5-BC1C9FE98E98}"/>
    <cellStyle name="20% - Accent2 55 4 4" xfId="38024" xr:uid="{D23063AA-6145-4529-AD7C-70CA2F3521B4}"/>
    <cellStyle name="20% - Accent2 55 5" xfId="16566" xr:uid="{8DC42F40-3AE5-4245-89C1-AC5AF9E9F73F}"/>
    <cellStyle name="20% - Accent2 55 5 2" xfId="25419" xr:uid="{94C39AE9-2C41-4468-B6FF-37BEC8990869}"/>
    <cellStyle name="20% - Accent2 55 5 2 2" xfId="54096" xr:uid="{2D842AA4-C9F0-4402-B70A-739C1A19B4C1}"/>
    <cellStyle name="20% - Accent2 55 5 3" xfId="45244" xr:uid="{1EF073DA-CD3F-4A9E-9EF7-FE6E23BDCCEE}"/>
    <cellStyle name="20% - Accent2 55 6" xfId="18125" xr:uid="{88D02212-FC8B-4B26-BC5D-05FC4D32A982}"/>
    <cellStyle name="20% - Accent2 55 6 2" xfId="26978" xr:uid="{AE50E6EF-D1AC-4937-A3D9-8222A9C5CA44}"/>
    <cellStyle name="20% - Accent2 55 6 2 2" xfId="55655" xr:uid="{740233DF-4748-4118-B68B-071E3FFBF222}"/>
    <cellStyle name="20% - Accent2 55 6 3" xfId="46803" xr:uid="{82958D80-966C-471E-8391-E9C855CB2C78}"/>
    <cellStyle name="20% - Accent2 55 7" xfId="10866" xr:uid="{A398B1E5-8795-4248-BEE6-C740EEFF5675}"/>
    <cellStyle name="20% - Accent2 55 7 2" xfId="28571" xr:uid="{E2452E82-DE38-415F-A284-98F4E642299C}"/>
    <cellStyle name="20% - Accent2 55 7 2 2" xfId="57248" xr:uid="{DBDB7CBE-6CE7-4407-9DBA-144C88BF990A}"/>
    <cellStyle name="20% - Accent2 55 7 3" xfId="39544" xr:uid="{46BD33AD-976B-4950-8D1C-2CA09B9F5F84}"/>
    <cellStyle name="20% - Accent2 55 8" xfId="19719" xr:uid="{4BD6060E-3EEA-428C-B078-2CB1196B335B}"/>
    <cellStyle name="20% - Accent2 55 8 2" xfId="48396" xr:uid="{6387D7F5-8061-4842-9A0C-DFAE6D56BE91}"/>
    <cellStyle name="20% - Accent2 55 9" xfId="33839" xr:uid="{489E49A6-A932-4412-A434-CC525A42B940}"/>
    <cellStyle name="20% - Accent2 56" xfId="5176" xr:uid="{112286E0-8E74-4990-89AB-A3AD2DEDBE49}"/>
    <cellStyle name="20% - Accent2 56 2" xfId="6527" xr:uid="{0AA9E6E6-59FC-4042-80BA-437C7E3C53DF}"/>
    <cellStyle name="20% - Accent2 56 2 2" xfId="12239" xr:uid="{C0FB5AA1-6853-4A2D-982D-D9C87DB7DB20}"/>
    <cellStyle name="20% - Accent2 56 2 2 2" xfId="40917" xr:uid="{118BB402-8FE8-494B-A5F5-EB7DD316D606}"/>
    <cellStyle name="20% - Accent2 56 2 3" xfId="21092" xr:uid="{32EDCE45-99FD-428F-BCBA-536405DBBEB7}"/>
    <cellStyle name="20% - Accent2 56 2 3 2" xfId="49769" xr:uid="{F72C95D3-2171-4566-81CD-B7186D087850}"/>
    <cellStyle name="20% - Accent2 56 2 4" xfId="35212" xr:uid="{D60567C3-B2CE-4B9C-A49C-F32AB7FDC981}"/>
    <cellStyle name="20% - Accent2 56 3" xfId="7944" xr:uid="{B52E2C0A-DCEC-4E7D-A62B-F2DACCB0F0EE}"/>
    <cellStyle name="20% - Accent2 56 3 2" xfId="13656" xr:uid="{2FD09722-6DDD-4D89-ABB7-7A952F94E786}"/>
    <cellStyle name="20% - Accent2 56 3 2 2" xfId="42334" xr:uid="{7BDC6A85-0108-43F0-B7CE-26792506F14E}"/>
    <cellStyle name="20% - Accent2 56 3 3" xfId="22509" xr:uid="{652E2AA0-8C01-4519-8EC0-53901C76998A}"/>
    <cellStyle name="20% - Accent2 56 3 3 2" xfId="51186" xr:uid="{1F3985D0-36F9-421A-9E70-D4FEAD1BEC64}"/>
    <cellStyle name="20% - Accent2 56 3 4" xfId="36629" xr:uid="{2B07B89B-F628-4BF9-B052-5D0E633328A0}"/>
    <cellStyle name="20% - Accent2 56 4" xfId="9361" xr:uid="{8F7DD9FB-D58B-4E54-AD78-96562FD979FA}"/>
    <cellStyle name="20% - Accent2 56 4 2" xfId="15073" xr:uid="{9A0823C1-E207-4645-A3B6-65959E2F2912}"/>
    <cellStyle name="20% - Accent2 56 4 2 2" xfId="43751" xr:uid="{B3852C44-DDA6-4F84-8026-C43CA10A00AE}"/>
    <cellStyle name="20% - Accent2 56 4 3" xfId="23926" xr:uid="{8410E8E2-97C3-40DC-8205-EDBC71C2190E}"/>
    <cellStyle name="20% - Accent2 56 4 3 2" xfId="52603" xr:uid="{4E5173DC-2269-4FD4-AA30-DFCE0D8887CC}"/>
    <cellStyle name="20% - Accent2 56 4 4" xfId="38046" xr:uid="{FBC8DF90-4693-44DC-83B4-437079D9789D}"/>
    <cellStyle name="20% - Accent2 56 5" xfId="16588" xr:uid="{F78B4FA5-05EF-4DDC-ACC8-4D5514C87B08}"/>
    <cellStyle name="20% - Accent2 56 5 2" xfId="25441" xr:uid="{EDA459AE-0D49-4634-BF50-F14F64BF4D5F}"/>
    <cellStyle name="20% - Accent2 56 5 2 2" xfId="54118" xr:uid="{A6FBAE14-09E2-4485-8C25-86F2A1E60E8B}"/>
    <cellStyle name="20% - Accent2 56 5 3" xfId="45266" xr:uid="{3805B34D-EB86-4E1F-9F36-47C715EDA145}"/>
    <cellStyle name="20% - Accent2 56 6" xfId="18147" xr:uid="{1C082538-5408-4DB0-934A-5E831E25D709}"/>
    <cellStyle name="20% - Accent2 56 6 2" xfId="27000" xr:uid="{22FD287F-9BF1-4B8C-B8DC-ED2CC50FDFD8}"/>
    <cellStyle name="20% - Accent2 56 6 2 2" xfId="55677" xr:uid="{B6367430-608A-49C1-ABFF-4B127295E746}"/>
    <cellStyle name="20% - Accent2 56 6 3" xfId="46825" xr:uid="{39FC044F-FBB5-46A3-808F-21E016CB2A0D}"/>
    <cellStyle name="20% - Accent2 56 7" xfId="10888" xr:uid="{46494822-CB1C-42A2-8795-C18A052DF7FE}"/>
    <cellStyle name="20% - Accent2 56 7 2" xfId="28593" xr:uid="{2E91CE71-BE0A-4814-9437-9B55DC81A880}"/>
    <cellStyle name="20% - Accent2 56 7 2 2" xfId="57270" xr:uid="{E1816582-9182-4309-BA25-CF04084F4358}"/>
    <cellStyle name="20% - Accent2 56 7 3" xfId="39566" xr:uid="{AC8151A3-64A2-4834-A995-0B7F2AA5A967}"/>
    <cellStyle name="20% - Accent2 56 8" xfId="19741" xr:uid="{A50A5FD2-31BE-4B42-98B3-3DD8367BA8EB}"/>
    <cellStyle name="20% - Accent2 56 8 2" xfId="48418" xr:uid="{0ABC242F-F988-49E9-B3E8-8831E21B386A}"/>
    <cellStyle name="20% - Accent2 56 9" xfId="33861" xr:uid="{86DD1378-C08F-43EB-B8E6-F4FCD7546D28}"/>
    <cellStyle name="20% - Accent2 57" xfId="5198" xr:uid="{A6914E91-2614-4C37-9257-DF248A340750}"/>
    <cellStyle name="20% - Accent2 57 2" xfId="6549" xr:uid="{40898BE8-39B7-4E91-BF31-88CBF62E8875}"/>
    <cellStyle name="20% - Accent2 57 2 2" xfId="12261" xr:uid="{9683EB5E-7656-4ACF-B3B7-47C45022A6B6}"/>
    <cellStyle name="20% - Accent2 57 2 2 2" xfId="40939" xr:uid="{81CD2042-68DB-4CE5-8E6D-36BBD3C9A181}"/>
    <cellStyle name="20% - Accent2 57 2 3" xfId="21114" xr:uid="{755AC6D9-1229-4528-8F5B-DEB9FBFDB267}"/>
    <cellStyle name="20% - Accent2 57 2 3 2" xfId="49791" xr:uid="{B91D42B7-F210-49B9-931E-45CD6655DE3E}"/>
    <cellStyle name="20% - Accent2 57 2 4" xfId="35234" xr:uid="{9C2E3AE9-29EF-41B8-BB16-E8376BD99D38}"/>
    <cellStyle name="20% - Accent2 57 3" xfId="7966" xr:uid="{AFDFA04D-067E-44E9-8ABF-78DBA392AAA1}"/>
    <cellStyle name="20% - Accent2 57 3 2" xfId="13678" xr:uid="{080025D2-1D79-4DF8-A3E6-1B96F2EF2B7A}"/>
    <cellStyle name="20% - Accent2 57 3 2 2" xfId="42356" xr:uid="{80395C0D-35F0-49F7-8CCF-503F760EE376}"/>
    <cellStyle name="20% - Accent2 57 3 3" xfId="22531" xr:uid="{D35A0CBE-0D91-48E5-9582-244B38B93524}"/>
    <cellStyle name="20% - Accent2 57 3 3 2" xfId="51208" xr:uid="{BB26F49C-D348-4831-87B2-A54E9F6221DB}"/>
    <cellStyle name="20% - Accent2 57 3 4" xfId="36651" xr:uid="{BF9AA747-6E68-4F17-9381-70FAEB67B84D}"/>
    <cellStyle name="20% - Accent2 57 4" xfId="9383" xr:uid="{7BEB796C-F623-4038-881C-35A0D603A18F}"/>
    <cellStyle name="20% - Accent2 57 4 2" xfId="15095" xr:uid="{6A6660F0-F377-4DE5-9A90-DD7139F95184}"/>
    <cellStyle name="20% - Accent2 57 4 2 2" xfId="43773" xr:uid="{854FD34B-9ECD-41B6-B9E6-8494BD1A65C5}"/>
    <cellStyle name="20% - Accent2 57 4 3" xfId="23948" xr:uid="{24961D1E-DA2D-4AE8-ADB8-C95ACB31F951}"/>
    <cellStyle name="20% - Accent2 57 4 3 2" xfId="52625" xr:uid="{7D9F4715-637D-4C85-9453-189AF24B8FD9}"/>
    <cellStyle name="20% - Accent2 57 4 4" xfId="38068" xr:uid="{110C6324-E356-435F-B03B-63E2D75BC7B6}"/>
    <cellStyle name="20% - Accent2 57 5" xfId="16610" xr:uid="{A7D5A310-93EE-4937-98B3-FA632B16AABF}"/>
    <cellStyle name="20% - Accent2 57 5 2" xfId="25463" xr:uid="{710F167F-46B1-4EAD-A6F4-9B0DC0DDA706}"/>
    <cellStyle name="20% - Accent2 57 5 2 2" xfId="54140" xr:uid="{8408F8B1-0D3F-4913-935B-95635126248C}"/>
    <cellStyle name="20% - Accent2 57 5 3" xfId="45288" xr:uid="{DCD989AA-6566-4B5B-A487-8A52BA3B2EAD}"/>
    <cellStyle name="20% - Accent2 57 6" xfId="18169" xr:uid="{D592D838-33F6-4C5D-BC44-070A49AB6AC3}"/>
    <cellStyle name="20% - Accent2 57 6 2" xfId="27022" xr:uid="{6279FD8F-2E38-408D-BD34-008B6BFB9AA8}"/>
    <cellStyle name="20% - Accent2 57 6 2 2" xfId="55699" xr:uid="{10B136BC-855A-4C41-9F07-6A2BCEBDE823}"/>
    <cellStyle name="20% - Accent2 57 6 3" xfId="46847" xr:uid="{D9364436-09CE-47AA-9B1A-7366773F36EE}"/>
    <cellStyle name="20% - Accent2 57 7" xfId="10910" xr:uid="{C1D2DC8F-8C10-4923-A946-B2D3EC1BEAB8}"/>
    <cellStyle name="20% - Accent2 57 7 2" xfId="28615" xr:uid="{3921F82F-8162-47A4-826A-A70FE57DF3CB}"/>
    <cellStyle name="20% - Accent2 57 7 2 2" xfId="57292" xr:uid="{2DF55D28-7DA1-4246-8C35-0B2CF6238ADA}"/>
    <cellStyle name="20% - Accent2 57 7 3" xfId="39588" xr:uid="{28FD1F0A-9DFA-4230-B8C5-BBE65FF0003A}"/>
    <cellStyle name="20% - Accent2 57 8" xfId="19763" xr:uid="{BB1A02B5-3BEA-4BB1-9F19-248FC0D0D2E3}"/>
    <cellStyle name="20% - Accent2 57 8 2" xfId="48440" xr:uid="{D8FCE30E-DCA1-4063-8CDA-88FF6811AB9F}"/>
    <cellStyle name="20% - Accent2 57 9" xfId="33883" xr:uid="{532CF9BD-2BE9-44E1-90F7-D8E58CA00D2A}"/>
    <cellStyle name="20% - Accent2 58" xfId="5220" xr:uid="{4CD2CB0C-69CB-448A-80D2-016418CEC013}"/>
    <cellStyle name="20% - Accent2 58 2" xfId="6571" xr:uid="{F0C52090-292B-4B8F-BF85-F10845E536ED}"/>
    <cellStyle name="20% - Accent2 58 2 2" xfId="12283" xr:uid="{1D239025-0125-4698-B0DB-AF24881B6F96}"/>
    <cellStyle name="20% - Accent2 58 2 2 2" xfId="40961" xr:uid="{D9D1BC5D-50FA-4D29-A404-6FB824019DD0}"/>
    <cellStyle name="20% - Accent2 58 2 3" xfId="21136" xr:uid="{C5971AD6-E2D1-4D99-869F-A02F88DBCB9C}"/>
    <cellStyle name="20% - Accent2 58 2 3 2" xfId="49813" xr:uid="{95BDF45B-B20A-4544-B73E-9EE6658FE6C4}"/>
    <cellStyle name="20% - Accent2 58 2 4" xfId="35256" xr:uid="{232F7629-8E24-4D44-B606-D5EA87C2FDDF}"/>
    <cellStyle name="20% - Accent2 58 3" xfId="7988" xr:uid="{7E969134-1F58-4332-9039-DFB60A250C29}"/>
    <cellStyle name="20% - Accent2 58 3 2" xfId="13700" xr:uid="{5483706E-53FD-4443-9AD4-E302A3E18771}"/>
    <cellStyle name="20% - Accent2 58 3 2 2" xfId="42378" xr:uid="{42722D90-FDBC-47A5-8F1D-A385479B70C3}"/>
    <cellStyle name="20% - Accent2 58 3 3" xfId="22553" xr:uid="{912B6239-8BCF-48FA-B19A-53F1B362FAB4}"/>
    <cellStyle name="20% - Accent2 58 3 3 2" xfId="51230" xr:uid="{E7740AF4-9A7F-4FC3-B1DE-1717FBE6BE9A}"/>
    <cellStyle name="20% - Accent2 58 3 4" xfId="36673" xr:uid="{1D228046-5702-4D11-9CC3-2BD193E9FC7A}"/>
    <cellStyle name="20% - Accent2 58 4" xfId="9405" xr:uid="{309F975F-4005-40EA-9C83-6F1D875FEFC3}"/>
    <cellStyle name="20% - Accent2 58 4 2" xfId="15117" xr:uid="{B7288CFC-FFCA-4CE1-9BDF-F1AB09BB62F5}"/>
    <cellStyle name="20% - Accent2 58 4 2 2" xfId="43795" xr:uid="{8E4F04BA-44FE-48CD-AC3F-07C9D60019DB}"/>
    <cellStyle name="20% - Accent2 58 4 3" xfId="23970" xr:uid="{7C6174BC-3DA2-4B9E-81FE-426C335F34B6}"/>
    <cellStyle name="20% - Accent2 58 4 3 2" xfId="52647" xr:uid="{F7DDB290-04BB-421A-A523-1B7DD663085F}"/>
    <cellStyle name="20% - Accent2 58 4 4" xfId="38090" xr:uid="{0D7293D2-0E81-4547-B832-E4CD3D4B36F2}"/>
    <cellStyle name="20% - Accent2 58 5" xfId="16632" xr:uid="{04D1FE2A-9411-4DDC-B7F1-B1C2D23D0AA2}"/>
    <cellStyle name="20% - Accent2 58 5 2" xfId="25485" xr:uid="{99971CA9-31A6-48EE-B8F0-E5D6B6715FC0}"/>
    <cellStyle name="20% - Accent2 58 5 2 2" xfId="54162" xr:uid="{D50491EF-63D8-487B-AE5E-801F009D7F0A}"/>
    <cellStyle name="20% - Accent2 58 5 3" xfId="45310" xr:uid="{48BF7AC6-E0EA-45AC-ABAC-E448FCFBFFDC}"/>
    <cellStyle name="20% - Accent2 58 6" xfId="18191" xr:uid="{4377894F-34A5-4FA7-8E92-499994A205BE}"/>
    <cellStyle name="20% - Accent2 58 6 2" xfId="27044" xr:uid="{AB42ACC0-B0CD-4EFB-8C3C-DAAE0269044A}"/>
    <cellStyle name="20% - Accent2 58 6 2 2" xfId="55721" xr:uid="{9CEDB77F-90F0-4929-A370-2423D4317B44}"/>
    <cellStyle name="20% - Accent2 58 6 3" xfId="46869" xr:uid="{0626B004-BE49-4403-957D-1CF1533A6EBD}"/>
    <cellStyle name="20% - Accent2 58 7" xfId="10932" xr:uid="{F87EC57E-B860-4328-BBBD-5E73EB6EDDD2}"/>
    <cellStyle name="20% - Accent2 58 7 2" xfId="28637" xr:uid="{994E5866-615E-410F-BB69-6891FB047F1A}"/>
    <cellStyle name="20% - Accent2 58 7 2 2" xfId="57314" xr:uid="{285FB4E3-8A89-4C83-87C6-E0264A5EB9F9}"/>
    <cellStyle name="20% - Accent2 58 7 3" xfId="39610" xr:uid="{304907B8-7283-4C3F-9A0A-7C5EDE00A1F5}"/>
    <cellStyle name="20% - Accent2 58 8" xfId="19785" xr:uid="{D7D2C853-60CA-47A7-A3A1-232DAE17CBEB}"/>
    <cellStyle name="20% - Accent2 58 8 2" xfId="48462" xr:uid="{09B070D2-7197-4835-B6CA-B0E5952788EF}"/>
    <cellStyle name="20% - Accent2 58 9" xfId="33905" xr:uid="{F1673FDA-E4A2-4DC6-ADFB-E01734F95572}"/>
    <cellStyle name="20% - Accent2 59" xfId="5242" xr:uid="{C36EC3FE-61FF-4B84-AFA4-B1B59F769796}"/>
    <cellStyle name="20% - Accent2 59 2" xfId="6593" xr:uid="{360C23EB-3F15-40EF-8A1C-64A5AEB9E13C}"/>
    <cellStyle name="20% - Accent2 59 2 2" xfId="12305" xr:uid="{49F9DF66-5EE4-4887-9D67-102A495A5E58}"/>
    <cellStyle name="20% - Accent2 59 2 2 2" xfId="40983" xr:uid="{F53FA47C-AA1F-4461-9396-6258D9CDD235}"/>
    <cellStyle name="20% - Accent2 59 2 3" xfId="21158" xr:uid="{EEF7F4ED-9B2D-4922-93E5-218ABCC29AAB}"/>
    <cellStyle name="20% - Accent2 59 2 3 2" xfId="49835" xr:uid="{D42ACCAF-0ADC-48A6-B412-5B26E53CC543}"/>
    <cellStyle name="20% - Accent2 59 2 4" xfId="35278" xr:uid="{A2916171-512B-40DC-9E29-736D1429D38A}"/>
    <cellStyle name="20% - Accent2 59 3" xfId="8010" xr:uid="{2FBA0A96-1BE4-4943-B312-955F991ED133}"/>
    <cellStyle name="20% - Accent2 59 3 2" xfId="13722" xr:uid="{177C7B1A-DBDB-4842-B170-3E9FEECB9BD3}"/>
    <cellStyle name="20% - Accent2 59 3 2 2" xfId="42400" xr:uid="{3130D4A2-5E4A-44E3-A4E4-1173FC0DAC43}"/>
    <cellStyle name="20% - Accent2 59 3 3" xfId="22575" xr:uid="{9FCE5520-8F1A-4FF8-8795-B144EFF34852}"/>
    <cellStyle name="20% - Accent2 59 3 3 2" xfId="51252" xr:uid="{98A38AAE-B6D8-48D4-A45A-6E48870C9386}"/>
    <cellStyle name="20% - Accent2 59 3 4" xfId="36695" xr:uid="{CA5374FC-8E91-48A9-AC2A-DE7424C590B8}"/>
    <cellStyle name="20% - Accent2 59 4" xfId="9427" xr:uid="{9480090E-DD94-42A2-A78A-69C892FD43DF}"/>
    <cellStyle name="20% - Accent2 59 4 2" xfId="15139" xr:uid="{BF9A68D3-A042-4FE2-A67C-8511183641FC}"/>
    <cellStyle name="20% - Accent2 59 4 2 2" xfId="43817" xr:uid="{25F3934E-297B-4ED1-AC00-7580D929368E}"/>
    <cellStyle name="20% - Accent2 59 4 3" xfId="23992" xr:uid="{F1240BA4-FA40-4A7A-BAD1-438EFDC1451D}"/>
    <cellStyle name="20% - Accent2 59 4 3 2" xfId="52669" xr:uid="{4678F8AD-50B3-42E5-A010-6DC10F49E322}"/>
    <cellStyle name="20% - Accent2 59 4 4" xfId="38112" xr:uid="{A0B8C6E0-622C-4D53-8760-C2D14A70ABD8}"/>
    <cellStyle name="20% - Accent2 59 5" xfId="16654" xr:uid="{4395A402-0FB4-4445-914F-EA2129A7BB63}"/>
    <cellStyle name="20% - Accent2 59 5 2" xfId="25507" xr:uid="{F3CD82CF-DB0F-4ADC-863E-16BBF94BE111}"/>
    <cellStyle name="20% - Accent2 59 5 2 2" xfId="54184" xr:uid="{770F0F16-DB57-4CFA-AB25-113E92692796}"/>
    <cellStyle name="20% - Accent2 59 5 3" xfId="45332" xr:uid="{2C62B6CA-0D34-492D-849A-5C0E34F496C0}"/>
    <cellStyle name="20% - Accent2 59 6" xfId="18213" xr:uid="{53E9B3B4-4F5F-4A51-BCC5-B0047027E3CE}"/>
    <cellStyle name="20% - Accent2 59 6 2" xfId="27066" xr:uid="{0C342636-1DD0-477D-A6B6-B3F047579C1F}"/>
    <cellStyle name="20% - Accent2 59 6 2 2" xfId="55743" xr:uid="{A3C0BB77-7BB4-4572-A95F-6F6CBCB8811E}"/>
    <cellStyle name="20% - Accent2 59 6 3" xfId="46891" xr:uid="{DED06157-D307-456B-9982-8936561E1CF2}"/>
    <cellStyle name="20% - Accent2 59 7" xfId="10954" xr:uid="{4466A8CA-8529-478F-9123-EE2684B75ED7}"/>
    <cellStyle name="20% - Accent2 59 7 2" xfId="28659" xr:uid="{6106C052-882C-4692-89E1-3E9C6EF8B810}"/>
    <cellStyle name="20% - Accent2 59 7 2 2" xfId="57336" xr:uid="{8101533C-8E85-4B2D-AE58-C423B206501B}"/>
    <cellStyle name="20% - Accent2 59 7 3" xfId="39632" xr:uid="{BDF11770-84B9-4F6B-84F0-1EDF1E7649D1}"/>
    <cellStyle name="20% - Accent2 59 8" xfId="19807" xr:uid="{842D5CE2-D6E3-4C53-90DB-3541CA1C0388}"/>
    <cellStyle name="20% - Accent2 59 8 2" xfId="48484" xr:uid="{A3194597-29DD-455F-AF19-23A09DDB8787}"/>
    <cellStyle name="20% - Accent2 59 9" xfId="33927" xr:uid="{7B4A7227-0826-40AB-BD87-5C6818CF825F}"/>
    <cellStyle name="20% - Accent2 6" xfId="271" xr:uid="{6211210A-5679-41EB-BBAD-9DA1C80D1B67}"/>
    <cellStyle name="20% - Accent2 6 10" xfId="4076" xr:uid="{857E433C-90DB-488A-9B8C-DBA31D822E8D}"/>
    <cellStyle name="20% - Accent2 6 10 2" xfId="32761" xr:uid="{10985EFE-853E-4007-B525-6CC7BD2DB7FF}"/>
    <cellStyle name="20% - Accent2 6 11" xfId="9788" xr:uid="{201A0278-A635-47A7-A297-3CD2CEEDD611}"/>
    <cellStyle name="20% - Accent2 6 11 2" xfId="38466" xr:uid="{C118E527-038D-4D9C-86D6-CC2A44D19E80}"/>
    <cellStyle name="20% - Accent2 6 12" xfId="18641" xr:uid="{95BBCE71-D2BD-44B8-B09C-8821B36C112E}"/>
    <cellStyle name="20% - Accent2 6 12 2" xfId="47318" xr:uid="{3B2175FB-1CAF-498B-AD5B-CF8AE8CCC809}"/>
    <cellStyle name="20% - Accent2 6 13" xfId="29185" xr:uid="{ACFD2E1C-AD95-4397-B707-FD57A22D53F3}"/>
    <cellStyle name="20% - Accent2 6 2" xfId="346" xr:uid="{F0B8CEE4-25F9-4F40-9332-D47BCE9A2E6B}"/>
    <cellStyle name="20% - Accent2 6 2 2" xfId="2313" xr:uid="{4D1D4206-071F-4171-B7A8-6A3814A09081}"/>
    <cellStyle name="20% - Accent2 6 2 2 2" xfId="31053" xr:uid="{901D8C56-2D79-439F-B04A-B07A64B2AF7D}"/>
    <cellStyle name="20% - Accent2 6 2 3" xfId="5427" xr:uid="{2FF5EDD4-45F3-43D6-8B79-F01D162AE6CC}"/>
    <cellStyle name="20% - Accent2 6 2 3 2" xfId="34112" xr:uid="{52345FC1-865F-44B5-8AD7-0CB457713D2A}"/>
    <cellStyle name="20% - Accent2 6 2 4" xfId="11139" xr:uid="{9F046BCB-3192-4FEC-8ECC-42B4CF98B8D1}"/>
    <cellStyle name="20% - Accent2 6 2 4 2" xfId="39817" xr:uid="{9AAFCE4F-0604-4ABF-A62E-6CA1A95B18B4}"/>
    <cellStyle name="20% - Accent2 6 2 5" xfId="19992" xr:uid="{ECEA3863-4D76-4285-AB90-422C94E2CBC0}"/>
    <cellStyle name="20% - Accent2 6 2 5 2" xfId="48669" xr:uid="{69DD24FF-E955-405C-B6C7-5C2EEB845B7A}"/>
    <cellStyle name="20% - Accent2 6 2 6" xfId="29260" xr:uid="{D96BEA58-F3A6-4BD6-8ED7-2A06FDD0C9F1}"/>
    <cellStyle name="20% - Accent2 6 3" xfId="455" xr:uid="{096C0253-1810-4F52-BAC2-CDC2AB864D29}"/>
    <cellStyle name="20% - Accent2 6 3 2" xfId="2409" xr:uid="{B611AD40-034F-4EE5-8504-4530EE1F3815}"/>
    <cellStyle name="20% - Accent2 6 3 2 2" xfId="31149" xr:uid="{27522DFA-D69C-4649-9ED3-EDC29E01EAB5}"/>
    <cellStyle name="20% - Accent2 6 3 3" xfId="6844" xr:uid="{DD33AFB7-3AB4-4F32-8945-008CE5A85528}"/>
    <cellStyle name="20% - Accent2 6 3 3 2" xfId="35529" xr:uid="{3CB83A95-C45B-4E4F-8281-7163791AF4F7}"/>
    <cellStyle name="20% - Accent2 6 3 4" xfId="12556" xr:uid="{621394AF-A9FF-431B-AD3B-830CD62E2663}"/>
    <cellStyle name="20% - Accent2 6 3 4 2" xfId="41234" xr:uid="{668D40E6-AB2F-4DE7-888B-F58C115F9AAE}"/>
    <cellStyle name="20% - Accent2 6 3 5" xfId="21409" xr:uid="{A5CB2C3D-2D43-45CC-A098-E4770A583722}"/>
    <cellStyle name="20% - Accent2 6 3 5 2" xfId="50086" xr:uid="{32E127D3-E0C5-4795-A017-D83A4FB056F5}"/>
    <cellStyle name="20% - Accent2 6 3 6" xfId="29356" xr:uid="{1B0D526D-2F63-41E3-A669-C62CEF201ADC}"/>
    <cellStyle name="20% - Accent2 6 4" xfId="574" xr:uid="{1647586E-C342-4665-8328-96BCE1AE456D}"/>
    <cellStyle name="20% - Accent2 6 4 2" xfId="2528" xr:uid="{0371E05E-C431-428C-9365-A61E5B5A8A68}"/>
    <cellStyle name="20% - Accent2 6 4 2 2" xfId="31268" xr:uid="{1E3630C9-ACF4-4387-8DAA-0FFEB5FC97F9}"/>
    <cellStyle name="20% - Accent2 6 4 3" xfId="8261" xr:uid="{30112AE4-90FD-4165-8485-97A1FEA78A00}"/>
    <cellStyle name="20% - Accent2 6 4 3 2" xfId="36946" xr:uid="{DAD80CB5-77B1-49DE-9FEC-8E09E49F1069}"/>
    <cellStyle name="20% - Accent2 6 4 4" xfId="13973" xr:uid="{FF9B4F94-6C58-4189-8C68-376E653A4A56}"/>
    <cellStyle name="20% - Accent2 6 4 4 2" xfId="42651" xr:uid="{A478BB3C-D5EB-4849-B602-3B23D508049E}"/>
    <cellStyle name="20% - Accent2 6 4 5" xfId="22826" xr:uid="{366FA544-39B5-4320-8B2B-C61A3DDD76DF}"/>
    <cellStyle name="20% - Accent2 6 4 5 2" xfId="51503" xr:uid="{49E1A120-0238-4A6F-862F-AC2FDA8B266F}"/>
    <cellStyle name="20% - Accent2 6 4 6" xfId="29475" xr:uid="{CA3C3C46-45A4-4C23-9081-1AEA658695D3}"/>
    <cellStyle name="20% - Accent2 6 5" xfId="715" xr:uid="{42693ECC-9AAF-4665-83A2-B2F6668F30A1}"/>
    <cellStyle name="20% - Accent2 6 5 2" xfId="2669" xr:uid="{5464C126-4BA6-4B6E-8C8B-B56EF1F03603}"/>
    <cellStyle name="20% - Accent2 6 5 2 2" xfId="31409" xr:uid="{3F2EF17D-CA95-4148-8372-4D20CA51CE55}"/>
    <cellStyle name="20% - Accent2 6 5 3" xfId="15488" xr:uid="{4AD0DBDA-73A1-4F80-A535-8BBE233D58AE}"/>
    <cellStyle name="20% - Accent2 6 5 3 2" xfId="44166" xr:uid="{3AD32D73-5748-4ADE-95FB-4D005F07D73C}"/>
    <cellStyle name="20% - Accent2 6 5 4" xfId="24341" xr:uid="{7990B5C0-17AA-406E-BD80-3697907FA368}"/>
    <cellStyle name="20% - Accent2 6 5 4 2" xfId="53018" xr:uid="{83EF7633-829E-4F18-8EE9-870E9F85CC2E}"/>
    <cellStyle name="20% - Accent2 6 5 5" xfId="29616" xr:uid="{41FA0ACA-1EFF-42D1-9CCE-60936477C9B0}"/>
    <cellStyle name="20% - Accent2 6 6" xfId="988" xr:uid="{5A51A530-FCD9-43AB-902F-37AB7F4FB4C1}"/>
    <cellStyle name="20% - Accent2 6 6 2" xfId="2942" xr:uid="{01CA1E42-B791-409A-9A22-78C5F80BE3A2}"/>
    <cellStyle name="20% - Accent2 6 6 2 2" xfId="31682" xr:uid="{FF35EBC6-2B9C-4F29-A020-6569BF7B2406}"/>
    <cellStyle name="20% - Accent2 6 6 3" xfId="17047" xr:uid="{15F97F93-EA55-426F-91EB-7C3B0EFF2E08}"/>
    <cellStyle name="20% - Accent2 6 6 3 2" xfId="45725" xr:uid="{029F06EE-556F-4037-84A8-70AD34096E25}"/>
    <cellStyle name="20% - Accent2 6 6 4" xfId="25900" xr:uid="{56508B7A-68D0-4436-B027-D114C0248B71}"/>
    <cellStyle name="20% - Accent2 6 6 4 2" xfId="54577" xr:uid="{D9FCF6A0-5E85-45F4-9BCF-5AA53FEEB106}"/>
    <cellStyle name="20% - Accent2 6 6 5" xfId="29889" xr:uid="{065E17C7-84FC-451B-8FE4-50179CFA3825}"/>
    <cellStyle name="20% - Accent2 6 7" xfId="1283" xr:uid="{0A9EB20A-63F4-48EA-8023-BFE5942C46FC}"/>
    <cellStyle name="20% - Accent2 6 7 2" xfId="3237" xr:uid="{635B94C7-0A18-4175-9427-A7FC6DEED70A}"/>
    <cellStyle name="20% - Accent2 6 7 2 2" xfId="31977" xr:uid="{FBEE47C4-7BC5-4509-A339-DF902C4F23A9}"/>
    <cellStyle name="20% - Accent2 6 7 3" xfId="27493" xr:uid="{F566A058-E86A-4F4D-9A44-F95165EF2483}"/>
    <cellStyle name="20% - Accent2 6 7 3 2" xfId="56170" xr:uid="{09144AB2-7E0E-410F-B65D-F0371F4F8EBF}"/>
    <cellStyle name="20% - Accent2 6 7 4" xfId="30184" xr:uid="{D464646F-35BE-41DC-86F7-54570054CFBA}"/>
    <cellStyle name="20% - Accent2 6 8" xfId="1622" xr:uid="{D6940054-8931-4520-8F11-8E8CE3B0674E}"/>
    <cellStyle name="20% - Accent2 6 8 2" xfId="3576" xr:uid="{43F6B3C4-7B23-42D0-A127-4D52F76BA707}"/>
    <cellStyle name="20% - Accent2 6 8 2 2" xfId="32316" xr:uid="{E568F1CB-476B-4888-A63A-F9A118163EF1}"/>
    <cellStyle name="20% - Accent2 6 8 3" xfId="30523" xr:uid="{2B18EFEC-80F8-4295-BBFA-B0A94BADF90C}"/>
    <cellStyle name="20% - Accent2 6 9" xfId="2238" xr:uid="{2BCC93D0-C803-42F7-AA7B-1D62034B3FCC}"/>
    <cellStyle name="20% - Accent2 6 9 2" xfId="30978" xr:uid="{A82FD326-B712-47A7-83D0-A2381D575B11}"/>
    <cellStyle name="20% - Accent2 60" xfId="5264" xr:uid="{9CEF6BED-ED90-439C-A588-F3E419E99CE1}"/>
    <cellStyle name="20% - Accent2 60 2" xfId="6615" xr:uid="{F35BB2FB-4B32-4FCD-9E58-D7BA28A5D01D}"/>
    <cellStyle name="20% - Accent2 60 2 2" xfId="12327" xr:uid="{B49D6E80-D737-46B7-A2CF-714979A77FB7}"/>
    <cellStyle name="20% - Accent2 60 2 2 2" xfId="41005" xr:uid="{DCBE80E5-CC89-4BB2-B52F-D02CD3535DB0}"/>
    <cellStyle name="20% - Accent2 60 2 3" xfId="21180" xr:uid="{FCD2AA9E-137F-4705-A107-68B3952597C3}"/>
    <cellStyle name="20% - Accent2 60 2 3 2" xfId="49857" xr:uid="{94D62686-3C01-40E5-A0FD-0E6386C7EFF2}"/>
    <cellStyle name="20% - Accent2 60 2 4" xfId="35300" xr:uid="{58002F1E-CC00-489B-B051-5BAD2CD12EEC}"/>
    <cellStyle name="20% - Accent2 60 3" xfId="8032" xr:uid="{F997871D-A29F-4C8C-BA92-2F3C47C77ECE}"/>
    <cellStyle name="20% - Accent2 60 3 2" xfId="13744" xr:uid="{955334BC-6E45-40D3-B00D-9B4B35092784}"/>
    <cellStyle name="20% - Accent2 60 3 2 2" xfId="42422" xr:uid="{F5DEDB44-1F28-4800-9854-CFB38134C302}"/>
    <cellStyle name="20% - Accent2 60 3 3" xfId="22597" xr:uid="{3C98A5D0-A0BD-41E2-B828-355702E1D073}"/>
    <cellStyle name="20% - Accent2 60 3 3 2" xfId="51274" xr:uid="{CD5DF5E2-6D75-4C94-AA94-0CE0A2849F9F}"/>
    <cellStyle name="20% - Accent2 60 3 4" xfId="36717" xr:uid="{1D187382-5F6F-4DC9-9FB2-AAF13A96E490}"/>
    <cellStyle name="20% - Accent2 60 4" xfId="9449" xr:uid="{B079FCEC-E2A2-484E-9E37-D86372CA92DE}"/>
    <cellStyle name="20% - Accent2 60 4 2" xfId="15161" xr:uid="{70E1D37F-2357-4427-A3A1-14727A2CE087}"/>
    <cellStyle name="20% - Accent2 60 4 2 2" xfId="43839" xr:uid="{0C5DB3B9-07B5-4D98-88AE-ED0DB122C1C9}"/>
    <cellStyle name="20% - Accent2 60 4 3" xfId="24014" xr:uid="{12136F4A-FA2E-4798-8CF9-738033F1FC64}"/>
    <cellStyle name="20% - Accent2 60 4 3 2" xfId="52691" xr:uid="{B57914AB-A4B9-47C8-8A60-24CEE938F680}"/>
    <cellStyle name="20% - Accent2 60 4 4" xfId="38134" xr:uid="{E5945328-F8D6-4FD5-AA1D-0B5FF73566B5}"/>
    <cellStyle name="20% - Accent2 60 5" xfId="16676" xr:uid="{41F8B400-19EA-4743-89E9-BE59B43DD0E6}"/>
    <cellStyle name="20% - Accent2 60 5 2" xfId="25529" xr:uid="{82BCBA02-4FA0-4CBE-B61E-A889FD089606}"/>
    <cellStyle name="20% - Accent2 60 5 2 2" xfId="54206" xr:uid="{3A3CCECC-FAC9-465F-80AF-9F2631889907}"/>
    <cellStyle name="20% - Accent2 60 5 3" xfId="45354" xr:uid="{FA8A9F3F-DB0C-4987-9385-FE10B14C3D5C}"/>
    <cellStyle name="20% - Accent2 60 6" xfId="18235" xr:uid="{C170D2E9-8159-4490-97B2-0F3A9CA08166}"/>
    <cellStyle name="20% - Accent2 60 6 2" xfId="27088" xr:uid="{576E023E-16B7-45EE-A55A-7EE92A5A1B19}"/>
    <cellStyle name="20% - Accent2 60 6 2 2" xfId="55765" xr:uid="{34816050-BC3B-4285-ADEE-CE195703DF26}"/>
    <cellStyle name="20% - Accent2 60 6 3" xfId="46913" xr:uid="{89990AED-5825-4F4B-92A8-3AD05B1B4BE7}"/>
    <cellStyle name="20% - Accent2 60 7" xfId="10976" xr:uid="{575B43A7-10A6-4D07-91C3-B8CC691EFC2A}"/>
    <cellStyle name="20% - Accent2 60 7 2" xfId="28681" xr:uid="{739C734A-BBE8-49FC-9636-35E1B24EEA86}"/>
    <cellStyle name="20% - Accent2 60 7 2 2" xfId="57358" xr:uid="{B649FBCC-79DA-4341-B78C-0F2C80250F66}"/>
    <cellStyle name="20% - Accent2 60 7 3" xfId="39654" xr:uid="{9299B5E4-3594-4EBE-A160-E703D7CA2D6A}"/>
    <cellStyle name="20% - Accent2 60 8" xfId="19829" xr:uid="{57FE1B62-6463-4474-9CDE-75EF28352450}"/>
    <cellStyle name="20% - Accent2 60 8 2" xfId="48506" xr:uid="{32E35C4C-ABDC-423E-A675-0E2E7A31371C}"/>
    <cellStyle name="20% - Accent2 60 9" xfId="33949" xr:uid="{E7408E66-FB2F-4235-8DC4-9A991E32EDDF}"/>
    <cellStyle name="20% - Accent2 61" xfId="5286" xr:uid="{30A950E5-F2F2-4585-890A-3499A56C6567}"/>
    <cellStyle name="20% - Accent2 61 2" xfId="6637" xr:uid="{6279A255-B703-42A2-BAB4-5BEA4D9FE885}"/>
    <cellStyle name="20% - Accent2 61 2 2" xfId="12349" xr:uid="{E0B7DA64-01E6-4B8C-A6CF-767DB173E60F}"/>
    <cellStyle name="20% - Accent2 61 2 2 2" xfId="41027" xr:uid="{A32F5F2B-E784-48CE-93A2-4958B9D99167}"/>
    <cellStyle name="20% - Accent2 61 2 3" xfId="21202" xr:uid="{D16693CB-9F57-47DC-815F-9921C94857CB}"/>
    <cellStyle name="20% - Accent2 61 2 3 2" xfId="49879" xr:uid="{342F701D-4176-4EA1-8161-8EA7636315A2}"/>
    <cellStyle name="20% - Accent2 61 2 4" xfId="35322" xr:uid="{79ACA3C1-EC84-4779-9599-D77BCDB1BBB7}"/>
    <cellStyle name="20% - Accent2 61 3" xfId="8054" xr:uid="{BA8DC960-4534-44FA-83C1-D9B8ED39E798}"/>
    <cellStyle name="20% - Accent2 61 3 2" xfId="13766" xr:uid="{74990850-1DFD-48A2-9543-4B0B73A3EFA3}"/>
    <cellStyle name="20% - Accent2 61 3 2 2" xfId="42444" xr:uid="{5CFA336B-A441-40CB-B8D9-E5BA0D8FD781}"/>
    <cellStyle name="20% - Accent2 61 3 3" xfId="22619" xr:uid="{0AC9A176-9E85-4301-A58B-15412E42C043}"/>
    <cellStyle name="20% - Accent2 61 3 3 2" xfId="51296" xr:uid="{8CC32FF6-6A4A-45C5-995E-21F2EE52E955}"/>
    <cellStyle name="20% - Accent2 61 3 4" xfId="36739" xr:uid="{7D7AF3FB-9637-49E7-AA92-18032F6AC294}"/>
    <cellStyle name="20% - Accent2 61 4" xfId="9471" xr:uid="{77F0C8AD-AD40-43C2-8715-4371168A3771}"/>
    <cellStyle name="20% - Accent2 61 4 2" xfId="15183" xr:uid="{D0282AFA-E88A-4306-8700-C9E806EA57BD}"/>
    <cellStyle name="20% - Accent2 61 4 2 2" xfId="43861" xr:uid="{20DB841A-8162-46E5-AF8E-723CE3CB216D}"/>
    <cellStyle name="20% - Accent2 61 4 3" xfId="24036" xr:uid="{F5D4DB69-54CC-4ACC-9C17-973FD84EBD40}"/>
    <cellStyle name="20% - Accent2 61 4 3 2" xfId="52713" xr:uid="{06A5F3BD-DA81-49B4-86C5-D729A27AEDD1}"/>
    <cellStyle name="20% - Accent2 61 4 4" xfId="38156" xr:uid="{EEBD1309-987B-4F44-BE53-F22EC1A22B18}"/>
    <cellStyle name="20% - Accent2 61 5" xfId="16698" xr:uid="{B29A3AE4-086B-4275-A887-6BA6195857A3}"/>
    <cellStyle name="20% - Accent2 61 5 2" xfId="25551" xr:uid="{56B301E1-2F4B-4856-B3FB-E95D0A6E51B8}"/>
    <cellStyle name="20% - Accent2 61 5 2 2" xfId="54228" xr:uid="{CDF5D438-1B39-40C5-9CF0-1416187A2B78}"/>
    <cellStyle name="20% - Accent2 61 5 3" xfId="45376" xr:uid="{5F770C74-02DD-447E-B0E7-86FF71CA3885}"/>
    <cellStyle name="20% - Accent2 61 6" xfId="18257" xr:uid="{CDC35882-E861-455C-A6DF-F1075EB7974C}"/>
    <cellStyle name="20% - Accent2 61 6 2" xfId="27110" xr:uid="{312E3E16-847F-496F-B72A-3A35B8D9B6AE}"/>
    <cellStyle name="20% - Accent2 61 6 2 2" xfId="55787" xr:uid="{98B1E330-1630-46A4-BC43-6074E30DFEE8}"/>
    <cellStyle name="20% - Accent2 61 6 3" xfId="46935" xr:uid="{E1F3B90B-8F4B-4F0C-AF87-E304AB214293}"/>
    <cellStyle name="20% - Accent2 61 7" xfId="10998" xr:uid="{843B3EF3-1FD3-499E-9F05-7C3408758D52}"/>
    <cellStyle name="20% - Accent2 61 7 2" xfId="28703" xr:uid="{B6E11B12-E1AD-48BB-B560-1D01102C11B8}"/>
    <cellStyle name="20% - Accent2 61 7 2 2" xfId="57380" xr:uid="{03E62657-6618-44D4-BC2E-7C5118674FAE}"/>
    <cellStyle name="20% - Accent2 61 7 3" xfId="39676" xr:uid="{C365D169-3852-410A-A9D2-F51950FA4B26}"/>
    <cellStyle name="20% - Accent2 61 8" xfId="19851" xr:uid="{7BF958F6-306C-4579-A362-D8E21E713EF7}"/>
    <cellStyle name="20% - Accent2 61 8 2" xfId="48528" xr:uid="{2B8BAFA9-A724-4AC3-8DAF-A04FABFF9201}"/>
    <cellStyle name="20% - Accent2 61 9" xfId="33971" xr:uid="{55A370AA-682F-4161-A36A-316C2574A4A8}"/>
    <cellStyle name="20% - Accent2 62" xfId="5308" xr:uid="{24D588BF-B89E-417F-BAAC-153911FDECDD}"/>
    <cellStyle name="20% - Accent2 62 2" xfId="6659" xr:uid="{F5681634-6CBF-4499-B59C-43CF567522A0}"/>
    <cellStyle name="20% - Accent2 62 2 2" xfId="12371" xr:uid="{71B73622-EBBA-4C78-917B-1B1CFCE4A85C}"/>
    <cellStyle name="20% - Accent2 62 2 2 2" xfId="41049" xr:uid="{B944B8DD-1919-460F-A34A-13A4A91CDFD9}"/>
    <cellStyle name="20% - Accent2 62 2 3" xfId="21224" xr:uid="{83964C5A-C2EA-4E68-93E0-4D67D470B969}"/>
    <cellStyle name="20% - Accent2 62 2 3 2" xfId="49901" xr:uid="{BCEAD4A6-8C90-4EC8-85E8-A39BEF58F017}"/>
    <cellStyle name="20% - Accent2 62 2 4" xfId="35344" xr:uid="{38095BAB-2729-4792-915E-BC713C60E5B2}"/>
    <cellStyle name="20% - Accent2 62 3" xfId="8076" xr:uid="{3FDC73D9-2FA7-49A1-BD8C-0657424B5D9E}"/>
    <cellStyle name="20% - Accent2 62 3 2" xfId="13788" xr:uid="{B350304F-9588-4394-B5DF-A4DC15ACCBDA}"/>
    <cellStyle name="20% - Accent2 62 3 2 2" xfId="42466" xr:uid="{CA5155F1-B812-4523-AC23-706A3373A254}"/>
    <cellStyle name="20% - Accent2 62 3 3" xfId="22641" xr:uid="{9AED69A2-33C2-4CAC-AA2F-22FE947D5146}"/>
    <cellStyle name="20% - Accent2 62 3 3 2" xfId="51318" xr:uid="{F03350E2-C603-49D3-B382-D87EA94F59F2}"/>
    <cellStyle name="20% - Accent2 62 3 4" xfId="36761" xr:uid="{4BA1DE7A-7E01-465A-BAC2-AB4845C40E6C}"/>
    <cellStyle name="20% - Accent2 62 4" xfId="9493" xr:uid="{4D734484-7809-43E4-8EFA-D7DF299397D9}"/>
    <cellStyle name="20% - Accent2 62 4 2" xfId="15205" xr:uid="{E8CF8554-B128-454E-AAFB-1925B0B0E063}"/>
    <cellStyle name="20% - Accent2 62 4 2 2" xfId="43883" xr:uid="{E75A298D-88F7-4889-BB5A-5F2F85534277}"/>
    <cellStyle name="20% - Accent2 62 4 3" xfId="24058" xr:uid="{2AE0854D-0C16-45CB-A8D2-A367BF2AC9F8}"/>
    <cellStyle name="20% - Accent2 62 4 3 2" xfId="52735" xr:uid="{D06C72A8-11B7-492F-8DD5-74725719AF05}"/>
    <cellStyle name="20% - Accent2 62 4 4" xfId="38178" xr:uid="{383F03D4-62BF-421F-BAC0-53B520C525FA}"/>
    <cellStyle name="20% - Accent2 62 5" xfId="16720" xr:uid="{EE9B6EF4-76C1-4A46-8A63-0B57CB22523E}"/>
    <cellStyle name="20% - Accent2 62 5 2" xfId="25573" xr:uid="{A31B145C-6710-4D98-9DF1-8D27409FFEC8}"/>
    <cellStyle name="20% - Accent2 62 5 2 2" xfId="54250" xr:uid="{9CF6924D-E8BC-4C99-AB16-540837FAC1A2}"/>
    <cellStyle name="20% - Accent2 62 5 3" xfId="45398" xr:uid="{69F26E25-43C7-4ADF-AB50-D509C1C0CADB}"/>
    <cellStyle name="20% - Accent2 62 6" xfId="18279" xr:uid="{FDF34516-96F5-4C3D-8221-10796D31D6F9}"/>
    <cellStyle name="20% - Accent2 62 6 2" xfId="27132" xr:uid="{D91BF991-1646-47A8-B987-A39859464734}"/>
    <cellStyle name="20% - Accent2 62 6 2 2" xfId="55809" xr:uid="{0E529D8B-0556-4960-8588-C7AEE6E72E45}"/>
    <cellStyle name="20% - Accent2 62 6 3" xfId="46957" xr:uid="{7C8C49E7-41D7-4684-9F46-A4EF4C2C79D6}"/>
    <cellStyle name="20% - Accent2 62 7" xfId="11020" xr:uid="{617F0F64-46F9-4522-8E31-D456FC32907B}"/>
    <cellStyle name="20% - Accent2 62 7 2" xfId="28725" xr:uid="{34045589-D7A3-48D0-8BDB-DB4AF5186325}"/>
    <cellStyle name="20% - Accent2 62 7 2 2" xfId="57402" xr:uid="{B5E5FA8E-724D-4880-9D1D-20F81C53697F}"/>
    <cellStyle name="20% - Accent2 62 7 3" xfId="39698" xr:uid="{2F1E04A6-CAB4-418E-8E1A-0CE5E83E1FBC}"/>
    <cellStyle name="20% - Accent2 62 8" xfId="19873" xr:uid="{C3252D5D-3102-49D6-A423-448FFFE68EE3}"/>
    <cellStyle name="20% - Accent2 62 8 2" xfId="48550" xr:uid="{412BFDF7-CA3D-48F2-B08C-1A34FE426704}"/>
    <cellStyle name="20% - Accent2 62 9" xfId="33993" xr:uid="{913E99D0-45D2-45A2-959A-90EB0E0329E8}"/>
    <cellStyle name="20% - Accent2 63" xfId="5330" xr:uid="{AE73576F-3102-47ED-94FF-50CF97E77B99}"/>
    <cellStyle name="20% - Accent2 63 2" xfId="6681" xr:uid="{437D5D3C-E4CD-4304-9C94-020CB925AC3C}"/>
    <cellStyle name="20% - Accent2 63 2 2" xfId="12393" xr:uid="{06A57BFE-CD5C-44B6-A945-2E88E506BE6D}"/>
    <cellStyle name="20% - Accent2 63 2 2 2" xfId="41071" xr:uid="{EA120DAD-94AC-4282-938E-8C97F717FF52}"/>
    <cellStyle name="20% - Accent2 63 2 3" xfId="21246" xr:uid="{A1FE30BE-65E5-4374-9D3D-817654C59EC3}"/>
    <cellStyle name="20% - Accent2 63 2 3 2" xfId="49923" xr:uid="{871609C1-7A8A-41CB-8892-BDA1274730FA}"/>
    <cellStyle name="20% - Accent2 63 2 4" xfId="35366" xr:uid="{F56663C2-813B-4F42-9A7C-7FADEDA1605F}"/>
    <cellStyle name="20% - Accent2 63 3" xfId="8098" xr:uid="{95808FA0-6D19-4CCD-B1B2-F5ADF94D0D8D}"/>
    <cellStyle name="20% - Accent2 63 3 2" xfId="13810" xr:uid="{85B6AF0A-23C1-4AD4-B6B8-58D4767B6017}"/>
    <cellStyle name="20% - Accent2 63 3 2 2" xfId="42488" xr:uid="{570FC7CA-179B-47CF-9937-910882DA477D}"/>
    <cellStyle name="20% - Accent2 63 3 3" xfId="22663" xr:uid="{3FE2456A-DDBA-4A38-A55A-E7E7C90772B9}"/>
    <cellStyle name="20% - Accent2 63 3 3 2" xfId="51340" xr:uid="{CF6D7644-5DAA-4A3F-AC34-FE5A447A945F}"/>
    <cellStyle name="20% - Accent2 63 3 4" xfId="36783" xr:uid="{47B6C1E0-BC3E-4025-986E-D1FBDC3219D4}"/>
    <cellStyle name="20% - Accent2 63 4" xfId="9515" xr:uid="{4E99B34A-DAC9-4DF9-943D-E84AB3019A2D}"/>
    <cellStyle name="20% - Accent2 63 4 2" xfId="15227" xr:uid="{C548EBFA-26E7-472A-ADB4-70EDCEAB6415}"/>
    <cellStyle name="20% - Accent2 63 4 2 2" xfId="43905" xr:uid="{900A9D12-D1E9-493C-8DF7-1B10D33F7F89}"/>
    <cellStyle name="20% - Accent2 63 4 3" xfId="24080" xr:uid="{CF74A222-195F-4078-AFFA-5A745733F55D}"/>
    <cellStyle name="20% - Accent2 63 4 3 2" xfId="52757" xr:uid="{745C2D58-34B8-4F15-B9F0-E3ED15F02F34}"/>
    <cellStyle name="20% - Accent2 63 4 4" xfId="38200" xr:uid="{D9B1899C-F600-458C-ACCD-98C077F43D63}"/>
    <cellStyle name="20% - Accent2 63 5" xfId="16742" xr:uid="{58393AF8-E727-4916-BA1E-CDEBA9EBDF85}"/>
    <cellStyle name="20% - Accent2 63 5 2" xfId="25595" xr:uid="{C00D85B7-C39A-4CD9-9D4B-A76B298CA06E}"/>
    <cellStyle name="20% - Accent2 63 5 2 2" xfId="54272" xr:uid="{7D3ABE8A-2A9F-4715-90E8-6B8CFE033C91}"/>
    <cellStyle name="20% - Accent2 63 5 3" xfId="45420" xr:uid="{82A15DB7-30B1-4870-A3FF-3346D19E185A}"/>
    <cellStyle name="20% - Accent2 63 6" xfId="18301" xr:uid="{040B3B58-884F-40AE-A880-CDE5EAFBACA2}"/>
    <cellStyle name="20% - Accent2 63 6 2" xfId="27154" xr:uid="{8C623E28-065F-4EFA-85EC-FA7B33EE01E7}"/>
    <cellStyle name="20% - Accent2 63 6 2 2" xfId="55831" xr:uid="{EE88D7D2-69E5-4037-B638-7F004CA6E3B0}"/>
    <cellStyle name="20% - Accent2 63 6 3" xfId="46979" xr:uid="{DCD11BBD-D325-4B81-A8F4-11A73D45AA77}"/>
    <cellStyle name="20% - Accent2 63 7" xfId="11042" xr:uid="{2203D979-7D88-46BC-B686-A227BA235A7C}"/>
    <cellStyle name="20% - Accent2 63 7 2" xfId="28747" xr:uid="{DE31908E-0E19-4EEE-A188-3D4DCDF5115A}"/>
    <cellStyle name="20% - Accent2 63 7 2 2" xfId="57424" xr:uid="{FC9BA2E7-4E2C-41BC-879D-246E24FDC456}"/>
    <cellStyle name="20% - Accent2 63 7 3" xfId="39720" xr:uid="{C6B35B8C-C68C-4877-93FA-7273CEA7BBD6}"/>
    <cellStyle name="20% - Accent2 63 8" xfId="19895" xr:uid="{6BA2283D-B5CC-4D49-83F6-8C6C4C0A526F}"/>
    <cellStyle name="20% - Accent2 63 8 2" xfId="48572" xr:uid="{FAB9829B-9A65-4395-9F99-DC06AB9A76E3}"/>
    <cellStyle name="20% - Accent2 63 9" xfId="34015" xr:uid="{98AB9933-17F8-45FA-B9B6-3D4BEE67437D}"/>
    <cellStyle name="20% - Accent2 64" xfId="5352" xr:uid="{032E857B-7644-43FF-BE26-4B621783C2B3}"/>
    <cellStyle name="20% - Accent2 64 2" xfId="6703" xr:uid="{63E094B4-1A4F-4F90-9FC5-6A23F841F1A9}"/>
    <cellStyle name="20% - Accent2 64 2 2" xfId="12415" xr:uid="{F10FEA36-7521-409F-9313-27F514AF60B1}"/>
    <cellStyle name="20% - Accent2 64 2 2 2" xfId="41093" xr:uid="{632254A6-3404-4C0B-8B01-3C718F758189}"/>
    <cellStyle name="20% - Accent2 64 2 3" xfId="21268" xr:uid="{2FD2A0BE-0179-4760-8041-93F2AF3ED155}"/>
    <cellStyle name="20% - Accent2 64 2 3 2" xfId="49945" xr:uid="{8A6816A7-D6E4-4AC6-A196-5A91E45D8346}"/>
    <cellStyle name="20% - Accent2 64 2 4" xfId="35388" xr:uid="{0C37016A-9B1C-4E2C-BA53-32FBDF41CD1D}"/>
    <cellStyle name="20% - Accent2 64 3" xfId="8120" xr:uid="{B11203CD-6E66-478C-95E0-D7A2FD721D38}"/>
    <cellStyle name="20% - Accent2 64 3 2" xfId="13832" xr:uid="{6C0689BB-6560-4D1C-BF3B-5B9E6E42F50A}"/>
    <cellStyle name="20% - Accent2 64 3 2 2" xfId="42510" xr:uid="{59C31A84-B3FB-457C-9131-B20FEEC723CE}"/>
    <cellStyle name="20% - Accent2 64 3 3" xfId="22685" xr:uid="{00C5CA5A-7146-4209-B664-DFF4F64AD1BD}"/>
    <cellStyle name="20% - Accent2 64 3 3 2" xfId="51362" xr:uid="{216BA04B-831A-40D6-8FCA-4398776BE897}"/>
    <cellStyle name="20% - Accent2 64 3 4" xfId="36805" xr:uid="{A8D3AE0F-555F-40BA-A394-21F1368004F7}"/>
    <cellStyle name="20% - Accent2 64 4" xfId="9537" xr:uid="{78BC4732-807F-441C-9763-C32F001C81FF}"/>
    <cellStyle name="20% - Accent2 64 4 2" xfId="15249" xr:uid="{10E42621-63B5-4335-9E83-31D1E88F5478}"/>
    <cellStyle name="20% - Accent2 64 4 2 2" xfId="43927" xr:uid="{1629B062-6AE1-4CAF-861D-C2238BA438AE}"/>
    <cellStyle name="20% - Accent2 64 4 3" xfId="24102" xr:uid="{76F8B064-EF56-476A-BD46-85BF59175003}"/>
    <cellStyle name="20% - Accent2 64 4 3 2" xfId="52779" xr:uid="{DEF7FB3E-879C-4D6C-AC13-12A21B286116}"/>
    <cellStyle name="20% - Accent2 64 4 4" xfId="38222" xr:uid="{0BC5834A-47EC-4546-8730-9568A0ED248D}"/>
    <cellStyle name="20% - Accent2 64 5" xfId="16764" xr:uid="{D3A3B866-08BD-432C-A2CE-94E96D1B881E}"/>
    <cellStyle name="20% - Accent2 64 5 2" xfId="25617" xr:uid="{94A4AF2E-B740-4E15-9289-D8EAF68EF4DC}"/>
    <cellStyle name="20% - Accent2 64 5 2 2" xfId="54294" xr:uid="{8B35E069-67D1-43FF-90E6-A5F779407A7A}"/>
    <cellStyle name="20% - Accent2 64 5 3" xfId="45442" xr:uid="{03A5B6E5-76D4-47C3-973B-92EC63BA8D37}"/>
    <cellStyle name="20% - Accent2 64 6" xfId="18323" xr:uid="{C03E93E4-5C3F-4DEC-B30B-E1B0CCBC07FA}"/>
    <cellStyle name="20% - Accent2 64 6 2" xfId="27176" xr:uid="{49B4C2EA-06C7-49B0-9E2C-3B2B1C201AD5}"/>
    <cellStyle name="20% - Accent2 64 6 2 2" xfId="55853" xr:uid="{23D180D5-2BD3-4373-B126-E46C979D6556}"/>
    <cellStyle name="20% - Accent2 64 6 3" xfId="47001" xr:uid="{B44B8B29-6BEB-4BE3-85F2-8321B8F3B868}"/>
    <cellStyle name="20% - Accent2 64 7" xfId="11064" xr:uid="{1C31C081-F65D-4997-A845-DB5C671055F2}"/>
    <cellStyle name="20% - Accent2 64 7 2" xfId="28769" xr:uid="{19962C5F-4C77-49A4-9CAD-E55342AB507A}"/>
    <cellStyle name="20% - Accent2 64 7 2 2" xfId="57446" xr:uid="{6EA8E73E-E1BB-4D13-9E79-3A03023008EE}"/>
    <cellStyle name="20% - Accent2 64 7 3" xfId="39742" xr:uid="{694F70B1-78FE-414F-8B50-8B859B882982}"/>
    <cellStyle name="20% - Accent2 64 8" xfId="19917" xr:uid="{ABD3CFF1-CFD0-46FF-AB65-7B2EB3263382}"/>
    <cellStyle name="20% - Accent2 64 8 2" xfId="48594" xr:uid="{026B2304-842C-4378-9973-9475EDEB6C03}"/>
    <cellStyle name="20% - Accent2 64 9" xfId="34037" xr:uid="{A58C06DF-C8CA-4BBB-BE6F-4CCA89654E40}"/>
    <cellStyle name="20% - Accent2 65" xfId="6725" xr:uid="{6D100105-5D18-4FF3-9CE5-F54C89AB7F04}"/>
    <cellStyle name="20% - Accent2 65 2" xfId="8142" xr:uid="{F18180B8-B61B-4A88-B88F-AB3CDEEBE9F8}"/>
    <cellStyle name="20% - Accent2 65 2 2" xfId="13854" xr:uid="{756DDDA6-F86B-4F9F-8C28-08FC61DBA2A2}"/>
    <cellStyle name="20% - Accent2 65 2 2 2" xfId="42532" xr:uid="{10C5715B-CF74-4962-B2E1-0C9C9DD5AE7C}"/>
    <cellStyle name="20% - Accent2 65 2 3" xfId="22707" xr:uid="{ADE06414-3DDD-4B75-A40A-B45C8D661B24}"/>
    <cellStyle name="20% - Accent2 65 2 3 2" xfId="51384" xr:uid="{DEEBA9E9-8019-4BF9-95D6-B1CBF59B02FB}"/>
    <cellStyle name="20% - Accent2 65 2 4" xfId="36827" xr:uid="{C4280995-2D1F-48C8-8DCE-B662EC2B36D9}"/>
    <cellStyle name="20% - Accent2 65 3" xfId="9559" xr:uid="{6549F37A-A37D-4B34-854C-E46366E9DA5D}"/>
    <cellStyle name="20% - Accent2 65 3 2" xfId="15271" xr:uid="{82B7EDAC-62AB-4BB9-810B-E4BC3189D297}"/>
    <cellStyle name="20% - Accent2 65 3 2 2" xfId="43949" xr:uid="{5DC7B794-3103-46CB-94B3-53AABCC24290}"/>
    <cellStyle name="20% - Accent2 65 3 3" xfId="24124" xr:uid="{F1A78822-F65F-4209-A5A7-2972C16CA348}"/>
    <cellStyle name="20% - Accent2 65 3 3 2" xfId="52801" xr:uid="{3A480901-A73D-4804-B457-599BEF209478}"/>
    <cellStyle name="20% - Accent2 65 3 4" xfId="38244" xr:uid="{03E8B0F8-88AF-4109-BCE0-6C1F64530D66}"/>
    <cellStyle name="20% - Accent2 65 4" xfId="16786" xr:uid="{09F7F406-FDEF-4A51-BAF6-B87444E903E9}"/>
    <cellStyle name="20% - Accent2 65 4 2" xfId="25639" xr:uid="{CE94C109-F413-4BE1-B514-37F8C610E077}"/>
    <cellStyle name="20% - Accent2 65 4 2 2" xfId="54316" xr:uid="{6A8500C2-72B8-414D-ADB0-FDA66B2C07CC}"/>
    <cellStyle name="20% - Accent2 65 4 3" xfId="45464" xr:uid="{0725E2D6-64CB-45BB-9540-8E7D9D2805D3}"/>
    <cellStyle name="20% - Accent2 65 5" xfId="18345" xr:uid="{50B3B9F0-3DE7-4BA5-A9C8-92F9FE50D3FB}"/>
    <cellStyle name="20% - Accent2 65 5 2" xfId="27198" xr:uid="{02B2E25F-D56B-4609-AEBE-EB1342E7AE38}"/>
    <cellStyle name="20% - Accent2 65 5 2 2" xfId="55875" xr:uid="{1DAFCCCB-9AE0-42AC-94EA-EFD31F678355}"/>
    <cellStyle name="20% - Accent2 65 5 3" xfId="47023" xr:uid="{9D477EE7-4D77-4F0C-8C59-9E7F9C897D0C}"/>
    <cellStyle name="20% - Accent2 65 6" xfId="12437" xr:uid="{44D6BA46-1C38-40CB-A8B4-AF3715134F7C}"/>
    <cellStyle name="20% - Accent2 65 6 2" xfId="28791" xr:uid="{EEAC5325-9B8B-465A-96BF-67004F492BC4}"/>
    <cellStyle name="20% - Accent2 65 6 2 2" xfId="57468" xr:uid="{8A8B2393-4DC9-422D-82DD-71ADB78A58F5}"/>
    <cellStyle name="20% - Accent2 65 6 3" xfId="41115" xr:uid="{1788AB5A-77D4-4104-ABEA-B45BE21973EF}"/>
    <cellStyle name="20% - Accent2 65 7" xfId="21290" xr:uid="{20D920DF-D4CB-49FA-8120-EF4CBE699BC2}"/>
    <cellStyle name="20% - Accent2 65 7 2" xfId="49967" xr:uid="{30400823-0005-43E4-8276-39453C0E0F3B}"/>
    <cellStyle name="20% - Accent2 65 8" xfId="35410" xr:uid="{8D072471-0D60-4D73-857C-6782ECCE73A3}"/>
    <cellStyle name="20% - Accent2 66" xfId="6747" xr:uid="{C04171A0-44AE-4112-8C1E-CF8ADF12EECE}"/>
    <cellStyle name="20% - Accent2 66 2" xfId="8164" xr:uid="{D0552E2B-5B1C-4ECE-8138-6240E790334F}"/>
    <cellStyle name="20% - Accent2 66 2 2" xfId="13876" xr:uid="{3D5D504E-1B7D-4718-860D-3A7D14197895}"/>
    <cellStyle name="20% - Accent2 66 2 2 2" xfId="42554" xr:uid="{2B25A96E-0251-423E-878E-D6906DDFEE2C}"/>
    <cellStyle name="20% - Accent2 66 2 3" xfId="22729" xr:uid="{B919E5BE-A4BC-4DF5-8AC9-F0123AAE1CC6}"/>
    <cellStyle name="20% - Accent2 66 2 3 2" xfId="51406" xr:uid="{A59D7451-12C5-4CFB-86CB-B06EACBD49B6}"/>
    <cellStyle name="20% - Accent2 66 2 4" xfId="36849" xr:uid="{6EA99E88-8A9B-4080-9FB0-DED8E3DA0057}"/>
    <cellStyle name="20% - Accent2 66 3" xfId="9581" xr:uid="{BD1C0BDA-7F10-400A-9A1C-0F97936C4021}"/>
    <cellStyle name="20% - Accent2 66 3 2" xfId="15293" xr:uid="{B77086A4-23D6-47D0-9F76-32D79F32418E}"/>
    <cellStyle name="20% - Accent2 66 3 2 2" xfId="43971" xr:uid="{A4A815F0-D45C-4433-B694-DBE43EE7CFE4}"/>
    <cellStyle name="20% - Accent2 66 3 3" xfId="24146" xr:uid="{B65BD6CB-8987-4DC1-865F-66A62780C76F}"/>
    <cellStyle name="20% - Accent2 66 3 3 2" xfId="52823" xr:uid="{FDE6CD44-8FAC-4019-8D06-30C3E0002C27}"/>
    <cellStyle name="20% - Accent2 66 3 4" xfId="38266" xr:uid="{38E0DDEE-AA3B-4CF3-AB0B-849CFD56D307}"/>
    <cellStyle name="20% - Accent2 66 4" xfId="16808" xr:uid="{414D111C-A69A-4BFE-BEA4-BB0797A32BFA}"/>
    <cellStyle name="20% - Accent2 66 4 2" xfId="25661" xr:uid="{1F619821-224B-46B5-BD8B-54675BB160C5}"/>
    <cellStyle name="20% - Accent2 66 4 2 2" xfId="54338" xr:uid="{0A0CD422-33F0-481D-AEB9-3271F2148D1A}"/>
    <cellStyle name="20% - Accent2 66 4 3" xfId="45486" xr:uid="{EB2342F3-06D4-4B9C-B748-A6C33ED19FBA}"/>
    <cellStyle name="20% - Accent2 66 5" xfId="18367" xr:uid="{96D19F09-D675-45AF-9871-5B5317F2098E}"/>
    <cellStyle name="20% - Accent2 66 5 2" xfId="27220" xr:uid="{7B502DBC-3B1A-4FBA-99BC-D1F2CBE7B4CB}"/>
    <cellStyle name="20% - Accent2 66 5 2 2" xfId="55897" xr:uid="{4F011E51-4DF5-470A-A507-AD261A7FE216}"/>
    <cellStyle name="20% - Accent2 66 5 3" xfId="47045" xr:uid="{E5FFD344-ABDB-4C2F-87B8-0E322C6825F6}"/>
    <cellStyle name="20% - Accent2 66 6" xfId="12459" xr:uid="{D5EF3EC2-4A3A-4EFF-9F3A-AFD5BBF78008}"/>
    <cellStyle name="20% - Accent2 66 6 2" xfId="28813" xr:uid="{3C81C937-5477-4F23-A74A-1F332ED67B74}"/>
    <cellStyle name="20% - Accent2 66 6 2 2" xfId="57490" xr:uid="{20A633AC-C528-440C-960F-B5F4FC8F9129}"/>
    <cellStyle name="20% - Accent2 66 6 3" xfId="41137" xr:uid="{F7225F9F-4607-4F51-B8FD-57C98F48A695}"/>
    <cellStyle name="20% - Accent2 66 7" xfId="21312" xr:uid="{22561234-97E2-4042-A9DC-FED8049571B2}"/>
    <cellStyle name="20% - Accent2 66 7 2" xfId="49989" xr:uid="{D2CCF395-DB63-45B2-AA75-9F5443A27899}"/>
    <cellStyle name="20% - Accent2 66 8" xfId="35432" xr:uid="{FB63BCC9-6E68-461D-B606-DC0D01760724}"/>
    <cellStyle name="20% - Accent2 67" xfId="6769" xr:uid="{A7BE4780-A51B-4F72-AA25-7073EA740534}"/>
    <cellStyle name="20% - Accent2 67 2" xfId="8186" xr:uid="{513CB9A6-E00F-4403-91A7-144D12C7721C}"/>
    <cellStyle name="20% - Accent2 67 2 2" xfId="13898" xr:uid="{3E975AD3-9C42-4C68-805B-8A7C01EF8AE0}"/>
    <cellStyle name="20% - Accent2 67 2 2 2" xfId="42576" xr:uid="{3A6F5EA9-4FF4-4216-BD0D-FA95BE0F5305}"/>
    <cellStyle name="20% - Accent2 67 2 3" xfId="22751" xr:uid="{6897EB66-A0E8-4BF7-8A0A-01A4741BE4A8}"/>
    <cellStyle name="20% - Accent2 67 2 3 2" xfId="51428" xr:uid="{3599FFEC-E989-4793-8039-C2ECA04AFC12}"/>
    <cellStyle name="20% - Accent2 67 2 4" xfId="36871" xr:uid="{4F805995-A0B5-4B4D-A5E3-BA00CB9E5FB8}"/>
    <cellStyle name="20% - Accent2 67 3" xfId="9603" xr:uid="{7B0D9D7C-35EC-46DC-956F-FDD661F28661}"/>
    <cellStyle name="20% - Accent2 67 3 2" xfId="15315" xr:uid="{6E2B3D08-B388-40A5-AC87-B97A6C6F489D}"/>
    <cellStyle name="20% - Accent2 67 3 2 2" xfId="43993" xr:uid="{4A79654E-EAB1-461A-A112-8B3592AF670E}"/>
    <cellStyle name="20% - Accent2 67 3 3" xfId="24168" xr:uid="{F057245F-B742-41B0-AD12-0579C651622B}"/>
    <cellStyle name="20% - Accent2 67 3 3 2" xfId="52845" xr:uid="{B1386662-E453-4B52-8474-4585A78BDD8C}"/>
    <cellStyle name="20% - Accent2 67 3 4" xfId="38288" xr:uid="{DE1A8ECE-8EE6-46CD-AB99-1E9E7426AE39}"/>
    <cellStyle name="20% - Accent2 67 4" xfId="16830" xr:uid="{FBA877EA-C336-4AF5-9D52-3892C477E1DD}"/>
    <cellStyle name="20% - Accent2 67 4 2" xfId="25683" xr:uid="{C98AC256-D9B2-4B05-9EEA-1B17A2189005}"/>
    <cellStyle name="20% - Accent2 67 4 2 2" xfId="54360" xr:uid="{5FF3C188-4C75-450D-A75C-BFFA7D593231}"/>
    <cellStyle name="20% - Accent2 67 4 3" xfId="45508" xr:uid="{048288D2-3333-4752-B9F4-1AA37D1CB2E2}"/>
    <cellStyle name="20% - Accent2 67 5" xfId="18389" xr:uid="{86890555-F8B8-4894-B5BC-68EFB86A815F}"/>
    <cellStyle name="20% - Accent2 67 5 2" xfId="27242" xr:uid="{C722752C-F285-4D37-802B-2D1386CF1EBB}"/>
    <cellStyle name="20% - Accent2 67 5 2 2" xfId="55919" xr:uid="{5CEC42AD-B72A-4AEE-A70C-3AC005206F87}"/>
    <cellStyle name="20% - Accent2 67 5 3" xfId="47067" xr:uid="{360ED043-32D3-4848-A81A-82716BD9C9AD}"/>
    <cellStyle name="20% - Accent2 67 6" xfId="12481" xr:uid="{9C70F830-99F4-4696-BCE4-A9B2559BB640}"/>
    <cellStyle name="20% - Accent2 67 6 2" xfId="28835" xr:uid="{25E3DE23-0D08-4C5D-A7CF-0FB779B65361}"/>
    <cellStyle name="20% - Accent2 67 6 2 2" xfId="57512" xr:uid="{FCB96E4B-63B0-4E71-B3DF-40A80B716278}"/>
    <cellStyle name="20% - Accent2 67 6 3" xfId="41159" xr:uid="{98BE9FB1-AD4C-480D-BAA7-20FEF4896BF3}"/>
    <cellStyle name="20% - Accent2 67 7" xfId="21334" xr:uid="{F663D218-AE32-4B82-A401-A885CD5F87FB}"/>
    <cellStyle name="20% - Accent2 67 7 2" xfId="50011" xr:uid="{CC1D5A3D-5E13-40D4-B931-63C59E30EFD9}"/>
    <cellStyle name="20% - Accent2 67 8" xfId="35454" xr:uid="{4C2AD587-89D4-46BA-9D0A-C432C3F9E07C}"/>
    <cellStyle name="20% - Accent2 68" xfId="5372" xr:uid="{AB2CF147-30A6-4522-8677-D79DB188EE73}"/>
    <cellStyle name="20% - Accent2 68 2" xfId="9625" xr:uid="{660FC7A7-DA31-4DAF-96BB-AA04CBF9D63A}"/>
    <cellStyle name="20% - Accent2 68 2 2" xfId="15337" xr:uid="{B2CD40BC-7EF2-4788-8B62-1D0182C453BF}"/>
    <cellStyle name="20% - Accent2 68 2 2 2" xfId="44015" xr:uid="{B0C04F58-9D38-48F5-90AC-49C275CA0284}"/>
    <cellStyle name="20% - Accent2 68 2 3" xfId="24190" xr:uid="{128ABF7C-A5F3-49D2-B2B3-E5C6CFE588E0}"/>
    <cellStyle name="20% - Accent2 68 2 3 2" xfId="52867" xr:uid="{CF51A2B2-0299-4D8B-91A7-AE78A5CAFE08}"/>
    <cellStyle name="20% - Accent2 68 2 4" xfId="38310" xr:uid="{CC948134-9DC8-4E58-9133-DBB65D306235}"/>
    <cellStyle name="20% - Accent2 68 3" xfId="16852" xr:uid="{36E8E236-7BFA-4CF0-AF38-E0374EA97183}"/>
    <cellStyle name="20% - Accent2 68 3 2" xfId="25705" xr:uid="{6D856960-5EF4-44D3-A44E-8C7B83306611}"/>
    <cellStyle name="20% - Accent2 68 3 2 2" xfId="54382" xr:uid="{9F2A3614-4C92-4DDD-8953-88A5FEDEB3BB}"/>
    <cellStyle name="20% - Accent2 68 3 3" xfId="45530" xr:uid="{10087B91-D460-47CA-B9F6-28B37A1D51D8}"/>
    <cellStyle name="20% - Accent2 68 4" xfId="18411" xr:uid="{0730BEE9-3B7C-404F-BEC6-8E25E6A2F165}"/>
    <cellStyle name="20% - Accent2 68 4 2" xfId="27264" xr:uid="{ED715208-85FC-441A-9375-9597723C3B15}"/>
    <cellStyle name="20% - Accent2 68 4 2 2" xfId="55941" xr:uid="{33ED1F47-D145-4598-80A2-EB5BF5C48759}"/>
    <cellStyle name="20% - Accent2 68 4 3" xfId="47089" xr:uid="{4BBBEA8D-C9FA-425C-9239-47600DFE1FCB}"/>
    <cellStyle name="20% - Accent2 68 5" xfId="11084" xr:uid="{2F875106-3670-4A01-8E04-0063CEC6DD88}"/>
    <cellStyle name="20% - Accent2 68 5 2" xfId="28857" xr:uid="{D3A0DFF2-C020-4292-BD4F-4FB3C43CDF14}"/>
    <cellStyle name="20% - Accent2 68 5 2 2" xfId="57534" xr:uid="{0D03A59F-7B29-482D-B030-E9248CE552CF}"/>
    <cellStyle name="20% - Accent2 68 5 3" xfId="39762" xr:uid="{C20FC806-34FC-4536-9487-E6734C4FFA1C}"/>
    <cellStyle name="20% - Accent2 68 6" xfId="19937" xr:uid="{9AF2F903-BC1B-4F19-813F-A006989C2B6E}"/>
    <cellStyle name="20% - Accent2 68 6 2" xfId="48614" xr:uid="{CE008555-9170-40EF-B057-2726E4C3501C}"/>
    <cellStyle name="20% - Accent2 68 7" xfId="34057" xr:uid="{B1DC5DBC-B590-4A68-B489-9CED5D22C8D3}"/>
    <cellStyle name="20% - Accent2 69" xfId="6789" xr:uid="{B9876ADA-AEB6-4A4F-955F-CBCFA34A8C26}"/>
    <cellStyle name="20% - Accent2 69 2" xfId="9647" xr:uid="{B23B7E6A-8207-4958-B49E-12D1E0492B6D}"/>
    <cellStyle name="20% - Accent2 69 2 2" xfId="15359" xr:uid="{EEEBD53E-2077-4495-B6B1-54B378E18A43}"/>
    <cellStyle name="20% - Accent2 69 2 2 2" xfId="44037" xr:uid="{5DA9AD1E-A65F-4159-8501-DBE5FE742103}"/>
    <cellStyle name="20% - Accent2 69 2 3" xfId="24212" xr:uid="{6D316B98-8EB6-43AC-976E-214158FBEE15}"/>
    <cellStyle name="20% - Accent2 69 2 3 2" xfId="52889" xr:uid="{C1FD2C17-2267-49E5-B4BD-1CACB749B902}"/>
    <cellStyle name="20% - Accent2 69 2 4" xfId="38332" xr:uid="{9ED328F2-369B-4159-B2B3-056389055F5F}"/>
    <cellStyle name="20% - Accent2 69 3" xfId="16874" xr:uid="{3ACC5B02-06EB-4B2C-9EC8-69A60B41337A}"/>
    <cellStyle name="20% - Accent2 69 3 2" xfId="25727" xr:uid="{248AA528-55FC-4A2E-AA09-1ACAAE067FD8}"/>
    <cellStyle name="20% - Accent2 69 3 2 2" xfId="54404" xr:uid="{07A7652C-BDE6-4313-8834-65C7F6757C56}"/>
    <cellStyle name="20% - Accent2 69 3 3" xfId="45552" xr:uid="{DC5DAFB8-65D2-4F7F-B80D-EC39B994631D}"/>
    <cellStyle name="20% - Accent2 69 4" xfId="18433" xr:uid="{18A9144D-9295-4F52-A0B7-62ED481F2296}"/>
    <cellStyle name="20% - Accent2 69 4 2" xfId="27286" xr:uid="{8C7E073E-AE7C-47BC-9EA0-5243414DE616}"/>
    <cellStyle name="20% - Accent2 69 4 2 2" xfId="55963" xr:uid="{5B21B7E6-80DF-4232-856D-FF864A812A21}"/>
    <cellStyle name="20% - Accent2 69 4 3" xfId="47111" xr:uid="{CF560411-532A-4456-9192-DB0CE358E5E2}"/>
    <cellStyle name="20% - Accent2 69 5" xfId="12501" xr:uid="{F11539BA-F281-4A50-BFE2-1CD9175C4E0B}"/>
    <cellStyle name="20% - Accent2 69 5 2" xfId="28879" xr:uid="{F7C087B5-0BD8-4CA7-A126-E7A867DE67E1}"/>
    <cellStyle name="20% - Accent2 69 5 2 2" xfId="57556" xr:uid="{7BD16422-064D-4FCC-A071-223A8CE9CCF2}"/>
    <cellStyle name="20% - Accent2 69 5 3" xfId="41179" xr:uid="{15973ED6-2109-4B43-8C6D-7398DA7D9CCB}"/>
    <cellStyle name="20% - Accent2 69 6" xfId="21354" xr:uid="{AA6BF451-AA65-4643-B91F-0FECCD542063}"/>
    <cellStyle name="20% - Accent2 69 6 2" xfId="50031" xr:uid="{C140FD55-7624-4B77-928A-BEA26347B867}"/>
    <cellStyle name="20% - Accent2 69 7" xfId="35474" xr:uid="{49F7D325-0D41-437D-A0A7-6CBC28D038F0}"/>
    <cellStyle name="20% - Accent2 7" xfId="368" xr:uid="{7BC575E5-A76F-47A9-84AA-3A495AE4C370}"/>
    <cellStyle name="20% - Accent2 7 10" xfId="9810" xr:uid="{588457B9-D376-42E9-82D0-5E2AC43598C9}"/>
    <cellStyle name="20% - Accent2 7 10 2" xfId="38488" xr:uid="{E70AE10E-D048-49BB-A421-B1F57FEE24DB}"/>
    <cellStyle name="20% - Accent2 7 11" xfId="18663" xr:uid="{A63C822F-BAFC-42D6-91BE-F13680AEC109}"/>
    <cellStyle name="20% - Accent2 7 11 2" xfId="47340" xr:uid="{906C7C0F-0C28-4CDD-83CA-962B44D19784}"/>
    <cellStyle name="20% - Accent2 7 12" xfId="29281" xr:uid="{2C7848C5-0B7F-4EB0-AFB4-EC1C1851D6A1}"/>
    <cellStyle name="20% - Accent2 7 2" xfId="477" xr:uid="{4215EA34-76C4-4E2D-B0B0-D096D4D3F3B6}"/>
    <cellStyle name="20% - Accent2 7 2 2" xfId="2431" xr:uid="{D19F3F41-5F2B-40E0-86AA-A0B6CDD60CAB}"/>
    <cellStyle name="20% - Accent2 7 2 2 2" xfId="31171" xr:uid="{7205C46C-91F4-40F9-A7D8-4DFFA72EB437}"/>
    <cellStyle name="20% - Accent2 7 2 3" xfId="5449" xr:uid="{B98FBBC6-2DEA-4188-939F-88E96D89C0AA}"/>
    <cellStyle name="20% - Accent2 7 2 3 2" xfId="34134" xr:uid="{6EA28844-D74E-4953-B4C9-711232A38D01}"/>
    <cellStyle name="20% - Accent2 7 2 4" xfId="11161" xr:uid="{07EB547D-D857-4645-8488-0213A8AC2371}"/>
    <cellStyle name="20% - Accent2 7 2 4 2" xfId="39839" xr:uid="{F754AEE4-34E3-4374-91A3-964D3F88F561}"/>
    <cellStyle name="20% - Accent2 7 2 5" xfId="20014" xr:uid="{319A6FBB-80AE-4F10-8AF2-402765D65825}"/>
    <cellStyle name="20% - Accent2 7 2 5 2" xfId="48691" xr:uid="{7E531AF7-E7F9-4154-ACEB-35DB5897E801}"/>
    <cellStyle name="20% - Accent2 7 2 6" xfId="29378" xr:uid="{B3BE8694-77EB-4498-A1B6-9A11B10585EC}"/>
    <cellStyle name="20% - Accent2 7 3" xfId="596" xr:uid="{E27CBC29-C16C-4F0A-B806-BBE7F7F1C7D8}"/>
    <cellStyle name="20% - Accent2 7 3 2" xfId="2550" xr:uid="{263B64BF-A014-4317-AB9D-03CE81F76071}"/>
    <cellStyle name="20% - Accent2 7 3 2 2" xfId="31290" xr:uid="{F26CF5A8-8A0A-4C56-B02A-0E6976670C58}"/>
    <cellStyle name="20% - Accent2 7 3 3" xfId="6866" xr:uid="{E228A97E-2A56-4568-95E1-0A20954AF786}"/>
    <cellStyle name="20% - Accent2 7 3 3 2" xfId="35551" xr:uid="{4DEF6A28-69E9-431F-9B0D-381624744EEF}"/>
    <cellStyle name="20% - Accent2 7 3 4" xfId="12578" xr:uid="{F6ED1F88-6166-4F11-8C10-5927DFAB6B4F}"/>
    <cellStyle name="20% - Accent2 7 3 4 2" xfId="41256" xr:uid="{9FFC762E-06BE-4380-900C-38261660B2B4}"/>
    <cellStyle name="20% - Accent2 7 3 5" xfId="21431" xr:uid="{E45256CD-11D9-4692-B1CE-C6F068C0FF36}"/>
    <cellStyle name="20% - Accent2 7 3 5 2" xfId="50108" xr:uid="{2FD98E70-98DF-4FDB-9A42-E67081982F1C}"/>
    <cellStyle name="20% - Accent2 7 3 6" xfId="29497" xr:uid="{5C08864B-E916-4994-A4FC-B937F890453A}"/>
    <cellStyle name="20% - Accent2 7 4" xfId="737" xr:uid="{1BA93E64-DA0E-4831-9B30-E4B364B54CBE}"/>
    <cellStyle name="20% - Accent2 7 4 2" xfId="2691" xr:uid="{18CB9DBC-A161-4D36-9B98-4BC7824D3AF2}"/>
    <cellStyle name="20% - Accent2 7 4 2 2" xfId="31431" xr:uid="{ADA054BA-5A53-42A6-B99A-1DFAE3A0EC9A}"/>
    <cellStyle name="20% - Accent2 7 4 3" xfId="8283" xr:uid="{D96D8A91-E77F-44FE-BE2F-9A14B82E8973}"/>
    <cellStyle name="20% - Accent2 7 4 3 2" xfId="36968" xr:uid="{81441980-62FE-4EB4-B7CE-3A06E75DFCED}"/>
    <cellStyle name="20% - Accent2 7 4 4" xfId="13995" xr:uid="{33C5F295-F99D-432E-92D6-AF93056C892C}"/>
    <cellStyle name="20% - Accent2 7 4 4 2" xfId="42673" xr:uid="{7154E23A-2BD3-4A9A-B3FE-A79034A55959}"/>
    <cellStyle name="20% - Accent2 7 4 5" xfId="22848" xr:uid="{FDB77B80-7373-4CE7-9A41-DD2BFC011961}"/>
    <cellStyle name="20% - Accent2 7 4 5 2" xfId="51525" xr:uid="{A601A64D-98A8-4D50-A5F4-EAD26313812E}"/>
    <cellStyle name="20% - Accent2 7 4 6" xfId="29638" xr:uid="{1157464E-F53C-4A92-BFAE-A9574F787FCD}"/>
    <cellStyle name="20% - Accent2 7 5" xfId="1010" xr:uid="{8E96A0F3-1FE8-4795-9BC0-78F2B161457C}"/>
    <cellStyle name="20% - Accent2 7 5 2" xfId="2964" xr:uid="{FF72F347-AC8B-4E8E-BB77-99F2A778A439}"/>
    <cellStyle name="20% - Accent2 7 5 2 2" xfId="31704" xr:uid="{51BA3B15-B259-4D6B-A935-04C279BE5141}"/>
    <cellStyle name="20% - Accent2 7 5 3" xfId="15510" xr:uid="{6365A01A-F6EE-4344-9C2F-6E0503AA4254}"/>
    <cellStyle name="20% - Accent2 7 5 3 2" xfId="44188" xr:uid="{AF94D919-0392-4C67-96B6-5BB446E3ECEC}"/>
    <cellStyle name="20% - Accent2 7 5 4" xfId="24363" xr:uid="{619C465D-5065-4332-8F1C-2AE79819D0AD}"/>
    <cellStyle name="20% - Accent2 7 5 4 2" xfId="53040" xr:uid="{2766DE4F-3937-491F-8EF4-B99D1B80932C}"/>
    <cellStyle name="20% - Accent2 7 5 5" xfId="29911" xr:uid="{5BC9AA41-3973-490D-8F01-F908C2D8F7D8}"/>
    <cellStyle name="20% - Accent2 7 6" xfId="1305" xr:uid="{57CA8905-F235-420E-B5FC-4BDEFFF98A2D}"/>
    <cellStyle name="20% - Accent2 7 6 2" xfId="3259" xr:uid="{DD7CF1DB-BA83-490A-A97A-955BBECC5F2E}"/>
    <cellStyle name="20% - Accent2 7 6 2 2" xfId="31999" xr:uid="{FEBE1D40-854F-455E-99B3-6496DF8CBB03}"/>
    <cellStyle name="20% - Accent2 7 6 3" xfId="17069" xr:uid="{BC3C6F99-F87C-4017-B66C-6DC3CCF7CB4C}"/>
    <cellStyle name="20% - Accent2 7 6 3 2" xfId="45747" xr:uid="{BE3C3284-B9F2-4208-B296-272D05195C55}"/>
    <cellStyle name="20% - Accent2 7 6 4" xfId="25922" xr:uid="{7536FBCF-AA44-4E64-A4E2-248616695BB1}"/>
    <cellStyle name="20% - Accent2 7 6 4 2" xfId="54599" xr:uid="{18B6019E-0640-45E3-820B-517BF312C79D}"/>
    <cellStyle name="20% - Accent2 7 6 5" xfId="30206" xr:uid="{B4630905-2874-41B8-AD09-192427F109C7}"/>
    <cellStyle name="20% - Accent2 7 7" xfId="1644" xr:uid="{2CA3FE3E-B393-4F87-8F47-3C658412B251}"/>
    <cellStyle name="20% - Accent2 7 7 2" xfId="3598" xr:uid="{285389B3-ED8B-4788-A2D3-E55E28A83573}"/>
    <cellStyle name="20% - Accent2 7 7 2 2" xfId="32338" xr:uid="{90F2D4C1-40CE-4253-8F7F-8647B68F9872}"/>
    <cellStyle name="20% - Accent2 7 7 3" xfId="27515" xr:uid="{2E51A22C-0696-4E1D-B822-E810D1F1C511}"/>
    <cellStyle name="20% - Accent2 7 7 3 2" xfId="56192" xr:uid="{74D50EAF-5AE4-4E40-97FF-264CA82282D5}"/>
    <cellStyle name="20% - Accent2 7 7 4" xfId="30545" xr:uid="{6B693346-5846-4D97-A811-4C1DF9DF5CF4}"/>
    <cellStyle name="20% - Accent2 7 8" xfId="2334" xr:uid="{34900CA1-4E7A-4E37-B6E7-0A60FB11C666}"/>
    <cellStyle name="20% - Accent2 7 8 2" xfId="31074" xr:uid="{A1D01D4B-0F6F-4B41-8CC5-4B8581DBE6B8}"/>
    <cellStyle name="20% - Accent2 7 9" xfId="4098" xr:uid="{BD08C532-575C-4E6E-9A7C-6DC519A2F4E2}"/>
    <cellStyle name="20% - Accent2 7 9 2" xfId="32783" xr:uid="{9F796224-5DE7-491D-82C0-3BD5982D6167}"/>
    <cellStyle name="20% - Accent2 70" xfId="9669" xr:uid="{BEE5E0B3-24FD-4371-BE82-6C38529FCE2A}"/>
    <cellStyle name="20% - Accent2 70 2" xfId="16896" xr:uid="{FDBB53B6-2133-4CB4-B12D-45C7448F3613}"/>
    <cellStyle name="20% - Accent2 70 2 2" xfId="25749" xr:uid="{85CFE129-896C-4F37-9CFE-A76E0A2A0A58}"/>
    <cellStyle name="20% - Accent2 70 2 2 2" xfId="54426" xr:uid="{54C5032B-9575-4FB8-ADDC-21FBB19F133E}"/>
    <cellStyle name="20% - Accent2 70 2 3" xfId="45574" xr:uid="{EC885FF3-D187-4BFB-98FB-AE4B887AEF12}"/>
    <cellStyle name="20% - Accent2 70 3" xfId="18455" xr:uid="{CD0AE938-5821-4A47-BDA0-FEACA7BF0CDF}"/>
    <cellStyle name="20% - Accent2 70 3 2" xfId="27308" xr:uid="{768955CB-1D9D-44E1-AC41-B3D1D9DC2052}"/>
    <cellStyle name="20% - Accent2 70 3 2 2" xfId="55985" xr:uid="{6567B031-EF69-43AC-B768-669EB6BDF4DF}"/>
    <cellStyle name="20% - Accent2 70 3 3" xfId="47133" xr:uid="{D5AA0455-6DA6-4FD9-83DD-6A2B9D7350F6}"/>
    <cellStyle name="20% - Accent2 70 4" xfId="15381" xr:uid="{23C9B2E0-6AFF-4CCA-BBBD-950706AF5964}"/>
    <cellStyle name="20% - Accent2 70 4 2" xfId="28901" xr:uid="{99AF6D5D-1FFC-4B5C-8A70-087AF4324E54}"/>
    <cellStyle name="20% - Accent2 70 4 2 2" xfId="57578" xr:uid="{9B21CF50-9CD8-4A3B-B8BF-7D4BB3E7D0FF}"/>
    <cellStyle name="20% - Accent2 70 4 3" xfId="44059" xr:uid="{65E1475A-C53D-45D4-BD9F-A85C47A6BB40}"/>
    <cellStyle name="20% - Accent2 70 5" xfId="24234" xr:uid="{D64A11A0-24E5-4F0A-BEE7-D519BD4C9934}"/>
    <cellStyle name="20% - Accent2 70 5 2" xfId="52911" xr:uid="{5010ECB3-2844-42AD-8366-47461B3286AE}"/>
    <cellStyle name="20% - Accent2 70 6" xfId="38354" xr:uid="{3BC0D08D-82A3-4339-8F39-EE527C4D929F}"/>
    <cellStyle name="20% - Accent2 71" xfId="9691" xr:uid="{69615762-FF9C-4AC9-963F-149710B6D80F}"/>
    <cellStyle name="20% - Accent2 71 2" xfId="16918" xr:uid="{7AF18957-87DC-44E8-B498-F6B4C90E75B9}"/>
    <cellStyle name="20% - Accent2 71 2 2" xfId="25771" xr:uid="{D7F6C0DD-2270-4F43-B0C6-AED9BFD323A5}"/>
    <cellStyle name="20% - Accent2 71 2 2 2" xfId="54448" xr:uid="{B769B727-4A9F-4611-9AAD-BB921A75CDED}"/>
    <cellStyle name="20% - Accent2 71 2 3" xfId="45596" xr:uid="{7E9615D3-DFB7-4E30-94C3-32BA923ECE8F}"/>
    <cellStyle name="20% - Accent2 71 3" xfId="18477" xr:uid="{80754133-0E27-4670-8CA6-EBB349F7798C}"/>
    <cellStyle name="20% - Accent2 71 3 2" xfId="27330" xr:uid="{37FC461E-98A4-42CA-AEF5-F204BCC753A8}"/>
    <cellStyle name="20% - Accent2 71 3 2 2" xfId="56007" xr:uid="{9FC82018-274C-4D4F-A75B-595FBF5B9DAB}"/>
    <cellStyle name="20% - Accent2 71 3 3" xfId="47155" xr:uid="{BBBF9924-A34A-4C94-B91B-30D939F72A16}"/>
    <cellStyle name="20% - Accent2 71 4" xfId="15403" xr:uid="{225B1A31-2204-48C4-A6A4-85DCC054CF1C}"/>
    <cellStyle name="20% - Accent2 71 4 2" xfId="28923" xr:uid="{4B461C41-D489-429F-9FE2-DF37DBA2F961}"/>
    <cellStyle name="20% - Accent2 71 4 2 2" xfId="57600" xr:uid="{93FA9361-C4E5-493F-893F-9658FF2D6524}"/>
    <cellStyle name="20% - Accent2 71 4 3" xfId="44081" xr:uid="{3087BB46-E2A3-4375-9345-04B12C8209CB}"/>
    <cellStyle name="20% - Accent2 71 5" xfId="24256" xr:uid="{7964548F-5E2D-4052-A3CC-F87CCAF6586B}"/>
    <cellStyle name="20% - Accent2 71 5 2" xfId="52933" xr:uid="{39207FF4-877F-41B2-BDA4-A5A62370DF03}"/>
    <cellStyle name="20% - Accent2 71 6" xfId="38376" xr:uid="{2C56E1FC-69EE-4FEA-BF4B-63F8E3C3F400}"/>
    <cellStyle name="20% - Accent2 72" xfId="8206" xr:uid="{3AC55E91-3193-4E34-BB6B-23AFEC93ECD2}"/>
    <cellStyle name="20% - Accent2 72 2" xfId="16940" xr:uid="{42216C9D-17F9-4C60-9372-FDA3A20555EC}"/>
    <cellStyle name="20% - Accent2 72 2 2" xfId="25793" xr:uid="{D0F3F8FB-05CE-414A-9AD0-FBDE6FA61771}"/>
    <cellStyle name="20% - Accent2 72 2 2 2" xfId="54470" xr:uid="{5C69082F-FC38-4C06-9549-4EF102471BA3}"/>
    <cellStyle name="20% - Accent2 72 2 3" xfId="45618" xr:uid="{82983FD9-8995-49EE-ABCE-553FA6F50E47}"/>
    <cellStyle name="20% - Accent2 72 3" xfId="18499" xr:uid="{E08ACC92-C435-449D-852B-83C53DE97D98}"/>
    <cellStyle name="20% - Accent2 72 3 2" xfId="27352" xr:uid="{371AC67C-9C3B-43E2-B5B6-81CD366DA6C4}"/>
    <cellStyle name="20% - Accent2 72 3 2 2" xfId="56029" xr:uid="{F029D398-E98A-45B5-A011-2D883E23B022}"/>
    <cellStyle name="20% - Accent2 72 3 3" xfId="47177" xr:uid="{40258026-1FBB-423C-B130-CCF96521A4B0}"/>
    <cellStyle name="20% - Accent2 72 4" xfId="13918" xr:uid="{51CB1CA1-ED5A-4BE2-B44A-2A8E0DE4F646}"/>
    <cellStyle name="20% - Accent2 72 4 2" xfId="28945" xr:uid="{7C166689-234A-4988-8B89-F55B1BDC02CC}"/>
    <cellStyle name="20% - Accent2 72 4 2 2" xfId="57622" xr:uid="{1179A199-EE24-4C3C-9561-E3CC5E4F964D}"/>
    <cellStyle name="20% - Accent2 72 4 3" xfId="42596" xr:uid="{39A570A2-7203-415C-9301-36440563B57A}"/>
    <cellStyle name="20% - Accent2 72 5" xfId="22771" xr:uid="{3D97DD62-DBD1-49C8-8A70-B0F56084AD08}"/>
    <cellStyle name="20% - Accent2 72 5 2" xfId="51448" xr:uid="{06C30D99-6D15-452F-ABBF-DEFA1BE6D287}"/>
    <cellStyle name="20% - Accent2 72 6" xfId="36891" xr:uid="{EFD3C95B-188F-497F-9C19-829D280937CC}"/>
    <cellStyle name="20% - Accent2 73" xfId="4021" xr:uid="{C33A5720-7D8F-470E-A6F2-624B66C4A26C}"/>
    <cellStyle name="20% - Accent2 73 2" xfId="18521" xr:uid="{7AAB16A8-B8F9-4344-84BD-DEF0F4D09A50}"/>
    <cellStyle name="20% - Accent2 73 2 2" xfId="27374" xr:uid="{23F7E469-3621-4112-945A-98907A68A9FB}"/>
    <cellStyle name="20% - Accent2 73 2 2 2" xfId="56051" xr:uid="{340DE0A0-DDE3-4B01-BEBE-E11C0C52738C}"/>
    <cellStyle name="20% - Accent2 73 2 3" xfId="47199" xr:uid="{07092B90-EDB3-4620-B70C-9E58830BE86B}"/>
    <cellStyle name="20% - Accent2 73 3" xfId="16962" xr:uid="{022CF168-85B2-4B20-ACBE-75BFC043932A}"/>
    <cellStyle name="20% - Accent2 73 3 2" xfId="28967" xr:uid="{7A023A8E-3871-4145-ADF1-27307EC5BEC1}"/>
    <cellStyle name="20% - Accent2 73 3 2 2" xfId="57644" xr:uid="{A04F7A33-633B-458A-9791-1B6AC056EB65}"/>
    <cellStyle name="20% - Accent2 73 3 3" xfId="45640" xr:uid="{8E681264-AC2D-4EC8-ADD6-A164835D3F15}"/>
    <cellStyle name="20% - Accent2 73 4" xfId="25815" xr:uid="{BD87AF2B-200F-42DF-9133-EEAD3F788228}"/>
    <cellStyle name="20% - Accent2 73 4 2" xfId="54492" xr:uid="{993942EA-A1E8-4B3F-BE56-8F1770040CCB}"/>
    <cellStyle name="20% - Accent2 73 5" xfId="32706" xr:uid="{19D79303-2541-4D68-8C24-6186BD96075E}"/>
    <cellStyle name="20% - Accent2 74" xfId="15433" xr:uid="{89A66C4D-2B49-4412-AFD0-8353DF79F2D8}"/>
    <cellStyle name="20% - Accent2 74 2" xfId="18543" xr:uid="{9CAEE39F-6EF4-4526-A9CB-EB33CEF545E4}"/>
    <cellStyle name="20% - Accent2 74 2 2" xfId="27396" xr:uid="{0B6E5E66-E82E-4504-B205-CE08CC2509C2}"/>
    <cellStyle name="20% - Accent2 74 2 2 2" xfId="56073" xr:uid="{64D3BB12-73F1-40CF-BA60-1EDE2101AB1A}"/>
    <cellStyle name="20% - Accent2 74 2 3" xfId="47221" xr:uid="{98DB494A-7E4B-4A93-BA07-E834228E5739}"/>
    <cellStyle name="20% - Accent2 74 3" xfId="28989" xr:uid="{F75B7FED-5EE8-42B6-A758-5CC9209C4956}"/>
    <cellStyle name="20% - Accent2 74 3 2" xfId="57666" xr:uid="{3DBB6895-6912-473D-AFAE-A40F0BDCAB10}"/>
    <cellStyle name="20% - Accent2 74 4" xfId="24286" xr:uid="{8624CFE9-18D2-4D02-A2E4-E7A80C8C9335}"/>
    <cellStyle name="20% - Accent2 74 4 2" xfId="52963" xr:uid="{FE253EDD-4D33-4077-92E9-3639B7BBE461}"/>
    <cellStyle name="20% - Accent2 74 5" xfId="44111" xr:uid="{597DC577-B7B0-4EF5-9BAD-6DC77949E515}"/>
    <cellStyle name="20% - Accent2 75" xfId="18565" xr:uid="{8975854B-CFB2-4214-BB49-19C9A98F9E92}"/>
    <cellStyle name="20% - Accent2 75 2" xfId="29011" xr:uid="{CBFEE682-00BE-4CA1-BFB1-908CEAEC9252}"/>
    <cellStyle name="20% - Accent2 75 2 2" xfId="57688" xr:uid="{19E69CFA-5763-4131-AAB2-ED60144ECB87}"/>
    <cellStyle name="20% - Accent2 75 3" xfId="27418" xr:uid="{F686BCA2-81FB-41D5-8A56-FCDEA80BEA80}"/>
    <cellStyle name="20% - Accent2 75 3 2" xfId="56095" xr:uid="{8595CC75-B5C2-441D-AA75-86EEE5189C87}"/>
    <cellStyle name="20% - Accent2 75 4" xfId="47243" xr:uid="{1BB78C26-59A0-42A1-B326-8A91635070C3}"/>
    <cellStyle name="20% - Accent2 76" xfId="16992" xr:uid="{0039EDC7-293E-4541-A6B0-3DAAD7070914}"/>
    <cellStyle name="20% - Accent2 76 2" xfId="29033" xr:uid="{F5AB9816-BABA-42EA-8F46-CA3B460953B6}"/>
    <cellStyle name="20% - Accent2 76 2 2" xfId="57710" xr:uid="{4F26B923-E883-4244-A951-107ABB0220D4}"/>
    <cellStyle name="20% - Accent2 76 3" xfId="25845" xr:uid="{B7A43313-09AF-4B67-88EF-8B182EE5D0CE}"/>
    <cellStyle name="20% - Accent2 76 3 2" xfId="54522" xr:uid="{970041CE-9A06-4AB7-8BB5-82487E01EB00}"/>
    <cellStyle name="20% - Accent2 76 4" xfId="45670" xr:uid="{1A65036D-3923-4CDB-8F4D-2074CE847B5C}"/>
    <cellStyle name="20% - Accent2 77" xfId="9733" xr:uid="{BB342D19-50FF-42ED-AB08-3F8FE67C4518}"/>
    <cellStyle name="20% - Accent2 77 2" xfId="27438" xr:uid="{CE848157-8966-4743-97C3-73D2E71F1C09}"/>
    <cellStyle name="20% - Accent2 77 2 2" xfId="56115" xr:uid="{B6A1AEA4-C220-40FB-89F5-0940B54E60F6}"/>
    <cellStyle name="20% - Accent2 77 3" xfId="38411" xr:uid="{100B001E-22DA-4561-A787-0CEC3D0C9D9C}"/>
    <cellStyle name="20% - Accent2 78" xfId="29065" xr:uid="{9F5B92D9-E160-4A83-8134-79B6BDE214CA}"/>
    <cellStyle name="20% - Accent2 78 2" xfId="57742" xr:uid="{B12643FE-B241-4840-A93A-9BE1E4D1BF4C}"/>
    <cellStyle name="20% - Accent2 79" xfId="29087" xr:uid="{A1071472-D3E7-4F91-B12F-BB20FA1D0171}"/>
    <cellStyle name="20% - Accent2 79 2" xfId="57764" xr:uid="{22AA04A5-5E25-4CCA-A62B-21F1105A1219}"/>
    <cellStyle name="20% - Accent2 8" xfId="291" xr:uid="{D840ED9E-EABB-4CCC-B5AC-B2D6C72DD55B}"/>
    <cellStyle name="20% - Accent2 8 10" xfId="9832" xr:uid="{D7617DAE-B6B3-471C-9D9A-D32AB9DC97B1}"/>
    <cellStyle name="20% - Accent2 8 10 2" xfId="38510" xr:uid="{5EA097D2-BA68-4E7B-918A-168B416344E7}"/>
    <cellStyle name="20% - Accent2 8 11" xfId="18685" xr:uid="{A085826C-2443-4482-9BE2-59C372FBC8AF}"/>
    <cellStyle name="20% - Accent2 8 11 2" xfId="47362" xr:uid="{0C11F67F-08C8-46A2-A30F-AE49500BAE2A}"/>
    <cellStyle name="20% - Accent2 8 12" xfId="29205" xr:uid="{0E5955F4-9F46-46BA-8DE5-5854F8D271B3}"/>
    <cellStyle name="20% - Accent2 8 2" xfId="499" xr:uid="{0F91B944-4AEF-408B-862A-63A983FC3B29}"/>
    <cellStyle name="20% - Accent2 8 2 2" xfId="2453" xr:uid="{3E6CA84B-C66F-43BB-A9F5-9F928F67A395}"/>
    <cellStyle name="20% - Accent2 8 2 2 2" xfId="31193" xr:uid="{4728DE21-3B6F-44B1-A2C3-450A7490F98E}"/>
    <cellStyle name="20% - Accent2 8 2 3" xfId="5471" xr:uid="{92711275-DB1E-4254-9074-E5C432D3C15B}"/>
    <cellStyle name="20% - Accent2 8 2 3 2" xfId="34156" xr:uid="{0742CBAF-E16E-4D97-BCD3-4A7E35FC4905}"/>
    <cellStyle name="20% - Accent2 8 2 4" xfId="11183" xr:uid="{DE690BEE-77C5-4BF1-A0B0-0168AEA04064}"/>
    <cellStyle name="20% - Accent2 8 2 4 2" xfId="39861" xr:uid="{438773B7-7E0A-4E5C-A659-159A57EA8D3B}"/>
    <cellStyle name="20% - Accent2 8 2 5" xfId="20036" xr:uid="{FF7D4228-5B87-45F6-9DC4-C1726E7CD432}"/>
    <cellStyle name="20% - Accent2 8 2 5 2" xfId="48713" xr:uid="{F198F8CB-8A33-498A-83AE-4EA555E1FF9C}"/>
    <cellStyle name="20% - Accent2 8 2 6" xfId="29400" xr:uid="{25FD5FA6-5D83-402E-AF25-3CA0B1DAE9B8}"/>
    <cellStyle name="20% - Accent2 8 3" xfId="618" xr:uid="{4EFAE85A-DE12-4923-8197-EB5E43626B9E}"/>
    <cellStyle name="20% - Accent2 8 3 2" xfId="2572" xr:uid="{EABFA4CF-C4A6-4544-B69A-7ADCDCD79FF3}"/>
    <cellStyle name="20% - Accent2 8 3 2 2" xfId="31312" xr:uid="{43E3A78B-B1F2-4871-904E-EE59AF46003F}"/>
    <cellStyle name="20% - Accent2 8 3 3" xfId="6888" xr:uid="{4907E2E3-C701-4F8F-BAFB-96A896C40068}"/>
    <cellStyle name="20% - Accent2 8 3 3 2" xfId="35573" xr:uid="{E74D8A37-3AF6-460F-A994-C3A434FDA070}"/>
    <cellStyle name="20% - Accent2 8 3 4" xfId="12600" xr:uid="{997FF3A1-D191-420E-8623-CDA3D329B3F2}"/>
    <cellStyle name="20% - Accent2 8 3 4 2" xfId="41278" xr:uid="{6113E54D-177B-4740-B85A-C39748C70600}"/>
    <cellStyle name="20% - Accent2 8 3 5" xfId="21453" xr:uid="{1010A9FB-0DB2-4D7F-B6D8-B5E68F8ADCCD}"/>
    <cellStyle name="20% - Accent2 8 3 5 2" xfId="50130" xr:uid="{D90CA4E1-2A1D-42C8-9DC8-0D4250773B5E}"/>
    <cellStyle name="20% - Accent2 8 3 6" xfId="29519" xr:uid="{23223E56-D269-4370-90B9-94D0346D73CF}"/>
    <cellStyle name="20% - Accent2 8 4" xfId="759" xr:uid="{1F6620BE-493B-44DF-98DD-E524A25B2314}"/>
    <cellStyle name="20% - Accent2 8 4 2" xfId="2713" xr:uid="{5F31807F-174A-4EE3-9581-C9642B58D1FE}"/>
    <cellStyle name="20% - Accent2 8 4 2 2" xfId="31453" xr:uid="{0F58133C-B386-4614-9DF9-0BD03FF19E9E}"/>
    <cellStyle name="20% - Accent2 8 4 3" xfId="8305" xr:uid="{19633D88-FF81-4369-BF9E-AB90E295C12E}"/>
    <cellStyle name="20% - Accent2 8 4 3 2" xfId="36990" xr:uid="{81544FC0-CF2A-4397-89D5-4C4653B4A22F}"/>
    <cellStyle name="20% - Accent2 8 4 4" xfId="14017" xr:uid="{69A80DCC-35D1-4836-A479-61B2B27BDFFE}"/>
    <cellStyle name="20% - Accent2 8 4 4 2" xfId="42695" xr:uid="{339A5366-83BB-44D2-9C93-59F972E27604}"/>
    <cellStyle name="20% - Accent2 8 4 5" xfId="22870" xr:uid="{6BC5832A-C5B1-4B6D-9F60-9686E3540523}"/>
    <cellStyle name="20% - Accent2 8 4 5 2" xfId="51547" xr:uid="{113E1E12-265E-4E51-9E63-E8100A564042}"/>
    <cellStyle name="20% - Accent2 8 4 6" xfId="29660" xr:uid="{29D4D150-6236-46E5-B8F0-F7BC5597E406}"/>
    <cellStyle name="20% - Accent2 8 5" xfId="1032" xr:uid="{1DBD8130-FDF5-45DE-98A2-F9EB57B2D62F}"/>
    <cellStyle name="20% - Accent2 8 5 2" xfId="2986" xr:uid="{D407490B-51B0-45CB-872F-158622D052FC}"/>
    <cellStyle name="20% - Accent2 8 5 2 2" xfId="31726" xr:uid="{993C3058-D5C4-49BE-88A5-4C63F4BFC5BD}"/>
    <cellStyle name="20% - Accent2 8 5 3" xfId="15532" xr:uid="{311C1067-43B8-4BC3-80AB-D7BF4221F7ED}"/>
    <cellStyle name="20% - Accent2 8 5 3 2" xfId="44210" xr:uid="{76004918-EDEE-48F8-B387-9BB178FD1DFF}"/>
    <cellStyle name="20% - Accent2 8 5 4" xfId="24385" xr:uid="{FAE30558-A957-4C27-8A72-50835DAE789D}"/>
    <cellStyle name="20% - Accent2 8 5 4 2" xfId="53062" xr:uid="{092CCDC2-7EFD-4822-BA5F-AB74A2583174}"/>
    <cellStyle name="20% - Accent2 8 5 5" xfId="29933" xr:uid="{C4B45572-3791-4575-91C6-6A1B6A7BC60E}"/>
    <cellStyle name="20% - Accent2 8 6" xfId="1327" xr:uid="{A8A60FDA-1C3E-4E36-91C1-E4C44A8B23AF}"/>
    <cellStyle name="20% - Accent2 8 6 2" xfId="3281" xr:uid="{3C06A1FA-7FB2-4011-B2CB-21B130D47BC9}"/>
    <cellStyle name="20% - Accent2 8 6 2 2" xfId="32021" xr:uid="{852BC557-D0D0-4627-B97D-98A0A5B32624}"/>
    <cellStyle name="20% - Accent2 8 6 3" xfId="17091" xr:uid="{0715F098-56AB-48B6-9D77-C3E5EE602B64}"/>
    <cellStyle name="20% - Accent2 8 6 3 2" xfId="45769" xr:uid="{CE457F4C-6B5A-4D0F-9579-CA8A094EC542}"/>
    <cellStyle name="20% - Accent2 8 6 4" xfId="25944" xr:uid="{D37CCE07-D43D-4B9A-899A-57804C408A09}"/>
    <cellStyle name="20% - Accent2 8 6 4 2" xfId="54621" xr:uid="{BCB75D16-50CB-4082-98D9-29AB3D1FEF2C}"/>
    <cellStyle name="20% - Accent2 8 6 5" xfId="30228" xr:uid="{7F12945E-67CD-4C88-A0DF-E6A5FF8D9971}"/>
    <cellStyle name="20% - Accent2 8 7" xfId="1666" xr:uid="{F622E3B1-A3FB-4F4B-87CD-BA90B6D507F2}"/>
    <cellStyle name="20% - Accent2 8 7 2" xfId="3620" xr:uid="{ECAA4A81-B7D0-455C-8033-EFF0500C348B}"/>
    <cellStyle name="20% - Accent2 8 7 2 2" xfId="32360" xr:uid="{D3BC642A-3032-4B30-9E9F-8BA3A7B02FA6}"/>
    <cellStyle name="20% - Accent2 8 7 3" xfId="27537" xr:uid="{5948EE58-E47A-4D96-BC15-19EF93D23957}"/>
    <cellStyle name="20% - Accent2 8 7 3 2" xfId="56214" xr:uid="{E9286B7C-017D-48EF-8450-33A7E6843F39}"/>
    <cellStyle name="20% - Accent2 8 7 4" xfId="30567" xr:uid="{F03E9752-E491-496E-817E-125BBD4AD876}"/>
    <cellStyle name="20% - Accent2 8 8" xfId="2258" xr:uid="{07743110-1E1A-4BAD-8575-E05D5C5AACEB}"/>
    <cellStyle name="20% - Accent2 8 8 2" xfId="30998" xr:uid="{DDA8B334-78D6-4204-95F6-C7C62E6306D5}"/>
    <cellStyle name="20% - Accent2 8 9" xfId="4120" xr:uid="{CA32BF21-3702-4544-8BA1-D13A141AD4DF}"/>
    <cellStyle name="20% - Accent2 8 9 2" xfId="32805" xr:uid="{26D8357A-4CD9-4666-B294-22E0CE0E6CEB}"/>
    <cellStyle name="20% - Accent2 80" xfId="18586" xr:uid="{AEA6A482-89DD-47D8-BDED-3BB1D10F694F}"/>
    <cellStyle name="20% - Accent2 80 2" xfId="47263" xr:uid="{B93B263A-F02F-4A0B-9844-854DD55FC9DF}"/>
    <cellStyle name="20% - Accent2 81" xfId="29109" xr:uid="{F3B0AEB7-1B7F-4533-A27E-D0F16294A8A6}"/>
    <cellStyle name="20% - Accent2 82" xfId="75" xr:uid="{EC31ECC3-D651-44E4-A973-D50F16C798DA}"/>
    <cellStyle name="20% - Accent2 9" xfId="400" xr:uid="{70A9A08F-6D6F-41D4-B415-D0E211EF0EB1}"/>
    <cellStyle name="20% - Accent2 9 10" xfId="18707" xr:uid="{AAEA817B-9382-496F-BD5E-BB062347A1CE}"/>
    <cellStyle name="20% - Accent2 9 10 2" xfId="47384" xr:uid="{6BD00A45-8172-422C-9FF8-CAC1DF78440E}"/>
    <cellStyle name="20% - Accent2 9 11" xfId="29301" xr:uid="{A1EB6279-95AE-46AC-9D9B-F828DFB74536}"/>
    <cellStyle name="20% - Accent2 9 2" xfId="640" xr:uid="{641CE7F7-2E42-46A5-8EB1-F7C3E4EC872F}"/>
    <cellStyle name="20% - Accent2 9 2 2" xfId="2594" xr:uid="{7A79B1A9-C242-4210-9B3C-C11A9CF7FB01}"/>
    <cellStyle name="20% - Accent2 9 2 2 2" xfId="31334" xr:uid="{1D185359-0B35-4E30-A209-FC2AD9B8D570}"/>
    <cellStyle name="20% - Accent2 9 2 3" xfId="5493" xr:uid="{538B506E-1EDE-49D5-A1C4-770A0D0B7860}"/>
    <cellStyle name="20% - Accent2 9 2 3 2" xfId="34178" xr:uid="{2B5E228D-2AEF-47B2-9BDF-7BC511779F11}"/>
    <cellStyle name="20% - Accent2 9 2 4" xfId="11205" xr:uid="{718B4B21-9C33-4A85-89D9-7F5E2D86A315}"/>
    <cellStyle name="20% - Accent2 9 2 4 2" xfId="39883" xr:uid="{10ED97FD-488C-462B-A330-7E1564F1CF4C}"/>
    <cellStyle name="20% - Accent2 9 2 5" xfId="20058" xr:uid="{EF8ECED5-8517-4981-AA8C-F6EB198F99FD}"/>
    <cellStyle name="20% - Accent2 9 2 5 2" xfId="48735" xr:uid="{6A8F8246-B0C2-4D24-830F-F7F3243B15D5}"/>
    <cellStyle name="20% - Accent2 9 2 6" xfId="29541" xr:uid="{82BE23CF-A60A-4D04-BF1E-8EDAF7030EF3}"/>
    <cellStyle name="20% - Accent2 9 3" xfId="781" xr:uid="{A1668100-DDB5-4E5E-A5C7-AF7442BDC4A3}"/>
    <cellStyle name="20% - Accent2 9 3 2" xfId="2735" xr:uid="{F3C6AEFA-6DC1-4889-89C4-0A70E9129864}"/>
    <cellStyle name="20% - Accent2 9 3 2 2" xfId="31475" xr:uid="{F828C381-7702-4C8B-95DC-E53BD80BE0E9}"/>
    <cellStyle name="20% - Accent2 9 3 3" xfId="6910" xr:uid="{96103797-890A-4CCE-A7C6-22316308D662}"/>
    <cellStyle name="20% - Accent2 9 3 3 2" xfId="35595" xr:uid="{39904BF3-FFDB-40D7-8D17-C2FD9651C7E0}"/>
    <cellStyle name="20% - Accent2 9 3 4" xfId="12622" xr:uid="{BF4D6BE0-8D09-43C6-8B05-F9C1A7FDE371}"/>
    <cellStyle name="20% - Accent2 9 3 4 2" xfId="41300" xr:uid="{B9CD8EBD-33B0-40AC-BA9E-A9DF9CD3BA6A}"/>
    <cellStyle name="20% - Accent2 9 3 5" xfId="21475" xr:uid="{F157E350-66DC-4BAF-87AE-B5753CB2F658}"/>
    <cellStyle name="20% - Accent2 9 3 5 2" xfId="50152" xr:uid="{1F1A97B8-90E5-4FE0-821A-1F79B10936F3}"/>
    <cellStyle name="20% - Accent2 9 3 6" xfId="29682" xr:uid="{96BA9C97-2599-4D51-A7CF-70B22BEB070D}"/>
    <cellStyle name="20% - Accent2 9 4" xfId="1054" xr:uid="{06FD2130-7003-462D-B443-AA23C90288B1}"/>
    <cellStyle name="20% - Accent2 9 4 2" xfId="3008" xr:uid="{631ED756-E958-41F9-AD18-6E653A8335D3}"/>
    <cellStyle name="20% - Accent2 9 4 2 2" xfId="31748" xr:uid="{87BF4EC1-9329-4084-9121-656626C5F2B7}"/>
    <cellStyle name="20% - Accent2 9 4 3" xfId="8327" xr:uid="{A33C5261-28D7-4ED9-8B69-3F63340E13BD}"/>
    <cellStyle name="20% - Accent2 9 4 3 2" xfId="37012" xr:uid="{602DD1A6-F031-4D3E-8FBE-2A1F0D4E2F21}"/>
    <cellStyle name="20% - Accent2 9 4 4" xfId="14039" xr:uid="{4963E5BD-A105-4A4F-931B-7AFE09CE2BAC}"/>
    <cellStyle name="20% - Accent2 9 4 4 2" xfId="42717" xr:uid="{924A2059-31A0-4D01-9FA3-F6CD3B006ED9}"/>
    <cellStyle name="20% - Accent2 9 4 5" xfId="22892" xr:uid="{EED07B45-97A3-4C48-AE4B-81E601479B8F}"/>
    <cellStyle name="20% - Accent2 9 4 5 2" xfId="51569" xr:uid="{4437AD5B-D8C1-4FE2-9AFB-F392B536780E}"/>
    <cellStyle name="20% - Accent2 9 4 6" xfId="29955" xr:uid="{84863C3A-2676-4FB6-BC30-8FECC045318D}"/>
    <cellStyle name="20% - Accent2 9 5" xfId="1349" xr:uid="{A3B9C8D9-229F-44FA-8A7D-6646CABB6285}"/>
    <cellStyle name="20% - Accent2 9 5 2" xfId="3303" xr:uid="{33A38850-97AA-4432-AE7B-71533DE15B50}"/>
    <cellStyle name="20% - Accent2 9 5 2 2" xfId="32043" xr:uid="{1B4EC620-8C64-4B09-8A31-D302CC22962C}"/>
    <cellStyle name="20% - Accent2 9 5 3" xfId="15554" xr:uid="{3D0DD7A1-A520-40BB-9868-25AE17BF5315}"/>
    <cellStyle name="20% - Accent2 9 5 3 2" xfId="44232" xr:uid="{D3320BB4-FD5F-493B-9778-90671FE06CE1}"/>
    <cellStyle name="20% - Accent2 9 5 4" xfId="24407" xr:uid="{531E4036-1415-49F5-9C58-B0EBF2E48FC2}"/>
    <cellStyle name="20% - Accent2 9 5 4 2" xfId="53084" xr:uid="{0D40C2E3-FFED-4D7E-BDA0-1E3015907758}"/>
    <cellStyle name="20% - Accent2 9 5 5" xfId="30250" xr:uid="{8F2A82CD-5DEA-44C8-9AC2-39C6FF6C39BB}"/>
    <cellStyle name="20% - Accent2 9 6" xfId="1688" xr:uid="{66EA7EA6-DCD7-444F-B7D0-5535F92E924C}"/>
    <cellStyle name="20% - Accent2 9 6 2" xfId="3642" xr:uid="{386E724A-183C-4A0C-8355-166F7D62185E}"/>
    <cellStyle name="20% - Accent2 9 6 2 2" xfId="32382" xr:uid="{51544B63-9CED-4DF7-AB05-A72D28546D68}"/>
    <cellStyle name="20% - Accent2 9 6 3" xfId="17113" xr:uid="{6193C4CE-44BA-49F5-B7D5-E8556AF4244F}"/>
    <cellStyle name="20% - Accent2 9 6 3 2" xfId="45791" xr:uid="{25060D5D-60BE-4126-8882-EF25FD7EA184}"/>
    <cellStyle name="20% - Accent2 9 6 4" xfId="25966" xr:uid="{298063DC-0A85-4C65-AABF-0B22178B0FCB}"/>
    <cellStyle name="20% - Accent2 9 6 4 2" xfId="54643" xr:uid="{36E3BF3F-D49F-403B-AC8F-7AA66752D706}"/>
    <cellStyle name="20% - Accent2 9 6 5" xfId="30589" xr:uid="{CB78C188-5DBF-4889-A9E6-AD64B3C2D6D9}"/>
    <cellStyle name="20% - Accent2 9 7" xfId="2354" xr:uid="{EC291AB1-E649-4E04-BE53-23809EEA44AA}"/>
    <cellStyle name="20% - Accent2 9 7 2" xfId="27559" xr:uid="{59A9F683-E394-4E7F-B72A-4DB71915F638}"/>
    <cellStyle name="20% - Accent2 9 7 2 2" xfId="56236" xr:uid="{77754128-3E6D-4F6F-BD84-1D5CB885FC8D}"/>
    <cellStyle name="20% - Accent2 9 7 3" xfId="31094" xr:uid="{6FD525FD-A536-478A-8EA7-64F40CAA4BD2}"/>
    <cellStyle name="20% - Accent2 9 8" xfId="4142" xr:uid="{43F46E20-3C8A-4A45-B78E-291CA7417C3A}"/>
    <cellStyle name="20% - Accent2 9 8 2" xfId="32827" xr:uid="{FBEFAD28-421B-4BDD-AB0C-F3B23865CCD1}"/>
    <cellStyle name="20% - Accent2 9 9" xfId="9854" xr:uid="{4895211E-3648-452A-8FC4-D944675DE1B8}"/>
    <cellStyle name="20% - Accent2 9 9 2" xfId="38532" xr:uid="{38D9C46C-97D1-43E1-A74B-FD5EEB124C3A}"/>
    <cellStyle name="20% - Accent3 10" xfId="521" xr:uid="{46F43163-4270-4CCB-A7FC-573FCEE73668}"/>
    <cellStyle name="20% - Accent3 10 10" xfId="29422" xr:uid="{E444C8F6-EEA3-4049-8800-959D275382ED}"/>
    <cellStyle name="20% - Accent3 10 2" xfId="805" xr:uid="{E536EA46-BC73-41C5-B927-139F912C2964}"/>
    <cellStyle name="20% - Accent3 10 2 2" xfId="2759" xr:uid="{3DF324D6-184E-45FC-AB9B-858D7DB7D313}"/>
    <cellStyle name="20% - Accent3 10 2 2 2" xfId="31499" xr:uid="{8EAF6CF6-0BD9-4054-9C02-B6FE27AB5890}"/>
    <cellStyle name="20% - Accent3 10 2 3" xfId="5517" xr:uid="{9B290538-E7EC-4FD1-A819-A512B6A6D466}"/>
    <cellStyle name="20% - Accent3 10 2 3 2" xfId="34202" xr:uid="{007A3EF6-DE58-4D04-899C-74D2767E57EB}"/>
    <cellStyle name="20% - Accent3 10 2 4" xfId="11229" xr:uid="{BE8DC96C-1145-429A-9190-1CFDD443C781}"/>
    <cellStyle name="20% - Accent3 10 2 4 2" xfId="39907" xr:uid="{C398FFFF-84EF-429F-8F34-AB5FE1FAEDC3}"/>
    <cellStyle name="20% - Accent3 10 2 5" xfId="20082" xr:uid="{E8468551-69E7-4FBC-BB45-45D6E2918ABC}"/>
    <cellStyle name="20% - Accent3 10 2 5 2" xfId="48759" xr:uid="{66B15818-27FD-4C0E-AAF3-93D68BAF3041}"/>
    <cellStyle name="20% - Accent3 10 2 6" xfId="29706" xr:uid="{B19B5DDA-C365-4CCF-A3D3-5A1391650E79}"/>
    <cellStyle name="20% - Accent3 10 3" xfId="1078" xr:uid="{1D1EE61F-67A8-408D-8C5F-1D53D6D271FC}"/>
    <cellStyle name="20% - Accent3 10 3 2" xfId="3032" xr:uid="{F412AA6F-4A56-4BA5-B12E-205F44090ECB}"/>
    <cellStyle name="20% - Accent3 10 3 2 2" xfId="31772" xr:uid="{61DBF681-1674-42C4-82BB-1842296127C2}"/>
    <cellStyle name="20% - Accent3 10 3 3" xfId="6934" xr:uid="{1004AA53-4974-4450-B6AF-F4A80D03D659}"/>
    <cellStyle name="20% - Accent3 10 3 3 2" xfId="35619" xr:uid="{5F02026E-A681-4C19-8D08-E189323E6C0A}"/>
    <cellStyle name="20% - Accent3 10 3 4" xfId="12646" xr:uid="{17FC7475-20C0-446F-B557-F0459BFF1D75}"/>
    <cellStyle name="20% - Accent3 10 3 4 2" xfId="41324" xr:uid="{DFBA9783-4E49-4350-97B8-5795039734D3}"/>
    <cellStyle name="20% - Accent3 10 3 5" xfId="21499" xr:uid="{E63A67FD-AB4B-4819-8EC5-36D309E5B0CB}"/>
    <cellStyle name="20% - Accent3 10 3 5 2" xfId="50176" xr:uid="{9385835C-0A04-48CB-A00D-19D0913E4435}"/>
    <cellStyle name="20% - Accent3 10 3 6" xfId="29979" xr:uid="{76A29612-C9A9-4454-A32C-BB43B9D13E8B}"/>
    <cellStyle name="20% - Accent3 10 4" xfId="1373" xr:uid="{2C72291F-0D70-4410-A6F3-48C3CEF228D4}"/>
    <cellStyle name="20% - Accent3 10 4 2" xfId="3327" xr:uid="{CEC66B46-B66F-4399-B016-61BE6C24BAF1}"/>
    <cellStyle name="20% - Accent3 10 4 2 2" xfId="32067" xr:uid="{76406750-65AB-4111-AED6-36B073D96AE1}"/>
    <cellStyle name="20% - Accent3 10 4 3" xfId="8351" xr:uid="{1E84E518-0BDC-4898-9AD2-64F549C4AA9E}"/>
    <cellStyle name="20% - Accent3 10 4 3 2" xfId="37036" xr:uid="{4CE5D41D-9B79-4D64-ACE7-51B1791B1A54}"/>
    <cellStyle name="20% - Accent3 10 4 4" xfId="14063" xr:uid="{5C5E0332-2ACB-44F0-B8D6-7768D3E37A71}"/>
    <cellStyle name="20% - Accent3 10 4 4 2" xfId="42741" xr:uid="{1D486217-6E23-4CE6-B5F0-7E47E11E8567}"/>
    <cellStyle name="20% - Accent3 10 4 5" xfId="22916" xr:uid="{49B97019-C699-414A-88F6-18897D3DEE5A}"/>
    <cellStyle name="20% - Accent3 10 4 5 2" xfId="51593" xr:uid="{19708B77-9C08-47BC-82B3-B12740DE411F}"/>
    <cellStyle name="20% - Accent3 10 4 6" xfId="30274" xr:uid="{9672C59A-6EAD-4C7F-A4F1-F5467BC2E2E2}"/>
    <cellStyle name="20% - Accent3 10 5" xfId="1712" xr:uid="{BFAF1FAD-5867-4941-95EB-A3F5D3BFCDB9}"/>
    <cellStyle name="20% - Accent3 10 5 2" xfId="3666" xr:uid="{BBB19159-D867-4BA9-AEB4-F8F04EAF8E6C}"/>
    <cellStyle name="20% - Accent3 10 5 2 2" xfId="32406" xr:uid="{F35A2FFC-DA2B-4EB4-BBC3-F47BB8CB7C15}"/>
    <cellStyle name="20% - Accent3 10 5 3" xfId="15578" xr:uid="{015BA4F3-0983-4305-8CBA-7198BA554FBA}"/>
    <cellStyle name="20% - Accent3 10 5 3 2" xfId="44256" xr:uid="{50AF9CF6-2899-4A53-8E0A-E556B837ECE7}"/>
    <cellStyle name="20% - Accent3 10 5 4" xfId="24431" xr:uid="{6063881C-1057-49B9-927E-6FFD593BC5FB}"/>
    <cellStyle name="20% - Accent3 10 5 4 2" xfId="53108" xr:uid="{CCA93255-3497-4834-BBF2-B142581CA588}"/>
    <cellStyle name="20% - Accent3 10 5 5" xfId="30613" xr:uid="{7ECECBB8-38A3-4A5B-A468-75FFA39C3059}"/>
    <cellStyle name="20% - Accent3 10 6" xfId="2475" xr:uid="{60EB8446-7374-4BB5-8C95-AB4EF2F649CE}"/>
    <cellStyle name="20% - Accent3 10 6 2" xfId="17137" xr:uid="{9EE35B3B-203E-4501-95E9-95A8BF510B6B}"/>
    <cellStyle name="20% - Accent3 10 6 2 2" xfId="45815" xr:uid="{689DC2D8-CDE6-4D55-9408-CA61A5AFF092}"/>
    <cellStyle name="20% - Accent3 10 6 3" xfId="25990" xr:uid="{9D4A12B6-FEEC-43E1-B507-665C3819AAFA}"/>
    <cellStyle name="20% - Accent3 10 6 3 2" xfId="54667" xr:uid="{176B64FE-E74E-4238-AC7B-09232E49883A}"/>
    <cellStyle name="20% - Accent3 10 6 4" xfId="31215" xr:uid="{D9A8DDE5-39A6-4809-A7FA-6FE624D882E0}"/>
    <cellStyle name="20% - Accent3 10 7" xfId="4166" xr:uid="{776E1AA1-E207-440B-AF4A-4E7AFAD0296A}"/>
    <cellStyle name="20% - Accent3 10 7 2" xfId="27583" xr:uid="{1A2D7462-72D7-422A-969D-F87DAEB07072}"/>
    <cellStyle name="20% - Accent3 10 7 2 2" xfId="56260" xr:uid="{3CD076E7-5DB1-4645-86FB-D520E36A8B3A}"/>
    <cellStyle name="20% - Accent3 10 7 3" xfId="32851" xr:uid="{2F1BB048-7026-4B53-B7D7-68F6C0AC645A}"/>
    <cellStyle name="20% - Accent3 10 8" xfId="9878" xr:uid="{F4B7F2F6-025A-4B00-8616-3CFA26C0538E}"/>
    <cellStyle name="20% - Accent3 10 8 2" xfId="38556" xr:uid="{F5A1B817-C273-48FB-B4A2-503D541EC603}"/>
    <cellStyle name="20% - Accent3 10 9" xfId="18731" xr:uid="{36BFBA69-04DC-420A-8750-E5677BE8FD89}"/>
    <cellStyle name="20% - Accent3 10 9 2" xfId="47408" xr:uid="{32F718F3-7CBB-4D38-983D-927AA372121F}"/>
    <cellStyle name="20% - Accent3 11" xfId="827" xr:uid="{9363F705-CD5D-4C0A-8599-83009C3B43CE}"/>
    <cellStyle name="20% - Accent3 11 2" xfId="1100" xr:uid="{FB7D1E5E-B8C0-420F-9943-ECA2FBAFE840}"/>
    <cellStyle name="20% - Accent3 11 2 2" xfId="3054" xr:uid="{470889A0-DD68-4C1E-ABE0-C1B8CD71A2ED}"/>
    <cellStyle name="20% - Accent3 11 2 2 2" xfId="31794" xr:uid="{874CC5EB-3C58-4401-82C2-2A4BBD36E062}"/>
    <cellStyle name="20% - Accent3 11 2 3" xfId="5539" xr:uid="{C016E258-F517-4782-BC80-F01CF7A0D399}"/>
    <cellStyle name="20% - Accent3 11 2 3 2" xfId="34224" xr:uid="{54D50C77-815F-41BC-BC19-F38FA2F54C62}"/>
    <cellStyle name="20% - Accent3 11 2 4" xfId="11251" xr:uid="{6026C31E-F040-4D88-A157-112DC3A33D02}"/>
    <cellStyle name="20% - Accent3 11 2 4 2" xfId="39929" xr:uid="{DD2A84C6-CD8F-4D1F-AA41-CC118904891E}"/>
    <cellStyle name="20% - Accent3 11 2 5" xfId="20104" xr:uid="{082D3475-86CC-4246-93D0-1FAF48691C87}"/>
    <cellStyle name="20% - Accent3 11 2 5 2" xfId="48781" xr:uid="{EA590A75-6188-4EA2-8094-D85F24D96375}"/>
    <cellStyle name="20% - Accent3 11 2 6" xfId="30001" xr:uid="{10ED5CBA-76CB-42B3-A10B-03C340BA95EF}"/>
    <cellStyle name="20% - Accent3 11 3" xfId="1395" xr:uid="{26DE9F70-D379-4F21-923A-02864C6983BA}"/>
    <cellStyle name="20% - Accent3 11 3 2" xfId="3349" xr:uid="{BAB182CD-5890-428F-B940-C12A11E17CD9}"/>
    <cellStyle name="20% - Accent3 11 3 2 2" xfId="32089" xr:uid="{B9094D41-3969-43FC-B362-8BB38051FB49}"/>
    <cellStyle name="20% - Accent3 11 3 3" xfId="6956" xr:uid="{534189DD-4A6D-48F5-BB7C-334E2D895D4A}"/>
    <cellStyle name="20% - Accent3 11 3 3 2" xfId="35641" xr:uid="{EB819401-F889-4066-A4FF-F2703DE56BF3}"/>
    <cellStyle name="20% - Accent3 11 3 4" xfId="12668" xr:uid="{511D0F27-2FD8-4DBC-A225-A82B7D87CE46}"/>
    <cellStyle name="20% - Accent3 11 3 4 2" xfId="41346" xr:uid="{E685E851-0E00-4A7E-9231-E746E6CF50FA}"/>
    <cellStyle name="20% - Accent3 11 3 5" xfId="21521" xr:uid="{554A5E59-2F29-4C4A-9518-B4669AC12500}"/>
    <cellStyle name="20% - Accent3 11 3 5 2" xfId="50198" xr:uid="{09B1F092-77B2-4690-B0BD-FA57CE702F24}"/>
    <cellStyle name="20% - Accent3 11 3 6" xfId="30296" xr:uid="{D1DC3ACF-AD19-4A86-834F-0283BFD7427A}"/>
    <cellStyle name="20% - Accent3 11 4" xfId="1734" xr:uid="{991B1F44-88BE-4D9F-9BD4-F51A1FAA387A}"/>
    <cellStyle name="20% - Accent3 11 4 2" xfId="3688" xr:uid="{E2EE78AF-B3FC-4291-B8B8-93C909C1F2DC}"/>
    <cellStyle name="20% - Accent3 11 4 2 2" xfId="32428" xr:uid="{ED3E9F7D-A1E8-4E7F-8CA5-9C7D285DE5B1}"/>
    <cellStyle name="20% - Accent3 11 4 3" xfId="8373" xr:uid="{A061DB5E-D1AA-406C-884A-D1CFC2D81E75}"/>
    <cellStyle name="20% - Accent3 11 4 3 2" xfId="37058" xr:uid="{7884014E-5EFF-435E-B10D-8EA29A40E397}"/>
    <cellStyle name="20% - Accent3 11 4 4" xfId="14085" xr:uid="{4360338E-0895-40D5-944E-7E167109A765}"/>
    <cellStyle name="20% - Accent3 11 4 4 2" xfId="42763" xr:uid="{83387A1E-43AD-4B87-9CFB-B38BAF0E3E73}"/>
    <cellStyle name="20% - Accent3 11 4 5" xfId="22938" xr:uid="{90B779BD-F9D1-4156-9C93-DAD3E5A3BCB9}"/>
    <cellStyle name="20% - Accent3 11 4 5 2" xfId="51615" xr:uid="{EB8018D9-BE6E-4619-8954-176AF9FBD5A2}"/>
    <cellStyle name="20% - Accent3 11 4 6" xfId="30635" xr:uid="{1F4AB318-C84A-4993-B9D3-E0208C09DACE}"/>
    <cellStyle name="20% - Accent3 11 5" xfId="2781" xr:uid="{49936804-1B46-4647-8635-FFE0EA9F6591}"/>
    <cellStyle name="20% - Accent3 11 5 2" xfId="15600" xr:uid="{DC29F6BE-D2B8-4878-86CB-0D52BDC811C3}"/>
    <cellStyle name="20% - Accent3 11 5 2 2" xfId="44278" xr:uid="{A6F4E541-29C6-4CEE-ACB6-2879321C58F8}"/>
    <cellStyle name="20% - Accent3 11 5 3" xfId="24453" xr:uid="{45FAC713-0006-4AE6-96B0-D015D9437D21}"/>
    <cellStyle name="20% - Accent3 11 5 3 2" xfId="53130" xr:uid="{5884E350-44E5-427E-96B3-C4F038A6AAD8}"/>
    <cellStyle name="20% - Accent3 11 5 4" xfId="31521" xr:uid="{D7FC0024-34DC-4643-A16C-EBF8215F8ED5}"/>
    <cellStyle name="20% - Accent3 11 6" xfId="4188" xr:uid="{A642DF7F-94D5-4A68-80CA-738F44C88392}"/>
    <cellStyle name="20% - Accent3 11 6 2" xfId="17159" xr:uid="{784DDC28-B82C-4E63-BBA6-FF3C56A9E3DC}"/>
    <cellStyle name="20% - Accent3 11 6 2 2" xfId="45837" xr:uid="{ABFCF7EE-6AC6-4E0D-8228-695288110B21}"/>
    <cellStyle name="20% - Accent3 11 6 3" xfId="26012" xr:uid="{DE273D76-B935-41A6-A398-E3A09DFEAE0E}"/>
    <cellStyle name="20% - Accent3 11 6 3 2" xfId="54689" xr:uid="{A0C38B64-BEC9-4C70-8BC4-EF2032186FF5}"/>
    <cellStyle name="20% - Accent3 11 6 4" xfId="32873" xr:uid="{B8C8CE75-1C47-45B3-805B-95717E683197}"/>
    <cellStyle name="20% - Accent3 11 7" xfId="9900" xr:uid="{31E32299-D8ED-4F4E-8163-6DE68C23E0AE}"/>
    <cellStyle name="20% - Accent3 11 7 2" xfId="27605" xr:uid="{8CFFAD41-5103-4C9D-B8A1-0E1E9EAA2994}"/>
    <cellStyle name="20% - Accent3 11 7 2 2" xfId="56282" xr:uid="{25580CCA-B483-4EDE-8206-0790585ECCCB}"/>
    <cellStyle name="20% - Accent3 11 7 3" xfId="38578" xr:uid="{4A11BB93-831C-413E-A5B8-68D380FCC119}"/>
    <cellStyle name="20% - Accent3 11 8" xfId="18753" xr:uid="{D7F7F853-797A-45C9-81DB-412D473179B7}"/>
    <cellStyle name="20% - Accent3 11 8 2" xfId="47430" xr:uid="{7E4CDA80-84F6-4DC9-A053-9C72EBABA4BD}"/>
    <cellStyle name="20% - Accent3 11 9" xfId="29728" xr:uid="{BE61598E-2328-4241-9C02-45FA44DFA209}"/>
    <cellStyle name="20% - Accent3 12" xfId="849" xr:uid="{5E5C4426-D624-46D6-87B7-F8DFB4C1EB12}"/>
    <cellStyle name="20% - Accent3 12 2" xfId="1122" xr:uid="{D7D9B707-DC5F-4ECC-B0ED-E06C3A4BD576}"/>
    <cellStyle name="20% - Accent3 12 2 2" xfId="3076" xr:uid="{D28304F0-6F50-4A93-A618-0584A2573B89}"/>
    <cellStyle name="20% - Accent3 12 2 2 2" xfId="31816" xr:uid="{3C39EA71-39D6-4D85-BAB8-F525B8E9296B}"/>
    <cellStyle name="20% - Accent3 12 2 3" xfId="5561" xr:uid="{8180507F-B356-49CC-94C8-CBB9DB90D8BB}"/>
    <cellStyle name="20% - Accent3 12 2 3 2" xfId="34246" xr:uid="{D239EBEA-7A24-40FA-B483-85679762CE42}"/>
    <cellStyle name="20% - Accent3 12 2 4" xfId="11273" xr:uid="{99B22314-3A57-4118-B025-E757DEA787CB}"/>
    <cellStyle name="20% - Accent3 12 2 4 2" xfId="39951" xr:uid="{6A217C58-16FB-4433-A759-F80C5836FE1C}"/>
    <cellStyle name="20% - Accent3 12 2 5" xfId="20126" xr:uid="{5FEFC779-BC65-4C60-9C48-AA57527856E9}"/>
    <cellStyle name="20% - Accent3 12 2 5 2" xfId="48803" xr:uid="{23894E5D-FE2E-434F-8B44-500031CFF845}"/>
    <cellStyle name="20% - Accent3 12 2 6" xfId="30023" xr:uid="{3A5961BE-3255-46A2-A53A-35D426F4417E}"/>
    <cellStyle name="20% - Accent3 12 3" xfId="1417" xr:uid="{57765EF9-92BA-4106-B3F3-152D08DC63B0}"/>
    <cellStyle name="20% - Accent3 12 3 2" xfId="3371" xr:uid="{1E499CD7-5C8C-4FF4-812B-FE951BC9746F}"/>
    <cellStyle name="20% - Accent3 12 3 2 2" xfId="32111" xr:uid="{F2C59E89-5833-4F27-8C0E-380275DCE224}"/>
    <cellStyle name="20% - Accent3 12 3 3" xfId="6978" xr:uid="{E665E764-E62A-4851-96B8-36538FACBC40}"/>
    <cellStyle name="20% - Accent3 12 3 3 2" xfId="35663" xr:uid="{872C4402-024E-41BA-8D60-EACA600410C6}"/>
    <cellStyle name="20% - Accent3 12 3 4" xfId="12690" xr:uid="{24218F18-2726-46A9-B96B-B9A49094113D}"/>
    <cellStyle name="20% - Accent3 12 3 4 2" xfId="41368" xr:uid="{B0ADA94C-7CA1-4EB5-B624-BA0083924A2A}"/>
    <cellStyle name="20% - Accent3 12 3 5" xfId="21543" xr:uid="{D2AFDA29-D4F0-4188-8A9A-0108243E1FEC}"/>
    <cellStyle name="20% - Accent3 12 3 5 2" xfId="50220" xr:uid="{8892507F-F085-4161-9222-18F0C2F5D62B}"/>
    <cellStyle name="20% - Accent3 12 3 6" xfId="30318" xr:uid="{F75D98A9-4845-44A3-AD5B-634262BFD1C5}"/>
    <cellStyle name="20% - Accent3 12 4" xfId="1756" xr:uid="{888C98E9-EE14-47EF-B5CC-D5346BB61F54}"/>
    <cellStyle name="20% - Accent3 12 4 2" xfId="3710" xr:uid="{29BE5F67-A11D-4859-A3FD-D79E2DA2A7CA}"/>
    <cellStyle name="20% - Accent3 12 4 2 2" xfId="32450" xr:uid="{953D861C-D97E-4219-BF9F-37597D5D9194}"/>
    <cellStyle name="20% - Accent3 12 4 3" xfId="8395" xr:uid="{F4B3B305-2B36-41B4-8A58-59DEF15F0424}"/>
    <cellStyle name="20% - Accent3 12 4 3 2" xfId="37080" xr:uid="{D56AB3B8-F482-4F14-94F7-E5755424C506}"/>
    <cellStyle name="20% - Accent3 12 4 4" xfId="14107" xr:uid="{EC648D53-437D-49CE-AAFD-2AFFB0C8A574}"/>
    <cellStyle name="20% - Accent3 12 4 4 2" xfId="42785" xr:uid="{CA1C36A3-9EE7-4BC4-82E0-8EE077CFCA61}"/>
    <cellStyle name="20% - Accent3 12 4 5" xfId="22960" xr:uid="{08B21598-FD3E-44A6-9E13-CABEF972D5C5}"/>
    <cellStyle name="20% - Accent3 12 4 5 2" xfId="51637" xr:uid="{F1EC8DE6-A731-436C-8EB4-98993412D2B2}"/>
    <cellStyle name="20% - Accent3 12 4 6" xfId="30657" xr:uid="{D9833EC7-7A21-4184-B79C-6E6577BFE9F7}"/>
    <cellStyle name="20% - Accent3 12 5" xfId="2803" xr:uid="{E2086524-BD4D-4381-98B3-A605082A0622}"/>
    <cellStyle name="20% - Accent3 12 5 2" xfId="15622" xr:uid="{5D7FD517-B508-4C9A-95CD-4AD1B1AE6A5D}"/>
    <cellStyle name="20% - Accent3 12 5 2 2" xfId="44300" xr:uid="{53B83243-DDCA-469A-AD4A-DB44EBC88BF8}"/>
    <cellStyle name="20% - Accent3 12 5 3" xfId="24475" xr:uid="{29B90F60-48A9-49D5-B7A8-4C8D8C97B6A3}"/>
    <cellStyle name="20% - Accent3 12 5 3 2" xfId="53152" xr:uid="{9857014F-D297-4B9E-8157-B98CAE14F0E4}"/>
    <cellStyle name="20% - Accent3 12 5 4" xfId="31543" xr:uid="{A8787149-F85A-493C-AAD6-9723F31647B8}"/>
    <cellStyle name="20% - Accent3 12 6" xfId="4210" xr:uid="{B378F206-AF33-493D-A7B6-F077A5ACDC47}"/>
    <cellStyle name="20% - Accent3 12 6 2" xfId="17181" xr:uid="{77621B79-933A-491F-9F3E-92D6221F886B}"/>
    <cellStyle name="20% - Accent3 12 6 2 2" xfId="45859" xr:uid="{6C5FA078-D5B6-4413-801A-D93809DF738F}"/>
    <cellStyle name="20% - Accent3 12 6 3" xfId="26034" xr:uid="{D28F9535-358A-457C-AF9E-D438C901F1C8}"/>
    <cellStyle name="20% - Accent3 12 6 3 2" xfId="54711" xr:uid="{761EAE4F-3FE6-434B-AFA1-247659ABD023}"/>
    <cellStyle name="20% - Accent3 12 6 4" xfId="32895" xr:uid="{7093BD79-3616-4079-B754-9CC2B83333AE}"/>
    <cellStyle name="20% - Accent3 12 7" xfId="9922" xr:uid="{161588A9-295E-4660-A224-0A337208B798}"/>
    <cellStyle name="20% - Accent3 12 7 2" xfId="27627" xr:uid="{5897C0FD-F676-4450-B2BE-384DCC1C60BC}"/>
    <cellStyle name="20% - Accent3 12 7 2 2" xfId="56304" xr:uid="{5B35F8D7-FFEE-47A5-A772-7C35F4A72A2D}"/>
    <cellStyle name="20% - Accent3 12 7 3" xfId="38600" xr:uid="{38E9A941-D3E3-4033-A39D-8488D9AFA78F}"/>
    <cellStyle name="20% - Accent3 12 8" xfId="18775" xr:uid="{8F7740E2-9BA7-46AA-B25B-0EBCBA7BD8D3}"/>
    <cellStyle name="20% - Accent3 12 8 2" xfId="47452" xr:uid="{1FCD641C-5110-43E6-A827-C488EB6AFF0E}"/>
    <cellStyle name="20% - Accent3 12 9" xfId="29750" xr:uid="{850C4BC2-BF30-4969-BE4B-56CDB5A7F734}"/>
    <cellStyle name="20% - Accent3 13" xfId="871" xr:uid="{29D485CE-7038-4709-A008-D6CEDA4D1D1B}"/>
    <cellStyle name="20% - Accent3 13 2" xfId="1144" xr:uid="{AA2633F1-977B-4CC8-9447-4EEE39AB6856}"/>
    <cellStyle name="20% - Accent3 13 2 2" xfId="3098" xr:uid="{7B546FDC-D543-4BF0-8648-CA218CD2D541}"/>
    <cellStyle name="20% - Accent3 13 2 2 2" xfId="31838" xr:uid="{64FE340A-F1EB-4107-A245-ABAF03B47FCF}"/>
    <cellStyle name="20% - Accent3 13 2 3" xfId="5583" xr:uid="{810A9352-9213-4420-9A95-9F3966454A6D}"/>
    <cellStyle name="20% - Accent3 13 2 3 2" xfId="34268" xr:uid="{DECFF0BE-7BEF-4BE0-9AE7-7A9437DCF891}"/>
    <cellStyle name="20% - Accent3 13 2 4" xfId="11295" xr:uid="{810AB53D-2BF2-4F96-9825-13948209CDA4}"/>
    <cellStyle name="20% - Accent3 13 2 4 2" xfId="39973" xr:uid="{1F11823C-ABCE-443B-B265-6DC7286642A5}"/>
    <cellStyle name="20% - Accent3 13 2 5" xfId="20148" xr:uid="{AFC15006-58C0-4CC1-B4E7-A25D2960B625}"/>
    <cellStyle name="20% - Accent3 13 2 5 2" xfId="48825" xr:uid="{506FE93A-EEE2-4B4C-9E83-B14F72703370}"/>
    <cellStyle name="20% - Accent3 13 2 6" xfId="30045" xr:uid="{0AED5DB3-FF08-48F3-BBEA-098C376BC5D4}"/>
    <cellStyle name="20% - Accent3 13 3" xfId="1439" xr:uid="{9CC13B97-5F81-40BC-A8DA-FBF1C4CB253F}"/>
    <cellStyle name="20% - Accent3 13 3 2" xfId="3393" xr:uid="{EB537419-820D-4636-8AAB-8389E64F7FD5}"/>
    <cellStyle name="20% - Accent3 13 3 2 2" xfId="32133" xr:uid="{4D084EF0-4CA4-421F-A779-F76B1236666B}"/>
    <cellStyle name="20% - Accent3 13 3 3" xfId="7000" xr:uid="{DA508CC9-1EDA-41D1-BED6-969E717B19B7}"/>
    <cellStyle name="20% - Accent3 13 3 3 2" xfId="35685" xr:uid="{47B385C6-3BA9-47F5-8F94-F2D8E1C533B0}"/>
    <cellStyle name="20% - Accent3 13 3 4" xfId="12712" xr:uid="{46F68B2C-75C4-4B57-81C4-C7BCF6385E84}"/>
    <cellStyle name="20% - Accent3 13 3 4 2" xfId="41390" xr:uid="{25B0189B-1AD8-40EF-9A28-D2E1334AB454}"/>
    <cellStyle name="20% - Accent3 13 3 5" xfId="21565" xr:uid="{D77AB102-0360-4748-9659-A4EBBC6B66BF}"/>
    <cellStyle name="20% - Accent3 13 3 5 2" xfId="50242" xr:uid="{1D0EFEA5-585B-4480-AB62-DCF107812A19}"/>
    <cellStyle name="20% - Accent3 13 3 6" xfId="30340" xr:uid="{1B14C968-4461-4A3F-898D-669204AA72D3}"/>
    <cellStyle name="20% - Accent3 13 4" xfId="1778" xr:uid="{FF1FCF1F-CB2A-4479-BA12-695DF89469FC}"/>
    <cellStyle name="20% - Accent3 13 4 2" xfId="3732" xr:uid="{332053D8-6B81-41C9-AE35-0FC00ADB575E}"/>
    <cellStyle name="20% - Accent3 13 4 2 2" xfId="32472" xr:uid="{4B8D86AF-D737-4988-8D02-EDB39A5ABEC4}"/>
    <cellStyle name="20% - Accent3 13 4 3" xfId="8417" xr:uid="{E501B825-453D-4337-8959-C5B4D5E24364}"/>
    <cellStyle name="20% - Accent3 13 4 3 2" xfId="37102" xr:uid="{8DD69B17-194E-4FD6-A86A-861A74A70C8C}"/>
    <cellStyle name="20% - Accent3 13 4 4" xfId="14129" xr:uid="{EA7A2366-CACF-47D4-9DE3-11213F31C7F9}"/>
    <cellStyle name="20% - Accent3 13 4 4 2" xfId="42807" xr:uid="{CE66BFA5-75BE-4857-AAC3-21AA475F573C}"/>
    <cellStyle name="20% - Accent3 13 4 5" xfId="22982" xr:uid="{120C2871-B96F-470D-8C8E-C1D3E28A761F}"/>
    <cellStyle name="20% - Accent3 13 4 5 2" xfId="51659" xr:uid="{AA5CBDA2-3C3D-4B8D-B3A7-3A8F4F9833AB}"/>
    <cellStyle name="20% - Accent3 13 4 6" xfId="30679" xr:uid="{0DF9280D-9406-40C4-A8B5-9A40ED950189}"/>
    <cellStyle name="20% - Accent3 13 5" xfId="2825" xr:uid="{095244B2-3DF2-4079-9588-7D04A49C47F1}"/>
    <cellStyle name="20% - Accent3 13 5 2" xfId="15644" xr:uid="{69B07AA2-C291-4724-852B-B7E0AC28D67A}"/>
    <cellStyle name="20% - Accent3 13 5 2 2" xfId="44322" xr:uid="{2E51F7A6-4DEB-4685-9DD4-FDB2C29C090A}"/>
    <cellStyle name="20% - Accent3 13 5 3" xfId="24497" xr:uid="{A3411CB1-34F8-4E84-9517-9217330A12AA}"/>
    <cellStyle name="20% - Accent3 13 5 3 2" xfId="53174" xr:uid="{1A4186EB-A16F-4B50-8C56-DA2538AED614}"/>
    <cellStyle name="20% - Accent3 13 5 4" xfId="31565" xr:uid="{36FFBE22-8D08-42B9-8850-22BBBD9949A0}"/>
    <cellStyle name="20% - Accent3 13 6" xfId="4232" xr:uid="{2D702EC0-A1E1-4D2C-8B2E-245782C2CEF4}"/>
    <cellStyle name="20% - Accent3 13 6 2" xfId="17203" xr:uid="{958C9BBE-C64B-427A-B65D-BE9BFA95A91D}"/>
    <cellStyle name="20% - Accent3 13 6 2 2" xfId="45881" xr:uid="{984F7AE7-4F58-4190-AAFB-17860E268370}"/>
    <cellStyle name="20% - Accent3 13 6 3" xfId="26056" xr:uid="{4BB47ADF-D6F4-4983-9BC2-3B2D29C4CEB0}"/>
    <cellStyle name="20% - Accent3 13 6 3 2" xfId="54733" xr:uid="{6C16371B-70A0-4F74-AE70-4AAA2B28A5E2}"/>
    <cellStyle name="20% - Accent3 13 6 4" xfId="32917" xr:uid="{2F32CF60-5156-4AF1-923F-65BD30FCB060}"/>
    <cellStyle name="20% - Accent3 13 7" xfId="9944" xr:uid="{4EA5DBDD-A9D1-4094-9A79-47C2F84494C5}"/>
    <cellStyle name="20% - Accent3 13 7 2" xfId="27649" xr:uid="{AACC008A-8CF6-4AEE-BC7F-ED0611E09CF1}"/>
    <cellStyle name="20% - Accent3 13 7 2 2" xfId="56326" xr:uid="{254F466B-30AE-4564-9AC7-24F68AC85A84}"/>
    <cellStyle name="20% - Accent3 13 7 3" xfId="38622" xr:uid="{4FC0E90D-2AA7-43F6-BCF1-FC95849A6B25}"/>
    <cellStyle name="20% - Accent3 13 8" xfId="18797" xr:uid="{644EA906-F259-4436-9A67-83521FD1F032}"/>
    <cellStyle name="20% - Accent3 13 8 2" xfId="47474" xr:uid="{5C24E5EC-BE32-4E90-AF61-C65B39E8170B}"/>
    <cellStyle name="20% - Accent3 13 9" xfId="29772" xr:uid="{1298F98C-A519-4AD6-9C65-6856459B8EDC}"/>
    <cellStyle name="20% - Accent3 14" xfId="893" xr:uid="{5A87F28E-08C9-4A76-A038-5606AF8C2B72}"/>
    <cellStyle name="20% - Accent3 14 2" xfId="1166" xr:uid="{C5BE46E8-0747-4604-9581-8E705E1E8B3A}"/>
    <cellStyle name="20% - Accent3 14 2 2" xfId="3120" xr:uid="{C116796E-D4BA-46AF-B2F7-CF62EA38CD89}"/>
    <cellStyle name="20% - Accent3 14 2 2 2" xfId="31860" xr:uid="{71010F2C-4B5A-4C73-8D71-58073524F7B1}"/>
    <cellStyle name="20% - Accent3 14 2 3" xfId="5605" xr:uid="{3B155FF1-E576-473C-BD12-BC5669C21F3E}"/>
    <cellStyle name="20% - Accent3 14 2 3 2" xfId="34290" xr:uid="{B5A489A2-8741-432C-A793-179640175C73}"/>
    <cellStyle name="20% - Accent3 14 2 4" xfId="11317" xr:uid="{188C6990-4417-481D-967D-744E1E2FC532}"/>
    <cellStyle name="20% - Accent3 14 2 4 2" xfId="39995" xr:uid="{C274AF4B-13A7-436C-96DD-D44E73FAEA24}"/>
    <cellStyle name="20% - Accent3 14 2 5" xfId="20170" xr:uid="{478D06EB-18B2-4785-B4C9-A271250BA8AC}"/>
    <cellStyle name="20% - Accent3 14 2 5 2" xfId="48847" xr:uid="{15FDAA16-9272-45A4-B15A-84DF42278F6F}"/>
    <cellStyle name="20% - Accent3 14 2 6" xfId="30067" xr:uid="{E8143D08-AA3A-422D-98C3-528AEDA4C579}"/>
    <cellStyle name="20% - Accent3 14 3" xfId="1461" xr:uid="{2E57213E-4E19-4702-B053-8FBAA604DCF1}"/>
    <cellStyle name="20% - Accent3 14 3 2" xfId="3415" xr:uid="{3FC9B232-5834-43F3-B4DE-23AD9313930C}"/>
    <cellStyle name="20% - Accent3 14 3 2 2" xfId="32155" xr:uid="{C09E5337-E6D7-4AD3-BE04-65B1C8B47876}"/>
    <cellStyle name="20% - Accent3 14 3 3" xfId="7022" xr:uid="{C9166A64-1D65-45E9-BDAE-26F9B3A25B93}"/>
    <cellStyle name="20% - Accent3 14 3 3 2" xfId="35707" xr:uid="{E5B37896-257F-4271-8C00-B66A8D6412ED}"/>
    <cellStyle name="20% - Accent3 14 3 4" xfId="12734" xr:uid="{DB13728D-802D-4FD4-899D-F9D913AB51D8}"/>
    <cellStyle name="20% - Accent3 14 3 4 2" xfId="41412" xr:uid="{D68232E9-5E9D-4D42-B6F7-19FCA3AB74FE}"/>
    <cellStyle name="20% - Accent3 14 3 5" xfId="21587" xr:uid="{FAB1B7AD-243F-4E1D-9224-492DF3D1549F}"/>
    <cellStyle name="20% - Accent3 14 3 5 2" xfId="50264" xr:uid="{9272866E-041B-4515-8FE7-DF0F77CC06A9}"/>
    <cellStyle name="20% - Accent3 14 3 6" xfId="30362" xr:uid="{1F76D6DC-1657-466F-87E5-98810DC62677}"/>
    <cellStyle name="20% - Accent3 14 4" xfId="1800" xr:uid="{EDE93C20-DAA3-447A-93D6-1F55BBF1FABD}"/>
    <cellStyle name="20% - Accent3 14 4 2" xfId="3754" xr:uid="{C54790E8-91FD-4F93-9A63-8FC3EDA1A78B}"/>
    <cellStyle name="20% - Accent3 14 4 2 2" xfId="32494" xr:uid="{EF989012-1D89-4686-B591-FDE29C2A2783}"/>
    <cellStyle name="20% - Accent3 14 4 3" xfId="8439" xr:uid="{48DF29B1-F140-47A7-A11D-C07168EA6017}"/>
    <cellStyle name="20% - Accent3 14 4 3 2" xfId="37124" xr:uid="{C58320AB-6312-490F-8FD4-25B34033A80B}"/>
    <cellStyle name="20% - Accent3 14 4 4" xfId="14151" xr:uid="{0C34A4F9-A300-4E88-98EF-293B771FBC1F}"/>
    <cellStyle name="20% - Accent3 14 4 4 2" xfId="42829" xr:uid="{77346E4E-E03C-46A7-A9E9-781F51714E51}"/>
    <cellStyle name="20% - Accent3 14 4 5" xfId="23004" xr:uid="{8C142466-4909-4084-A698-262753BC0C60}"/>
    <cellStyle name="20% - Accent3 14 4 5 2" xfId="51681" xr:uid="{D611BB88-BCFD-441E-83FC-FF59F426AC4C}"/>
    <cellStyle name="20% - Accent3 14 4 6" xfId="30701" xr:uid="{1DFC74A3-9E32-4463-B90F-13124F893D88}"/>
    <cellStyle name="20% - Accent3 14 5" xfId="2847" xr:uid="{CE4B94FC-590B-4344-A606-4D44EC54A539}"/>
    <cellStyle name="20% - Accent3 14 5 2" xfId="15666" xr:uid="{0DF49915-5F18-41F6-ADE5-A319F51AF8A4}"/>
    <cellStyle name="20% - Accent3 14 5 2 2" xfId="44344" xr:uid="{689EC228-4ACA-4DC7-8FA0-10B3E46B7011}"/>
    <cellStyle name="20% - Accent3 14 5 3" xfId="24519" xr:uid="{6AE5A73E-F291-405B-B77A-782B22ED749D}"/>
    <cellStyle name="20% - Accent3 14 5 3 2" xfId="53196" xr:uid="{284CAEFF-3F02-46BC-9E92-DA2A49C63B5C}"/>
    <cellStyle name="20% - Accent3 14 5 4" xfId="31587" xr:uid="{836AB078-61AC-4B38-B3E0-06B35A78E31E}"/>
    <cellStyle name="20% - Accent3 14 6" xfId="4254" xr:uid="{32FCBFE8-A23B-4597-A3C7-5A6752764055}"/>
    <cellStyle name="20% - Accent3 14 6 2" xfId="17225" xr:uid="{2728FCC3-279A-4D4E-9AE9-FA76FEBC0929}"/>
    <cellStyle name="20% - Accent3 14 6 2 2" xfId="45903" xr:uid="{C3F58F05-E39D-48C5-AF74-BD33975B2F36}"/>
    <cellStyle name="20% - Accent3 14 6 3" xfId="26078" xr:uid="{D524AF65-3F9E-4AC4-B9DE-29A625A34953}"/>
    <cellStyle name="20% - Accent3 14 6 3 2" xfId="54755" xr:uid="{8E3DD1E3-9423-402A-9585-33F944E248C7}"/>
    <cellStyle name="20% - Accent3 14 6 4" xfId="32939" xr:uid="{6F3E8045-1284-4E2C-ACCE-8B740AF129CA}"/>
    <cellStyle name="20% - Accent3 14 7" xfId="9966" xr:uid="{401B8678-7C71-48D2-A4B8-F1B70E69587B}"/>
    <cellStyle name="20% - Accent3 14 7 2" xfId="27671" xr:uid="{A7B72A43-995D-46D4-A665-82D81D14CFDE}"/>
    <cellStyle name="20% - Accent3 14 7 2 2" xfId="56348" xr:uid="{A667A02C-85C0-48FB-9FEE-8125E907EDC4}"/>
    <cellStyle name="20% - Accent3 14 7 3" xfId="38644" xr:uid="{7C34E9BE-9870-430B-B08D-3FA882FB4916}"/>
    <cellStyle name="20% - Accent3 14 8" xfId="18819" xr:uid="{96376A44-E8BB-4383-BA4C-01D5172B6A4B}"/>
    <cellStyle name="20% - Accent3 14 8 2" xfId="47496" xr:uid="{E57D06A6-33E7-47DC-9321-A5868C8A0DA2}"/>
    <cellStyle name="20% - Accent3 14 9" xfId="29794" xr:uid="{2C1E107C-157D-4829-9FB0-243B5A03EEFD}"/>
    <cellStyle name="20% - Accent3 15" xfId="915" xr:uid="{A6E3B147-CD68-4ADA-BB62-16EA5991A781}"/>
    <cellStyle name="20% - Accent3 15 2" xfId="1188" xr:uid="{70484406-8885-441F-ABA5-D2627A31B983}"/>
    <cellStyle name="20% - Accent3 15 2 2" xfId="3142" xr:uid="{50D2208B-3872-46B5-9BE7-7D365938BD42}"/>
    <cellStyle name="20% - Accent3 15 2 2 2" xfId="31882" xr:uid="{24F5F3C5-D7D5-494C-9680-298B618ABE46}"/>
    <cellStyle name="20% - Accent3 15 2 3" xfId="5627" xr:uid="{43531F31-7B35-4095-B508-EBD5DB1BDA32}"/>
    <cellStyle name="20% - Accent3 15 2 3 2" xfId="34312" xr:uid="{534A3C96-3261-4207-ACFD-8CAAD5FCD2C7}"/>
    <cellStyle name="20% - Accent3 15 2 4" xfId="11339" xr:uid="{4AA9691E-E18F-4033-9D2E-9CF9F6C0DB13}"/>
    <cellStyle name="20% - Accent3 15 2 4 2" xfId="40017" xr:uid="{1A81C5F2-BB25-4356-A879-E91D243F5AA3}"/>
    <cellStyle name="20% - Accent3 15 2 5" xfId="20192" xr:uid="{C5CCC5A9-E52D-41EF-A02E-910575E097DF}"/>
    <cellStyle name="20% - Accent3 15 2 5 2" xfId="48869" xr:uid="{D5DAA7E2-6EA3-4B95-B854-6AD42F6268BB}"/>
    <cellStyle name="20% - Accent3 15 2 6" xfId="30089" xr:uid="{2BDA0819-97EA-45CD-AFDE-A78E494C6D29}"/>
    <cellStyle name="20% - Accent3 15 3" xfId="1483" xr:uid="{2DEDBEC3-4FBC-4118-81F4-C7D7663E9357}"/>
    <cellStyle name="20% - Accent3 15 3 2" xfId="3437" xr:uid="{1798F2A9-2281-4307-BC2C-4908F87A21B8}"/>
    <cellStyle name="20% - Accent3 15 3 2 2" xfId="32177" xr:uid="{93339649-B0F5-433F-BE7C-060E858CD4A3}"/>
    <cellStyle name="20% - Accent3 15 3 3" xfId="7044" xr:uid="{B1771AA1-1428-4614-BD49-B67C4E0F9420}"/>
    <cellStyle name="20% - Accent3 15 3 3 2" xfId="35729" xr:uid="{89234842-12C8-4E3F-9D4F-E15393989AF8}"/>
    <cellStyle name="20% - Accent3 15 3 4" xfId="12756" xr:uid="{499762DC-FD52-4EA1-8D58-D86735AB14F4}"/>
    <cellStyle name="20% - Accent3 15 3 4 2" xfId="41434" xr:uid="{4DDE922C-4B41-4407-BA3F-6B77500601AC}"/>
    <cellStyle name="20% - Accent3 15 3 5" xfId="21609" xr:uid="{514108F2-DD0E-4561-AD5A-DF0C6885E126}"/>
    <cellStyle name="20% - Accent3 15 3 5 2" xfId="50286" xr:uid="{1C31A11C-2875-4488-8ECF-583EF9B461E4}"/>
    <cellStyle name="20% - Accent3 15 3 6" xfId="30384" xr:uid="{7414FA55-544A-40FF-BA7D-91501DCB77E7}"/>
    <cellStyle name="20% - Accent3 15 4" xfId="1822" xr:uid="{38322A44-EA08-4FB9-AD7F-C10D534A4BA2}"/>
    <cellStyle name="20% - Accent3 15 4 2" xfId="3776" xr:uid="{A30B7844-FAC0-41AF-AE5C-1CE9FDE130CF}"/>
    <cellStyle name="20% - Accent3 15 4 2 2" xfId="32516" xr:uid="{2C9B87F1-F211-4F8E-BFA4-CD97727700D3}"/>
    <cellStyle name="20% - Accent3 15 4 3" xfId="8461" xr:uid="{3B3A0739-9AE7-4165-B15A-BF04ADDB5FB3}"/>
    <cellStyle name="20% - Accent3 15 4 3 2" xfId="37146" xr:uid="{774F157F-5605-4D0B-8C0D-FE5A30AB1B60}"/>
    <cellStyle name="20% - Accent3 15 4 4" xfId="14173" xr:uid="{1ED594F1-F5A2-4CA3-9F0E-CE35BEE98469}"/>
    <cellStyle name="20% - Accent3 15 4 4 2" xfId="42851" xr:uid="{46E98F50-5EC3-453E-B8D4-8DE61966F8DF}"/>
    <cellStyle name="20% - Accent3 15 4 5" xfId="23026" xr:uid="{F1EF53BD-68B3-44DE-9A8D-2B398E8600FE}"/>
    <cellStyle name="20% - Accent3 15 4 5 2" xfId="51703" xr:uid="{8D8D1187-280B-45C6-A68B-D545E49AD54C}"/>
    <cellStyle name="20% - Accent3 15 4 6" xfId="30723" xr:uid="{E9D95605-EA6F-48E4-950F-14F415961DDE}"/>
    <cellStyle name="20% - Accent3 15 5" xfId="2869" xr:uid="{229AA6BD-02E8-4FE6-8C9E-40F24B56F50E}"/>
    <cellStyle name="20% - Accent3 15 5 2" xfId="15688" xr:uid="{B421F1B4-6701-4751-839C-68947D19B921}"/>
    <cellStyle name="20% - Accent3 15 5 2 2" xfId="44366" xr:uid="{AF1767B9-2C82-45F9-B3FF-853F115B1A52}"/>
    <cellStyle name="20% - Accent3 15 5 3" xfId="24541" xr:uid="{1290E9A1-F17F-4AFF-9E4B-EA372776A7F9}"/>
    <cellStyle name="20% - Accent3 15 5 3 2" xfId="53218" xr:uid="{5DB5B623-C1EA-4318-92C3-0DCEAD4C2457}"/>
    <cellStyle name="20% - Accent3 15 5 4" xfId="31609" xr:uid="{7F4AF791-04E8-47AA-A0D8-2F88B4871B73}"/>
    <cellStyle name="20% - Accent3 15 6" xfId="4276" xr:uid="{8936D7A2-90E7-4AA5-8960-ADECF2BB7C34}"/>
    <cellStyle name="20% - Accent3 15 6 2" xfId="17247" xr:uid="{4A671CDE-A405-49CA-8BC2-8EF9A6675732}"/>
    <cellStyle name="20% - Accent3 15 6 2 2" xfId="45925" xr:uid="{33CBDD54-C410-452F-B69C-61DF06ED2DCA}"/>
    <cellStyle name="20% - Accent3 15 6 3" xfId="26100" xr:uid="{58B2055B-54DA-4EBE-8076-3952572395A6}"/>
    <cellStyle name="20% - Accent3 15 6 3 2" xfId="54777" xr:uid="{24E4CA34-3042-4207-A497-4D11AF474464}"/>
    <cellStyle name="20% - Accent3 15 6 4" xfId="32961" xr:uid="{2358D0E5-EC59-46A3-9855-1F827A526D29}"/>
    <cellStyle name="20% - Accent3 15 7" xfId="9988" xr:uid="{B128365C-2C8A-415C-8EC9-A3FB8905BCFB}"/>
    <cellStyle name="20% - Accent3 15 7 2" xfId="27693" xr:uid="{4F9686E6-8B92-4E16-97F2-985474DC6E49}"/>
    <cellStyle name="20% - Accent3 15 7 2 2" xfId="56370" xr:uid="{2BDE75EB-B15A-4011-ADD7-B9BDE05A9EA5}"/>
    <cellStyle name="20% - Accent3 15 7 3" xfId="38666" xr:uid="{CB033879-7DA4-44E7-90DA-6677446F9BA8}"/>
    <cellStyle name="20% - Accent3 15 8" xfId="18841" xr:uid="{5F95F131-F35B-453F-99A1-8C7127626BBE}"/>
    <cellStyle name="20% - Accent3 15 8 2" xfId="47518" xr:uid="{20B62BAE-05BE-445C-B2E8-31EABB2D5F9D}"/>
    <cellStyle name="20% - Accent3 15 9" xfId="29816" xr:uid="{302590C4-5C96-4EFD-9452-256B0A91DA9A}"/>
    <cellStyle name="20% - Accent3 16" xfId="662" xr:uid="{7D2B70B0-B87E-42E6-8136-F400E3A2B9A9}"/>
    <cellStyle name="20% - Accent3 16 2" xfId="1210" xr:uid="{9769BC07-5B00-4AEE-88EA-DBD183646B11}"/>
    <cellStyle name="20% - Accent3 16 2 2" xfId="3164" xr:uid="{7A4B0600-7059-4AA0-9E94-2D06AD89C39D}"/>
    <cellStyle name="20% - Accent3 16 2 2 2" xfId="31904" xr:uid="{40485F9B-C479-4011-A0AF-D165170CFE26}"/>
    <cellStyle name="20% - Accent3 16 2 3" xfId="5649" xr:uid="{14697323-FCCC-4886-A0F0-500435E95E5A}"/>
    <cellStyle name="20% - Accent3 16 2 3 2" xfId="34334" xr:uid="{91ABC6DD-3E96-4F36-84E4-DE0A3FA08D03}"/>
    <cellStyle name="20% - Accent3 16 2 4" xfId="11361" xr:uid="{8241DAB5-F681-4894-8D0C-6997A1D7A5A4}"/>
    <cellStyle name="20% - Accent3 16 2 4 2" xfId="40039" xr:uid="{C7D40444-8A4E-48B6-A27C-3D85B90E96D2}"/>
    <cellStyle name="20% - Accent3 16 2 5" xfId="20214" xr:uid="{2D9CCF28-815A-4E45-894D-D47A4132EB99}"/>
    <cellStyle name="20% - Accent3 16 2 5 2" xfId="48891" xr:uid="{13967591-C9E1-438B-94C4-2C4062EFB047}"/>
    <cellStyle name="20% - Accent3 16 2 6" xfId="30111" xr:uid="{E2187687-A881-41B1-BD6E-000908CC8128}"/>
    <cellStyle name="20% - Accent3 16 3" xfId="1505" xr:uid="{61341E6E-4782-4657-8FAA-F41EDEC01218}"/>
    <cellStyle name="20% - Accent3 16 3 2" xfId="3459" xr:uid="{7DB76DA9-0865-444E-9E45-5231669A969B}"/>
    <cellStyle name="20% - Accent3 16 3 2 2" xfId="32199" xr:uid="{953078B8-4D66-407F-BEBF-B60B24911623}"/>
    <cellStyle name="20% - Accent3 16 3 3" xfId="7066" xr:uid="{6ED168EC-C1D4-4920-BE45-21F16047207E}"/>
    <cellStyle name="20% - Accent3 16 3 3 2" xfId="35751" xr:uid="{DF314240-7094-43B9-83B9-8CAE92AB27F8}"/>
    <cellStyle name="20% - Accent3 16 3 4" xfId="12778" xr:uid="{F2A64AE5-5BA3-400D-B04A-D3740FAC894B}"/>
    <cellStyle name="20% - Accent3 16 3 4 2" xfId="41456" xr:uid="{0B2C3FF4-E15A-4A4A-842A-7E70EECD584C}"/>
    <cellStyle name="20% - Accent3 16 3 5" xfId="21631" xr:uid="{2C3D71B5-C433-45E8-B6E1-794FF9476C13}"/>
    <cellStyle name="20% - Accent3 16 3 5 2" xfId="50308" xr:uid="{B9D1CF59-E27C-4CB4-957B-C82306639FFB}"/>
    <cellStyle name="20% - Accent3 16 3 6" xfId="30406" xr:uid="{E8AB18F3-541F-40B0-B7E5-D7D24FAE0EC1}"/>
    <cellStyle name="20% - Accent3 16 4" xfId="1844" xr:uid="{BF93C330-778D-4B6E-9757-24DE6939DBA5}"/>
    <cellStyle name="20% - Accent3 16 4 2" xfId="3798" xr:uid="{88B74BB4-3A5F-4997-B918-B161ED252154}"/>
    <cellStyle name="20% - Accent3 16 4 2 2" xfId="32538" xr:uid="{F3314BD0-ADA3-4349-8F9F-5C8BE31D2CB8}"/>
    <cellStyle name="20% - Accent3 16 4 3" xfId="8483" xr:uid="{8773F69F-7953-481A-931D-27C96E56A56C}"/>
    <cellStyle name="20% - Accent3 16 4 3 2" xfId="37168" xr:uid="{2CF0B1C3-F8C2-4D20-8FAA-CD588EE8C55A}"/>
    <cellStyle name="20% - Accent3 16 4 4" xfId="14195" xr:uid="{B1B34AEF-EBFC-42BF-B02B-8C27646568C1}"/>
    <cellStyle name="20% - Accent3 16 4 4 2" xfId="42873" xr:uid="{D82EFF19-AE67-41B6-B42F-3FE2EDDC4500}"/>
    <cellStyle name="20% - Accent3 16 4 5" xfId="23048" xr:uid="{33516215-3664-4837-B865-78CCF76C4B49}"/>
    <cellStyle name="20% - Accent3 16 4 5 2" xfId="51725" xr:uid="{8C59D785-A57B-40F2-BE88-4F2E49AD8DD7}"/>
    <cellStyle name="20% - Accent3 16 4 6" xfId="30745" xr:uid="{87D8CECC-FB1A-4516-8DAB-2073E7093DA2}"/>
    <cellStyle name="20% - Accent3 16 5" xfId="2616" xr:uid="{98C344F2-2053-4B04-9552-1CF88F56C3B2}"/>
    <cellStyle name="20% - Accent3 16 5 2" xfId="15710" xr:uid="{9261C20F-9014-41A7-8E88-00CC8DA8FE9C}"/>
    <cellStyle name="20% - Accent3 16 5 2 2" xfId="44388" xr:uid="{8AB07B3F-522D-4A6A-90AC-9258710CDBAC}"/>
    <cellStyle name="20% - Accent3 16 5 3" xfId="24563" xr:uid="{86F5EE76-AC10-4FBC-8E8B-4C6C6CD8D8CD}"/>
    <cellStyle name="20% - Accent3 16 5 3 2" xfId="53240" xr:uid="{C40B93A5-D3FA-4461-99DD-A70E71FCD1D9}"/>
    <cellStyle name="20% - Accent3 16 5 4" xfId="31356" xr:uid="{4DDB6EF6-AB2E-44FC-A5F1-1F66877B1432}"/>
    <cellStyle name="20% - Accent3 16 6" xfId="4298" xr:uid="{837FEF34-2EE9-49A2-9C17-A906AB14A2D9}"/>
    <cellStyle name="20% - Accent3 16 6 2" xfId="17269" xr:uid="{89A00087-8878-487D-ACB6-B23FAC69C0ED}"/>
    <cellStyle name="20% - Accent3 16 6 2 2" xfId="45947" xr:uid="{51E04D0D-A405-462D-82A7-41711D16DCBF}"/>
    <cellStyle name="20% - Accent3 16 6 3" xfId="26122" xr:uid="{73B112E9-5717-46A2-ACE4-5EBF6F0EB57D}"/>
    <cellStyle name="20% - Accent3 16 6 3 2" xfId="54799" xr:uid="{06A26677-7385-4D13-90CA-AB657665347D}"/>
    <cellStyle name="20% - Accent3 16 6 4" xfId="32983" xr:uid="{4C79294E-A892-4429-8734-E3EB1CA371DE}"/>
    <cellStyle name="20% - Accent3 16 7" xfId="10010" xr:uid="{EA339E0E-9E44-4965-AAD6-2CA7AA0A0D51}"/>
    <cellStyle name="20% - Accent3 16 7 2" xfId="27715" xr:uid="{F2861E50-C38B-430C-B781-BC82E7EE0157}"/>
    <cellStyle name="20% - Accent3 16 7 2 2" xfId="56392" xr:uid="{92611B6D-91C9-4476-AFB7-C60B7D916F5D}"/>
    <cellStyle name="20% - Accent3 16 7 3" xfId="38688" xr:uid="{4A99CD38-4CF3-4412-B012-F11D8210269D}"/>
    <cellStyle name="20% - Accent3 16 8" xfId="18863" xr:uid="{20436823-FC6D-4904-9A9C-B85B8FEF44D2}"/>
    <cellStyle name="20% - Accent3 16 8 2" xfId="47540" xr:uid="{53329E40-46AB-4B7A-9E83-232D11A7B444}"/>
    <cellStyle name="20% - Accent3 16 9" xfId="29563" xr:uid="{46FAC776-7909-49B2-859F-0F2BAA0BCA9F}"/>
    <cellStyle name="20% - Accent3 17" xfId="935" xr:uid="{09CEAEB3-AA6E-4905-B599-4787F27A30C1}"/>
    <cellStyle name="20% - Accent3 17 2" xfId="1527" xr:uid="{28E1B41A-242B-4E69-B41E-D521BEAB44BF}"/>
    <cellStyle name="20% - Accent3 17 2 2" xfId="3481" xr:uid="{7CB274F3-153B-421B-9A0C-6CEFD7E3A329}"/>
    <cellStyle name="20% - Accent3 17 2 2 2" xfId="32221" xr:uid="{56F1D281-BBC1-4600-BE99-C575C50D6A8D}"/>
    <cellStyle name="20% - Accent3 17 2 3" xfId="5671" xr:uid="{7400D516-6CA6-44EC-BED0-5C93092DB077}"/>
    <cellStyle name="20% - Accent3 17 2 3 2" xfId="34356" xr:uid="{454B9F50-3F75-4D1D-A8C9-820DC6606EC1}"/>
    <cellStyle name="20% - Accent3 17 2 4" xfId="11383" xr:uid="{05871DAE-4AF5-49F2-9728-5D904C079B23}"/>
    <cellStyle name="20% - Accent3 17 2 4 2" xfId="40061" xr:uid="{F0823837-C80A-4276-8DAA-6745E62ABBC4}"/>
    <cellStyle name="20% - Accent3 17 2 5" xfId="20236" xr:uid="{320DF459-C538-445C-86A8-8F9C6100D3A2}"/>
    <cellStyle name="20% - Accent3 17 2 5 2" xfId="48913" xr:uid="{A6CA6548-8FA9-4ECE-8755-30B6B1EFDA75}"/>
    <cellStyle name="20% - Accent3 17 2 6" xfId="30428" xr:uid="{79F9D996-211B-44C2-8753-38B20E1A82E9}"/>
    <cellStyle name="20% - Accent3 17 3" xfId="1866" xr:uid="{8803A525-4CA7-4661-A15E-B18D92E58737}"/>
    <cellStyle name="20% - Accent3 17 3 2" xfId="3820" xr:uid="{10B3C59C-6528-48D3-9582-7B6C78CAE481}"/>
    <cellStyle name="20% - Accent3 17 3 2 2" xfId="32560" xr:uid="{C31DED0E-161F-4143-8ABC-89736FCD5137}"/>
    <cellStyle name="20% - Accent3 17 3 3" xfId="7088" xr:uid="{39A2A5E7-C6EC-4C45-9AAB-C44213F0C84A}"/>
    <cellStyle name="20% - Accent3 17 3 3 2" xfId="35773" xr:uid="{41FA0C9A-B7B2-4E0E-A92E-2AA46D93786C}"/>
    <cellStyle name="20% - Accent3 17 3 4" xfId="12800" xr:uid="{49F6BF76-EB76-4FFA-A279-2578132C7873}"/>
    <cellStyle name="20% - Accent3 17 3 4 2" xfId="41478" xr:uid="{C9BD13C5-F154-4DB7-90C2-5381B8173DE8}"/>
    <cellStyle name="20% - Accent3 17 3 5" xfId="21653" xr:uid="{265F7BCF-46D0-4811-9E05-E02D0EA12DA1}"/>
    <cellStyle name="20% - Accent3 17 3 5 2" xfId="50330" xr:uid="{3A9577C6-2CF9-4CEE-B2C8-54C70883EB49}"/>
    <cellStyle name="20% - Accent3 17 3 6" xfId="30767" xr:uid="{08987DD5-E082-471C-8C16-095B3674AE7F}"/>
    <cellStyle name="20% - Accent3 17 4" xfId="2889" xr:uid="{6F9C80C6-67D8-4EAD-B412-639BCA09C804}"/>
    <cellStyle name="20% - Accent3 17 4 2" xfId="8505" xr:uid="{6C04820E-3F4B-4F44-A7C7-55E07C1E4A0F}"/>
    <cellStyle name="20% - Accent3 17 4 2 2" xfId="37190" xr:uid="{0C678263-F644-4A59-9E63-11438DD2DDEC}"/>
    <cellStyle name="20% - Accent3 17 4 3" xfId="14217" xr:uid="{1E5BD801-4692-4ABF-9CC2-84F990B8470B}"/>
    <cellStyle name="20% - Accent3 17 4 3 2" xfId="42895" xr:uid="{7BCA9495-E197-48A3-8EBC-81547A1836AA}"/>
    <cellStyle name="20% - Accent3 17 4 4" xfId="23070" xr:uid="{5EE2C419-721D-45EC-9D10-680B4D803AE6}"/>
    <cellStyle name="20% - Accent3 17 4 4 2" xfId="51747" xr:uid="{4DD12EBD-51DC-4380-9DD5-E030E7AD4DAF}"/>
    <cellStyle name="20% - Accent3 17 4 5" xfId="31629" xr:uid="{258A66CC-C3CC-4DCE-A0EE-008497D18853}"/>
    <cellStyle name="20% - Accent3 17 5" xfId="4320" xr:uid="{AC71F38D-6C36-406D-9B0F-0FB4C64CBA50}"/>
    <cellStyle name="20% - Accent3 17 5 2" xfId="15732" xr:uid="{E9C76FD6-3DD5-4CC3-8C1D-30237D5BF820}"/>
    <cellStyle name="20% - Accent3 17 5 2 2" xfId="44410" xr:uid="{8B0C2899-B2DB-4FAB-B091-2B1E7126E1EB}"/>
    <cellStyle name="20% - Accent3 17 5 3" xfId="24585" xr:uid="{BE89F90F-EF27-4A27-BCCF-1AEF9D114BC2}"/>
    <cellStyle name="20% - Accent3 17 5 3 2" xfId="53262" xr:uid="{D6DD1923-F47B-4CE1-9C31-6A4D9A7BDD24}"/>
    <cellStyle name="20% - Accent3 17 5 4" xfId="33005" xr:uid="{941AC85D-05BD-4FC7-A9E1-342AAAE26BB3}"/>
    <cellStyle name="20% - Accent3 17 6" xfId="17291" xr:uid="{106CC722-61F0-42A1-AADE-640C897D3BF9}"/>
    <cellStyle name="20% - Accent3 17 6 2" xfId="26144" xr:uid="{B0BC8E5A-550C-46B1-BAEF-FC1CBE1D60A1}"/>
    <cellStyle name="20% - Accent3 17 6 2 2" xfId="54821" xr:uid="{3BED4A38-D0C6-44D0-9238-DE3732B8C7A1}"/>
    <cellStyle name="20% - Accent3 17 6 3" xfId="45969" xr:uid="{61DF6963-1B2E-46C4-B3AD-11CFD9ABB9E4}"/>
    <cellStyle name="20% - Accent3 17 7" xfId="10032" xr:uid="{A1BD740F-8658-46B7-B04F-60D48FB71C56}"/>
    <cellStyle name="20% - Accent3 17 7 2" xfId="27737" xr:uid="{80529A33-787C-4273-A2CE-B334D37ECD72}"/>
    <cellStyle name="20% - Accent3 17 7 2 2" xfId="56414" xr:uid="{FC294AEE-3323-4B8B-AACD-03B4B8E1FFED}"/>
    <cellStyle name="20% - Accent3 17 7 3" xfId="38710" xr:uid="{DB9D23C0-2390-4267-8001-303C210477BF}"/>
    <cellStyle name="20% - Accent3 17 8" xfId="18885" xr:uid="{234FEE2D-6767-4B11-A936-753BA966757A}"/>
    <cellStyle name="20% - Accent3 17 8 2" xfId="47562" xr:uid="{CFDDC413-C7A3-43A8-9796-EC891D8914D3}"/>
    <cellStyle name="20% - Accent3 17 9" xfId="29836" xr:uid="{3B333FB3-A13D-4053-9294-C629556CA1B8}"/>
    <cellStyle name="20% - Accent3 18" xfId="1549" xr:uid="{21574953-7169-4C25-87F3-461450F9047C}"/>
    <cellStyle name="20% - Accent3 18 2" xfId="1888" xr:uid="{36673B81-2132-47E7-8FEC-630A467C63DD}"/>
    <cellStyle name="20% - Accent3 18 2 2" xfId="3842" xr:uid="{93A9690B-55B2-4202-BBA3-1E4CCB9B8F3B}"/>
    <cellStyle name="20% - Accent3 18 2 2 2" xfId="32582" xr:uid="{F377FD6E-FA14-4CC4-8596-92B1FD8F5F37}"/>
    <cellStyle name="20% - Accent3 18 2 3" xfId="5693" xr:uid="{DFD6B520-5D25-4CF0-8386-64B0A9242C99}"/>
    <cellStyle name="20% - Accent3 18 2 3 2" xfId="34378" xr:uid="{E1B70EC6-E982-4D50-B8D6-0B1685EFAFA2}"/>
    <cellStyle name="20% - Accent3 18 2 4" xfId="11405" xr:uid="{701BAA86-07EB-4A4C-808D-74A5DAA434CB}"/>
    <cellStyle name="20% - Accent3 18 2 4 2" xfId="40083" xr:uid="{3EE214FB-8D0A-42D4-AA88-C74C66550E8E}"/>
    <cellStyle name="20% - Accent3 18 2 5" xfId="20258" xr:uid="{7225FE62-7D6D-4F2E-B6E9-7A27114765AB}"/>
    <cellStyle name="20% - Accent3 18 2 5 2" xfId="48935" xr:uid="{D1AD6E6D-E7A2-47B3-AA97-44D05F9B5A22}"/>
    <cellStyle name="20% - Accent3 18 2 6" xfId="30789" xr:uid="{093616AB-7FAE-4733-B817-0CCD9467EC1B}"/>
    <cellStyle name="20% - Accent3 18 3" xfId="3503" xr:uid="{E7EF4CB9-BA46-4DCC-AE32-640A58817A42}"/>
    <cellStyle name="20% - Accent3 18 3 2" xfId="7110" xr:uid="{79CE8E12-A3F2-4454-98EF-9A3D8CDE8341}"/>
    <cellStyle name="20% - Accent3 18 3 2 2" xfId="35795" xr:uid="{52D1052D-B544-426E-B365-997A554BA424}"/>
    <cellStyle name="20% - Accent3 18 3 3" xfId="12822" xr:uid="{613E7C9E-6374-4C3C-A999-37E048BD8B9F}"/>
    <cellStyle name="20% - Accent3 18 3 3 2" xfId="41500" xr:uid="{BA1C797D-D1B1-48C0-9191-B46DC5EF0292}"/>
    <cellStyle name="20% - Accent3 18 3 4" xfId="21675" xr:uid="{00BE9D41-7B95-40C9-A54B-8B6397CD590B}"/>
    <cellStyle name="20% - Accent3 18 3 4 2" xfId="50352" xr:uid="{B1D6CD3D-EF8C-4912-A592-87A03CB8F65B}"/>
    <cellStyle name="20% - Accent3 18 3 5" xfId="32243" xr:uid="{C8D6E08C-6B8C-4000-AD4C-C734B6978DFE}"/>
    <cellStyle name="20% - Accent3 18 4" xfId="8527" xr:uid="{42DAC8B1-6E22-447B-B11C-AF09BAD51513}"/>
    <cellStyle name="20% - Accent3 18 4 2" xfId="14239" xr:uid="{31BE5BC9-0A42-4D75-BFB4-A0018038C10D}"/>
    <cellStyle name="20% - Accent3 18 4 2 2" xfId="42917" xr:uid="{226CB7F4-5CE4-4F7B-8463-68581ED1FAFA}"/>
    <cellStyle name="20% - Accent3 18 4 3" xfId="23092" xr:uid="{746C55D1-5E1E-45FB-B298-1C856A0175AF}"/>
    <cellStyle name="20% - Accent3 18 4 3 2" xfId="51769" xr:uid="{E49F7562-9F05-4E06-B39E-F2B28AC4EF02}"/>
    <cellStyle name="20% - Accent3 18 4 4" xfId="37212" xr:uid="{8B84F8F2-A6CF-44C9-BEF1-6F1865003C09}"/>
    <cellStyle name="20% - Accent3 18 5" xfId="4342" xr:uid="{51D2AB5A-A8DC-415E-AF60-687F4DD010D2}"/>
    <cellStyle name="20% - Accent3 18 5 2" xfId="15754" xr:uid="{3618401C-EC20-472E-8DBB-C878C8132642}"/>
    <cellStyle name="20% - Accent3 18 5 2 2" xfId="44432" xr:uid="{7B19C339-D61F-4CD9-89C2-D99ECBF19083}"/>
    <cellStyle name="20% - Accent3 18 5 3" xfId="24607" xr:uid="{49AF96A6-5282-4B79-9CA7-6E56131216F9}"/>
    <cellStyle name="20% - Accent3 18 5 3 2" xfId="53284" xr:uid="{7E0C778A-4896-4F6C-A233-CA06160F965E}"/>
    <cellStyle name="20% - Accent3 18 5 4" xfId="33027" xr:uid="{DA071378-45A8-488E-8E97-C706825D7C30}"/>
    <cellStyle name="20% - Accent3 18 6" xfId="17313" xr:uid="{1E82D262-E797-4218-A992-0F1C4F37B785}"/>
    <cellStyle name="20% - Accent3 18 6 2" xfId="26166" xr:uid="{550C474B-674D-4BF4-A6A3-CB42004A6A80}"/>
    <cellStyle name="20% - Accent3 18 6 2 2" xfId="54843" xr:uid="{2780240F-A5E2-4D10-A2DD-E3AFDD510545}"/>
    <cellStyle name="20% - Accent3 18 6 3" xfId="45991" xr:uid="{C4575568-7C1C-4632-8CD3-6EDD831D6576}"/>
    <cellStyle name="20% - Accent3 18 7" xfId="10054" xr:uid="{45B089FC-1B7B-475F-9902-9BE287A6C04B}"/>
    <cellStyle name="20% - Accent3 18 7 2" xfId="27759" xr:uid="{B4868B10-C08B-4C21-9DE1-2AE2BAFD65C6}"/>
    <cellStyle name="20% - Accent3 18 7 2 2" xfId="56436" xr:uid="{DB9F8C0B-2DC4-4DCF-9B3A-A23498B16A20}"/>
    <cellStyle name="20% - Accent3 18 7 3" xfId="38732" xr:uid="{F4E74977-08B1-43EC-B154-F2D6DF0850C7}"/>
    <cellStyle name="20% - Accent3 18 8" xfId="18907" xr:uid="{022F0337-59FB-4F97-971C-119D6E48561E}"/>
    <cellStyle name="20% - Accent3 18 8 2" xfId="47584" xr:uid="{F108798B-EE84-482F-AFF1-12DC51C3D160}"/>
    <cellStyle name="20% - Accent3 18 9" xfId="30450" xr:uid="{16A357BC-11AE-4B8B-BEEC-65FE1C241648}"/>
    <cellStyle name="20% - Accent3 19" xfId="1230" xr:uid="{72FE4863-B263-4AED-9F7C-E28FBDDD339C}"/>
    <cellStyle name="20% - Accent3 19 2" xfId="1910" xr:uid="{CBFF613F-29FE-4063-B09B-5CC663F1144D}"/>
    <cellStyle name="20% - Accent3 19 2 2" xfId="3864" xr:uid="{A1F1D0B1-BA16-4AB3-BFB8-9A5048E37E4A}"/>
    <cellStyle name="20% - Accent3 19 2 2 2" xfId="32604" xr:uid="{B48404C4-DE3E-4A76-904A-BC5579D64974}"/>
    <cellStyle name="20% - Accent3 19 2 3" xfId="5715" xr:uid="{015D476E-BFF4-43A4-8177-BA43DDDA6F09}"/>
    <cellStyle name="20% - Accent3 19 2 3 2" xfId="34400" xr:uid="{7F6D041F-93E9-4E2B-A594-176E006A06B0}"/>
    <cellStyle name="20% - Accent3 19 2 4" xfId="11427" xr:uid="{0FD35752-4975-4700-85EF-1AB601B09682}"/>
    <cellStyle name="20% - Accent3 19 2 4 2" xfId="40105" xr:uid="{739C4D66-4706-47A3-A8B3-AA36F49D91ED}"/>
    <cellStyle name="20% - Accent3 19 2 5" xfId="20280" xr:uid="{444ADE72-7823-479E-880D-5C2577911CCE}"/>
    <cellStyle name="20% - Accent3 19 2 5 2" xfId="48957" xr:uid="{808C3A45-096D-426F-AF07-1F4629A23E8F}"/>
    <cellStyle name="20% - Accent3 19 2 6" xfId="30811" xr:uid="{5C9D4313-4163-4D3F-B3C4-6B0AD693D8CD}"/>
    <cellStyle name="20% - Accent3 19 3" xfId="3184" xr:uid="{AE149608-F419-4766-9C4C-802803A7A3CA}"/>
    <cellStyle name="20% - Accent3 19 3 2" xfId="7132" xr:uid="{8B132CFC-2BE3-49B2-8D94-BE4906E51380}"/>
    <cellStyle name="20% - Accent3 19 3 2 2" xfId="35817" xr:uid="{B01EDCD5-BAD6-404A-83D4-CE7D656DEBEF}"/>
    <cellStyle name="20% - Accent3 19 3 3" xfId="12844" xr:uid="{44DF20D1-BD9D-47A2-80AF-4B2EE157668D}"/>
    <cellStyle name="20% - Accent3 19 3 3 2" xfId="41522" xr:uid="{2DE87563-CB61-483E-878D-DD1A28E34387}"/>
    <cellStyle name="20% - Accent3 19 3 4" xfId="21697" xr:uid="{54C5CCC0-6A4E-4D5F-87ED-6108DFC3BA33}"/>
    <cellStyle name="20% - Accent3 19 3 4 2" xfId="50374" xr:uid="{59F3DF97-01F5-4C4A-8059-0E420F9FCCD7}"/>
    <cellStyle name="20% - Accent3 19 3 5" xfId="31924" xr:uid="{C839CFCA-3AD8-4DCE-90DC-DD47BF6D426F}"/>
    <cellStyle name="20% - Accent3 19 4" xfId="8549" xr:uid="{AA2D5994-9052-44AE-8511-2D50C83C85E4}"/>
    <cellStyle name="20% - Accent3 19 4 2" xfId="14261" xr:uid="{AD84531E-FAD0-4085-AB40-5815BC85DE6E}"/>
    <cellStyle name="20% - Accent3 19 4 2 2" xfId="42939" xr:uid="{E1C6B0F2-2B1B-47D9-97E3-2BF0054C245E}"/>
    <cellStyle name="20% - Accent3 19 4 3" xfId="23114" xr:uid="{BB1CB501-53E3-44FD-A390-D066E279E3C5}"/>
    <cellStyle name="20% - Accent3 19 4 3 2" xfId="51791" xr:uid="{3046314C-D251-4B66-8DA8-D7E2D6170EA7}"/>
    <cellStyle name="20% - Accent3 19 4 4" xfId="37234" xr:uid="{D4AB4DEF-C465-449C-8C60-B9BC474701AC}"/>
    <cellStyle name="20% - Accent3 19 5" xfId="4364" xr:uid="{DACCCC29-1A91-4F5F-9FA7-8F86CA4830E8}"/>
    <cellStyle name="20% - Accent3 19 5 2" xfId="15776" xr:uid="{36C4F350-6695-47FB-8766-6174757120D7}"/>
    <cellStyle name="20% - Accent3 19 5 2 2" xfId="44454" xr:uid="{33FFFB7E-8E48-41DE-BC04-9E7F928516D1}"/>
    <cellStyle name="20% - Accent3 19 5 3" xfId="24629" xr:uid="{28E4B490-0787-4A38-8058-CF331660C0BE}"/>
    <cellStyle name="20% - Accent3 19 5 3 2" xfId="53306" xr:uid="{F02568EA-1AF3-4BC4-A702-F459404C61B6}"/>
    <cellStyle name="20% - Accent3 19 5 4" xfId="33049" xr:uid="{6A3B6C37-80F5-48E1-A0C3-754A21268823}"/>
    <cellStyle name="20% - Accent3 19 6" xfId="17335" xr:uid="{3D748116-3AE2-46AE-AB5B-74ED1574769C}"/>
    <cellStyle name="20% - Accent3 19 6 2" xfId="26188" xr:uid="{73599542-4D07-4DDB-A281-DCF682572E89}"/>
    <cellStyle name="20% - Accent3 19 6 2 2" xfId="54865" xr:uid="{D3093961-2B96-4430-AFE6-6F468FB2CB2F}"/>
    <cellStyle name="20% - Accent3 19 6 3" xfId="46013" xr:uid="{6DB4902A-D8C8-4F86-8BE7-96546A0350A5}"/>
    <cellStyle name="20% - Accent3 19 7" xfId="10076" xr:uid="{2A449F39-E96A-4143-9C55-18538CCC4386}"/>
    <cellStyle name="20% - Accent3 19 7 2" xfId="27781" xr:uid="{96CD7707-20C7-44B1-8BCA-ACF7C2DEDB31}"/>
    <cellStyle name="20% - Accent3 19 7 2 2" xfId="56458" xr:uid="{2161D881-A34C-4FB7-BBDC-876E4FE7FEC4}"/>
    <cellStyle name="20% - Accent3 19 7 3" xfId="38754" xr:uid="{0521D7A1-1CA0-4008-8213-516D584BBC15}"/>
    <cellStyle name="20% - Accent3 19 8" xfId="18929" xr:uid="{B2483328-5959-4417-94BD-BEF08AE58EB5}"/>
    <cellStyle name="20% - Accent3 19 8 2" xfId="47606" xr:uid="{CFB10D77-7F10-4E24-BC3A-FA8E5A0A8A9C}"/>
    <cellStyle name="20% - Accent3 19 9" xfId="30131" xr:uid="{459FF912-1F2F-4C22-88B3-47F3EB1A9220}"/>
    <cellStyle name="20% - Accent3 2" xfId="184" xr:uid="{29B3A90B-0699-4603-B4DB-B0148004E283}"/>
    <cellStyle name="20% - Accent3 2 2" xfId="235" xr:uid="{90CD11BB-C0D1-4FC0-8FD1-4821F91FD005}"/>
    <cellStyle name="20% - Accent3 20" xfId="1932" xr:uid="{A317987F-7CE3-4550-9F0E-80ED83BE663E}"/>
    <cellStyle name="20% - Accent3 20 2" xfId="3886" xr:uid="{25F57A9D-2AC9-4AB5-9125-8E50DB4DA64F}"/>
    <cellStyle name="20% - Accent3 20 2 2" xfId="5737" xr:uid="{1ED62009-5A8F-4E94-B706-B7A3DD6222EC}"/>
    <cellStyle name="20% - Accent3 20 2 2 2" xfId="34422" xr:uid="{AB173FF7-7ACD-444C-830C-34B42EE7E8F4}"/>
    <cellStyle name="20% - Accent3 20 2 3" xfId="11449" xr:uid="{855611DB-B91F-4795-97F1-18A9DB1DBE1A}"/>
    <cellStyle name="20% - Accent3 20 2 3 2" xfId="40127" xr:uid="{3322D258-ECAE-4E05-A0DB-255F91E3ACFB}"/>
    <cellStyle name="20% - Accent3 20 2 4" xfId="20302" xr:uid="{351F81E3-B9D3-4C9D-A147-A51CB753F952}"/>
    <cellStyle name="20% - Accent3 20 2 4 2" xfId="48979" xr:uid="{41203196-4247-401F-BD6B-43D03060E267}"/>
    <cellStyle name="20% - Accent3 20 2 5" xfId="32626" xr:uid="{522F1213-8C4A-4D68-9166-1F507098C2BB}"/>
    <cellStyle name="20% - Accent3 20 3" xfId="7154" xr:uid="{93C277EF-392B-4E8D-944F-B58B48B2F156}"/>
    <cellStyle name="20% - Accent3 20 3 2" xfId="12866" xr:uid="{ECB19F5A-7E50-4A47-A769-B51422C48A99}"/>
    <cellStyle name="20% - Accent3 20 3 2 2" xfId="41544" xr:uid="{AACF28C8-0837-47CF-BF4F-527B67FE9459}"/>
    <cellStyle name="20% - Accent3 20 3 3" xfId="21719" xr:uid="{B883125B-81FC-41C2-BB4F-508BCD096DF3}"/>
    <cellStyle name="20% - Accent3 20 3 3 2" xfId="50396" xr:uid="{B40D31FD-DB95-428F-898F-6ABAA8661626}"/>
    <cellStyle name="20% - Accent3 20 3 4" xfId="35839" xr:uid="{70ED247C-4932-44DA-9AF7-E8699EA981D4}"/>
    <cellStyle name="20% - Accent3 20 4" xfId="8571" xr:uid="{903D1846-9FFF-49D0-AD81-80D76854516C}"/>
    <cellStyle name="20% - Accent3 20 4 2" xfId="14283" xr:uid="{00608B92-0459-4C6D-8F63-9E1EA96F7A7B}"/>
    <cellStyle name="20% - Accent3 20 4 2 2" xfId="42961" xr:uid="{DFC0B481-3E80-4060-BAB5-5194C294295A}"/>
    <cellStyle name="20% - Accent3 20 4 3" xfId="23136" xr:uid="{7B14E57B-594C-46C1-94F2-8C2583032D89}"/>
    <cellStyle name="20% - Accent3 20 4 3 2" xfId="51813" xr:uid="{B90D89DA-8BD8-49A3-9B7A-8F8CF7366F5F}"/>
    <cellStyle name="20% - Accent3 20 4 4" xfId="37256" xr:uid="{E37E46E8-6528-4025-B43E-366D2111FF92}"/>
    <cellStyle name="20% - Accent3 20 5" xfId="4386" xr:uid="{4326DEF6-DE3F-4FCE-BED3-245D1FADDF23}"/>
    <cellStyle name="20% - Accent3 20 5 2" xfId="15798" xr:uid="{0B9112D3-4304-4F71-A050-BC35E2C11F39}"/>
    <cellStyle name="20% - Accent3 20 5 2 2" xfId="44476" xr:uid="{8130B9CF-8262-46A5-B742-A8BBE9F6AD60}"/>
    <cellStyle name="20% - Accent3 20 5 3" xfId="24651" xr:uid="{6C16B5E8-E7E2-4F5E-852F-96ED26E050AF}"/>
    <cellStyle name="20% - Accent3 20 5 3 2" xfId="53328" xr:uid="{334328FA-377D-4164-B01A-A951D4619C84}"/>
    <cellStyle name="20% - Accent3 20 5 4" xfId="33071" xr:uid="{24E39BB1-71CE-4C69-9C8E-EFC64130D7A3}"/>
    <cellStyle name="20% - Accent3 20 6" xfId="17357" xr:uid="{88527B1C-8643-4939-8A10-2A16E8851B82}"/>
    <cellStyle name="20% - Accent3 20 6 2" xfId="26210" xr:uid="{BD08D2A5-B18E-45AB-B19E-BEEF342337F2}"/>
    <cellStyle name="20% - Accent3 20 6 2 2" xfId="54887" xr:uid="{4A77E41B-D3BF-49E4-A3D8-89AD3CFCD4A9}"/>
    <cellStyle name="20% - Accent3 20 6 3" xfId="46035" xr:uid="{97C98528-1A7C-4223-B3C2-5EB451EC5C93}"/>
    <cellStyle name="20% - Accent3 20 7" xfId="10098" xr:uid="{58055BA7-E75D-41D3-A4B9-6F6C1EC4FD73}"/>
    <cellStyle name="20% - Accent3 20 7 2" xfId="27803" xr:uid="{579B3A19-D948-4612-BB29-1BA163E67312}"/>
    <cellStyle name="20% - Accent3 20 7 2 2" xfId="56480" xr:uid="{0210CFA3-3A7E-4515-97E8-69DDE0987AD1}"/>
    <cellStyle name="20% - Accent3 20 7 3" xfId="38776" xr:uid="{3C639DB7-1663-474F-888D-8BBD38FB2DCE}"/>
    <cellStyle name="20% - Accent3 20 8" xfId="18951" xr:uid="{DAD0859B-40CD-467C-A2D3-BD52E79A012C}"/>
    <cellStyle name="20% - Accent3 20 8 2" xfId="47628" xr:uid="{339345E0-7FCD-4098-AC88-CD9B1E480B09}"/>
    <cellStyle name="20% - Accent3 20 9" xfId="30833" xr:uid="{03C1E8BD-6384-4B42-BDEB-18B94BA4F09E}"/>
    <cellStyle name="20% - Accent3 21" xfId="1955" xr:uid="{4854A42F-E478-4E42-8C45-148CC3B201D6}"/>
    <cellStyle name="20% - Accent3 21 2" xfId="3908" xr:uid="{2D2E1765-F394-47A2-B2B1-A867D67EF8B3}"/>
    <cellStyle name="20% - Accent3 21 2 2" xfId="5759" xr:uid="{242A13BB-201E-40FF-A66F-4B8094CAD662}"/>
    <cellStyle name="20% - Accent3 21 2 2 2" xfId="34444" xr:uid="{093A00B5-6B16-4B08-9963-D156964724E6}"/>
    <cellStyle name="20% - Accent3 21 2 3" xfId="11471" xr:uid="{59B6CBC3-A95D-4B20-9325-D3A87A7B0C5B}"/>
    <cellStyle name="20% - Accent3 21 2 3 2" xfId="40149" xr:uid="{496197B4-58DB-44BF-8486-26D40AA7A73E}"/>
    <cellStyle name="20% - Accent3 21 2 4" xfId="20324" xr:uid="{5499482B-2031-4C32-8814-8F1C92512441}"/>
    <cellStyle name="20% - Accent3 21 2 4 2" xfId="49001" xr:uid="{D090248F-5770-4951-830C-33CFD27376F3}"/>
    <cellStyle name="20% - Accent3 21 2 5" xfId="32648" xr:uid="{F18F633F-2D8D-4289-A06A-538EAA62B262}"/>
    <cellStyle name="20% - Accent3 21 3" xfId="7176" xr:uid="{3FF12652-3822-4F1E-BAC7-2B9EA2E3A8DB}"/>
    <cellStyle name="20% - Accent3 21 3 2" xfId="12888" xr:uid="{A068B219-6CF9-4970-965C-62C19B7F7E45}"/>
    <cellStyle name="20% - Accent3 21 3 2 2" xfId="41566" xr:uid="{5E1AD653-9962-4488-885C-718971BDB8C4}"/>
    <cellStyle name="20% - Accent3 21 3 3" xfId="21741" xr:uid="{23A86BC9-DFAC-4AF9-8CA3-AB573B270145}"/>
    <cellStyle name="20% - Accent3 21 3 3 2" xfId="50418" xr:uid="{6DEA6798-390A-407E-8E74-AE23F31E0223}"/>
    <cellStyle name="20% - Accent3 21 3 4" xfId="35861" xr:uid="{DAEF01B0-6579-4F54-837A-75958EE90E31}"/>
    <cellStyle name="20% - Accent3 21 4" xfId="8593" xr:uid="{F29B9F16-A63F-4B46-8B1D-F7BF4C2A0BE1}"/>
    <cellStyle name="20% - Accent3 21 4 2" xfId="14305" xr:uid="{5B5F8D53-6C88-4B87-B199-302478909C25}"/>
    <cellStyle name="20% - Accent3 21 4 2 2" xfId="42983" xr:uid="{4BBE4ED8-485F-46E9-A914-9E70AA3A1DED}"/>
    <cellStyle name="20% - Accent3 21 4 3" xfId="23158" xr:uid="{7CAF7DF5-C441-410C-8C4F-750F1E34FDED}"/>
    <cellStyle name="20% - Accent3 21 4 3 2" xfId="51835" xr:uid="{A69E00CF-BBD4-435A-8569-E400FD701996}"/>
    <cellStyle name="20% - Accent3 21 4 4" xfId="37278" xr:uid="{D5C70AC4-FCC7-4C30-9409-FAF32380DADD}"/>
    <cellStyle name="20% - Accent3 21 5" xfId="4408" xr:uid="{4F070661-5245-4579-AECB-DD56E0048FDF}"/>
    <cellStyle name="20% - Accent3 21 5 2" xfId="15820" xr:uid="{93410F2D-2269-493C-8BBA-4D5FAF7EE574}"/>
    <cellStyle name="20% - Accent3 21 5 2 2" xfId="44498" xr:uid="{7530B7D2-D988-4437-AFFA-9248E869A19A}"/>
    <cellStyle name="20% - Accent3 21 5 3" xfId="24673" xr:uid="{2317DC9F-6CCE-459C-BAFE-E94B86FB450D}"/>
    <cellStyle name="20% - Accent3 21 5 3 2" xfId="53350" xr:uid="{4A1FE54F-B398-4B0A-859C-2B764E571D55}"/>
    <cellStyle name="20% - Accent3 21 5 4" xfId="33093" xr:uid="{A000B85E-7331-40D5-ACC4-84C7F8EC79F0}"/>
    <cellStyle name="20% - Accent3 21 6" xfId="17379" xr:uid="{10EDC6B0-1A26-42B3-95F1-87976B1B1E6B}"/>
    <cellStyle name="20% - Accent3 21 6 2" xfId="26232" xr:uid="{11BCA33D-A6D8-4828-ACCE-A5626D1B9017}"/>
    <cellStyle name="20% - Accent3 21 6 2 2" xfId="54909" xr:uid="{3E24BD2B-D2EE-4025-B9DC-1EAE9DAE8A34}"/>
    <cellStyle name="20% - Accent3 21 6 3" xfId="46057" xr:uid="{57701B96-C9BC-4CCB-A4E0-056A20FD85DF}"/>
    <cellStyle name="20% - Accent3 21 7" xfId="10120" xr:uid="{AB6EEECF-BCEF-4B72-9DD0-687BC4ADD814}"/>
    <cellStyle name="20% - Accent3 21 7 2" xfId="27825" xr:uid="{15B438C9-01C1-442C-93DB-04FDCE7EF47E}"/>
    <cellStyle name="20% - Accent3 21 7 2 2" xfId="56502" xr:uid="{176D99CF-3FF8-4597-AA0E-98211BAE8B67}"/>
    <cellStyle name="20% - Accent3 21 7 3" xfId="38798" xr:uid="{65F0E2B4-A2A3-4122-A6F7-E60BBB4EE90D}"/>
    <cellStyle name="20% - Accent3 21 8" xfId="18973" xr:uid="{295C388B-3083-4F1F-BDFF-F725220F70DE}"/>
    <cellStyle name="20% - Accent3 21 8 2" xfId="47650" xr:uid="{F0EE6DC9-FAA8-4B8C-88AE-921B206CDC55}"/>
    <cellStyle name="20% - Accent3 21 9" xfId="30855" xr:uid="{32BAF393-2146-4443-928F-4A24942F10DD}"/>
    <cellStyle name="20% - Accent3 22" xfId="1569" xr:uid="{65B7DD52-1A02-4691-86F1-4542B9C3320F}"/>
    <cellStyle name="20% - Accent3 22 2" xfId="3523" xr:uid="{F124B174-697F-44F3-8609-00215121F91F}"/>
    <cellStyle name="20% - Accent3 22 2 2" xfId="5781" xr:uid="{FE989CD0-DE91-43EA-88E6-DE09101352AE}"/>
    <cellStyle name="20% - Accent3 22 2 2 2" xfId="34466" xr:uid="{EF633698-3D5B-418E-80B4-C3DFA0C11E1E}"/>
    <cellStyle name="20% - Accent3 22 2 3" xfId="11493" xr:uid="{E20C4231-EC60-407D-B502-29BFE3EE9C7F}"/>
    <cellStyle name="20% - Accent3 22 2 3 2" xfId="40171" xr:uid="{635D2490-D6AD-47FE-A3C2-45BD5287F33B}"/>
    <cellStyle name="20% - Accent3 22 2 4" xfId="20346" xr:uid="{20784268-CA75-4B1A-AC25-ED9F95996F84}"/>
    <cellStyle name="20% - Accent3 22 2 4 2" xfId="49023" xr:uid="{1965236B-6DA2-4E4D-AD10-B4C8813FB56A}"/>
    <cellStyle name="20% - Accent3 22 2 5" xfId="32263" xr:uid="{10B04A78-2816-4E1B-B1AA-8A3A8F2E2483}"/>
    <cellStyle name="20% - Accent3 22 3" xfId="7198" xr:uid="{2BC4E494-8087-4EC0-96F5-C0563F92BB31}"/>
    <cellStyle name="20% - Accent3 22 3 2" xfId="12910" xr:uid="{A7845629-28F0-41E4-A626-9B0AB2800D69}"/>
    <cellStyle name="20% - Accent3 22 3 2 2" xfId="41588" xr:uid="{0CBC10F7-400B-411A-98A6-5D2E3DB20E82}"/>
    <cellStyle name="20% - Accent3 22 3 3" xfId="21763" xr:uid="{79D2D285-AEE5-4179-9514-8828993ED6E1}"/>
    <cellStyle name="20% - Accent3 22 3 3 2" xfId="50440" xr:uid="{D6C5CA1F-4B89-4FBA-9C58-729AD58B816A}"/>
    <cellStyle name="20% - Accent3 22 3 4" xfId="35883" xr:uid="{2F17B97D-0BFA-4FEC-95CB-117256692732}"/>
    <cellStyle name="20% - Accent3 22 4" xfId="8615" xr:uid="{136EA0F6-96E9-45D4-9CD8-3861AE0D5D64}"/>
    <cellStyle name="20% - Accent3 22 4 2" xfId="14327" xr:uid="{D64BC568-40DE-4424-975B-C50D65C868B1}"/>
    <cellStyle name="20% - Accent3 22 4 2 2" xfId="43005" xr:uid="{02A61BC1-46BF-4B93-82AA-6EF7A78FC621}"/>
    <cellStyle name="20% - Accent3 22 4 3" xfId="23180" xr:uid="{EB18527B-AEBB-42D0-A713-E17D72255C8E}"/>
    <cellStyle name="20% - Accent3 22 4 3 2" xfId="51857" xr:uid="{9AC08D28-5817-476C-871A-08896A4BAD6D}"/>
    <cellStyle name="20% - Accent3 22 4 4" xfId="37300" xr:uid="{51073F3B-0B11-4496-84B6-5C2F8E338394}"/>
    <cellStyle name="20% - Accent3 22 5" xfId="4430" xr:uid="{FD79F423-37F5-4FD7-BF79-2C51D290BA0B}"/>
    <cellStyle name="20% - Accent3 22 5 2" xfId="15842" xr:uid="{B4654849-3839-4504-B266-E2CC489D8C2A}"/>
    <cellStyle name="20% - Accent3 22 5 2 2" xfId="44520" xr:uid="{AB0B936D-3BA0-4908-8315-3FF41733C20E}"/>
    <cellStyle name="20% - Accent3 22 5 3" xfId="24695" xr:uid="{3FF40DAE-63A9-428B-BA7C-3818A413D3E8}"/>
    <cellStyle name="20% - Accent3 22 5 3 2" xfId="53372" xr:uid="{DDE25632-9C47-4AB1-86E5-B6CDCF131BA2}"/>
    <cellStyle name="20% - Accent3 22 5 4" xfId="33115" xr:uid="{61364299-D6A9-4C66-A5AF-AFAAC4C6799E}"/>
    <cellStyle name="20% - Accent3 22 6" xfId="17401" xr:uid="{50F3DD9A-BDC0-4AD7-AA1B-05B1CBBDA54B}"/>
    <cellStyle name="20% - Accent3 22 6 2" xfId="26254" xr:uid="{84031503-3059-41D9-B72F-2B43451D4BC0}"/>
    <cellStyle name="20% - Accent3 22 6 2 2" xfId="54931" xr:uid="{F73E8E2E-2482-4B48-884D-16ED3A9CAB65}"/>
    <cellStyle name="20% - Accent3 22 6 3" xfId="46079" xr:uid="{384ED005-FDB8-4D6C-A857-29010FD0CF54}"/>
    <cellStyle name="20% - Accent3 22 7" xfId="10142" xr:uid="{5DA3B885-08C5-42CB-A263-F807E101848E}"/>
    <cellStyle name="20% - Accent3 22 7 2" xfId="27847" xr:uid="{D85C3D53-CAEF-4C4D-9B42-2A1EC1ADAB71}"/>
    <cellStyle name="20% - Accent3 22 7 2 2" xfId="56524" xr:uid="{FEBF6B9E-1907-4095-8DB5-908BF148DA20}"/>
    <cellStyle name="20% - Accent3 22 7 3" xfId="38820" xr:uid="{39E722A4-86DA-4C7D-8A1F-0C9732DF98B9}"/>
    <cellStyle name="20% - Accent3 22 8" xfId="18995" xr:uid="{77757A00-7C46-417D-A3BF-4B7684FFE1D8}"/>
    <cellStyle name="20% - Accent3 22 8 2" xfId="47672" xr:uid="{D2E8F540-9D48-4A63-A8B6-7E4D97D2A7B3}"/>
    <cellStyle name="20% - Accent3 22 9" xfId="30470" xr:uid="{25317B41-1A17-4FE6-BCF7-277F5827B8BC}"/>
    <cellStyle name="20% - Accent3 23" xfId="2145" xr:uid="{1E35AC12-94BE-40AD-BDC6-E51BD043F298}"/>
    <cellStyle name="20% - Accent3 23 2" xfId="5803" xr:uid="{41282147-AA8B-4851-B537-C4CDFD3CECB1}"/>
    <cellStyle name="20% - Accent3 23 2 2" xfId="11515" xr:uid="{B658E3F6-7E3A-47EC-8326-6F7BA023F778}"/>
    <cellStyle name="20% - Accent3 23 2 2 2" xfId="40193" xr:uid="{AE1047D0-5B42-4D94-A1CD-684C97EC46C8}"/>
    <cellStyle name="20% - Accent3 23 2 3" xfId="20368" xr:uid="{810FF86D-B668-41BB-B891-C4F86258C0F2}"/>
    <cellStyle name="20% - Accent3 23 2 3 2" xfId="49045" xr:uid="{D4657059-324F-42DA-BD78-F363E05C91A0}"/>
    <cellStyle name="20% - Accent3 23 2 4" xfId="34488" xr:uid="{D78B72FE-5DC3-481F-B71D-71E6244A551E}"/>
    <cellStyle name="20% - Accent3 23 3" xfId="7220" xr:uid="{24E8E854-E886-4F46-AA65-28E2605D5986}"/>
    <cellStyle name="20% - Accent3 23 3 2" xfId="12932" xr:uid="{60F593B3-C7C4-4700-9851-2265DFBD42FC}"/>
    <cellStyle name="20% - Accent3 23 3 2 2" xfId="41610" xr:uid="{B27D13EE-E4BE-4B93-84B8-164F41036D07}"/>
    <cellStyle name="20% - Accent3 23 3 3" xfId="21785" xr:uid="{DDB6E0B5-7E61-4A72-B5A3-2945AD1A7FC8}"/>
    <cellStyle name="20% - Accent3 23 3 3 2" xfId="50462" xr:uid="{A37D1688-50FA-443E-B903-173F89DB35C2}"/>
    <cellStyle name="20% - Accent3 23 3 4" xfId="35905" xr:uid="{09EC1BB8-AE5B-4C5F-B4FD-DF267545F71B}"/>
    <cellStyle name="20% - Accent3 23 4" xfId="8637" xr:uid="{517732DE-B1F9-4E53-AD13-12AD3542F221}"/>
    <cellStyle name="20% - Accent3 23 4 2" xfId="14349" xr:uid="{9BDA3E54-F702-4857-8324-D56E159A20BF}"/>
    <cellStyle name="20% - Accent3 23 4 2 2" xfId="43027" xr:uid="{0C9C5E29-B8CB-478F-8A9A-44D15442288F}"/>
    <cellStyle name="20% - Accent3 23 4 3" xfId="23202" xr:uid="{A142CE06-9CBA-48BF-A2C4-7A1936246ADD}"/>
    <cellStyle name="20% - Accent3 23 4 3 2" xfId="51879" xr:uid="{7DFA558F-1238-4866-A1EB-B72FD89F7AFB}"/>
    <cellStyle name="20% - Accent3 23 4 4" xfId="37322" xr:uid="{40616CFA-B910-485D-84D7-24A57CE565EC}"/>
    <cellStyle name="20% - Accent3 23 5" xfId="4452" xr:uid="{766C19D4-262F-4F52-BD27-26240D1B058D}"/>
    <cellStyle name="20% - Accent3 23 5 2" xfId="15864" xr:uid="{D9AB6DF7-463E-4072-A3CA-062C77980547}"/>
    <cellStyle name="20% - Accent3 23 5 2 2" xfId="44542" xr:uid="{3CF02EED-BF06-4D91-8193-9462C715CBB0}"/>
    <cellStyle name="20% - Accent3 23 5 3" xfId="24717" xr:uid="{AA03643E-2B65-4082-BD8A-F01BAF74922B}"/>
    <cellStyle name="20% - Accent3 23 5 3 2" xfId="53394" xr:uid="{3F8A090A-61CF-4D6F-806D-917EAA477607}"/>
    <cellStyle name="20% - Accent3 23 5 4" xfId="33137" xr:uid="{3B96DCB6-52D2-480E-BF52-C517ABE2D5D1}"/>
    <cellStyle name="20% - Accent3 23 6" xfId="17423" xr:uid="{32024E54-8D6E-41A7-9B06-97734D980452}"/>
    <cellStyle name="20% - Accent3 23 6 2" xfId="26276" xr:uid="{FE3A3DCB-8BE4-429A-8EED-8168722BA976}"/>
    <cellStyle name="20% - Accent3 23 6 2 2" xfId="54953" xr:uid="{2D8D727D-7CAF-43B6-B072-A31627B6D21E}"/>
    <cellStyle name="20% - Accent3 23 6 3" xfId="46101" xr:uid="{4B29B786-DE45-4CDF-AF21-71787C4CAE5B}"/>
    <cellStyle name="20% - Accent3 23 7" xfId="10164" xr:uid="{0CAC039C-717D-462E-A5F0-C88A25EDE3FE}"/>
    <cellStyle name="20% - Accent3 23 7 2" xfId="27869" xr:uid="{92620D00-902F-4B79-942C-CC0ADABDCD16}"/>
    <cellStyle name="20% - Accent3 23 7 2 2" xfId="56546" xr:uid="{216AB8FE-48F6-4A9B-9F0A-74E1870CA5CC}"/>
    <cellStyle name="20% - Accent3 23 7 3" xfId="38842" xr:uid="{0D094512-E86E-4C14-A1FF-4CFFE308CA85}"/>
    <cellStyle name="20% - Accent3 23 8" xfId="19017" xr:uid="{672B9E86-C577-4221-B1FD-D0B12706E3BD}"/>
    <cellStyle name="20% - Accent3 23 8 2" xfId="47694" xr:uid="{C6E8273C-70EC-4891-879E-3F7DDC19CB6A}"/>
    <cellStyle name="20% - Accent3 23 9" xfId="30917" xr:uid="{2F916F88-204B-486D-AFD5-5C268A4C70CA}"/>
    <cellStyle name="20% - Accent3 24" xfId="4474" xr:uid="{32A7B7A6-60D7-46D4-A1FF-E778A067761D}"/>
    <cellStyle name="20% - Accent3 24 2" xfId="5825" xr:uid="{1D805147-AD83-4CED-9D92-8A00667F8EA4}"/>
    <cellStyle name="20% - Accent3 24 2 2" xfId="11537" xr:uid="{106DD4FD-5BBA-498F-B6B4-F61619AC925D}"/>
    <cellStyle name="20% - Accent3 24 2 2 2" xfId="40215" xr:uid="{C001487C-D1BC-41C5-A9CB-3E5D67717181}"/>
    <cellStyle name="20% - Accent3 24 2 3" xfId="20390" xr:uid="{8863CEBE-FE8E-49CE-B210-4392538CD167}"/>
    <cellStyle name="20% - Accent3 24 2 3 2" xfId="49067" xr:uid="{F0FF3E02-2CE9-4010-8762-4A99677189EB}"/>
    <cellStyle name="20% - Accent3 24 2 4" xfId="34510" xr:uid="{4343BAC5-3DD8-4A18-A2B3-FE9A264800C2}"/>
    <cellStyle name="20% - Accent3 24 3" xfId="7242" xr:uid="{A09A3326-3DB0-40D3-88A4-8F2C69CE553F}"/>
    <cellStyle name="20% - Accent3 24 3 2" xfId="12954" xr:uid="{8A4AAF50-CD94-47B9-8924-F651A5A0716A}"/>
    <cellStyle name="20% - Accent3 24 3 2 2" xfId="41632" xr:uid="{C0B866F6-E40C-4185-8C8E-CB64C305E29A}"/>
    <cellStyle name="20% - Accent3 24 3 3" xfId="21807" xr:uid="{8D7F0155-F9DD-4A7E-91CC-DDAFF44091A1}"/>
    <cellStyle name="20% - Accent3 24 3 3 2" xfId="50484" xr:uid="{02F9CC2B-5FE9-4F19-86C9-49F1B30585FC}"/>
    <cellStyle name="20% - Accent3 24 3 4" xfId="35927" xr:uid="{AB4FA400-BF14-449C-8844-61DCC858AB80}"/>
    <cellStyle name="20% - Accent3 24 4" xfId="8659" xr:uid="{B12E2D89-E0DF-4300-BB65-C25A49C142AE}"/>
    <cellStyle name="20% - Accent3 24 4 2" xfId="14371" xr:uid="{15E4EB07-F923-402B-8B01-B805150B4275}"/>
    <cellStyle name="20% - Accent3 24 4 2 2" xfId="43049" xr:uid="{EEFA0535-77A0-4967-AD20-52D6E570A1B9}"/>
    <cellStyle name="20% - Accent3 24 4 3" xfId="23224" xr:uid="{3DD991BE-C823-44E3-8708-0012FEAE2788}"/>
    <cellStyle name="20% - Accent3 24 4 3 2" xfId="51901" xr:uid="{9350D472-85C3-45FE-AD0A-B8F3E95056C9}"/>
    <cellStyle name="20% - Accent3 24 4 4" xfId="37344" xr:uid="{7D651935-2277-43F9-A756-CADB665F4B29}"/>
    <cellStyle name="20% - Accent3 24 5" xfId="15886" xr:uid="{125AC06A-5815-4ADD-BE4C-661043B5D5E3}"/>
    <cellStyle name="20% - Accent3 24 5 2" xfId="24739" xr:uid="{B2DDE7A0-6AF5-4B63-9C65-AADC6CEEC33E}"/>
    <cellStyle name="20% - Accent3 24 5 2 2" xfId="53416" xr:uid="{BE926465-E9CB-4D85-8584-A553CD0BEB85}"/>
    <cellStyle name="20% - Accent3 24 5 3" xfId="44564" xr:uid="{87064752-284B-45A9-B6F4-CE14D986770D}"/>
    <cellStyle name="20% - Accent3 24 6" xfId="17445" xr:uid="{25E3DFBA-EFF7-40F2-82FB-2389DF03EF49}"/>
    <cellStyle name="20% - Accent3 24 6 2" xfId="26298" xr:uid="{E34871AB-DAFF-404F-848E-DBCF739066C3}"/>
    <cellStyle name="20% - Accent3 24 6 2 2" xfId="54975" xr:uid="{86185CDA-3618-4DE1-9CB2-AA1C8ABB9E59}"/>
    <cellStyle name="20% - Accent3 24 6 3" xfId="46123" xr:uid="{DE5A1C39-4376-4D44-937A-5C7F32C5A891}"/>
    <cellStyle name="20% - Accent3 24 7" xfId="10186" xr:uid="{1D294A63-EF54-45CE-91B8-FCBBB0522A6E}"/>
    <cellStyle name="20% - Accent3 24 7 2" xfId="27891" xr:uid="{E5C205F1-6AAC-4ABA-85F6-1DBC1B6377D8}"/>
    <cellStyle name="20% - Accent3 24 7 2 2" xfId="56568" xr:uid="{77B28A51-0F52-4AD6-B169-88F884ECF23C}"/>
    <cellStyle name="20% - Accent3 24 7 3" xfId="38864" xr:uid="{426E8F38-9A06-42FB-BC56-92B9322113A7}"/>
    <cellStyle name="20% - Accent3 24 8" xfId="19039" xr:uid="{BFAF7767-4374-4F15-AEBA-84ABAAB44C3F}"/>
    <cellStyle name="20% - Accent3 24 8 2" xfId="47716" xr:uid="{11DA7B8C-29F3-4E7B-A918-3DD7D42E6FEE}"/>
    <cellStyle name="20% - Accent3 24 9" xfId="33159" xr:uid="{D40F16E1-21B7-441F-8CD2-1B1452C50C8E}"/>
    <cellStyle name="20% - Accent3 25" xfId="4496" xr:uid="{241BCE08-93ED-4537-8186-7FED8FC77B58}"/>
    <cellStyle name="20% - Accent3 25 2" xfId="5847" xr:uid="{D46FB931-6A63-420B-A890-A95C40677C58}"/>
    <cellStyle name="20% - Accent3 25 2 2" xfId="11559" xr:uid="{F3FDA78B-6201-4341-B46F-B2D1AA04CC78}"/>
    <cellStyle name="20% - Accent3 25 2 2 2" xfId="40237" xr:uid="{47008E48-EF6F-4CAA-8315-A38E9D2B3473}"/>
    <cellStyle name="20% - Accent3 25 2 3" xfId="20412" xr:uid="{8AB3C055-283B-4C3E-83B8-900C229ECDC0}"/>
    <cellStyle name="20% - Accent3 25 2 3 2" xfId="49089" xr:uid="{EFB9539F-18B1-41A8-A34F-C01CDFA26BF7}"/>
    <cellStyle name="20% - Accent3 25 2 4" xfId="34532" xr:uid="{30439633-84AF-4C0D-B1C3-21F710129AB4}"/>
    <cellStyle name="20% - Accent3 25 3" xfId="7264" xr:uid="{AB0BF314-4248-4B64-8588-2E10E1966AF9}"/>
    <cellStyle name="20% - Accent3 25 3 2" xfId="12976" xr:uid="{2B44BB85-636E-4AF1-A501-870E6A62DD45}"/>
    <cellStyle name="20% - Accent3 25 3 2 2" xfId="41654" xr:uid="{94F18AFD-B2AC-4538-B2EF-2E9AA22DC44C}"/>
    <cellStyle name="20% - Accent3 25 3 3" xfId="21829" xr:uid="{D782F974-F659-4D29-BC22-F6A683928A07}"/>
    <cellStyle name="20% - Accent3 25 3 3 2" xfId="50506" xr:uid="{7E92C06A-A724-490D-B6CF-10C53322B84D}"/>
    <cellStyle name="20% - Accent3 25 3 4" xfId="35949" xr:uid="{7ADC8C87-4897-4DAD-B16A-8F2A6DC5F2A7}"/>
    <cellStyle name="20% - Accent3 25 4" xfId="8681" xr:uid="{FF735C66-98B5-47E2-BE10-06F18CD2B177}"/>
    <cellStyle name="20% - Accent3 25 4 2" xfId="14393" xr:uid="{FE32EE83-5C71-4140-BF5F-E26F2C8FC9EB}"/>
    <cellStyle name="20% - Accent3 25 4 2 2" xfId="43071" xr:uid="{98B70FED-D41F-4966-AEB2-642D039E1878}"/>
    <cellStyle name="20% - Accent3 25 4 3" xfId="23246" xr:uid="{68C4A9C7-CA80-4FF5-B2B7-E53A6F9AE926}"/>
    <cellStyle name="20% - Accent3 25 4 3 2" xfId="51923" xr:uid="{7C229D95-BE4F-453B-B92E-5486F02B993A}"/>
    <cellStyle name="20% - Accent3 25 4 4" xfId="37366" xr:uid="{F25C7BE5-0509-4816-A06D-8F69FB44E8BF}"/>
    <cellStyle name="20% - Accent3 25 5" xfId="15908" xr:uid="{D4533A92-6F21-4CC3-B2B1-496BE63C60D6}"/>
    <cellStyle name="20% - Accent3 25 5 2" xfId="24761" xr:uid="{C87F035C-EB61-46F1-B094-2BD306A2D9A7}"/>
    <cellStyle name="20% - Accent3 25 5 2 2" xfId="53438" xr:uid="{A32AA662-5A96-49B9-8BFA-11C18D2FE089}"/>
    <cellStyle name="20% - Accent3 25 5 3" xfId="44586" xr:uid="{B106107A-89C4-4A55-8A16-D3A0E0B8C838}"/>
    <cellStyle name="20% - Accent3 25 6" xfId="17467" xr:uid="{4FAEAA35-58F5-4C97-A5FB-D24342E504AD}"/>
    <cellStyle name="20% - Accent3 25 6 2" xfId="26320" xr:uid="{56C806DE-A8FD-4E55-BF6C-E39FBB5847D1}"/>
    <cellStyle name="20% - Accent3 25 6 2 2" xfId="54997" xr:uid="{53C07BA5-7F64-4CB2-B5C9-71A7533423D9}"/>
    <cellStyle name="20% - Accent3 25 6 3" xfId="46145" xr:uid="{5601A415-473D-41B1-832D-3D3A9C4F4B5D}"/>
    <cellStyle name="20% - Accent3 25 7" xfId="10208" xr:uid="{2F5FFEBF-297C-4465-95F8-EF83B09E1D49}"/>
    <cellStyle name="20% - Accent3 25 7 2" xfId="27913" xr:uid="{EB5FF148-457E-4152-993B-B86E66EBBA47}"/>
    <cellStyle name="20% - Accent3 25 7 2 2" xfId="56590" xr:uid="{084FF2E6-AD37-435C-8C05-293E5BCBD7B3}"/>
    <cellStyle name="20% - Accent3 25 7 3" xfId="38886" xr:uid="{1BE4BBDB-DC1B-4B86-BFAD-BA9466035D67}"/>
    <cellStyle name="20% - Accent3 25 8" xfId="19061" xr:uid="{B81B836B-DE2B-49FB-B7C8-A155AB3F12D5}"/>
    <cellStyle name="20% - Accent3 25 8 2" xfId="47738" xr:uid="{BE55785B-E81D-48BE-99C4-BABDA844C685}"/>
    <cellStyle name="20% - Accent3 25 9" xfId="33181" xr:uid="{B895B98B-EF75-470E-B4A3-BCA7F2C1E454}"/>
    <cellStyle name="20% - Accent3 26" xfId="4518" xr:uid="{0462A689-7989-48E0-A6C3-67F640E9D856}"/>
    <cellStyle name="20% - Accent3 26 2" xfId="5869" xr:uid="{7FC00945-1177-40B8-90A8-A5CF0A2DB267}"/>
    <cellStyle name="20% - Accent3 26 2 2" xfId="11581" xr:uid="{E7D07480-389F-401D-8048-3CA3130A66FF}"/>
    <cellStyle name="20% - Accent3 26 2 2 2" xfId="40259" xr:uid="{F0190C07-FBCC-44A0-9C3D-8FA61BF0993E}"/>
    <cellStyle name="20% - Accent3 26 2 3" xfId="20434" xr:uid="{DA5C9FB1-6625-4FFA-9714-1C97FE85D8B4}"/>
    <cellStyle name="20% - Accent3 26 2 3 2" xfId="49111" xr:uid="{5436B36C-4982-4D3E-94AE-C6FDE353403F}"/>
    <cellStyle name="20% - Accent3 26 2 4" xfId="34554" xr:uid="{04B2DBA2-CBA5-471E-B303-E354F626FACA}"/>
    <cellStyle name="20% - Accent3 26 3" xfId="7286" xr:uid="{68D6B05D-D8B0-4EEB-BAB2-3023BBCD66A8}"/>
    <cellStyle name="20% - Accent3 26 3 2" xfId="12998" xr:uid="{8908726C-D722-4A4C-9D81-59D9FCF0AFC8}"/>
    <cellStyle name="20% - Accent3 26 3 2 2" xfId="41676" xr:uid="{24030197-1C4B-4DFA-A15D-4BBBEBF15589}"/>
    <cellStyle name="20% - Accent3 26 3 3" xfId="21851" xr:uid="{0BD9CBF3-BFA4-4FF4-BE9E-DBD4511E2E53}"/>
    <cellStyle name="20% - Accent3 26 3 3 2" xfId="50528" xr:uid="{221256F1-75AD-48ED-8B95-6A1472757E43}"/>
    <cellStyle name="20% - Accent3 26 3 4" xfId="35971" xr:uid="{5D96F410-1A05-4BBE-9EE6-B647A443B9AC}"/>
    <cellStyle name="20% - Accent3 26 4" xfId="8703" xr:uid="{875ABEB6-3649-4722-BDBB-A1811B7ADA04}"/>
    <cellStyle name="20% - Accent3 26 4 2" xfId="14415" xr:uid="{C58941C1-E8FA-4D05-A4B0-66B81406DC40}"/>
    <cellStyle name="20% - Accent3 26 4 2 2" xfId="43093" xr:uid="{2DEAFD6B-A48C-48EC-BF66-003C7A266A5E}"/>
    <cellStyle name="20% - Accent3 26 4 3" xfId="23268" xr:uid="{39E8D4D8-702F-46F5-9DB1-C702FAC5EDA9}"/>
    <cellStyle name="20% - Accent3 26 4 3 2" xfId="51945" xr:uid="{A104E1D3-5F3F-409B-A6D2-383C872FF9E8}"/>
    <cellStyle name="20% - Accent3 26 4 4" xfId="37388" xr:uid="{C98CB95F-9B76-476C-A9BD-B291303CDC65}"/>
    <cellStyle name="20% - Accent3 26 5" xfId="15930" xr:uid="{909B8D61-BAC2-4303-9927-1BFF564C0B05}"/>
    <cellStyle name="20% - Accent3 26 5 2" xfId="24783" xr:uid="{50A2A1E7-C3FF-48DF-BC25-F2EBD05E8987}"/>
    <cellStyle name="20% - Accent3 26 5 2 2" xfId="53460" xr:uid="{4D09AF7A-B1A6-4449-9931-1B92659BBA86}"/>
    <cellStyle name="20% - Accent3 26 5 3" xfId="44608" xr:uid="{A8145CA9-CDF9-4068-BDD5-71BEE3A84FEA}"/>
    <cellStyle name="20% - Accent3 26 6" xfId="17489" xr:uid="{FF3986CC-331A-4C27-8497-B6F724B02CAD}"/>
    <cellStyle name="20% - Accent3 26 6 2" xfId="26342" xr:uid="{F48FAA31-F257-4F83-8FDE-18BF992042A9}"/>
    <cellStyle name="20% - Accent3 26 6 2 2" xfId="55019" xr:uid="{A96F1DB5-1ACB-4E7F-9667-DDE1391EBAD8}"/>
    <cellStyle name="20% - Accent3 26 6 3" xfId="46167" xr:uid="{2F918329-5B4C-459D-A21F-AA8935DE673F}"/>
    <cellStyle name="20% - Accent3 26 7" xfId="10230" xr:uid="{679BDC7B-B5B3-4C8F-8542-4F10033F7862}"/>
    <cellStyle name="20% - Accent3 26 7 2" xfId="27935" xr:uid="{9ED99B8A-D89A-4326-8B5F-74B491E26C4E}"/>
    <cellStyle name="20% - Accent3 26 7 2 2" xfId="56612" xr:uid="{BAA286B6-D875-4D6B-A05F-E778E97DAC0A}"/>
    <cellStyle name="20% - Accent3 26 7 3" xfId="38908" xr:uid="{6853E6C0-B77E-4AF5-A924-16ED70AEF60C}"/>
    <cellStyle name="20% - Accent3 26 8" xfId="19083" xr:uid="{F7CBF5AF-0FAE-47E2-9D1C-7D9C5346734A}"/>
    <cellStyle name="20% - Accent3 26 8 2" xfId="47760" xr:uid="{2FC9A6EC-F83F-47BA-8323-92360F87C440}"/>
    <cellStyle name="20% - Accent3 26 9" xfId="33203" xr:uid="{0579080C-AFDA-40E6-8674-778B9F2AE62E}"/>
    <cellStyle name="20% - Accent3 27" xfId="4540" xr:uid="{EE8CCB21-4BC3-4C05-BE8C-A6F49F4CC48D}"/>
    <cellStyle name="20% - Accent3 27 2" xfId="5891" xr:uid="{9D6DA0CA-7559-470A-9848-08E05C52ADF1}"/>
    <cellStyle name="20% - Accent3 27 2 2" xfId="11603" xr:uid="{C0345680-8A91-4122-882A-9A4798353B36}"/>
    <cellStyle name="20% - Accent3 27 2 2 2" xfId="40281" xr:uid="{DCEAD153-9B62-40BD-89E5-6FE56DE6864D}"/>
    <cellStyle name="20% - Accent3 27 2 3" xfId="20456" xr:uid="{5CF64B21-CBA3-42FD-AC1F-25349DD7C3B5}"/>
    <cellStyle name="20% - Accent3 27 2 3 2" xfId="49133" xr:uid="{A013759A-4B9E-488E-8F49-547F190FCD01}"/>
    <cellStyle name="20% - Accent3 27 2 4" xfId="34576" xr:uid="{DC2FA364-8A28-41F5-A706-638287243D35}"/>
    <cellStyle name="20% - Accent3 27 3" xfId="7308" xr:uid="{B51CECAF-FB96-43D9-AC2D-3DA2E3F1744F}"/>
    <cellStyle name="20% - Accent3 27 3 2" xfId="13020" xr:uid="{AB2ADA30-6AB3-4B7E-ADE3-B0AD4BD384CD}"/>
    <cellStyle name="20% - Accent3 27 3 2 2" xfId="41698" xr:uid="{9A7C4E68-04BB-4EFC-9658-56FEB192421E}"/>
    <cellStyle name="20% - Accent3 27 3 3" xfId="21873" xr:uid="{1FB2EADD-B856-4C57-9E3B-81B887B20E91}"/>
    <cellStyle name="20% - Accent3 27 3 3 2" xfId="50550" xr:uid="{8D6CF834-7A10-4E94-ABE8-CC6EFD683B2F}"/>
    <cellStyle name="20% - Accent3 27 3 4" xfId="35993" xr:uid="{82F81049-80A7-4543-A731-6FEBA23AFE14}"/>
    <cellStyle name="20% - Accent3 27 4" xfId="8725" xr:uid="{BACD86E7-4D59-4C4D-BF86-CC915A2C5BD7}"/>
    <cellStyle name="20% - Accent3 27 4 2" xfId="14437" xr:uid="{DDD62935-4B20-4A8F-90FE-2137623A2411}"/>
    <cellStyle name="20% - Accent3 27 4 2 2" xfId="43115" xr:uid="{8F2AE576-7F60-40DA-9E9E-284BCC1C8A7C}"/>
    <cellStyle name="20% - Accent3 27 4 3" xfId="23290" xr:uid="{12315A77-8A7F-4C50-BBDF-D9E37EF758BE}"/>
    <cellStyle name="20% - Accent3 27 4 3 2" xfId="51967" xr:uid="{9C0585AE-B1A2-4C76-A978-FB06DF3EA742}"/>
    <cellStyle name="20% - Accent3 27 4 4" xfId="37410" xr:uid="{C6A8F6F0-E762-415E-B121-E11BF7172A2E}"/>
    <cellStyle name="20% - Accent3 27 5" xfId="15952" xr:uid="{27B68EE4-2D15-447D-83E3-7575A0718DE6}"/>
    <cellStyle name="20% - Accent3 27 5 2" xfId="24805" xr:uid="{55ECAA3F-D73B-468B-AEB8-CA061B26A078}"/>
    <cellStyle name="20% - Accent3 27 5 2 2" xfId="53482" xr:uid="{AE5CBB58-88B9-408E-A86E-62AE6BE46BF1}"/>
    <cellStyle name="20% - Accent3 27 5 3" xfId="44630" xr:uid="{444CB2D6-18E4-4E52-91BE-95F6E25871A4}"/>
    <cellStyle name="20% - Accent3 27 6" xfId="17511" xr:uid="{134F342B-0409-4B6E-B7A9-1B4197452EB8}"/>
    <cellStyle name="20% - Accent3 27 6 2" xfId="26364" xr:uid="{6BCF69B0-BAC9-4513-A659-9671108D7BFA}"/>
    <cellStyle name="20% - Accent3 27 6 2 2" xfId="55041" xr:uid="{854D174D-FE77-46D7-9256-3BBBA33EC07D}"/>
    <cellStyle name="20% - Accent3 27 6 3" xfId="46189" xr:uid="{EF9789C1-1130-491D-9D56-C4FFA43CDCF4}"/>
    <cellStyle name="20% - Accent3 27 7" xfId="10252" xr:uid="{E6E2BE08-7D85-4B1C-B18A-DC5A5B1CB63E}"/>
    <cellStyle name="20% - Accent3 27 7 2" xfId="27957" xr:uid="{14416B9C-AF6B-4431-9F38-8C42D67FDDAE}"/>
    <cellStyle name="20% - Accent3 27 7 2 2" xfId="56634" xr:uid="{BD5E056D-BA21-4C2E-A5C8-B5E7C96C16A3}"/>
    <cellStyle name="20% - Accent3 27 7 3" xfId="38930" xr:uid="{AB4A08EB-7208-4D62-82BD-0FCA2A770F6B}"/>
    <cellStyle name="20% - Accent3 27 8" xfId="19105" xr:uid="{0247AF87-5AF0-4626-8D16-9C778A4489DB}"/>
    <cellStyle name="20% - Accent3 27 8 2" xfId="47782" xr:uid="{D8464CC7-E4E2-445E-B24C-C01A745BD0A7}"/>
    <cellStyle name="20% - Accent3 27 9" xfId="33225" xr:uid="{3F06EA1D-E669-4480-B0C8-559C7618C845}"/>
    <cellStyle name="20% - Accent3 28" xfId="4562" xr:uid="{572DE011-4984-4F1C-A111-5180974179D3}"/>
    <cellStyle name="20% - Accent3 28 2" xfId="5913" xr:uid="{AA230F85-83F4-45BE-A366-7B261C092DB2}"/>
    <cellStyle name="20% - Accent3 28 2 2" xfId="11625" xr:uid="{109D352D-E2CA-4A75-B17D-1309E3626361}"/>
    <cellStyle name="20% - Accent3 28 2 2 2" xfId="40303" xr:uid="{32EC538D-3875-447B-B352-981D42EE778D}"/>
    <cellStyle name="20% - Accent3 28 2 3" xfId="20478" xr:uid="{EF09FDA0-FC53-41EB-9B2D-49E4B523E25A}"/>
    <cellStyle name="20% - Accent3 28 2 3 2" xfId="49155" xr:uid="{95975FE3-EC70-40B0-8700-93E63D30EE33}"/>
    <cellStyle name="20% - Accent3 28 2 4" xfId="34598" xr:uid="{CB60CF92-E758-4363-9B2E-424F849F4F2A}"/>
    <cellStyle name="20% - Accent3 28 3" xfId="7330" xr:uid="{EE629435-EEAE-4E18-9222-4479C4C42BA4}"/>
    <cellStyle name="20% - Accent3 28 3 2" xfId="13042" xr:uid="{3D45C750-B525-4B5A-9845-45F819F48F2D}"/>
    <cellStyle name="20% - Accent3 28 3 2 2" xfId="41720" xr:uid="{D53346BA-8287-4183-BD3E-4362029B9789}"/>
    <cellStyle name="20% - Accent3 28 3 3" xfId="21895" xr:uid="{3F646689-77EF-4EE1-8FE6-DA6A93279700}"/>
    <cellStyle name="20% - Accent3 28 3 3 2" xfId="50572" xr:uid="{495A5890-11BF-4277-9D47-BEFDEF674C33}"/>
    <cellStyle name="20% - Accent3 28 3 4" xfId="36015" xr:uid="{66858C25-0944-4810-A229-6A057CC2FC6D}"/>
    <cellStyle name="20% - Accent3 28 4" xfId="8747" xr:uid="{8383ABC6-7646-4390-B8F8-8ABC0CAB2C51}"/>
    <cellStyle name="20% - Accent3 28 4 2" xfId="14459" xr:uid="{4AC97ABA-7BB5-44C4-9462-0B45261F1A5C}"/>
    <cellStyle name="20% - Accent3 28 4 2 2" xfId="43137" xr:uid="{92AA1188-F5F5-484C-9E6D-DE18903FFA50}"/>
    <cellStyle name="20% - Accent3 28 4 3" xfId="23312" xr:uid="{932C8885-503E-495D-A53A-22B719A06B72}"/>
    <cellStyle name="20% - Accent3 28 4 3 2" xfId="51989" xr:uid="{737953BE-08D3-4BEC-9F2D-7AA6160E6621}"/>
    <cellStyle name="20% - Accent3 28 4 4" xfId="37432" xr:uid="{82E0C088-E356-474B-B287-5AA2B340E8AA}"/>
    <cellStyle name="20% - Accent3 28 5" xfId="15974" xr:uid="{92615529-343A-4AC8-A691-2D468578084A}"/>
    <cellStyle name="20% - Accent3 28 5 2" xfId="24827" xr:uid="{894D0AD1-1F71-4836-AD8E-ABFF30B38F2A}"/>
    <cellStyle name="20% - Accent3 28 5 2 2" xfId="53504" xr:uid="{A899A702-1688-4EAD-9A1A-80E41E80380B}"/>
    <cellStyle name="20% - Accent3 28 5 3" xfId="44652" xr:uid="{BD928D3F-2A69-4EB2-BE6F-A8C436747B4C}"/>
    <cellStyle name="20% - Accent3 28 6" xfId="17533" xr:uid="{A7B22987-5782-4604-9AFD-29A22F66976A}"/>
    <cellStyle name="20% - Accent3 28 6 2" xfId="26386" xr:uid="{042F0EFF-D6B7-4090-84F3-298F78561468}"/>
    <cellStyle name="20% - Accent3 28 6 2 2" xfId="55063" xr:uid="{16A8C579-2B58-4485-9818-E3A33E122E46}"/>
    <cellStyle name="20% - Accent3 28 6 3" xfId="46211" xr:uid="{4D11705D-5EB3-49D1-906A-BEB4FD799E86}"/>
    <cellStyle name="20% - Accent3 28 7" xfId="10274" xr:uid="{D275C427-ED96-4D48-AE66-D217070D900F}"/>
    <cellStyle name="20% - Accent3 28 7 2" xfId="27979" xr:uid="{BFD3F800-0306-439F-913F-C0B4A1DAAE32}"/>
    <cellStyle name="20% - Accent3 28 7 2 2" xfId="56656" xr:uid="{39BD390E-92E0-45AD-9674-9B29FD937B5C}"/>
    <cellStyle name="20% - Accent3 28 7 3" xfId="38952" xr:uid="{FF081E5F-D223-48EE-A0D9-1E4BD7074167}"/>
    <cellStyle name="20% - Accent3 28 8" xfId="19127" xr:uid="{6C6B22DB-8D30-4BA7-A9A6-98DF1B822BF4}"/>
    <cellStyle name="20% - Accent3 28 8 2" xfId="47804" xr:uid="{12EAA769-33AE-458B-A42D-858941516BE8}"/>
    <cellStyle name="20% - Accent3 28 9" xfId="33247" xr:uid="{1BCD1CB0-6D5B-4EB9-9C96-8EE4C48ECFA7}"/>
    <cellStyle name="20% - Accent3 29" xfId="4584" xr:uid="{F5EAA1A8-0D7A-4938-8AA6-AE2F633D93C3}"/>
    <cellStyle name="20% - Accent3 29 2" xfId="5935" xr:uid="{AEEE5BB9-EF5B-4828-801C-AE93A1EBF3FC}"/>
    <cellStyle name="20% - Accent3 29 2 2" xfId="11647" xr:uid="{F8DCDEEA-072B-4ABE-BF63-76B62B5322E4}"/>
    <cellStyle name="20% - Accent3 29 2 2 2" xfId="40325" xr:uid="{D42DA54A-9825-486B-ABBB-A7B428B83163}"/>
    <cellStyle name="20% - Accent3 29 2 3" xfId="20500" xr:uid="{8DB84EF3-9612-4FD8-8488-BD4ED419B90A}"/>
    <cellStyle name="20% - Accent3 29 2 3 2" xfId="49177" xr:uid="{3C2DA710-1004-4757-8621-2F7971E934B5}"/>
    <cellStyle name="20% - Accent3 29 2 4" xfId="34620" xr:uid="{6E4683D5-D3EC-47B2-BE24-6FE56C651168}"/>
    <cellStyle name="20% - Accent3 29 3" xfId="7352" xr:uid="{F0DEF8D9-F526-47FF-93FF-3F1D8892300A}"/>
    <cellStyle name="20% - Accent3 29 3 2" xfId="13064" xr:uid="{509FC1F1-5A2A-4F40-80AB-9147BE4B4B81}"/>
    <cellStyle name="20% - Accent3 29 3 2 2" xfId="41742" xr:uid="{6A7812B0-1767-4103-BE84-643C41BDAAA2}"/>
    <cellStyle name="20% - Accent3 29 3 3" xfId="21917" xr:uid="{3647CF6D-3FEA-4E06-97D8-BE3C12D33651}"/>
    <cellStyle name="20% - Accent3 29 3 3 2" xfId="50594" xr:uid="{2DFB9446-2BAE-46E9-AE7F-D44523A60527}"/>
    <cellStyle name="20% - Accent3 29 3 4" xfId="36037" xr:uid="{73E3013A-2ACF-4628-96B0-1A0E12EF7929}"/>
    <cellStyle name="20% - Accent3 29 4" xfId="8769" xr:uid="{624E324B-2748-4564-8FCA-C38521D429CF}"/>
    <cellStyle name="20% - Accent3 29 4 2" xfId="14481" xr:uid="{E1D3788D-0041-481B-83DF-25AFF1F23E5F}"/>
    <cellStyle name="20% - Accent3 29 4 2 2" xfId="43159" xr:uid="{8AB3FF9E-01E4-43AF-BAB8-138CFBF3072B}"/>
    <cellStyle name="20% - Accent3 29 4 3" xfId="23334" xr:uid="{22C3EA10-8CB4-4731-BB84-F0BD21E322A2}"/>
    <cellStyle name="20% - Accent3 29 4 3 2" xfId="52011" xr:uid="{E93E1CB6-CF89-46E5-A6EA-865EDD24A955}"/>
    <cellStyle name="20% - Accent3 29 4 4" xfId="37454" xr:uid="{28E3E1FB-691C-4651-9CE6-9B729531A95D}"/>
    <cellStyle name="20% - Accent3 29 5" xfId="15996" xr:uid="{FDC03B47-C0B6-4EDB-AD79-27E32887B06B}"/>
    <cellStyle name="20% - Accent3 29 5 2" xfId="24849" xr:uid="{D9A6AF14-13CF-49FB-9E12-0C96B15FC919}"/>
    <cellStyle name="20% - Accent3 29 5 2 2" xfId="53526" xr:uid="{915F5474-53D2-470A-9146-F2B46F977BEA}"/>
    <cellStyle name="20% - Accent3 29 5 3" xfId="44674" xr:uid="{9A93EFBA-6C61-41AE-93FE-8851221A380F}"/>
    <cellStyle name="20% - Accent3 29 6" xfId="17555" xr:uid="{F943F080-F016-4D9F-A15D-C2D9DEBA643F}"/>
    <cellStyle name="20% - Accent3 29 6 2" xfId="26408" xr:uid="{0AF6EE88-4278-465E-AFC6-A44F38751330}"/>
    <cellStyle name="20% - Accent3 29 6 2 2" xfId="55085" xr:uid="{5CC72FF9-D5BA-4E9B-9F8F-B4C7428595F7}"/>
    <cellStyle name="20% - Accent3 29 6 3" xfId="46233" xr:uid="{811C94E4-A40B-4D3D-83B7-2E398D7409A4}"/>
    <cellStyle name="20% - Accent3 29 7" xfId="10296" xr:uid="{D4372934-07FD-41CC-BE9B-C78E054DFD2A}"/>
    <cellStyle name="20% - Accent3 29 7 2" xfId="28001" xr:uid="{167A6938-A869-43BB-B05C-6C0D07982409}"/>
    <cellStyle name="20% - Accent3 29 7 2 2" xfId="56678" xr:uid="{76E592F1-EC1F-4FC8-81DE-7F68FC7B95FE}"/>
    <cellStyle name="20% - Accent3 29 7 3" xfId="38974" xr:uid="{6B32F51B-36D2-4200-9512-EEA2554FB7F7}"/>
    <cellStyle name="20% - Accent3 29 8" xfId="19149" xr:uid="{BF2353F9-0F23-4613-83DE-8C94408ECF04}"/>
    <cellStyle name="20% - Accent3 29 8 2" xfId="47826" xr:uid="{E3D13757-C514-4389-A901-75DE3EF1DEE8}"/>
    <cellStyle name="20% - Accent3 29 9" xfId="33269" xr:uid="{DDB03BD0-9009-44BF-B0BC-AB8402B8CFA6}"/>
    <cellStyle name="20% - Accent3 3" xfId="220" xr:uid="{01E6A866-EFC7-49BE-9315-05CC0B9180F6}"/>
    <cellStyle name="20% - Accent3 3 2" xfId="390" xr:uid="{1FC77E37-E60A-40A6-96B0-BE2591895F7D}"/>
    <cellStyle name="20% - Accent3 30" xfId="4606" xr:uid="{BEBB6F7A-442A-469E-8E89-36EF20CE8F1F}"/>
    <cellStyle name="20% - Accent3 30 2" xfId="5957" xr:uid="{4F559FDD-2584-4504-98AD-4732752AFC01}"/>
    <cellStyle name="20% - Accent3 30 2 2" xfId="11669" xr:uid="{0A7C3B58-E590-44F7-A881-571534790683}"/>
    <cellStyle name="20% - Accent3 30 2 2 2" xfId="40347" xr:uid="{B5E5520F-544B-436E-8985-ED26F4E0686E}"/>
    <cellStyle name="20% - Accent3 30 2 3" xfId="20522" xr:uid="{F9160363-659C-4D30-A7FE-B574587CBAE2}"/>
    <cellStyle name="20% - Accent3 30 2 3 2" xfId="49199" xr:uid="{278AFA98-4210-48ED-A733-69DBB4E3453F}"/>
    <cellStyle name="20% - Accent3 30 2 4" xfId="34642" xr:uid="{35C715AC-2AFF-4C42-BAC1-A1E8966CA6F2}"/>
    <cellStyle name="20% - Accent3 30 3" xfId="7374" xr:uid="{D889450F-3BAA-4BC5-8B06-4A9DD23EE090}"/>
    <cellStyle name="20% - Accent3 30 3 2" xfId="13086" xr:uid="{1D1646D4-1A6C-4911-909E-2578D93FA3E0}"/>
    <cellStyle name="20% - Accent3 30 3 2 2" xfId="41764" xr:uid="{E067A487-6073-4815-8207-18B3C4B9DEFD}"/>
    <cellStyle name="20% - Accent3 30 3 3" xfId="21939" xr:uid="{32E1F8B8-5369-45C2-81F7-39EC08F076E0}"/>
    <cellStyle name="20% - Accent3 30 3 3 2" xfId="50616" xr:uid="{3C9557A3-FD4C-4CA1-85C3-72A93A01B93A}"/>
    <cellStyle name="20% - Accent3 30 3 4" xfId="36059" xr:uid="{BC071BB1-3AC9-45C0-A985-B059D57F7370}"/>
    <cellStyle name="20% - Accent3 30 4" xfId="8791" xr:uid="{1A554DA1-02CF-4336-AFDF-EFD512D0AFF6}"/>
    <cellStyle name="20% - Accent3 30 4 2" xfId="14503" xr:uid="{378219C6-0546-4033-A874-5861E5E8BA5F}"/>
    <cellStyle name="20% - Accent3 30 4 2 2" xfId="43181" xr:uid="{7D1CE5FD-9D54-4DC1-A7C2-160B372666DE}"/>
    <cellStyle name="20% - Accent3 30 4 3" xfId="23356" xr:uid="{836C555C-6C4D-42D4-B78B-3A612589AA61}"/>
    <cellStyle name="20% - Accent3 30 4 3 2" xfId="52033" xr:uid="{B60DE513-2BCA-4EE9-9C6D-0D249AB38971}"/>
    <cellStyle name="20% - Accent3 30 4 4" xfId="37476" xr:uid="{7F9EC062-C3B6-417E-9A2F-AEA27602C02B}"/>
    <cellStyle name="20% - Accent3 30 5" xfId="16018" xr:uid="{244ECEEF-8429-48F7-A9B3-8512AEA13B91}"/>
    <cellStyle name="20% - Accent3 30 5 2" xfId="24871" xr:uid="{0ABD4E6D-AC68-4CAB-B093-657DA5518998}"/>
    <cellStyle name="20% - Accent3 30 5 2 2" xfId="53548" xr:uid="{5AAE82ED-C014-4CE4-83FE-3C594CA70B5E}"/>
    <cellStyle name="20% - Accent3 30 5 3" xfId="44696" xr:uid="{AF09A730-35A6-4DF1-A770-BF9AE5907933}"/>
    <cellStyle name="20% - Accent3 30 6" xfId="17577" xr:uid="{994CA718-DEA6-4F94-B6C2-1A37129D446F}"/>
    <cellStyle name="20% - Accent3 30 6 2" xfId="26430" xr:uid="{3E0BCB34-B2F4-47D7-A66C-C76D6F563D23}"/>
    <cellStyle name="20% - Accent3 30 6 2 2" xfId="55107" xr:uid="{ED2AE176-D6DD-4EC0-97A2-50DD1CFD109F}"/>
    <cellStyle name="20% - Accent3 30 6 3" xfId="46255" xr:uid="{B7B8143F-25A9-40D2-9268-A3474F2BC833}"/>
    <cellStyle name="20% - Accent3 30 7" xfId="10318" xr:uid="{AA759C9C-CFB0-479F-ABC7-7EEA6116495A}"/>
    <cellStyle name="20% - Accent3 30 7 2" xfId="28023" xr:uid="{FB8CE532-ED87-468C-90E9-2C10F017CF3E}"/>
    <cellStyle name="20% - Accent3 30 7 2 2" xfId="56700" xr:uid="{6211A35A-6A6E-47DB-9204-2AD0F570497B}"/>
    <cellStyle name="20% - Accent3 30 7 3" xfId="38996" xr:uid="{B59DD359-0DE4-4F41-8EAF-5C29A471CB15}"/>
    <cellStyle name="20% - Accent3 30 8" xfId="19171" xr:uid="{1D2B67D1-9F92-4CC2-9DCD-0CD284581A72}"/>
    <cellStyle name="20% - Accent3 30 8 2" xfId="47848" xr:uid="{B23A7624-E4C8-4E81-A141-ABFF33F58162}"/>
    <cellStyle name="20% - Accent3 30 9" xfId="33291" xr:uid="{85DFAB3A-4CBD-4E34-9938-938F2934ED40}"/>
    <cellStyle name="20% - Accent3 31" xfId="4628" xr:uid="{A249D98F-7D9B-4601-BE0B-2B310A93B003}"/>
    <cellStyle name="20% - Accent3 31 2" xfId="5979" xr:uid="{10A25C3E-4204-4E76-9538-D89F49B31C14}"/>
    <cellStyle name="20% - Accent3 31 2 2" xfId="11691" xr:uid="{5F6D4C71-172B-4803-AF16-1CEB00BB2D9E}"/>
    <cellStyle name="20% - Accent3 31 2 2 2" xfId="40369" xr:uid="{20AA59C9-0C3C-40A3-9E79-1D7534FF65BE}"/>
    <cellStyle name="20% - Accent3 31 2 3" xfId="20544" xr:uid="{85A5CE24-C16B-467A-9453-0D5CEF6B98DC}"/>
    <cellStyle name="20% - Accent3 31 2 3 2" xfId="49221" xr:uid="{92CB3417-9B01-404F-B781-71D0B9D2830D}"/>
    <cellStyle name="20% - Accent3 31 2 4" xfId="34664" xr:uid="{05E25A41-9E8D-41C9-84D7-7A257D3685ED}"/>
    <cellStyle name="20% - Accent3 31 3" xfId="7396" xr:uid="{8F9D26BE-81BA-431F-B260-910C86DA98DA}"/>
    <cellStyle name="20% - Accent3 31 3 2" xfId="13108" xr:uid="{6B27C050-2F3A-4B1F-BE74-F4AC16EE5BB6}"/>
    <cellStyle name="20% - Accent3 31 3 2 2" xfId="41786" xr:uid="{701A3CCC-4202-4F01-B366-704316EA3580}"/>
    <cellStyle name="20% - Accent3 31 3 3" xfId="21961" xr:uid="{BDE124A3-F6FB-4A62-9C77-D1240BECC685}"/>
    <cellStyle name="20% - Accent3 31 3 3 2" xfId="50638" xr:uid="{9487F510-BEC3-4BD9-8D46-87381B15B30E}"/>
    <cellStyle name="20% - Accent3 31 3 4" xfId="36081" xr:uid="{02DB118E-44D3-47D4-8E64-2560AEB8E278}"/>
    <cellStyle name="20% - Accent3 31 4" xfId="8813" xr:uid="{6F49C11B-20CD-4A38-B496-C1EE3319CE87}"/>
    <cellStyle name="20% - Accent3 31 4 2" xfId="14525" xr:uid="{08938D66-DB6C-4688-937D-E99F6997CED2}"/>
    <cellStyle name="20% - Accent3 31 4 2 2" xfId="43203" xr:uid="{4D26019F-D868-4313-A5B3-5B7A994F816C}"/>
    <cellStyle name="20% - Accent3 31 4 3" xfId="23378" xr:uid="{20C6EC25-F6CD-4819-A28C-02BC2EE5BD02}"/>
    <cellStyle name="20% - Accent3 31 4 3 2" xfId="52055" xr:uid="{F2981221-ED33-449C-90C2-2B1325C285BC}"/>
    <cellStyle name="20% - Accent3 31 4 4" xfId="37498" xr:uid="{B97A27C8-4140-4AB3-8489-EA99E1CCD643}"/>
    <cellStyle name="20% - Accent3 31 5" xfId="16040" xr:uid="{20B5ADF7-0FA2-4C3E-AB8C-3850CB5F241B}"/>
    <cellStyle name="20% - Accent3 31 5 2" xfId="24893" xr:uid="{A97A1F84-F677-4C99-91D6-7E79B1117742}"/>
    <cellStyle name="20% - Accent3 31 5 2 2" xfId="53570" xr:uid="{D6103D1E-FAA4-4B69-AB02-38FDEBF1F55F}"/>
    <cellStyle name="20% - Accent3 31 5 3" xfId="44718" xr:uid="{6741C725-3CEB-4198-A585-B365112AC9E2}"/>
    <cellStyle name="20% - Accent3 31 6" xfId="17599" xr:uid="{C372244B-365B-49A5-B7AA-856E154B16B9}"/>
    <cellStyle name="20% - Accent3 31 6 2" xfId="26452" xr:uid="{6F41FD95-52F4-4687-BA4F-FBEFB3CB1FF8}"/>
    <cellStyle name="20% - Accent3 31 6 2 2" xfId="55129" xr:uid="{5CF960F1-9E72-468C-BD0E-95507DD1671D}"/>
    <cellStyle name="20% - Accent3 31 6 3" xfId="46277" xr:uid="{8CED8968-28EF-43D5-A67B-94A000BBEE4F}"/>
    <cellStyle name="20% - Accent3 31 7" xfId="10340" xr:uid="{8B6E9BA2-1E98-4F5F-A5F1-D5470E7C61B9}"/>
    <cellStyle name="20% - Accent3 31 7 2" xfId="28045" xr:uid="{5A2387F5-FCEF-4E93-9EBF-849D30F0A5E0}"/>
    <cellStyle name="20% - Accent3 31 7 2 2" xfId="56722" xr:uid="{639C1915-3A7B-4E27-A593-AB027D9C1051}"/>
    <cellStyle name="20% - Accent3 31 7 3" xfId="39018" xr:uid="{756E2B49-D050-4110-A470-4C2B25B7C702}"/>
    <cellStyle name="20% - Accent3 31 8" xfId="19193" xr:uid="{50B34C85-D3E8-4CE4-9DE1-E204C76DE3BE}"/>
    <cellStyle name="20% - Accent3 31 8 2" xfId="47870" xr:uid="{DE3D7145-2677-48FD-BC1C-8451A91CD729}"/>
    <cellStyle name="20% - Accent3 31 9" xfId="33313" xr:uid="{6FF20FBA-3CCE-4E96-8405-028F5431D5B7}"/>
    <cellStyle name="20% - Accent3 32" xfId="4650" xr:uid="{8A9DCB71-63B9-44B0-8109-1BE323F94BC8}"/>
    <cellStyle name="20% - Accent3 32 2" xfId="6001" xr:uid="{DD815E07-3370-4C20-A3C3-CC54AF7A41DC}"/>
    <cellStyle name="20% - Accent3 32 2 2" xfId="11713" xr:uid="{E13A9DE2-F118-4ADE-A948-B793BF5EB869}"/>
    <cellStyle name="20% - Accent3 32 2 2 2" xfId="40391" xr:uid="{AAD09393-783F-4920-BEB4-85E2CAAEBD4E}"/>
    <cellStyle name="20% - Accent3 32 2 3" xfId="20566" xr:uid="{66419C93-B460-452A-AB0B-1D657B622891}"/>
    <cellStyle name="20% - Accent3 32 2 3 2" xfId="49243" xr:uid="{0D1B5010-0C61-4CCD-80B0-FEAE8F7EA881}"/>
    <cellStyle name="20% - Accent3 32 2 4" xfId="34686" xr:uid="{08617E3B-A48F-4F65-9E1B-1C1E79E90C2D}"/>
    <cellStyle name="20% - Accent3 32 3" xfId="7418" xr:uid="{4885EFD3-7590-46A7-869E-23C2F06A906B}"/>
    <cellStyle name="20% - Accent3 32 3 2" xfId="13130" xr:uid="{7BF40ED4-87C0-42BD-ACD2-7A9674424EB2}"/>
    <cellStyle name="20% - Accent3 32 3 2 2" xfId="41808" xr:uid="{3B80F28B-4547-4FD0-BF24-07CB917B1893}"/>
    <cellStyle name="20% - Accent3 32 3 3" xfId="21983" xr:uid="{DEAAF4A3-00BF-42F8-BBAA-E14ED476F019}"/>
    <cellStyle name="20% - Accent3 32 3 3 2" xfId="50660" xr:uid="{BEF1CA48-58F4-45AB-8242-829F3762F4C5}"/>
    <cellStyle name="20% - Accent3 32 3 4" xfId="36103" xr:uid="{C50AD52F-01CF-46F8-9F71-6180E212D043}"/>
    <cellStyle name="20% - Accent3 32 4" xfId="8835" xr:uid="{EF944D70-492E-415A-B59E-7BF936B68F87}"/>
    <cellStyle name="20% - Accent3 32 4 2" xfId="14547" xr:uid="{9B8A853B-86B3-4A3D-853B-03A9B6A4A487}"/>
    <cellStyle name="20% - Accent3 32 4 2 2" xfId="43225" xr:uid="{58AD159D-5EED-481B-BFE8-2938972256D6}"/>
    <cellStyle name="20% - Accent3 32 4 3" xfId="23400" xr:uid="{343569CE-2C7E-43D2-871E-F474770AF762}"/>
    <cellStyle name="20% - Accent3 32 4 3 2" xfId="52077" xr:uid="{AEC6F611-137A-46CD-BD3B-142EF47B187D}"/>
    <cellStyle name="20% - Accent3 32 4 4" xfId="37520" xr:uid="{FEED2354-043E-498F-B47A-1D14D7C0096D}"/>
    <cellStyle name="20% - Accent3 32 5" xfId="16062" xr:uid="{508E6685-D3EB-49EB-BC79-2C2ABA4DF648}"/>
    <cellStyle name="20% - Accent3 32 5 2" xfId="24915" xr:uid="{ED8EFCF3-D189-4828-ADF5-B9934B624808}"/>
    <cellStyle name="20% - Accent3 32 5 2 2" xfId="53592" xr:uid="{3CB259FB-CD22-49DF-9871-9C33D1FE0B80}"/>
    <cellStyle name="20% - Accent3 32 5 3" xfId="44740" xr:uid="{6D493731-F9A3-4AA5-8FB4-A283D87C8168}"/>
    <cellStyle name="20% - Accent3 32 6" xfId="17621" xr:uid="{DE72ED77-1C7B-4FF9-853D-69118279E589}"/>
    <cellStyle name="20% - Accent3 32 6 2" xfId="26474" xr:uid="{08C774BA-B86A-48B6-BA86-B86C0BBBA146}"/>
    <cellStyle name="20% - Accent3 32 6 2 2" xfId="55151" xr:uid="{0E55CDA4-45A7-4A88-A678-4517EBF449D7}"/>
    <cellStyle name="20% - Accent3 32 6 3" xfId="46299" xr:uid="{D5F9B026-F0C4-40E0-B6DA-34639FDFD23E}"/>
    <cellStyle name="20% - Accent3 32 7" xfId="10362" xr:uid="{8FDDA74C-F1EE-40DB-957E-4C2B42762074}"/>
    <cellStyle name="20% - Accent3 32 7 2" xfId="28067" xr:uid="{09E0984B-42C9-4EE6-A524-D87A38C8D068}"/>
    <cellStyle name="20% - Accent3 32 7 2 2" xfId="56744" xr:uid="{C5656F47-FC78-4AE1-B31D-57A5329E3D7B}"/>
    <cellStyle name="20% - Accent3 32 7 3" xfId="39040" xr:uid="{206F4582-0F58-46E5-8D86-B5EE30E3DABA}"/>
    <cellStyle name="20% - Accent3 32 8" xfId="19215" xr:uid="{7D07D4F5-52FF-41B2-A06C-C91B4944D3EF}"/>
    <cellStyle name="20% - Accent3 32 8 2" xfId="47892" xr:uid="{EC21BEC7-3C45-476D-A78F-AD0DA3446D19}"/>
    <cellStyle name="20% - Accent3 32 9" xfId="33335" xr:uid="{537F8239-0A68-4A25-8FC4-954E687AC22A}"/>
    <cellStyle name="20% - Accent3 33" xfId="4672" xr:uid="{4C9DBD3C-DA5B-4C9E-A3BA-2A5931842461}"/>
    <cellStyle name="20% - Accent3 33 2" xfId="6023" xr:uid="{22D8DF75-B4F4-4651-9316-1387D08076D9}"/>
    <cellStyle name="20% - Accent3 33 2 2" xfId="11735" xr:uid="{7FB56101-BB2B-42D5-9D91-F0A6D868420B}"/>
    <cellStyle name="20% - Accent3 33 2 2 2" xfId="40413" xr:uid="{DB22BA06-1F9C-4BFE-9B28-A21BD6C92FDB}"/>
    <cellStyle name="20% - Accent3 33 2 3" xfId="20588" xr:uid="{FD09A30B-3A38-4651-B4CF-2400A5D95FAC}"/>
    <cellStyle name="20% - Accent3 33 2 3 2" xfId="49265" xr:uid="{EE1E5FC8-A162-428A-8191-1BCEADE6D1FD}"/>
    <cellStyle name="20% - Accent3 33 2 4" xfId="34708" xr:uid="{2D3ACB0C-CBC8-4788-9157-DDD098CA0E44}"/>
    <cellStyle name="20% - Accent3 33 3" xfId="7440" xr:uid="{2B5A2B39-44C3-45CB-8058-4C498C430616}"/>
    <cellStyle name="20% - Accent3 33 3 2" xfId="13152" xr:uid="{808FFD4A-78E1-413E-AF85-65A5E272A68D}"/>
    <cellStyle name="20% - Accent3 33 3 2 2" xfId="41830" xr:uid="{8034BDC5-7A86-4EB7-BC9D-82C7C2A319A9}"/>
    <cellStyle name="20% - Accent3 33 3 3" xfId="22005" xr:uid="{C494472E-8B5F-49BE-8BE7-99E42545891C}"/>
    <cellStyle name="20% - Accent3 33 3 3 2" xfId="50682" xr:uid="{EF0CF9A3-95D3-473D-81DD-9F83D22E21D4}"/>
    <cellStyle name="20% - Accent3 33 3 4" xfId="36125" xr:uid="{C38F5BAD-99CE-4250-B601-770A81B6D8CB}"/>
    <cellStyle name="20% - Accent3 33 4" xfId="8857" xr:uid="{52B9F439-C413-4358-AEA2-7CD25C9B14B2}"/>
    <cellStyle name="20% - Accent3 33 4 2" xfId="14569" xr:uid="{91C79827-EE68-4E64-8102-781731058107}"/>
    <cellStyle name="20% - Accent3 33 4 2 2" xfId="43247" xr:uid="{0C09DF84-84F3-49BF-B60B-43798133352F}"/>
    <cellStyle name="20% - Accent3 33 4 3" xfId="23422" xr:uid="{AAA088CF-DB69-4996-972D-96F9A47AA550}"/>
    <cellStyle name="20% - Accent3 33 4 3 2" xfId="52099" xr:uid="{6519CE9A-0F0A-4767-958F-620CE063361D}"/>
    <cellStyle name="20% - Accent3 33 4 4" xfId="37542" xr:uid="{B88A792F-19F4-495E-BB69-FD5937BDDDB3}"/>
    <cellStyle name="20% - Accent3 33 5" xfId="16084" xr:uid="{7AAD25AD-04B1-4E70-B525-51F0AE9D9875}"/>
    <cellStyle name="20% - Accent3 33 5 2" xfId="24937" xr:uid="{68709092-1672-4856-8933-AFB42AEA24E1}"/>
    <cellStyle name="20% - Accent3 33 5 2 2" xfId="53614" xr:uid="{14E8312D-4085-4A55-BCAB-EA325300D7F5}"/>
    <cellStyle name="20% - Accent3 33 5 3" xfId="44762" xr:uid="{565EAA57-DCB3-410E-BE24-091375BBB0A4}"/>
    <cellStyle name="20% - Accent3 33 6" xfId="17643" xr:uid="{F5C34612-E958-4104-B89D-A79F4B9DACD0}"/>
    <cellStyle name="20% - Accent3 33 6 2" xfId="26496" xr:uid="{748F77CA-FA1B-4C6A-BC05-4018F8CBE6A1}"/>
    <cellStyle name="20% - Accent3 33 6 2 2" xfId="55173" xr:uid="{20B45412-7A30-4398-A671-674F56A5CFFA}"/>
    <cellStyle name="20% - Accent3 33 6 3" xfId="46321" xr:uid="{D3EE1375-FAF4-4E70-9286-9AC91811C39D}"/>
    <cellStyle name="20% - Accent3 33 7" xfId="10384" xr:uid="{1A40C905-AF94-4300-847E-0430454023BD}"/>
    <cellStyle name="20% - Accent3 33 7 2" xfId="28089" xr:uid="{3199E445-84FD-4101-95AC-076C16ED4F0F}"/>
    <cellStyle name="20% - Accent3 33 7 2 2" xfId="56766" xr:uid="{9EE28391-BB5F-4078-8C3F-A4A7A2F7B89E}"/>
    <cellStyle name="20% - Accent3 33 7 3" xfId="39062" xr:uid="{0FFB1328-C56D-4BF6-B050-5AC5D53C0042}"/>
    <cellStyle name="20% - Accent3 33 8" xfId="19237" xr:uid="{504B7D65-0705-4487-9012-D9DFFF9ADBDD}"/>
    <cellStyle name="20% - Accent3 33 8 2" xfId="47914" xr:uid="{47492242-0928-44D1-BB77-A7876969D1C7}"/>
    <cellStyle name="20% - Accent3 33 9" xfId="33357" xr:uid="{B6CE8832-14C5-40FE-BE9B-3C10D66B3457}"/>
    <cellStyle name="20% - Accent3 34" xfId="4694" xr:uid="{9872183D-2FA5-4317-B05E-DB543A23F276}"/>
    <cellStyle name="20% - Accent3 34 2" xfId="6045" xr:uid="{37E6AEA1-1A2E-41E0-B1C9-464D762960F0}"/>
    <cellStyle name="20% - Accent3 34 2 2" xfId="11757" xr:uid="{8773FF43-0986-45F6-9576-E0F5D90E06C4}"/>
    <cellStyle name="20% - Accent3 34 2 2 2" xfId="40435" xr:uid="{8CDADE2B-B2CD-442D-BDA9-FE5C5BBD18F1}"/>
    <cellStyle name="20% - Accent3 34 2 3" xfId="20610" xr:uid="{82C2747B-654C-46D0-812C-924A71D80EF1}"/>
    <cellStyle name="20% - Accent3 34 2 3 2" xfId="49287" xr:uid="{FE420005-DA32-4FD4-9BF5-D82BBCE92050}"/>
    <cellStyle name="20% - Accent3 34 2 4" xfId="34730" xr:uid="{D017F7E5-18CF-4985-A363-864847DD8161}"/>
    <cellStyle name="20% - Accent3 34 3" xfId="7462" xr:uid="{21CC754B-5E6D-4809-9F2F-48E81189B327}"/>
    <cellStyle name="20% - Accent3 34 3 2" xfId="13174" xr:uid="{82DEA1E0-3338-4E8A-B010-7593399E11C2}"/>
    <cellStyle name="20% - Accent3 34 3 2 2" xfId="41852" xr:uid="{6683B652-B07A-4839-9F4F-506B9889E407}"/>
    <cellStyle name="20% - Accent3 34 3 3" xfId="22027" xr:uid="{07414F81-FCC8-406A-866E-1BD8965B62EA}"/>
    <cellStyle name="20% - Accent3 34 3 3 2" xfId="50704" xr:uid="{03E83489-C0A7-45E9-8D60-EDA28CCAEE8F}"/>
    <cellStyle name="20% - Accent3 34 3 4" xfId="36147" xr:uid="{F4CA0789-27BA-46B2-BF35-3B165B9E00D5}"/>
    <cellStyle name="20% - Accent3 34 4" xfId="8879" xr:uid="{7F559025-FF1A-49C1-82FA-105D4F3ADAF7}"/>
    <cellStyle name="20% - Accent3 34 4 2" xfId="14591" xr:uid="{F0D4154B-EAFC-4D0B-B81D-16B1C3492C4B}"/>
    <cellStyle name="20% - Accent3 34 4 2 2" xfId="43269" xr:uid="{D65766F2-B226-4F72-853C-E87131C3401F}"/>
    <cellStyle name="20% - Accent3 34 4 3" xfId="23444" xr:uid="{749D85E6-2DBA-4A30-A87F-63A1FA0C15E2}"/>
    <cellStyle name="20% - Accent3 34 4 3 2" xfId="52121" xr:uid="{09161A07-1590-4EFF-94A9-16581BB64EBF}"/>
    <cellStyle name="20% - Accent3 34 4 4" xfId="37564" xr:uid="{E1E3F70C-2D5C-41BD-81F3-B8202174048F}"/>
    <cellStyle name="20% - Accent3 34 5" xfId="16106" xr:uid="{715A6BDD-1FEB-4A30-9474-C8CC0A71DCDC}"/>
    <cellStyle name="20% - Accent3 34 5 2" xfId="24959" xr:uid="{5571F444-2671-44A4-9B93-F9EA7328FA2D}"/>
    <cellStyle name="20% - Accent3 34 5 2 2" xfId="53636" xr:uid="{D13E82E2-E238-4A85-9E6A-B274B2A67670}"/>
    <cellStyle name="20% - Accent3 34 5 3" xfId="44784" xr:uid="{76BC4D0A-CCDF-444C-A31C-1E8AC7341D37}"/>
    <cellStyle name="20% - Accent3 34 6" xfId="17665" xr:uid="{28D9718A-4D15-4BCA-801C-7D6D89D207A2}"/>
    <cellStyle name="20% - Accent3 34 6 2" xfId="26518" xr:uid="{2ACA8B1A-BFFF-44CC-8487-7F32F4DBF942}"/>
    <cellStyle name="20% - Accent3 34 6 2 2" xfId="55195" xr:uid="{07517053-4D0D-4F4F-B0C8-5B864921F5D2}"/>
    <cellStyle name="20% - Accent3 34 6 3" xfId="46343" xr:uid="{BCEC9F09-91F8-45E2-AB7E-46025721974E}"/>
    <cellStyle name="20% - Accent3 34 7" xfId="10406" xr:uid="{0EE07723-1723-4348-9B34-358A5364859E}"/>
    <cellStyle name="20% - Accent3 34 7 2" xfId="28111" xr:uid="{9B32FE16-4952-4F91-B4B9-255256168982}"/>
    <cellStyle name="20% - Accent3 34 7 2 2" xfId="56788" xr:uid="{7BDEA885-0D85-4BCA-A210-8E3FC4427404}"/>
    <cellStyle name="20% - Accent3 34 7 3" xfId="39084" xr:uid="{D4507676-B05D-4A19-9994-F5AD83A97863}"/>
    <cellStyle name="20% - Accent3 34 8" xfId="19259" xr:uid="{096FD240-08E8-475F-B89D-863C19D3E0DC}"/>
    <cellStyle name="20% - Accent3 34 8 2" xfId="47936" xr:uid="{E6914F9D-53A7-4851-BDE4-3FA875C534C0}"/>
    <cellStyle name="20% - Accent3 34 9" xfId="33379" xr:uid="{0342F015-5051-4154-9B45-C1AFFB25A403}"/>
    <cellStyle name="20% - Accent3 35" xfId="4716" xr:uid="{1BD5440D-DC32-4CB0-86F7-5F5875B20C2F}"/>
    <cellStyle name="20% - Accent3 35 2" xfId="6067" xr:uid="{B4BB5DF8-1607-4FB5-9D12-9AC92F5965AA}"/>
    <cellStyle name="20% - Accent3 35 2 2" xfId="11779" xr:uid="{17A5C351-5A50-42B6-A58B-E02FF8D1FDC4}"/>
    <cellStyle name="20% - Accent3 35 2 2 2" xfId="40457" xr:uid="{277130B7-31D6-4E6B-8263-FF30D83D5BA2}"/>
    <cellStyle name="20% - Accent3 35 2 3" xfId="20632" xr:uid="{4686E2AD-2C97-45E5-8B91-32409163AE43}"/>
    <cellStyle name="20% - Accent3 35 2 3 2" xfId="49309" xr:uid="{4AC7388C-4765-448D-893C-698BB3A06784}"/>
    <cellStyle name="20% - Accent3 35 2 4" xfId="34752" xr:uid="{BDD1F8D7-FE00-4336-81A2-0B628C965EBE}"/>
    <cellStyle name="20% - Accent3 35 3" xfId="7484" xr:uid="{982AF18E-D686-4717-BCCC-ABFBC5B89687}"/>
    <cellStyle name="20% - Accent3 35 3 2" xfId="13196" xr:uid="{86B6AB84-AAC0-40EF-A6D2-8D2B32D0EE82}"/>
    <cellStyle name="20% - Accent3 35 3 2 2" xfId="41874" xr:uid="{49736782-28E8-4A8A-B770-8E4FD6C34A8F}"/>
    <cellStyle name="20% - Accent3 35 3 3" xfId="22049" xr:uid="{C2F2202B-7E04-4DCF-8D9C-180AE428D0BC}"/>
    <cellStyle name="20% - Accent3 35 3 3 2" xfId="50726" xr:uid="{8A2735FD-B9E0-45D9-93B0-4C8B8D392DD2}"/>
    <cellStyle name="20% - Accent3 35 3 4" xfId="36169" xr:uid="{F31FBD05-30CD-44AD-A8FB-1DA0AE274CDC}"/>
    <cellStyle name="20% - Accent3 35 4" xfId="8901" xr:uid="{C7E03893-8695-4F51-893A-86695EBB723A}"/>
    <cellStyle name="20% - Accent3 35 4 2" xfId="14613" xr:uid="{C205221B-44CA-4626-8885-F039AD5D8DD7}"/>
    <cellStyle name="20% - Accent3 35 4 2 2" xfId="43291" xr:uid="{4A126074-1458-4E65-8611-7946B9926AB5}"/>
    <cellStyle name="20% - Accent3 35 4 3" xfId="23466" xr:uid="{32506ED9-D9CF-410D-B2F3-2E801E390B19}"/>
    <cellStyle name="20% - Accent3 35 4 3 2" xfId="52143" xr:uid="{560E4C8C-0B88-488A-87FD-092394C901E9}"/>
    <cellStyle name="20% - Accent3 35 4 4" xfId="37586" xr:uid="{37586362-9F4B-44FF-AD54-682233514AA3}"/>
    <cellStyle name="20% - Accent3 35 5" xfId="16128" xr:uid="{7B4F65C1-E14D-4C65-8CE3-3C7B13B2B1E5}"/>
    <cellStyle name="20% - Accent3 35 5 2" xfId="24981" xr:uid="{EEC02890-F6C9-4ADC-A51E-DCD34ED86588}"/>
    <cellStyle name="20% - Accent3 35 5 2 2" xfId="53658" xr:uid="{93B9579D-F022-4FEA-AEBB-FF2C400A4016}"/>
    <cellStyle name="20% - Accent3 35 5 3" xfId="44806" xr:uid="{A0EA30E6-3E21-4E0A-9E58-4C7F55677645}"/>
    <cellStyle name="20% - Accent3 35 6" xfId="17687" xr:uid="{6D3C56AA-C38D-44F1-B36C-C6DF4C673D0B}"/>
    <cellStyle name="20% - Accent3 35 6 2" xfId="26540" xr:uid="{DB54223A-815E-4FF5-8813-49F56C8F2E65}"/>
    <cellStyle name="20% - Accent3 35 6 2 2" xfId="55217" xr:uid="{A1AEF316-6950-4783-8669-393D447DF21E}"/>
    <cellStyle name="20% - Accent3 35 6 3" xfId="46365" xr:uid="{206E0014-11F4-47BC-946F-2C73D3EEDC5E}"/>
    <cellStyle name="20% - Accent3 35 7" xfId="10428" xr:uid="{980EC5D9-23E4-4513-B652-0DB894990BBF}"/>
    <cellStyle name="20% - Accent3 35 7 2" xfId="28133" xr:uid="{C1B77A64-9B29-43B8-B1A7-9777249EA477}"/>
    <cellStyle name="20% - Accent3 35 7 2 2" xfId="56810" xr:uid="{C4B58313-5F9A-47D7-B498-065EBD8981E5}"/>
    <cellStyle name="20% - Accent3 35 7 3" xfId="39106" xr:uid="{D2EDF5CA-59D8-46F3-90B8-0A35D1A60AAF}"/>
    <cellStyle name="20% - Accent3 35 8" xfId="19281" xr:uid="{3717A80D-F447-4317-A743-CB96E529285D}"/>
    <cellStyle name="20% - Accent3 35 8 2" xfId="47958" xr:uid="{5DCD8F3D-FF3D-4C34-847E-EE547EA07699}"/>
    <cellStyle name="20% - Accent3 35 9" xfId="33401" xr:uid="{EBB99479-986A-4804-93C1-176ECB92040D}"/>
    <cellStyle name="20% - Accent3 36" xfId="4738" xr:uid="{1B36F209-B94E-4526-B22E-58FE07C698D7}"/>
    <cellStyle name="20% - Accent3 36 2" xfId="6089" xr:uid="{215B257A-0D7B-41A2-A983-12AC09A3DF71}"/>
    <cellStyle name="20% - Accent3 36 2 2" xfId="11801" xr:uid="{AE5F84DD-845A-4F39-85AB-D43942C7EDF4}"/>
    <cellStyle name="20% - Accent3 36 2 2 2" xfId="40479" xr:uid="{D7116E90-15D3-44BA-A5E6-DE9105D2243F}"/>
    <cellStyle name="20% - Accent3 36 2 3" xfId="20654" xr:uid="{9D1F0593-FC92-4625-B2B0-E654D710FF12}"/>
    <cellStyle name="20% - Accent3 36 2 3 2" xfId="49331" xr:uid="{7C64DAF9-B123-4E1D-AFEF-C0175064F507}"/>
    <cellStyle name="20% - Accent3 36 2 4" xfId="34774" xr:uid="{77F5D83B-85C2-414D-A7FF-7158FCEEA5D4}"/>
    <cellStyle name="20% - Accent3 36 3" xfId="7506" xr:uid="{CB8E0A53-C567-4734-88FD-3B904D1BCED2}"/>
    <cellStyle name="20% - Accent3 36 3 2" xfId="13218" xr:uid="{BBBBA652-464A-420D-A281-960D5B46B323}"/>
    <cellStyle name="20% - Accent3 36 3 2 2" xfId="41896" xr:uid="{E775BE42-0232-4774-BDCD-0E5185708ED7}"/>
    <cellStyle name="20% - Accent3 36 3 3" xfId="22071" xr:uid="{1D9FE26E-B988-4E9A-B573-46637FE13C61}"/>
    <cellStyle name="20% - Accent3 36 3 3 2" xfId="50748" xr:uid="{773C24BF-EB2D-438F-878F-F492123BD424}"/>
    <cellStyle name="20% - Accent3 36 3 4" xfId="36191" xr:uid="{CC041270-A014-4CC5-AC65-076A29E19922}"/>
    <cellStyle name="20% - Accent3 36 4" xfId="8923" xr:uid="{AB690C5F-6D3C-472B-9FEA-67BD5491A90F}"/>
    <cellStyle name="20% - Accent3 36 4 2" xfId="14635" xr:uid="{F5215293-7FEB-46EB-99A9-3C8879DD3BD0}"/>
    <cellStyle name="20% - Accent3 36 4 2 2" xfId="43313" xr:uid="{FF5DEF75-3494-4F95-8B1E-632CBB4C4FF4}"/>
    <cellStyle name="20% - Accent3 36 4 3" xfId="23488" xr:uid="{0E7B1DCE-BB75-4C87-80B3-F3853BE39EA7}"/>
    <cellStyle name="20% - Accent3 36 4 3 2" xfId="52165" xr:uid="{2D4CB3C5-CB6D-4946-B7F3-F041E2E3AF27}"/>
    <cellStyle name="20% - Accent3 36 4 4" xfId="37608" xr:uid="{EFDEB375-7F22-44D7-B400-337254E54A0C}"/>
    <cellStyle name="20% - Accent3 36 5" xfId="16150" xr:uid="{1FE048AA-7985-41A9-AE16-357FD2023D76}"/>
    <cellStyle name="20% - Accent3 36 5 2" xfId="25003" xr:uid="{C1D93015-EC6C-45F5-ACD8-1338CAC9F958}"/>
    <cellStyle name="20% - Accent3 36 5 2 2" xfId="53680" xr:uid="{BFB7655D-5F3B-47FC-8D81-3F9F54BEC9C9}"/>
    <cellStyle name="20% - Accent3 36 5 3" xfId="44828" xr:uid="{9FFDA2FB-6755-4B84-B825-4E18F076F175}"/>
    <cellStyle name="20% - Accent3 36 6" xfId="17709" xr:uid="{BBF16917-5B93-4B18-9487-34C4B1BB63A3}"/>
    <cellStyle name="20% - Accent3 36 6 2" xfId="26562" xr:uid="{A15D2015-11DE-4F0D-8590-75EA66E3A7A8}"/>
    <cellStyle name="20% - Accent3 36 6 2 2" xfId="55239" xr:uid="{FEC23A22-DAA5-41A1-9B81-C6B10019EDB2}"/>
    <cellStyle name="20% - Accent3 36 6 3" xfId="46387" xr:uid="{AED4F6A2-803D-4D78-9155-1CDAA92424A8}"/>
    <cellStyle name="20% - Accent3 36 7" xfId="10450" xr:uid="{6042C3D2-9E95-4071-932A-DF2BD18B47EA}"/>
    <cellStyle name="20% - Accent3 36 7 2" xfId="28155" xr:uid="{75173442-3FD0-4053-9611-75EA2B723969}"/>
    <cellStyle name="20% - Accent3 36 7 2 2" xfId="56832" xr:uid="{A848B9BA-987B-49B4-82D0-28802230B32B}"/>
    <cellStyle name="20% - Accent3 36 7 3" xfId="39128" xr:uid="{DD2A8DA5-FC55-4B7D-8BF7-E2B26B2AECEC}"/>
    <cellStyle name="20% - Accent3 36 8" xfId="19303" xr:uid="{4E8AD27E-FA6D-4F4B-A683-F038FC95EE08}"/>
    <cellStyle name="20% - Accent3 36 8 2" xfId="47980" xr:uid="{5D9408F0-11A7-474B-ACFF-0CFF27D9C894}"/>
    <cellStyle name="20% - Accent3 36 9" xfId="33423" xr:uid="{BD220954-AF0B-4852-B060-A5C5203E7D2D}"/>
    <cellStyle name="20% - Accent3 37" xfId="4760" xr:uid="{63E56625-2D4E-4351-97EF-496BD3F7A3C1}"/>
    <cellStyle name="20% - Accent3 37 2" xfId="6111" xr:uid="{3F130E3D-2BA7-42DD-BA71-A15E646FA46F}"/>
    <cellStyle name="20% - Accent3 37 2 2" xfId="11823" xr:uid="{A92A477B-904B-4BE1-BAE3-10C593BCBABC}"/>
    <cellStyle name="20% - Accent3 37 2 2 2" xfId="40501" xr:uid="{F9D3B7FD-5CD5-4B45-9B2E-8684EF05FB7A}"/>
    <cellStyle name="20% - Accent3 37 2 3" xfId="20676" xr:uid="{D75BEE8A-8D39-480C-9E39-AE2A280F6CCE}"/>
    <cellStyle name="20% - Accent3 37 2 3 2" xfId="49353" xr:uid="{46A88914-FA58-4D24-AD02-CDD145088533}"/>
    <cellStyle name="20% - Accent3 37 2 4" xfId="34796" xr:uid="{264B13BD-4DC7-4660-AC6E-3F8D2F874007}"/>
    <cellStyle name="20% - Accent3 37 3" xfId="7528" xr:uid="{894AB3EB-8C45-40AA-975B-72A5EDE8DB01}"/>
    <cellStyle name="20% - Accent3 37 3 2" xfId="13240" xr:uid="{FF3B0F29-66F3-4F06-B636-28AE870B0F98}"/>
    <cellStyle name="20% - Accent3 37 3 2 2" xfId="41918" xr:uid="{F8876146-23DD-46B9-942F-C7801F949C6A}"/>
    <cellStyle name="20% - Accent3 37 3 3" xfId="22093" xr:uid="{6BD36CB1-1F78-4311-9D9E-9EF200B8FBBC}"/>
    <cellStyle name="20% - Accent3 37 3 3 2" xfId="50770" xr:uid="{498462A9-4254-4839-9027-38701105CC82}"/>
    <cellStyle name="20% - Accent3 37 3 4" xfId="36213" xr:uid="{EC341EC4-547F-4128-889C-49EA6B2C5524}"/>
    <cellStyle name="20% - Accent3 37 4" xfId="8945" xr:uid="{18C096AD-2513-4FFD-9688-0C7A2E5B64B6}"/>
    <cellStyle name="20% - Accent3 37 4 2" xfId="14657" xr:uid="{FB93354D-DB7F-40F1-99C0-9FB0A1716036}"/>
    <cellStyle name="20% - Accent3 37 4 2 2" xfId="43335" xr:uid="{C54667D7-6467-4867-8AF1-F10F59225245}"/>
    <cellStyle name="20% - Accent3 37 4 3" xfId="23510" xr:uid="{3CA7BFC5-EAC3-4655-B4B2-F6CD6F9A9A67}"/>
    <cellStyle name="20% - Accent3 37 4 3 2" xfId="52187" xr:uid="{AABDBE05-17C1-4EA4-88F0-D1241754C99F}"/>
    <cellStyle name="20% - Accent3 37 4 4" xfId="37630" xr:uid="{721D40CF-C450-4213-834F-EFED87E51C20}"/>
    <cellStyle name="20% - Accent3 37 5" xfId="16172" xr:uid="{F3043AAC-91C0-41E6-8856-9A8B6CC8429F}"/>
    <cellStyle name="20% - Accent3 37 5 2" xfId="25025" xr:uid="{2470D161-64FA-4BFB-8B3D-460948BB9CA1}"/>
    <cellStyle name="20% - Accent3 37 5 2 2" xfId="53702" xr:uid="{199626FF-8A5D-43F1-B352-58C6DE6FF7DD}"/>
    <cellStyle name="20% - Accent3 37 5 3" xfId="44850" xr:uid="{7399033E-E258-470E-9186-B5578AC471FC}"/>
    <cellStyle name="20% - Accent3 37 6" xfId="17731" xr:uid="{DCD2F3D9-9ABA-4A34-B324-B9F9E4441D70}"/>
    <cellStyle name="20% - Accent3 37 6 2" xfId="26584" xr:uid="{19EE34D4-9E9C-4FA5-B6FB-46B9E2E432FB}"/>
    <cellStyle name="20% - Accent3 37 6 2 2" xfId="55261" xr:uid="{83A981E2-CB7F-4CF9-9782-5ECCADE567FB}"/>
    <cellStyle name="20% - Accent3 37 6 3" xfId="46409" xr:uid="{0AF83A89-EFC2-425E-98A3-EB2B92A36A61}"/>
    <cellStyle name="20% - Accent3 37 7" xfId="10472" xr:uid="{53BBEA39-14E1-4001-AF32-38A704757BAE}"/>
    <cellStyle name="20% - Accent3 37 7 2" xfId="28177" xr:uid="{18D645B5-7115-4664-8A4B-C6D3C14DB2E9}"/>
    <cellStyle name="20% - Accent3 37 7 2 2" xfId="56854" xr:uid="{1B6F650D-8514-4C80-B200-47CFB75D5494}"/>
    <cellStyle name="20% - Accent3 37 7 3" xfId="39150" xr:uid="{3AD5FBDE-A1C9-4914-A154-A974D12F6FCD}"/>
    <cellStyle name="20% - Accent3 37 8" xfId="19325" xr:uid="{C06E3A1D-A599-41A3-A82F-190399BF9D4C}"/>
    <cellStyle name="20% - Accent3 37 8 2" xfId="48002" xr:uid="{496C16B5-624A-4A7F-871A-0113A796AC34}"/>
    <cellStyle name="20% - Accent3 37 9" xfId="33445" xr:uid="{61293AD7-5C6E-4108-B107-6172FD9EEAD4}"/>
    <cellStyle name="20% - Accent3 38" xfId="4782" xr:uid="{5724E648-E1D8-4205-BF27-8177E858E1C8}"/>
    <cellStyle name="20% - Accent3 38 2" xfId="6133" xr:uid="{94FE99F6-983C-431F-8177-F5515173B552}"/>
    <cellStyle name="20% - Accent3 38 2 2" xfId="11845" xr:uid="{FEFBB866-D5DF-4E1D-94C2-CE7254A92CE1}"/>
    <cellStyle name="20% - Accent3 38 2 2 2" xfId="40523" xr:uid="{8F84494D-42AF-4274-9C0F-FB95A4631857}"/>
    <cellStyle name="20% - Accent3 38 2 3" xfId="20698" xr:uid="{0D4825A6-29B3-4FD0-98EE-2228D46E5D6C}"/>
    <cellStyle name="20% - Accent3 38 2 3 2" xfId="49375" xr:uid="{91753419-C75E-4B19-A593-E885C779C1C9}"/>
    <cellStyle name="20% - Accent3 38 2 4" xfId="34818" xr:uid="{0656EE89-D435-45C8-BE83-7D52B55074E6}"/>
    <cellStyle name="20% - Accent3 38 3" xfId="7550" xr:uid="{21945846-CF28-4085-9915-264DBF3801A1}"/>
    <cellStyle name="20% - Accent3 38 3 2" xfId="13262" xr:uid="{ECD7B1BE-5B2F-421C-B1BF-92761CAE4398}"/>
    <cellStyle name="20% - Accent3 38 3 2 2" xfId="41940" xr:uid="{B2D34EF7-ECE3-434F-B944-4427C5F89434}"/>
    <cellStyle name="20% - Accent3 38 3 3" xfId="22115" xr:uid="{F613FB64-28BA-4CFD-927B-52E33C96927B}"/>
    <cellStyle name="20% - Accent3 38 3 3 2" xfId="50792" xr:uid="{A7C56003-1E15-4802-AA9D-E55DE2DDB3B3}"/>
    <cellStyle name="20% - Accent3 38 3 4" xfId="36235" xr:uid="{F022E63A-688F-4E5F-99E7-1AC03528D5A5}"/>
    <cellStyle name="20% - Accent3 38 4" xfId="8967" xr:uid="{2E7481A1-383E-488E-8251-F78846B795B6}"/>
    <cellStyle name="20% - Accent3 38 4 2" xfId="14679" xr:uid="{7B542829-5C00-4742-B377-DEF3F4BFA481}"/>
    <cellStyle name="20% - Accent3 38 4 2 2" xfId="43357" xr:uid="{27FB151F-3FC3-466E-9A73-5F9BBE954168}"/>
    <cellStyle name="20% - Accent3 38 4 3" xfId="23532" xr:uid="{1BA24014-1C62-45F8-8D2B-E690E496F95C}"/>
    <cellStyle name="20% - Accent3 38 4 3 2" xfId="52209" xr:uid="{0CA9889F-1BF8-4E78-8BA1-59E74F234AE2}"/>
    <cellStyle name="20% - Accent3 38 4 4" xfId="37652" xr:uid="{6EF731B4-C712-4142-954C-7E7F78505B98}"/>
    <cellStyle name="20% - Accent3 38 5" xfId="16194" xr:uid="{9BBB9701-B94E-429D-BC54-32C1C32E89BA}"/>
    <cellStyle name="20% - Accent3 38 5 2" xfId="25047" xr:uid="{4265F546-E2DA-4041-B324-01E772FA891B}"/>
    <cellStyle name="20% - Accent3 38 5 2 2" xfId="53724" xr:uid="{8F1D3FAF-9C46-4540-9A53-407DA17A19E6}"/>
    <cellStyle name="20% - Accent3 38 5 3" xfId="44872" xr:uid="{EDCB794B-36EC-4029-8EB0-8C5B6D988F47}"/>
    <cellStyle name="20% - Accent3 38 6" xfId="17753" xr:uid="{B697080E-2506-48D1-B387-86AF67DA4628}"/>
    <cellStyle name="20% - Accent3 38 6 2" xfId="26606" xr:uid="{A2383174-A14F-418A-9AAF-E4DD3053F909}"/>
    <cellStyle name="20% - Accent3 38 6 2 2" xfId="55283" xr:uid="{70C32293-52D2-44B2-A4C6-11325C0D2529}"/>
    <cellStyle name="20% - Accent3 38 6 3" xfId="46431" xr:uid="{D24F01E0-6593-4F9E-8D91-34836AA3B8D9}"/>
    <cellStyle name="20% - Accent3 38 7" xfId="10494" xr:uid="{15AD6C8B-0ADD-4AD3-8DCF-644878450E71}"/>
    <cellStyle name="20% - Accent3 38 7 2" xfId="28199" xr:uid="{C017A246-8043-402A-A0CC-4B438E8D87CB}"/>
    <cellStyle name="20% - Accent3 38 7 2 2" xfId="56876" xr:uid="{C6C9ABC1-D310-465E-803C-2C73272A2171}"/>
    <cellStyle name="20% - Accent3 38 7 3" xfId="39172" xr:uid="{362D66A3-9ECE-4169-B765-679FCC0E7A0C}"/>
    <cellStyle name="20% - Accent3 38 8" xfId="19347" xr:uid="{169BE229-2DA4-4E3D-9C6F-B7BFF98C5766}"/>
    <cellStyle name="20% - Accent3 38 8 2" xfId="48024" xr:uid="{F0A4B739-266D-4650-9485-5580C4508F62}"/>
    <cellStyle name="20% - Accent3 38 9" xfId="33467" xr:uid="{EE10D92F-1974-40B3-A1A6-CF7A23750E44}"/>
    <cellStyle name="20% - Accent3 39" xfId="4804" xr:uid="{9F307448-DA59-4CB7-AEC8-03609C1882D7}"/>
    <cellStyle name="20% - Accent3 39 2" xfId="6155" xr:uid="{6ECA5E10-1332-48A7-BEA3-04250FAB79E2}"/>
    <cellStyle name="20% - Accent3 39 2 2" xfId="11867" xr:uid="{98DA9D08-C4D4-46F8-939F-8E56DADED9D5}"/>
    <cellStyle name="20% - Accent3 39 2 2 2" xfId="40545" xr:uid="{B0FABB1B-EC84-4B83-95B2-3620086CA378}"/>
    <cellStyle name="20% - Accent3 39 2 3" xfId="20720" xr:uid="{63180DB5-12A4-41D0-89BD-D8CE50832BAB}"/>
    <cellStyle name="20% - Accent3 39 2 3 2" xfId="49397" xr:uid="{B5D51A77-9AD5-4AFA-95E4-6FA27DBD093A}"/>
    <cellStyle name="20% - Accent3 39 2 4" xfId="34840" xr:uid="{F9ED8507-C9E9-49CF-ADC6-5F54008ABBDB}"/>
    <cellStyle name="20% - Accent3 39 3" xfId="7572" xr:uid="{5F610CF0-ED78-4858-85E7-A1648EC2FC7B}"/>
    <cellStyle name="20% - Accent3 39 3 2" xfId="13284" xr:uid="{5040EC0D-D58D-459F-9D00-044A5A83C1A2}"/>
    <cellStyle name="20% - Accent3 39 3 2 2" xfId="41962" xr:uid="{BDAA0479-9EB0-4412-93B9-6A0B817D93DD}"/>
    <cellStyle name="20% - Accent3 39 3 3" xfId="22137" xr:uid="{4ECAD3B0-D839-480A-A3D7-ACB04E1A9006}"/>
    <cellStyle name="20% - Accent3 39 3 3 2" xfId="50814" xr:uid="{E22E44BF-0366-4F84-BF4E-BECECD83851C}"/>
    <cellStyle name="20% - Accent3 39 3 4" xfId="36257" xr:uid="{A1FFDF1E-1CA4-4870-A9FC-D3B69703AFEA}"/>
    <cellStyle name="20% - Accent3 39 4" xfId="8989" xr:uid="{8F827F73-EF90-4134-994C-9EB2836386B9}"/>
    <cellStyle name="20% - Accent3 39 4 2" xfId="14701" xr:uid="{5EF1069F-4951-4900-917C-8F8D30D41305}"/>
    <cellStyle name="20% - Accent3 39 4 2 2" xfId="43379" xr:uid="{69C303C3-2CD8-400F-B18B-CC4EF93F0FA1}"/>
    <cellStyle name="20% - Accent3 39 4 3" xfId="23554" xr:uid="{62061329-EDDD-4685-B550-E6E029C04C30}"/>
    <cellStyle name="20% - Accent3 39 4 3 2" xfId="52231" xr:uid="{E870899A-A8AB-4407-B4B9-9BF998CA91B4}"/>
    <cellStyle name="20% - Accent3 39 4 4" xfId="37674" xr:uid="{51A5BA84-C8A3-43D6-B4FA-DF0737113FE5}"/>
    <cellStyle name="20% - Accent3 39 5" xfId="16216" xr:uid="{EC5DD348-613A-4C52-8671-3713B1DE891E}"/>
    <cellStyle name="20% - Accent3 39 5 2" xfId="25069" xr:uid="{7439A11C-896A-46F0-9AB6-C772FCCCA5C0}"/>
    <cellStyle name="20% - Accent3 39 5 2 2" xfId="53746" xr:uid="{5A528760-F690-46B8-A11B-7511638D7F36}"/>
    <cellStyle name="20% - Accent3 39 5 3" xfId="44894" xr:uid="{FA4E2B2F-4442-4E44-ACAC-56DCE54A70C5}"/>
    <cellStyle name="20% - Accent3 39 6" xfId="17775" xr:uid="{BFFABAC6-9EBD-4BAF-9D46-7764A751CF66}"/>
    <cellStyle name="20% - Accent3 39 6 2" xfId="26628" xr:uid="{AD55480D-AECD-4318-972C-3E14D05A8CEA}"/>
    <cellStyle name="20% - Accent3 39 6 2 2" xfId="55305" xr:uid="{D788237C-654C-44A9-B16C-514F6880452F}"/>
    <cellStyle name="20% - Accent3 39 6 3" xfId="46453" xr:uid="{B78E9147-EA07-4629-81CB-7027D3AE639E}"/>
    <cellStyle name="20% - Accent3 39 7" xfId="10516" xr:uid="{EF428E44-539B-42AB-8F0B-D5519AD9E769}"/>
    <cellStyle name="20% - Accent3 39 7 2" xfId="28221" xr:uid="{E39908F7-DE8F-4B00-BED4-841F93E5A067}"/>
    <cellStyle name="20% - Accent3 39 7 2 2" xfId="56898" xr:uid="{E241FD01-858D-4985-866F-AC720E4B79A7}"/>
    <cellStyle name="20% - Accent3 39 7 3" xfId="39194" xr:uid="{9AF847AB-97E7-4525-9E5B-41CAFBE8B41A}"/>
    <cellStyle name="20% - Accent3 39 8" xfId="19369" xr:uid="{70E5602D-16C3-43E4-94D1-E119E36634E9}"/>
    <cellStyle name="20% - Accent3 39 8 2" xfId="48046" xr:uid="{65A280CC-D6E4-45C1-BBE6-F2AC4593CEBD}"/>
    <cellStyle name="20% - Accent3 39 9" xfId="33489" xr:uid="{00DDAFD0-4DC0-4AFB-8E58-AFFB15749E4B}"/>
    <cellStyle name="20% - Accent3 4" xfId="205" xr:uid="{CACDD6DD-285A-4C50-828C-4B80D549C202}"/>
    <cellStyle name="20% - Accent3 4 10" xfId="4040" xr:uid="{1981ED88-4A2B-45D9-AF0D-6D98B8F20D57}"/>
    <cellStyle name="20% - Accent3 4 10 2" xfId="32725" xr:uid="{A2A5999A-9F94-45C9-BAFA-4EEB22AAE29B}"/>
    <cellStyle name="20% - Accent3 4 11" xfId="9752" xr:uid="{90AD15A2-36EE-41DE-BEBB-E14C5F355962}"/>
    <cellStyle name="20% - Accent3 4 11 2" xfId="38430" xr:uid="{14E8EB72-D3DC-461D-A3F4-2085BB77FDDB}"/>
    <cellStyle name="20% - Accent3 4 12" xfId="18605" xr:uid="{B2DD339F-60DC-431A-BB0E-4157045D8CBE}"/>
    <cellStyle name="20% - Accent3 4 12 2" xfId="47282" xr:uid="{EDBDE40F-AC0E-47BD-8CEF-043CD46F30F6}"/>
    <cellStyle name="20% - Accent3 4 13" xfId="29150" xr:uid="{F944F56C-BF6D-488D-B5B8-0C89D6449A1B}"/>
    <cellStyle name="20% - Accent3 4 2" xfId="310" xr:uid="{E0729434-22D2-4881-B37F-E2AE53B501CF}"/>
    <cellStyle name="20% - Accent3 4 2 2" xfId="2277" xr:uid="{ECE121FC-238D-4501-8AA5-A612C70E306A}"/>
    <cellStyle name="20% - Accent3 4 2 2 2" xfId="31017" xr:uid="{1E3AFE4C-EE04-4159-AD06-D8BC7C8196D4}"/>
    <cellStyle name="20% - Accent3 4 2 3" xfId="5391" xr:uid="{5F86D854-1CB3-405C-B49F-B7260705670F}"/>
    <cellStyle name="20% - Accent3 4 2 3 2" xfId="34076" xr:uid="{174B462C-3BFA-44CD-88AE-D4AA565A46D2}"/>
    <cellStyle name="20% - Accent3 4 2 4" xfId="11103" xr:uid="{8F955424-CB89-404F-8E75-CDC5F1996C90}"/>
    <cellStyle name="20% - Accent3 4 2 4 2" xfId="39781" xr:uid="{0B763984-E094-4497-8348-ED960BB432C3}"/>
    <cellStyle name="20% - Accent3 4 2 5" xfId="19956" xr:uid="{F9039E5C-F81C-48E2-81A0-9D373A3FE2E3}"/>
    <cellStyle name="20% - Accent3 4 2 5 2" xfId="48633" xr:uid="{3D4554EC-329B-40F4-8293-410F6C915594}"/>
    <cellStyle name="20% - Accent3 4 2 6" xfId="29224" xr:uid="{83CCF81F-E190-4B3F-ABD2-3FD1A96DB750}"/>
    <cellStyle name="20% - Accent3 4 3" xfId="419" xr:uid="{07AD47AB-A4E7-4F6E-AAEC-FA073DA0547B}"/>
    <cellStyle name="20% - Accent3 4 3 2" xfId="2373" xr:uid="{A664FB8B-BBF3-4364-8326-DE5D0909F358}"/>
    <cellStyle name="20% - Accent3 4 3 2 2" xfId="31113" xr:uid="{D6659A20-DA78-42D3-84C3-D802B32D123D}"/>
    <cellStyle name="20% - Accent3 4 3 3" xfId="6808" xr:uid="{79E655FA-EA3A-48F9-9BDC-210534DF8616}"/>
    <cellStyle name="20% - Accent3 4 3 3 2" xfId="35493" xr:uid="{884C7633-6369-468C-B0BB-1A2DF80B478B}"/>
    <cellStyle name="20% - Accent3 4 3 4" xfId="12520" xr:uid="{399F53CF-CA01-4D01-BBD6-C41B67E72D44}"/>
    <cellStyle name="20% - Accent3 4 3 4 2" xfId="41198" xr:uid="{D320C6B7-A364-4B8A-AFE8-203EC21D3BEB}"/>
    <cellStyle name="20% - Accent3 4 3 5" xfId="21373" xr:uid="{F61F8328-A90B-4226-B9CA-516F7ED93B95}"/>
    <cellStyle name="20% - Accent3 4 3 5 2" xfId="50050" xr:uid="{0D32AA81-04A1-4442-9834-AEC6286C723F}"/>
    <cellStyle name="20% - Accent3 4 3 6" xfId="29320" xr:uid="{9C446508-CFD2-4F08-BF17-04E53FD46219}"/>
    <cellStyle name="20% - Accent3 4 4" xfId="538" xr:uid="{1C076B39-DCEC-4A21-A9BB-D7A613FC2359}"/>
    <cellStyle name="20% - Accent3 4 4 2" xfId="2492" xr:uid="{44A9416E-8A01-4629-94BE-180C22B1B450}"/>
    <cellStyle name="20% - Accent3 4 4 2 2" xfId="31232" xr:uid="{EFAE1DF8-2C6B-4B38-977F-3865D4F5EB23}"/>
    <cellStyle name="20% - Accent3 4 4 3" xfId="8225" xr:uid="{E1E25613-AC02-4AA6-9C5A-B2D77CD4FEDB}"/>
    <cellStyle name="20% - Accent3 4 4 3 2" xfId="36910" xr:uid="{54CF779E-926E-48B4-844F-0C8DF4986D4D}"/>
    <cellStyle name="20% - Accent3 4 4 4" xfId="13937" xr:uid="{0BD2C222-F505-4622-95D5-86BEB55C3764}"/>
    <cellStyle name="20% - Accent3 4 4 4 2" xfId="42615" xr:uid="{9410E66F-2472-4E45-A907-8E7545F7A957}"/>
    <cellStyle name="20% - Accent3 4 4 5" xfId="22790" xr:uid="{C3FDA9E6-AFE7-47A6-B2BB-942709B9F8DE}"/>
    <cellStyle name="20% - Accent3 4 4 5 2" xfId="51467" xr:uid="{F0C213B0-9908-493A-A335-70932B9BF2E2}"/>
    <cellStyle name="20% - Accent3 4 4 6" xfId="29439" xr:uid="{DCFA9097-17BE-43F5-A1A8-23BD468A4D3A}"/>
    <cellStyle name="20% - Accent3 4 5" xfId="679" xr:uid="{DFCD7A66-EEBD-4D11-80B9-6F283E326BD2}"/>
    <cellStyle name="20% - Accent3 4 5 2" xfId="2633" xr:uid="{218ED8A4-2307-41B7-93C4-EF5AFEAE9FEF}"/>
    <cellStyle name="20% - Accent3 4 5 2 2" xfId="31373" xr:uid="{D5835AE7-64F1-4522-9C66-4674537E5C29}"/>
    <cellStyle name="20% - Accent3 4 5 3" xfId="15452" xr:uid="{EF1D2FD3-5AEA-453E-A888-587899D43416}"/>
    <cellStyle name="20% - Accent3 4 5 3 2" xfId="44130" xr:uid="{4E0D03EE-D706-4A20-BF84-FB446D61F54A}"/>
    <cellStyle name="20% - Accent3 4 5 4" xfId="24305" xr:uid="{32DEF699-396E-42BB-94EC-5F2F26D08FBA}"/>
    <cellStyle name="20% - Accent3 4 5 4 2" xfId="52982" xr:uid="{6F15B886-B8CD-4DEF-9467-072DF01FC13F}"/>
    <cellStyle name="20% - Accent3 4 5 5" xfId="29580" xr:uid="{7ADD371B-6A9A-4334-A099-F7C06EA26E33}"/>
    <cellStyle name="20% - Accent3 4 6" xfId="952" xr:uid="{FF87ECCA-723C-4B61-A69C-636E9C7C30CA}"/>
    <cellStyle name="20% - Accent3 4 6 2" xfId="2906" xr:uid="{BB4148EA-771E-4E32-B4A9-7155E1F33142}"/>
    <cellStyle name="20% - Accent3 4 6 2 2" xfId="31646" xr:uid="{EA8D6774-3196-4232-93B2-FB5E7ED23251}"/>
    <cellStyle name="20% - Accent3 4 6 3" xfId="17011" xr:uid="{D30A734C-A5C6-479C-9EC8-A3BC7AC34A02}"/>
    <cellStyle name="20% - Accent3 4 6 3 2" xfId="45689" xr:uid="{633F3D43-8B8F-4E34-8129-7A7EAC467D01}"/>
    <cellStyle name="20% - Accent3 4 6 4" xfId="25864" xr:uid="{957B0B71-DD7B-40F1-A47A-3EB71EF796EA}"/>
    <cellStyle name="20% - Accent3 4 6 4 2" xfId="54541" xr:uid="{764CA6E4-5263-41AE-9B10-BA34BCD0AA8C}"/>
    <cellStyle name="20% - Accent3 4 6 5" xfId="29853" xr:uid="{9D2E4282-EC29-47E5-9784-09E6EA9F435D}"/>
    <cellStyle name="20% - Accent3 4 7" xfId="1247" xr:uid="{EDAFE63F-A936-4E9E-8A76-81F7ADBDC509}"/>
    <cellStyle name="20% - Accent3 4 7 2" xfId="3201" xr:uid="{755C0D41-CD69-47D6-8520-FD9D9DA0A580}"/>
    <cellStyle name="20% - Accent3 4 7 2 2" xfId="31941" xr:uid="{D7358E30-CE5B-46D1-8B07-3EE2FD80EFF2}"/>
    <cellStyle name="20% - Accent3 4 7 3" xfId="27457" xr:uid="{834799DD-A5BA-4B80-BC22-0A207DA119DA}"/>
    <cellStyle name="20% - Accent3 4 7 3 2" xfId="56134" xr:uid="{C209C048-2643-463B-8EF6-3D06BB5DE5E4}"/>
    <cellStyle name="20% - Accent3 4 7 4" xfId="30148" xr:uid="{06D0BCE8-33D3-45D0-8103-D708F062E885}"/>
    <cellStyle name="20% - Accent3 4 8" xfId="1586" xr:uid="{95AA7F13-C2A2-4187-9651-C08AE599ED30}"/>
    <cellStyle name="20% - Accent3 4 8 2" xfId="3540" xr:uid="{CABD26A3-DA13-4DCF-AF54-7C944C4C1710}"/>
    <cellStyle name="20% - Accent3 4 8 2 2" xfId="32280" xr:uid="{7CDBD9C8-4534-4D11-A594-E16B24AE9B14}"/>
    <cellStyle name="20% - Accent3 4 8 3" xfId="30487" xr:uid="{F53D5ECC-F8A4-403B-8747-988724C4A989}"/>
    <cellStyle name="20% - Accent3 4 9" xfId="2200" xr:uid="{D8D70C07-C0FF-4B92-9DE8-0B8EA7034242}"/>
    <cellStyle name="20% - Accent3 4 9 2" xfId="30942" xr:uid="{52180E5F-09D3-43D7-93BD-0F7F585D331F}"/>
    <cellStyle name="20% - Accent3 40" xfId="4826" xr:uid="{957B3DAC-BA04-4A8B-9D47-E46C6F3677E0}"/>
    <cellStyle name="20% - Accent3 40 2" xfId="6177" xr:uid="{9A252146-030C-4B22-961C-A32C2A8EBD9F}"/>
    <cellStyle name="20% - Accent3 40 2 2" xfId="11889" xr:uid="{3DBC33E3-27DC-41E2-8A75-CE29A7A7F802}"/>
    <cellStyle name="20% - Accent3 40 2 2 2" xfId="40567" xr:uid="{EA4A41E0-F1A4-4BB7-B129-A7050526CD3C}"/>
    <cellStyle name="20% - Accent3 40 2 3" xfId="20742" xr:uid="{6607577A-7512-4B26-A1D8-A13A96C46308}"/>
    <cellStyle name="20% - Accent3 40 2 3 2" xfId="49419" xr:uid="{8B13588B-A6AC-41D8-B39F-99F971C49690}"/>
    <cellStyle name="20% - Accent3 40 2 4" xfId="34862" xr:uid="{E294BEAC-F936-499B-8A37-055E859DE2A0}"/>
    <cellStyle name="20% - Accent3 40 3" xfId="7594" xr:uid="{4BC7DE14-8CC7-45E5-A957-17859985F91F}"/>
    <cellStyle name="20% - Accent3 40 3 2" xfId="13306" xr:uid="{79D0E536-FEA9-424F-A4B2-9AC24DC944FE}"/>
    <cellStyle name="20% - Accent3 40 3 2 2" xfId="41984" xr:uid="{250CB8BD-9F17-4B4B-873E-DAB503402076}"/>
    <cellStyle name="20% - Accent3 40 3 3" xfId="22159" xr:uid="{DC1CF70B-421B-4967-8E81-72A1D9A73D12}"/>
    <cellStyle name="20% - Accent3 40 3 3 2" xfId="50836" xr:uid="{CB43F0E0-0350-4D65-83CE-F68FBBA09C43}"/>
    <cellStyle name="20% - Accent3 40 3 4" xfId="36279" xr:uid="{EE68D4D1-ABF3-4CD9-BA21-A4A44F38DC4A}"/>
    <cellStyle name="20% - Accent3 40 4" xfId="9011" xr:uid="{45BE5230-0256-49B0-B883-4D56BC15DAA0}"/>
    <cellStyle name="20% - Accent3 40 4 2" xfId="14723" xr:uid="{A43FFC7B-80CE-4369-BE68-2E692A19918D}"/>
    <cellStyle name="20% - Accent3 40 4 2 2" xfId="43401" xr:uid="{8B9B380A-530B-4674-8C6F-9F3880EF2C0B}"/>
    <cellStyle name="20% - Accent3 40 4 3" xfId="23576" xr:uid="{4F58044B-8D23-44FD-9C4C-B38A0FC804AF}"/>
    <cellStyle name="20% - Accent3 40 4 3 2" xfId="52253" xr:uid="{34F3BDD7-4526-4C09-A7A4-695D5061B1CF}"/>
    <cellStyle name="20% - Accent3 40 4 4" xfId="37696" xr:uid="{3713B52C-57C4-46D4-9543-6E2C5911AB14}"/>
    <cellStyle name="20% - Accent3 40 5" xfId="16238" xr:uid="{348FF9D5-C8EB-44C7-B6AC-9854CE18F868}"/>
    <cellStyle name="20% - Accent3 40 5 2" xfId="25091" xr:uid="{8AC9DA44-5A2C-4088-9C9A-0FD3085287F3}"/>
    <cellStyle name="20% - Accent3 40 5 2 2" xfId="53768" xr:uid="{6FD19CA9-94A4-412B-8B9F-B130773700EF}"/>
    <cellStyle name="20% - Accent3 40 5 3" xfId="44916" xr:uid="{4B31FFAE-201F-44FB-9A12-AFDD370EFDFB}"/>
    <cellStyle name="20% - Accent3 40 6" xfId="17797" xr:uid="{0C6F25C5-2436-4BF6-9D10-E5549F06D3C3}"/>
    <cellStyle name="20% - Accent3 40 6 2" xfId="26650" xr:uid="{E314D04E-B5D2-42E5-BB8A-E3B46E1647C7}"/>
    <cellStyle name="20% - Accent3 40 6 2 2" xfId="55327" xr:uid="{93E4BA58-D2F9-45D5-8FD0-3CC7BC8761A2}"/>
    <cellStyle name="20% - Accent3 40 6 3" xfId="46475" xr:uid="{253A8553-BBED-4D92-88B3-2C9D7309A950}"/>
    <cellStyle name="20% - Accent3 40 7" xfId="10538" xr:uid="{D13119D4-A5F8-4F9B-9E3D-06C7A706542F}"/>
    <cellStyle name="20% - Accent3 40 7 2" xfId="28243" xr:uid="{883372CB-4892-4B57-A5A1-A55E405CE291}"/>
    <cellStyle name="20% - Accent3 40 7 2 2" xfId="56920" xr:uid="{B6EEE72F-D31A-4B25-8FE7-45311CC37CCF}"/>
    <cellStyle name="20% - Accent3 40 7 3" xfId="39216" xr:uid="{E4A8F0E0-5C23-4490-B4CA-878EB344E6B6}"/>
    <cellStyle name="20% - Accent3 40 8" xfId="19391" xr:uid="{1C3AFF50-798C-4AE6-BF6A-B5F21602FE1B}"/>
    <cellStyle name="20% - Accent3 40 8 2" xfId="48068" xr:uid="{82725F71-9451-4FA2-919C-F439032E1497}"/>
    <cellStyle name="20% - Accent3 40 9" xfId="33511" xr:uid="{9B8F25B1-EB2A-4221-8F1B-35CB5855EAE9}"/>
    <cellStyle name="20% - Accent3 41" xfId="4848" xr:uid="{35EA0E1C-C179-4E89-B0B2-AB353B17892A}"/>
    <cellStyle name="20% - Accent3 41 2" xfId="6199" xr:uid="{75A4DD40-F455-4215-A259-75FCF8C04226}"/>
    <cellStyle name="20% - Accent3 41 2 2" xfId="11911" xr:uid="{97B27323-0492-4AB1-B9B8-D0C54BEAB0D7}"/>
    <cellStyle name="20% - Accent3 41 2 2 2" xfId="40589" xr:uid="{BA3ED8A3-DFBB-42F0-B9B1-FCFECBA9C23E}"/>
    <cellStyle name="20% - Accent3 41 2 3" xfId="20764" xr:uid="{015481AD-31F6-4874-8480-BD741FCF6956}"/>
    <cellStyle name="20% - Accent3 41 2 3 2" xfId="49441" xr:uid="{02AB0038-CD4F-4B36-AF9B-44A0DB8EA7F0}"/>
    <cellStyle name="20% - Accent3 41 2 4" xfId="34884" xr:uid="{4539E119-B282-47E6-96E9-1ACFFC8F32D5}"/>
    <cellStyle name="20% - Accent3 41 3" xfId="7616" xr:uid="{6381FEAB-2AA0-48C8-AD61-D5A2291FEE0E}"/>
    <cellStyle name="20% - Accent3 41 3 2" xfId="13328" xr:uid="{834016B1-4195-42B7-ACE0-58CC577E8CDB}"/>
    <cellStyle name="20% - Accent3 41 3 2 2" xfId="42006" xr:uid="{D5B1CD31-0DAB-4593-9288-2524407D64C0}"/>
    <cellStyle name="20% - Accent3 41 3 3" xfId="22181" xr:uid="{3B6DAC64-0A59-49DF-8F70-0B04B85780F3}"/>
    <cellStyle name="20% - Accent3 41 3 3 2" xfId="50858" xr:uid="{7D282C09-EF94-4DD2-869A-56763FE3488F}"/>
    <cellStyle name="20% - Accent3 41 3 4" xfId="36301" xr:uid="{419131B7-E7EF-4AF7-8217-1D5FE6B3BFD1}"/>
    <cellStyle name="20% - Accent3 41 4" xfId="9033" xr:uid="{CDA6881D-BF29-4387-8BB5-3BE0E478382C}"/>
    <cellStyle name="20% - Accent3 41 4 2" xfId="14745" xr:uid="{52C76177-D938-4FA6-9E6D-6ADBDBCC2BF5}"/>
    <cellStyle name="20% - Accent3 41 4 2 2" xfId="43423" xr:uid="{53FE6E1E-03BF-40D4-AC5C-17258D8D6972}"/>
    <cellStyle name="20% - Accent3 41 4 3" xfId="23598" xr:uid="{E731B594-1139-49AE-B18F-E6EAF035791E}"/>
    <cellStyle name="20% - Accent3 41 4 3 2" xfId="52275" xr:uid="{FFED6092-D0FB-458D-8E83-BD59CE98F62D}"/>
    <cellStyle name="20% - Accent3 41 4 4" xfId="37718" xr:uid="{A06440E0-E2EF-45C0-B51F-34117DE5CE54}"/>
    <cellStyle name="20% - Accent3 41 5" xfId="16260" xr:uid="{BDAC4559-CFF8-4F02-8A60-8B81842A13AD}"/>
    <cellStyle name="20% - Accent3 41 5 2" xfId="25113" xr:uid="{0EDE6D33-3372-4BBB-89A8-515D6CD334A6}"/>
    <cellStyle name="20% - Accent3 41 5 2 2" xfId="53790" xr:uid="{E5F11428-9AF1-42AF-9836-C7491E9DE63A}"/>
    <cellStyle name="20% - Accent3 41 5 3" xfId="44938" xr:uid="{97AB5840-967E-4DEE-A29A-BD0F53A7BC76}"/>
    <cellStyle name="20% - Accent3 41 6" xfId="17819" xr:uid="{F7AF27E2-6535-4DDD-B6AA-84CF0B4E749D}"/>
    <cellStyle name="20% - Accent3 41 6 2" xfId="26672" xr:uid="{9370D30C-C092-467A-8CE6-97F0B3CC6FFC}"/>
    <cellStyle name="20% - Accent3 41 6 2 2" xfId="55349" xr:uid="{49EC3F82-461F-404E-B461-706ABD6D4010}"/>
    <cellStyle name="20% - Accent3 41 6 3" xfId="46497" xr:uid="{4DD60039-ABCB-4A99-9184-267DF54AEF4B}"/>
    <cellStyle name="20% - Accent3 41 7" xfId="10560" xr:uid="{A7A02D40-F4D1-4EF4-AF53-18B8F6237975}"/>
    <cellStyle name="20% - Accent3 41 7 2" xfId="28265" xr:uid="{29B043CA-925E-497C-B12A-408A505045DB}"/>
    <cellStyle name="20% - Accent3 41 7 2 2" xfId="56942" xr:uid="{3F1740F6-D4A4-4F58-9D6A-032F0FD5E282}"/>
    <cellStyle name="20% - Accent3 41 7 3" xfId="39238" xr:uid="{5C3B7D9C-FA7A-4EF4-9F9E-347651827400}"/>
    <cellStyle name="20% - Accent3 41 8" xfId="19413" xr:uid="{EFF58A50-6BD8-4BD2-9DD8-00BCB3CA07E4}"/>
    <cellStyle name="20% - Accent3 41 8 2" xfId="48090" xr:uid="{17B9371E-6E6E-4229-BECD-6EDA458203FF}"/>
    <cellStyle name="20% - Accent3 41 9" xfId="33533" xr:uid="{39687B89-5372-4E1A-A425-1C65DB06ED19}"/>
    <cellStyle name="20% - Accent3 42" xfId="4870" xr:uid="{44B70860-A7D1-4C1C-AB26-9F5B803138B4}"/>
    <cellStyle name="20% - Accent3 42 2" xfId="6221" xr:uid="{12C03A0C-1E71-4D24-8257-13FDCA543736}"/>
    <cellStyle name="20% - Accent3 42 2 2" xfId="11933" xr:uid="{0E739CB8-4679-44BD-B9D9-32D1F1BAE290}"/>
    <cellStyle name="20% - Accent3 42 2 2 2" xfId="40611" xr:uid="{7FC22967-40A5-47D6-8E0F-3F01A85978AF}"/>
    <cellStyle name="20% - Accent3 42 2 3" xfId="20786" xr:uid="{923BB572-7E4A-474A-A25B-9C6635A995DE}"/>
    <cellStyle name="20% - Accent3 42 2 3 2" xfId="49463" xr:uid="{9D159D83-C1EC-46BE-8F00-031E6F3090D9}"/>
    <cellStyle name="20% - Accent3 42 2 4" xfId="34906" xr:uid="{5FCC573F-77B2-4A18-8206-76F31E38F586}"/>
    <cellStyle name="20% - Accent3 42 3" xfId="7638" xr:uid="{903329F2-4255-4906-BA85-21885B4CEB85}"/>
    <cellStyle name="20% - Accent3 42 3 2" xfId="13350" xr:uid="{707569AB-B48A-4F58-86DE-41C39C9286F5}"/>
    <cellStyle name="20% - Accent3 42 3 2 2" xfId="42028" xr:uid="{0A02CC81-1B24-4DE3-BDFC-8F4880E230C4}"/>
    <cellStyle name="20% - Accent3 42 3 3" xfId="22203" xr:uid="{0119992D-5905-4FC3-8179-CB7DE2A54CEC}"/>
    <cellStyle name="20% - Accent3 42 3 3 2" xfId="50880" xr:uid="{D7F6B0E8-1F94-4610-8618-E9DFEBF39864}"/>
    <cellStyle name="20% - Accent3 42 3 4" xfId="36323" xr:uid="{DEF3A60E-9D29-46A4-B659-DC03BC35F4AB}"/>
    <cellStyle name="20% - Accent3 42 4" xfId="9055" xr:uid="{FDCEB431-D44E-4D63-BC01-BD311A774551}"/>
    <cellStyle name="20% - Accent3 42 4 2" xfId="14767" xr:uid="{E41D9E06-2E67-4EC1-9D4B-CB3B0618A9D7}"/>
    <cellStyle name="20% - Accent3 42 4 2 2" xfId="43445" xr:uid="{791DE2EA-31DE-4245-BE08-5B1BBABC7957}"/>
    <cellStyle name="20% - Accent3 42 4 3" xfId="23620" xr:uid="{59E88471-9CB1-411C-9E95-947606FF4E8B}"/>
    <cellStyle name="20% - Accent3 42 4 3 2" xfId="52297" xr:uid="{4F6C6FE2-DAB4-40D7-9F4D-D05185E7360B}"/>
    <cellStyle name="20% - Accent3 42 4 4" xfId="37740" xr:uid="{835372F9-B8FD-4B60-96D7-C0EF8279CCC8}"/>
    <cellStyle name="20% - Accent3 42 5" xfId="16282" xr:uid="{84D3A703-6054-41FF-9BDB-2F409B6FD0C0}"/>
    <cellStyle name="20% - Accent3 42 5 2" xfId="25135" xr:uid="{720B631E-5B10-45F3-AC09-97836F50E531}"/>
    <cellStyle name="20% - Accent3 42 5 2 2" xfId="53812" xr:uid="{7C0D33FD-D81B-4C15-BA26-241B3855B3F8}"/>
    <cellStyle name="20% - Accent3 42 5 3" xfId="44960" xr:uid="{CACB29E1-5F1B-499A-B5C9-BE0DD754F4EC}"/>
    <cellStyle name="20% - Accent3 42 6" xfId="17841" xr:uid="{10734F91-B18C-49CE-A382-94D681208002}"/>
    <cellStyle name="20% - Accent3 42 6 2" xfId="26694" xr:uid="{380C523A-1554-4F89-8D71-D613AB34DC18}"/>
    <cellStyle name="20% - Accent3 42 6 2 2" xfId="55371" xr:uid="{A98F4480-807E-421D-9D0B-A010CFD14731}"/>
    <cellStyle name="20% - Accent3 42 6 3" xfId="46519" xr:uid="{EC7FBC84-D1E9-49CA-B7E9-9702408262DC}"/>
    <cellStyle name="20% - Accent3 42 7" xfId="10582" xr:uid="{23381183-DEC9-477C-AE42-90C1C853B018}"/>
    <cellStyle name="20% - Accent3 42 7 2" xfId="28287" xr:uid="{7260E8EB-47D8-4EBD-98A5-F78BB040304D}"/>
    <cellStyle name="20% - Accent3 42 7 2 2" xfId="56964" xr:uid="{03B54A92-2ACD-4FE3-A76A-9E099D63A726}"/>
    <cellStyle name="20% - Accent3 42 7 3" xfId="39260" xr:uid="{502A34E4-F7F3-4491-AD17-E2A3834A5949}"/>
    <cellStyle name="20% - Accent3 42 8" xfId="19435" xr:uid="{C8F40FBA-AF7A-4741-8114-DBA74822143F}"/>
    <cellStyle name="20% - Accent3 42 8 2" xfId="48112" xr:uid="{281B8240-F76E-4DFE-8A04-9C0A9355606C}"/>
    <cellStyle name="20% - Accent3 42 9" xfId="33555" xr:uid="{0909F5FC-C432-4C26-8179-39512E43BF28}"/>
    <cellStyle name="20% - Accent3 43" xfId="4892" xr:uid="{71107031-4C50-42CC-AF17-73E6B31251CC}"/>
    <cellStyle name="20% - Accent3 43 2" xfId="6243" xr:uid="{87A51AE6-D1B0-448D-990E-BB2E6DFEB7A4}"/>
    <cellStyle name="20% - Accent3 43 2 2" xfId="11955" xr:uid="{A13D68D6-F8D5-4D4C-8564-40CF7ABEDEA5}"/>
    <cellStyle name="20% - Accent3 43 2 2 2" xfId="40633" xr:uid="{BBF1AF71-3A39-4D13-BF7A-8F96A18D7400}"/>
    <cellStyle name="20% - Accent3 43 2 3" xfId="20808" xr:uid="{835F859A-FC50-493D-AEEE-B34607D75944}"/>
    <cellStyle name="20% - Accent3 43 2 3 2" xfId="49485" xr:uid="{5476D2B4-953F-47F2-84EE-1AB723413EA4}"/>
    <cellStyle name="20% - Accent3 43 2 4" xfId="34928" xr:uid="{FBAC644C-EA27-444A-8434-6BE0BD3247D7}"/>
    <cellStyle name="20% - Accent3 43 3" xfId="7660" xr:uid="{4269C507-8F00-48B4-8C31-52376904A1F8}"/>
    <cellStyle name="20% - Accent3 43 3 2" xfId="13372" xr:uid="{603B0257-09A3-4A84-91AC-A67F5BB33ACB}"/>
    <cellStyle name="20% - Accent3 43 3 2 2" xfId="42050" xr:uid="{42B06E85-1685-4E8F-969A-44FB9FB953B4}"/>
    <cellStyle name="20% - Accent3 43 3 3" xfId="22225" xr:uid="{32D2AE0E-6697-490A-BE7F-813A9D35190C}"/>
    <cellStyle name="20% - Accent3 43 3 3 2" xfId="50902" xr:uid="{873B0419-F25C-40A1-8E46-F893B44603A1}"/>
    <cellStyle name="20% - Accent3 43 3 4" xfId="36345" xr:uid="{2AF15930-FBB0-4A13-B9DA-49CE190D293F}"/>
    <cellStyle name="20% - Accent3 43 4" xfId="9077" xr:uid="{F94A2A81-B9CF-4D7F-987E-E043C6E02043}"/>
    <cellStyle name="20% - Accent3 43 4 2" xfId="14789" xr:uid="{8C19A123-FA5C-4230-93BA-8C3375F7B9C8}"/>
    <cellStyle name="20% - Accent3 43 4 2 2" xfId="43467" xr:uid="{22916093-85BB-4308-B4FC-7C9E211FD496}"/>
    <cellStyle name="20% - Accent3 43 4 3" xfId="23642" xr:uid="{4CCA5E50-B883-4662-AAA9-30E61A0E157E}"/>
    <cellStyle name="20% - Accent3 43 4 3 2" xfId="52319" xr:uid="{9D6FB362-F51A-4C1D-818E-5B725D89553E}"/>
    <cellStyle name="20% - Accent3 43 4 4" xfId="37762" xr:uid="{C2CBE6F0-84DC-472D-A353-905E07EC8B6F}"/>
    <cellStyle name="20% - Accent3 43 5" xfId="16304" xr:uid="{2D04D90F-5FA1-47DE-9F91-BBC71C9B4F80}"/>
    <cellStyle name="20% - Accent3 43 5 2" xfId="25157" xr:uid="{7161B7AD-98C4-4ADA-8913-355D741BD9DB}"/>
    <cellStyle name="20% - Accent3 43 5 2 2" xfId="53834" xr:uid="{B8CAF4F8-EE8D-4869-B8B3-6443D23591E6}"/>
    <cellStyle name="20% - Accent3 43 5 3" xfId="44982" xr:uid="{1A285AB0-BCE8-4699-94EE-FBCDB32D8834}"/>
    <cellStyle name="20% - Accent3 43 6" xfId="17863" xr:uid="{3B304F92-611F-443D-8A38-A452A6BC9F76}"/>
    <cellStyle name="20% - Accent3 43 6 2" xfId="26716" xr:uid="{95EBDCB5-F00F-4C99-B2C0-BF6E73366F65}"/>
    <cellStyle name="20% - Accent3 43 6 2 2" xfId="55393" xr:uid="{FCEC208F-3467-4BF3-99F5-AAF0BF489463}"/>
    <cellStyle name="20% - Accent3 43 6 3" xfId="46541" xr:uid="{63017F6D-36FD-4066-AD3B-0F6CC71DABD0}"/>
    <cellStyle name="20% - Accent3 43 7" xfId="10604" xr:uid="{CDE98A50-E518-47F5-BDC8-6AD04A2B5862}"/>
    <cellStyle name="20% - Accent3 43 7 2" xfId="28309" xr:uid="{6DDB1C52-019F-49F9-987B-09D435DD7BCB}"/>
    <cellStyle name="20% - Accent3 43 7 2 2" xfId="56986" xr:uid="{DD8ED2D4-3647-47C4-A27A-B30F21065ABD}"/>
    <cellStyle name="20% - Accent3 43 7 3" xfId="39282" xr:uid="{8CED972E-58B8-402C-8FDD-21A4D5521D98}"/>
    <cellStyle name="20% - Accent3 43 8" xfId="19457" xr:uid="{0758941D-233F-4AB3-9354-47ED2951C615}"/>
    <cellStyle name="20% - Accent3 43 8 2" xfId="48134" xr:uid="{AD280A50-1D0A-49BD-A561-CCCB3600E490}"/>
    <cellStyle name="20% - Accent3 43 9" xfId="33577" xr:uid="{74B65022-E65E-4810-AD16-588455FB593B}"/>
    <cellStyle name="20% - Accent3 44" xfId="4914" xr:uid="{5DE3EDE7-815D-4B1E-968E-0A0675E97FFF}"/>
    <cellStyle name="20% - Accent3 44 2" xfId="6265" xr:uid="{D85BF2C4-CE9D-4833-B082-3AF6357C8097}"/>
    <cellStyle name="20% - Accent3 44 2 2" xfId="11977" xr:uid="{E2A4AEA8-9587-4028-96B3-C2F273F76247}"/>
    <cellStyle name="20% - Accent3 44 2 2 2" xfId="40655" xr:uid="{CBAE18F0-5579-4012-B25F-2C3E9A234F87}"/>
    <cellStyle name="20% - Accent3 44 2 3" xfId="20830" xr:uid="{B51B14FA-55E5-40B4-8882-FE9E68D00C67}"/>
    <cellStyle name="20% - Accent3 44 2 3 2" xfId="49507" xr:uid="{4F725D43-7835-43F5-8810-7D8FE7F5C9EF}"/>
    <cellStyle name="20% - Accent3 44 2 4" xfId="34950" xr:uid="{15E169C0-AAFC-4ED0-8B87-CCFC26DABB32}"/>
    <cellStyle name="20% - Accent3 44 3" xfId="7682" xr:uid="{D5A51A26-9B90-4076-B09F-DB4807C0A35A}"/>
    <cellStyle name="20% - Accent3 44 3 2" xfId="13394" xr:uid="{BFF2E52E-2453-4AD1-A3A5-E3FE74830F6E}"/>
    <cellStyle name="20% - Accent3 44 3 2 2" xfId="42072" xr:uid="{CE85FA40-706B-41B3-BBEE-E28AE075ABD2}"/>
    <cellStyle name="20% - Accent3 44 3 3" xfId="22247" xr:uid="{4C8D073A-4D8D-4DB7-A186-63D3946D0A50}"/>
    <cellStyle name="20% - Accent3 44 3 3 2" xfId="50924" xr:uid="{E1D3B8D8-6618-423C-8F5A-1A8479D5F5DB}"/>
    <cellStyle name="20% - Accent3 44 3 4" xfId="36367" xr:uid="{DCFAF80D-B835-420B-8358-D11690CB8BEC}"/>
    <cellStyle name="20% - Accent3 44 4" xfId="9099" xr:uid="{07866E6A-A1E6-4E72-8A9F-0A3355A08A45}"/>
    <cellStyle name="20% - Accent3 44 4 2" xfId="14811" xr:uid="{2AB35576-5A84-4EB4-B6C4-60214F05618E}"/>
    <cellStyle name="20% - Accent3 44 4 2 2" xfId="43489" xr:uid="{C9B40A2B-72E6-450D-AD61-5ACEF7514FCE}"/>
    <cellStyle name="20% - Accent3 44 4 3" xfId="23664" xr:uid="{AF0F73EC-E613-4BE6-8DBB-FFC94B3A85ED}"/>
    <cellStyle name="20% - Accent3 44 4 3 2" xfId="52341" xr:uid="{D5F6D698-A297-41FB-808F-D4A9A6B97813}"/>
    <cellStyle name="20% - Accent3 44 4 4" xfId="37784" xr:uid="{51EC5B48-5649-48C1-9A85-0CCF8309CD2E}"/>
    <cellStyle name="20% - Accent3 44 5" xfId="16326" xr:uid="{9CDD6491-D88A-41CC-95BF-15CDFDB7B594}"/>
    <cellStyle name="20% - Accent3 44 5 2" xfId="25179" xr:uid="{3D52FE4E-35F6-49E2-945B-EDCD50FBF1DE}"/>
    <cellStyle name="20% - Accent3 44 5 2 2" xfId="53856" xr:uid="{55F70F22-ED63-475C-81FA-44E78B6536CA}"/>
    <cellStyle name="20% - Accent3 44 5 3" xfId="45004" xr:uid="{31B26BF1-EC80-4F0B-80F5-A6251F489412}"/>
    <cellStyle name="20% - Accent3 44 6" xfId="17885" xr:uid="{C880C783-B546-468E-9050-2313466689E1}"/>
    <cellStyle name="20% - Accent3 44 6 2" xfId="26738" xr:uid="{AD1E3220-B2F1-46F3-A116-DD9C156E95DF}"/>
    <cellStyle name="20% - Accent3 44 6 2 2" xfId="55415" xr:uid="{15320563-7609-4B0F-9440-839D5DE16A23}"/>
    <cellStyle name="20% - Accent3 44 6 3" xfId="46563" xr:uid="{7A41A412-BE65-4BCE-B574-7DCAC439D1E7}"/>
    <cellStyle name="20% - Accent3 44 7" xfId="10626" xr:uid="{7F5B4456-E68F-4267-B7E9-52538E397C8D}"/>
    <cellStyle name="20% - Accent3 44 7 2" xfId="28331" xr:uid="{F34A0A12-EFCE-4AC3-B1D5-4C3BDF695CC2}"/>
    <cellStyle name="20% - Accent3 44 7 2 2" xfId="57008" xr:uid="{93F0B612-C1C4-4A0D-AC02-362B7B9520A7}"/>
    <cellStyle name="20% - Accent3 44 7 3" xfId="39304" xr:uid="{1A6CFC10-AB99-4CE7-8256-81E5FE21903C}"/>
    <cellStyle name="20% - Accent3 44 8" xfId="19479" xr:uid="{6235AC78-5A10-4CC2-ABE2-69871DE4A8B5}"/>
    <cellStyle name="20% - Accent3 44 8 2" xfId="48156" xr:uid="{616A33EF-035F-47AE-8562-6C7489A8D7A5}"/>
    <cellStyle name="20% - Accent3 44 9" xfId="33599" xr:uid="{84259488-5500-49A4-8DBE-B3A5332109E2}"/>
    <cellStyle name="20% - Accent3 45" xfId="4936" xr:uid="{31B31519-56BD-4801-BB05-A676A981FB48}"/>
    <cellStyle name="20% - Accent3 45 2" xfId="6287" xr:uid="{F2B4B623-692B-4321-A0A0-A3D6861B2A16}"/>
    <cellStyle name="20% - Accent3 45 2 2" xfId="11999" xr:uid="{70529448-15CB-4DDD-AF4D-DE34633D2F23}"/>
    <cellStyle name="20% - Accent3 45 2 2 2" xfId="40677" xr:uid="{2011D8A7-7527-4111-BE4A-9F0833D615C8}"/>
    <cellStyle name="20% - Accent3 45 2 3" xfId="20852" xr:uid="{55AD7501-B99F-4624-93DE-4868A12C7F51}"/>
    <cellStyle name="20% - Accent3 45 2 3 2" xfId="49529" xr:uid="{A0A125D0-101C-40BB-945D-DBC19FC70604}"/>
    <cellStyle name="20% - Accent3 45 2 4" xfId="34972" xr:uid="{2BE94C78-0FB5-4529-ABB4-258654B8B726}"/>
    <cellStyle name="20% - Accent3 45 3" xfId="7704" xr:uid="{E58E09F1-2738-40DF-9708-4DF489FFE567}"/>
    <cellStyle name="20% - Accent3 45 3 2" xfId="13416" xr:uid="{E21FD215-3FCB-4C23-9577-0BFC74CE8CC2}"/>
    <cellStyle name="20% - Accent3 45 3 2 2" xfId="42094" xr:uid="{577776F4-CA69-4781-A327-BA430179AA90}"/>
    <cellStyle name="20% - Accent3 45 3 3" xfId="22269" xr:uid="{D5A2E4D4-7F3F-40F5-9806-CBB2E53A69D2}"/>
    <cellStyle name="20% - Accent3 45 3 3 2" xfId="50946" xr:uid="{841D59BA-B705-4304-86D4-D8438B583AE8}"/>
    <cellStyle name="20% - Accent3 45 3 4" xfId="36389" xr:uid="{80D8C193-88A5-4438-A6F3-22CF3EB3A0A3}"/>
    <cellStyle name="20% - Accent3 45 4" xfId="9121" xr:uid="{71730E68-4056-4735-8C76-2504BFD875CC}"/>
    <cellStyle name="20% - Accent3 45 4 2" xfId="14833" xr:uid="{B7DE5BC6-5D3C-485F-B308-6CB87CC55F7E}"/>
    <cellStyle name="20% - Accent3 45 4 2 2" xfId="43511" xr:uid="{9DD6A41D-B625-4A6C-88EF-0FABF1C67A40}"/>
    <cellStyle name="20% - Accent3 45 4 3" xfId="23686" xr:uid="{1A846172-86D7-49B4-9129-FDA84AC76E18}"/>
    <cellStyle name="20% - Accent3 45 4 3 2" xfId="52363" xr:uid="{0FC73588-1C6A-485C-9490-1D0456505303}"/>
    <cellStyle name="20% - Accent3 45 4 4" xfId="37806" xr:uid="{F708C706-BDAA-42F9-933D-6A98CBEFF25D}"/>
    <cellStyle name="20% - Accent3 45 5" xfId="16348" xr:uid="{6DFFEC59-2607-4971-9479-E645AD49D93C}"/>
    <cellStyle name="20% - Accent3 45 5 2" xfId="25201" xr:uid="{26F8D987-5E2C-49A9-A38E-987E38EEF25D}"/>
    <cellStyle name="20% - Accent3 45 5 2 2" xfId="53878" xr:uid="{45F60906-74F5-4977-AE2E-C363441D0337}"/>
    <cellStyle name="20% - Accent3 45 5 3" xfId="45026" xr:uid="{09A085E0-A3E8-44A1-93D6-922174172E52}"/>
    <cellStyle name="20% - Accent3 45 6" xfId="17907" xr:uid="{8843F58C-988E-4797-9014-58ADB1C5C223}"/>
    <cellStyle name="20% - Accent3 45 6 2" xfId="26760" xr:uid="{D363BE5A-C7E3-4BC3-BB2F-7F603A2FCA9F}"/>
    <cellStyle name="20% - Accent3 45 6 2 2" xfId="55437" xr:uid="{8008716B-8381-40F4-86BD-586713D68A2D}"/>
    <cellStyle name="20% - Accent3 45 6 3" xfId="46585" xr:uid="{A3E669BB-C1CE-44F8-A98C-7D2D898E2B25}"/>
    <cellStyle name="20% - Accent3 45 7" xfId="10648" xr:uid="{49B9C2E1-2319-4F02-9F42-35B04B0052DF}"/>
    <cellStyle name="20% - Accent3 45 7 2" xfId="28353" xr:uid="{2D631F8F-EC08-4F06-85B5-D7644D1FB45A}"/>
    <cellStyle name="20% - Accent3 45 7 2 2" xfId="57030" xr:uid="{8F8D9BF0-795B-46AF-A974-03C9924D7004}"/>
    <cellStyle name="20% - Accent3 45 7 3" xfId="39326" xr:uid="{6FF126C9-AEE2-4442-88F8-5ADA28DB92AB}"/>
    <cellStyle name="20% - Accent3 45 8" xfId="19501" xr:uid="{769A7AEE-E22F-4C55-804A-76C9B5D13058}"/>
    <cellStyle name="20% - Accent3 45 8 2" xfId="48178" xr:uid="{267E2B29-5340-4AD9-8EA1-D0AD98D5288E}"/>
    <cellStyle name="20% - Accent3 45 9" xfId="33621" xr:uid="{D7C98F68-FBE1-4AFC-869E-32268371D4A5}"/>
    <cellStyle name="20% - Accent3 46" xfId="4958" xr:uid="{8F971BA8-7FD9-4F6D-9831-45D51EAFBB9F}"/>
    <cellStyle name="20% - Accent3 46 2" xfId="6309" xr:uid="{C62280F8-89F1-43BA-8980-FE0E37B62D43}"/>
    <cellStyle name="20% - Accent3 46 2 2" xfId="12021" xr:uid="{8724EBC4-FD36-439D-B4CE-999426D0F92D}"/>
    <cellStyle name="20% - Accent3 46 2 2 2" xfId="40699" xr:uid="{F765DE45-D585-4A9C-8A9C-78DC024C9065}"/>
    <cellStyle name="20% - Accent3 46 2 3" xfId="20874" xr:uid="{245539D2-7346-43B4-941A-D0DE6F4BE0BC}"/>
    <cellStyle name="20% - Accent3 46 2 3 2" xfId="49551" xr:uid="{5FE268F1-5844-4680-80BD-6327F2702B50}"/>
    <cellStyle name="20% - Accent3 46 2 4" xfId="34994" xr:uid="{59DAAB6F-C40D-4D68-BCF0-8CA51FB18C79}"/>
    <cellStyle name="20% - Accent3 46 3" xfId="7726" xr:uid="{71C8E831-D83E-4AD4-9F55-79B79C0BA763}"/>
    <cellStyle name="20% - Accent3 46 3 2" xfId="13438" xr:uid="{178998DE-6D04-4520-A435-01A1BBB5551F}"/>
    <cellStyle name="20% - Accent3 46 3 2 2" xfId="42116" xr:uid="{7A1F770B-979A-4392-B3FD-D46E7CFDE8A4}"/>
    <cellStyle name="20% - Accent3 46 3 3" xfId="22291" xr:uid="{B2BB6048-8698-43C4-963F-9435A02796A2}"/>
    <cellStyle name="20% - Accent3 46 3 3 2" xfId="50968" xr:uid="{6E437D29-6498-4FD5-9543-1B0D5E811139}"/>
    <cellStyle name="20% - Accent3 46 3 4" xfId="36411" xr:uid="{8D9525B2-DCEF-4497-88B6-3B3B98F07086}"/>
    <cellStyle name="20% - Accent3 46 4" xfId="9143" xr:uid="{CBE2F858-CB6D-441E-8CBC-1CFDFECAD478}"/>
    <cellStyle name="20% - Accent3 46 4 2" xfId="14855" xr:uid="{D91E7A63-F33E-4BDD-91C9-8BAF5B2BD1C1}"/>
    <cellStyle name="20% - Accent3 46 4 2 2" xfId="43533" xr:uid="{320D154B-21B3-42DE-B917-D17277B5B005}"/>
    <cellStyle name="20% - Accent3 46 4 3" xfId="23708" xr:uid="{1C424E5A-B701-47DA-A593-64E6C1DEAC01}"/>
    <cellStyle name="20% - Accent3 46 4 3 2" xfId="52385" xr:uid="{99D3A5A7-3F74-491F-9BA9-BBAAD97201E6}"/>
    <cellStyle name="20% - Accent3 46 4 4" xfId="37828" xr:uid="{C61EFFF2-5713-47B7-B934-E97914C77DF8}"/>
    <cellStyle name="20% - Accent3 46 5" xfId="16370" xr:uid="{00279EBA-A4FF-4480-91EB-5179E5BE2108}"/>
    <cellStyle name="20% - Accent3 46 5 2" xfId="25223" xr:uid="{23CE5594-5F97-4A61-980B-04812EF35E87}"/>
    <cellStyle name="20% - Accent3 46 5 2 2" xfId="53900" xr:uid="{435B2A69-689C-45AB-9B71-DC45D80545FB}"/>
    <cellStyle name="20% - Accent3 46 5 3" xfId="45048" xr:uid="{4201A9AF-0F4F-4971-A02B-E64F730B8297}"/>
    <cellStyle name="20% - Accent3 46 6" xfId="17929" xr:uid="{5BB0F49B-A118-4632-B11E-DDB4CED41286}"/>
    <cellStyle name="20% - Accent3 46 6 2" xfId="26782" xr:uid="{072DE288-4EF5-4EF6-92A5-FCF5F3952AE6}"/>
    <cellStyle name="20% - Accent3 46 6 2 2" xfId="55459" xr:uid="{F32B8428-0021-4119-931C-1B7EAD3D4D37}"/>
    <cellStyle name="20% - Accent3 46 6 3" xfId="46607" xr:uid="{BC48327A-EE76-4277-95A5-97DEDE3929AE}"/>
    <cellStyle name="20% - Accent3 46 7" xfId="10670" xr:uid="{439CB1A5-7404-4014-BBD5-DD61AB261BCD}"/>
    <cellStyle name="20% - Accent3 46 7 2" xfId="28375" xr:uid="{6EAD0F44-67BF-4CA6-AAE4-EE578CACD630}"/>
    <cellStyle name="20% - Accent3 46 7 2 2" xfId="57052" xr:uid="{DF7B69CC-5C8B-42DC-936F-9271FD93E9C9}"/>
    <cellStyle name="20% - Accent3 46 7 3" xfId="39348" xr:uid="{71ED098B-5E7F-4981-9DB1-423474681C6F}"/>
    <cellStyle name="20% - Accent3 46 8" xfId="19523" xr:uid="{D8611FA2-7E18-4EE9-B94D-6BC9E43C64F5}"/>
    <cellStyle name="20% - Accent3 46 8 2" xfId="48200" xr:uid="{E4061F45-E446-4FF1-9A05-F2217D5568D3}"/>
    <cellStyle name="20% - Accent3 46 9" xfId="33643" xr:uid="{F7AE78E8-41C2-4355-A553-4C28A7CADB7D}"/>
    <cellStyle name="20% - Accent3 47" xfId="4980" xr:uid="{8B9A8E4A-33F1-4136-8316-EBE9000FC978}"/>
    <cellStyle name="20% - Accent3 47 2" xfId="6331" xr:uid="{89EC28D6-80AC-4CF0-8C77-18E557E94012}"/>
    <cellStyle name="20% - Accent3 47 2 2" xfId="12043" xr:uid="{BDC7AF3A-CF49-41D1-BAEF-3FB906F865C7}"/>
    <cellStyle name="20% - Accent3 47 2 2 2" xfId="40721" xr:uid="{2E94B8F8-A479-4620-9EB4-4220F2A9DD30}"/>
    <cellStyle name="20% - Accent3 47 2 3" xfId="20896" xr:uid="{47E27E39-95C6-465D-B903-B0A93ED01308}"/>
    <cellStyle name="20% - Accent3 47 2 3 2" xfId="49573" xr:uid="{7CE7E324-6FC1-4C07-90AE-E15EBF6F2B1D}"/>
    <cellStyle name="20% - Accent3 47 2 4" xfId="35016" xr:uid="{FB65D1A5-D95F-4BB1-AE2B-0E0FEA98AE47}"/>
    <cellStyle name="20% - Accent3 47 3" xfId="7748" xr:uid="{B35D4D75-04FD-4B68-B508-57A0C524E02F}"/>
    <cellStyle name="20% - Accent3 47 3 2" xfId="13460" xr:uid="{F5C7E33B-17A1-4B04-B28F-FA0CDCF4673B}"/>
    <cellStyle name="20% - Accent3 47 3 2 2" xfId="42138" xr:uid="{945BD347-01AE-4E8A-B54F-7D5898ED4159}"/>
    <cellStyle name="20% - Accent3 47 3 3" xfId="22313" xr:uid="{F8006206-A259-4ED4-B314-F07ECC76EB1D}"/>
    <cellStyle name="20% - Accent3 47 3 3 2" xfId="50990" xr:uid="{B31889EF-AD0E-4403-A491-04522D0F1E24}"/>
    <cellStyle name="20% - Accent3 47 3 4" xfId="36433" xr:uid="{03AB8098-26CB-4529-9F29-7F8B51E3066A}"/>
    <cellStyle name="20% - Accent3 47 4" xfId="9165" xr:uid="{E3266ED3-5196-42AA-B860-2C3F8DC13970}"/>
    <cellStyle name="20% - Accent3 47 4 2" xfId="14877" xr:uid="{3DA3A934-9DEE-4229-9E5A-19E7026B69D4}"/>
    <cellStyle name="20% - Accent3 47 4 2 2" xfId="43555" xr:uid="{FC259B80-AD81-4254-8F60-BD1D7E9BF0E6}"/>
    <cellStyle name="20% - Accent3 47 4 3" xfId="23730" xr:uid="{AC17628E-427D-4E8C-8778-B1ACC965BAB1}"/>
    <cellStyle name="20% - Accent3 47 4 3 2" xfId="52407" xr:uid="{7E2DF6E9-1FA8-4D32-866E-6E96D19DFFE5}"/>
    <cellStyle name="20% - Accent3 47 4 4" xfId="37850" xr:uid="{DBFF1C78-212B-4A8C-90CD-3B143FE6B097}"/>
    <cellStyle name="20% - Accent3 47 5" xfId="16392" xr:uid="{C2DA1150-4E1B-4ADB-A81F-252044704650}"/>
    <cellStyle name="20% - Accent3 47 5 2" xfId="25245" xr:uid="{0A2BD93E-0AE1-45A3-93BB-B3C7F4DE0E60}"/>
    <cellStyle name="20% - Accent3 47 5 2 2" xfId="53922" xr:uid="{38F372B5-7340-4CBD-8CCA-C68001DC8870}"/>
    <cellStyle name="20% - Accent3 47 5 3" xfId="45070" xr:uid="{F748DC63-7D36-46EE-BD2B-567F2913EDCF}"/>
    <cellStyle name="20% - Accent3 47 6" xfId="17951" xr:uid="{266C4DB6-796A-4D7E-A01F-557C537B2D6E}"/>
    <cellStyle name="20% - Accent3 47 6 2" xfId="26804" xr:uid="{009195A9-5B92-4345-B771-20944C55A139}"/>
    <cellStyle name="20% - Accent3 47 6 2 2" xfId="55481" xr:uid="{FA797603-E44C-4B72-95A5-3BF9FF358035}"/>
    <cellStyle name="20% - Accent3 47 6 3" xfId="46629" xr:uid="{74BC053B-1900-411B-8276-7025FF3741DA}"/>
    <cellStyle name="20% - Accent3 47 7" xfId="10692" xr:uid="{216DAB32-BAAD-41F7-90A1-940A6AEE714F}"/>
    <cellStyle name="20% - Accent3 47 7 2" xfId="28397" xr:uid="{C0B301DC-5951-4819-82BA-4BF8B2E64514}"/>
    <cellStyle name="20% - Accent3 47 7 2 2" xfId="57074" xr:uid="{FAE6E77D-97CF-4A45-B105-CB229A52206E}"/>
    <cellStyle name="20% - Accent3 47 7 3" xfId="39370" xr:uid="{C3140223-D8F5-41A2-AE6E-C1C3F4B07BEC}"/>
    <cellStyle name="20% - Accent3 47 8" xfId="19545" xr:uid="{98FF0EBD-5D34-4BE7-802A-B7DDD3200021}"/>
    <cellStyle name="20% - Accent3 47 8 2" xfId="48222" xr:uid="{C7FEA759-88F0-41EC-AADB-6550597D1F0F}"/>
    <cellStyle name="20% - Accent3 47 9" xfId="33665" xr:uid="{681D2802-629D-416D-B2DE-5C4E61E93BE2}"/>
    <cellStyle name="20% - Accent3 48" xfId="5002" xr:uid="{A60C4F81-8486-4FE9-A747-5AFBE4AE9D32}"/>
    <cellStyle name="20% - Accent3 48 2" xfId="6353" xr:uid="{AAB1E978-7F9D-466F-B5F9-F56408CBE142}"/>
    <cellStyle name="20% - Accent3 48 2 2" xfId="12065" xr:uid="{06620238-511D-44F0-B95D-6D0199FCE38D}"/>
    <cellStyle name="20% - Accent3 48 2 2 2" xfId="40743" xr:uid="{1E59C300-9A63-44C3-8085-5191E620E9E7}"/>
    <cellStyle name="20% - Accent3 48 2 3" xfId="20918" xr:uid="{C5855CAA-B679-4813-AA22-4DD0E0363F50}"/>
    <cellStyle name="20% - Accent3 48 2 3 2" xfId="49595" xr:uid="{B8399DCF-AACA-488C-AE39-D994FB531376}"/>
    <cellStyle name="20% - Accent3 48 2 4" xfId="35038" xr:uid="{79D40560-B4ED-41A3-9951-2F7FF0BFE6FC}"/>
    <cellStyle name="20% - Accent3 48 3" xfId="7770" xr:uid="{B1C4A603-BF23-4ABA-BDD9-679EB9F89832}"/>
    <cellStyle name="20% - Accent3 48 3 2" xfId="13482" xr:uid="{E7EC4691-E717-46F2-8571-79CB66C2BF7C}"/>
    <cellStyle name="20% - Accent3 48 3 2 2" xfId="42160" xr:uid="{59615CA1-6AA1-4FEE-BCE7-DC93D9B34AC7}"/>
    <cellStyle name="20% - Accent3 48 3 3" xfId="22335" xr:uid="{55E5C020-390F-4B55-A66F-EF21B15FC835}"/>
    <cellStyle name="20% - Accent3 48 3 3 2" xfId="51012" xr:uid="{0445B49E-33C4-4018-B18C-F3695F53470E}"/>
    <cellStyle name="20% - Accent3 48 3 4" xfId="36455" xr:uid="{1C50FA63-474C-4275-A80F-4265644AE8CD}"/>
    <cellStyle name="20% - Accent3 48 4" xfId="9187" xr:uid="{1A871454-5613-4FA6-9269-DD101096AB03}"/>
    <cellStyle name="20% - Accent3 48 4 2" xfId="14899" xr:uid="{610F45F0-2AD7-49C5-9287-3905C0DB317C}"/>
    <cellStyle name="20% - Accent3 48 4 2 2" xfId="43577" xr:uid="{F80FC207-4E14-434D-B031-D3A8D5A2697F}"/>
    <cellStyle name="20% - Accent3 48 4 3" xfId="23752" xr:uid="{92995671-120D-4613-BEEC-92F92A196297}"/>
    <cellStyle name="20% - Accent3 48 4 3 2" xfId="52429" xr:uid="{0B48A6E9-CF03-4DD2-8E25-907AA61B0CC1}"/>
    <cellStyle name="20% - Accent3 48 4 4" xfId="37872" xr:uid="{F8E211CC-2807-4831-8D34-1F5212B25AB8}"/>
    <cellStyle name="20% - Accent3 48 5" xfId="16414" xr:uid="{DB6E95FA-5668-4B19-805C-CEBB2624ED8D}"/>
    <cellStyle name="20% - Accent3 48 5 2" xfId="25267" xr:uid="{3F2B3099-7897-4A1B-96B8-4CED374C8663}"/>
    <cellStyle name="20% - Accent3 48 5 2 2" xfId="53944" xr:uid="{6BFAC3E5-66FF-4231-AC52-2466BE432F47}"/>
    <cellStyle name="20% - Accent3 48 5 3" xfId="45092" xr:uid="{B5F0311F-823F-4296-BBA1-511978DAEF2A}"/>
    <cellStyle name="20% - Accent3 48 6" xfId="17973" xr:uid="{D75BAB52-CFBA-4DA5-BBA1-A08A97B3087E}"/>
    <cellStyle name="20% - Accent3 48 6 2" xfId="26826" xr:uid="{6F242682-5724-4A74-9CA7-5BEF6A997A74}"/>
    <cellStyle name="20% - Accent3 48 6 2 2" xfId="55503" xr:uid="{5487FB57-C71C-473D-A009-66D2840BB10C}"/>
    <cellStyle name="20% - Accent3 48 6 3" xfId="46651" xr:uid="{8069C931-290A-40A6-A093-C3F9CFC71D67}"/>
    <cellStyle name="20% - Accent3 48 7" xfId="10714" xr:uid="{8890EF0C-6CD3-4133-8D73-57A9AA856893}"/>
    <cellStyle name="20% - Accent3 48 7 2" xfId="28419" xr:uid="{E102CBDD-03C4-47CA-9FD2-15E4A5EF5A63}"/>
    <cellStyle name="20% - Accent3 48 7 2 2" xfId="57096" xr:uid="{C997455B-0D74-48F8-8373-3F2F43B616BD}"/>
    <cellStyle name="20% - Accent3 48 7 3" xfId="39392" xr:uid="{C07E536B-64BE-4E70-B617-3B1B5E4839F6}"/>
    <cellStyle name="20% - Accent3 48 8" xfId="19567" xr:uid="{3776A38A-DC96-421D-AA5B-541EC8555DB5}"/>
    <cellStyle name="20% - Accent3 48 8 2" xfId="48244" xr:uid="{C936640D-217A-4841-9182-29D9118E40B7}"/>
    <cellStyle name="20% - Accent3 48 9" xfId="33687" xr:uid="{41863D8A-A723-4786-A4D1-4FEE9A2B17A7}"/>
    <cellStyle name="20% - Accent3 49" xfId="5024" xr:uid="{E4B3808B-3672-4955-AA61-52F8A23E1757}"/>
    <cellStyle name="20% - Accent3 49 2" xfId="6375" xr:uid="{D2266B3A-3571-4D39-BB89-481A00584207}"/>
    <cellStyle name="20% - Accent3 49 2 2" xfId="12087" xr:uid="{A5A9550D-A23F-4720-B3C0-244C09E162EE}"/>
    <cellStyle name="20% - Accent3 49 2 2 2" xfId="40765" xr:uid="{BF68D012-7771-4021-97FB-E373DAE6D9DD}"/>
    <cellStyle name="20% - Accent3 49 2 3" xfId="20940" xr:uid="{30512BCA-0C56-4EF1-BDDA-D2F3EC12034E}"/>
    <cellStyle name="20% - Accent3 49 2 3 2" xfId="49617" xr:uid="{9DCB2767-7A67-4CA5-85D5-81776C61FAC8}"/>
    <cellStyle name="20% - Accent3 49 2 4" xfId="35060" xr:uid="{0482F61D-66DC-4F04-A6B9-5575F57683C9}"/>
    <cellStyle name="20% - Accent3 49 3" xfId="7792" xr:uid="{3485EBAF-F592-471D-A1A5-0D16990E39E3}"/>
    <cellStyle name="20% - Accent3 49 3 2" xfId="13504" xr:uid="{937D3A63-DE1B-4A24-8114-40D4A11F77B1}"/>
    <cellStyle name="20% - Accent3 49 3 2 2" xfId="42182" xr:uid="{789B9A34-7602-4209-9210-344E4B3205ED}"/>
    <cellStyle name="20% - Accent3 49 3 3" xfId="22357" xr:uid="{A6303F9C-1E33-410D-8285-33DE31613BE1}"/>
    <cellStyle name="20% - Accent3 49 3 3 2" xfId="51034" xr:uid="{C0C090A3-C12F-445A-9AA9-B6B4E69B1EBF}"/>
    <cellStyle name="20% - Accent3 49 3 4" xfId="36477" xr:uid="{C2BC5B2F-C9B2-4847-BAC2-54FFB44A7B78}"/>
    <cellStyle name="20% - Accent3 49 4" xfId="9209" xr:uid="{DCF2AC01-5D53-45F9-8596-154CAD0CDB87}"/>
    <cellStyle name="20% - Accent3 49 4 2" xfId="14921" xr:uid="{A28F06BA-CB1F-4820-AC0C-E0508F7317D5}"/>
    <cellStyle name="20% - Accent3 49 4 2 2" xfId="43599" xr:uid="{38668B74-7761-44EF-B125-27B2EF9B1EA4}"/>
    <cellStyle name="20% - Accent3 49 4 3" xfId="23774" xr:uid="{9F440717-067A-493F-91C0-D9AE045E04B3}"/>
    <cellStyle name="20% - Accent3 49 4 3 2" xfId="52451" xr:uid="{CB0BBEF0-CA75-4EAF-ABDA-A1895346968E}"/>
    <cellStyle name="20% - Accent3 49 4 4" xfId="37894" xr:uid="{727211B3-AEC4-4152-88C4-B8EA37E89A1A}"/>
    <cellStyle name="20% - Accent3 49 5" xfId="16436" xr:uid="{270AD04C-4502-4F00-9EFB-520F3BE9A349}"/>
    <cellStyle name="20% - Accent3 49 5 2" xfId="25289" xr:uid="{52DDDE33-FC2C-4A56-A888-0FB82669472E}"/>
    <cellStyle name="20% - Accent3 49 5 2 2" xfId="53966" xr:uid="{F982549E-BC05-4F16-9DD9-9C63A08384CE}"/>
    <cellStyle name="20% - Accent3 49 5 3" xfId="45114" xr:uid="{8109F4EC-2E14-4C68-93AA-448BF18639CF}"/>
    <cellStyle name="20% - Accent3 49 6" xfId="17995" xr:uid="{B5E28A6D-3793-4CBE-9A51-3CF9B3B280C4}"/>
    <cellStyle name="20% - Accent3 49 6 2" xfId="26848" xr:uid="{DC163B4D-F2AB-4583-8CE6-E0CFEAF6F1FF}"/>
    <cellStyle name="20% - Accent3 49 6 2 2" xfId="55525" xr:uid="{5259FDCD-82E9-4FA2-AE34-BCB8D3236976}"/>
    <cellStyle name="20% - Accent3 49 6 3" xfId="46673" xr:uid="{0ED6DCF2-F646-4BDC-90F2-B79CFBA7CA0F}"/>
    <cellStyle name="20% - Accent3 49 7" xfId="10736" xr:uid="{ACCA7E5E-FD28-4B2F-AF2D-D437C8827E7C}"/>
    <cellStyle name="20% - Accent3 49 7 2" xfId="28441" xr:uid="{6BA0C6A6-41EC-4EE7-B299-AAF58616CF52}"/>
    <cellStyle name="20% - Accent3 49 7 2 2" xfId="57118" xr:uid="{0F6AC5A6-351C-48EB-A4FA-ECF32AEB852E}"/>
    <cellStyle name="20% - Accent3 49 7 3" xfId="39414" xr:uid="{82CB31A8-F16F-49AC-ACA5-5777F0DA87A9}"/>
    <cellStyle name="20% - Accent3 49 8" xfId="19589" xr:uid="{DEB2C331-9AE2-472F-8459-798508546C38}"/>
    <cellStyle name="20% - Accent3 49 8 2" xfId="48266" xr:uid="{685E4901-3D68-4A48-8877-927280E1E385}"/>
    <cellStyle name="20% - Accent3 49 9" xfId="33709" xr:uid="{4EFAB4D2-5866-4221-9650-4ED9F501CF19}"/>
    <cellStyle name="20% - Accent3 5" xfId="249" xr:uid="{D8CE53E7-1F3C-480C-8814-0DF1EF033154}"/>
    <cellStyle name="20% - Accent3 5 10" xfId="4056" xr:uid="{63AAD0F4-3251-4A8F-BB8D-EC036A36C4FB}"/>
    <cellStyle name="20% - Accent3 5 10 2" xfId="32741" xr:uid="{2B9A8AC1-3E42-40D2-8000-0BA85DAB48E9}"/>
    <cellStyle name="20% - Accent3 5 11" xfId="9768" xr:uid="{A8D4134D-31D8-4201-B1F9-609487FCFCE3}"/>
    <cellStyle name="20% - Accent3 5 11 2" xfId="38446" xr:uid="{70C69E09-6A01-4379-AB88-5406144058E5}"/>
    <cellStyle name="20% - Accent3 5 12" xfId="18621" xr:uid="{981DB6D5-7691-4264-BAA4-545A1E82EAB3}"/>
    <cellStyle name="20% - Accent3 5 12 2" xfId="47298" xr:uid="{E6A3BD2C-6AA9-42B2-A688-5C02D9759D95}"/>
    <cellStyle name="20% - Accent3 5 13" xfId="29166" xr:uid="{95EFBBAB-6B7E-4E0A-B04B-8C75D6000489}"/>
    <cellStyle name="20% - Accent3 5 2" xfId="326" xr:uid="{59E74BED-7547-46D3-9AD2-7C8820ADF854}"/>
    <cellStyle name="20% - Accent3 5 2 2" xfId="2293" xr:uid="{606AB47B-6CCF-4745-96B0-48AD01578EFE}"/>
    <cellStyle name="20% - Accent3 5 2 2 2" xfId="31033" xr:uid="{DC4A523D-5231-43E3-9C80-C60FEE30E66A}"/>
    <cellStyle name="20% - Accent3 5 2 3" xfId="5407" xr:uid="{F3C71311-A816-4263-996D-9C0415113015}"/>
    <cellStyle name="20% - Accent3 5 2 3 2" xfId="34092" xr:uid="{FFC544B0-C20B-4B4C-B5E3-1780E42CD75F}"/>
    <cellStyle name="20% - Accent3 5 2 4" xfId="11119" xr:uid="{378C3AF5-342C-4FB7-9EB4-8069A1F46EA8}"/>
    <cellStyle name="20% - Accent3 5 2 4 2" xfId="39797" xr:uid="{BA3260F3-8FF0-4447-9DB2-BB0F20A394A6}"/>
    <cellStyle name="20% - Accent3 5 2 5" xfId="19972" xr:uid="{70D233FA-0F85-4BDC-812A-14E0598EA3B8}"/>
    <cellStyle name="20% - Accent3 5 2 5 2" xfId="48649" xr:uid="{27EC4360-6C50-4A4D-B96E-57DE919488EB}"/>
    <cellStyle name="20% - Accent3 5 2 6" xfId="29240" xr:uid="{1C558498-43ED-4AD3-A072-6CC6421522ED}"/>
    <cellStyle name="20% - Accent3 5 3" xfId="435" xr:uid="{0B4F491F-457C-444B-9B16-288602054A3A}"/>
    <cellStyle name="20% - Accent3 5 3 2" xfId="2389" xr:uid="{34A4CF48-AF17-40EC-B1D7-F9B18C36C582}"/>
    <cellStyle name="20% - Accent3 5 3 2 2" xfId="31129" xr:uid="{5B8321CC-05C1-4410-94EF-BAC5B8985E62}"/>
    <cellStyle name="20% - Accent3 5 3 3" xfId="6824" xr:uid="{4D227F41-02BE-43BD-AB9F-30D08E69B435}"/>
    <cellStyle name="20% - Accent3 5 3 3 2" xfId="35509" xr:uid="{051EB063-D7D4-42CB-87FE-C909727A04F1}"/>
    <cellStyle name="20% - Accent3 5 3 4" xfId="12536" xr:uid="{C0EE56F5-894F-469F-B966-98AD57020231}"/>
    <cellStyle name="20% - Accent3 5 3 4 2" xfId="41214" xr:uid="{A9B59241-F672-432E-A7B2-B915C4FC862C}"/>
    <cellStyle name="20% - Accent3 5 3 5" xfId="21389" xr:uid="{39875284-1287-4E71-92AF-BA44BE6B9D51}"/>
    <cellStyle name="20% - Accent3 5 3 5 2" xfId="50066" xr:uid="{2DDEA7B6-CA6C-4A02-A92F-180F82F02351}"/>
    <cellStyle name="20% - Accent3 5 3 6" xfId="29336" xr:uid="{27A17DC5-4050-4EF5-BB8A-A0D731A36006}"/>
    <cellStyle name="20% - Accent3 5 4" xfId="554" xr:uid="{891A1E0D-D045-46B7-AF64-2AB6E41BEC2F}"/>
    <cellStyle name="20% - Accent3 5 4 2" xfId="2508" xr:uid="{E653321C-3F74-4E68-9E40-A625EA4D76BE}"/>
    <cellStyle name="20% - Accent3 5 4 2 2" xfId="31248" xr:uid="{6631175A-F148-440A-BF66-68B9B3CC5660}"/>
    <cellStyle name="20% - Accent3 5 4 3" xfId="8241" xr:uid="{FA5F295E-E481-4323-9613-6207EE156F9A}"/>
    <cellStyle name="20% - Accent3 5 4 3 2" xfId="36926" xr:uid="{13A07D8D-66B5-4688-BF80-37A715582DA8}"/>
    <cellStyle name="20% - Accent3 5 4 4" xfId="13953" xr:uid="{54516964-B583-45B9-8995-0026B89F11F0}"/>
    <cellStyle name="20% - Accent3 5 4 4 2" xfId="42631" xr:uid="{5E990A05-BC47-4C26-8555-AA9A1A64B088}"/>
    <cellStyle name="20% - Accent3 5 4 5" xfId="22806" xr:uid="{A7CDF8EE-EED0-4685-B120-74BE5B48B9E3}"/>
    <cellStyle name="20% - Accent3 5 4 5 2" xfId="51483" xr:uid="{6B9B17D9-22B3-4178-AE34-B17FEDC19654}"/>
    <cellStyle name="20% - Accent3 5 4 6" xfId="29455" xr:uid="{49533B3B-CF97-4DEB-864C-A29E3A21896B}"/>
    <cellStyle name="20% - Accent3 5 5" xfId="695" xr:uid="{5BFEA8AF-5957-450E-9038-A83E8AB3AF0B}"/>
    <cellStyle name="20% - Accent3 5 5 2" xfId="2649" xr:uid="{E2E191D2-FB9E-4447-A68D-2F0818E97C9D}"/>
    <cellStyle name="20% - Accent3 5 5 2 2" xfId="31389" xr:uid="{8C59F149-D73F-4DF3-9814-1F2C9D7AC731}"/>
    <cellStyle name="20% - Accent3 5 5 3" xfId="15468" xr:uid="{FE1D5329-877E-481C-BD24-99CCE8CEA208}"/>
    <cellStyle name="20% - Accent3 5 5 3 2" xfId="44146" xr:uid="{C45FB14D-AE35-4C1C-A947-2ADC5A1D83C6}"/>
    <cellStyle name="20% - Accent3 5 5 4" xfId="24321" xr:uid="{31C47D29-62E6-40FC-B5E0-35AD4F163C8C}"/>
    <cellStyle name="20% - Accent3 5 5 4 2" xfId="52998" xr:uid="{9A1872EF-E379-466C-AAC4-D6A856D63885}"/>
    <cellStyle name="20% - Accent3 5 5 5" xfId="29596" xr:uid="{B7E7E6EB-F9A8-435A-966F-76FA2D830357}"/>
    <cellStyle name="20% - Accent3 5 6" xfId="968" xr:uid="{39944FB4-CA2E-4A0D-86B3-713F4351CBEB}"/>
    <cellStyle name="20% - Accent3 5 6 2" xfId="2922" xr:uid="{1D75159A-D198-4C23-B71B-1646AB0D8726}"/>
    <cellStyle name="20% - Accent3 5 6 2 2" xfId="31662" xr:uid="{23131BC8-574A-45A3-85C1-CBE9A7D64172}"/>
    <cellStyle name="20% - Accent3 5 6 3" xfId="17027" xr:uid="{47175EDB-ABC4-42A0-A2FF-B5C1444AB5CC}"/>
    <cellStyle name="20% - Accent3 5 6 3 2" xfId="45705" xr:uid="{7EF9EF3F-DD24-4371-A374-B741FEB22A4E}"/>
    <cellStyle name="20% - Accent3 5 6 4" xfId="25880" xr:uid="{8D40BC90-AB0A-4260-A2FE-E2099CA7FDC5}"/>
    <cellStyle name="20% - Accent3 5 6 4 2" xfId="54557" xr:uid="{C241D2AE-5D15-4513-BD99-0714688DB6AF}"/>
    <cellStyle name="20% - Accent3 5 6 5" xfId="29869" xr:uid="{6044181D-3047-4E7F-86C2-10BCBB9E6823}"/>
    <cellStyle name="20% - Accent3 5 7" xfId="1263" xr:uid="{3A846E72-EDFE-4466-B30A-8F5AC1189E15}"/>
    <cellStyle name="20% - Accent3 5 7 2" xfId="3217" xr:uid="{E7635FD9-6934-4A9B-93AD-60A0DD558037}"/>
    <cellStyle name="20% - Accent3 5 7 2 2" xfId="31957" xr:uid="{31CB8FA8-24BF-4ED6-861E-EC4205D11834}"/>
    <cellStyle name="20% - Accent3 5 7 3" xfId="27473" xr:uid="{0ADFBCD5-81D9-4785-996B-397567994705}"/>
    <cellStyle name="20% - Accent3 5 7 3 2" xfId="56150" xr:uid="{8145D4D4-96E6-4EC5-A6C6-2105161B7793}"/>
    <cellStyle name="20% - Accent3 5 7 4" xfId="30164" xr:uid="{285FB887-F86E-4EA3-BEBD-2DD880DEB387}"/>
    <cellStyle name="20% - Accent3 5 8" xfId="1602" xr:uid="{019A2564-CDC3-4795-B247-20E0627580C8}"/>
    <cellStyle name="20% - Accent3 5 8 2" xfId="3556" xr:uid="{514F17A2-5558-47F1-A06A-EB82A1CE9FC1}"/>
    <cellStyle name="20% - Accent3 5 8 2 2" xfId="32296" xr:uid="{7D8FA602-66E7-4A35-88B6-ED9D55F9C731}"/>
    <cellStyle name="20% - Accent3 5 8 3" xfId="30503" xr:uid="{6B4357BD-A892-4CBB-A5B9-A19467EEB28D}"/>
    <cellStyle name="20% - Accent3 5 9" xfId="2217" xr:uid="{5497AC8D-1E09-4FAC-9B1E-6BE6590E44C6}"/>
    <cellStyle name="20% - Accent3 5 9 2" xfId="30958" xr:uid="{33537083-B09A-4E26-BCE7-BA7E200D1371}"/>
    <cellStyle name="20% - Accent3 50" xfId="5046" xr:uid="{F29C6931-902A-4B06-AAC1-CE168633D447}"/>
    <cellStyle name="20% - Accent3 50 2" xfId="6397" xr:uid="{2C7BADDD-02D4-47F8-ACE1-28D8FBB64D37}"/>
    <cellStyle name="20% - Accent3 50 2 2" xfId="12109" xr:uid="{FB37FED7-670B-4DF7-9C7D-42CD5B93960C}"/>
    <cellStyle name="20% - Accent3 50 2 2 2" xfId="40787" xr:uid="{CF81C5C6-8F74-4326-B309-D0F4302D7A9A}"/>
    <cellStyle name="20% - Accent3 50 2 3" xfId="20962" xr:uid="{7179883E-0C74-4BCA-A86E-E6C37CFA474F}"/>
    <cellStyle name="20% - Accent3 50 2 3 2" xfId="49639" xr:uid="{EA4AEC5D-BF8A-4201-8AC7-7EACC9B2C908}"/>
    <cellStyle name="20% - Accent3 50 2 4" xfId="35082" xr:uid="{C8130E5F-E91F-42AC-90F9-D44D303D738F}"/>
    <cellStyle name="20% - Accent3 50 3" xfId="7814" xr:uid="{87EAED8A-9930-4AEC-A6ED-794A07671838}"/>
    <cellStyle name="20% - Accent3 50 3 2" xfId="13526" xr:uid="{434FDB62-4708-4A38-9CDE-D3E3F9A43427}"/>
    <cellStyle name="20% - Accent3 50 3 2 2" xfId="42204" xr:uid="{58639896-8D9C-4451-9CEE-F37FCA4C3652}"/>
    <cellStyle name="20% - Accent3 50 3 3" xfId="22379" xr:uid="{A862C253-BB81-46EB-9166-3E487B229CAC}"/>
    <cellStyle name="20% - Accent3 50 3 3 2" xfId="51056" xr:uid="{BA935B94-653D-4C3A-A563-E0D2BA7B717E}"/>
    <cellStyle name="20% - Accent3 50 3 4" xfId="36499" xr:uid="{4476F166-3BBD-4E38-AE07-D6700931D5EF}"/>
    <cellStyle name="20% - Accent3 50 4" xfId="9231" xr:uid="{3D1BE060-48EB-41A7-9C10-2E63DE275A3E}"/>
    <cellStyle name="20% - Accent3 50 4 2" xfId="14943" xr:uid="{62CD95BC-1382-4297-8E98-F170535784C2}"/>
    <cellStyle name="20% - Accent3 50 4 2 2" xfId="43621" xr:uid="{7C158EF6-0865-43A6-8A75-8F7F8ACD2EAD}"/>
    <cellStyle name="20% - Accent3 50 4 3" xfId="23796" xr:uid="{5D662AE6-7B18-4C57-A88D-1D272D351A28}"/>
    <cellStyle name="20% - Accent3 50 4 3 2" xfId="52473" xr:uid="{E86A7C05-1603-46B9-BCEC-0C17CCE0CA00}"/>
    <cellStyle name="20% - Accent3 50 4 4" xfId="37916" xr:uid="{7121C268-2CB8-441E-BC36-79A087280BE0}"/>
    <cellStyle name="20% - Accent3 50 5" xfId="16458" xr:uid="{1F50FB7F-952A-4323-A6D2-C129B1B6ACE4}"/>
    <cellStyle name="20% - Accent3 50 5 2" xfId="25311" xr:uid="{E1D14732-7B2E-4F6A-8B93-A5AB73DB271E}"/>
    <cellStyle name="20% - Accent3 50 5 2 2" xfId="53988" xr:uid="{AAD54A02-595A-43DC-8CAF-3CA75861578D}"/>
    <cellStyle name="20% - Accent3 50 5 3" xfId="45136" xr:uid="{00EF251E-CA06-45A2-83D0-6D9EF7DA54AE}"/>
    <cellStyle name="20% - Accent3 50 6" xfId="18017" xr:uid="{D0174C7F-9392-4D97-82E5-84C9348AC72A}"/>
    <cellStyle name="20% - Accent3 50 6 2" xfId="26870" xr:uid="{0AE57409-11C0-4F79-8050-583A2D5CBC5F}"/>
    <cellStyle name="20% - Accent3 50 6 2 2" xfId="55547" xr:uid="{5935932C-4AA7-4E27-8788-FA2A23AE2213}"/>
    <cellStyle name="20% - Accent3 50 6 3" xfId="46695" xr:uid="{9E2B2320-30F7-40B0-A309-34CD086A6A78}"/>
    <cellStyle name="20% - Accent3 50 7" xfId="10758" xr:uid="{6B61EA8F-9538-4E09-9D01-6F3B9B2741C2}"/>
    <cellStyle name="20% - Accent3 50 7 2" xfId="28463" xr:uid="{852784C4-02AE-4498-8D53-92EE5697BC90}"/>
    <cellStyle name="20% - Accent3 50 7 2 2" xfId="57140" xr:uid="{15D22C28-3291-4CCE-BC2A-EE0287919625}"/>
    <cellStyle name="20% - Accent3 50 7 3" xfId="39436" xr:uid="{BCB01734-FA56-4B6E-A498-EDF1786EC2EB}"/>
    <cellStyle name="20% - Accent3 50 8" xfId="19611" xr:uid="{541CC08E-6B5A-4BF0-8659-34CA0E6011C8}"/>
    <cellStyle name="20% - Accent3 50 8 2" xfId="48288" xr:uid="{18BE0099-B327-4E6A-B7A8-1221D027CFD2}"/>
    <cellStyle name="20% - Accent3 50 9" xfId="33731" xr:uid="{3EEB48EF-201B-4F40-AC12-BCB5FEF58161}"/>
    <cellStyle name="20% - Accent3 51" xfId="5068" xr:uid="{77380CC0-D7F6-462B-A2D3-BA10A9483F3B}"/>
    <cellStyle name="20% - Accent3 51 2" xfId="6419" xr:uid="{68C17C98-683E-45CC-97D8-4AE163DD9E31}"/>
    <cellStyle name="20% - Accent3 51 2 2" xfId="12131" xr:uid="{5924C54D-21CE-40C3-8687-E90E125C0EF8}"/>
    <cellStyle name="20% - Accent3 51 2 2 2" xfId="40809" xr:uid="{3D24D42C-9587-4066-83BA-248DF3816BA8}"/>
    <cellStyle name="20% - Accent3 51 2 3" xfId="20984" xr:uid="{02630ED8-F389-443F-BB7B-240105BE3AF1}"/>
    <cellStyle name="20% - Accent3 51 2 3 2" xfId="49661" xr:uid="{E3A82C71-89F0-4CEB-AA1A-C08BB63D9BC1}"/>
    <cellStyle name="20% - Accent3 51 2 4" xfId="35104" xr:uid="{72E631E7-2077-4FE8-A1ED-D6F3DA9E8800}"/>
    <cellStyle name="20% - Accent3 51 3" xfId="7836" xr:uid="{7F1E359F-E106-48D2-A4DC-F7EC4D3177AC}"/>
    <cellStyle name="20% - Accent3 51 3 2" xfId="13548" xr:uid="{6DD8D826-9FBF-42BB-B24B-E9CC6F7BA92A}"/>
    <cellStyle name="20% - Accent3 51 3 2 2" xfId="42226" xr:uid="{9884C7E8-1580-4DA9-9935-2A74E6EFB9C5}"/>
    <cellStyle name="20% - Accent3 51 3 3" xfId="22401" xr:uid="{648D0801-2E49-482C-93FC-1FE83DFD428C}"/>
    <cellStyle name="20% - Accent3 51 3 3 2" xfId="51078" xr:uid="{7F0716D9-C2AA-49F3-B59F-21B5C5BC5B7B}"/>
    <cellStyle name="20% - Accent3 51 3 4" xfId="36521" xr:uid="{29AD824F-1B41-4C7B-BA6B-C66425E130DA}"/>
    <cellStyle name="20% - Accent3 51 4" xfId="9253" xr:uid="{95B1D457-8F42-487F-A668-E1857442A18B}"/>
    <cellStyle name="20% - Accent3 51 4 2" xfId="14965" xr:uid="{442B0FB4-D216-4178-85DE-9234FD875701}"/>
    <cellStyle name="20% - Accent3 51 4 2 2" xfId="43643" xr:uid="{8109CBF1-6D31-4280-B21F-BC5D14BA9A8D}"/>
    <cellStyle name="20% - Accent3 51 4 3" xfId="23818" xr:uid="{ED79100C-368D-4417-8101-3E0BD5D6BBCB}"/>
    <cellStyle name="20% - Accent3 51 4 3 2" xfId="52495" xr:uid="{CA84E4C4-4555-4C11-A905-DF6A07A209B6}"/>
    <cellStyle name="20% - Accent3 51 4 4" xfId="37938" xr:uid="{FE7F82EA-CAB5-4AD9-AD3C-ED090F34D9DB}"/>
    <cellStyle name="20% - Accent3 51 5" xfId="16480" xr:uid="{751224DE-1748-4E99-B109-CB467D6348BB}"/>
    <cellStyle name="20% - Accent3 51 5 2" xfId="25333" xr:uid="{2B4D5137-1066-4A3D-A2EF-1AB735D97153}"/>
    <cellStyle name="20% - Accent3 51 5 2 2" xfId="54010" xr:uid="{ED9C05E0-78BC-45F4-8507-140521589F57}"/>
    <cellStyle name="20% - Accent3 51 5 3" xfId="45158" xr:uid="{6D4E8F6E-5973-4CBA-96B2-8DF905C6386E}"/>
    <cellStyle name="20% - Accent3 51 6" xfId="18039" xr:uid="{E8BBBB04-259F-4750-9352-FDE1055548AD}"/>
    <cellStyle name="20% - Accent3 51 6 2" xfId="26892" xr:uid="{8BAC6E41-CBAA-4D75-B2B4-527D0292D3BB}"/>
    <cellStyle name="20% - Accent3 51 6 2 2" xfId="55569" xr:uid="{B56072F9-9994-4702-97F8-AA56D9BE8A1B}"/>
    <cellStyle name="20% - Accent3 51 6 3" xfId="46717" xr:uid="{68DB053F-2D84-4179-962D-ADEFEBCA681E}"/>
    <cellStyle name="20% - Accent3 51 7" xfId="10780" xr:uid="{044E622B-F162-436C-9613-D6552CDCEC09}"/>
    <cellStyle name="20% - Accent3 51 7 2" xfId="28485" xr:uid="{82BB633A-867C-4CC1-A0DC-3B82BFF2F44A}"/>
    <cellStyle name="20% - Accent3 51 7 2 2" xfId="57162" xr:uid="{227EAAB1-F545-43DB-B79E-7BFCF04EE266}"/>
    <cellStyle name="20% - Accent3 51 7 3" xfId="39458" xr:uid="{ECE11AB8-F0AA-485C-A694-1179BEE1AA96}"/>
    <cellStyle name="20% - Accent3 51 8" xfId="19633" xr:uid="{9BC146C2-BA8E-41D5-B102-E6B2D6172730}"/>
    <cellStyle name="20% - Accent3 51 8 2" xfId="48310" xr:uid="{ABE9A18D-3F92-4A18-8F2A-CA3FC6E8DEB7}"/>
    <cellStyle name="20% - Accent3 51 9" xfId="33753" xr:uid="{BBA43609-BFBA-4A0E-9183-2F3751F49286}"/>
    <cellStyle name="20% - Accent3 52" xfId="5090" xr:uid="{1F13ACD3-E029-4664-BE79-2B55D65AF5AF}"/>
    <cellStyle name="20% - Accent3 52 2" xfId="6441" xr:uid="{B35A90F1-D129-4701-970C-8304852DC135}"/>
    <cellStyle name="20% - Accent3 52 2 2" xfId="12153" xr:uid="{7F61B575-CC69-49C7-BAD7-45567D25FA2C}"/>
    <cellStyle name="20% - Accent3 52 2 2 2" xfId="40831" xr:uid="{9E099A72-3B41-4D53-801C-EA16C2D465CB}"/>
    <cellStyle name="20% - Accent3 52 2 3" xfId="21006" xr:uid="{C1DDA0A6-ECEE-49A7-A226-7D7DE738888A}"/>
    <cellStyle name="20% - Accent3 52 2 3 2" xfId="49683" xr:uid="{6B1D1674-71BB-4B0A-AADD-81523013DF6E}"/>
    <cellStyle name="20% - Accent3 52 2 4" xfId="35126" xr:uid="{A7E6B410-CB99-46AF-A7BE-F845680A2608}"/>
    <cellStyle name="20% - Accent3 52 3" xfId="7858" xr:uid="{AD3EA300-F988-45AD-8047-2BA04F2A1F55}"/>
    <cellStyle name="20% - Accent3 52 3 2" xfId="13570" xr:uid="{530B97C3-6B3B-4461-89D8-BD36A19D59A5}"/>
    <cellStyle name="20% - Accent3 52 3 2 2" xfId="42248" xr:uid="{F20C7CAC-2C50-4314-8E3D-800F088F80CA}"/>
    <cellStyle name="20% - Accent3 52 3 3" xfId="22423" xr:uid="{7C4108E4-2924-42EC-9E42-20F2344081FC}"/>
    <cellStyle name="20% - Accent3 52 3 3 2" xfId="51100" xr:uid="{F71C4EF8-BB7C-42F6-A1BA-77BFF6EA8BAE}"/>
    <cellStyle name="20% - Accent3 52 3 4" xfId="36543" xr:uid="{961E1D05-8362-4D9D-B1A8-0CBB80C89BD5}"/>
    <cellStyle name="20% - Accent3 52 4" xfId="9275" xr:uid="{ECD4B282-4B26-4B7D-8F21-ECDE3CDCF6C6}"/>
    <cellStyle name="20% - Accent3 52 4 2" xfId="14987" xr:uid="{B717415C-2405-4020-B771-B331B0E9A029}"/>
    <cellStyle name="20% - Accent3 52 4 2 2" xfId="43665" xr:uid="{55F0F7B5-F06F-4E48-8AE4-7EA34B5D1FA1}"/>
    <cellStyle name="20% - Accent3 52 4 3" xfId="23840" xr:uid="{23F32104-473F-4A21-AFBC-8139ADC53371}"/>
    <cellStyle name="20% - Accent3 52 4 3 2" xfId="52517" xr:uid="{5B95C508-FAB4-4DB3-ABCA-1EBFB93E581C}"/>
    <cellStyle name="20% - Accent3 52 4 4" xfId="37960" xr:uid="{4E895CCE-CBE2-43A7-A01A-2C44E84404A4}"/>
    <cellStyle name="20% - Accent3 52 5" xfId="16502" xr:uid="{24878FE5-801F-430F-81EA-9C50FFFC16DB}"/>
    <cellStyle name="20% - Accent3 52 5 2" xfId="25355" xr:uid="{FEADDD97-CA53-4DEF-B994-D67F6F892A8C}"/>
    <cellStyle name="20% - Accent3 52 5 2 2" xfId="54032" xr:uid="{3EF04A72-564D-470A-BDB4-8FF2372EB760}"/>
    <cellStyle name="20% - Accent3 52 5 3" xfId="45180" xr:uid="{3BA50EC4-A665-489E-9F44-35E401E41D1F}"/>
    <cellStyle name="20% - Accent3 52 6" xfId="18061" xr:uid="{2C8F85B8-A3A3-4F7B-B9D8-505895BEDAAD}"/>
    <cellStyle name="20% - Accent3 52 6 2" xfId="26914" xr:uid="{D5F1881A-A0C2-4FC6-B68C-715A6A3981FD}"/>
    <cellStyle name="20% - Accent3 52 6 2 2" xfId="55591" xr:uid="{457DF146-5972-4B73-9E9D-CCAE8814856C}"/>
    <cellStyle name="20% - Accent3 52 6 3" xfId="46739" xr:uid="{29B910A5-8C64-4507-B7EA-C394BF140F1D}"/>
    <cellStyle name="20% - Accent3 52 7" xfId="10802" xr:uid="{EC710714-3DF4-45A1-95DD-75B5738B1AC6}"/>
    <cellStyle name="20% - Accent3 52 7 2" xfId="28507" xr:uid="{E455BC4A-FE8A-4FE4-B03D-6F8C630350C5}"/>
    <cellStyle name="20% - Accent3 52 7 2 2" xfId="57184" xr:uid="{486FC3C3-C9EA-4BA2-9F5D-CC510DB21845}"/>
    <cellStyle name="20% - Accent3 52 7 3" xfId="39480" xr:uid="{EB2F1C5C-5634-437A-9D1C-5025F988CF2E}"/>
    <cellStyle name="20% - Accent3 52 8" xfId="19655" xr:uid="{D15BA4F9-7EA2-4297-B1C0-CFC126331453}"/>
    <cellStyle name="20% - Accent3 52 8 2" xfId="48332" xr:uid="{D88AA411-002B-40D9-824E-F09F6BB3EBB1}"/>
    <cellStyle name="20% - Accent3 52 9" xfId="33775" xr:uid="{EAD7AF51-06A2-4374-8721-F838649159FD}"/>
    <cellStyle name="20% - Accent3 53" xfId="5112" xr:uid="{8AE2199C-3CE5-4492-84B8-C4AE4B4C50CA}"/>
    <cellStyle name="20% - Accent3 53 2" xfId="6463" xr:uid="{0989F615-EB4B-4F5D-BEA8-CF515597F4DB}"/>
    <cellStyle name="20% - Accent3 53 2 2" xfId="12175" xr:uid="{806588A4-BCF9-43D8-A328-D9143075E38F}"/>
    <cellStyle name="20% - Accent3 53 2 2 2" xfId="40853" xr:uid="{2D53DED7-E6BA-4DD2-998A-99F670B8E80C}"/>
    <cellStyle name="20% - Accent3 53 2 3" xfId="21028" xr:uid="{9F796367-D76F-4850-87DF-D679D31DF563}"/>
    <cellStyle name="20% - Accent3 53 2 3 2" xfId="49705" xr:uid="{6ED3EA26-0DDA-410B-AA1B-3970BF30A724}"/>
    <cellStyle name="20% - Accent3 53 2 4" xfId="35148" xr:uid="{F8CA4CCB-6456-4626-8ACB-290ED2D72E18}"/>
    <cellStyle name="20% - Accent3 53 3" xfId="7880" xr:uid="{DEC02EF4-39DD-4F81-95A7-37B652525730}"/>
    <cellStyle name="20% - Accent3 53 3 2" xfId="13592" xr:uid="{1B060D0F-9FD8-42E6-BFF9-07D611D4E925}"/>
    <cellStyle name="20% - Accent3 53 3 2 2" xfId="42270" xr:uid="{A46AB1F7-C0C3-41C4-91BE-7F47B3A45159}"/>
    <cellStyle name="20% - Accent3 53 3 3" xfId="22445" xr:uid="{7C0DD81E-EF0F-491A-98E9-1EC6416362EB}"/>
    <cellStyle name="20% - Accent3 53 3 3 2" xfId="51122" xr:uid="{F9168F27-3B26-4213-BEA7-AD0B19E42C17}"/>
    <cellStyle name="20% - Accent3 53 3 4" xfId="36565" xr:uid="{43AF7B27-47F1-4A80-AF1A-03BCDA54D899}"/>
    <cellStyle name="20% - Accent3 53 4" xfId="9297" xr:uid="{FBEB2928-0703-4A35-A3C7-A652A3672385}"/>
    <cellStyle name="20% - Accent3 53 4 2" xfId="15009" xr:uid="{CEA11E2E-3D23-407E-9287-74E6C2492FF8}"/>
    <cellStyle name="20% - Accent3 53 4 2 2" xfId="43687" xr:uid="{D959F42B-16F1-4E3B-937E-84418BE26B12}"/>
    <cellStyle name="20% - Accent3 53 4 3" xfId="23862" xr:uid="{63331E51-3974-4B66-B9AF-38E3EFABA659}"/>
    <cellStyle name="20% - Accent3 53 4 3 2" xfId="52539" xr:uid="{08C6A22C-287D-469E-A435-942C9B9C5B21}"/>
    <cellStyle name="20% - Accent3 53 4 4" xfId="37982" xr:uid="{4F8D1CF3-DFA0-4A3F-AB03-7BC97E003668}"/>
    <cellStyle name="20% - Accent3 53 5" xfId="16524" xr:uid="{1AA430A6-03FC-4152-BCA4-836055EA3036}"/>
    <cellStyle name="20% - Accent3 53 5 2" xfId="25377" xr:uid="{3C09F851-E16C-4301-8990-F61260B4C073}"/>
    <cellStyle name="20% - Accent3 53 5 2 2" xfId="54054" xr:uid="{B6999AD6-6FD2-4EF7-8B80-48EA22C4E7B2}"/>
    <cellStyle name="20% - Accent3 53 5 3" xfId="45202" xr:uid="{8D0E40A1-972F-441E-B15D-6337EE63EF1D}"/>
    <cellStyle name="20% - Accent3 53 6" xfId="18083" xr:uid="{70E3E319-DD8A-40EA-B04B-6A86650290C2}"/>
    <cellStyle name="20% - Accent3 53 6 2" xfId="26936" xr:uid="{E951DF28-6F04-423E-80C3-0BF28CFF0772}"/>
    <cellStyle name="20% - Accent3 53 6 2 2" xfId="55613" xr:uid="{2753BF1C-9613-4475-80DC-BC99670102F0}"/>
    <cellStyle name="20% - Accent3 53 6 3" xfId="46761" xr:uid="{7F7ABDE0-1814-4298-A5E0-DCF02E21B735}"/>
    <cellStyle name="20% - Accent3 53 7" xfId="10824" xr:uid="{BE9F0102-6E18-47F2-A151-EDD4CCBE0E97}"/>
    <cellStyle name="20% - Accent3 53 7 2" xfId="28529" xr:uid="{EB886BA7-D341-47D4-9EB3-141EE4EEE957}"/>
    <cellStyle name="20% - Accent3 53 7 2 2" xfId="57206" xr:uid="{BDD81286-0960-4613-914C-EA1816636E87}"/>
    <cellStyle name="20% - Accent3 53 7 3" xfId="39502" xr:uid="{69617ECC-875B-490B-9BF7-52790FCF5F04}"/>
    <cellStyle name="20% - Accent3 53 8" xfId="19677" xr:uid="{A7D1006F-872B-4A8C-BF54-11988C2A5FA4}"/>
    <cellStyle name="20% - Accent3 53 8 2" xfId="48354" xr:uid="{1F0F72A5-3E97-479C-BBAA-5E72CE5939E2}"/>
    <cellStyle name="20% - Accent3 53 9" xfId="33797" xr:uid="{4DEA9A33-475F-4565-9162-B438D22A5167}"/>
    <cellStyle name="20% - Accent3 54" xfId="5134" xr:uid="{6946993D-039F-4D52-A19E-CE387A88549F}"/>
    <cellStyle name="20% - Accent3 54 2" xfId="6485" xr:uid="{543CEA9B-D243-40FB-AF5D-6EF8DF90C600}"/>
    <cellStyle name="20% - Accent3 54 2 2" xfId="12197" xr:uid="{00D96C3D-5566-4F0E-AEA2-FF36F5388EEA}"/>
    <cellStyle name="20% - Accent3 54 2 2 2" xfId="40875" xr:uid="{4288C0CB-DF1E-43BF-B9E8-98520855F30D}"/>
    <cellStyle name="20% - Accent3 54 2 3" xfId="21050" xr:uid="{F1F1C0E4-86F4-4038-85D7-BA5DFB866B10}"/>
    <cellStyle name="20% - Accent3 54 2 3 2" xfId="49727" xr:uid="{EDB3D468-EBF9-4AB8-91B2-D10F3EBABC03}"/>
    <cellStyle name="20% - Accent3 54 2 4" xfId="35170" xr:uid="{AEA9CF52-36FB-4A13-863F-90597C9FFB39}"/>
    <cellStyle name="20% - Accent3 54 3" xfId="7902" xr:uid="{7AEECF3C-33B3-4ED5-AA11-BBC83AE1E11E}"/>
    <cellStyle name="20% - Accent3 54 3 2" xfId="13614" xr:uid="{BEBE00F5-5742-485F-BF26-D342796C134B}"/>
    <cellStyle name="20% - Accent3 54 3 2 2" xfId="42292" xr:uid="{4C82DAFE-715C-480E-A5E6-3AB3D3FC3FA8}"/>
    <cellStyle name="20% - Accent3 54 3 3" xfId="22467" xr:uid="{E91B552A-0838-4576-8FE4-D3B6DE335CC8}"/>
    <cellStyle name="20% - Accent3 54 3 3 2" xfId="51144" xr:uid="{7E7634B1-9F0D-47FC-9EE3-04B4CBAEDDCD}"/>
    <cellStyle name="20% - Accent3 54 3 4" xfId="36587" xr:uid="{8EF7C990-D189-4E5A-9A9A-965815312E3F}"/>
    <cellStyle name="20% - Accent3 54 4" xfId="9319" xr:uid="{1F431373-E98C-4FC7-9975-708246421812}"/>
    <cellStyle name="20% - Accent3 54 4 2" xfId="15031" xr:uid="{9A0EA791-769F-4D2D-9EF3-6F986EF76ACB}"/>
    <cellStyle name="20% - Accent3 54 4 2 2" xfId="43709" xr:uid="{94D755DF-30C8-4ACB-8400-F7BD469AFE1B}"/>
    <cellStyle name="20% - Accent3 54 4 3" xfId="23884" xr:uid="{385ADD78-0AAB-4E21-9BF8-EDD851481D00}"/>
    <cellStyle name="20% - Accent3 54 4 3 2" xfId="52561" xr:uid="{750B5548-1CBF-482C-B60A-8CE8EAB1136D}"/>
    <cellStyle name="20% - Accent3 54 4 4" xfId="38004" xr:uid="{013E1740-502C-44DF-99A4-D81209BB8E32}"/>
    <cellStyle name="20% - Accent3 54 5" xfId="16546" xr:uid="{DE85CA0F-5475-4098-8FD6-452248789C84}"/>
    <cellStyle name="20% - Accent3 54 5 2" xfId="25399" xr:uid="{0C925766-013C-4B31-93FA-EE0D9E1A3134}"/>
    <cellStyle name="20% - Accent3 54 5 2 2" xfId="54076" xr:uid="{DBB1EB74-7159-478C-8793-03C5A8C7FAC4}"/>
    <cellStyle name="20% - Accent3 54 5 3" xfId="45224" xr:uid="{18370D82-5738-473F-9EA9-680B57FBAC18}"/>
    <cellStyle name="20% - Accent3 54 6" xfId="18105" xr:uid="{FDCE51A4-6C36-4AF4-B013-6637AE6DE497}"/>
    <cellStyle name="20% - Accent3 54 6 2" xfId="26958" xr:uid="{26FEF61C-4BF0-49F3-AA3E-5A40CEA1424E}"/>
    <cellStyle name="20% - Accent3 54 6 2 2" xfId="55635" xr:uid="{FE47F71C-33A5-46DE-96D9-401BF8F279F6}"/>
    <cellStyle name="20% - Accent3 54 6 3" xfId="46783" xr:uid="{2D8B3C01-410B-446E-AAA6-A9378147D2FE}"/>
    <cellStyle name="20% - Accent3 54 7" xfId="10846" xr:uid="{78AFB64C-BCB0-4DC8-85F5-999619629667}"/>
    <cellStyle name="20% - Accent3 54 7 2" xfId="28551" xr:uid="{22483A12-6655-4457-A256-4C454E2BC691}"/>
    <cellStyle name="20% - Accent3 54 7 2 2" xfId="57228" xr:uid="{0044147E-B728-4B35-9850-7605CCB84C2B}"/>
    <cellStyle name="20% - Accent3 54 7 3" xfId="39524" xr:uid="{5163EF9E-A3A5-4760-BA6A-CE0224505468}"/>
    <cellStyle name="20% - Accent3 54 8" xfId="19699" xr:uid="{DBA4500D-69D8-4B90-9E0E-532735D4ACD4}"/>
    <cellStyle name="20% - Accent3 54 8 2" xfId="48376" xr:uid="{2FB7F62A-1C4F-48F8-96AB-AB6DC3DC7326}"/>
    <cellStyle name="20% - Accent3 54 9" xfId="33819" xr:uid="{90D3889D-3D48-4A72-9EF3-51D242979677}"/>
    <cellStyle name="20% - Accent3 55" xfId="5156" xr:uid="{5E7A64BE-FF24-4ACA-9238-465EE01ED066}"/>
    <cellStyle name="20% - Accent3 55 2" xfId="6507" xr:uid="{F76E834A-0587-44F5-AD9C-01FAA79F6C96}"/>
    <cellStyle name="20% - Accent3 55 2 2" xfId="12219" xr:uid="{03566800-D214-4673-A6E5-A55EED5195BC}"/>
    <cellStyle name="20% - Accent3 55 2 2 2" xfId="40897" xr:uid="{515EC02B-72C3-4159-9AD8-3AE520A8939E}"/>
    <cellStyle name="20% - Accent3 55 2 3" xfId="21072" xr:uid="{D3E30EDE-8A7C-4EFD-B2C1-480661E1B514}"/>
    <cellStyle name="20% - Accent3 55 2 3 2" xfId="49749" xr:uid="{51BE21FA-F353-458E-A12E-6F9B8DC3B913}"/>
    <cellStyle name="20% - Accent3 55 2 4" xfId="35192" xr:uid="{F152C2B2-6DC8-43F5-A686-6E516C175D9D}"/>
    <cellStyle name="20% - Accent3 55 3" xfId="7924" xr:uid="{000EB089-EA71-47CE-8D5A-D84AEE2D9E56}"/>
    <cellStyle name="20% - Accent3 55 3 2" xfId="13636" xr:uid="{9350C13D-E979-4911-B2C1-A3298FCD65A8}"/>
    <cellStyle name="20% - Accent3 55 3 2 2" xfId="42314" xr:uid="{8C89AEA3-C380-49A1-B401-A4DBFDCE85C0}"/>
    <cellStyle name="20% - Accent3 55 3 3" xfId="22489" xr:uid="{B430A2F4-1713-4329-8C91-A7F341490BC7}"/>
    <cellStyle name="20% - Accent3 55 3 3 2" xfId="51166" xr:uid="{8F5F34D3-06BC-479C-BC38-D8D5CA07A78E}"/>
    <cellStyle name="20% - Accent3 55 3 4" xfId="36609" xr:uid="{973B87D5-9B84-4718-A7D0-6AEEBBEBC5C1}"/>
    <cellStyle name="20% - Accent3 55 4" xfId="9341" xr:uid="{33DB84E2-5B63-4EAE-84FF-F28A45DDF9DF}"/>
    <cellStyle name="20% - Accent3 55 4 2" xfId="15053" xr:uid="{4AC54775-7154-487A-B262-C25EA98ED009}"/>
    <cellStyle name="20% - Accent3 55 4 2 2" xfId="43731" xr:uid="{509B2DB3-D480-490B-A933-A258C25CAC67}"/>
    <cellStyle name="20% - Accent3 55 4 3" xfId="23906" xr:uid="{1C157F17-AF58-4E0B-9DE3-4882C3A63CDF}"/>
    <cellStyle name="20% - Accent3 55 4 3 2" xfId="52583" xr:uid="{ED72DA9B-18D6-4816-9CA9-81E8FAEFAC67}"/>
    <cellStyle name="20% - Accent3 55 4 4" xfId="38026" xr:uid="{A2D8A0DB-B649-4E43-8D6D-94DA08F63602}"/>
    <cellStyle name="20% - Accent3 55 5" xfId="16568" xr:uid="{F19DEF25-3A06-44EA-8BB2-E023FB803D29}"/>
    <cellStyle name="20% - Accent3 55 5 2" xfId="25421" xr:uid="{FB84B303-E8B3-4FEC-9605-8D0DFD498B31}"/>
    <cellStyle name="20% - Accent3 55 5 2 2" xfId="54098" xr:uid="{CEFEA1C8-55D3-4C06-8324-39E5ED59B8CF}"/>
    <cellStyle name="20% - Accent3 55 5 3" xfId="45246" xr:uid="{25A8C876-56AE-4831-8F11-EA12AC5C6F68}"/>
    <cellStyle name="20% - Accent3 55 6" xfId="18127" xr:uid="{50F79E7D-FBE9-45C8-A6B0-1A5059A9EE32}"/>
    <cellStyle name="20% - Accent3 55 6 2" xfId="26980" xr:uid="{F46E94CF-72D5-47D8-8902-8ABBB5C60A74}"/>
    <cellStyle name="20% - Accent3 55 6 2 2" xfId="55657" xr:uid="{3D76F8C5-6FE1-467A-AE8A-4DA07DC0F80E}"/>
    <cellStyle name="20% - Accent3 55 6 3" xfId="46805" xr:uid="{103C1F18-96D0-4A04-BAEE-451F31F02033}"/>
    <cellStyle name="20% - Accent3 55 7" xfId="10868" xr:uid="{3A8FD64B-BB1E-452A-A38B-95A40A89FA38}"/>
    <cellStyle name="20% - Accent3 55 7 2" xfId="28573" xr:uid="{7975F54F-A588-4AF5-B5C0-7E907A0D1245}"/>
    <cellStyle name="20% - Accent3 55 7 2 2" xfId="57250" xr:uid="{B9A1E4EB-4F51-458F-B8D9-6CC679341CD8}"/>
    <cellStyle name="20% - Accent3 55 7 3" xfId="39546" xr:uid="{5A31543B-EC67-4376-83A7-12F54FC379D1}"/>
    <cellStyle name="20% - Accent3 55 8" xfId="19721" xr:uid="{852F2669-D9B5-4745-9DA1-C835176C3CD1}"/>
    <cellStyle name="20% - Accent3 55 8 2" xfId="48398" xr:uid="{171D9EC1-454F-49A0-B35F-08BE2E3DFF70}"/>
    <cellStyle name="20% - Accent3 55 9" xfId="33841" xr:uid="{1CE6EA65-96C5-4F92-A4D9-D4E7D2BE49D9}"/>
    <cellStyle name="20% - Accent3 56" xfId="5178" xr:uid="{40CD7183-1283-4FC3-BE92-E2E544AAB49C}"/>
    <cellStyle name="20% - Accent3 56 2" xfId="6529" xr:uid="{4597386D-A72E-48B8-8A6C-4080651ACAE6}"/>
    <cellStyle name="20% - Accent3 56 2 2" xfId="12241" xr:uid="{426BBB75-D646-473A-81CD-103BC6708518}"/>
    <cellStyle name="20% - Accent3 56 2 2 2" xfId="40919" xr:uid="{34881574-42F5-4ED1-B8D3-4CD0FCB9B38E}"/>
    <cellStyle name="20% - Accent3 56 2 3" xfId="21094" xr:uid="{A76DEEEA-F79A-4D17-9F23-4E2879FFD455}"/>
    <cellStyle name="20% - Accent3 56 2 3 2" xfId="49771" xr:uid="{F833324F-8301-475E-B22F-74F1D3BDF098}"/>
    <cellStyle name="20% - Accent3 56 2 4" xfId="35214" xr:uid="{DE7E7231-2401-461C-A032-0B2B59E3288D}"/>
    <cellStyle name="20% - Accent3 56 3" xfId="7946" xr:uid="{04CD93CD-E3E4-4494-8DA6-DF92F7C3AC96}"/>
    <cellStyle name="20% - Accent3 56 3 2" xfId="13658" xr:uid="{9CC637AD-8DA6-45B8-A251-7EB862811AD9}"/>
    <cellStyle name="20% - Accent3 56 3 2 2" xfId="42336" xr:uid="{E9122617-1E61-4679-85CB-5C079AAF22D7}"/>
    <cellStyle name="20% - Accent3 56 3 3" xfId="22511" xr:uid="{5CAA2BB0-70EF-4F90-B9CD-E21CB6109F4B}"/>
    <cellStyle name="20% - Accent3 56 3 3 2" xfId="51188" xr:uid="{8198181A-24FC-4304-AA82-F608290532B2}"/>
    <cellStyle name="20% - Accent3 56 3 4" xfId="36631" xr:uid="{F28695E8-D7EC-4A05-A669-137A2A60D49B}"/>
    <cellStyle name="20% - Accent3 56 4" xfId="9363" xr:uid="{A179692D-397E-4D16-80C7-506CFB744D9E}"/>
    <cellStyle name="20% - Accent3 56 4 2" xfId="15075" xr:uid="{D2CDA358-8866-4BFA-A61B-6FFE90BBA981}"/>
    <cellStyle name="20% - Accent3 56 4 2 2" xfId="43753" xr:uid="{63DDE8E2-3209-4006-AD6A-42F78871D79A}"/>
    <cellStyle name="20% - Accent3 56 4 3" xfId="23928" xr:uid="{CCBDB798-DF2C-47E3-965D-F4998905CD3D}"/>
    <cellStyle name="20% - Accent3 56 4 3 2" xfId="52605" xr:uid="{23F9324F-D201-40BA-A453-4934709D7CD7}"/>
    <cellStyle name="20% - Accent3 56 4 4" xfId="38048" xr:uid="{C4E49C18-62EB-488D-AD1F-C9202BB77532}"/>
    <cellStyle name="20% - Accent3 56 5" xfId="16590" xr:uid="{6ED978C8-2FF3-4B4F-9398-AFE0BAF82FF5}"/>
    <cellStyle name="20% - Accent3 56 5 2" xfId="25443" xr:uid="{87520768-9F7C-47A1-B094-5E892B971F3F}"/>
    <cellStyle name="20% - Accent3 56 5 2 2" xfId="54120" xr:uid="{F83B88E2-7ADF-4D19-AEC4-BA045F8DF2B1}"/>
    <cellStyle name="20% - Accent3 56 5 3" xfId="45268" xr:uid="{F868F1DD-19B9-43E5-AAE4-8F5D4EC8255E}"/>
    <cellStyle name="20% - Accent3 56 6" xfId="18149" xr:uid="{CCA02157-90AC-46A4-B0BA-B6B789302C4C}"/>
    <cellStyle name="20% - Accent3 56 6 2" xfId="27002" xr:uid="{9AEAA8DE-6106-4159-9020-9FFAB667DCC7}"/>
    <cellStyle name="20% - Accent3 56 6 2 2" xfId="55679" xr:uid="{67B37ACE-AC9E-428A-9247-EB53AA82AA2B}"/>
    <cellStyle name="20% - Accent3 56 6 3" xfId="46827" xr:uid="{44A6903E-279C-4E6E-AD1B-50CBD160B82F}"/>
    <cellStyle name="20% - Accent3 56 7" xfId="10890" xr:uid="{DDB756FB-030F-4A7E-A477-D6886C0D2A43}"/>
    <cellStyle name="20% - Accent3 56 7 2" xfId="28595" xr:uid="{CCCE8E9C-8A3E-4D44-9752-69E8F19CDC8B}"/>
    <cellStyle name="20% - Accent3 56 7 2 2" xfId="57272" xr:uid="{647B04A5-BBAD-4375-A553-84C9C70CA684}"/>
    <cellStyle name="20% - Accent3 56 7 3" xfId="39568" xr:uid="{50E0DC92-83FC-4E09-BD1B-D38BBABA9C60}"/>
    <cellStyle name="20% - Accent3 56 8" xfId="19743" xr:uid="{4D545D9D-7854-4F1A-893D-C97CDADA1E28}"/>
    <cellStyle name="20% - Accent3 56 8 2" xfId="48420" xr:uid="{EED4F797-762F-492B-BA12-72CEDC9486D7}"/>
    <cellStyle name="20% - Accent3 56 9" xfId="33863" xr:uid="{186B87EE-6DB8-422B-8040-715582AF125F}"/>
    <cellStyle name="20% - Accent3 57" xfId="5200" xr:uid="{64F9973D-5CEB-4249-80F2-24F5CB9C6BEF}"/>
    <cellStyle name="20% - Accent3 57 2" xfId="6551" xr:uid="{2FAAB484-EE6D-4F2F-AC04-EB9362AC60BF}"/>
    <cellStyle name="20% - Accent3 57 2 2" xfId="12263" xr:uid="{B593B89A-FB82-4060-B22D-243FE2A94D84}"/>
    <cellStyle name="20% - Accent3 57 2 2 2" xfId="40941" xr:uid="{36956E79-C8BB-4A8D-A87E-A095B2585A18}"/>
    <cellStyle name="20% - Accent3 57 2 3" xfId="21116" xr:uid="{AA15E3A0-CD89-48E6-95EA-1FF7CFF7EF65}"/>
    <cellStyle name="20% - Accent3 57 2 3 2" xfId="49793" xr:uid="{BD0DD203-F281-4DD9-94C7-EA8F4CB987CC}"/>
    <cellStyle name="20% - Accent3 57 2 4" xfId="35236" xr:uid="{9798B366-55D5-47B9-83B6-BA51A650ADC4}"/>
    <cellStyle name="20% - Accent3 57 3" xfId="7968" xr:uid="{65B12C7A-4815-48C3-8555-05B0DE68C1E2}"/>
    <cellStyle name="20% - Accent3 57 3 2" xfId="13680" xr:uid="{38E08CA9-854D-4A1B-8E31-9CACC605643D}"/>
    <cellStyle name="20% - Accent3 57 3 2 2" xfId="42358" xr:uid="{915BEF17-37C6-4F01-8103-36C3084AFDBA}"/>
    <cellStyle name="20% - Accent3 57 3 3" xfId="22533" xr:uid="{F34C22FF-7052-428F-9FF6-F079CB261DA4}"/>
    <cellStyle name="20% - Accent3 57 3 3 2" xfId="51210" xr:uid="{005736C3-860F-4ED1-824B-3BAD93B44933}"/>
    <cellStyle name="20% - Accent3 57 3 4" xfId="36653" xr:uid="{25EE8508-FF65-4D63-B069-372AEB910FE6}"/>
    <cellStyle name="20% - Accent3 57 4" xfId="9385" xr:uid="{0EEF7254-8A6A-4C17-9C50-01DE9CDB67E3}"/>
    <cellStyle name="20% - Accent3 57 4 2" xfId="15097" xr:uid="{80AD3A7C-15B6-4519-84B1-31429E11BDB4}"/>
    <cellStyle name="20% - Accent3 57 4 2 2" xfId="43775" xr:uid="{009CB7C9-260C-4AF9-9992-3B14670D9A9C}"/>
    <cellStyle name="20% - Accent3 57 4 3" xfId="23950" xr:uid="{C13BB64D-EF4A-4F64-83AB-038BF3CCFF00}"/>
    <cellStyle name="20% - Accent3 57 4 3 2" xfId="52627" xr:uid="{22F95F1C-1BA8-43F6-AE7D-5B957F562131}"/>
    <cellStyle name="20% - Accent3 57 4 4" xfId="38070" xr:uid="{6A5A444A-D323-402E-88E8-55AF81DF7BE7}"/>
    <cellStyle name="20% - Accent3 57 5" xfId="16612" xr:uid="{B57D4C66-A071-4088-92F2-2769D6471DB4}"/>
    <cellStyle name="20% - Accent3 57 5 2" xfId="25465" xr:uid="{19AAE2DD-C8C7-4078-88AE-80318525E9BB}"/>
    <cellStyle name="20% - Accent3 57 5 2 2" xfId="54142" xr:uid="{9B517FE9-EAAA-44F2-A0FC-846FE2C6F50B}"/>
    <cellStyle name="20% - Accent3 57 5 3" xfId="45290" xr:uid="{FB589CC8-9D8C-451D-9217-796558176232}"/>
    <cellStyle name="20% - Accent3 57 6" xfId="18171" xr:uid="{4078C7A0-57D9-4F5F-A51F-0A474063B7DE}"/>
    <cellStyle name="20% - Accent3 57 6 2" xfId="27024" xr:uid="{6F9EA553-323B-4EB7-B5C6-86440BA0CAD0}"/>
    <cellStyle name="20% - Accent3 57 6 2 2" xfId="55701" xr:uid="{F4DD5A2E-6B8D-4549-83B7-99F1B7CFF87F}"/>
    <cellStyle name="20% - Accent3 57 6 3" xfId="46849" xr:uid="{9D9DDDED-035A-478C-A141-1D2C5C69AF1C}"/>
    <cellStyle name="20% - Accent3 57 7" xfId="10912" xr:uid="{A2594567-1841-4BBE-96B9-250D9FDC928D}"/>
    <cellStyle name="20% - Accent3 57 7 2" xfId="28617" xr:uid="{8A340AC4-994E-4EFC-97F9-B39C02311A4C}"/>
    <cellStyle name="20% - Accent3 57 7 2 2" xfId="57294" xr:uid="{EE44A150-33C4-4E09-8F7C-4FE10095C094}"/>
    <cellStyle name="20% - Accent3 57 7 3" xfId="39590" xr:uid="{80232487-C1E9-40F7-B216-5B88B459C05D}"/>
    <cellStyle name="20% - Accent3 57 8" xfId="19765" xr:uid="{65144269-FC3B-4416-9A52-0C598D62E3EF}"/>
    <cellStyle name="20% - Accent3 57 8 2" xfId="48442" xr:uid="{12967EEF-3E93-4968-BF6A-59905A0FDC28}"/>
    <cellStyle name="20% - Accent3 57 9" xfId="33885" xr:uid="{DAA07915-0EA8-40F6-8440-5B604E535880}"/>
    <cellStyle name="20% - Accent3 58" xfId="5222" xr:uid="{81D4A702-90CE-45B4-856D-E2E8C387DE50}"/>
    <cellStyle name="20% - Accent3 58 2" xfId="6573" xr:uid="{D5F7987B-7E1C-401B-8BEC-4EEE51592C0D}"/>
    <cellStyle name="20% - Accent3 58 2 2" xfId="12285" xr:uid="{D62EBDB2-21A5-4350-9DBB-1C6B2BE66EFA}"/>
    <cellStyle name="20% - Accent3 58 2 2 2" xfId="40963" xr:uid="{7CBE4837-A340-4802-B367-2A3E4993FA2A}"/>
    <cellStyle name="20% - Accent3 58 2 3" xfId="21138" xr:uid="{246C0274-A827-4614-9B07-A0944716CA89}"/>
    <cellStyle name="20% - Accent3 58 2 3 2" xfId="49815" xr:uid="{0E8D5862-81A6-4BEB-81C3-3587602F4902}"/>
    <cellStyle name="20% - Accent3 58 2 4" xfId="35258" xr:uid="{C86B6CA7-E976-453A-BB01-0FB19B12FAF1}"/>
    <cellStyle name="20% - Accent3 58 3" xfId="7990" xr:uid="{52FD471A-8C31-4B2F-9668-65D84B1A319B}"/>
    <cellStyle name="20% - Accent3 58 3 2" xfId="13702" xr:uid="{C17A9FD6-0A4A-4949-BE6E-290F10A2AC69}"/>
    <cellStyle name="20% - Accent3 58 3 2 2" xfId="42380" xr:uid="{5D6D4F86-5F78-42BE-98F8-21F812B8A760}"/>
    <cellStyle name="20% - Accent3 58 3 3" xfId="22555" xr:uid="{9162097C-56C7-4B20-8727-F114EF17351A}"/>
    <cellStyle name="20% - Accent3 58 3 3 2" xfId="51232" xr:uid="{874C8A77-0DBB-4440-92A4-1C4518A1BF00}"/>
    <cellStyle name="20% - Accent3 58 3 4" xfId="36675" xr:uid="{BBD4E262-51EA-4384-99F1-CE973D0D04B9}"/>
    <cellStyle name="20% - Accent3 58 4" xfId="9407" xr:uid="{3AD54593-948D-4B95-B81E-90ED0C7BB334}"/>
    <cellStyle name="20% - Accent3 58 4 2" xfId="15119" xr:uid="{91A9300B-79BC-4ABB-A71C-48EA68B9821A}"/>
    <cellStyle name="20% - Accent3 58 4 2 2" xfId="43797" xr:uid="{5EF04129-5377-4C69-988F-9ADB879CF2C8}"/>
    <cellStyle name="20% - Accent3 58 4 3" xfId="23972" xr:uid="{C3181A9E-F654-472E-B181-40C24260CC5B}"/>
    <cellStyle name="20% - Accent3 58 4 3 2" xfId="52649" xr:uid="{E0DAE843-2F39-4C28-B984-CD991A72CD3E}"/>
    <cellStyle name="20% - Accent3 58 4 4" xfId="38092" xr:uid="{7E7A1118-BFD6-46F3-8042-FD3FA9845559}"/>
    <cellStyle name="20% - Accent3 58 5" xfId="16634" xr:uid="{44709FA7-4864-468E-8C4F-04A0EF8E7A0A}"/>
    <cellStyle name="20% - Accent3 58 5 2" xfId="25487" xr:uid="{75EA1920-E8B2-4754-85D7-7981C99A12B8}"/>
    <cellStyle name="20% - Accent3 58 5 2 2" xfId="54164" xr:uid="{7ABC1EAC-36F0-4631-81F9-685865042220}"/>
    <cellStyle name="20% - Accent3 58 5 3" xfId="45312" xr:uid="{F2C2FB8F-08F7-458D-9F05-F0FD13AD695C}"/>
    <cellStyle name="20% - Accent3 58 6" xfId="18193" xr:uid="{89F3500F-388F-4F31-9055-3A24037ABCE5}"/>
    <cellStyle name="20% - Accent3 58 6 2" xfId="27046" xr:uid="{3DB1F67B-67B2-4F66-B489-504560F3F42D}"/>
    <cellStyle name="20% - Accent3 58 6 2 2" xfId="55723" xr:uid="{FD3C4726-7543-46C6-8EB9-FE4931DF7955}"/>
    <cellStyle name="20% - Accent3 58 6 3" xfId="46871" xr:uid="{91351102-09E5-4604-ADF7-8F7242FE8A9F}"/>
    <cellStyle name="20% - Accent3 58 7" xfId="10934" xr:uid="{762183FA-3DF7-43BD-9F78-E3E2FCA6A967}"/>
    <cellStyle name="20% - Accent3 58 7 2" xfId="28639" xr:uid="{758AEC56-F3AF-47E6-ADDD-1F35373F72E0}"/>
    <cellStyle name="20% - Accent3 58 7 2 2" xfId="57316" xr:uid="{D359ED44-EF20-48B3-92EF-5C3B044A5B99}"/>
    <cellStyle name="20% - Accent3 58 7 3" xfId="39612" xr:uid="{E6387509-B9CF-46B5-B09F-70E54CE9C118}"/>
    <cellStyle name="20% - Accent3 58 8" xfId="19787" xr:uid="{A9C575A5-B00E-47CE-84FD-700AC85D16C3}"/>
    <cellStyle name="20% - Accent3 58 8 2" xfId="48464" xr:uid="{E8E8494D-D12D-41CB-8713-93C5C6293BE2}"/>
    <cellStyle name="20% - Accent3 58 9" xfId="33907" xr:uid="{E7729433-B25D-4FD1-A89A-B86D167D75D1}"/>
    <cellStyle name="20% - Accent3 59" xfId="5244" xr:uid="{C3CFD2C8-CF0B-4D8B-ACB0-94B58A45F13A}"/>
    <cellStyle name="20% - Accent3 59 2" xfId="6595" xr:uid="{AFC78F98-2527-4A13-A895-EE5F6A928143}"/>
    <cellStyle name="20% - Accent3 59 2 2" xfId="12307" xr:uid="{A0876A0E-FDF5-423F-A47A-F38D1429E737}"/>
    <cellStyle name="20% - Accent3 59 2 2 2" xfId="40985" xr:uid="{BD0D4611-271C-4B7D-99F7-178A458728C9}"/>
    <cellStyle name="20% - Accent3 59 2 3" xfId="21160" xr:uid="{1EB06807-8E91-472C-9E3C-E3DC2F796F56}"/>
    <cellStyle name="20% - Accent3 59 2 3 2" xfId="49837" xr:uid="{7DC76386-003A-4A12-A5D9-CCBD27909C1F}"/>
    <cellStyle name="20% - Accent3 59 2 4" xfId="35280" xr:uid="{B1418111-E3DB-4774-8759-C856BF8D3E0E}"/>
    <cellStyle name="20% - Accent3 59 3" xfId="8012" xr:uid="{1761B732-9D48-4AFA-A35B-B686E7278145}"/>
    <cellStyle name="20% - Accent3 59 3 2" xfId="13724" xr:uid="{5AB00153-7B97-4D2A-AEE8-E982CEFB5D3D}"/>
    <cellStyle name="20% - Accent3 59 3 2 2" xfId="42402" xr:uid="{5A5DFCAA-205D-46E7-8D9C-FF11C48D1C6A}"/>
    <cellStyle name="20% - Accent3 59 3 3" xfId="22577" xr:uid="{E9770665-110E-42BC-A7D8-43896AA0FA16}"/>
    <cellStyle name="20% - Accent3 59 3 3 2" xfId="51254" xr:uid="{823F1CB3-CED9-41DD-8F7E-0F7AC9F07831}"/>
    <cellStyle name="20% - Accent3 59 3 4" xfId="36697" xr:uid="{EFBADC07-4659-4DF8-A259-806009491B3F}"/>
    <cellStyle name="20% - Accent3 59 4" xfId="9429" xr:uid="{45A19546-4DFF-404F-91C8-DF02C9DB638C}"/>
    <cellStyle name="20% - Accent3 59 4 2" xfId="15141" xr:uid="{F17A028D-5558-4C03-9BF2-C19D4BA7564D}"/>
    <cellStyle name="20% - Accent3 59 4 2 2" xfId="43819" xr:uid="{2A506CE4-D73A-4F34-B5D5-2CFA8AFD5832}"/>
    <cellStyle name="20% - Accent3 59 4 3" xfId="23994" xr:uid="{7058D01E-F2D1-4C39-8F20-5E6A16760B2E}"/>
    <cellStyle name="20% - Accent3 59 4 3 2" xfId="52671" xr:uid="{77627E6C-B9D1-4E00-8366-80CE7D8E6998}"/>
    <cellStyle name="20% - Accent3 59 4 4" xfId="38114" xr:uid="{169EE58D-19F9-4640-8949-69893A792A51}"/>
    <cellStyle name="20% - Accent3 59 5" xfId="16656" xr:uid="{F3F7773B-10A5-41CA-ACEC-A710CAA91D43}"/>
    <cellStyle name="20% - Accent3 59 5 2" xfId="25509" xr:uid="{5EB498A4-B903-4014-A55E-A7D42D099317}"/>
    <cellStyle name="20% - Accent3 59 5 2 2" xfId="54186" xr:uid="{CCF558FC-C716-4912-A2D1-9D205507325B}"/>
    <cellStyle name="20% - Accent3 59 5 3" xfId="45334" xr:uid="{1EEDF4BC-6E64-436E-9E22-60550161C8D3}"/>
    <cellStyle name="20% - Accent3 59 6" xfId="18215" xr:uid="{786B0DC9-8375-4A29-ABCE-C906AB5B2D2B}"/>
    <cellStyle name="20% - Accent3 59 6 2" xfId="27068" xr:uid="{F934C49B-1767-489C-A1A8-A37A00D20549}"/>
    <cellStyle name="20% - Accent3 59 6 2 2" xfId="55745" xr:uid="{A2D17469-5F41-4148-817E-155CA1A394BA}"/>
    <cellStyle name="20% - Accent3 59 6 3" xfId="46893" xr:uid="{724B3774-866F-4B6A-A8E7-352F78FE5AFE}"/>
    <cellStyle name="20% - Accent3 59 7" xfId="10956" xr:uid="{AD2CF6A6-214D-4EAB-8014-0D2FBC6FB83D}"/>
    <cellStyle name="20% - Accent3 59 7 2" xfId="28661" xr:uid="{D25EC052-FD28-4B1C-BC7B-C7BD70F8732E}"/>
    <cellStyle name="20% - Accent3 59 7 2 2" xfId="57338" xr:uid="{05BE5094-9A42-47AE-8BBF-3B616F0ED683}"/>
    <cellStyle name="20% - Accent3 59 7 3" xfId="39634" xr:uid="{D3A900BE-9E11-4A5D-8336-482934F76602}"/>
    <cellStyle name="20% - Accent3 59 8" xfId="19809" xr:uid="{206829DE-95D9-4B3E-BB48-0AACC928B476}"/>
    <cellStyle name="20% - Accent3 59 8 2" xfId="48486" xr:uid="{E170B17C-338B-4465-8DA1-95CA20C8CB2A}"/>
    <cellStyle name="20% - Accent3 59 9" xfId="33929" xr:uid="{0A8B1E0D-C65C-4134-A5EF-9767DC8686F5}"/>
    <cellStyle name="20% - Accent3 6" xfId="273" xr:uid="{83A9E9DB-605D-47B0-8312-CC1D955A933A}"/>
    <cellStyle name="20% - Accent3 6 10" xfId="4078" xr:uid="{9AD9198B-C232-45DF-B0BB-2984985EE7BE}"/>
    <cellStyle name="20% - Accent3 6 10 2" xfId="32763" xr:uid="{73B0EA64-8257-46F9-A916-DD608711A275}"/>
    <cellStyle name="20% - Accent3 6 11" xfId="9790" xr:uid="{4604957D-F18E-4424-896F-551B965EC9FF}"/>
    <cellStyle name="20% - Accent3 6 11 2" xfId="38468" xr:uid="{A2B65A20-39FD-4D74-82E8-7AE059D1B36F}"/>
    <cellStyle name="20% - Accent3 6 12" xfId="18643" xr:uid="{C831FFCA-D6DA-4230-BC5C-3C9DC77E76C3}"/>
    <cellStyle name="20% - Accent3 6 12 2" xfId="47320" xr:uid="{23DD0670-495F-4E05-B9BD-35C12F535FDA}"/>
    <cellStyle name="20% - Accent3 6 13" xfId="29187" xr:uid="{C6A4CE2C-3D2A-475E-BC61-28C5B4C56A52}"/>
    <cellStyle name="20% - Accent3 6 2" xfId="348" xr:uid="{507F1CAE-C81B-4F55-9E79-91036A5165C1}"/>
    <cellStyle name="20% - Accent3 6 2 2" xfId="2315" xr:uid="{ABE28912-E460-4AF2-809E-67729131484F}"/>
    <cellStyle name="20% - Accent3 6 2 2 2" xfId="31055" xr:uid="{1D3E8F0D-6795-43E2-B678-712A3FF4BB18}"/>
    <cellStyle name="20% - Accent3 6 2 3" xfId="5429" xr:uid="{FA1B0900-AC99-472C-8476-994498BAD6ED}"/>
    <cellStyle name="20% - Accent3 6 2 3 2" xfId="34114" xr:uid="{48C426D7-0339-4CFE-A885-A89909D8228E}"/>
    <cellStyle name="20% - Accent3 6 2 4" xfId="11141" xr:uid="{65E767E0-DD47-4BB8-A4D9-15E03B23F9DB}"/>
    <cellStyle name="20% - Accent3 6 2 4 2" xfId="39819" xr:uid="{3B327C92-D779-4B28-AF9B-A93F99340C03}"/>
    <cellStyle name="20% - Accent3 6 2 5" xfId="19994" xr:uid="{27B2C2E6-73AF-4EA1-9B2D-4BEEFE85EE77}"/>
    <cellStyle name="20% - Accent3 6 2 5 2" xfId="48671" xr:uid="{DB47449E-91BF-4668-BCAA-7BE538F28F18}"/>
    <cellStyle name="20% - Accent3 6 2 6" xfId="29262" xr:uid="{6C99D2BD-BBC5-41C3-A57E-6E5D05EF608C}"/>
    <cellStyle name="20% - Accent3 6 3" xfId="457" xr:uid="{45998543-0C33-450B-8D24-E13A586D2FF6}"/>
    <cellStyle name="20% - Accent3 6 3 2" xfId="2411" xr:uid="{7F539907-A474-4EBC-BF58-9A2E65738AB6}"/>
    <cellStyle name="20% - Accent3 6 3 2 2" xfId="31151" xr:uid="{D246CD45-3572-4336-AB7F-857F83F264A0}"/>
    <cellStyle name="20% - Accent3 6 3 3" xfId="6846" xr:uid="{D2481DEE-AB06-4E23-A35C-4F72B556A6A3}"/>
    <cellStyle name="20% - Accent3 6 3 3 2" xfId="35531" xr:uid="{C6953A51-6A76-468D-ABE4-59ED311282ED}"/>
    <cellStyle name="20% - Accent3 6 3 4" xfId="12558" xr:uid="{8810E60D-1F05-454F-88FA-03F84A98CFB6}"/>
    <cellStyle name="20% - Accent3 6 3 4 2" xfId="41236" xr:uid="{42751F33-B329-4567-822E-CBBA89569CAA}"/>
    <cellStyle name="20% - Accent3 6 3 5" xfId="21411" xr:uid="{C8595B8E-93FB-445A-940F-667BCCCEDFC0}"/>
    <cellStyle name="20% - Accent3 6 3 5 2" xfId="50088" xr:uid="{18A782BC-942B-4EA7-9DE0-F554D53687E8}"/>
    <cellStyle name="20% - Accent3 6 3 6" xfId="29358" xr:uid="{9B86332A-4F60-4BF4-877E-A90BBD64B984}"/>
    <cellStyle name="20% - Accent3 6 4" xfId="576" xr:uid="{0FC7B119-D75E-496B-84BD-7606E5E96F47}"/>
    <cellStyle name="20% - Accent3 6 4 2" xfId="2530" xr:uid="{72E4B530-2B6B-40C4-947E-3B34C036A053}"/>
    <cellStyle name="20% - Accent3 6 4 2 2" xfId="31270" xr:uid="{27C50262-70A2-4B7E-BC88-43966B11F27D}"/>
    <cellStyle name="20% - Accent3 6 4 3" xfId="8263" xr:uid="{12FC3BE7-0279-4713-9C47-970F4217535D}"/>
    <cellStyle name="20% - Accent3 6 4 3 2" xfId="36948" xr:uid="{14D4E54C-3F54-4521-97ED-A1DD49DE3D2A}"/>
    <cellStyle name="20% - Accent3 6 4 4" xfId="13975" xr:uid="{C572E3AE-4F09-429A-A5EB-F610D02F197D}"/>
    <cellStyle name="20% - Accent3 6 4 4 2" xfId="42653" xr:uid="{EB0A1027-17A5-4E95-A651-A289888E343D}"/>
    <cellStyle name="20% - Accent3 6 4 5" xfId="22828" xr:uid="{CD2938D7-7976-417C-A42E-A29CED68B05F}"/>
    <cellStyle name="20% - Accent3 6 4 5 2" xfId="51505" xr:uid="{80B6FFD4-F445-4AE4-A33F-9E8F9990333B}"/>
    <cellStyle name="20% - Accent3 6 4 6" xfId="29477" xr:uid="{6E0D38E1-EBC9-40B0-9BA7-BBCA819C6F60}"/>
    <cellStyle name="20% - Accent3 6 5" xfId="717" xr:uid="{22D9A2FB-3D99-42EB-B6CD-AB48AB4D5BFC}"/>
    <cellStyle name="20% - Accent3 6 5 2" xfId="2671" xr:uid="{ADCDEC35-4E7F-424D-AA59-CD16053A1E3B}"/>
    <cellStyle name="20% - Accent3 6 5 2 2" xfId="31411" xr:uid="{63686A77-8F30-452B-9547-8AE419C54708}"/>
    <cellStyle name="20% - Accent3 6 5 3" xfId="15490" xr:uid="{C45D490A-4F9B-40F5-830D-ABD7E9CBE3AF}"/>
    <cellStyle name="20% - Accent3 6 5 3 2" xfId="44168" xr:uid="{06B20A7B-3BBE-4906-8117-8A0BA6F420DA}"/>
    <cellStyle name="20% - Accent3 6 5 4" xfId="24343" xr:uid="{FAFE3DDC-BD95-4975-8F32-BC1A4815E7A9}"/>
    <cellStyle name="20% - Accent3 6 5 4 2" xfId="53020" xr:uid="{230165A5-00DE-4812-A7E0-EC679BC9B5BF}"/>
    <cellStyle name="20% - Accent3 6 5 5" xfId="29618" xr:uid="{91E8D5C8-1891-40FD-8A20-8CCF3ADDCFEF}"/>
    <cellStyle name="20% - Accent3 6 6" xfId="990" xr:uid="{982DFC9C-E474-4EAD-8B81-0A5961ACB836}"/>
    <cellStyle name="20% - Accent3 6 6 2" xfId="2944" xr:uid="{6D8DA7A3-D5E1-42BE-9D0B-576B1C088B75}"/>
    <cellStyle name="20% - Accent3 6 6 2 2" xfId="31684" xr:uid="{8E0CAB8E-B1AE-4EC9-BB75-3710FD138864}"/>
    <cellStyle name="20% - Accent3 6 6 3" xfId="17049" xr:uid="{9BCB624E-269E-4B40-9AB1-F86928B146D9}"/>
    <cellStyle name="20% - Accent3 6 6 3 2" xfId="45727" xr:uid="{70E9EEF8-7895-4B51-A435-1135E579532D}"/>
    <cellStyle name="20% - Accent3 6 6 4" xfId="25902" xr:uid="{07E4EAE0-22BF-4DAF-B83F-0345E3CE1E66}"/>
    <cellStyle name="20% - Accent3 6 6 4 2" xfId="54579" xr:uid="{CB2FC1CB-2CC1-4CB2-932F-9FCCFECDAE14}"/>
    <cellStyle name="20% - Accent3 6 6 5" xfId="29891" xr:uid="{FF9E4268-2338-443A-9F71-92DC94595979}"/>
    <cellStyle name="20% - Accent3 6 7" xfId="1285" xr:uid="{534B2981-701B-4C33-A538-967F60BE0110}"/>
    <cellStyle name="20% - Accent3 6 7 2" xfId="3239" xr:uid="{109DD07F-89EB-4A26-832C-E3D1C23FD8B9}"/>
    <cellStyle name="20% - Accent3 6 7 2 2" xfId="31979" xr:uid="{2E67CAAD-6268-4819-828E-CBB70944B41A}"/>
    <cellStyle name="20% - Accent3 6 7 3" xfId="27495" xr:uid="{11D36210-BE47-4095-921F-C956C43229FB}"/>
    <cellStyle name="20% - Accent3 6 7 3 2" xfId="56172" xr:uid="{3FE325A2-958E-4F71-ADB5-DC023CFEB6CF}"/>
    <cellStyle name="20% - Accent3 6 7 4" xfId="30186" xr:uid="{3A8A8B9C-074F-4180-9C5F-DD66B056086D}"/>
    <cellStyle name="20% - Accent3 6 8" xfId="1624" xr:uid="{53F38071-33AB-4AF6-B29A-12FA84AF910C}"/>
    <cellStyle name="20% - Accent3 6 8 2" xfId="3578" xr:uid="{EC9BA5B9-EDF0-4126-AD6C-C8550D9B4546}"/>
    <cellStyle name="20% - Accent3 6 8 2 2" xfId="32318" xr:uid="{44EC48F2-DCB7-493B-8EF5-CFC90F9338C8}"/>
    <cellStyle name="20% - Accent3 6 8 3" xfId="30525" xr:uid="{90E2BB59-447E-44A1-BC71-1D65805A156C}"/>
    <cellStyle name="20% - Accent3 6 9" xfId="2240" xr:uid="{B0BFDEC4-6F91-46A3-B95B-E212D4D34D37}"/>
    <cellStyle name="20% - Accent3 6 9 2" xfId="30980" xr:uid="{0A302BAE-87D3-4A0C-BE13-7C264B0E4B01}"/>
    <cellStyle name="20% - Accent3 60" xfId="5266" xr:uid="{FE0B09F7-5B9E-47D8-A5B4-AA5BF36DDD29}"/>
    <cellStyle name="20% - Accent3 60 2" xfId="6617" xr:uid="{4A719869-47AC-42D8-881D-9C566EF8B182}"/>
    <cellStyle name="20% - Accent3 60 2 2" xfId="12329" xr:uid="{EBFE3964-6EE1-4B0A-AB4E-14D1AD5072BA}"/>
    <cellStyle name="20% - Accent3 60 2 2 2" xfId="41007" xr:uid="{FB7B758F-4C51-4266-8FAF-115B95F7A0B1}"/>
    <cellStyle name="20% - Accent3 60 2 3" xfId="21182" xr:uid="{DAA4E578-9106-493A-8A8C-9F2CCB95C958}"/>
    <cellStyle name="20% - Accent3 60 2 3 2" xfId="49859" xr:uid="{6D2F37C6-E589-4966-879A-3B7999870F78}"/>
    <cellStyle name="20% - Accent3 60 2 4" xfId="35302" xr:uid="{7854989D-9606-4D6E-9AB2-B4EEF744BA93}"/>
    <cellStyle name="20% - Accent3 60 3" xfId="8034" xr:uid="{2C3A2CC8-5A14-4C48-AFCB-F93DD69837DB}"/>
    <cellStyle name="20% - Accent3 60 3 2" xfId="13746" xr:uid="{92CCB1EA-8215-4C48-B222-74A9DDBEB66F}"/>
    <cellStyle name="20% - Accent3 60 3 2 2" xfId="42424" xr:uid="{699C34BA-754A-4E97-A143-7F96DC9F029C}"/>
    <cellStyle name="20% - Accent3 60 3 3" xfId="22599" xr:uid="{6C5CE5DD-2C00-49F2-A320-5BEE565DDBD9}"/>
    <cellStyle name="20% - Accent3 60 3 3 2" xfId="51276" xr:uid="{C8EFAC2F-E09E-4800-BB50-16F1C93F13ED}"/>
    <cellStyle name="20% - Accent3 60 3 4" xfId="36719" xr:uid="{3E10250D-B705-4106-B4B5-4F71BF9CE50C}"/>
    <cellStyle name="20% - Accent3 60 4" xfId="9451" xr:uid="{BA2E98C5-BCFA-4766-B54E-AF1D67379493}"/>
    <cellStyle name="20% - Accent3 60 4 2" xfId="15163" xr:uid="{149625FB-2192-478C-8D7B-4F35F337C5C5}"/>
    <cellStyle name="20% - Accent3 60 4 2 2" xfId="43841" xr:uid="{F0E6E05D-BC49-4990-B147-1BD05F5997EC}"/>
    <cellStyle name="20% - Accent3 60 4 3" xfId="24016" xr:uid="{020F0DE9-5347-42D3-99FC-80E55B48F3B1}"/>
    <cellStyle name="20% - Accent3 60 4 3 2" xfId="52693" xr:uid="{992B3FF1-CE5A-476D-9774-DCCC7319F7A7}"/>
    <cellStyle name="20% - Accent3 60 4 4" xfId="38136" xr:uid="{4FF392A3-DB58-446C-9819-D28340E1482B}"/>
    <cellStyle name="20% - Accent3 60 5" xfId="16678" xr:uid="{B3C6D8F6-2B39-47F7-B873-B94241C1334A}"/>
    <cellStyle name="20% - Accent3 60 5 2" xfId="25531" xr:uid="{92A2FD24-C213-46D9-8DC2-24B8BB11E8C8}"/>
    <cellStyle name="20% - Accent3 60 5 2 2" xfId="54208" xr:uid="{E9B1653A-4B3C-48AC-BE8C-64C035B8E23C}"/>
    <cellStyle name="20% - Accent3 60 5 3" xfId="45356" xr:uid="{D35AFEC2-C1AB-4B58-9C68-2C9B50020706}"/>
    <cellStyle name="20% - Accent3 60 6" xfId="18237" xr:uid="{02A365D4-3813-4F13-B1EB-06FAAC3971F1}"/>
    <cellStyle name="20% - Accent3 60 6 2" xfId="27090" xr:uid="{0CABCC9D-3077-4EC6-A93B-24C6229932AB}"/>
    <cellStyle name="20% - Accent3 60 6 2 2" xfId="55767" xr:uid="{BF224681-E287-4649-AA0E-393D2AB92448}"/>
    <cellStyle name="20% - Accent3 60 6 3" xfId="46915" xr:uid="{212505EA-3CAE-46E5-AA4B-23A54005ECF8}"/>
    <cellStyle name="20% - Accent3 60 7" xfId="10978" xr:uid="{7840EBEB-6ACA-4012-BF61-AEB5E82B9BDE}"/>
    <cellStyle name="20% - Accent3 60 7 2" xfId="28683" xr:uid="{68132AA0-4437-4001-BAD3-49DBC3FE1403}"/>
    <cellStyle name="20% - Accent3 60 7 2 2" xfId="57360" xr:uid="{3084F573-8FF4-47C0-94F1-23C657724334}"/>
    <cellStyle name="20% - Accent3 60 7 3" xfId="39656" xr:uid="{33696CD1-FBCF-44E8-B2EF-9219F007B9ED}"/>
    <cellStyle name="20% - Accent3 60 8" xfId="19831" xr:uid="{EDD7A1BF-A46A-42BB-A454-54CB81DD8BD3}"/>
    <cellStyle name="20% - Accent3 60 8 2" xfId="48508" xr:uid="{7521AF2E-3586-4C60-8D77-76C7046AFAE6}"/>
    <cellStyle name="20% - Accent3 60 9" xfId="33951" xr:uid="{7C3590C8-9D43-4C83-8849-E740D946A481}"/>
    <cellStyle name="20% - Accent3 61" xfId="5288" xr:uid="{546A8A1B-FE5D-4DB8-8921-96DF57D7D585}"/>
    <cellStyle name="20% - Accent3 61 2" xfId="6639" xr:uid="{2E0AA3F8-15B1-41FC-B41E-D9BDE8F1D740}"/>
    <cellStyle name="20% - Accent3 61 2 2" xfId="12351" xr:uid="{B4C4D8CA-8F56-4BA0-93B6-569D5B9D0B44}"/>
    <cellStyle name="20% - Accent3 61 2 2 2" xfId="41029" xr:uid="{C1EF05AF-684B-4256-A00B-C88396C56446}"/>
    <cellStyle name="20% - Accent3 61 2 3" xfId="21204" xr:uid="{5782B294-B806-4E52-AD78-61FC9A856C85}"/>
    <cellStyle name="20% - Accent3 61 2 3 2" xfId="49881" xr:uid="{36B24A29-AE1B-450B-BEB7-B923F997BB05}"/>
    <cellStyle name="20% - Accent3 61 2 4" xfId="35324" xr:uid="{7DF09908-02E3-451D-99C1-F3716D26C665}"/>
    <cellStyle name="20% - Accent3 61 3" xfId="8056" xr:uid="{64E21277-3DAF-46A2-B56C-9387F00A62FF}"/>
    <cellStyle name="20% - Accent3 61 3 2" xfId="13768" xr:uid="{096CB7EA-91FB-47C1-A1C9-D9308C0290D1}"/>
    <cellStyle name="20% - Accent3 61 3 2 2" xfId="42446" xr:uid="{5AC22BE8-B988-41DC-91B4-2E1961A477E3}"/>
    <cellStyle name="20% - Accent3 61 3 3" xfId="22621" xr:uid="{E7981A9A-9D1F-4327-A16C-5E52C591CAD9}"/>
    <cellStyle name="20% - Accent3 61 3 3 2" xfId="51298" xr:uid="{AEA47138-C7B1-452E-AFD7-D268652E110B}"/>
    <cellStyle name="20% - Accent3 61 3 4" xfId="36741" xr:uid="{87F2C3FF-3B09-43C0-B32E-DA1F8FA57A82}"/>
    <cellStyle name="20% - Accent3 61 4" xfId="9473" xr:uid="{A600130F-8959-4360-AE83-F311623015DD}"/>
    <cellStyle name="20% - Accent3 61 4 2" xfId="15185" xr:uid="{12197473-443A-4AF9-B5A1-F6D6C26790F6}"/>
    <cellStyle name="20% - Accent3 61 4 2 2" xfId="43863" xr:uid="{0BDE13D9-D1BA-4F8D-B730-59247FDEDF1D}"/>
    <cellStyle name="20% - Accent3 61 4 3" xfId="24038" xr:uid="{3C5A86D8-DB4D-4491-A68A-F9F1D2F5EECA}"/>
    <cellStyle name="20% - Accent3 61 4 3 2" xfId="52715" xr:uid="{1C26247C-6BF9-4D65-9FEF-F9285BEF6A0C}"/>
    <cellStyle name="20% - Accent3 61 4 4" xfId="38158" xr:uid="{92870D59-D16B-46FD-9EBC-92889BACDBF4}"/>
    <cellStyle name="20% - Accent3 61 5" xfId="16700" xr:uid="{A5AEB9D0-5F3E-4492-BB9B-ED4F38EE2BFD}"/>
    <cellStyle name="20% - Accent3 61 5 2" xfId="25553" xr:uid="{4E6BD37A-8F6B-40CA-837F-25DCC869125A}"/>
    <cellStyle name="20% - Accent3 61 5 2 2" xfId="54230" xr:uid="{90D85A8A-4095-4ACF-BD56-5A5DAC1EA36F}"/>
    <cellStyle name="20% - Accent3 61 5 3" xfId="45378" xr:uid="{639DF7E6-6AD0-47B2-87E3-6A302F94F4D4}"/>
    <cellStyle name="20% - Accent3 61 6" xfId="18259" xr:uid="{3CAC8F1E-A167-4934-85BF-158147AA6EBA}"/>
    <cellStyle name="20% - Accent3 61 6 2" xfId="27112" xr:uid="{1A295C87-5992-4D16-B096-DC821C747E59}"/>
    <cellStyle name="20% - Accent3 61 6 2 2" xfId="55789" xr:uid="{3641FBDA-734F-4614-810A-098BDFACBEF9}"/>
    <cellStyle name="20% - Accent3 61 6 3" xfId="46937" xr:uid="{7AACF0B5-D991-4F10-95AB-D116FFFBBEAF}"/>
    <cellStyle name="20% - Accent3 61 7" xfId="11000" xr:uid="{090B9DDE-FCAD-4B78-953B-D40F02793A1F}"/>
    <cellStyle name="20% - Accent3 61 7 2" xfId="28705" xr:uid="{F6DF1D01-15C2-400E-B5FC-2479CED0CCD2}"/>
    <cellStyle name="20% - Accent3 61 7 2 2" xfId="57382" xr:uid="{4073F398-BC21-4091-B600-2625289E954B}"/>
    <cellStyle name="20% - Accent3 61 7 3" xfId="39678" xr:uid="{BE0A53A9-465D-45A4-A4EB-1F053D9E908B}"/>
    <cellStyle name="20% - Accent3 61 8" xfId="19853" xr:uid="{DE39597D-312F-4330-819A-45621BEA1469}"/>
    <cellStyle name="20% - Accent3 61 8 2" xfId="48530" xr:uid="{98E6DC3A-30F2-4746-8144-85A5D9AAB353}"/>
    <cellStyle name="20% - Accent3 61 9" xfId="33973" xr:uid="{28F8CABF-048C-4FA7-874A-D45034DF09B8}"/>
    <cellStyle name="20% - Accent3 62" xfId="5310" xr:uid="{F4FF5428-1EC8-4F7E-815A-FF502DFB19A2}"/>
    <cellStyle name="20% - Accent3 62 2" xfId="6661" xr:uid="{D733C9CD-751A-456F-BD0F-7E47DA8F2DD1}"/>
    <cellStyle name="20% - Accent3 62 2 2" xfId="12373" xr:uid="{3EE03724-E27D-437B-A458-BDED4EC18DA5}"/>
    <cellStyle name="20% - Accent3 62 2 2 2" xfId="41051" xr:uid="{34688418-A635-4BD9-A3B1-0FF9AB6F53B4}"/>
    <cellStyle name="20% - Accent3 62 2 3" xfId="21226" xr:uid="{7D2A7CB4-5D9C-4ACB-828A-F02B6DF9757A}"/>
    <cellStyle name="20% - Accent3 62 2 3 2" xfId="49903" xr:uid="{DDE2CFE3-3D82-4210-A473-D35B546F7E17}"/>
    <cellStyle name="20% - Accent3 62 2 4" xfId="35346" xr:uid="{C532CB70-2F21-4F89-BBA2-780D60E083F2}"/>
    <cellStyle name="20% - Accent3 62 3" xfId="8078" xr:uid="{C05FFCE1-309F-472F-8464-37BD74DFD7F6}"/>
    <cellStyle name="20% - Accent3 62 3 2" xfId="13790" xr:uid="{393DA50B-6596-48CD-A151-08BE5F239FAF}"/>
    <cellStyle name="20% - Accent3 62 3 2 2" xfId="42468" xr:uid="{B92F138F-0F86-4C3C-826C-AED00F12E8E3}"/>
    <cellStyle name="20% - Accent3 62 3 3" xfId="22643" xr:uid="{033EBFBA-8F2F-4A2A-A72B-4F9D50E326B9}"/>
    <cellStyle name="20% - Accent3 62 3 3 2" xfId="51320" xr:uid="{10CC050C-4A3B-4310-AE6F-1055847D2F5C}"/>
    <cellStyle name="20% - Accent3 62 3 4" xfId="36763" xr:uid="{FCD7A0FA-5FB5-406A-9409-F0F120E79015}"/>
    <cellStyle name="20% - Accent3 62 4" xfId="9495" xr:uid="{3A8D78C5-A2C2-489E-BFCC-42EF49D8AC10}"/>
    <cellStyle name="20% - Accent3 62 4 2" xfId="15207" xr:uid="{1ACF12C3-E03F-4A80-97A7-9231E6CD758A}"/>
    <cellStyle name="20% - Accent3 62 4 2 2" xfId="43885" xr:uid="{E7AF26E1-FE56-4D1C-916E-0E9244B5C733}"/>
    <cellStyle name="20% - Accent3 62 4 3" xfId="24060" xr:uid="{731F36AD-8E1D-4E7F-A7DA-A56A09DECC4F}"/>
    <cellStyle name="20% - Accent3 62 4 3 2" xfId="52737" xr:uid="{55D57E49-B702-48B1-9BA3-D9439CF22E62}"/>
    <cellStyle name="20% - Accent3 62 4 4" xfId="38180" xr:uid="{07B2F549-E9DF-49C5-8294-C50B9003733E}"/>
    <cellStyle name="20% - Accent3 62 5" xfId="16722" xr:uid="{8BB159B7-5EFD-4A57-8E84-9DA251D5B0C6}"/>
    <cellStyle name="20% - Accent3 62 5 2" xfId="25575" xr:uid="{480F48E0-4763-4EDE-B608-B0964AF39B8E}"/>
    <cellStyle name="20% - Accent3 62 5 2 2" xfId="54252" xr:uid="{A7C90930-5AAE-453E-B72F-BF5DF41CAFC9}"/>
    <cellStyle name="20% - Accent3 62 5 3" xfId="45400" xr:uid="{E9FC0EE5-8648-4BEB-9592-B148962120C9}"/>
    <cellStyle name="20% - Accent3 62 6" xfId="18281" xr:uid="{DBA25F92-FF6E-4852-A2AD-6E47A4C8BE7A}"/>
    <cellStyle name="20% - Accent3 62 6 2" xfId="27134" xr:uid="{B0205498-FF71-45FD-859C-40F0EBAA9099}"/>
    <cellStyle name="20% - Accent3 62 6 2 2" xfId="55811" xr:uid="{F1EE174A-2307-4FA7-9628-F99B8F31132E}"/>
    <cellStyle name="20% - Accent3 62 6 3" xfId="46959" xr:uid="{701ED438-52B0-43F2-BDF8-F52961D5A57E}"/>
    <cellStyle name="20% - Accent3 62 7" xfId="11022" xr:uid="{96CD49EA-34B0-411C-942E-AC9DDBCB68EA}"/>
    <cellStyle name="20% - Accent3 62 7 2" xfId="28727" xr:uid="{2C09505C-B3A5-4D9A-88EF-812824B0C4C5}"/>
    <cellStyle name="20% - Accent3 62 7 2 2" xfId="57404" xr:uid="{77250FDE-6B45-4586-B3FE-C3D5947788F1}"/>
    <cellStyle name="20% - Accent3 62 7 3" xfId="39700" xr:uid="{CE811650-9104-4636-B280-E1328F6698A3}"/>
    <cellStyle name="20% - Accent3 62 8" xfId="19875" xr:uid="{56071B6E-CE01-4C12-AC2E-9904138618CA}"/>
    <cellStyle name="20% - Accent3 62 8 2" xfId="48552" xr:uid="{00C21A3B-A37E-43A3-B496-E4B422C64934}"/>
    <cellStyle name="20% - Accent3 62 9" xfId="33995" xr:uid="{90DA8BFD-5893-4CEF-8589-6539FF2E449C}"/>
    <cellStyle name="20% - Accent3 63" xfId="5332" xr:uid="{F6AFD2B5-F417-4842-89A1-976CD75FCFB3}"/>
    <cellStyle name="20% - Accent3 63 2" xfId="6683" xr:uid="{C73B009A-032F-474D-9B05-4FCF44227A80}"/>
    <cellStyle name="20% - Accent3 63 2 2" xfId="12395" xr:uid="{1D6B6441-131A-4B1F-8DA5-95DBB7EACE23}"/>
    <cellStyle name="20% - Accent3 63 2 2 2" xfId="41073" xr:uid="{99B6EE87-534E-461B-BD01-CB19FEA0F9FA}"/>
    <cellStyle name="20% - Accent3 63 2 3" xfId="21248" xr:uid="{D53BB7D4-19EB-4C17-89BB-0AE497C187C9}"/>
    <cellStyle name="20% - Accent3 63 2 3 2" xfId="49925" xr:uid="{8F17C260-9A15-4E29-A85B-6C6649D1BB2B}"/>
    <cellStyle name="20% - Accent3 63 2 4" xfId="35368" xr:uid="{192EFC31-BFD2-4372-ACAF-345042598C1C}"/>
    <cellStyle name="20% - Accent3 63 3" xfId="8100" xr:uid="{25A799F3-C07F-4DF9-B3C6-B5A64A324379}"/>
    <cellStyle name="20% - Accent3 63 3 2" xfId="13812" xr:uid="{53E686E2-EFDE-4248-939A-1D7E7CC40C8D}"/>
    <cellStyle name="20% - Accent3 63 3 2 2" xfId="42490" xr:uid="{BB37FB17-C24F-4545-8057-3335970B375C}"/>
    <cellStyle name="20% - Accent3 63 3 3" xfId="22665" xr:uid="{9E4D2545-1C25-418F-A79F-BE038E2E8F13}"/>
    <cellStyle name="20% - Accent3 63 3 3 2" xfId="51342" xr:uid="{24581E51-A008-4230-9FFA-697821C57808}"/>
    <cellStyle name="20% - Accent3 63 3 4" xfId="36785" xr:uid="{5E6D72F0-D408-4FAE-B83D-1D627340FE7A}"/>
    <cellStyle name="20% - Accent3 63 4" xfId="9517" xr:uid="{3E6D8D26-C30D-43F4-9858-D6E35116777F}"/>
    <cellStyle name="20% - Accent3 63 4 2" xfId="15229" xr:uid="{F808D782-97B9-4C83-9219-8A377E557232}"/>
    <cellStyle name="20% - Accent3 63 4 2 2" xfId="43907" xr:uid="{7A79C9B3-A91D-4E1C-A6D8-A705E93EAA0C}"/>
    <cellStyle name="20% - Accent3 63 4 3" xfId="24082" xr:uid="{3ACF0285-59B2-4079-B6BB-4102D1238662}"/>
    <cellStyle name="20% - Accent3 63 4 3 2" xfId="52759" xr:uid="{5B34564B-5A43-4D9C-855C-E27264114E3F}"/>
    <cellStyle name="20% - Accent3 63 4 4" xfId="38202" xr:uid="{7524569F-94F4-4074-834A-0AF230C2F584}"/>
    <cellStyle name="20% - Accent3 63 5" xfId="16744" xr:uid="{88D0ABEA-1891-46B6-9CA2-CFA4BD2BE24B}"/>
    <cellStyle name="20% - Accent3 63 5 2" xfId="25597" xr:uid="{25FC6CA2-35CF-4D2E-843E-774B4082B12E}"/>
    <cellStyle name="20% - Accent3 63 5 2 2" xfId="54274" xr:uid="{5351A369-2C3E-4740-9850-3310AC459251}"/>
    <cellStyle name="20% - Accent3 63 5 3" xfId="45422" xr:uid="{FC2E7D3E-25F9-482D-94FF-53E15350402B}"/>
    <cellStyle name="20% - Accent3 63 6" xfId="18303" xr:uid="{BDE47CD1-8F7A-4E52-90AF-FB5C6100B60A}"/>
    <cellStyle name="20% - Accent3 63 6 2" xfId="27156" xr:uid="{6528CE54-A1AC-4769-8D67-F82C52442B2A}"/>
    <cellStyle name="20% - Accent3 63 6 2 2" xfId="55833" xr:uid="{CC4139DD-5161-41E6-A013-EF27BA37B5DF}"/>
    <cellStyle name="20% - Accent3 63 6 3" xfId="46981" xr:uid="{15F786F5-B77B-4FC5-9393-188CD1537F09}"/>
    <cellStyle name="20% - Accent3 63 7" xfId="11044" xr:uid="{31576815-906E-484E-A13D-7189CECEA341}"/>
    <cellStyle name="20% - Accent3 63 7 2" xfId="28749" xr:uid="{3DFF3942-A838-4402-889D-E22B0BCE9E19}"/>
    <cellStyle name="20% - Accent3 63 7 2 2" xfId="57426" xr:uid="{A8FF8399-A086-4369-A0B7-3C982568A18E}"/>
    <cellStyle name="20% - Accent3 63 7 3" xfId="39722" xr:uid="{A7BDD8E2-7608-4031-A720-9FF24E8F33E2}"/>
    <cellStyle name="20% - Accent3 63 8" xfId="19897" xr:uid="{19CA93E1-A322-4694-9D0B-EE6413C7FDBD}"/>
    <cellStyle name="20% - Accent3 63 8 2" xfId="48574" xr:uid="{2BA93805-8A09-419D-96AC-DB67955016CF}"/>
    <cellStyle name="20% - Accent3 63 9" xfId="34017" xr:uid="{7F37ACBA-410B-4805-8CAD-1B6CF89F4B2C}"/>
    <cellStyle name="20% - Accent3 64" xfId="5354" xr:uid="{90022C5F-3087-4129-8EBA-C3831527E7DB}"/>
    <cellStyle name="20% - Accent3 64 2" xfId="6705" xr:uid="{5139FD3F-0870-4A97-BB52-5D10A591B124}"/>
    <cellStyle name="20% - Accent3 64 2 2" xfId="12417" xr:uid="{5CE5CD31-E573-4A10-B660-3A8C5C20A8EF}"/>
    <cellStyle name="20% - Accent3 64 2 2 2" xfId="41095" xr:uid="{D864A235-8B5F-4DA1-81AB-7822F04344AD}"/>
    <cellStyle name="20% - Accent3 64 2 3" xfId="21270" xr:uid="{D26E784C-4880-426E-B6D9-F37D757E91FB}"/>
    <cellStyle name="20% - Accent3 64 2 3 2" xfId="49947" xr:uid="{308F7DFD-F168-4872-B240-E1FD9DAD0D66}"/>
    <cellStyle name="20% - Accent3 64 2 4" xfId="35390" xr:uid="{A299CF86-87F1-41AF-8731-459DB6F03BF8}"/>
    <cellStyle name="20% - Accent3 64 3" xfId="8122" xr:uid="{AC4042B1-38FF-4060-AF1A-8BCEBE5DA4B2}"/>
    <cellStyle name="20% - Accent3 64 3 2" xfId="13834" xr:uid="{05FD467E-5135-4D0F-B9DA-93B4115E59DD}"/>
    <cellStyle name="20% - Accent3 64 3 2 2" xfId="42512" xr:uid="{98C24977-5072-4CBC-A860-044B299B0812}"/>
    <cellStyle name="20% - Accent3 64 3 3" xfId="22687" xr:uid="{101473FD-1F6D-4CB7-9D10-3377F3093D9E}"/>
    <cellStyle name="20% - Accent3 64 3 3 2" xfId="51364" xr:uid="{41351B58-22F3-4F5A-9020-FB44836008BC}"/>
    <cellStyle name="20% - Accent3 64 3 4" xfId="36807" xr:uid="{4FEA3986-44C0-42DD-AE3C-749AFF7DCCB8}"/>
    <cellStyle name="20% - Accent3 64 4" xfId="9539" xr:uid="{D07DABCA-719A-4F46-A0AE-221B54E3C136}"/>
    <cellStyle name="20% - Accent3 64 4 2" xfId="15251" xr:uid="{F1246BD2-2FD5-4D73-892A-F84659A4182A}"/>
    <cellStyle name="20% - Accent3 64 4 2 2" xfId="43929" xr:uid="{DB26ACB1-20A8-4187-BD35-9EB0F8CDB468}"/>
    <cellStyle name="20% - Accent3 64 4 3" xfId="24104" xr:uid="{E734F1BC-C530-4701-B63E-D6D77942F359}"/>
    <cellStyle name="20% - Accent3 64 4 3 2" xfId="52781" xr:uid="{93F996ED-916A-4888-AC4E-8E961475F5B1}"/>
    <cellStyle name="20% - Accent3 64 4 4" xfId="38224" xr:uid="{DE67275A-EE0E-4967-A621-D8853539E820}"/>
    <cellStyle name="20% - Accent3 64 5" xfId="16766" xr:uid="{9C273258-B51D-4148-8F22-D3019A3CE317}"/>
    <cellStyle name="20% - Accent3 64 5 2" xfId="25619" xr:uid="{A09D177C-33A4-49DB-8AD3-EBCC32FB2461}"/>
    <cellStyle name="20% - Accent3 64 5 2 2" xfId="54296" xr:uid="{EABD4821-D81D-46B4-A855-D450250A7E6E}"/>
    <cellStyle name="20% - Accent3 64 5 3" xfId="45444" xr:uid="{3A63D624-B44E-4565-8A73-34D09F8DC692}"/>
    <cellStyle name="20% - Accent3 64 6" xfId="18325" xr:uid="{5B5F4B5F-C077-4063-9EC4-A008152853C2}"/>
    <cellStyle name="20% - Accent3 64 6 2" xfId="27178" xr:uid="{B5542B57-66F6-4C1C-BB1A-CAF804C12D1B}"/>
    <cellStyle name="20% - Accent3 64 6 2 2" xfId="55855" xr:uid="{A13D9146-0AE2-4EB6-8B39-33509A323AE4}"/>
    <cellStyle name="20% - Accent3 64 6 3" xfId="47003" xr:uid="{4A5E664F-A689-482D-AC99-35D08C75CE1F}"/>
    <cellStyle name="20% - Accent3 64 7" xfId="11066" xr:uid="{BB90EE97-F283-401D-AA08-DEA7FE51D00E}"/>
    <cellStyle name="20% - Accent3 64 7 2" xfId="28771" xr:uid="{4475B08B-E5DD-449C-B122-AFE0E36F5DCA}"/>
    <cellStyle name="20% - Accent3 64 7 2 2" xfId="57448" xr:uid="{DF4303C5-58BB-4057-9CA2-4CB9314BF3B9}"/>
    <cellStyle name="20% - Accent3 64 7 3" xfId="39744" xr:uid="{4BB5A5E3-D014-4249-820C-A5F9BE6103EE}"/>
    <cellStyle name="20% - Accent3 64 8" xfId="19919" xr:uid="{CBF3F20A-FB08-4211-B09A-AD77E8C3314E}"/>
    <cellStyle name="20% - Accent3 64 8 2" xfId="48596" xr:uid="{36EEC4C9-5AD3-41DE-8B3A-EE7C184B42AD}"/>
    <cellStyle name="20% - Accent3 64 9" xfId="34039" xr:uid="{7B1B79D5-04C1-407C-9716-09D9A9468212}"/>
    <cellStyle name="20% - Accent3 65" xfId="6727" xr:uid="{B10A9B3D-0B21-48DA-B015-2C3DD1C890C1}"/>
    <cellStyle name="20% - Accent3 65 2" xfId="8144" xr:uid="{4C3BCBC2-090F-44D4-8630-832FE337C379}"/>
    <cellStyle name="20% - Accent3 65 2 2" xfId="13856" xr:uid="{A1E184D0-7502-4303-AA94-1F3C5ABA13A1}"/>
    <cellStyle name="20% - Accent3 65 2 2 2" xfId="42534" xr:uid="{57AE3D64-EFFA-4EA4-A741-E717A228A604}"/>
    <cellStyle name="20% - Accent3 65 2 3" xfId="22709" xr:uid="{28EF52A8-A387-4BE7-BF63-651BA48327A3}"/>
    <cellStyle name="20% - Accent3 65 2 3 2" xfId="51386" xr:uid="{DECCB5D3-1FE5-4250-A79C-A3ABC8BBB678}"/>
    <cellStyle name="20% - Accent3 65 2 4" xfId="36829" xr:uid="{94B74E62-DCA4-4D92-B49C-687BF20C77DB}"/>
    <cellStyle name="20% - Accent3 65 3" xfId="9561" xr:uid="{EFEB3195-3FEE-4B19-8998-973E8DF56826}"/>
    <cellStyle name="20% - Accent3 65 3 2" xfId="15273" xr:uid="{CC70D0FA-574F-4146-A5F7-168F036107BE}"/>
    <cellStyle name="20% - Accent3 65 3 2 2" xfId="43951" xr:uid="{FBCCF8C1-D978-4883-9555-39966BB132A3}"/>
    <cellStyle name="20% - Accent3 65 3 3" xfId="24126" xr:uid="{91D7BE4F-250B-40CC-B6FF-AE45BB047581}"/>
    <cellStyle name="20% - Accent3 65 3 3 2" xfId="52803" xr:uid="{AB643470-1004-4B25-B533-2950CC3CF336}"/>
    <cellStyle name="20% - Accent3 65 3 4" xfId="38246" xr:uid="{2F85FEF9-04C1-4C1D-BA3C-3A8E0E763A00}"/>
    <cellStyle name="20% - Accent3 65 4" xfId="16788" xr:uid="{949CC00A-A287-4CF7-A22C-3D4B7E652275}"/>
    <cellStyle name="20% - Accent3 65 4 2" xfId="25641" xr:uid="{57490F00-2992-4A1B-9186-D3646425F30C}"/>
    <cellStyle name="20% - Accent3 65 4 2 2" xfId="54318" xr:uid="{35FD4067-7C94-4EB0-BC99-DA560DADD88B}"/>
    <cellStyle name="20% - Accent3 65 4 3" xfId="45466" xr:uid="{6DC2BEE1-BFF8-40F2-A261-D615259E5074}"/>
    <cellStyle name="20% - Accent3 65 5" xfId="18347" xr:uid="{842793B3-4A73-474A-ACBE-8BAA1DEFCF69}"/>
    <cellStyle name="20% - Accent3 65 5 2" xfId="27200" xr:uid="{B6B8AFA5-BCAB-4F34-80C7-71E6A486896E}"/>
    <cellStyle name="20% - Accent3 65 5 2 2" xfId="55877" xr:uid="{EEFA7AD7-D044-4ECA-A245-236DD8716A15}"/>
    <cellStyle name="20% - Accent3 65 5 3" xfId="47025" xr:uid="{0ADDA742-DA7C-43DA-9170-8D80B7B0970D}"/>
    <cellStyle name="20% - Accent3 65 6" xfId="12439" xr:uid="{A29A121E-BAD5-4469-B52A-001AEFB0FC3B}"/>
    <cellStyle name="20% - Accent3 65 6 2" xfId="28793" xr:uid="{B02C7B79-D5AA-4CF8-8858-CA985D74F0F3}"/>
    <cellStyle name="20% - Accent3 65 6 2 2" xfId="57470" xr:uid="{F6845685-D364-45B8-910A-F5034DD40F17}"/>
    <cellStyle name="20% - Accent3 65 6 3" xfId="41117" xr:uid="{DA93C1F3-58E7-4DF1-A5B5-4E7D0B98AA60}"/>
    <cellStyle name="20% - Accent3 65 7" xfId="21292" xr:uid="{FE18E3E4-B543-4103-8515-31A736C2FA46}"/>
    <cellStyle name="20% - Accent3 65 7 2" xfId="49969" xr:uid="{F385FF6B-ACF1-4BB5-AF06-BA282D1EFA24}"/>
    <cellStyle name="20% - Accent3 65 8" xfId="35412" xr:uid="{57290FEE-8919-466F-AE26-70913B555BFA}"/>
    <cellStyle name="20% - Accent3 66" xfId="6749" xr:uid="{FB1C3707-7FCC-4E8C-80B7-39D2202A67F0}"/>
    <cellStyle name="20% - Accent3 66 2" xfId="8166" xr:uid="{399012E2-7552-473E-9C90-75C1E0DD7501}"/>
    <cellStyle name="20% - Accent3 66 2 2" xfId="13878" xr:uid="{BD9C9650-CB01-4098-9453-38D9522F67DD}"/>
    <cellStyle name="20% - Accent3 66 2 2 2" xfId="42556" xr:uid="{73265B9F-6167-4FC1-9095-00B2A99E5A8B}"/>
    <cellStyle name="20% - Accent3 66 2 3" xfId="22731" xr:uid="{56DDC5DE-AD4D-4D75-9A77-68398B208518}"/>
    <cellStyle name="20% - Accent3 66 2 3 2" xfId="51408" xr:uid="{7B3D7C48-174E-4B15-B1DC-85295929FFDE}"/>
    <cellStyle name="20% - Accent3 66 2 4" xfId="36851" xr:uid="{DCD90A2E-3BA2-4E22-8C91-981B1D628BF3}"/>
    <cellStyle name="20% - Accent3 66 3" xfId="9583" xr:uid="{49435185-4F8B-4BC6-B2F7-D6FA651B5912}"/>
    <cellStyle name="20% - Accent3 66 3 2" xfId="15295" xr:uid="{18B8DE02-822F-4727-AE72-5D01ED7FB778}"/>
    <cellStyle name="20% - Accent3 66 3 2 2" xfId="43973" xr:uid="{D2026C22-96AE-469B-9501-5C0B0C944631}"/>
    <cellStyle name="20% - Accent3 66 3 3" xfId="24148" xr:uid="{55CB33A8-6311-449B-949E-A06BCD2F0E81}"/>
    <cellStyle name="20% - Accent3 66 3 3 2" xfId="52825" xr:uid="{348C3B66-F253-4A48-AAEA-82FF5E7626EE}"/>
    <cellStyle name="20% - Accent3 66 3 4" xfId="38268" xr:uid="{EA52E14F-9828-4B27-ABF4-441F4AE5CCC7}"/>
    <cellStyle name="20% - Accent3 66 4" xfId="16810" xr:uid="{AF935479-3BAB-4CEB-B6AD-AC594F8CE202}"/>
    <cellStyle name="20% - Accent3 66 4 2" xfId="25663" xr:uid="{DF0424E4-CFDF-4470-92F8-C9FD36144CDA}"/>
    <cellStyle name="20% - Accent3 66 4 2 2" xfId="54340" xr:uid="{33AAD13B-C393-4DEF-A35F-87D2AD795238}"/>
    <cellStyle name="20% - Accent3 66 4 3" xfId="45488" xr:uid="{1C00AE41-E042-483C-A3A6-3427A236272F}"/>
    <cellStyle name="20% - Accent3 66 5" xfId="18369" xr:uid="{ABE3BD36-D41C-422A-BB5B-6768FC6B5DE7}"/>
    <cellStyle name="20% - Accent3 66 5 2" xfId="27222" xr:uid="{D571EC91-023C-4030-83F3-35ECB9690BA9}"/>
    <cellStyle name="20% - Accent3 66 5 2 2" xfId="55899" xr:uid="{B4AAA4FF-8622-4963-9465-62E6853D29E2}"/>
    <cellStyle name="20% - Accent3 66 5 3" xfId="47047" xr:uid="{B58BF95F-BD5B-40E5-8504-7F22EDDABC65}"/>
    <cellStyle name="20% - Accent3 66 6" xfId="12461" xr:uid="{4622A9AD-3180-41C1-B875-9FB319FF2940}"/>
    <cellStyle name="20% - Accent3 66 6 2" xfId="28815" xr:uid="{77BDCD26-781B-49D2-BA99-B8D551A9CC15}"/>
    <cellStyle name="20% - Accent3 66 6 2 2" xfId="57492" xr:uid="{0697F4F0-2129-491C-9A5F-5A4236CF24E2}"/>
    <cellStyle name="20% - Accent3 66 6 3" xfId="41139" xr:uid="{A596E55A-9614-439A-97E8-21A17CD9A47F}"/>
    <cellStyle name="20% - Accent3 66 7" xfId="21314" xr:uid="{2F8FE441-BEC1-4DD4-9307-437CFB418BB8}"/>
    <cellStyle name="20% - Accent3 66 7 2" xfId="49991" xr:uid="{16ED15A0-1B98-4E45-AFF1-1498A335B0D1}"/>
    <cellStyle name="20% - Accent3 66 8" xfId="35434" xr:uid="{5977A149-1A4E-45F9-ACC7-28212DC28DE0}"/>
    <cellStyle name="20% - Accent3 67" xfId="6771" xr:uid="{47F26823-B678-4308-AAB9-A11960A2172B}"/>
    <cellStyle name="20% - Accent3 67 2" xfId="8188" xr:uid="{A196A41A-98A6-4BC9-86CA-7ED806339F02}"/>
    <cellStyle name="20% - Accent3 67 2 2" xfId="13900" xr:uid="{A7939B99-3ABD-4965-82E0-73AE183C1133}"/>
    <cellStyle name="20% - Accent3 67 2 2 2" xfId="42578" xr:uid="{584FC598-D71C-4780-9D73-645FD4492FB8}"/>
    <cellStyle name="20% - Accent3 67 2 3" xfId="22753" xr:uid="{8303844D-41E5-492F-998E-BC358FC4F053}"/>
    <cellStyle name="20% - Accent3 67 2 3 2" xfId="51430" xr:uid="{31587F5B-D751-4C17-80D7-5FB2EF1B9CE2}"/>
    <cellStyle name="20% - Accent3 67 2 4" xfId="36873" xr:uid="{AAF45F32-5DF0-4715-AF71-544F06EAEA86}"/>
    <cellStyle name="20% - Accent3 67 3" xfId="9605" xr:uid="{0BC21ACB-7DF5-4050-89A3-81EE7F72E82B}"/>
    <cellStyle name="20% - Accent3 67 3 2" xfId="15317" xr:uid="{16C5399F-44BC-476E-9491-CF84A0A3E765}"/>
    <cellStyle name="20% - Accent3 67 3 2 2" xfId="43995" xr:uid="{921AFBC2-7BA9-4AD9-97F5-156763831FEC}"/>
    <cellStyle name="20% - Accent3 67 3 3" xfId="24170" xr:uid="{34C0EA82-470D-4FE1-9D74-538E99373CC5}"/>
    <cellStyle name="20% - Accent3 67 3 3 2" xfId="52847" xr:uid="{81A9B828-65E1-4A24-AB1A-2F7DADC96D3D}"/>
    <cellStyle name="20% - Accent3 67 3 4" xfId="38290" xr:uid="{AB167D39-0139-4320-A297-82E1429E9325}"/>
    <cellStyle name="20% - Accent3 67 4" xfId="16832" xr:uid="{0EDC9E81-094C-479B-BCF0-85F5BA5F8ABA}"/>
    <cellStyle name="20% - Accent3 67 4 2" xfId="25685" xr:uid="{81B297D8-E953-4097-BF6F-F9A39FACDD4F}"/>
    <cellStyle name="20% - Accent3 67 4 2 2" xfId="54362" xr:uid="{8E77EBFA-107C-44D2-8C33-956BC967282B}"/>
    <cellStyle name="20% - Accent3 67 4 3" xfId="45510" xr:uid="{0653000B-EF2D-4C50-8B13-0DA1474A1F91}"/>
    <cellStyle name="20% - Accent3 67 5" xfId="18391" xr:uid="{6F50C803-C849-4DCA-A838-499D4AC2FEC9}"/>
    <cellStyle name="20% - Accent3 67 5 2" xfId="27244" xr:uid="{55141596-EB71-4AB4-BC23-9F81BE9929A6}"/>
    <cellStyle name="20% - Accent3 67 5 2 2" xfId="55921" xr:uid="{5E4D9238-24E5-4A2B-9DA3-958A8AD74258}"/>
    <cellStyle name="20% - Accent3 67 5 3" xfId="47069" xr:uid="{8BFC098B-DBA6-444E-971E-CE5B41110BF2}"/>
    <cellStyle name="20% - Accent3 67 6" xfId="12483" xr:uid="{60A67A26-36FA-415F-9EEC-A5A7D1766673}"/>
    <cellStyle name="20% - Accent3 67 6 2" xfId="28837" xr:uid="{F70C8C27-6D5B-4FA6-9335-AD092EBDA1B1}"/>
    <cellStyle name="20% - Accent3 67 6 2 2" xfId="57514" xr:uid="{4C4C73CE-5A0C-4D85-BA45-C385728437A6}"/>
    <cellStyle name="20% - Accent3 67 6 3" xfId="41161" xr:uid="{D5AB4123-062C-4717-AC52-9E94DBF09A37}"/>
    <cellStyle name="20% - Accent3 67 7" xfId="21336" xr:uid="{C5E58B83-6E62-485F-884D-A617D4BB7F3D}"/>
    <cellStyle name="20% - Accent3 67 7 2" xfId="50013" xr:uid="{61D0B165-A4AA-4D9B-B1F8-5AA2A243AB20}"/>
    <cellStyle name="20% - Accent3 67 8" xfId="35456" xr:uid="{A7F56E4F-1D3D-43D0-AD5A-2B5E01B2718E}"/>
    <cellStyle name="20% - Accent3 68" xfId="5374" xr:uid="{78F6D205-6459-4C21-B32A-6D24E14E3BCE}"/>
    <cellStyle name="20% - Accent3 68 2" xfId="9627" xr:uid="{24AE8656-389F-4804-945F-F0FAC8ACC155}"/>
    <cellStyle name="20% - Accent3 68 2 2" xfId="15339" xr:uid="{34B6AA49-B72D-41AA-A45C-813C338A4491}"/>
    <cellStyle name="20% - Accent3 68 2 2 2" xfId="44017" xr:uid="{430B5534-C909-4F11-9040-FCCE51A30F73}"/>
    <cellStyle name="20% - Accent3 68 2 3" xfId="24192" xr:uid="{B8AD788C-00C0-4759-A831-42015BD66FF5}"/>
    <cellStyle name="20% - Accent3 68 2 3 2" xfId="52869" xr:uid="{2BFC5B42-7EED-4261-8C01-894D18991C37}"/>
    <cellStyle name="20% - Accent3 68 2 4" xfId="38312" xr:uid="{2844B193-CCC1-450A-AAAB-A02CE5311580}"/>
    <cellStyle name="20% - Accent3 68 3" xfId="16854" xr:uid="{77CC0542-3957-49B5-9EE5-EDF717E62C0A}"/>
    <cellStyle name="20% - Accent3 68 3 2" xfId="25707" xr:uid="{9B559054-76DF-4EE7-8D18-1843DF59BAC0}"/>
    <cellStyle name="20% - Accent3 68 3 2 2" xfId="54384" xr:uid="{52503562-2AE2-4683-BB3A-E6B3F1B313BE}"/>
    <cellStyle name="20% - Accent3 68 3 3" xfId="45532" xr:uid="{BDD09024-DB4C-47A5-8620-E2ECB8A0152D}"/>
    <cellStyle name="20% - Accent3 68 4" xfId="18413" xr:uid="{1A47CAAC-E203-4DA3-B99E-8FC06BFE7BCE}"/>
    <cellStyle name="20% - Accent3 68 4 2" xfId="27266" xr:uid="{40735C10-7B91-4DA9-97D8-A12F96B2F57A}"/>
    <cellStyle name="20% - Accent3 68 4 2 2" xfId="55943" xr:uid="{AEDB7100-FFBE-4DCA-AE6D-5BAFD3A3E312}"/>
    <cellStyle name="20% - Accent3 68 4 3" xfId="47091" xr:uid="{34FA1E5C-1190-4833-BB40-D925B5CACBF7}"/>
    <cellStyle name="20% - Accent3 68 5" xfId="11086" xr:uid="{52F7D42E-AED5-426A-9481-3B90C1EDC6D2}"/>
    <cellStyle name="20% - Accent3 68 5 2" xfId="28859" xr:uid="{FFA1581C-461A-4650-9362-46D477604749}"/>
    <cellStyle name="20% - Accent3 68 5 2 2" xfId="57536" xr:uid="{DB91865C-FA27-47B5-9E52-123ED9E612D3}"/>
    <cellStyle name="20% - Accent3 68 5 3" xfId="39764" xr:uid="{CAAD3B7B-0217-456B-98CA-9006095B0652}"/>
    <cellStyle name="20% - Accent3 68 6" xfId="19939" xr:uid="{AAE6776C-40EA-4E74-BCDE-BEC860D9CCC8}"/>
    <cellStyle name="20% - Accent3 68 6 2" xfId="48616" xr:uid="{6F402DBE-D1FF-44D4-9D01-EA4C566C6E23}"/>
    <cellStyle name="20% - Accent3 68 7" xfId="34059" xr:uid="{E926321F-E67C-4C11-ADC0-775C7724657F}"/>
    <cellStyle name="20% - Accent3 69" xfId="6791" xr:uid="{EEB0C54B-823D-4202-98A7-EAF93B2BA31E}"/>
    <cellStyle name="20% - Accent3 69 2" xfId="9649" xr:uid="{1FFCB00B-5872-4EAD-80BF-68825F3301F1}"/>
    <cellStyle name="20% - Accent3 69 2 2" xfId="15361" xr:uid="{615CA597-2B16-48BF-9CCF-783F987B80CC}"/>
    <cellStyle name="20% - Accent3 69 2 2 2" xfId="44039" xr:uid="{6F7BB03F-D7FA-4E27-82AC-A0D16F135FEF}"/>
    <cellStyle name="20% - Accent3 69 2 3" xfId="24214" xr:uid="{097F94B0-1169-4C25-8611-6E2ED5A1C94F}"/>
    <cellStyle name="20% - Accent3 69 2 3 2" xfId="52891" xr:uid="{64AA0C43-4365-45C4-B78C-CFEA66207741}"/>
    <cellStyle name="20% - Accent3 69 2 4" xfId="38334" xr:uid="{3A21F860-C49A-43B5-A063-40C186B2797F}"/>
    <cellStyle name="20% - Accent3 69 3" xfId="16876" xr:uid="{7FEFDCA5-5388-49E3-8A06-557ED5782031}"/>
    <cellStyle name="20% - Accent3 69 3 2" xfId="25729" xr:uid="{2680F8E6-8C73-4DC7-826A-E248604789DE}"/>
    <cellStyle name="20% - Accent3 69 3 2 2" xfId="54406" xr:uid="{99F56D0E-9A75-4642-874F-536729C7530A}"/>
    <cellStyle name="20% - Accent3 69 3 3" xfId="45554" xr:uid="{FA1FCAE4-6D46-4534-833E-B37FB3CDC108}"/>
    <cellStyle name="20% - Accent3 69 4" xfId="18435" xr:uid="{130F3D74-2C33-47AD-B55B-6B59786FC630}"/>
    <cellStyle name="20% - Accent3 69 4 2" xfId="27288" xr:uid="{C6955E55-E703-460A-86DD-17BC2CF7D69B}"/>
    <cellStyle name="20% - Accent3 69 4 2 2" xfId="55965" xr:uid="{1542B93A-F22C-4DAD-B9A6-57A6E3C43342}"/>
    <cellStyle name="20% - Accent3 69 4 3" xfId="47113" xr:uid="{6B8ED5EB-767C-45B3-8BCE-AC8947F49B67}"/>
    <cellStyle name="20% - Accent3 69 5" xfId="12503" xr:uid="{73854ED4-1429-41FB-BEE0-C1DB64680299}"/>
    <cellStyle name="20% - Accent3 69 5 2" xfId="28881" xr:uid="{97E46787-4E05-45D1-8456-2D3799960CA3}"/>
    <cellStyle name="20% - Accent3 69 5 2 2" xfId="57558" xr:uid="{DA989B46-AAF3-4249-AC45-690FC471A96E}"/>
    <cellStyle name="20% - Accent3 69 5 3" xfId="41181" xr:uid="{DAE1C19E-388A-4FAA-BDEF-A85F2715DF2C}"/>
    <cellStyle name="20% - Accent3 69 6" xfId="21356" xr:uid="{9051C6D6-A776-47C1-9421-0A521D70EBFF}"/>
    <cellStyle name="20% - Accent3 69 6 2" xfId="50033" xr:uid="{F9C47068-C649-4D26-AA6D-AC36AC6D231F}"/>
    <cellStyle name="20% - Accent3 69 7" xfId="35476" xr:uid="{D6D84789-256C-41DA-BD76-E1B6F3CAAE79}"/>
    <cellStyle name="20% - Accent3 7" xfId="370" xr:uid="{2E3D3D97-47E6-4E5C-A2C6-AEACB9C84F14}"/>
    <cellStyle name="20% - Accent3 7 10" xfId="9812" xr:uid="{BBD5B369-11CF-46C6-BE02-A7808635D678}"/>
    <cellStyle name="20% - Accent3 7 10 2" xfId="38490" xr:uid="{F6B9DAC5-5128-4AAD-B355-1A8A04E872AC}"/>
    <cellStyle name="20% - Accent3 7 11" xfId="18665" xr:uid="{EBB33886-D50C-448D-B735-331EF66818D8}"/>
    <cellStyle name="20% - Accent3 7 11 2" xfId="47342" xr:uid="{0D918DDF-813E-4FFD-BC85-849FF3D3AFFB}"/>
    <cellStyle name="20% - Accent3 7 12" xfId="29283" xr:uid="{38F0B5F3-A7B9-451D-AE94-0FC31F1ACE09}"/>
    <cellStyle name="20% - Accent3 7 2" xfId="479" xr:uid="{D9B98629-E103-441E-BDB3-82A1D2F75944}"/>
    <cellStyle name="20% - Accent3 7 2 2" xfId="2433" xr:uid="{CAFD0201-ECE5-4D2E-BFCD-30DAFA5C6705}"/>
    <cellStyle name="20% - Accent3 7 2 2 2" xfId="31173" xr:uid="{077F4BE5-B23A-4ACA-A1EF-4D7B9CC5A026}"/>
    <cellStyle name="20% - Accent3 7 2 3" xfId="5451" xr:uid="{BA361DDA-80FD-4ACB-A7CE-DA697C168AD2}"/>
    <cellStyle name="20% - Accent3 7 2 3 2" xfId="34136" xr:uid="{D701F13A-F056-4B69-A0D4-DBB7F08B8A64}"/>
    <cellStyle name="20% - Accent3 7 2 4" xfId="11163" xr:uid="{D8288E98-A9CE-456F-8459-9D18A6489CFB}"/>
    <cellStyle name="20% - Accent3 7 2 4 2" xfId="39841" xr:uid="{C91D11D0-E692-405C-9023-DC0A86EC9C63}"/>
    <cellStyle name="20% - Accent3 7 2 5" xfId="20016" xr:uid="{69E1E8DD-E15F-4A55-A03E-A602E454BD5A}"/>
    <cellStyle name="20% - Accent3 7 2 5 2" xfId="48693" xr:uid="{13A35CD1-6655-4AE3-91CF-6815CBAB1A06}"/>
    <cellStyle name="20% - Accent3 7 2 6" xfId="29380" xr:uid="{05D0734D-62D4-426D-AE6C-FC4CB91ADA14}"/>
    <cellStyle name="20% - Accent3 7 3" xfId="598" xr:uid="{403A4D1E-C894-46E6-8F12-23DD2B0C0D4F}"/>
    <cellStyle name="20% - Accent3 7 3 2" xfId="2552" xr:uid="{998CFB43-5AAC-45B0-8220-D028CF19B686}"/>
    <cellStyle name="20% - Accent3 7 3 2 2" xfId="31292" xr:uid="{2E1EC14B-8B37-47BF-AC40-1F3F058FD9CE}"/>
    <cellStyle name="20% - Accent3 7 3 3" xfId="6868" xr:uid="{BF4DB15F-5DE0-4D3D-B4D4-D4AA762F04C2}"/>
    <cellStyle name="20% - Accent3 7 3 3 2" xfId="35553" xr:uid="{08A9647B-3FE7-4B2F-AA7A-8A81638FAF08}"/>
    <cellStyle name="20% - Accent3 7 3 4" xfId="12580" xr:uid="{570BDA33-5719-4D8E-85EB-8D5C54C27EE3}"/>
    <cellStyle name="20% - Accent3 7 3 4 2" xfId="41258" xr:uid="{3951F357-1D6D-4873-B51C-A5714771C4A2}"/>
    <cellStyle name="20% - Accent3 7 3 5" xfId="21433" xr:uid="{F373879A-462B-45AB-8CF6-DF42375A5EA2}"/>
    <cellStyle name="20% - Accent3 7 3 5 2" xfId="50110" xr:uid="{E643316D-EA71-408F-AB49-867299A6295D}"/>
    <cellStyle name="20% - Accent3 7 3 6" xfId="29499" xr:uid="{9448E79F-3C0B-40E2-9CCF-1F2B9A6E19B7}"/>
    <cellStyle name="20% - Accent3 7 4" xfId="739" xr:uid="{519B524A-955A-43D6-A16E-BC42B5A2404A}"/>
    <cellStyle name="20% - Accent3 7 4 2" xfId="2693" xr:uid="{5F475D57-CF50-4324-977E-FA14BCFAB94F}"/>
    <cellStyle name="20% - Accent3 7 4 2 2" xfId="31433" xr:uid="{FCF210B0-50B6-4A1A-A160-AE6BC5A3EA69}"/>
    <cellStyle name="20% - Accent3 7 4 3" xfId="8285" xr:uid="{953E999C-696B-4760-98FC-A8389E877EE2}"/>
    <cellStyle name="20% - Accent3 7 4 3 2" xfId="36970" xr:uid="{1C99FC1D-C06F-43A5-BBB6-857623B2B6B8}"/>
    <cellStyle name="20% - Accent3 7 4 4" xfId="13997" xr:uid="{7E742D2E-7DAB-4711-9AE3-61FFBB149424}"/>
    <cellStyle name="20% - Accent3 7 4 4 2" xfId="42675" xr:uid="{D8467D45-76C9-459F-A473-20896AB4C84A}"/>
    <cellStyle name="20% - Accent3 7 4 5" xfId="22850" xr:uid="{CB6A452A-6003-448E-B62F-C2434AFAC927}"/>
    <cellStyle name="20% - Accent3 7 4 5 2" xfId="51527" xr:uid="{90425684-AD6C-4DB6-A952-0BE3461EDC37}"/>
    <cellStyle name="20% - Accent3 7 4 6" xfId="29640" xr:uid="{DE0C7676-BE24-4431-ACBA-3BAA3BD02D9C}"/>
    <cellStyle name="20% - Accent3 7 5" xfId="1012" xr:uid="{744D9C9C-4EBF-4BC2-A1AC-9F068222EC5E}"/>
    <cellStyle name="20% - Accent3 7 5 2" xfId="2966" xr:uid="{CAA6B13B-6A0F-4F43-8A15-427A9A5DC8C3}"/>
    <cellStyle name="20% - Accent3 7 5 2 2" xfId="31706" xr:uid="{D91711DA-6823-46BD-9A49-1CFDB5D846A0}"/>
    <cellStyle name="20% - Accent3 7 5 3" xfId="15512" xr:uid="{161F8351-0680-4C16-AB7F-A6E460CA54FC}"/>
    <cellStyle name="20% - Accent3 7 5 3 2" xfId="44190" xr:uid="{BDDCD61D-7540-4CE8-86D1-D11D053F4E9F}"/>
    <cellStyle name="20% - Accent3 7 5 4" xfId="24365" xr:uid="{F1BF43C7-70C7-4ECF-84D9-3F474F59B780}"/>
    <cellStyle name="20% - Accent3 7 5 4 2" xfId="53042" xr:uid="{C9AF916D-AAF8-4050-958B-E366CF419553}"/>
    <cellStyle name="20% - Accent3 7 5 5" xfId="29913" xr:uid="{39CC98AF-FDFD-46F8-A9B7-5605DF81377B}"/>
    <cellStyle name="20% - Accent3 7 6" xfId="1307" xr:uid="{35D63AAB-A89F-4B81-BBE6-4EF006976007}"/>
    <cellStyle name="20% - Accent3 7 6 2" xfId="3261" xr:uid="{C1377A26-E627-426C-B254-37CE24A391DA}"/>
    <cellStyle name="20% - Accent3 7 6 2 2" xfId="32001" xr:uid="{B5522BC9-D731-40B5-A14B-B4BD64F31193}"/>
    <cellStyle name="20% - Accent3 7 6 3" xfId="17071" xr:uid="{9699AE77-CE7E-4C31-9127-CFDE940806A2}"/>
    <cellStyle name="20% - Accent3 7 6 3 2" xfId="45749" xr:uid="{30A79E0C-46FF-4416-9C99-280AAD7FB88F}"/>
    <cellStyle name="20% - Accent3 7 6 4" xfId="25924" xr:uid="{936E935F-58B4-4493-8886-4016061E47E8}"/>
    <cellStyle name="20% - Accent3 7 6 4 2" xfId="54601" xr:uid="{109A72E4-3B5D-401C-B25E-5E0B9ADF1383}"/>
    <cellStyle name="20% - Accent3 7 6 5" xfId="30208" xr:uid="{A114C81D-9A4C-4CB7-B76A-142E259CB585}"/>
    <cellStyle name="20% - Accent3 7 7" xfId="1646" xr:uid="{3B61F4AA-0699-4DC6-B6B6-AF28DEBCF631}"/>
    <cellStyle name="20% - Accent3 7 7 2" xfId="3600" xr:uid="{0F907066-6B81-4DBD-AFAF-85FCA13190EA}"/>
    <cellStyle name="20% - Accent3 7 7 2 2" xfId="32340" xr:uid="{8D4C4B2B-E78C-4AB4-A2C5-9B9E3A790653}"/>
    <cellStyle name="20% - Accent3 7 7 3" xfId="27517" xr:uid="{7EE094E6-AECC-4830-B29A-5AC8DE0031D6}"/>
    <cellStyle name="20% - Accent3 7 7 3 2" xfId="56194" xr:uid="{E0C9EDD2-9B58-4109-83C9-2D4AD8E8760F}"/>
    <cellStyle name="20% - Accent3 7 7 4" xfId="30547" xr:uid="{7CB706FF-19AB-4922-9E95-66CFDE11D281}"/>
    <cellStyle name="20% - Accent3 7 8" xfId="2336" xr:uid="{05272D12-6B0F-472A-BE25-2F3C5B780572}"/>
    <cellStyle name="20% - Accent3 7 8 2" xfId="31076" xr:uid="{0691391F-E2AF-4D25-920C-6C6254DBFE50}"/>
    <cellStyle name="20% - Accent3 7 9" xfId="4100" xr:uid="{F3F1B513-0991-457F-A3C0-4AF83B85AC7F}"/>
    <cellStyle name="20% - Accent3 7 9 2" xfId="32785" xr:uid="{298A0D49-7559-4E46-8106-24300E9326C1}"/>
    <cellStyle name="20% - Accent3 70" xfId="9671" xr:uid="{16F694B9-8BBE-4E6E-99A5-D262CDFD9E2F}"/>
    <cellStyle name="20% - Accent3 70 2" xfId="16898" xr:uid="{BB48CA46-3578-4FAF-AACE-76A43446C0C5}"/>
    <cellStyle name="20% - Accent3 70 2 2" xfId="25751" xr:uid="{8C6BFC34-546D-48E0-B004-F4912027FD87}"/>
    <cellStyle name="20% - Accent3 70 2 2 2" xfId="54428" xr:uid="{60B85A6B-CFAF-4025-80AD-344DA177329D}"/>
    <cellStyle name="20% - Accent3 70 2 3" xfId="45576" xr:uid="{089201EC-AC40-41E7-A38A-9B47A25DB83E}"/>
    <cellStyle name="20% - Accent3 70 3" xfId="18457" xr:uid="{990417DA-932C-46A8-B23D-8032C8265739}"/>
    <cellStyle name="20% - Accent3 70 3 2" xfId="27310" xr:uid="{677D7BCE-CC33-48BB-809C-723002D59625}"/>
    <cellStyle name="20% - Accent3 70 3 2 2" xfId="55987" xr:uid="{59625956-F8D8-49EC-99AD-8773128375FA}"/>
    <cellStyle name="20% - Accent3 70 3 3" xfId="47135" xr:uid="{F15BA438-C72B-4248-B22D-F4E545492611}"/>
    <cellStyle name="20% - Accent3 70 4" xfId="15383" xr:uid="{9F9CA1D8-D3F8-429B-B23A-05467D221588}"/>
    <cellStyle name="20% - Accent3 70 4 2" xfId="28903" xr:uid="{71DDE23A-EDC5-4747-A18D-576097F58B97}"/>
    <cellStyle name="20% - Accent3 70 4 2 2" xfId="57580" xr:uid="{4ADAC30F-0696-41D9-80D4-433CF97FC243}"/>
    <cellStyle name="20% - Accent3 70 4 3" xfId="44061" xr:uid="{79A658D4-B637-40C9-9BAF-01834F6E2490}"/>
    <cellStyle name="20% - Accent3 70 5" xfId="24236" xr:uid="{7954D640-617A-46A8-93FB-C4B903B0A93F}"/>
    <cellStyle name="20% - Accent3 70 5 2" xfId="52913" xr:uid="{01C873F9-4DDD-4DC9-AA8C-1B389498B3EA}"/>
    <cellStyle name="20% - Accent3 70 6" xfId="38356" xr:uid="{4CC9A0E9-31E3-4D3E-AA2E-C8E6C153F96B}"/>
    <cellStyle name="20% - Accent3 71" xfId="9693" xr:uid="{B14AF8D7-85FE-439D-9B56-8D212F7133A7}"/>
    <cellStyle name="20% - Accent3 71 2" xfId="16920" xr:uid="{C8BF8D83-6DE4-4258-8908-B9169BF43C39}"/>
    <cellStyle name="20% - Accent3 71 2 2" xfId="25773" xr:uid="{7A297B9B-4A1F-4731-B7D9-F07952D1443F}"/>
    <cellStyle name="20% - Accent3 71 2 2 2" xfId="54450" xr:uid="{D1AAA92A-6B01-45C4-B886-D9EEBFC5582E}"/>
    <cellStyle name="20% - Accent3 71 2 3" xfId="45598" xr:uid="{D1E6A3A2-8E24-4F3E-84D8-1EE9B2D1A2D1}"/>
    <cellStyle name="20% - Accent3 71 3" xfId="18479" xr:uid="{F78B4EBE-A188-46A7-89A3-45E337AE7467}"/>
    <cellStyle name="20% - Accent3 71 3 2" xfId="27332" xr:uid="{1CFB4F96-83FC-480A-8413-E037D4C23858}"/>
    <cellStyle name="20% - Accent3 71 3 2 2" xfId="56009" xr:uid="{F617EC58-D4D6-487C-B23A-26E1EA8EDD1C}"/>
    <cellStyle name="20% - Accent3 71 3 3" xfId="47157" xr:uid="{CD34A213-B81B-47EF-A747-DD9CD5881F3B}"/>
    <cellStyle name="20% - Accent3 71 4" xfId="15405" xr:uid="{2D1F9F0B-0B73-4D71-B8FD-0FB7A5E0C261}"/>
    <cellStyle name="20% - Accent3 71 4 2" xfId="28925" xr:uid="{4B96DD27-ABA8-4203-96F1-05858B5AD5EF}"/>
    <cellStyle name="20% - Accent3 71 4 2 2" xfId="57602" xr:uid="{E5CBE4E1-90A6-45B9-B69B-8E1E347D0CA8}"/>
    <cellStyle name="20% - Accent3 71 4 3" xfId="44083" xr:uid="{018D2700-06EE-4576-9A09-0AEAD2828CD7}"/>
    <cellStyle name="20% - Accent3 71 5" xfId="24258" xr:uid="{8358AB13-1132-46C9-A191-7D34607BEC77}"/>
    <cellStyle name="20% - Accent3 71 5 2" xfId="52935" xr:uid="{993BD6D6-CFD7-4052-9B6F-FCC665B7EF0D}"/>
    <cellStyle name="20% - Accent3 71 6" xfId="38378" xr:uid="{A2F27B0E-C2B1-4737-B9CE-EBB2DCA2C6F6}"/>
    <cellStyle name="20% - Accent3 72" xfId="8208" xr:uid="{DC8391E5-C8D2-44A4-8D61-6BC3194AE9BC}"/>
    <cellStyle name="20% - Accent3 72 2" xfId="16942" xr:uid="{D481B62B-7F19-4077-9D48-6B0B6F93FF8A}"/>
    <cellStyle name="20% - Accent3 72 2 2" xfId="25795" xr:uid="{97EDEEB9-3D94-48E1-B07C-2D374361A9CB}"/>
    <cellStyle name="20% - Accent3 72 2 2 2" xfId="54472" xr:uid="{7860F85E-AF54-4E87-9D4F-19F79604DACA}"/>
    <cellStyle name="20% - Accent3 72 2 3" xfId="45620" xr:uid="{9DB511EF-B562-43FC-97C3-03220A76EC1A}"/>
    <cellStyle name="20% - Accent3 72 3" xfId="18501" xr:uid="{D896C307-4E92-4E2F-BD40-CF00B7461A50}"/>
    <cellStyle name="20% - Accent3 72 3 2" xfId="27354" xr:uid="{5ACD2DFB-7EC1-488C-9DBC-87001360A7FF}"/>
    <cellStyle name="20% - Accent3 72 3 2 2" xfId="56031" xr:uid="{13E787B3-6513-41B5-9127-D63AC6450FE3}"/>
    <cellStyle name="20% - Accent3 72 3 3" xfId="47179" xr:uid="{F7EACEDB-949D-4E1B-98D9-0A65B6470595}"/>
    <cellStyle name="20% - Accent3 72 4" xfId="13920" xr:uid="{4BF459FC-6595-41DB-964B-DD0B2CC3ACB5}"/>
    <cellStyle name="20% - Accent3 72 4 2" xfId="28947" xr:uid="{C7131F74-EDC7-4455-A39B-05801047D62B}"/>
    <cellStyle name="20% - Accent3 72 4 2 2" xfId="57624" xr:uid="{C0A8F906-4FEB-451F-9DDD-ABFFF69A7011}"/>
    <cellStyle name="20% - Accent3 72 4 3" xfId="42598" xr:uid="{AD8580C1-51CB-496F-935C-1A0041120489}"/>
    <cellStyle name="20% - Accent3 72 5" xfId="22773" xr:uid="{A41DAB44-0688-495B-8319-74875800A3A8}"/>
    <cellStyle name="20% - Accent3 72 5 2" xfId="51450" xr:uid="{0F3744C9-67F6-4053-BA5F-8AD5B87E893A}"/>
    <cellStyle name="20% - Accent3 72 6" xfId="36893" xr:uid="{6C51447D-A303-4A4F-9515-0D49C1E50009}"/>
    <cellStyle name="20% - Accent3 73" xfId="4023" xr:uid="{06D01110-41B5-4EB3-82CC-260A5DF513F3}"/>
    <cellStyle name="20% - Accent3 73 2" xfId="18523" xr:uid="{883359A5-D2CE-4016-9870-2708DC561819}"/>
    <cellStyle name="20% - Accent3 73 2 2" xfId="27376" xr:uid="{5B2B4283-DC35-4C11-A868-3C08E42E0C87}"/>
    <cellStyle name="20% - Accent3 73 2 2 2" xfId="56053" xr:uid="{123AC652-1490-4287-A9CA-9473EC98F95C}"/>
    <cellStyle name="20% - Accent3 73 2 3" xfId="47201" xr:uid="{61F73D05-C86A-4D47-9729-41737FF917E2}"/>
    <cellStyle name="20% - Accent3 73 3" xfId="16964" xr:uid="{A2F1B13A-71F1-4005-8259-6A5F6E9A8B60}"/>
    <cellStyle name="20% - Accent3 73 3 2" xfId="28969" xr:uid="{83F0CE6D-8824-4065-B0FF-CB7E4DD65C55}"/>
    <cellStyle name="20% - Accent3 73 3 2 2" xfId="57646" xr:uid="{1772FEF4-2775-4879-B143-F57A54AF0908}"/>
    <cellStyle name="20% - Accent3 73 3 3" xfId="45642" xr:uid="{8D28B614-BECA-4441-ABBC-90A8D35A362E}"/>
    <cellStyle name="20% - Accent3 73 4" xfId="25817" xr:uid="{DAF6ED30-CDF1-4E81-911F-07E4A9F37409}"/>
    <cellStyle name="20% - Accent3 73 4 2" xfId="54494" xr:uid="{422FDD87-31B1-44E4-86BF-3B421605277B}"/>
    <cellStyle name="20% - Accent3 73 5" xfId="32708" xr:uid="{0B8E78D9-1DDD-4F08-84D2-48B72D3CE353}"/>
    <cellStyle name="20% - Accent3 74" xfId="15435" xr:uid="{2CDF79A0-196E-412F-BD05-8E08D1F5B474}"/>
    <cellStyle name="20% - Accent3 74 2" xfId="18545" xr:uid="{CB5776C0-DB18-4005-A902-97219B5518CC}"/>
    <cellStyle name="20% - Accent3 74 2 2" xfId="27398" xr:uid="{463A9B0B-DCBD-4ACF-A974-8DC09BE76462}"/>
    <cellStyle name="20% - Accent3 74 2 2 2" xfId="56075" xr:uid="{723331AE-F21A-497A-8514-73BB8D4B546C}"/>
    <cellStyle name="20% - Accent3 74 2 3" xfId="47223" xr:uid="{71875C0D-C9D2-4236-9883-44DD6CB58BBA}"/>
    <cellStyle name="20% - Accent3 74 3" xfId="28991" xr:uid="{FD1225FE-5365-4049-8537-80ABDD999A5E}"/>
    <cellStyle name="20% - Accent3 74 3 2" xfId="57668" xr:uid="{84BAD1D6-762A-4A71-9099-382D959FB377}"/>
    <cellStyle name="20% - Accent3 74 4" xfId="24288" xr:uid="{F72F4166-2E10-4914-A995-03B1D5E851D3}"/>
    <cellStyle name="20% - Accent3 74 4 2" xfId="52965" xr:uid="{4EA06494-C55D-4C29-ADAB-862E5CEB8D3E}"/>
    <cellStyle name="20% - Accent3 74 5" xfId="44113" xr:uid="{0A7D9B9C-A91F-479A-BB57-68201B8376AD}"/>
    <cellStyle name="20% - Accent3 75" xfId="18567" xr:uid="{EB1690A6-B658-4F89-8EE9-D725AB217B11}"/>
    <cellStyle name="20% - Accent3 75 2" xfId="29013" xr:uid="{01B32863-E4F0-4A28-AE18-CB6B4C3724EE}"/>
    <cellStyle name="20% - Accent3 75 2 2" xfId="57690" xr:uid="{ED37D305-3848-4AB4-9C32-D67127C5658F}"/>
    <cellStyle name="20% - Accent3 75 3" xfId="27420" xr:uid="{E22DAAA1-B4AD-4180-97EA-FF246D5A7F80}"/>
    <cellStyle name="20% - Accent3 75 3 2" xfId="56097" xr:uid="{2826919B-7DF7-4F4E-94CA-088FB95AC387}"/>
    <cellStyle name="20% - Accent3 75 4" xfId="47245" xr:uid="{D8245EAE-339F-4915-BB20-1EB06B552AB6}"/>
    <cellStyle name="20% - Accent3 76" xfId="16994" xr:uid="{5EA83C02-3D4A-4BFF-909A-EDC339182BB4}"/>
    <cellStyle name="20% - Accent3 76 2" xfId="29035" xr:uid="{607D7743-3258-4D89-87EE-9093340A9EA8}"/>
    <cellStyle name="20% - Accent3 76 2 2" xfId="57712" xr:uid="{7A60D0E2-FCA4-4EDF-8694-D8C7489826C0}"/>
    <cellStyle name="20% - Accent3 76 3" xfId="25847" xr:uid="{E6B8A8E7-9517-4162-9575-8617BF640CA1}"/>
    <cellStyle name="20% - Accent3 76 3 2" xfId="54524" xr:uid="{9DB382A8-3F4A-4A7C-934C-81749D7029BF}"/>
    <cellStyle name="20% - Accent3 76 4" xfId="45672" xr:uid="{8A7FD44D-D6EA-4C2F-B16C-5094753827D3}"/>
    <cellStyle name="20% - Accent3 77" xfId="9735" xr:uid="{D03EC7F8-A568-4188-85F4-AE525F66470D}"/>
    <cellStyle name="20% - Accent3 77 2" xfId="27440" xr:uid="{3A581CD1-B875-49C7-98C3-72AA7EF5E8F5}"/>
    <cellStyle name="20% - Accent3 77 2 2" xfId="56117" xr:uid="{97187DCF-AB9A-47B2-A246-82BD68FB7922}"/>
    <cellStyle name="20% - Accent3 77 3" xfId="38413" xr:uid="{C41A10FB-FE15-47A2-B33E-664600945C23}"/>
    <cellStyle name="20% - Accent3 78" xfId="29067" xr:uid="{60CB78FB-2AD8-4C7D-B732-B61661C653F7}"/>
    <cellStyle name="20% - Accent3 78 2" xfId="57744" xr:uid="{CC0A8FD4-4A2D-4657-9DF2-6181BD9553A1}"/>
    <cellStyle name="20% - Accent3 79" xfId="29089" xr:uid="{19F04534-89B9-40ED-AD01-1447CD0001AC}"/>
    <cellStyle name="20% - Accent3 79 2" xfId="57766" xr:uid="{D8D0C433-9CCA-466D-9D46-ADC470C23C8F}"/>
    <cellStyle name="20% - Accent3 8" xfId="293" xr:uid="{80C5F3DC-461B-4CFB-BD9A-875FB45F21FD}"/>
    <cellStyle name="20% - Accent3 8 10" xfId="9834" xr:uid="{9990ADF2-2D2A-4A6D-B4BC-2D0C8068F3FD}"/>
    <cellStyle name="20% - Accent3 8 10 2" xfId="38512" xr:uid="{90AE2C88-829B-441E-B53A-5CAB9C25D039}"/>
    <cellStyle name="20% - Accent3 8 11" xfId="18687" xr:uid="{D57F86C4-BB91-42FF-9D19-BA9970A6D83D}"/>
    <cellStyle name="20% - Accent3 8 11 2" xfId="47364" xr:uid="{F83297B5-9E37-4A84-AC1A-8EC392DC25A6}"/>
    <cellStyle name="20% - Accent3 8 12" xfId="29207" xr:uid="{4785C7AA-BA9B-4ED9-920B-0AC7E3BCE101}"/>
    <cellStyle name="20% - Accent3 8 2" xfId="501" xr:uid="{A81FA54D-D903-4BB5-9FB8-F805BF88046D}"/>
    <cellStyle name="20% - Accent3 8 2 2" xfId="2455" xr:uid="{A92EFEAE-1D12-400F-8629-B10A3087DE98}"/>
    <cellStyle name="20% - Accent3 8 2 2 2" xfId="31195" xr:uid="{3BD5B80A-83CC-4176-936E-A8652D8E0D15}"/>
    <cellStyle name="20% - Accent3 8 2 3" xfId="5473" xr:uid="{402127E2-DF4C-4863-AE35-1A2291E0666A}"/>
    <cellStyle name="20% - Accent3 8 2 3 2" xfId="34158" xr:uid="{D55F0215-5CC6-401F-B6A7-11BCC3B4594D}"/>
    <cellStyle name="20% - Accent3 8 2 4" xfId="11185" xr:uid="{50439AB3-82ED-44BA-A69C-1F979EAA31AD}"/>
    <cellStyle name="20% - Accent3 8 2 4 2" xfId="39863" xr:uid="{230C469D-C35F-476F-B9F7-584EF32F6237}"/>
    <cellStyle name="20% - Accent3 8 2 5" xfId="20038" xr:uid="{3B2197E8-BD52-4C8A-902F-2913F227061A}"/>
    <cellStyle name="20% - Accent3 8 2 5 2" xfId="48715" xr:uid="{B4A82892-60F8-4072-83C6-31554D54AB8A}"/>
    <cellStyle name="20% - Accent3 8 2 6" xfId="29402" xr:uid="{99B4EF0E-DA97-482D-B13B-70B09D96BD87}"/>
    <cellStyle name="20% - Accent3 8 3" xfId="620" xr:uid="{4A208167-82E5-4305-A082-495DD3E3ACA2}"/>
    <cellStyle name="20% - Accent3 8 3 2" xfId="2574" xr:uid="{D63172E3-CCCF-4C7F-BF3B-93EF4F320465}"/>
    <cellStyle name="20% - Accent3 8 3 2 2" xfId="31314" xr:uid="{E82136B6-40D4-42EF-9236-FB6373C9A17A}"/>
    <cellStyle name="20% - Accent3 8 3 3" xfId="6890" xr:uid="{691962CB-FC1E-42A4-98A2-97F967642567}"/>
    <cellStyle name="20% - Accent3 8 3 3 2" xfId="35575" xr:uid="{B2ED50CB-542C-463A-A7FA-7FD467F49666}"/>
    <cellStyle name="20% - Accent3 8 3 4" xfId="12602" xr:uid="{913FBF59-4865-43C4-AFFF-3711DB226885}"/>
    <cellStyle name="20% - Accent3 8 3 4 2" xfId="41280" xr:uid="{10EF2871-FFEE-4055-9E41-E530AFFE8C2A}"/>
    <cellStyle name="20% - Accent3 8 3 5" xfId="21455" xr:uid="{AD12B237-4A63-450C-ABF4-DDF31E5FD0E0}"/>
    <cellStyle name="20% - Accent3 8 3 5 2" xfId="50132" xr:uid="{E472436E-9041-44A0-98AD-C6C727AA81B1}"/>
    <cellStyle name="20% - Accent3 8 3 6" xfId="29521" xr:uid="{D3F6F86A-B23D-406A-B129-DC53044396A3}"/>
    <cellStyle name="20% - Accent3 8 4" xfId="761" xr:uid="{8E5818AE-5E71-49A9-A2C7-1CBC823BBD8E}"/>
    <cellStyle name="20% - Accent3 8 4 2" xfId="2715" xr:uid="{1A408005-7B8E-487A-854A-A6F98FB4B28C}"/>
    <cellStyle name="20% - Accent3 8 4 2 2" xfId="31455" xr:uid="{8B475138-AB0A-47A4-BC9C-167296290EBF}"/>
    <cellStyle name="20% - Accent3 8 4 3" xfId="8307" xr:uid="{7CAC841A-09C0-4E02-856A-C7D8F16E832F}"/>
    <cellStyle name="20% - Accent3 8 4 3 2" xfId="36992" xr:uid="{92C0A7DA-3B70-4182-A082-7080D7A3541C}"/>
    <cellStyle name="20% - Accent3 8 4 4" xfId="14019" xr:uid="{3D54E043-45D9-4371-B6F3-40BF6FAE1517}"/>
    <cellStyle name="20% - Accent3 8 4 4 2" xfId="42697" xr:uid="{C69DF448-75AA-44C2-954A-F06D0E7125B3}"/>
    <cellStyle name="20% - Accent3 8 4 5" xfId="22872" xr:uid="{E2D8B6AC-F495-4FC4-8F16-E22A49989F10}"/>
    <cellStyle name="20% - Accent3 8 4 5 2" xfId="51549" xr:uid="{B03E8F86-D8B7-4B55-882C-7274D3D38253}"/>
    <cellStyle name="20% - Accent3 8 4 6" xfId="29662" xr:uid="{7B3C0EF3-E8D2-4186-B8AF-A995424F8E6B}"/>
    <cellStyle name="20% - Accent3 8 5" xfId="1034" xr:uid="{88C0BB3A-A8A6-4513-958B-86E1303E45AD}"/>
    <cellStyle name="20% - Accent3 8 5 2" xfId="2988" xr:uid="{20A432DF-8C2E-4A64-AE47-5A71282312D9}"/>
    <cellStyle name="20% - Accent3 8 5 2 2" xfId="31728" xr:uid="{811FDD41-0819-42F4-AE9B-EB221C943A69}"/>
    <cellStyle name="20% - Accent3 8 5 3" xfId="15534" xr:uid="{2E1E9F01-043C-45F5-9EEC-D32C29224250}"/>
    <cellStyle name="20% - Accent3 8 5 3 2" xfId="44212" xr:uid="{A95F8415-4124-457E-AAD9-46F3130CF078}"/>
    <cellStyle name="20% - Accent3 8 5 4" xfId="24387" xr:uid="{93021D8A-615B-475C-8EDE-B5E21ABED810}"/>
    <cellStyle name="20% - Accent3 8 5 4 2" xfId="53064" xr:uid="{4296B0B8-1AA1-4E56-ABEA-755122C69F3D}"/>
    <cellStyle name="20% - Accent3 8 5 5" xfId="29935" xr:uid="{06911087-4851-4FCD-8BA6-751A651B75E8}"/>
    <cellStyle name="20% - Accent3 8 6" xfId="1329" xr:uid="{C67E4EC8-6F78-4C2B-8A78-D9EE6D76581A}"/>
    <cellStyle name="20% - Accent3 8 6 2" xfId="3283" xr:uid="{80C0EDB2-BCBC-4BAF-8634-9CDA84AE42CB}"/>
    <cellStyle name="20% - Accent3 8 6 2 2" xfId="32023" xr:uid="{1736DE1D-896A-4D15-86CD-6824E1F825BA}"/>
    <cellStyle name="20% - Accent3 8 6 3" xfId="17093" xr:uid="{F98008FA-22EB-4900-AC13-0C6F5E77CCE1}"/>
    <cellStyle name="20% - Accent3 8 6 3 2" xfId="45771" xr:uid="{6771C93B-5D3A-490C-A93E-A1685D279B80}"/>
    <cellStyle name="20% - Accent3 8 6 4" xfId="25946" xr:uid="{8205D4F5-D684-4485-A014-3CDA83D9C26C}"/>
    <cellStyle name="20% - Accent3 8 6 4 2" xfId="54623" xr:uid="{2E5563A2-3830-4047-A0E7-35CB6493246D}"/>
    <cellStyle name="20% - Accent3 8 6 5" xfId="30230" xr:uid="{4135B3B3-B847-438B-8564-C4DCC3FB7A7C}"/>
    <cellStyle name="20% - Accent3 8 7" xfId="1668" xr:uid="{6DF843BE-812F-4504-ADCA-9C3EE7D29470}"/>
    <cellStyle name="20% - Accent3 8 7 2" xfId="3622" xr:uid="{753D9A0E-2564-4EAE-935F-B8C980F18A66}"/>
    <cellStyle name="20% - Accent3 8 7 2 2" xfId="32362" xr:uid="{2535064D-438E-41F2-9077-9A6B282A0F98}"/>
    <cellStyle name="20% - Accent3 8 7 3" xfId="27539" xr:uid="{3F8B119A-71AE-47D9-B10D-DF2CAE5B9A74}"/>
    <cellStyle name="20% - Accent3 8 7 3 2" xfId="56216" xr:uid="{70897660-22D7-4B87-B405-A4BC2FC809B1}"/>
    <cellStyle name="20% - Accent3 8 7 4" xfId="30569" xr:uid="{91224171-BB15-4137-9FE1-B6790C714FE5}"/>
    <cellStyle name="20% - Accent3 8 8" xfId="2260" xr:uid="{C5DDC92C-7B02-4CF2-962B-2F44DEF8C11F}"/>
    <cellStyle name="20% - Accent3 8 8 2" xfId="31000" xr:uid="{F443A89D-CEFD-4B05-9159-56B0189A08B5}"/>
    <cellStyle name="20% - Accent3 8 9" xfId="4122" xr:uid="{886E7BE8-0195-4E22-9A46-F0F30C9A4499}"/>
    <cellStyle name="20% - Accent3 8 9 2" xfId="32807" xr:uid="{1455EA13-BC9D-4EC8-A827-4CBD815C7BE4}"/>
    <cellStyle name="20% - Accent3 80" xfId="18588" xr:uid="{BB63152F-6A3B-4170-811C-3E8F99DA7B5C}"/>
    <cellStyle name="20% - Accent3 80 2" xfId="47265" xr:uid="{4FF0FAB6-13F9-4BB8-A8E7-83A6DEC02FCF}"/>
    <cellStyle name="20% - Accent3 81" xfId="29111" xr:uid="{44CC3106-549E-447C-9833-22E9DE62C81D}"/>
    <cellStyle name="20% - Accent3 82" xfId="78" xr:uid="{76B232A2-DE62-401A-A6F5-587EB1B6863F}"/>
    <cellStyle name="20% - Accent3 9" xfId="402" xr:uid="{23416C25-58DF-4F84-8AE0-599EA75DF745}"/>
    <cellStyle name="20% - Accent3 9 10" xfId="18709" xr:uid="{C75ED29E-0CFE-47E1-85AE-532403FE76C8}"/>
    <cellStyle name="20% - Accent3 9 10 2" xfId="47386" xr:uid="{15E198EF-84A1-48F1-9249-E219B8898B40}"/>
    <cellStyle name="20% - Accent3 9 11" xfId="29303" xr:uid="{AEBF7C32-F5D1-4277-89DB-9A13D00E2837}"/>
    <cellStyle name="20% - Accent3 9 2" xfId="642" xr:uid="{1A6267EC-031F-4EF6-9CEA-000C03947C0B}"/>
    <cellStyle name="20% - Accent3 9 2 2" xfId="2596" xr:uid="{9E665C7E-F318-49B1-AD8E-CE74DA603508}"/>
    <cellStyle name="20% - Accent3 9 2 2 2" xfId="31336" xr:uid="{27E35B00-EE8C-4A63-B725-EE208ECAB2A0}"/>
    <cellStyle name="20% - Accent3 9 2 3" xfId="5495" xr:uid="{498FA33D-14FF-4C2C-8AEE-9A5024E31772}"/>
    <cellStyle name="20% - Accent3 9 2 3 2" xfId="34180" xr:uid="{AE025A93-5B32-4697-8073-A1273260BC49}"/>
    <cellStyle name="20% - Accent3 9 2 4" xfId="11207" xr:uid="{B6E47370-AC7E-4FB7-9754-003E54EDC906}"/>
    <cellStyle name="20% - Accent3 9 2 4 2" xfId="39885" xr:uid="{B5D36675-D34B-41C4-A46E-2FC4E71F2C84}"/>
    <cellStyle name="20% - Accent3 9 2 5" xfId="20060" xr:uid="{DB375829-EE25-4DFA-8963-E0FD868F610E}"/>
    <cellStyle name="20% - Accent3 9 2 5 2" xfId="48737" xr:uid="{42AA490E-13B5-4B52-8BFC-A7DD70DAE225}"/>
    <cellStyle name="20% - Accent3 9 2 6" xfId="29543" xr:uid="{93E7CB28-36E9-4116-9744-6212AD73CE44}"/>
    <cellStyle name="20% - Accent3 9 3" xfId="783" xr:uid="{426DD5F9-20D4-4FED-AB89-40DC95414BC1}"/>
    <cellStyle name="20% - Accent3 9 3 2" xfId="2737" xr:uid="{CFAF5110-9926-47D2-BDC2-44075DF359E9}"/>
    <cellStyle name="20% - Accent3 9 3 2 2" xfId="31477" xr:uid="{15DD514F-9C32-475B-A181-E53A8B913240}"/>
    <cellStyle name="20% - Accent3 9 3 3" xfId="6912" xr:uid="{AD1261D5-8A71-4FA9-AD84-FB81E26CE263}"/>
    <cellStyle name="20% - Accent3 9 3 3 2" xfId="35597" xr:uid="{6C1FC100-5B22-4049-B7EE-886340BA9C95}"/>
    <cellStyle name="20% - Accent3 9 3 4" xfId="12624" xr:uid="{D5E2FFD9-1DCD-44A0-9D6B-0BF813F11AB9}"/>
    <cellStyle name="20% - Accent3 9 3 4 2" xfId="41302" xr:uid="{9331F2E5-0C52-4A67-B135-0308E14C8FF6}"/>
    <cellStyle name="20% - Accent3 9 3 5" xfId="21477" xr:uid="{E5D6B975-D1E7-4F72-9DFD-7B8A968F2F4F}"/>
    <cellStyle name="20% - Accent3 9 3 5 2" xfId="50154" xr:uid="{4249955C-9F75-40FC-895B-7E6E44D946E4}"/>
    <cellStyle name="20% - Accent3 9 3 6" xfId="29684" xr:uid="{4244515E-41B7-44D8-9BFC-4E66FE29AFDC}"/>
    <cellStyle name="20% - Accent3 9 4" xfId="1056" xr:uid="{2E9252A7-A981-4807-8C23-4231D68496C6}"/>
    <cellStyle name="20% - Accent3 9 4 2" xfId="3010" xr:uid="{8837E0B9-8F99-40A5-85CB-CDAE2E50A45A}"/>
    <cellStyle name="20% - Accent3 9 4 2 2" xfId="31750" xr:uid="{6D5DE24B-6674-4477-8471-F4C30DB1735F}"/>
    <cellStyle name="20% - Accent3 9 4 3" xfId="8329" xr:uid="{C1BDD343-7612-4BA6-ADFA-07CDBA573E33}"/>
    <cellStyle name="20% - Accent3 9 4 3 2" xfId="37014" xr:uid="{1AB79D7C-B7C5-4FFF-B154-7BF6846D191B}"/>
    <cellStyle name="20% - Accent3 9 4 4" xfId="14041" xr:uid="{29503F2B-E9A8-4F71-9ECF-96F04AAA0266}"/>
    <cellStyle name="20% - Accent3 9 4 4 2" xfId="42719" xr:uid="{945EEA93-EF74-4EBD-842F-FA6A45094B4C}"/>
    <cellStyle name="20% - Accent3 9 4 5" xfId="22894" xr:uid="{A09AC324-AEB5-45DA-A70C-DA6B327591E2}"/>
    <cellStyle name="20% - Accent3 9 4 5 2" xfId="51571" xr:uid="{54CFD5B0-F0B8-4403-AE8E-854850B250AE}"/>
    <cellStyle name="20% - Accent3 9 4 6" xfId="29957" xr:uid="{B4D06305-0D70-4F7F-8068-8F8A803F14EB}"/>
    <cellStyle name="20% - Accent3 9 5" xfId="1351" xr:uid="{8EA72FF0-33CA-4305-B9D4-9F89815F6750}"/>
    <cellStyle name="20% - Accent3 9 5 2" xfId="3305" xr:uid="{DA7F9CA8-9C05-45C4-8546-59392CE6B83A}"/>
    <cellStyle name="20% - Accent3 9 5 2 2" xfId="32045" xr:uid="{0B600BAA-CFF7-455A-98D6-7C0D5C42D958}"/>
    <cellStyle name="20% - Accent3 9 5 3" xfId="15556" xr:uid="{00EE1D24-71D3-4247-B775-29A89B214407}"/>
    <cellStyle name="20% - Accent3 9 5 3 2" xfId="44234" xr:uid="{A005AEBC-E1C9-4713-B2F7-9322E9476A29}"/>
    <cellStyle name="20% - Accent3 9 5 4" xfId="24409" xr:uid="{5C710AD0-EB63-4C99-A673-D76EB19AA541}"/>
    <cellStyle name="20% - Accent3 9 5 4 2" xfId="53086" xr:uid="{1DB29809-CA48-4CB9-B375-0D6358415D8D}"/>
    <cellStyle name="20% - Accent3 9 5 5" xfId="30252" xr:uid="{0F7711D7-ADF9-46A0-98BD-6B5B34F7B7E9}"/>
    <cellStyle name="20% - Accent3 9 6" xfId="1690" xr:uid="{FAAA1F05-885E-439D-A061-CDEE56E527F0}"/>
    <cellStyle name="20% - Accent3 9 6 2" xfId="3644" xr:uid="{75EF52E4-1A63-4C47-8601-ACFB100B6F9E}"/>
    <cellStyle name="20% - Accent3 9 6 2 2" xfId="32384" xr:uid="{089F3EE1-DE99-4F2F-9D1E-875807008EEF}"/>
    <cellStyle name="20% - Accent3 9 6 3" xfId="17115" xr:uid="{33E59058-473A-4F5C-9FE2-796F1908F26A}"/>
    <cellStyle name="20% - Accent3 9 6 3 2" xfId="45793" xr:uid="{6B2CB351-7D71-4C09-99C5-B91124C6C5BB}"/>
    <cellStyle name="20% - Accent3 9 6 4" xfId="25968" xr:uid="{40FE19C0-E660-4A59-85D5-4C075738526B}"/>
    <cellStyle name="20% - Accent3 9 6 4 2" xfId="54645" xr:uid="{B5F7D95B-847E-4D1B-8460-9BBE43060A3E}"/>
    <cellStyle name="20% - Accent3 9 6 5" xfId="30591" xr:uid="{A437B255-1913-4439-8DCC-8C54D2343CD4}"/>
    <cellStyle name="20% - Accent3 9 7" xfId="2356" xr:uid="{8C563096-E864-4B11-BCE6-815236D25E9B}"/>
    <cellStyle name="20% - Accent3 9 7 2" xfId="27561" xr:uid="{A4996E8F-3FBC-45EA-99AA-92899DB07493}"/>
    <cellStyle name="20% - Accent3 9 7 2 2" xfId="56238" xr:uid="{1D3ECE0C-46B7-4C47-9548-35A7727D17B3}"/>
    <cellStyle name="20% - Accent3 9 7 3" xfId="31096" xr:uid="{2F800164-4981-4C2F-95BC-0F1EE93D1C0D}"/>
    <cellStyle name="20% - Accent3 9 8" xfId="4144" xr:uid="{E7C5F52E-BE89-4D6F-B49D-D3E713E1B0E0}"/>
    <cellStyle name="20% - Accent3 9 8 2" xfId="32829" xr:uid="{F813C61A-F957-4F5F-B45C-05627324E04E}"/>
    <cellStyle name="20% - Accent3 9 9" xfId="9856" xr:uid="{DB8EF9D4-C7A1-4839-8678-1C63DC2C75F1}"/>
    <cellStyle name="20% - Accent3 9 9 2" xfId="38534" xr:uid="{C8C4197E-1838-44F5-95E9-A7C936693A26}"/>
    <cellStyle name="20% - Accent4 10" xfId="523" xr:uid="{E71E59AA-7D25-4348-8EA6-FACBC9B8FDBB}"/>
    <cellStyle name="20% - Accent4 10 10" xfId="29424" xr:uid="{B0F1EEC2-04C9-4F79-9C26-53B5D42CA9DC}"/>
    <cellStyle name="20% - Accent4 10 2" xfId="807" xr:uid="{6B6D2BE3-FA85-43BB-A3C4-8FF0A3395847}"/>
    <cellStyle name="20% - Accent4 10 2 2" xfId="2761" xr:uid="{8FEFAA36-FE88-4F8C-8892-7CD98CBE7F7D}"/>
    <cellStyle name="20% - Accent4 10 2 2 2" xfId="31501" xr:uid="{B9FEA0E7-58BB-4ECF-A4A8-93D932623105}"/>
    <cellStyle name="20% - Accent4 10 2 3" xfId="5519" xr:uid="{F7EAB40A-A4CD-4156-A12C-7A53613AB689}"/>
    <cellStyle name="20% - Accent4 10 2 3 2" xfId="34204" xr:uid="{C95471EE-E01B-4B9F-9E46-CBD93FFE8B7F}"/>
    <cellStyle name="20% - Accent4 10 2 4" xfId="11231" xr:uid="{E02E2763-B2A9-4D58-981F-BEA23DF82FF0}"/>
    <cellStyle name="20% - Accent4 10 2 4 2" xfId="39909" xr:uid="{7CBDE7D8-FF06-4BB3-8B71-6C1E36B16468}"/>
    <cellStyle name="20% - Accent4 10 2 5" xfId="20084" xr:uid="{E77FD2A0-F0D3-490A-90F7-809C5E1E7B78}"/>
    <cellStyle name="20% - Accent4 10 2 5 2" xfId="48761" xr:uid="{EF2B1350-2BA4-46EE-B066-37593BF42A59}"/>
    <cellStyle name="20% - Accent4 10 2 6" xfId="29708" xr:uid="{ECBBA545-426E-474D-B6D2-C4D6E0692A10}"/>
    <cellStyle name="20% - Accent4 10 3" xfId="1080" xr:uid="{F47F905A-922D-4247-A667-A81C2940AEC1}"/>
    <cellStyle name="20% - Accent4 10 3 2" xfId="3034" xr:uid="{CCCDEC01-944D-4287-BD11-7EE16B1DE1E6}"/>
    <cellStyle name="20% - Accent4 10 3 2 2" xfId="31774" xr:uid="{A93AEFDE-BF4B-4674-A62D-4F4B531A17D6}"/>
    <cellStyle name="20% - Accent4 10 3 3" xfId="6936" xr:uid="{03F16886-585B-4E7D-B7DE-F6DDB28AAAC9}"/>
    <cellStyle name="20% - Accent4 10 3 3 2" xfId="35621" xr:uid="{32E52985-12D4-4DC4-B5FC-901DFD333153}"/>
    <cellStyle name="20% - Accent4 10 3 4" xfId="12648" xr:uid="{A2D541EC-22B9-42B0-B162-C18ECBA47AD2}"/>
    <cellStyle name="20% - Accent4 10 3 4 2" xfId="41326" xr:uid="{0EBB4AC3-FD91-4253-920B-9051D76CB1A5}"/>
    <cellStyle name="20% - Accent4 10 3 5" xfId="21501" xr:uid="{532A4BBF-BA16-4C7B-B823-7E0F9697C82F}"/>
    <cellStyle name="20% - Accent4 10 3 5 2" xfId="50178" xr:uid="{00790FFE-E2B5-4004-8981-AC959C310304}"/>
    <cellStyle name="20% - Accent4 10 3 6" xfId="29981" xr:uid="{68337F5A-4C4A-42D7-BC42-729EBFAE529C}"/>
    <cellStyle name="20% - Accent4 10 4" xfId="1375" xr:uid="{B42F7D0A-5EBA-491F-92BA-6F59698E23D2}"/>
    <cellStyle name="20% - Accent4 10 4 2" xfId="3329" xr:uid="{808B3EBE-8B18-47F5-B1E2-5DC2909EF3B5}"/>
    <cellStyle name="20% - Accent4 10 4 2 2" xfId="32069" xr:uid="{A14ECCC2-8CE8-4D79-B569-E8E28C6A744E}"/>
    <cellStyle name="20% - Accent4 10 4 3" xfId="8353" xr:uid="{2F0BDC37-66FA-4CD3-B324-267BCA1B779F}"/>
    <cellStyle name="20% - Accent4 10 4 3 2" xfId="37038" xr:uid="{28F2AC07-92A5-41AC-99EF-32B85F92CC80}"/>
    <cellStyle name="20% - Accent4 10 4 4" xfId="14065" xr:uid="{22BAF55A-E8A8-40F0-955F-2D8A1FDD01A7}"/>
    <cellStyle name="20% - Accent4 10 4 4 2" xfId="42743" xr:uid="{D25F09FF-D175-417A-B852-01485B696C5F}"/>
    <cellStyle name="20% - Accent4 10 4 5" xfId="22918" xr:uid="{84433BB7-17C3-4A94-9B0B-73104077099B}"/>
    <cellStyle name="20% - Accent4 10 4 5 2" xfId="51595" xr:uid="{105951BD-9D37-414D-A7C7-ADFB7C77BCAB}"/>
    <cellStyle name="20% - Accent4 10 4 6" xfId="30276" xr:uid="{1E4B3057-BB21-459B-A6F8-7F063428C3A3}"/>
    <cellStyle name="20% - Accent4 10 5" xfId="1714" xr:uid="{C818372E-4044-4FEF-9D3E-11F98591B801}"/>
    <cellStyle name="20% - Accent4 10 5 2" xfId="3668" xr:uid="{55E0C508-AE2D-4DAF-9CDC-4F557153E47D}"/>
    <cellStyle name="20% - Accent4 10 5 2 2" xfId="32408" xr:uid="{30A8787A-E2DD-4AD8-ABC9-5EF42E3FFD91}"/>
    <cellStyle name="20% - Accent4 10 5 3" xfId="15580" xr:uid="{40CDF595-B9BD-48DC-9922-341E25E86558}"/>
    <cellStyle name="20% - Accent4 10 5 3 2" xfId="44258" xr:uid="{FF216C9F-B74B-442F-B710-555728BC1237}"/>
    <cellStyle name="20% - Accent4 10 5 4" xfId="24433" xr:uid="{DE21D052-9498-4C2F-B5A1-68F77190F0BC}"/>
    <cellStyle name="20% - Accent4 10 5 4 2" xfId="53110" xr:uid="{8F86E069-E6A5-4594-A7C1-513E5E057AD5}"/>
    <cellStyle name="20% - Accent4 10 5 5" xfId="30615" xr:uid="{DCF3F589-150E-4369-82D8-78A75E1D81A6}"/>
    <cellStyle name="20% - Accent4 10 6" xfId="2477" xr:uid="{2C56D555-DBE0-473E-A1FC-A4C8D0D999C4}"/>
    <cellStyle name="20% - Accent4 10 6 2" xfId="17139" xr:uid="{422CD4CD-9A10-4669-BA43-141C97ED3C19}"/>
    <cellStyle name="20% - Accent4 10 6 2 2" xfId="45817" xr:uid="{C8C803B4-5F95-4E96-922C-50581FC8411D}"/>
    <cellStyle name="20% - Accent4 10 6 3" xfId="25992" xr:uid="{1F321C78-5D37-446D-B8BC-0D7DA471614F}"/>
    <cellStyle name="20% - Accent4 10 6 3 2" xfId="54669" xr:uid="{B47EF633-62D5-44A3-BF91-896A7BB4FB83}"/>
    <cellStyle name="20% - Accent4 10 6 4" xfId="31217" xr:uid="{6A12E887-FCDB-4380-AD36-3299A1097F75}"/>
    <cellStyle name="20% - Accent4 10 7" xfId="4168" xr:uid="{CE232D01-60D9-4F77-8F01-58034206F095}"/>
    <cellStyle name="20% - Accent4 10 7 2" xfId="27585" xr:uid="{C40F9BB0-335D-486B-AE30-C6F8B34D1AEA}"/>
    <cellStyle name="20% - Accent4 10 7 2 2" xfId="56262" xr:uid="{860DBC65-3653-4715-BA58-CE59BD23E1B2}"/>
    <cellStyle name="20% - Accent4 10 7 3" xfId="32853" xr:uid="{F88C3AAC-249B-4D80-9CC8-24058011F9A4}"/>
    <cellStyle name="20% - Accent4 10 8" xfId="9880" xr:uid="{7C135BA7-534D-4AB2-8486-0E3B1B8CAB84}"/>
    <cellStyle name="20% - Accent4 10 8 2" xfId="38558" xr:uid="{EE25FB43-137E-47B5-B3DB-B3DC70DC4B6F}"/>
    <cellStyle name="20% - Accent4 10 9" xfId="18733" xr:uid="{9EC69839-0480-4320-8475-0331EF9CDF6C}"/>
    <cellStyle name="20% - Accent4 10 9 2" xfId="47410" xr:uid="{A18D56B9-78CA-40DA-8C04-78FD74E53067}"/>
    <cellStyle name="20% - Accent4 11" xfId="829" xr:uid="{2F5BF7E3-4A36-436A-A442-B69C1ADC1364}"/>
    <cellStyle name="20% - Accent4 11 2" xfId="1102" xr:uid="{2B67B8D6-B460-4F1A-A84F-2BE0CC35E4B6}"/>
    <cellStyle name="20% - Accent4 11 2 2" xfId="3056" xr:uid="{11B8F8BE-1302-4231-8426-3B9ACD92492E}"/>
    <cellStyle name="20% - Accent4 11 2 2 2" xfId="31796" xr:uid="{D5D5BE19-85FB-4DB1-824F-74F75209D2B1}"/>
    <cellStyle name="20% - Accent4 11 2 3" xfId="5541" xr:uid="{086355D3-C218-4CFA-B036-525522996A52}"/>
    <cellStyle name="20% - Accent4 11 2 3 2" xfId="34226" xr:uid="{EEB3618C-4384-4120-96BA-24C9B47816EC}"/>
    <cellStyle name="20% - Accent4 11 2 4" xfId="11253" xr:uid="{79458E84-8ABC-4E69-A957-4E325EBA90C9}"/>
    <cellStyle name="20% - Accent4 11 2 4 2" xfId="39931" xr:uid="{24C4C17A-694E-416F-A06C-3453B0F30B39}"/>
    <cellStyle name="20% - Accent4 11 2 5" xfId="20106" xr:uid="{4EE6AAD8-2EA7-420B-9540-B0CC7141BFE2}"/>
    <cellStyle name="20% - Accent4 11 2 5 2" xfId="48783" xr:uid="{4624709D-C561-413A-82B6-2194070B22CC}"/>
    <cellStyle name="20% - Accent4 11 2 6" xfId="30003" xr:uid="{113D9461-18A4-4719-B54B-51C676854BBF}"/>
    <cellStyle name="20% - Accent4 11 3" xfId="1397" xr:uid="{FCA415DB-0CD6-4D6F-B501-AF10033E1A32}"/>
    <cellStyle name="20% - Accent4 11 3 2" xfId="3351" xr:uid="{C13180F6-5374-45B0-AE26-C44843F5A0A6}"/>
    <cellStyle name="20% - Accent4 11 3 2 2" xfId="32091" xr:uid="{083B4139-1BCD-4F09-884B-FE3F58C0A7D5}"/>
    <cellStyle name="20% - Accent4 11 3 3" xfId="6958" xr:uid="{CDEBA8DA-30E8-43D2-8488-85DBE22E3756}"/>
    <cellStyle name="20% - Accent4 11 3 3 2" xfId="35643" xr:uid="{DF8AF900-7E60-4278-82A5-569BB64074EF}"/>
    <cellStyle name="20% - Accent4 11 3 4" xfId="12670" xr:uid="{C076E1E9-5EF2-4D98-B52C-A1465F6CE991}"/>
    <cellStyle name="20% - Accent4 11 3 4 2" xfId="41348" xr:uid="{5AC34CB8-78EE-49EA-A5BB-A36EF02949DA}"/>
    <cellStyle name="20% - Accent4 11 3 5" xfId="21523" xr:uid="{FB85C68F-2D05-4E2F-9BA1-B92FAF1D96B3}"/>
    <cellStyle name="20% - Accent4 11 3 5 2" xfId="50200" xr:uid="{6D224F31-0B63-4357-91ED-76FF5C58C628}"/>
    <cellStyle name="20% - Accent4 11 3 6" xfId="30298" xr:uid="{30387693-E233-45BA-942C-90BD79CF23DB}"/>
    <cellStyle name="20% - Accent4 11 4" xfId="1736" xr:uid="{864E3032-FD0B-44DB-830F-FA82845D70A8}"/>
    <cellStyle name="20% - Accent4 11 4 2" xfId="3690" xr:uid="{1776C6DF-4C5E-45FD-9196-058E48B57DD8}"/>
    <cellStyle name="20% - Accent4 11 4 2 2" xfId="32430" xr:uid="{54442D5A-449E-40FD-B301-36EFD321633D}"/>
    <cellStyle name="20% - Accent4 11 4 3" xfId="8375" xr:uid="{3F3F2342-1370-4CDF-AD67-C08DC83ABA04}"/>
    <cellStyle name="20% - Accent4 11 4 3 2" xfId="37060" xr:uid="{80003D18-8F1B-4D16-9FA5-02C211F7A821}"/>
    <cellStyle name="20% - Accent4 11 4 4" xfId="14087" xr:uid="{F3114C94-60BA-4FB7-8321-C75CB13374F4}"/>
    <cellStyle name="20% - Accent4 11 4 4 2" xfId="42765" xr:uid="{D1166264-0E75-4A47-8774-7F1043059707}"/>
    <cellStyle name="20% - Accent4 11 4 5" xfId="22940" xr:uid="{548B67C1-2361-4DA1-9E7D-EB2761FB901D}"/>
    <cellStyle name="20% - Accent4 11 4 5 2" xfId="51617" xr:uid="{C455FBE5-691F-4FD1-BA14-49462247F722}"/>
    <cellStyle name="20% - Accent4 11 4 6" xfId="30637" xr:uid="{32B46780-8AF1-467B-A9AB-90BD784C52CD}"/>
    <cellStyle name="20% - Accent4 11 5" xfId="2783" xr:uid="{2B1B6819-D6FB-4B45-930B-320D5FE0A985}"/>
    <cellStyle name="20% - Accent4 11 5 2" xfId="15602" xr:uid="{1E93A68B-7EC5-4ADF-B3CB-BF1B23328E1B}"/>
    <cellStyle name="20% - Accent4 11 5 2 2" xfId="44280" xr:uid="{937298AA-1483-452D-89D0-B2DBDD9C2EA7}"/>
    <cellStyle name="20% - Accent4 11 5 3" xfId="24455" xr:uid="{B79B8C94-2AA3-4FAE-B955-FAA0358618D1}"/>
    <cellStyle name="20% - Accent4 11 5 3 2" xfId="53132" xr:uid="{79004E37-05CF-4135-B9BD-A56C2D086869}"/>
    <cellStyle name="20% - Accent4 11 5 4" xfId="31523" xr:uid="{2CDC5195-9C9B-4EC5-93FA-13EAA2B0B6FA}"/>
    <cellStyle name="20% - Accent4 11 6" xfId="4190" xr:uid="{F0C91846-35F0-4480-9DE3-E98E3343C1B7}"/>
    <cellStyle name="20% - Accent4 11 6 2" xfId="17161" xr:uid="{5672A71E-9E9F-487D-A27B-13C46930AD98}"/>
    <cellStyle name="20% - Accent4 11 6 2 2" xfId="45839" xr:uid="{C406C4E1-AC09-41F7-8865-B4E890592112}"/>
    <cellStyle name="20% - Accent4 11 6 3" xfId="26014" xr:uid="{5420A7B7-9AA3-4C14-BF84-C76DA3737D90}"/>
    <cellStyle name="20% - Accent4 11 6 3 2" xfId="54691" xr:uid="{169622D2-600A-4294-BEA6-A14D304D5939}"/>
    <cellStyle name="20% - Accent4 11 6 4" xfId="32875" xr:uid="{44733486-0A6B-4A02-8E56-D899F968BD4F}"/>
    <cellStyle name="20% - Accent4 11 7" xfId="9902" xr:uid="{3068EBDA-6DD5-4FC3-8CDC-1376B106A89F}"/>
    <cellStyle name="20% - Accent4 11 7 2" xfId="27607" xr:uid="{F342776F-463E-4CD3-A19C-15498F25DFB3}"/>
    <cellStyle name="20% - Accent4 11 7 2 2" xfId="56284" xr:uid="{015A02C7-806D-44C1-8719-D4411477EEF4}"/>
    <cellStyle name="20% - Accent4 11 7 3" xfId="38580" xr:uid="{F57CE2DB-F7D3-4398-8A21-D5DD4C1C7E40}"/>
    <cellStyle name="20% - Accent4 11 8" xfId="18755" xr:uid="{19838399-1398-4362-8D4A-252BFFA3DC54}"/>
    <cellStyle name="20% - Accent4 11 8 2" xfId="47432" xr:uid="{FCF54C21-508B-4F3F-80A4-9335EBA11E53}"/>
    <cellStyle name="20% - Accent4 11 9" xfId="29730" xr:uid="{E2908BEC-7BB2-43AD-8F85-8D0B799D1DED}"/>
    <cellStyle name="20% - Accent4 12" xfId="851" xr:uid="{A0AA742C-3905-40E2-85D7-F0D069FFF61C}"/>
    <cellStyle name="20% - Accent4 12 2" xfId="1124" xr:uid="{DAE62C7B-F648-4D73-AD97-89FC409C59DD}"/>
    <cellStyle name="20% - Accent4 12 2 2" xfId="3078" xr:uid="{AD914DCF-593A-488D-B23A-FFD1F8F78B71}"/>
    <cellStyle name="20% - Accent4 12 2 2 2" xfId="31818" xr:uid="{21FD54BB-241D-4F1C-927F-7D84068A5A07}"/>
    <cellStyle name="20% - Accent4 12 2 3" xfId="5563" xr:uid="{66CB5BAD-15BC-4449-87A6-321BDC38AA0E}"/>
    <cellStyle name="20% - Accent4 12 2 3 2" xfId="34248" xr:uid="{24E0A726-64B5-4100-AC62-E30201DB445F}"/>
    <cellStyle name="20% - Accent4 12 2 4" xfId="11275" xr:uid="{BBED255A-8849-43EC-B401-C76652649112}"/>
    <cellStyle name="20% - Accent4 12 2 4 2" xfId="39953" xr:uid="{D53F31CF-9F5F-4EF8-91A1-AB2AAD567EF0}"/>
    <cellStyle name="20% - Accent4 12 2 5" xfId="20128" xr:uid="{A26139FB-927F-4BA2-9B12-8080E8DF9804}"/>
    <cellStyle name="20% - Accent4 12 2 5 2" xfId="48805" xr:uid="{4616E954-1E49-446E-8FDF-9D740FBC7867}"/>
    <cellStyle name="20% - Accent4 12 2 6" xfId="30025" xr:uid="{7DB007EC-099D-4039-9438-D520BC4F9B87}"/>
    <cellStyle name="20% - Accent4 12 3" xfId="1419" xr:uid="{C5492436-FC45-4923-8A60-4F51F81D4B8B}"/>
    <cellStyle name="20% - Accent4 12 3 2" xfId="3373" xr:uid="{512D5BE0-37AD-4F59-8888-EB79C7121A4F}"/>
    <cellStyle name="20% - Accent4 12 3 2 2" xfId="32113" xr:uid="{C781973F-3250-4E56-B0A2-C35CBE56F0DA}"/>
    <cellStyle name="20% - Accent4 12 3 3" xfId="6980" xr:uid="{45FC8456-4813-415B-95AF-C829461F5674}"/>
    <cellStyle name="20% - Accent4 12 3 3 2" xfId="35665" xr:uid="{76045090-CB4C-4F9B-9216-23DAE2D9EE12}"/>
    <cellStyle name="20% - Accent4 12 3 4" xfId="12692" xr:uid="{E31FE3DA-308B-4CDF-B444-82C9558B7129}"/>
    <cellStyle name="20% - Accent4 12 3 4 2" xfId="41370" xr:uid="{ABF36150-BCC8-46ED-9D57-8957002DD356}"/>
    <cellStyle name="20% - Accent4 12 3 5" xfId="21545" xr:uid="{6DC8A572-63B8-419E-8EA9-9E2AA6523B2C}"/>
    <cellStyle name="20% - Accent4 12 3 5 2" xfId="50222" xr:uid="{A3131D03-3DE6-4EEB-BB89-A73575FF29E7}"/>
    <cellStyle name="20% - Accent4 12 3 6" xfId="30320" xr:uid="{53476D4B-5DFF-4345-B9C1-EC6AD7AB1DF4}"/>
    <cellStyle name="20% - Accent4 12 4" xfId="1758" xr:uid="{41EEB45A-1808-4179-90E5-33BD2FCB11B3}"/>
    <cellStyle name="20% - Accent4 12 4 2" xfId="3712" xr:uid="{08CB231F-640B-4B2C-A419-6CC0A30382F8}"/>
    <cellStyle name="20% - Accent4 12 4 2 2" xfId="32452" xr:uid="{843A4F1D-3BA7-401E-829D-864786965B6A}"/>
    <cellStyle name="20% - Accent4 12 4 3" xfId="8397" xr:uid="{B1CB5D6B-197A-4D44-9757-8A39860555C1}"/>
    <cellStyle name="20% - Accent4 12 4 3 2" xfId="37082" xr:uid="{2E37934A-7433-45FE-A379-831A60A9AA9C}"/>
    <cellStyle name="20% - Accent4 12 4 4" xfId="14109" xr:uid="{1D49E424-4DF5-4455-BA71-4D258D454D40}"/>
    <cellStyle name="20% - Accent4 12 4 4 2" xfId="42787" xr:uid="{92C878B2-D32B-4D9E-A5E9-109444B0981B}"/>
    <cellStyle name="20% - Accent4 12 4 5" xfId="22962" xr:uid="{D1DAA95E-17C2-4A44-AE35-173D7A566D21}"/>
    <cellStyle name="20% - Accent4 12 4 5 2" xfId="51639" xr:uid="{B6E3942B-4F63-447A-A31D-6C04795CA13B}"/>
    <cellStyle name="20% - Accent4 12 4 6" xfId="30659" xr:uid="{8F1474A4-6E41-4951-975F-006DA494A18B}"/>
    <cellStyle name="20% - Accent4 12 5" xfId="2805" xr:uid="{F247836E-D092-46A2-A9C2-C66DDE527FA3}"/>
    <cellStyle name="20% - Accent4 12 5 2" xfId="15624" xr:uid="{2C336C15-A3A4-4DE5-BEC5-F27996992FD6}"/>
    <cellStyle name="20% - Accent4 12 5 2 2" xfId="44302" xr:uid="{8A114911-0A8D-4CAD-9977-C6098CAFF12B}"/>
    <cellStyle name="20% - Accent4 12 5 3" xfId="24477" xr:uid="{3DDC3077-BD55-47C3-A86A-C20EDE1D892B}"/>
    <cellStyle name="20% - Accent4 12 5 3 2" xfId="53154" xr:uid="{10F339EA-BB6A-4819-8F20-1BEC523A428C}"/>
    <cellStyle name="20% - Accent4 12 5 4" xfId="31545" xr:uid="{31F00D3F-E903-4A18-98FA-BEB54FB2A066}"/>
    <cellStyle name="20% - Accent4 12 6" xfId="4212" xr:uid="{3F314AB2-11A0-404D-A562-1EA1D60B03FF}"/>
    <cellStyle name="20% - Accent4 12 6 2" xfId="17183" xr:uid="{8C919DA7-4540-4C08-869A-B3CC2594C86F}"/>
    <cellStyle name="20% - Accent4 12 6 2 2" xfId="45861" xr:uid="{32F6EEE4-6F60-4EB2-AA03-45065E8DB477}"/>
    <cellStyle name="20% - Accent4 12 6 3" xfId="26036" xr:uid="{5E479A39-1C3E-4D6C-BFF3-AE4A8EC7DF35}"/>
    <cellStyle name="20% - Accent4 12 6 3 2" xfId="54713" xr:uid="{3312BD26-A010-4418-A86B-A4C8242E61C3}"/>
    <cellStyle name="20% - Accent4 12 6 4" xfId="32897" xr:uid="{32BB756A-EE00-430A-A7FB-03CBE734152E}"/>
    <cellStyle name="20% - Accent4 12 7" xfId="9924" xr:uid="{35D996F1-1532-4655-8BCD-46CFEF687FB6}"/>
    <cellStyle name="20% - Accent4 12 7 2" xfId="27629" xr:uid="{F6F7B502-1F95-4F84-B278-689C98EEB780}"/>
    <cellStyle name="20% - Accent4 12 7 2 2" xfId="56306" xr:uid="{DEA9E52C-7B5A-407B-B74B-FA7157AD433E}"/>
    <cellStyle name="20% - Accent4 12 7 3" xfId="38602" xr:uid="{C1FDE302-9BFA-4EAC-A416-0AEEC593B4C2}"/>
    <cellStyle name="20% - Accent4 12 8" xfId="18777" xr:uid="{3DC406AE-4597-4720-9C5A-899F076F2EBE}"/>
    <cellStyle name="20% - Accent4 12 8 2" xfId="47454" xr:uid="{7DCEF314-6514-4E46-BD94-713992D98820}"/>
    <cellStyle name="20% - Accent4 12 9" xfId="29752" xr:uid="{A766E346-3F10-4E6D-BD77-331C3A29567F}"/>
    <cellStyle name="20% - Accent4 13" xfId="873" xr:uid="{016C2D78-47B3-475C-99D2-E84210DCF684}"/>
    <cellStyle name="20% - Accent4 13 2" xfId="1146" xr:uid="{B6153B1B-D445-444E-BF22-024C5AA173A5}"/>
    <cellStyle name="20% - Accent4 13 2 2" xfId="3100" xr:uid="{D5536C89-5F80-403B-BF93-EB71741C4AC3}"/>
    <cellStyle name="20% - Accent4 13 2 2 2" xfId="31840" xr:uid="{BF4A40EA-1BC0-483E-B468-2EDDC8493C2E}"/>
    <cellStyle name="20% - Accent4 13 2 3" xfId="5585" xr:uid="{67885587-DD26-4FB1-A2A3-75753EDD8F3E}"/>
    <cellStyle name="20% - Accent4 13 2 3 2" xfId="34270" xr:uid="{6C11B388-BB80-4F56-80A6-7E6D7286E1AB}"/>
    <cellStyle name="20% - Accent4 13 2 4" xfId="11297" xr:uid="{D71BC6EA-2E6B-4FC1-B572-888A20C314EE}"/>
    <cellStyle name="20% - Accent4 13 2 4 2" xfId="39975" xr:uid="{8326124B-76B9-4B92-A057-C1344A725683}"/>
    <cellStyle name="20% - Accent4 13 2 5" xfId="20150" xr:uid="{666597FF-5B63-4D07-B6DE-A80E07384508}"/>
    <cellStyle name="20% - Accent4 13 2 5 2" xfId="48827" xr:uid="{32D97CC7-C445-498B-AF13-AA3F3AAD365D}"/>
    <cellStyle name="20% - Accent4 13 2 6" xfId="30047" xr:uid="{E1233F76-F478-48F0-9E63-2246AC0C399D}"/>
    <cellStyle name="20% - Accent4 13 3" xfId="1441" xr:uid="{2C0E26CD-726F-42EB-BE10-46D0C7C2747A}"/>
    <cellStyle name="20% - Accent4 13 3 2" xfId="3395" xr:uid="{D94E8823-4C10-4132-B86E-307D13226743}"/>
    <cellStyle name="20% - Accent4 13 3 2 2" xfId="32135" xr:uid="{44FC663A-170B-45D9-9509-CAC8E33338BA}"/>
    <cellStyle name="20% - Accent4 13 3 3" xfId="7002" xr:uid="{F1DF0005-E623-4DF8-A30C-DA14D274F3EF}"/>
    <cellStyle name="20% - Accent4 13 3 3 2" xfId="35687" xr:uid="{678DF3F1-D647-4B3A-87AB-05F9E7E26D2D}"/>
    <cellStyle name="20% - Accent4 13 3 4" xfId="12714" xr:uid="{D52DFA05-C5F6-4D88-8864-46FFF1345336}"/>
    <cellStyle name="20% - Accent4 13 3 4 2" xfId="41392" xr:uid="{989A729B-FA9E-4C97-8F7A-20A3C2217AA0}"/>
    <cellStyle name="20% - Accent4 13 3 5" xfId="21567" xr:uid="{C33B6D30-1A6D-42DC-8CC3-79D5B3FA2286}"/>
    <cellStyle name="20% - Accent4 13 3 5 2" xfId="50244" xr:uid="{84A0D75D-D743-43FF-91C7-D96A95F03929}"/>
    <cellStyle name="20% - Accent4 13 3 6" xfId="30342" xr:uid="{A5BC4A0D-CC1F-4D0F-BE5D-A04F5AC509FA}"/>
    <cellStyle name="20% - Accent4 13 4" xfId="1780" xr:uid="{6FD5F3A3-D503-4885-B603-5C9F0B1F9728}"/>
    <cellStyle name="20% - Accent4 13 4 2" xfId="3734" xr:uid="{5BED8B51-17A1-4546-BF42-4A94812747E8}"/>
    <cellStyle name="20% - Accent4 13 4 2 2" xfId="32474" xr:uid="{4698FCAD-DF50-4351-A9D6-ABB71C76D55F}"/>
    <cellStyle name="20% - Accent4 13 4 3" xfId="8419" xr:uid="{DB57847C-0B70-4A02-8897-4D1390C99CF8}"/>
    <cellStyle name="20% - Accent4 13 4 3 2" xfId="37104" xr:uid="{DB2B0342-ED73-4C22-B64D-6B83DE09F6A9}"/>
    <cellStyle name="20% - Accent4 13 4 4" xfId="14131" xr:uid="{FF285F50-AB98-424B-B933-506415B6004D}"/>
    <cellStyle name="20% - Accent4 13 4 4 2" xfId="42809" xr:uid="{0EDE9805-A199-45AB-A2BB-BCF7038D6BFC}"/>
    <cellStyle name="20% - Accent4 13 4 5" xfId="22984" xr:uid="{8C8E32CD-B103-43FF-9374-5DAABC1C7762}"/>
    <cellStyle name="20% - Accent4 13 4 5 2" xfId="51661" xr:uid="{38D43671-A846-42F5-90AF-16D6A486D88E}"/>
    <cellStyle name="20% - Accent4 13 4 6" xfId="30681" xr:uid="{D5DA8820-6035-437D-B426-EF079F0AFE7D}"/>
    <cellStyle name="20% - Accent4 13 5" xfId="2827" xr:uid="{1F1E11FC-2778-4369-AC8D-D8058A3C8521}"/>
    <cellStyle name="20% - Accent4 13 5 2" xfId="15646" xr:uid="{8C1EBA3F-E1E0-4926-96BF-ABCCE71EE5A1}"/>
    <cellStyle name="20% - Accent4 13 5 2 2" xfId="44324" xr:uid="{0521F2D5-EE3D-4A4B-83FD-2F11DE46B76A}"/>
    <cellStyle name="20% - Accent4 13 5 3" xfId="24499" xr:uid="{69E031A6-1D6E-4A74-AA33-4CB990CDC599}"/>
    <cellStyle name="20% - Accent4 13 5 3 2" xfId="53176" xr:uid="{E9A6D34B-2FE2-4D58-A1D0-6C132A49A525}"/>
    <cellStyle name="20% - Accent4 13 5 4" xfId="31567" xr:uid="{E86D0D25-1610-419B-9FF1-151A0E6FE3A2}"/>
    <cellStyle name="20% - Accent4 13 6" xfId="4234" xr:uid="{2922DC4A-0665-463F-B95F-23F57542D799}"/>
    <cellStyle name="20% - Accent4 13 6 2" xfId="17205" xr:uid="{545C6C2D-CA0F-40A8-A709-F68ABDD5B862}"/>
    <cellStyle name="20% - Accent4 13 6 2 2" xfId="45883" xr:uid="{B9BECC26-7236-43E7-95F7-411894C07010}"/>
    <cellStyle name="20% - Accent4 13 6 3" xfId="26058" xr:uid="{17531C83-ABF5-45E2-93F1-0141934B9EE5}"/>
    <cellStyle name="20% - Accent4 13 6 3 2" xfId="54735" xr:uid="{FF5C2B3D-5666-44A6-BE0D-505B1BEB64C3}"/>
    <cellStyle name="20% - Accent4 13 6 4" xfId="32919" xr:uid="{511F8043-6121-44A8-AC9D-2603B74C960F}"/>
    <cellStyle name="20% - Accent4 13 7" xfId="9946" xr:uid="{78F0E80C-5CA4-46B2-A440-E2BC9EE07811}"/>
    <cellStyle name="20% - Accent4 13 7 2" xfId="27651" xr:uid="{D62AC796-8CAC-43AE-AB28-604CDE4BA1BE}"/>
    <cellStyle name="20% - Accent4 13 7 2 2" xfId="56328" xr:uid="{5194EB00-0BCA-4B3E-88DE-C88D8D0FEAA3}"/>
    <cellStyle name="20% - Accent4 13 7 3" xfId="38624" xr:uid="{5C3ABB3F-C254-4567-BDB2-1EFC388876AB}"/>
    <cellStyle name="20% - Accent4 13 8" xfId="18799" xr:uid="{DC0C40C2-A1D9-435A-B6A8-100263636002}"/>
    <cellStyle name="20% - Accent4 13 8 2" xfId="47476" xr:uid="{A2E807D8-0BA8-4B46-A52B-F1EE1BD4CCBA}"/>
    <cellStyle name="20% - Accent4 13 9" xfId="29774" xr:uid="{92A802C5-C7E5-421C-89D1-E9F4C49AB2F7}"/>
    <cellStyle name="20% - Accent4 14" xfId="895" xr:uid="{5C2055C8-DE4C-4449-A36C-7E19FC05CC25}"/>
    <cellStyle name="20% - Accent4 14 2" xfId="1168" xr:uid="{920F109E-8779-4885-B519-A9BB933FC0E5}"/>
    <cellStyle name="20% - Accent4 14 2 2" xfId="3122" xr:uid="{E945FE17-48D0-4F4F-95B3-D6197C76D8C6}"/>
    <cellStyle name="20% - Accent4 14 2 2 2" xfId="31862" xr:uid="{4FBA8E4E-E663-4E98-AF4A-089E9DC8C2FB}"/>
    <cellStyle name="20% - Accent4 14 2 3" xfId="5607" xr:uid="{C6F537E2-AD88-44B2-9F33-2CF86656B8B0}"/>
    <cellStyle name="20% - Accent4 14 2 3 2" xfId="34292" xr:uid="{7632DB97-16C9-4517-BD7D-807847AACF6D}"/>
    <cellStyle name="20% - Accent4 14 2 4" xfId="11319" xr:uid="{CFAE8778-3C9B-4EA1-BE6E-BB8F90946050}"/>
    <cellStyle name="20% - Accent4 14 2 4 2" xfId="39997" xr:uid="{F23DFE96-FB0E-448D-926A-02504A97CAE7}"/>
    <cellStyle name="20% - Accent4 14 2 5" xfId="20172" xr:uid="{25221B20-9B0B-4EFA-81C7-F58ABEFC13DB}"/>
    <cellStyle name="20% - Accent4 14 2 5 2" xfId="48849" xr:uid="{B14077BC-56B9-425C-92BE-1F440D4065E4}"/>
    <cellStyle name="20% - Accent4 14 2 6" xfId="30069" xr:uid="{F076F8C1-FF62-44F7-A3CC-F9B3E3A9121C}"/>
    <cellStyle name="20% - Accent4 14 3" xfId="1463" xr:uid="{34A8667E-D122-4F24-A368-5D8C85AC3A95}"/>
    <cellStyle name="20% - Accent4 14 3 2" xfId="3417" xr:uid="{309A7F2E-4790-4216-A309-0A5E0D5843D9}"/>
    <cellStyle name="20% - Accent4 14 3 2 2" xfId="32157" xr:uid="{21F300F1-6261-4275-B56C-BACB1D924A2B}"/>
    <cellStyle name="20% - Accent4 14 3 3" xfId="7024" xr:uid="{D0C44C5D-3B30-4AF9-8184-F5893F16C6E6}"/>
    <cellStyle name="20% - Accent4 14 3 3 2" xfId="35709" xr:uid="{4192256E-A82F-4769-B504-70FCF30D6614}"/>
    <cellStyle name="20% - Accent4 14 3 4" xfId="12736" xr:uid="{B007FE7A-06B7-48A3-9597-2FE3166D2D97}"/>
    <cellStyle name="20% - Accent4 14 3 4 2" xfId="41414" xr:uid="{948BAED6-1553-49D3-890C-0493E867276C}"/>
    <cellStyle name="20% - Accent4 14 3 5" xfId="21589" xr:uid="{E4373A42-87BD-4B92-8E73-8B3399A37D1D}"/>
    <cellStyle name="20% - Accent4 14 3 5 2" xfId="50266" xr:uid="{926BD460-D726-4B53-9F99-9A6731DCD9E2}"/>
    <cellStyle name="20% - Accent4 14 3 6" xfId="30364" xr:uid="{E6FDDF5C-2A53-4179-8B9F-8571AE8E6543}"/>
    <cellStyle name="20% - Accent4 14 4" xfId="1802" xr:uid="{B18BDC8D-139F-4990-92D8-2380819BD0D5}"/>
    <cellStyle name="20% - Accent4 14 4 2" xfId="3756" xr:uid="{DEFCE2FA-D6B4-4B18-BB0F-30D05A695240}"/>
    <cellStyle name="20% - Accent4 14 4 2 2" xfId="32496" xr:uid="{7108DFF7-B347-4845-8FB4-78701BB5B42F}"/>
    <cellStyle name="20% - Accent4 14 4 3" xfId="8441" xr:uid="{212575C2-C152-429E-AD1A-95B7FB661216}"/>
    <cellStyle name="20% - Accent4 14 4 3 2" xfId="37126" xr:uid="{B3DD1038-DAA0-499D-A9B4-636948625B2E}"/>
    <cellStyle name="20% - Accent4 14 4 4" xfId="14153" xr:uid="{A1EE2373-9E8E-4985-A3C4-A992BEA72538}"/>
    <cellStyle name="20% - Accent4 14 4 4 2" xfId="42831" xr:uid="{79A110A8-1E34-4BB5-A625-F5566FE26E10}"/>
    <cellStyle name="20% - Accent4 14 4 5" xfId="23006" xr:uid="{97B7CD87-1A6D-4016-997C-C8049693BB53}"/>
    <cellStyle name="20% - Accent4 14 4 5 2" xfId="51683" xr:uid="{80473E2B-4E31-43B7-8AAA-78FB5942C395}"/>
    <cellStyle name="20% - Accent4 14 4 6" xfId="30703" xr:uid="{E4C340B9-5FBD-42D2-A033-59546E4BF984}"/>
    <cellStyle name="20% - Accent4 14 5" xfId="2849" xr:uid="{9BC06B0F-11B9-4D77-BBDC-62B8C25D309C}"/>
    <cellStyle name="20% - Accent4 14 5 2" xfId="15668" xr:uid="{C0385844-BFAF-4D06-8EF6-39DD5B3FB3B1}"/>
    <cellStyle name="20% - Accent4 14 5 2 2" xfId="44346" xr:uid="{3DC8B146-A415-4359-B789-2F3FA4F3E536}"/>
    <cellStyle name="20% - Accent4 14 5 3" xfId="24521" xr:uid="{209D3B5B-C7D0-4681-B2A0-7F53ED922921}"/>
    <cellStyle name="20% - Accent4 14 5 3 2" xfId="53198" xr:uid="{48E30BF3-9F67-452F-8295-B74BDFBF5679}"/>
    <cellStyle name="20% - Accent4 14 5 4" xfId="31589" xr:uid="{63148456-6C4F-4186-AE06-3212CA92D593}"/>
    <cellStyle name="20% - Accent4 14 6" xfId="4256" xr:uid="{CCD69A8E-BD81-4EDC-B71D-9D5548D93D4F}"/>
    <cellStyle name="20% - Accent4 14 6 2" xfId="17227" xr:uid="{37214F9D-C1B9-45E5-836D-FB1005529D0C}"/>
    <cellStyle name="20% - Accent4 14 6 2 2" xfId="45905" xr:uid="{4EBB4C35-090E-49F9-97D1-0DB8ED19ECCD}"/>
    <cellStyle name="20% - Accent4 14 6 3" xfId="26080" xr:uid="{E72A4B36-C055-4E23-99F4-4894B20D17A1}"/>
    <cellStyle name="20% - Accent4 14 6 3 2" xfId="54757" xr:uid="{4C2F5693-68A8-467A-B223-7238D41E27B5}"/>
    <cellStyle name="20% - Accent4 14 6 4" xfId="32941" xr:uid="{67209C8C-B15D-4902-AEC0-43BD25CEADFD}"/>
    <cellStyle name="20% - Accent4 14 7" xfId="9968" xr:uid="{ACB2F518-EF41-4794-A20A-8226CF931DE4}"/>
    <cellStyle name="20% - Accent4 14 7 2" xfId="27673" xr:uid="{1089AD09-37AA-441F-812B-7281E2F1CB59}"/>
    <cellStyle name="20% - Accent4 14 7 2 2" xfId="56350" xr:uid="{CBA69D4A-505D-4D9D-8F77-B39D9BDB8DC9}"/>
    <cellStyle name="20% - Accent4 14 7 3" xfId="38646" xr:uid="{1941FFF8-3DE2-4DB7-82AD-FB2E253D2C53}"/>
    <cellStyle name="20% - Accent4 14 8" xfId="18821" xr:uid="{17DF5427-4F2E-4D62-BBAE-E73D4177DA6D}"/>
    <cellStyle name="20% - Accent4 14 8 2" xfId="47498" xr:uid="{C80852F0-EE24-498D-A26B-B05A5492C32D}"/>
    <cellStyle name="20% - Accent4 14 9" xfId="29796" xr:uid="{B40CEB34-C872-47DA-9A4A-A3052AE07D71}"/>
    <cellStyle name="20% - Accent4 15" xfId="917" xr:uid="{28B08264-9B26-4AA1-B702-BECDDD6B0024}"/>
    <cellStyle name="20% - Accent4 15 2" xfId="1190" xr:uid="{512C8EF6-1B18-41BB-9E90-6CB689C2EBC2}"/>
    <cellStyle name="20% - Accent4 15 2 2" xfId="3144" xr:uid="{A28BAF12-DF83-4FC4-B3E3-C228EBBA3838}"/>
    <cellStyle name="20% - Accent4 15 2 2 2" xfId="31884" xr:uid="{55E0E421-DA5D-49C3-9C9F-871912756D75}"/>
    <cellStyle name="20% - Accent4 15 2 3" xfId="5629" xr:uid="{D310E8C2-20D5-40F4-B42C-6C2D5909C654}"/>
    <cellStyle name="20% - Accent4 15 2 3 2" xfId="34314" xr:uid="{8F276132-8226-4108-B503-4BCFE52ECA32}"/>
    <cellStyle name="20% - Accent4 15 2 4" xfId="11341" xr:uid="{934B73BA-60EB-4A5E-AACA-28A4B0F3CA1E}"/>
    <cellStyle name="20% - Accent4 15 2 4 2" xfId="40019" xr:uid="{2D7C8EEF-C365-4046-9785-D358F0CD4F35}"/>
    <cellStyle name="20% - Accent4 15 2 5" xfId="20194" xr:uid="{FC9352CE-99FB-4052-8EAA-7D771B0E23A4}"/>
    <cellStyle name="20% - Accent4 15 2 5 2" xfId="48871" xr:uid="{BF5FB41F-5D91-411E-803F-137492634F6D}"/>
    <cellStyle name="20% - Accent4 15 2 6" xfId="30091" xr:uid="{A6114895-58F1-4B02-9EA0-6B4BC1C95388}"/>
    <cellStyle name="20% - Accent4 15 3" xfId="1485" xr:uid="{C291C5D2-C5A7-43BD-926A-49BE4D23ACA3}"/>
    <cellStyle name="20% - Accent4 15 3 2" xfId="3439" xr:uid="{F36A4D22-386E-4D9E-895E-FD9FE152FA0A}"/>
    <cellStyle name="20% - Accent4 15 3 2 2" xfId="32179" xr:uid="{B69AE62B-534F-4F1B-AA78-32FFCE191CE5}"/>
    <cellStyle name="20% - Accent4 15 3 3" xfId="7046" xr:uid="{C7CC5457-40E7-4708-8E1A-AC8A3725FFA3}"/>
    <cellStyle name="20% - Accent4 15 3 3 2" xfId="35731" xr:uid="{D652DB8A-B509-454D-8D59-3678BB3F00CC}"/>
    <cellStyle name="20% - Accent4 15 3 4" xfId="12758" xr:uid="{7F0C8BB4-237B-4C1A-853A-F34EF9FED2FB}"/>
    <cellStyle name="20% - Accent4 15 3 4 2" xfId="41436" xr:uid="{94BD10FA-C9A0-4E98-8CF8-E91A4EC71D73}"/>
    <cellStyle name="20% - Accent4 15 3 5" xfId="21611" xr:uid="{1602BA1E-F629-48D7-9913-C36D9877D599}"/>
    <cellStyle name="20% - Accent4 15 3 5 2" xfId="50288" xr:uid="{E84B90B3-DADC-4162-9E7A-BE324FE3BB53}"/>
    <cellStyle name="20% - Accent4 15 3 6" xfId="30386" xr:uid="{05B8CB4F-040C-46FB-8469-799D6395BBB6}"/>
    <cellStyle name="20% - Accent4 15 4" xfId="1824" xr:uid="{68AF7050-1257-4C80-94A0-D5232E14504D}"/>
    <cellStyle name="20% - Accent4 15 4 2" xfId="3778" xr:uid="{080950FD-C6AA-415A-ADFF-28A87C6332A0}"/>
    <cellStyle name="20% - Accent4 15 4 2 2" xfId="32518" xr:uid="{A959469D-8746-4D7B-95E7-FFD2D81C2A8D}"/>
    <cellStyle name="20% - Accent4 15 4 3" xfId="8463" xr:uid="{C6161F7F-3D36-482D-8FC2-B7165B41C023}"/>
    <cellStyle name="20% - Accent4 15 4 3 2" xfId="37148" xr:uid="{3BEB09ED-3179-4F52-8246-1EB33E059B16}"/>
    <cellStyle name="20% - Accent4 15 4 4" xfId="14175" xr:uid="{B55FA6B8-9651-4CF0-831D-D5C66367EB1A}"/>
    <cellStyle name="20% - Accent4 15 4 4 2" xfId="42853" xr:uid="{397842E9-E776-4B4D-A17E-C6D9342F2A0E}"/>
    <cellStyle name="20% - Accent4 15 4 5" xfId="23028" xr:uid="{EEB9B8C5-4378-4BDF-827C-CD63B5D3BBEB}"/>
    <cellStyle name="20% - Accent4 15 4 5 2" xfId="51705" xr:uid="{29ECD3EC-3034-47AD-B52E-72C7EE9AFCA8}"/>
    <cellStyle name="20% - Accent4 15 4 6" xfId="30725" xr:uid="{D3DB8B16-C928-4D65-A3F7-DDC8117BF8D9}"/>
    <cellStyle name="20% - Accent4 15 5" xfId="2871" xr:uid="{BB479CB6-8ED4-40AE-8ABF-1B425465B4CC}"/>
    <cellStyle name="20% - Accent4 15 5 2" xfId="15690" xr:uid="{11D5C99A-B808-4E4C-8C19-726B19435F0B}"/>
    <cellStyle name="20% - Accent4 15 5 2 2" xfId="44368" xr:uid="{258E7CDD-F90C-4B9C-BC64-AD2EE737B9B3}"/>
    <cellStyle name="20% - Accent4 15 5 3" xfId="24543" xr:uid="{03FC29AD-F6EA-4483-8275-BE4597DD0AB1}"/>
    <cellStyle name="20% - Accent4 15 5 3 2" xfId="53220" xr:uid="{145704BA-041F-4A11-85B7-2495FC89E4D0}"/>
    <cellStyle name="20% - Accent4 15 5 4" xfId="31611" xr:uid="{5A2E5C5F-47F5-468C-B8A3-42572A24F77E}"/>
    <cellStyle name="20% - Accent4 15 6" xfId="4278" xr:uid="{F1CC7F09-E106-4F04-BF15-3352349CCA26}"/>
    <cellStyle name="20% - Accent4 15 6 2" xfId="17249" xr:uid="{D6A11C0B-127E-4024-8586-FDA49FFA5A37}"/>
    <cellStyle name="20% - Accent4 15 6 2 2" xfId="45927" xr:uid="{7F67E2CE-C963-48DB-90E3-203946CBD498}"/>
    <cellStyle name="20% - Accent4 15 6 3" xfId="26102" xr:uid="{94D2E0AD-3845-468A-AAAB-51C12D8EAA60}"/>
    <cellStyle name="20% - Accent4 15 6 3 2" xfId="54779" xr:uid="{FB17997B-7CE8-4058-A0FE-EC5C7D7BBF74}"/>
    <cellStyle name="20% - Accent4 15 6 4" xfId="32963" xr:uid="{65F8291D-048B-45AD-BFB6-299E49DE51AF}"/>
    <cellStyle name="20% - Accent4 15 7" xfId="9990" xr:uid="{F16B94FE-27F0-4D2A-8CC9-832A89064974}"/>
    <cellStyle name="20% - Accent4 15 7 2" xfId="27695" xr:uid="{A51CFE17-9A42-4213-B5EC-CEEE52E6A955}"/>
    <cellStyle name="20% - Accent4 15 7 2 2" xfId="56372" xr:uid="{6871DDEC-26EC-4538-BAB3-F3CDC28883C5}"/>
    <cellStyle name="20% - Accent4 15 7 3" xfId="38668" xr:uid="{3724D4F7-7129-4130-B802-7F8D13FE016F}"/>
    <cellStyle name="20% - Accent4 15 8" xfId="18843" xr:uid="{AD06C54B-5CAC-4516-AC8C-5F321F61F318}"/>
    <cellStyle name="20% - Accent4 15 8 2" xfId="47520" xr:uid="{88A7130E-E4FC-42E5-8DEA-00E35B0AC3CB}"/>
    <cellStyle name="20% - Accent4 15 9" xfId="29818" xr:uid="{8112B239-7AB3-4963-8788-264E937C3D84}"/>
    <cellStyle name="20% - Accent4 16" xfId="664" xr:uid="{176BEA50-6319-459E-9AAB-70F8A6ECEFD9}"/>
    <cellStyle name="20% - Accent4 16 2" xfId="1212" xr:uid="{146367ED-3E1C-450C-A47B-0B3A0EBFEABB}"/>
    <cellStyle name="20% - Accent4 16 2 2" xfId="3166" xr:uid="{B65D9012-10D7-4927-B904-D23DE57A3017}"/>
    <cellStyle name="20% - Accent4 16 2 2 2" xfId="31906" xr:uid="{16F25AA5-D699-4C7E-A820-B4130C85442D}"/>
    <cellStyle name="20% - Accent4 16 2 3" xfId="5651" xr:uid="{147BE56F-3EDF-4DC3-A5BE-70D0EA1C95BC}"/>
    <cellStyle name="20% - Accent4 16 2 3 2" xfId="34336" xr:uid="{1D648496-BECE-49BE-A19D-AB41E726F6D7}"/>
    <cellStyle name="20% - Accent4 16 2 4" xfId="11363" xr:uid="{7E9FD387-4015-476F-94AF-64FC1D73C671}"/>
    <cellStyle name="20% - Accent4 16 2 4 2" xfId="40041" xr:uid="{5777C23D-8965-4164-826A-708128CDB2B7}"/>
    <cellStyle name="20% - Accent4 16 2 5" xfId="20216" xr:uid="{03B1628D-392B-47F2-88C7-A3D54F1B8898}"/>
    <cellStyle name="20% - Accent4 16 2 5 2" xfId="48893" xr:uid="{8862188B-BAE5-44D7-B3BA-77C8C79F512E}"/>
    <cellStyle name="20% - Accent4 16 2 6" xfId="30113" xr:uid="{E83F3F52-CE5E-4B77-BAE5-1CBE718CCA35}"/>
    <cellStyle name="20% - Accent4 16 3" xfId="1507" xr:uid="{BBEFF2EE-0E0F-4B23-BD2B-EA659D190F02}"/>
    <cellStyle name="20% - Accent4 16 3 2" xfId="3461" xr:uid="{6968269A-3844-4CC1-A00E-879A18CABC99}"/>
    <cellStyle name="20% - Accent4 16 3 2 2" xfId="32201" xr:uid="{69782BE6-BB4F-44B1-86FF-88AEBF8F2444}"/>
    <cellStyle name="20% - Accent4 16 3 3" xfId="7068" xr:uid="{8F1D5727-B4A7-4E30-B5D7-3943F8AD6183}"/>
    <cellStyle name="20% - Accent4 16 3 3 2" xfId="35753" xr:uid="{4E30EA3A-953F-4A6C-8B13-3CFBFB571940}"/>
    <cellStyle name="20% - Accent4 16 3 4" xfId="12780" xr:uid="{6333842B-D500-4852-A4C3-D5FC1E261F6C}"/>
    <cellStyle name="20% - Accent4 16 3 4 2" xfId="41458" xr:uid="{914A0C02-D988-47C7-B5F9-413C445E701E}"/>
    <cellStyle name="20% - Accent4 16 3 5" xfId="21633" xr:uid="{8B36A721-44C3-4304-8561-2E74FF4A9D00}"/>
    <cellStyle name="20% - Accent4 16 3 5 2" xfId="50310" xr:uid="{94587574-D0E2-4C59-95F4-A3F50C4205D0}"/>
    <cellStyle name="20% - Accent4 16 3 6" xfId="30408" xr:uid="{BAFF391F-52D8-444B-A0BF-BA8D4C07361B}"/>
    <cellStyle name="20% - Accent4 16 4" xfId="1846" xr:uid="{4755BF20-E7AE-4E90-A79C-F3EC31CB349A}"/>
    <cellStyle name="20% - Accent4 16 4 2" xfId="3800" xr:uid="{40DF3B0F-8F67-490F-A563-680471A2DFD3}"/>
    <cellStyle name="20% - Accent4 16 4 2 2" xfId="32540" xr:uid="{72A8D70C-967D-4CA7-970F-849B70F9BF14}"/>
    <cellStyle name="20% - Accent4 16 4 3" xfId="8485" xr:uid="{C9868922-7773-4582-8B5E-E6052CCB0ADD}"/>
    <cellStyle name="20% - Accent4 16 4 3 2" xfId="37170" xr:uid="{87BEF565-1F3D-49AA-B84A-6DE529C977EC}"/>
    <cellStyle name="20% - Accent4 16 4 4" xfId="14197" xr:uid="{3C96F458-1A53-41E2-86C4-F5C143C431C7}"/>
    <cellStyle name="20% - Accent4 16 4 4 2" xfId="42875" xr:uid="{CBE74A59-046B-4EBA-A43B-2B55B988DBC1}"/>
    <cellStyle name="20% - Accent4 16 4 5" xfId="23050" xr:uid="{5EF1E65E-D79B-4A2A-987B-07A397DBAD94}"/>
    <cellStyle name="20% - Accent4 16 4 5 2" xfId="51727" xr:uid="{6C82A69C-CB7D-4E50-8F98-26732A56BFC8}"/>
    <cellStyle name="20% - Accent4 16 4 6" xfId="30747" xr:uid="{0BBBAB4B-B36B-4F86-AA3C-8801ABD3FA0A}"/>
    <cellStyle name="20% - Accent4 16 5" xfId="2618" xr:uid="{4BA000F3-1E14-4AAD-87A5-4C9A572298C1}"/>
    <cellStyle name="20% - Accent4 16 5 2" xfId="15712" xr:uid="{4E68673A-5427-4E87-8413-70E20611EBFD}"/>
    <cellStyle name="20% - Accent4 16 5 2 2" xfId="44390" xr:uid="{21BA2112-22B9-4D54-AA9F-676EDAE8228C}"/>
    <cellStyle name="20% - Accent4 16 5 3" xfId="24565" xr:uid="{48AE5D43-C50C-428B-A7A9-6F414BDB637A}"/>
    <cellStyle name="20% - Accent4 16 5 3 2" xfId="53242" xr:uid="{B80F1E11-0A58-4FE8-B843-D3A82E45DC96}"/>
    <cellStyle name="20% - Accent4 16 5 4" xfId="31358" xr:uid="{8678F037-BD73-4C10-AFA1-B547457E0A8F}"/>
    <cellStyle name="20% - Accent4 16 6" xfId="4300" xr:uid="{3B998F3D-C38E-4AD5-A29D-2E7D81074A4B}"/>
    <cellStyle name="20% - Accent4 16 6 2" xfId="17271" xr:uid="{A328EB00-BF06-4448-A17F-074DE06B7067}"/>
    <cellStyle name="20% - Accent4 16 6 2 2" xfId="45949" xr:uid="{A6DA48FC-5F7D-4033-A5D8-376A4F82702B}"/>
    <cellStyle name="20% - Accent4 16 6 3" xfId="26124" xr:uid="{587B1E23-53FD-4021-AC8A-40DB7D236E33}"/>
    <cellStyle name="20% - Accent4 16 6 3 2" xfId="54801" xr:uid="{5144D0C5-2129-478D-825D-4C90F776A76E}"/>
    <cellStyle name="20% - Accent4 16 6 4" xfId="32985" xr:uid="{EDFB85D6-22DA-47E2-9F56-DE1C3A9C674D}"/>
    <cellStyle name="20% - Accent4 16 7" xfId="10012" xr:uid="{C79E4DE0-94D6-4980-9C0C-8ADD775F151B}"/>
    <cellStyle name="20% - Accent4 16 7 2" xfId="27717" xr:uid="{F16DDDC4-3E6F-45E2-850C-F19CEEB32AEC}"/>
    <cellStyle name="20% - Accent4 16 7 2 2" xfId="56394" xr:uid="{D482982A-2488-4978-9733-A0BCBF08DAFE}"/>
    <cellStyle name="20% - Accent4 16 7 3" xfId="38690" xr:uid="{4E32ADBA-7D1F-404C-8E10-728128DFA908}"/>
    <cellStyle name="20% - Accent4 16 8" xfId="18865" xr:uid="{46798E4D-B823-4905-94E9-B052368B4CC7}"/>
    <cellStyle name="20% - Accent4 16 8 2" xfId="47542" xr:uid="{1825EC4F-5D09-4ADF-B02E-5D9E2BE6FCE2}"/>
    <cellStyle name="20% - Accent4 16 9" xfId="29565" xr:uid="{5B979891-B84F-4270-B20E-3512A8B0CC32}"/>
    <cellStyle name="20% - Accent4 17" xfId="937" xr:uid="{F7B3E00E-5FFF-4072-A42F-42C4E563CB79}"/>
    <cellStyle name="20% - Accent4 17 2" xfId="1529" xr:uid="{73212029-076F-4F39-9466-EC81F93A8F96}"/>
    <cellStyle name="20% - Accent4 17 2 2" xfId="3483" xr:uid="{E18ACA45-AC35-4DF0-AD1B-7DDCCF192AF0}"/>
    <cellStyle name="20% - Accent4 17 2 2 2" xfId="32223" xr:uid="{FAF7818D-DA06-4D2B-9B91-31A5DE269210}"/>
    <cellStyle name="20% - Accent4 17 2 3" xfId="5673" xr:uid="{2399E951-FCDB-492E-8819-C22B8E874798}"/>
    <cellStyle name="20% - Accent4 17 2 3 2" xfId="34358" xr:uid="{53B2699A-9096-475A-86E5-015607C8FE52}"/>
    <cellStyle name="20% - Accent4 17 2 4" xfId="11385" xr:uid="{0E9771F7-991A-4813-ABE7-35A6BC1FA7FE}"/>
    <cellStyle name="20% - Accent4 17 2 4 2" xfId="40063" xr:uid="{47F70E11-E520-48B2-A6DD-F393EA363219}"/>
    <cellStyle name="20% - Accent4 17 2 5" xfId="20238" xr:uid="{0DFE0583-5BF3-4168-BB85-E7E70B0F3C64}"/>
    <cellStyle name="20% - Accent4 17 2 5 2" xfId="48915" xr:uid="{7375BD41-1391-4D59-8AE6-064EA665E8EA}"/>
    <cellStyle name="20% - Accent4 17 2 6" xfId="30430" xr:uid="{239CB66C-D9D2-4DAD-8C41-C161885311FB}"/>
    <cellStyle name="20% - Accent4 17 3" xfId="1868" xr:uid="{F3CA8F76-9F3F-49B4-9803-88037012B877}"/>
    <cellStyle name="20% - Accent4 17 3 2" xfId="3822" xr:uid="{6A83A95A-CAFB-484C-82FD-25093BC31216}"/>
    <cellStyle name="20% - Accent4 17 3 2 2" xfId="32562" xr:uid="{FB2BF75D-2026-4B18-9DD9-68F1D8E108E9}"/>
    <cellStyle name="20% - Accent4 17 3 3" xfId="7090" xr:uid="{CED5743F-B29F-4A0B-8B49-E9597E2D7A7F}"/>
    <cellStyle name="20% - Accent4 17 3 3 2" xfId="35775" xr:uid="{D1D53DF2-6C14-4D99-B29F-C077CDFD69D1}"/>
    <cellStyle name="20% - Accent4 17 3 4" xfId="12802" xr:uid="{6056AF2A-9FA1-4C0C-88F4-05196713F80B}"/>
    <cellStyle name="20% - Accent4 17 3 4 2" xfId="41480" xr:uid="{696275C2-D8D5-41DB-9EA4-1F64865FAC7F}"/>
    <cellStyle name="20% - Accent4 17 3 5" xfId="21655" xr:uid="{382BC559-0890-4C17-B84F-F6CDE2F682AC}"/>
    <cellStyle name="20% - Accent4 17 3 5 2" xfId="50332" xr:uid="{FDB212F3-9119-432B-A935-E5B60B4D8811}"/>
    <cellStyle name="20% - Accent4 17 3 6" xfId="30769" xr:uid="{7D41DF0E-3B9C-4A3B-A71F-9E68B4B128BE}"/>
    <cellStyle name="20% - Accent4 17 4" xfId="2891" xr:uid="{8427907D-05FF-4B65-9C32-C7DA8B15BCBB}"/>
    <cellStyle name="20% - Accent4 17 4 2" xfId="8507" xr:uid="{EBC43FB9-E486-42DA-AD18-27D93F9B8D7D}"/>
    <cellStyle name="20% - Accent4 17 4 2 2" xfId="37192" xr:uid="{2B339162-C2A1-45BE-9E7F-315E250ADEFB}"/>
    <cellStyle name="20% - Accent4 17 4 3" xfId="14219" xr:uid="{D8A1882B-B674-4EBA-AB44-2DF40FCEBDAE}"/>
    <cellStyle name="20% - Accent4 17 4 3 2" xfId="42897" xr:uid="{FE81EE46-6322-4B52-BB3C-8AC93AD8BEF3}"/>
    <cellStyle name="20% - Accent4 17 4 4" xfId="23072" xr:uid="{406608F3-726C-4E39-8AEC-427A012BB76D}"/>
    <cellStyle name="20% - Accent4 17 4 4 2" xfId="51749" xr:uid="{D21569A4-A81C-4649-9E40-753A157B117F}"/>
    <cellStyle name="20% - Accent4 17 4 5" xfId="31631" xr:uid="{68AE4670-53CE-4B1A-9D9D-060967727A4F}"/>
    <cellStyle name="20% - Accent4 17 5" xfId="4322" xr:uid="{D623A2DD-D73B-494B-88B4-B74451EE8A0C}"/>
    <cellStyle name="20% - Accent4 17 5 2" xfId="15734" xr:uid="{67C00247-B332-4F5F-8CF9-4B2CE612E744}"/>
    <cellStyle name="20% - Accent4 17 5 2 2" xfId="44412" xr:uid="{DD803D95-A79A-428E-9E4B-BB314CF955EF}"/>
    <cellStyle name="20% - Accent4 17 5 3" xfId="24587" xr:uid="{AFD04E49-DD61-4C6B-8D8E-83F9AFF9C347}"/>
    <cellStyle name="20% - Accent4 17 5 3 2" xfId="53264" xr:uid="{3D739AA8-6559-4C83-9A74-F117EF66F424}"/>
    <cellStyle name="20% - Accent4 17 5 4" xfId="33007" xr:uid="{A9062F72-21A8-41A2-81D8-A4166B6F2485}"/>
    <cellStyle name="20% - Accent4 17 6" xfId="17293" xr:uid="{6ACF368D-3F7A-44F3-BFAA-FC1C1C4586B2}"/>
    <cellStyle name="20% - Accent4 17 6 2" xfId="26146" xr:uid="{83A02C91-9196-47EF-AB17-6B5FE5CEE785}"/>
    <cellStyle name="20% - Accent4 17 6 2 2" xfId="54823" xr:uid="{39FB43C5-F6C5-4850-990B-64BEA5251F73}"/>
    <cellStyle name="20% - Accent4 17 6 3" xfId="45971" xr:uid="{65E46B01-66F1-42F0-A986-3A03B3A2D1CA}"/>
    <cellStyle name="20% - Accent4 17 7" xfId="10034" xr:uid="{79E89F81-378C-4439-AE9D-B37C0B8139AC}"/>
    <cellStyle name="20% - Accent4 17 7 2" xfId="27739" xr:uid="{E3D72544-D4CA-4B04-92B9-4020E1111502}"/>
    <cellStyle name="20% - Accent4 17 7 2 2" xfId="56416" xr:uid="{3E0F2E1D-4456-4502-A073-0BBAB8B549E5}"/>
    <cellStyle name="20% - Accent4 17 7 3" xfId="38712" xr:uid="{2CF37B69-E13C-45F5-99CF-B0BE6E8E1845}"/>
    <cellStyle name="20% - Accent4 17 8" xfId="18887" xr:uid="{320EAD50-9EF2-4E2E-B195-63661AFBD30D}"/>
    <cellStyle name="20% - Accent4 17 8 2" xfId="47564" xr:uid="{9A619EDC-8809-408A-8A5A-35D8650B7DAE}"/>
    <cellStyle name="20% - Accent4 17 9" xfId="29838" xr:uid="{F51352FC-CB9A-438D-9C66-5F63509D891A}"/>
    <cellStyle name="20% - Accent4 18" xfId="1551" xr:uid="{531A750C-81C9-4050-82E0-EE15FECB0843}"/>
    <cellStyle name="20% - Accent4 18 2" xfId="1890" xr:uid="{A98243F0-799E-4ED5-8019-C265BF8F0D86}"/>
    <cellStyle name="20% - Accent4 18 2 2" xfId="3844" xr:uid="{B58A7815-808F-4448-BA97-625E39513C76}"/>
    <cellStyle name="20% - Accent4 18 2 2 2" xfId="32584" xr:uid="{DE6F5B74-2726-435A-900F-19DC103A3A74}"/>
    <cellStyle name="20% - Accent4 18 2 3" xfId="5695" xr:uid="{AD16728F-12E3-4093-93ED-7DCA02407564}"/>
    <cellStyle name="20% - Accent4 18 2 3 2" xfId="34380" xr:uid="{4DB08E24-CBF8-4A02-8EFE-7620E96795E4}"/>
    <cellStyle name="20% - Accent4 18 2 4" xfId="11407" xr:uid="{B4C6A4A1-E21D-4B64-AD09-868E46AD0460}"/>
    <cellStyle name="20% - Accent4 18 2 4 2" xfId="40085" xr:uid="{62D96D92-8ED3-4908-8A3A-93AE736D46DC}"/>
    <cellStyle name="20% - Accent4 18 2 5" xfId="20260" xr:uid="{B4D1279C-CCAA-4A63-92EA-295BEC32282F}"/>
    <cellStyle name="20% - Accent4 18 2 5 2" xfId="48937" xr:uid="{63CB4FE0-7580-4A3A-9394-90F4214E610C}"/>
    <cellStyle name="20% - Accent4 18 2 6" xfId="30791" xr:uid="{DFB2C6C3-307F-47ED-A450-7C04DBEE05C7}"/>
    <cellStyle name="20% - Accent4 18 3" xfId="3505" xr:uid="{E85B795B-40D5-45DA-A150-6DB07E3FBD4E}"/>
    <cellStyle name="20% - Accent4 18 3 2" xfId="7112" xr:uid="{562561AA-1AD7-415E-A775-67A36FACE074}"/>
    <cellStyle name="20% - Accent4 18 3 2 2" xfId="35797" xr:uid="{8040B246-793E-41A1-A0E0-F4250859E769}"/>
    <cellStyle name="20% - Accent4 18 3 3" xfId="12824" xr:uid="{1463C842-72E1-49B9-8EEC-FF6BAE1104AA}"/>
    <cellStyle name="20% - Accent4 18 3 3 2" xfId="41502" xr:uid="{31D61B0C-CFA5-43C1-B9CA-49F3653CB953}"/>
    <cellStyle name="20% - Accent4 18 3 4" xfId="21677" xr:uid="{53B998A0-9F2C-4D12-A1C9-17F6BFA10634}"/>
    <cellStyle name="20% - Accent4 18 3 4 2" xfId="50354" xr:uid="{B0825A5F-160A-42BB-8BF8-E7F7D50F1F3E}"/>
    <cellStyle name="20% - Accent4 18 3 5" xfId="32245" xr:uid="{D0D66CD0-67C7-48F8-A78D-607FC9EDDD3B}"/>
    <cellStyle name="20% - Accent4 18 4" xfId="8529" xr:uid="{F944D7F1-FCB8-41F0-AC90-2E82A321FD3D}"/>
    <cellStyle name="20% - Accent4 18 4 2" xfId="14241" xr:uid="{EDAD2B71-316F-4E6B-AEF3-8347CE7F0105}"/>
    <cellStyle name="20% - Accent4 18 4 2 2" xfId="42919" xr:uid="{52A7D756-0436-4023-B5FA-FE30A6DE4FE3}"/>
    <cellStyle name="20% - Accent4 18 4 3" xfId="23094" xr:uid="{0DCAD2DE-B86F-4ADA-AC8F-9BFEBFEC552C}"/>
    <cellStyle name="20% - Accent4 18 4 3 2" xfId="51771" xr:uid="{8A53595A-F182-4DE0-93B8-B07367B29714}"/>
    <cellStyle name="20% - Accent4 18 4 4" xfId="37214" xr:uid="{1373F67C-CE3C-4D9B-B043-A5773B08A24D}"/>
    <cellStyle name="20% - Accent4 18 5" xfId="4344" xr:uid="{6D8D370B-4B1D-4DA5-9195-C6B9918E14B6}"/>
    <cellStyle name="20% - Accent4 18 5 2" xfId="15756" xr:uid="{17980065-EE2B-421C-8FE0-A4197CD947CF}"/>
    <cellStyle name="20% - Accent4 18 5 2 2" xfId="44434" xr:uid="{C383CA6F-3CD1-444E-8B12-70AAE3345DA9}"/>
    <cellStyle name="20% - Accent4 18 5 3" xfId="24609" xr:uid="{24D523D2-618F-4B44-B443-EBADF2136DD5}"/>
    <cellStyle name="20% - Accent4 18 5 3 2" xfId="53286" xr:uid="{38A62531-E9A1-4D0F-A611-07B63A6D68FA}"/>
    <cellStyle name="20% - Accent4 18 5 4" xfId="33029" xr:uid="{58512BEA-AA7D-4E7F-B7DC-486E35156AE6}"/>
    <cellStyle name="20% - Accent4 18 6" xfId="17315" xr:uid="{F4D4E4C2-B8DE-4FD3-9FB0-8A7141AA7898}"/>
    <cellStyle name="20% - Accent4 18 6 2" xfId="26168" xr:uid="{D1ABDBA4-A421-48EA-8BE6-194285E6D2E0}"/>
    <cellStyle name="20% - Accent4 18 6 2 2" xfId="54845" xr:uid="{44F4ABAF-4B2C-4E3A-9DC2-00F06DDED1EC}"/>
    <cellStyle name="20% - Accent4 18 6 3" xfId="45993" xr:uid="{E50B9D69-BBBD-4314-9702-08DC6EC762E0}"/>
    <cellStyle name="20% - Accent4 18 7" xfId="10056" xr:uid="{4BB473C6-B5EF-4998-8171-BF1A055C4AB6}"/>
    <cellStyle name="20% - Accent4 18 7 2" xfId="27761" xr:uid="{DC61A6F5-5F63-4D0B-9536-3545855115C1}"/>
    <cellStyle name="20% - Accent4 18 7 2 2" xfId="56438" xr:uid="{A2E8CF6E-C0DE-44B2-8421-AAC761423A16}"/>
    <cellStyle name="20% - Accent4 18 7 3" xfId="38734" xr:uid="{F60BE539-D3EE-44A9-A6A6-D05EB2149E32}"/>
    <cellStyle name="20% - Accent4 18 8" xfId="18909" xr:uid="{5D3641F8-D15F-416C-B115-576B3635C33A}"/>
    <cellStyle name="20% - Accent4 18 8 2" xfId="47586" xr:uid="{14B0D01C-AF7D-4798-B39E-2AFE34931EDB}"/>
    <cellStyle name="20% - Accent4 18 9" xfId="30452" xr:uid="{62365CB8-C4E0-45BC-9951-7351F929BC49}"/>
    <cellStyle name="20% - Accent4 19" xfId="1232" xr:uid="{3CE02C5A-B222-411D-A294-789ECBEF1BE2}"/>
    <cellStyle name="20% - Accent4 19 2" xfId="1912" xr:uid="{7F68C354-A089-43C2-BE2C-AEB6FE0BCCBA}"/>
    <cellStyle name="20% - Accent4 19 2 2" xfId="3866" xr:uid="{90E20802-CB18-499C-91DD-B1AE6468AAEE}"/>
    <cellStyle name="20% - Accent4 19 2 2 2" xfId="32606" xr:uid="{B5B33C76-DE5B-4703-A8CF-9654F783C6FE}"/>
    <cellStyle name="20% - Accent4 19 2 3" xfId="5717" xr:uid="{C6977B2A-A6EF-4D48-B701-81ECF58BC4B8}"/>
    <cellStyle name="20% - Accent4 19 2 3 2" xfId="34402" xr:uid="{0923EB79-93CF-420C-B49F-DC45F45E71AD}"/>
    <cellStyle name="20% - Accent4 19 2 4" xfId="11429" xr:uid="{3D8695BB-8AA1-412E-9E41-16B783701681}"/>
    <cellStyle name="20% - Accent4 19 2 4 2" xfId="40107" xr:uid="{617B070E-5C1D-4E73-8DA4-A0CA63D27AB7}"/>
    <cellStyle name="20% - Accent4 19 2 5" xfId="20282" xr:uid="{00C282F5-81C6-4DD0-BFA0-52EBF7F7C2A1}"/>
    <cellStyle name="20% - Accent4 19 2 5 2" xfId="48959" xr:uid="{BC9C7BB6-681B-463A-88D9-847821ADA80E}"/>
    <cellStyle name="20% - Accent4 19 2 6" xfId="30813" xr:uid="{F6BDD64E-0AE1-4F16-84EF-5258F4386E88}"/>
    <cellStyle name="20% - Accent4 19 3" xfId="3186" xr:uid="{44EB6F88-B49B-48EF-8D6F-D4C8634F5DCE}"/>
    <cellStyle name="20% - Accent4 19 3 2" xfId="7134" xr:uid="{EEA7EE4C-1245-4EAD-9ACF-C38B40E044A0}"/>
    <cellStyle name="20% - Accent4 19 3 2 2" xfId="35819" xr:uid="{1CC3E0FB-4B99-4A76-8CD1-AACEC6953369}"/>
    <cellStyle name="20% - Accent4 19 3 3" xfId="12846" xr:uid="{44FE86EE-4651-4309-80CD-C85B60A26D8D}"/>
    <cellStyle name="20% - Accent4 19 3 3 2" xfId="41524" xr:uid="{CC730280-5854-4274-AA2F-D3737C98A934}"/>
    <cellStyle name="20% - Accent4 19 3 4" xfId="21699" xr:uid="{36EE94C0-6027-499B-8D92-F6260C41C912}"/>
    <cellStyle name="20% - Accent4 19 3 4 2" xfId="50376" xr:uid="{729E4444-2108-4BE9-87D9-5DBCE5918A2C}"/>
    <cellStyle name="20% - Accent4 19 3 5" xfId="31926" xr:uid="{6D8B335A-8D04-44F5-A583-FD421DB00D55}"/>
    <cellStyle name="20% - Accent4 19 4" xfId="8551" xr:uid="{B50703AC-3ABC-4DA2-8935-F50189B12C6E}"/>
    <cellStyle name="20% - Accent4 19 4 2" xfId="14263" xr:uid="{F02FA237-80C2-4CDB-BDA1-E36BBAC4E23F}"/>
    <cellStyle name="20% - Accent4 19 4 2 2" xfId="42941" xr:uid="{5CAAFE1C-D76F-4E31-9AF8-DC0A26BC48CE}"/>
    <cellStyle name="20% - Accent4 19 4 3" xfId="23116" xr:uid="{DE239535-0AC9-48BB-BF12-D878A9435B9F}"/>
    <cellStyle name="20% - Accent4 19 4 3 2" xfId="51793" xr:uid="{49802319-3DAB-4B1A-A7A6-322A7F04CAC3}"/>
    <cellStyle name="20% - Accent4 19 4 4" xfId="37236" xr:uid="{B6F37FDD-2E35-4123-9E8E-E1979E857584}"/>
    <cellStyle name="20% - Accent4 19 5" xfId="4366" xr:uid="{9AFD1142-5A15-46B2-B2D1-86F10BBCB1CF}"/>
    <cellStyle name="20% - Accent4 19 5 2" xfId="15778" xr:uid="{1506990F-F6B7-423A-8C2A-F45A0B7692A9}"/>
    <cellStyle name="20% - Accent4 19 5 2 2" xfId="44456" xr:uid="{240AAEDB-C8AB-4C21-AD5E-52F4B74514E7}"/>
    <cellStyle name="20% - Accent4 19 5 3" xfId="24631" xr:uid="{48673274-9B90-4456-855B-D83896B148C6}"/>
    <cellStyle name="20% - Accent4 19 5 3 2" xfId="53308" xr:uid="{C30C2A6C-A048-4B9D-88C5-2156537789F9}"/>
    <cellStyle name="20% - Accent4 19 5 4" xfId="33051" xr:uid="{FD57B9C6-CDC9-4D6C-91A0-DDFAAD0D45EF}"/>
    <cellStyle name="20% - Accent4 19 6" xfId="17337" xr:uid="{32CAECA2-228D-4579-A1BF-FA8833A54C57}"/>
    <cellStyle name="20% - Accent4 19 6 2" xfId="26190" xr:uid="{8FAB296C-E3A0-48DC-88FB-23AADADDE8B4}"/>
    <cellStyle name="20% - Accent4 19 6 2 2" xfId="54867" xr:uid="{E1C8B0E5-C8EB-41CD-9011-A01BF8FBCE64}"/>
    <cellStyle name="20% - Accent4 19 6 3" xfId="46015" xr:uid="{42AAB90E-6897-481E-A581-341819550C19}"/>
    <cellStyle name="20% - Accent4 19 7" xfId="10078" xr:uid="{A0F9F932-A5BF-45F1-B930-4EA5A48E66FE}"/>
    <cellStyle name="20% - Accent4 19 7 2" xfId="27783" xr:uid="{7A77BE11-B00A-4231-BAD2-A4A36C268E16}"/>
    <cellStyle name="20% - Accent4 19 7 2 2" xfId="56460" xr:uid="{BEDE239C-FDA0-450A-8879-31A07378B3AD}"/>
    <cellStyle name="20% - Accent4 19 7 3" xfId="38756" xr:uid="{E45EAB29-6357-4DDE-8929-720D1B7AE3F7}"/>
    <cellStyle name="20% - Accent4 19 8" xfId="18931" xr:uid="{3A8A4220-4A61-43E4-A9CF-560BDE2695F4}"/>
    <cellStyle name="20% - Accent4 19 8 2" xfId="47608" xr:uid="{C972DB88-4DB5-4AB0-A486-8FE25233A103}"/>
    <cellStyle name="20% - Accent4 19 9" xfId="30133" xr:uid="{043C5C5A-0BD0-4096-B5E3-8FF769661A83}"/>
    <cellStyle name="20% - Accent4 2" xfId="188" xr:uid="{AF7D065A-69E1-4435-BC27-7724986A72FE}"/>
    <cellStyle name="20% - Accent4 2 2" xfId="237" xr:uid="{F9512DB7-AC6A-42F9-8A75-E55018774272}"/>
    <cellStyle name="20% - Accent4 20" xfId="1934" xr:uid="{641B87C5-2CE7-4BF2-85A0-D6430269FEAA}"/>
    <cellStyle name="20% - Accent4 20 2" xfId="3888" xr:uid="{76AD549C-7BA2-43DD-9EEB-804FB43A0107}"/>
    <cellStyle name="20% - Accent4 20 2 2" xfId="5739" xr:uid="{A34504A7-9CCA-43D3-B38C-F4748EAC7176}"/>
    <cellStyle name="20% - Accent4 20 2 2 2" xfId="34424" xr:uid="{A99B23B2-3087-41A8-9100-AF5AEAF0F3B6}"/>
    <cellStyle name="20% - Accent4 20 2 3" xfId="11451" xr:uid="{97B3C1E5-0923-4265-9ACD-BBA5B0663850}"/>
    <cellStyle name="20% - Accent4 20 2 3 2" xfId="40129" xr:uid="{16AA5527-BA0F-4DF1-AC1E-C7F456EA3B17}"/>
    <cellStyle name="20% - Accent4 20 2 4" xfId="20304" xr:uid="{55E6BC50-FA4F-42A9-A7BB-0288ED632825}"/>
    <cellStyle name="20% - Accent4 20 2 4 2" xfId="48981" xr:uid="{EA0CEDED-F7CA-404F-8B2E-36CB069F6670}"/>
    <cellStyle name="20% - Accent4 20 2 5" xfId="32628" xr:uid="{7C6EC764-A7DC-4D89-A468-A8BDA73C4256}"/>
    <cellStyle name="20% - Accent4 20 3" xfId="7156" xr:uid="{162BB465-67B4-48B5-BC8C-6D53F10DCB00}"/>
    <cellStyle name="20% - Accent4 20 3 2" xfId="12868" xr:uid="{85CAEBC6-2CEA-431F-A437-1271C608BC16}"/>
    <cellStyle name="20% - Accent4 20 3 2 2" xfId="41546" xr:uid="{DA5933F1-9AF5-4188-9D7A-2248B73679A8}"/>
    <cellStyle name="20% - Accent4 20 3 3" xfId="21721" xr:uid="{7D830FE4-92AA-4949-A4A3-88D5BFE39C6E}"/>
    <cellStyle name="20% - Accent4 20 3 3 2" xfId="50398" xr:uid="{00FEFD5B-3E89-4E9A-B7A1-EC4141307859}"/>
    <cellStyle name="20% - Accent4 20 3 4" xfId="35841" xr:uid="{B4610082-D498-4F7C-ABA4-5E2EC0ABDFFA}"/>
    <cellStyle name="20% - Accent4 20 4" xfId="8573" xr:uid="{4381A228-A352-4E61-B0D2-F8FD5D7D0024}"/>
    <cellStyle name="20% - Accent4 20 4 2" xfId="14285" xr:uid="{AB38EA22-674B-464A-9F8B-5412948514D2}"/>
    <cellStyle name="20% - Accent4 20 4 2 2" xfId="42963" xr:uid="{0C3DC220-E8F5-41D6-A49D-4345DC0553BC}"/>
    <cellStyle name="20% - Accent4 20 4 3" xfId="23138" xr:uid="{722A2452-F57A-4A7A-A4FE-76F514C7BCAF}"/>
    <cellStyle name="20% - Accent4 20 4 3 2" xfId="51815" xr:uid="{BA8358A8-CB9E-4130-B07F-EC54A9902886}"/>
    <cellStyle name="20% - Accent4 20 4 4" xfId="37258" xr:uid="{482794A2-C64B-4925-8EF9-6DA1FBFEB2DC}"/>
    <cellStyle name="20% - Accent4 20 5" xfId="4388" xr:uid="{3B0340AA-6E8C-4516-A65D-7CCADD14AAC1}"/>
    <cellStyle name="20% - Accent4 20 5 2" xfId="15800" xr:uid="{DFC1CDD8-3854-4B5C-9247-F2B008543EE0}"/>
    <cellStyle name="20% - Accent4 20 5 2 2" xfId="44478" xr:uid="{D5781FF2-CC21-466C-91CE-6592AA7CBD3C}"/>
    <cellStyle name="20% - Accent4 20 5 3" xfId="24653" xr:uid="{05A2F161-14C6-4E0D-A911-C1ADBBB6CC82}"/>
    <cellStyle name="20% - Accent4 20 5 3 2" xfId="53330" xr:uid="{B19197A2-4DCD-4C3B-908D-5171A01AB2BC}"/>
    <cellStyle name="20% - Accent4 20 5 4" xfId="33073" xr:uid="{FB03F844-D62C-49EB-8DFC-A5A3F18201F1}"/>
    <cellStyle name="20% - Accent4 20 6" xfId="17359" xr:uid="{EF87D633-C80D-4004-A977-73D3AB669CDB}"/>
    <cellStyle name="20% - Accent4 20 6 2" xfId="26212" xr:uid="{EA5C3D7F-113D-4552-B038-94FB9F5E7B7F}"/>
    <cellStyle name="20% - Accent4 20 6 2 2" xfId="54889" xr:uid="{37FE1AFB-8B63-4493-9148-46273325FF88}"/>
    <cellStyle name="20% - Accent4 20 6 3" xfId="46037" xr:uid="{85697DEE-45D3-47FF-992D-09BCA6E322BF}"/>
    <cellStyle name="20% - Accent4 20 7" xfId="10100" xr:uid="{5FBBBDBB-048B-4557-8D95-0FDFB3BC31D9}"/>
    <cellStyle name="20% - Accent4 20 7 2" xfId="27805" xr:uid="{52BF9505-E654-4D85-BB4E-BF2AB1C8B3A1}"/>
    <cellStyle name="20% - Accent4 20 7 2 2" xfId="56482" xr:uid="{3DF0D929-6E3B-4865-9A6E-B8C80239EFF0}"/>
    <cellStyle name="20% - Accent4 20 7 3" xfId="38778" xr:uid="{DDC5FAE5-0370-4D05-8A64-9978EA5ACFF2}"/>
    <cellStyle name="20% - Accent4 20 8" xfId="18953" xr:uid="{F3552685-8BA0-479C-8236-74F11782C229}"/>
    <cellStyle name="20% - Accent4 20 8 2" xfId="47630" xr:uid="{88094F2C-E5C7-429F-B8F5-71360C44D365}"/>
    <cellStyle name="20% - Accent4 20 9" xfId="30835" xr:uid="{61D5FEEE-5492-45BF-80A1-E6EACC8760DA}"/>
    <cellStyle name="20% - Accent4 21" xfId="1957" xr:uid="{B1389047-0B93-4F9B-8519-EB356721129E}"/>
    <cellStyle name="20% - Accent4 21 2" xfId="3910" xr:uid="{3B5D8BEF-75A8-4C18-83D0-08C6E263A34D}"/>
    <cellStyle name="20% - Accent4 21 2 2" xfId="5761" xr:uid="{7E82FB6F-8447-4A0D-A243-3A8C739BEE58}"/>
    <cellStyle name="20% - Accent4 21 2 2 2" xfId="34446" xr:uid="{D9F2B231-50AE-4715-942D-6DEA92EBC877}"/>
    <cellStyle name="20% - Accent4 21 2 3" xfId="11473" xr:uid="{F6C17B30-9B93-4077-A0A5-ADE330FE69F1}"/>
    <cellStyle name="20% - Accent4 21 2 3 2" xfId="40151" xr:uid="{20143739-D8D6-4702-BFD9-95D847B8F99E}"/>
    <cellStyle name="20% - Accent4 21 2 4" xfId="20326" xr:uid="{374A6F15-3890-4253-BD79-AA48EC49BEF9}"/>
    <cellStyle name="20% - Accent4 21 2 4 2" xfId="49003" xr:uid="{C33686AD-AE86-4D6C-96DD-319E34B428AD}"/>
    <cellStyle name="20% - Accent4 21 2 5" xfId="32650" xr:uid="{39583C43-4071-4258-873E-440A397341B8}"/>
    <cellStyle name="20% - Accent4 21 3" xfId="7178" xr:uid="{2457C75C-4815-41A8-B9C3-CC17D9188FB3}"/>
    <cellStyle name="20% - Accent4 21 3 2" xfId="12890" xr:uid="{1B614DEC-6A1B-4796-AA47-46EA100574E8}"/>
    <cellStyle name="20% - Accent4 21 3 2 2" xfId="41568" xr:uid="{4C8F53C8-D00C-497C-9D44-5F58759EFDBB}"/>
    <cellStyle name="20% - Accent4 21 3 3" xfId="21743" xr:uid="{444D9146-CCEB-4D8C-8134-C920F268DD12}"/>
    <cellStyle name="20% - Accent4 21 3 3 2" xfId="50420" xr:uid="{B8233079-60D7-45C2-B12D-3CD4B5984FE0}"/>
    <cellStyle name="20% - Accent4 21 3 4" xfId="35863" xr:uid="{8CF4A39A-BFFA-42B4-89AE-39E1FB978E41}"/>
    <cellStyle name="20% - Accent4 21 4" xfId="8595" xr:uid="{6CE66D4D-7738-4BC4-AB0D-A3BADC4F5C05}"/>
    <cellStyle name="20% - Accent4 21 4 2" xfId="14307" xr:uid="{3DC75816-F5BF-44C1-9050-8999DBDED97A}"/>
    <cellStyle name="20% - Accent4 21 4 2 2" xfId="42985" xr:uid="{4C68D979-05E7-4D37-968B-00A1F2CAC038}"/>
    <cellStyle name="20% - Accent4 21 4 3" xfId="23160" xr:uid="{4C44B4E0-618F-4C2E-9383-D28AB7796C6F}"/>
    <cellStyle name="20% - Accent4 21 4 3 2" xfId="51837" xr:uid="{0DECF29A-0441-43CC-A71F-16DA215F478C}"/>
    <cellStyle name="20% - Accent4 21 4 4" xfId="37280" xr:uid="{D8876ADC-6DA6-4317-B5B3-EA3A606311EA}"/>
    <cellStyle name="20% - Accent4 21 5" xfId="4410" xr:uid="{FFC37D62-982E-4DC9-A854-D718CEF562C6}"/>
    <cellStyle name="20% - Accent4 21 5 2" xfId="15822" xr:uid="{F6BE4773-8639-4EDE-A431-F6177A2CD293}"/>
    <cellStyle name="20% - Accent4 21 5 2 2" xfId="44500" xr:uid="{96A1D44F-FEC4-48D4-ACD9-285801743036}"/>
    <cellStyle name="20% - Accent4 21 5 3" xfId="24675" xr:uid="{6D407168-5F8E-4BEF-96F7-7FE228902AE1}"/>
    <cellStyle name="20% - Accent4 21 5 3 2" xfId="53352" xr:uid="{8029F68B-9337-4E9E-BF01-1CADAE5A37CE}"/>
    <cellStyle name="20% - Accent4 21 5 4" xfId="33095" xr:uid="{7C768FE6-733B-4651-BE1F-9F5AC3074006}"/>
    <cellStyle name="20% - Accent4 21 6" xfId="17381" xr:uid="{7F90F2F7-DF65-435F-B2DC-B67637647D8A}"/>
    <cellStyle name="20% - Accent4 21 6 2" xfId="26234" xr:uid="{29BC1BBA-D624-4050-962D-26EE27BD8362}"/>
    <cellStyle name="20% - Accent4 21 6 2 2" xfId="54911" xr:uid="{0C27571A-B276-484D-8F5B-1A21AB1F697D}"/>
    <cellStyle name="20% - Accent4 21 6 3" xfId="46059" xr:uid="{5BE9C761-F0BA-44DA-B9CA-D781FBDC8336}"/>
    <cellStyle name="20% - Accent4 21 7" xfId="10122" xr:uid="{D77BDB04-5E98-4376-BBF9-3508F4111466}"/>
    <cellStyle name="20% - Accent4 21 7 2" xfId="27827" xr:uid="{8E325FF9-1535-4887-A4F4-A695E810E1FD}"/>
    <cellStyle name="20% - Accent4 21 7 2 2" xfId="56504" xr:uid="{7E48FEE2-1790-4253-B13B-832475E97488}"/>
    <cellStyle name="20% - Accent4 21 7 3" xfId="38800" xr:uid="{0F37D23E-F0BF-4FFF-80C9-604A88C69F06}"/>
    <cellStyle name="20% - Accent4 21 8" xfId="18975" xr:uid="{47825385-8D36-4671-BD8E-BA14C4D9A266}"/>
    <cellStyle name="20% - Accent4 21 8 2" xfId="47652" xr:uid="{C1499F24-21C2-41D1-B768-569468543505}"/>
    <cellStyle name="20% - Accent4 21 9" xfId="30857" xr:uid="{4321FCA3-2199-4B75-8E39-82A4FEC43270}"/>
    <cellStyle name="20% - Accent4 22" xfId="1571" xr:uid="{DFBC2A5E-6E17-4EF6-97DA-08520831C2C2}"/>
    <cellStyle name="20% - Accent4 22 2" xfId="3525" xr:uid="{253010DF-A3C9-452E-B803-0366C5E8A90F}"/>
    <cellStyle name="20% - Accent4 22 2 2" xfId="5783" xr:uid="{281EF61A-2595-4A3D-B073-17B6695DB52B}"/>
    <cellStyle name="20% - Accent4 22 2 2 2" xfId="34468" xr:uid="{4FD821D8-B583-479A-B887-315F246FD317}"/>
    <cellStyle name="20% - Accent4 22 2 3" xfId="11495" xr:uid="{10171EB3-F6AF-4E1E-A531-8CAEACBCA450}"/>
    <cellStyle name="20% - Accent4 22 2 3 2" xfId="40173" xr:uid="{753A4478-514B-4B4F-9CD8-876862FD3D1E}"/>
    <cellStyle name="20% - Accent4 22 2 4" xfId="20348" xr:uid="{DD21C2B5-1119-4805-B314-DB6DDBB1EA73}"/>
    <cellStyle name="20% - Accent4 22 2 4 2" xfId="49025" xr:uid="{9407230C-AA40-4FF5-803D-AE123E75CCE7}"/>
    <cellStyle name="20% - Accent4 22 2 5" xfId="32265" xr:uid="{3D1B89BA-C87A-46BB-B065-23BD0CCDAE52}"/>
    <cellStyle name="20% - Accent4 22 3" xfId="7200" xr:uid="{0446B6BC-FE04-4345-BBAE-ED1AE5C077F9}"/>
    <cellStyle name="20% - Accent4 22 3 2" xfId="12912" xr:uid="{F3DBBA72-B7C2-4160-BFC1-28A356D59A19}"/>
    <cellStyle name="20% - Accent4 22 3 2 2" xfId="41590" xr:uid="{13C7104C-2228-4CDA-B03C-2A1BDFBE3511}"/>
    <cellStyle name="20% - Accent4 22 3 3" xfId="21765" xr:uid="{22EFFA1A-393D-4C1F-AE44-40617CA76F3A}"/>
    <cellStyle name="20% - Accent4 22 3 3 2" xfId="50442" xr:uid="{984DB0E7-3328-4673-A444-9AAF0F84742B}"/>
    <cellStyle name="20% - Accent4 22 3 4" xfId="35885" xr:uid="{25B951A8-4407-4BB7-92CF-52AFA3CBCE2E}"/>
    <cellStyle name="20% - Accent4 22 4" xfId="8617" xr:uid="{CF1E0C7F-363A-4B32-9398-2E4D02074AC0}"/>
    <cellStyle name="20% - Accent4 22 4 2" xfId="14329" xr:uid="{CDE88E3A-D8EB-40AA-B989-3C851F78B935}"/>
    <cellStyle name="20% - Accent4 22 4 2 2" xfId="43007" xr:uid="{9A6A5F48-DD1F-4ECC-8D6E-6AEDFC385203}"/>
    <cellStyle name="20% - Accent4 22 4 3" xfId="23182" xr:uid="{AC0F17CA-DCF2-4E11-82EC-F86AAFFD7B93}"/>
    <cellStyle name="20% - Accent4 22 4 3 2" xfId="51859" xr:uid="{F46F20FB-3EBC-4547-8396-92A7915ECCC2}"/>
    <cellStyle name="20% - Accent4 22 4 4" xfId="37302" xr:uid="{EE56DB1A-0989-4F89-8E9C-1A005BD63837}"/>
    <cellStyle name="20% - Accent4 22 5" xfId="4432" xr:uid="{C39C1D06-3A85-4652-9735-9D06AD977B78}"/>
    <cellStyle name="20% - Accent4 22 5 2" xfId="15844" xr:uid="{58B3D971-7413-4F9F-8FAC-50885359A8CD}"/>
    <cellStyle name="20% - Accent4 22 5 2 2" xfId="44522" xr:uid="{208EDA94-1F64-4084-B6AB-A24810FC648F}"/>
    <cellStyle name="20% - Accent4 22 5 3" xfId="24697" xr:uid="{DCE06BED-8764-4529-8660-32381690B65F}"/>
    <cellStyle name="20% - Accent4 22 5 3 2" xfId="53374" xr:uid="{407D8BBE-506B-409C-9043-7D9E8FFBBDEB}"/>
    <cellStyle name="20% - Accent4 22 5 4" xfId="33117" xr:uid="{00488807-FC3C-4115-8B0B-40830062651A}"/>
    <cellStyle name="20% - Accent4 22 6" xfId="17403" xr:uid="{DB8E0234-2E05-42FF-9078-83AA598D6FE2}"/>
    <cellStyle name="20% - Accent4 22 6 2" xfId="26256" xr:uid="{1AA320D2-947C-4227-B4DC-1F6F71F8C992}"/>
    <cellStyle name="20% - Accent4 22 6 2 2" xfId="54933" xr:uid="{F415CDD7-2C36-45F1-BA3B-45F3A032B491}"/>
    <cellStyle name="20% - Accent4 22 6 3" xfId="46081" xr:uid="{1BBDA6FC-A69A-4271-A149-6C0C2FD4D45B}"/>
    <cellStyle name="20% - Accent4 22 7" xfId="10144" xr:uid="{47E03474-3DFE-420C-BB86-D39A1DB65E12}"/>
    <cellStyle name="20% - Accent4 22 7 2" xfId="27849" xr:uid="{A37170C4-116A-4139-99B6-FB5A3BAF3066}"/>
    <cellStyle name="20% - Accent4 22 7 2 2" xfId="56526" xr:uid="{97491E33-8DAD-498A-9B57-AD7943F715B7}"/>
    <cellStyle name="20% - Accent4 22 7 3" xfId="38822" xr:uid="{3FBEBA1A-68D2-4774-B9A8-FCED844B312E}"/>
    <cellStyle name="20% - Accent4 22 8" xfId="18997" xr:uid="{E543760A-A0EA-46D1-B7E8-5A146865D94C}"/>
    <cellStyle name="20% - Accent4 22 8 2" xfId="47674" xr:uid="{B80D07B8-DF58-4E89-AE1B-23CB8A6B705A}"/>
    <cellStyle name="20% - Accent4 22 9" xfId="30472" xr:uid="{69C4B907-19DA-4ADB-A618-82CAE510ABFE}"/>
    <cellStyle name="20% - Accent4 23" xfId="2147" xr:uid="{D6D25232-2939-4FEF-92E6-FE61F6FECEE2}"/>
    <cellStyle name="20% - Accent4 23 2" xfId="5805" xr:uid="{CCD7D1CC-28B2-4F28-9DE5-330BAE9C5EEE}"/>
    <cellStyle name="20% - Accent4 23 2 2" xfId="11517" xr:uid="{D3B00452-C7AE-4559-AA53-B887E65E634A}"/>
    <cellStyle name="20% - Accent4 23 2 2 2" xfId="40195" xr:uid="{7BDA1EA0-7AA1-41DF-B59C-3C71A1642FE9}"/>
    <cellStyle name="20% - Accent4 23 2 3" xfId="20370" xr:uid="{8612B57A-52C9-4328-A9A3-66E9CC4017DF}"/>
    <cellStyle name="20% - Accent4 23 2 3 2" xfId="49047" xr:uid="{8CECFE9F-8892-4E5A-9D46-C50DD9E14B78}"/>
    <cellStyle name="20% - Accent4 23 2 4" xfId="34490" xr:uid="{FDC6E9D9-2893-489E-85AA-51A76AFDA617}"/>
    <cellStyle name="20% - Accent4 23 3" xfId="7222" xr:uid="{C17E4D10-7F3F-4083-BF2A-324B3A0FAA34}"/>
    <cellStyle name="20% - Accent4 23 3 2" xfId="12934" xr:uid="{20C0A4EC-A429-4A57-B9C3-B8A8B775FCB8}"/>
    <cellStyle name="20% - Accent4 23 3 2 2" xfId="41612" xr:uid="{E44C1DCC-2A27-4A60-9181-D7FB7FFE7BD1}"/>
    <cellStyle name="20% - Accent4 23 3 3" xfId="21787" xr:uid="{6E45DEDC-5F8E-40CB-A0DA-6FEE0C15864F}"/>
    <cellStyle name="20% - Accent4 23 3 3 2" xfId="50464" xr:uid="{6638F58A-0CF5-40EB-A8D1-1E64B41ACE25}"/>
    <cellStyle name="20% - Accent4 23 3 4" xfId="35907" xr:uid="{31FADD79-323F-418B-8722-CF96FDE9D435}"/>
    <cellStyle name="20% - Accent4 23 4" xfId="8639" xr:uid="{65354189-EC49-42E8-A24E-7A3FAACA57D4}"/>
    <cellStyle name="20% - Accent4 23 4 2" xfId="14351" xr:uid="{DED24BFD-0EDF-4F9B-A803-909CE1BD0B74}"/>
    <cellStyle name="20% - Accent4 23 4 2 2" xfId="43029" xr:uid="{44E12A8F-2C9C-4F67-BB28-1A8472A14303}"/>
    <cellStyle name="20% - Accent4 23 4 3" xfId="23204" xr:uid="{75D93C3E-5B72-4D36-8093-D3183FC08051}"/>
    <cellStyle name="20% - Accent4 23 4 3 2" xfId="51881" xr:uid="{F9FDE336-FA05-4C35-8E9A-F1CFAF827C7E}"/>
    <cellStyle name="20% - Accent4 23 4 4" xfId="37324" xr:uid="{7220347E-4A48-441B-BC37-E02FD72FA8BC}"/>
    <cellStyle name="20% - Accent4 23 5" xfId="4454" xr:uid="{2F839794-8A76-45BD-B115-4E9C7A2BA0CD}"/>
    <cellStyle name="20% - Accent4 23 5 2" xfId="15866" xr:uid="{3DD3142A-2506-4A6E-910D-9DB1E45B06A2}"/>
    <cellStyle name="20% - Accent4 23 5 2 2" xfId="44544" xr:uid="{B6FEE544-CEC0-4693-9CE1-CC421CCE6E4D}"/>
    <cellStyle name="20% - Accent4 23 5 3" xfId="24719" xr:uid="{7D2E7778-B0DE-4803-A0C7-37A1310766CC}"/>
    <cellStyle name="20% - Accent4 23 5 3 2" xfId="53396" xr:uid="{E48E71D8-148E-4E07-99FC-7B95DBFA2A7C}"/>
    <cellStyle name="20% - Accent4 23 5 4" xfId="33139" xr:uid="{62C9D12D-AF6B-412D-938C-BB4C1E62A2D0}"/>
    <cellStyle name="20% - Accent4 23 6" xfId="17425" xr:uid="{8A8596EB-50B5-4785-8DCB-0DF2CF1C5A34}"/>
    <cellStyle name="20% - Accent4 23 6 2" xfId="26278" xr:uid="{DE366A81-AEBD-4B1D-A0E4-795C5C4CF671}"/>
    <cellStyle name="20% - Accent4 23 6 2 2" xfId="54955" xr:uid="{EAB6981F-39AD-4C18-A489-F4AF2376B032}"/>
    <cellStyle name="20% - Accent4 23 6 3" xfId="46103" xr:uid="{FEE9C1A0-5679-4F09-8C71-80ECA0AAEAFD}"/>
    <cellStyle name="20% - Accent4 23 7" xfId="10166" xr:uid="{09BAB696-0B10-48FC-A65A-4A74479F65EB}"/>
    <cellStyle name="20% - Accent4 23 7 2" xfId="27871" xr:uid="{4B3217F4-A49D-4349-9F0D-711671C94E1F}"/>
    <cellStyle name="20% - Accent4 23 7 2 2" xfId="56548" xr:uid="{814B9E7F-F9BC-452C-92C6-62F2E5E918EE}"/>
    <cellStyle name="20% - Accent4 23 7 3" xfId="38844" xr:uid="{8499B322-1B71-4F60-B9C3-12C3BE63CDFC}"/>
    <cellStyle name="20% - Accent4 23 8" xfId="19019" xr:uid="{117CDD98-416A-4280-B408-0161F9117CAA}"/>
    <cellStyle name="20% - Accent4 23 8 2" xfId="47696" xr:uid="{90D1AF01-B4E9-4A4C-A285-24EE62C4733A}"/>
    <cellStyle name="20% - Accent4 23 9" xfId="30919" xr:uid="{031F11F7-6F93-41F7-82E1-770A15679698}"/>
    <cellStyle name="20% - Accent4 24" xfId="4476" xr:uid="{3D36B2F0-F274-4497-A5A7-D6554F7CE4DF}"/>
    <cellStyle name="20% - Accent4 24 2" xfId="5827" xr:uid="{F1D834E3-EA3E-4B2B-A9BE-A186A16C0BB6}"/>
    <cellStyle name="20% - Accent4 24 2 2" xfId="11539" xr:uid="{8C02873F-3A0B-4D2C-9200-04E054862E26}"/>
    <cellStyle name="20% - Accent4 24 2 2 2" xfId="40217" xr:uid="{F97DA330-F131-4F89-9D2B-9F269E2413FC}"/>
    <cellStyle name="20% - Accent4 24 2 3" xfId="20392" xr:uid="{57A2570D-0F35-4CBE-B839-287776A3B402}"/>
    <cellStyle name="20% - Accent4 24 2 3 2" xfId="49069" xr:uid="{DFD6CDAA-C37D-463F-9983-CA80CF707ADA}"/>
    <cellStyle name="20% - Accent4 24 2 4" xfId="34512" xr:uid="{5589B7D6-A9C3-425E-8C60-3CAD1671B24F}"/>
    <cellStyle name="20% - Accent4 24 3" xfId="7244" xr:uid="{3A9E0620-6F1E-41BD-98B9-BA2793B12844}"/>
    <cellStyle name="20% - Accent4 24 3 2" xfId="12956" xr:uid="{B7DED8E1-09FF-4E4A-938E-923265B0AF39}"/>
    <cellStyle name="20% - Accent4 24 3 2 2" xfId="41634" xr:uid="{2FF99671-D75B-4116-B1B0-8120C300E9BD}"/>
    <cellStyle name="20% - Accent4 24 3 3" xfId="21809" xr:uid="{EB3F37AE-4BF1-4973-891D-5C847D76EDBA}"/>
    <cellStyle name="20% - Accent4 24 3 3 2" xfId="50486" xr:uid="{E054E746-40E9-4C51-B75B-0F0B128CA1CE}"/>
    <cellStyle name="20% - Accent4 24 3 4" xfId="35929" xr:uid="{5380E14C-EB5A-4089-AEBC-5D921B94C725}"/>
    <cellStyle name="20% - Accent4 24 4" xfId="8661" xr:uid="{2DBA8B08-0CBE-4BCD-AEE1-B8F86B50B720}"/>
    <cellStyle name="20% - Accent4 24 4 2" xfId="14373" xr:uid="{2A7D12DE-B438-4CBC-8CB2-B5EC37C77BEA}"/>
    <cellStyle name="20% - Accent4 24 4 2 2" xfId="43051" xr:uid="{1480868A-2084-471A-937F-08FA67DAEABD}"/>
    <cellStyle name="20% - Accent4 24 4 3" xfId="23226" xr:uid="{3DA61071-A6D5-4577-A83E-1BD91E2B3CB8}"/>
    <cellStyle name="20% - Accent4 24 4 3 2" xfId="51903" xr:uid="{7CB9425F-A27D-4EB0-8D7D-3CF09328C0C7}"/>
    <cellStyle name="20% - Accent4 24 4 4" xfId="37346" xr:uid="{6B79DF97-DD76-4FCD-A411-BD2325C21004}"/>
    <cellStyle name="20% - Accent4 24 5" xfId="15888" xr:uid="{A60838F9-3E00-4290-8491-8A5B5EFA2FFA}"/>
    <cellStyle name="20% - Accent4 24 5 2" xfId="24741" xr:uid="{F55B0C08-F738-4AEF-A287-F968E8AB1670}"/>
    <cellStyle name="20% - Accent4 24 5 2 2" xfId="53418" xr:uid="{A346777C-CA30-437A-B6CB-A58C0760FEAA}"/>
    <cellStyle name="20% - Accent4 24 5 3" xfId="44566" xr:uid="{AE0DA224-2E3E-4E89-9243-FD1FAE843C76}"/>
    <cellStyle name="20% - Accent4 24 6" xfId="17447" xr:uid="{FC344F81-6C35-4FC4-B3D6-AA08CF161731}"/>
    <cellStyle name="20% - Accent4 24 6 2" xfId="26300" xr:uid="{CFDDD46D-7688-46A1-A06F-DBDB2E26086F}"/>
    <cellStyle name="20% - Accent4 24 6 2 2" xfId="54977" xr:uid="{D6324CD5-758C-4575-833F-444C7666E6F4}"/>
    <cellStyle name="20% - Accent4 24 6 3" xfId="46125" xr:uid="{7AC4E005-3612-4E0E-9667-29DB3AC9216A}"/>
    <cellStyle name="20% - Accent4 24 7" xfId="10188" xr:uid="{3B90475E-973D-4C77-BA2F-F3BCD2C25175}"/>
    <cellStyle name="20% - Accent4 24 7 2" xfId="27893" xr:uid="{C42EA0C4-63B4-4494-9B00-E9D1BD4EB39D}"/>
    <cellStyle name="20% - Accent4 24 7 2 2" xfId="56570" xr:uid="{4BA68347-FBD1-428A-9E3C-AAC844E166DD}"/>
    <cellStyle name="20% - Accent4 24 7 3" xfId="38866" xr:uid="{91825612-BC70-48C9-8CD1-EA9A3DF910B9}"/>
    <cellStyle name="20% - Accent4 24 8" xfId="19041" xr:uid="{7ACCDC8D-03D4-4946-9E90-437E9A39166D}"/>
    <cellStyle name="20% - Accent4 24 8 2" xfId="47718" xr:uid="{D9CF56AF-E257-42DF-999B-4FCB82BE0B2F}"/>
    <cellStyle name="20% - Accent4 24 9" xfId="33161" xr:uid="{DE662FB8-B138-4D73-B1E1-3E99F8BFB1BF}"/>
    <cellStyle name="20% - Accent4 25" xfId="4498" xr:uid="{BE52DC1C-5EA3-4271-B755-8583688BF465}"/>
    <cellStyle name="20% - Accent4 25 2" xfId="5849" xr:uid="{346AB0FE-89D2-42C2-9DED-F22CEA06B86C}"/>
    <cellStyle name="20% - Accent4 25 2 2" xfId="11561" xr:uid="{3028FBC8-F476-4897-8987-A44DEE6F9D74}"/>
    <cellStyle name="20% - Accent4 25 2 2 2" xfId="40239" xr:uid="{950C2986-9A4D-4A21-8AC1-7C32E77B5DA7}"/>
    <cellStyle name="20% - Accent4 25 2 3" xfId="20414" xr:uid="{4AE92CEE-19F2-49F7-9C96-20797981F45A}"/>
    <cellStyle name="20% - Accent4 25 2 3 2" xfId="49091" xr:uid="{32ED8ED4-B536-4742-87DB-DE0DBA7D1085}"/>
    <cellStyle name="20% - Accent4 25 2 4" xfId="34534" xr:uid="{9D3CD30E-EB71-4079-8ECD-C6B2E42D3B52}"/>
    <cellStyle name="20% - Accent4 25 3" xfId="7266" xr:uid="{5613EDAF-602D-454A-B7C8-9B1D87DD9E4C}"/>
    <cellStyle name="20% - Accent4 25 3 2" xfId="12978" xr:uid="{62EB6BF7-CDAF-420D-9550-F57367690839}"/>
    <cellStyle name="20% - Accent4 25 3 2 2" xfId="41656" xr:uid="{6B2B3051-82F6-4254-990E-19B21A75C364}"/>
    <cellStyle name="20% - Accent4 25 3 3" xfId="21831" xr:uid="{04A5F8D9-F540-42E6-934E-26F9A1DD90E9}"/>
    <cellStyle name="20% - Accent4 25 3 3 2" xfId="50508" xr:uid="{B721104E-D439-462C-8AB8-5B2FFB53AF3C}"/>
    <cellStyle name="20% - Accent4 25 3 4" xfId="35951" xr:uid="{D2471BC9-E58F-460D-A630-53F5DD806169}"/>
    <cellStyle name="20% - Accent4 25 4" xfId="8683" xr:uid="{AD954CB2-72E2-4D0B-8180-6E8179728FA3}"/>
    <cellStyle name="20% - Accent4 25 4 2" xfId="14395" xr:uid="{A453CA04-4400-4D04-A5AB-89174DF179FB}"/>
    <cellStyle name="20% - Accent4 25 4 2 2" xfId="43073" xr:uid="{46D0E0CF-D04A-41B6-AF54-4E9C47C4D8A2}"/>
    <cellStyle name="20% - Accent4 25 4 3" xfId="23248" xr:uid="{537EA8E1-9F6A-4938-A122-35FD11430558}"/>
    <cellStyle name="20% - Accent4 25 4 3 2" xfId="51925" xr:uid="{B2B957F0-A534-41B6-87D6-A19CF9374F23}"/>
    <cellStyle name="20% - Accent4 25 4 4" xfId="37368" xr:uid="{819CA789-DFA4-4E8B-889B-DD852640FA8E}"/>
    <cellStyle name="20% - Accent4 25 5" xfId="15910" xr:uid="{23C52048-BE1F-4C55-AC5A-85A1A7CC281D}"/>
    <cellStyle name="20% - Accent4 25 5 2" xfId="24763" xr:uid="{F1866F6E-EE2F-471F-AF57-1CAA7BD2A9FB}"/>
    <cellStyle name="20% - Accent4 25 5 2 2" xfId="53440" xr:uid="{E7EB5BF9-932B-4C33-8E27-3DD2D5315137}"/>
    <cellStyle name="20% - Accent4 25 5 3" xfId="44588" xr:uid="{CA6BBEA1-5C8C-4B92-8A3E-222402AD84C9}"/>
    <cellStyle name="20% - Accent4 25 6" xfId="17469" xr:uid="{D9D91542-D9D2-4A5C-9F5E-A07C5FD2445F}"/>
    <cellStyle name="20% - Accent4 25 6 2" xfId="26322" xr:uid="{E82F9284-947E-4343-B734-C1AD10CF56B3}"/>
    <cellStyle name="20% - Accent4 25 6 2 2" xfId="54999" xr:uid="{6A245734-B1DF-4690-A852-6FD5E96E719C}"/>
    <cellStyle name="20% - Accent4 25 6 3" xfId="46147" xr:uid="{391E29B5-35FD-4EEE-9722-081FF7962F4E}"/>
    <cellStyle name="20% - Accent4 25 7" xfId="10210" xr:uid="{EA39366A-5095-4A59-B1D4-FFF3F373B55A}"/>
    <cellStyle name="20% - Accent4 25 7 2" xfId="27915" xr:uid="{57670049-43E3-4343-BF7C-B8EE1956F345}"/>
    <cellStyle name="20% - Accent4 25 7 2 2" xfId="56592" xr:uid="{C0DA0EC9-3901-4CD0-9E09-201A7BB0FD10}"/>
    <cellStyle name="20% - Accent4 25 7 3" xfId="38888" xr:uid="{B020BB12-9479-4DD9-A367-4F0891439199}"/>
    <cellStyle name="20% - Accent4 25 8" xfId="19063" xr:uid="{32CDE860-667B-4101-AE2B-73D2B5DE82E0}"/>
    <cellStyle name="20% - Accent4 25 8 2" xfId="47740" xr:uid="{7311FD06-1DB9-49A5-B8DD-743DD759BE41}"/>
    <cellStyle name="20% - Accent4 25 9" xfId="33183" xr:uid="{F4D3AF1A-58F5-4546-83C1-4EDADDA776F1}"/>
    <cellStyle name="20% - Accent4 26" xfId="4520" xr:uid="{AD31E269-70A0-4703-BFD8-9FCCB304CF2E}"/>
    <cellStyle name="20% - Accent4 26 2" xfId="5871" xr:uid="{DD57A177-50D6-410B-B1EE-D42FCFBDB59C}"/>
    <cellStyle name="20% - Accent4 26 2 2" xfId="11583" xr:uid="{D4297114-B234-49F7-93CD-06C4FF5FA703}"/>
    <cellStyle name="20% - Accent4 26 2 2 2" xfId="40261" xr:uid="{84DF7414-40F0-4FAB-A5CA-FA561A6790F4}"/>
    <cellStyle name="20% - Accent4 26 2 3" xfId="20436" xr:uid="{E92186F2-8F2B-45F0-A585-4CB6587AE16C}"/>
    <cellStyle name="20% - Accent4 26 2 3 2" xfId="49113" xr:uid="{087762DA-B4C2-45CC-A19E-0703A92F602A}"/>
    <cellStyle name="20% - Accent4 26 2 4" xfId="34556" xr:uid="{F22FE92C-AB31-4296-9274-96F60EB5736E}"/>
    <cellStyle name="20% - Accent4 26 3" xfId="7288" xr:uid="{F78F55A0-2A42-40FB-9E6A-E79C4B137D09}"/>
    <cellStyle name="20% - Accent4 26 3 2" xfId="13000" xr:uid="{356695DB-F08C-4A08-9D41-0C05B9356D9E}"/>
    <cellStyle name="20% - Accent4 26 3 2 2" xfId="41678" xr:uid="{94285677-4A9E-4C92-84E0-EB6EDBBCDFE6}"/>
    <cellStyle name="20% - Accent4 26 3 3" xfId="21853" xr:uid="{4E89847B-4521-4F92-924C-E2DE4D3FD114}"/>
    <cellStyle name="20% - Accent4 26 3 3 2" xfId="50530" xr:uid="{F9D28032-81D0-42D3-8407-2D37D71632A8}"/>
    <cellStyle name="20% - Accent4 26 3 4" xfId="35973" xr:uid="{F33EA73B-6FC5-4F49-92A1-05154CB64B07}"/>
    <cellStyle name="20% - Accent4 26 4" xfId="8705" xr:uid="{59508460-7EB6-40DD-9CB6-18D8DEEAB4CE}"/>
    <cellStyle name="20% - Accent4 26 4 2" xfId="14417" xr:uid="{1A3635E3-C0BB-4287-B949-D116CBD5CBA4}"/>
    <cellStyle name="20% - Accent4 26 4 2 2" xfId="43095" xr:uid="{D4BB4F2F-1C23-4C80-8D4A-3A7803F96500}"/>
    <cellStyle name="20% - Accent4 26 4 3" xfId="23270" xr:uid="{45EB1B5F-05DF-494E-8827-91A29C775AE1}"/>
    <cellStyle name="20% - Accent4 26 4 3 2" xfId="51947" xr:uid="{0A3EE4AB-C61E-44AE-A613-FF555964C077}"/>
    <cellStyle name="20% - Accent4 26 4 4" xfId="37390" xr:uid="{440CF13C-8C2D-473C-A7D3-D04E35413E34}"/>
    <cellStyle name="20% - Accent4 26 5" xfId="15932" xr:uid="{ED978428-C1EE-4CEB-AF2C-35E4B788B8FF}"/>
    <cellStyle name="20% - Accent4 26 5 2" xfId="24785" xr:uid="{9095BE9F-D9B8-4F2E-8B3F-8DFE40D7D98D}"/>
    <cellStyle name="20% - Accent4 26 5 2 2" xfId="53462" xr:uid="{B52AC458-6B6F-413A-AEE0-CD42646F2408}"/>
    <cellStyle name="20% - Accent4 26 5 3" xfId="44610" xr:uid="{3AE49575-23B8-4F2D-A650-D7C165153326}"/>
    <cellStyle name="20% - Accent4 26 6" xfId="17491" xr:uid="{9AF4B5FB-D67D-4883-A6AF-2A036A198AA4}"/>
    <cellStyle name="20% - Accent4 26 6 2" xfId="26344" xr:uid="{FE2646EA-583E-40FC-8588-B60E93BED3C4}"/>
    <cellStyle name="20% - Accent4 26 6 2 2" xfId="55021" xr:uid="{2108BB8E-3EDD-4584-8766-BEDD3B92A9CA}"/>
    <cellStyle name="20% - Accent4 26 6 3" xfId="46169" xr:uid="{9B03E9AD-DDE2-4F5B-A273-828D107102F3}"/>
    <cellStyle name="20% - Accent4 26 7" xfId="10232" xr:uid="{9CCEED63-507A-4B5F-859D-59BB30716990}"/>
    <cellStyle name="20% - Accent4 26 7 2" xfId="27937" xr:uid="{A53A4E22-CFE4-47AD-A7DE-ADF4F1D1557A}"/>
    <cellStyle name="20% - Accent4 26 7 2 2" xfId="56614" xr:uid="{51A83097-968C-4E5C-B8CD-2C8EA5C55292}"/>
    <cellStyle name="20% - Accent4 26 7 3" xfId="38910" xr:uid="{22870E46-0801-493E-9A76-9E9C6C96B763}"/>
    <cellStyle name="20% - Accent4 26 8" xfId="19085" xr:uid="{59A7DF0B-23A1-412A-AB9B-125602661974}"/>
    <cellStyle name="20% - Accent4 26 8 2" xfId="47762" xr:uid="{4AB1C583-6B16-4E44-9A34-A20C6878C4D2}"/>
    <cellStyle name="20% - Accent4 26 9" xfId="33205" xr:uid="{8E2D4912-5801-4D98-A935-3F94B3611FDA}"/>
    <cellStyle name="20% - Accent4 27" xfId="4542" xr:uid="{082C5915-3031-4A57-9D18-5D9143C4FC40}"/>
    <cellStyle name="20% - Accent4 27 2" xfId="5893" xr:uid="{8D58EE97-C71C-49B5-A1C5-E9C71CD72C93}"/>
    <cellStyle name="20% - Accent4 27 2 2" xfId="11605" xr:uid="{5E9C4B66-6F6E-49DE-9AE4-94CC7FB74157}"/>
    <cellStyle name="20% - Accent4 27 2 2 2" xfId="40283" xr:uid="{E971C458-4B31-4584-BE71-847E6183596F}"/>
    <cellStyle name="20% - Accent4 27 2 3" xfId="20458" xr:uid="{32891FC4-2515-497C-B222-D0B4481502EE}"/>
    <cellStyle name="20% - Accent4 27 2 3 2" xfId="49135" xr:uid="{5C0340D3-316A-4081-930B-CF9B55E3F866}"/>
    <cellStyle name="20% - Accent4 27 2 4" xfId="34578" xr:uid="{C5D459FB-6D9D-421C-9397-4032F5951E11}"/>
    <cellStyle name="20% - Accent4 27 3" xfId="7310" xr:uid="{E8EEB80E-8ED2-4517-934E-FA1E0DF1D360}"/>
    <cellStyle name="20% - Accent4 27 3 2" xfId="13022" xr:uid="{358F25D5-B037-4585-9897-0926AD71A688}"/>
    <cellStyle name="20% - Accent4 27 3 2 2" xfId="41700" xr:uid="{111D1C89-7AD1-4B03-A90A-30C707FE7815}"/>
    <cellStyle name="20% - Accent4 27 3 3" xfId="21875" xr:uid="{C41FAD7F-CC3A-4B97-9119-900776D8C3E2}"/>
    <cellStyle name="20% - Accent4 27 3 3 2" xfId="50552" xr:uid="{669EA04B-7F3D-4559-890B-3D5C053B81F6}"/>
    <cellStyle name="20% - Accent4 27 3 4" xfId="35995" xr:uid="{19110865-84A9-421D-A885-4B648F9F3262}"/>
    <cellStyle name="20% - Accent4 27 4" xfId="8727" xr:uid="{E02FFA3E-F370-44CD-8EDA-3EF9F8CC8455}"/>
    <cellStyle name="20% - Accent4 27 4 2" xfId="14439" xr:uid="{E53624E4-A140-409F-ADCF-EB290BFE3A74}"/>
    <cellStyle name="20% - Accent4 27 4 2 2" xfId="43117" xr:uid="{0A236055-511B-4741-A0CD-8534C0085F1F}"/>
    <cellStyle name="20% - Accent4 27 4 3" xfId="23292" xr:uid="{6B59932C-CC13-49EA-921E-080975F531C9}"/>
    <cellStyle name="20% - Accent4 27 4 3 2" xfId="51969" xr:uid="{585D4C33-7F7C-404B-88E7-EAFA263019F4}"/>
    <cellStyle name="20% - Accent4 27 4 4" xfId="37412" xr:uid="{7745E27A-9FBE-417B-B0C6-0BB447B3A3CF}"/>
    <cellStyle name="20% - Accent4 27 5" xfId="15954" xr:uid="{34AB8FF2-5289-4FC0-AF2A-2160DCCF8EA3}"/>
    <cellStyle name="20% - Accent4 27 5 2" xfId="24807" xr:uid="{214F0308-350A-4657-AEAF-A26C14A60648}"/>
    <cellStyle name="20% - Accent4 27 5 2 2" xfId="53484" xr:uid="{4EB9EC47-23AF-4CE9-B32E-2E8E4989415B}"/>
    <cellStyle name="20% - Accent4 27 5 3" xfId="44632" xr:uid="{B4691C94-CC55-44A3-A862-B33AA8FB9E8A}"/>
    <cellStyle name="20% - Accent4 27 6" xfId="17513" xr:uid="{B52E5001-8E6F-46AA-B5A0-422F99567611}"/>
    <cellStyle name="20% - Accent4 27 6 2" xfId="26366" xr:uid="{DD7294B9-3E8B-415F-9D14-B024DAD213BE}"/>
    <cellStyle name="20% - Accent4 27 6 2 2" xfId="55043" xr:uid="{EFA28A26-F546-4C27-AC57-67B7D098DB51}"/>
    <cellStyle name="20% - Accent4 27 6 3" xfId="46191" xr:uid="{6B4ACBA7-9BA9-4FEE-A372-3FF842E070BD}"/>
    <cellStyle name="20% - Accent4 27 7" xfId="10254" xr:uid="{1E5E7AE0-83BE-4ADB-AC1F-89CAEE951D59}"/>
    <cellStyle name="20% - Accent4 27 7 2" xfId="27959" xr:uid="{0424B2DB-9789-45DA-B6B4-613BCCA5ADC9}"/>
    <cellStyle name="20% - Accent4 27 7 2 2" xfId="56636" xr:uid="{45D27739-BB72-4440-B918-E3F730648DE0}"/>
    <cellStyle name="20% - Accent4 27 7 3" xfId="38932" xr:uid="{8D2076AC-CC8A-4142-ADFB-2AFBA9EA6254}"/>
    <cellStyle name="20% - Accent4 27 8" xfId="19107" xr:uid="{00192D3A-9C72-499E-9871-1FE9D8EEA3B3}"/>
    <cellStyle name="20% - Accent4 27 8 2" xfId="47784" xr:uid="{FE0578CE-097A-4EB3-AA36-0F8A40C90E02}"/>
    <cellStyle name="20% - Accent4 27 9" xfId="33227" xr:uid="{ED9D35C8-5F4E-4C0C-995C-F858DFF93FA4}"/>
    <cellStyle name="20% - Accent4 28" xfId="4564" xr:uid="{AB4AD935-57B1-4745-8E66-083F1F97B906}"/>
    <cellStyle name="20% - Accent4 28 2" xfId="5915" xr:uid="{4B154B2E-875C-4E36-9037-5B36174D3BA1}"/>
    <cellStyle name="20% - Accent4 28 2 2" xfId="11627" xr:uid="{B1B998FE-4872-4E57-8D76-C7317651FDF0}"/>
    <cellStyle name="20% - Accent4 28 2 2 2" xfId="40305" xr:uid="{49F17B21-DE43-4E06-BEAF-88BA90DB61AA}"/>
    <cellStyle name="20% - Accent4 28 2 3" xfId="20480" xr:uid="{E4C8C947-6632-4068-8C44-1403A1B18F59}"/>
    <cellStyle name="20% - Accent4 28 2 3 2" xfId="49157" xr:uid="{6392F41D-790A-4DC9-B981-3784BE959881}"/>
    <cellStyle name="20% - Accent4 28 2 4" xfId="34600" xr:uid="{ECAD1AB6-C296-4D0B-B2D6-347F568067C6}"/>
    <cellStyle name="20% - Accent4 28 3" xfId="7332" xr:uid="{6C46F3BF-C049-47F7-A98F-DF558A6420C2}"/>
    <cellStyle name="20% - Accent4 28 3 2" xfId="13044" xr:uid="{909ACED7-E9F1-43BA-9FEB-B10BCB9A75A4}"/>
    <cellStyle name="20% - Accent4 28 3 2 2" xfId="41722" xr:uid="{762FC45B-E26A-4BD9-9AB8-797757BEB4DE}"/>
    <cellStyle name="20% - Accent4 28 3 3" xfId="21897" xr:uid="{1584C089-B0FC-44B7-B1E7-9C3D7BDD5AE7}"/>
    <cellStyle name="20% - Accent4 28 3 3 2" xfId="50574" xr:uid="{4C7869EF-5096-4C26-A7BA-418776053BA0}"/>
    <cellStyle name="20% - Accent4 28 3 4" xfId="36017" xr:uid="{DAE7622F-E018-4BA9-A8FE-841F2C3EF2F7}"/>
    <cellStyle name="20% - Accent4 28 4" xfId="8749" xr:uid="{DEA5DDFC-A875-4D33-B546-19FA7931AD9E}"/>
    <cellStyle name="20% - Accent4 28 4 2" xfId="14461" xr:uid="{A40AF293-A4DC-443E-A200-86662D7FCE9F}"/>
    <cellStyle name="20% - Accent4 28 4 2 2" xfId="43139" xr:uid="{7D09C17F-A801-42E4-9C1B-E0DA96487C72}"/>
    <cellStyle name="20% - Accent4 28 4 3" xfId="23314" xr:uid="{3B0AD3CC-B3A2-4EC2-8ED5-45336B874807}"/>
    <cellStyle name="20% - Accent4 28 4 3 2" xfId="51991" xr:uid="{4F88EC86-0B70-441C-9447-8A779FE3EB8F}"/>
    <cellStyle name="20% - Accent4 28 4 4" xfId="37434" xr:uid="{233A69FF-F712-41EA-A63B-67814C154362}"/>
    <cellStyle name="20% - Accent4 28 5" xfId="15976" xr:uid="{DECE62A8-F3EB-4917-A33B-8391EFAA21EA}"/>
    <cellStyle name="20% - Accent4 28 5 2" xfId="24829" xr:uid="{8AB18BA9-B65F-4527-97A5-2BBE2C90BE55}"/>
    <cellStyle name="20% - Accent4 28 5 2 2" xfId="53506" xr:uid="{8CE7717C-E8DA-47CB-81C2-45CA53BD0B7D}"/>
    <cellStyle name="20% - Accent4 28 5 3" xfId="44654" xr:uid="{C123FEBB-393E-4ED7-A4F1-053486CEDAB2}"/>
    <cellStyle name="20% - Accent4 28 6" xfId="17535" xr:uid="{48C08A38-A098-4F2E-B7D2-1F65DA929394}"/>
    <cellStyle name="20% - Accent4 28 6 2" xfId="26388" xr:uid="{A418A288-C5B8-4B2B-9EE3-B461FF492BF3}"/>
    <cellStyle name="20% - Accent4 28 6 2 2" xfId="55065" xr:uid="{98F9AA9F-AEB8-4238-958C-235836E29CD8}"/>
    <cellStyle name="20% - Accent4 28 6 3" xfId="46213" xr:uid="{8EA73860-D7B1-419B-8E65-0BEA8412E992}"/>
    <cellStyle name="20% - Accent4 28 7" xfId="10276" xr:uid="{FB44F9AE-83E5-4643-B4B5-916AAA8D3E5E}"/>
    <cellStyle name="20% - Accent4 28 7 2" xfId="27981" xr:uid="{4680ECA3-4D3B-4230-90BD-0E18733872F5}"/>
    <cellStyle name="20% - Accent4 28 7 2 2" xfId="56658" xr:uid="{9B9424C9-CCD0-4B33-95E7-96BA56AFBC89}"/>
    <cellStyle name="20% - Accent4 28 7 3" xfId="38954" xr:uid="{BE0E1CAE-D0C7-4682-AC6E-3EB0ADD39973}"/>
    <cellStyle name="20% - Accent4 28 8" xfId="19129" xr:uid="{60454593-2994-45A9-85AA-30E9198EDC55}"/>
    <cellStyle name="20% - Accent4 28 8 2" xfId="47806" xr:uid="{D245E90C-EB94-4AAC-B6FB-766E5EB2A9B2}"/>
    <cellStyle name="20% - Accent4 28 9" xfId="33249" xr:uid="{6340499D-370F-4BEE-8297-CAACA98ECC54}"/>
    <cellStyle name="20% - Accent4 29" xfId="4586" xr:uid="{AF900088-64B5-4088-85AE-F4895AE5F944}"/>
    <cellStyle name="20% - Accent4 29 2" xfId="5937" xr:uid="{3D095D27-9428-4707-A34E-4B5BD52A78BA}"/>
    <cellStyle name="20% - Accent4 29 2 2" xfId="11649" xr:uid="{80FEB8FF-D3CC-48AB-A807-A2499680F5CF}"/>
    <cellStyle name="20% - Accent4 29 2 2 2" xfId="40327" xr:uid="{FEB10399-5644-48C2-B918-1A2DB7F547D9}"/>
    <cellStyle name="20% - Accent4 29 2 3" xfId="20502" xr:uid="{DB62EB1E-6198-4BC2-8292-A289DA538D3D}"/>
    <cellStyle name="20% - Accent4 29 2 3 2" xfId="49179" xr:uid="{A59D808C-047E-4F07-AD5F-7EA6883E4829}"/>
    <cellStyle name="20% - Accent4 29 2 4" xfId="34622" xr:uid="{6DC6D642-58EC-41B9-A8FB-3A77F0810145}"/>
    <cellStyle name="20% - Accent4 29 3" xfId="7354" xr:uid="{77BA3C01-CA51-4754-B3B9-4C4ADB4D4533}"/>
    <cellStyle name="20% - Accent4 29 3 2" xfId="13066" xr:uid="{44B0BE76-E234-4EE6-9DD1-5A6996BC3C18}"/>
    <cellStyle name="20% - Accent4 29 3 2 2" xfId="41744" xr:uid="{E0C28824-074B-460B-963A-E76943015B56}"/>
    <cellStyle name="20% - Accent4 29 3 3" xfId="21919" xr:uid="{B6C83420-95B4-4518-89EE-F8FF982A87D0}"/>
    <cellStyle name="20% - Accent4 29 3 3 2" xfId="50596" xr:uid="{918CA8F5-DF2D-4F8B-9D15-E9F814E7749C}"/>
    <cellStyle name="20% - Accent4 29 3 4" xfId="36039" xr:uid="{6EEFF1EB-68C8-46E5-B7DA-C32671A0DA37}"/>
    <cellStyle name="20% - Accent4 29 4" xfId="8771" xr:uid="{A7582F88-1039-494A-9035-E12EDA6095C0}"/>
    <cellStyle name="20% - Accent4 29 4 2" xfId="14483" xr:uid="{CF71E067-7B7A-4ED9-ACDB-C5A04094CB0B}"/>
    <cellStyle name="20% - Accent4 29 4 2 2" xfId="43161" xr:uid="{6AC8C761-05F6-4B9A-9970-B3AABD2612C4}"/>
    <cellStyle name="20% - Accent4 29 4 3" xfId="23336" xr:uid="{7CAB7057-5664-4790-80AB-186B768E58C5}"/>
    <cellStyle name="20% - Accent4 29 4 3 2" xfId="52013" xr:uid="{D7E52C99-BD6F-4867-BF42-A42B21299265}"/>
    <cellStyle name="20% - Accent4 29 4 4" xfId="37456" xr:uid="{024A6AC3-9C27-45E8-BB60-F01571EA9B9D}"/>
    <cellStyle name="20% - Accent4 29 5" xfId="15998" xr:uid="{60FB955D-4A42-4DD4-A020-1D9974C07E7A}"/>
    <cellStyle name="20% - Accent4 29 5 2" xfId="24851" xr:uid="{46DD4245-EC62-47B2-BEEC-8A52A871F2C6}"/>
    <cellStyle name="20% - Accent4 29 5 2 2" xfId="53528" xr:uid="{EB3B2E11-6D84-4D3A-A6E3-AF605AADB315}"/>
    <cellStyle name="20% - Accent4 29 5 3" xfId="44676" xr:uid="{C0B2B245-06A6-47E6-8091-94ACB536B777}"/>
    <cellStyle name="20% - Accent4 29 6" xfId="17557" xr:uid="{5018A577-AC75-4E3D-9B23-57BBCEB8E667}"/>
    <cellStyle name="20% - Accent4 29 6 2" xfId="26410" xr:uid="{64111A9E-2C1D-4D09-B1FC-2394AB5506E7}"/>
    <cellStyle name="20% - Accent4 29 6 2 2" xfId="55087" xr:uid="{80B0A5B4-DE2C-462D-A17A-868541380F79}"/>
    <cellStyle name="20% - Accent4 29 6 3" xfId="46235" xr:uid="{1B122210-18E7-4D7B-95AF-5946EF6611F4}"/>
    <cellStyle name="20% - Accent4 29 7" xfId="10298" xr:uid="{F485E4F7-F387-4AC6-A53E-FFB7747FD12B}"/>
    <cellStyle name="20% - Accent4 29 7 2" xfId="28003" xr:uid="{77023D68-4753-4686-9508-1672E34FE286}"/>
    <cellStyle name="20% - Accent4 29 7 2 2" xfId="56680" xr:uid="{68A0CAE1-7DB9-4EF9-8114-9ADF69229C94}"/>
    <cellStyle name="20% - Accent4 29 7 3" xfId="38976" xr:uid="{3F60D9DB-A9C8-4F36-901C-140F73BDF66E}"/>
    <cellStyle name="20% - Accent4 29 8" xfId="19151" xr:uid="{CC174641-8A66-4C6B-B5D0-5E675D47253E}"/>
    <cellStyle name="20% - Accent4 29 8 2" xfId="47828" xr:uid="{B0E62EF9-19F9-4880-BB64-161F24D61271}"/>
    <cellStyle name="20% - Accent4 29 9" xfId="33271" xr:uid="{68F0C20C-7D8D-4525-A1C9-802F8E3EA101}"/>
    <cellStyle name="20% - Accent4 3" xfId="222" xr:uid="{E41EE40F-A538-4369-84D2-808487F0ECFD}"/>
    <cellStyle name="20% - Accent4 3 2" xfId="392" xr:uid="{094D12D0-974D-4EC3-A63A-113DB82EACDD}"/>
    <cellStyle name="20% - Accent4 30" xfId="4608" xr:uid="{22A26B57-8261-4B99-86B3-996F8EC93541}"/>
    <cellStyle name="20% - Accent4 30 2" xfId="5959" xr:uid="{F2B8AD6C-B504-46E0-BE2B-27633F08B8DC}"/>
    <cellStyle name="20% - Accent4 30 2 2" xfId="11671" xr:uid="{7BFD0F35-F52D-44F0-B8F5-851BC162E847}"/>
    <cellStyle name="20% - Accent4 30 2 2 2" xfId="40349" xr:uid="{5E7DBFF0-6063-425B-A1C0-7EC4E561D99C}"/>
    <cellStyle name="20% - Accent4 30 2 3" xfId="20524" xr:uid="{2265C8E1-4FD3-4CC4-9C0C-AA0D404CCF2D}"/>
    <cellStyle name="20% - Accent4 30 2 3 2" xfId="49201" xr:uid="{75FEBC9F-66DB-404B-8BF3-22BABD91F016}"/>
    <cellStyle name="20% - Accent4 30 2 4" xfId="34644" xr:uid="{49BA6655-5138-411C-8CE5-A53D9E39CCA4}"/>
    <cellStyle name="20% - Accent4 30 3" xfId="7376" xr:uid="{BDBF38C1-D1F7-4C79-805E-082FBC1BE976}"/>
    <cellStyle name="20% - Accent4 30 3 2" xfId="13088" xr:uid="{05746D5F-BF32-4F65-92C0-F4BD60A5B8C0}"/>
    <cellStyle name="20% - Accent4 30 3 2 2" xfId="41766" xr:uid="{B93086D4-1C12-4E87-BCB1-F3FF1542CAF5}"/>
    <cellStyle name="20% - Accent4 30 3 3" xfId="21941" xr:uid="{57754595-D7B8-498B-866A-612E3CD1F32C}"/>
    <cellStyle name="20% - Accent4 30 3 3 2" xfId="50618" xr:uid="{D79A42D6-30FA-4315-B3FD-C6B1DFC77C74}"/>
    <cellStyle name="20% - Accent4 30 3 4" xfId="36061" xr:uid="{492F9537-7654-4092-AE79-40C36E027461}"/>
    <cellStyle name="20% - Accent4 30 4" xfId="8793" xr:uid="{81029679-1841-41CB-A392-0ABBCC3C2356}"/>
    <cellStyle name="20% - Accent4 30 4 2" xfId="14505" xr:uid="{12CD2FDE-58A4-4984-9F4A-4ED1B9AB9D0B}"/>
    <cellStyle name="20% - Accent4 30 4 2 2" xfId="43183" xr:uid="{66B8A96A-59E0-4B05-81F0-B0B6FBD6A267}"/>
    <cellStyle name="20% - Accent4 30 4 3" xfId="23358" xr:uid="{03E995AD-EF34-4B9D-9A9A-C2C358202B34}"/>
    <cellStyle name="20% - Accent4 30 4 3 2" xfId="52035" xr:uid="{58555A4A-505F-425B-8384-EE6FFDEF910B}"/>
    <cellStyle name="20% - Accent4 30 4 4" xfId="37478" xr:uid="{F8BCF18F-DCA7-45D2-A794-06AB93F5B0F8}"/>
    <cellStyle name="20% - Accent4 30 5" xfId="16020" xr:uid="{28D41C22-B50A-4597-9BDE-C200E18C46F0}"/>
    <cellStyle name="20% - Accent4 30 5 2" xfId="24873" xr:uid="{A219EAF4-381D-44CA-A571-A2FBC5A78A2F}"/>
    <cellStyle name="20% - Accent4 30 5 2 2" xfId="53550" xr:uid="{F08E01E3-2EF2-43E7-91D1-53A38683E740}"/>
    <cellStyle name="20% - Accent4 30 5 3" xfId="44698" xr:uid="{B5FB5573-C138-4DA9-AFD2-A32B8433A610}"/>
    <cellStyle name="20% - Accent4 30 6" xfId="17579" xr:uid="{CC9BDCFC-D5E8-4A44-901E-814A95DAAEBB}"/>
    <cellStyle name="20% - Accent4 30 6 2" xfId="26432" xr:uid="{969ADA70-7EB7-4EB0-8D54-78CB31321393}"/>
    <cellStyle name="20% - Accent4 30 6 2 2" xfId="55109" xr:uid="{D01D6354-DE5D-4F7D-940F-91E3BF679468}"/>
    <cellStyle name="20% - Accent4 30 6 3" xfId="46257" xr:uid="{52BDD007-50E5-4174-91EF-8E45A8AB9AB9}"/>
    <cellStyle name="20% - Accent4 30 7" xfId="10320" xr:uid="{79349AEE-F403-4D35-84B7-27DBCCC1A7D1}"/>
    <cellStyle name="20% - Accent4 30 7 2" xfId="28025" xr:uid="{7F09CE23-612B-4BB9-B64D-264173D88419}"/>
    <cellStyle name="20% - Accent4 30 7 2 2" xfId="56702" xr:uid="{7277E114-2476-4123-9580-17B24DFDA7C6}"/>
    <cellStyle name="20% - Accent4 30 7 3" xfId="38998" xr:uid="{CAB13CEA-4991-45BF-91AF-34967C5856D6}"/>
    <cellStyle name="20% - Accent4 30 8" xfId="19173" xr:uid="{87AF151A-F093-41D7-93E2-C476DDC76BE3}"/>
    <cellStyle name="20% - Accent4 30 8 2" xfId="47850" xr:uid="{568D0D48-D814-4F6A-AA94-D539EA9BA252}"/>
    <cellStyle name="20% - Accent4 30 9" xfId="33293" xr:uid="{D4940343-C8B7-4900-9D61-C18108BBB02A}"/>
    <cellStyle name="20% - Accent4 31" xfId="4630" xr:uid="{28E5E5D6-A5B8-4DD2-9863-D04977CDA80A}"/>
    <cellStyle name="20% - Accent4 31 2" xfId="5981" xr:uid="{56C7AE10-88F0-40F5-BA8A-5D271E858442}"/>
    <cellStyle name="20% - Accent4 31 2 2" xfId="11693" xr:uid="{31881B43-0E14-4113-932F-2B1C306BB3DA}"/>
    <cellStyle name="20% - Accent4 31 2 2 2" xfId="40371" xr:uid="{6F28E1B9-F715-4DCA-A424-E7E69E13B12F}"/>
    <cellStyle name="20% - Accent4 31 2 3" xfId="20546" xr:uid="{CBEC4F2A-6BA7-4C50-B131-8EB982548AD2}"/>
    <cellStyle name="20% - Accent4 31 2 3 2" xfId="49223" xr:uid="{1752B63E-21B8-4D1A-B2B8-E00140BB9B36}"/>
    <cellStyle name="20% - Accent4 31 2 4" xfId="34666" xr:uid="{8E6644FA-1FB4-403C-B871-D34972DA330A}"/>
    <cellStyle name="20% - Accent4 31 3" xfId="7398" xr:uid="{2CCD9D45-6B4A-4C14-A3F9-A0379317FC13}"/>
    <cellStyle name="20% - Accent4 31 3 2" xfId="13110" xr:uid="{BE327DCD-774B-4786-97AA-590A71501238}"/>
    <cellStyle name="20% - Accent4 31 3 2 2" xfId="41788" xr:uid="{321294E2-DF3A-4210-852C-22734E1B6736}"/>
    <cellStyle name="20% - Accent4 31 3 3" xfId="21963" xr:uid="{9AF0C17A-9351-4D27-AC84-6A3236773A2F}"/>
    <cellStyle name="20% - Accent4 31 3 3 2" xfId="50640" xr:uid="{4C4083A7-E227-4DE2-BC11-AA342715E8D9}"/>
    <cellStyle name="20% - Accent4 31 3 4" xfId="36083" xr:uid="{8AB1735E-23EB-4EA4-89E9-6E85FBBA447E}"/>
    <cellStyle name="20% - Accent4 31 4" xfId="8815" xr:uid="{AA4FE0B8-921C-4B84-898C-85AC79E45402}"/>
    <cellStyle name="20% - Accent4 31 4 2" xfId="14527" xr:uid="{B638D691-117E-4FF2-BF10-7532BC936203}"/>
    <cellStyle name="20% - Accent4 31 4 2 2" xfId="43205" xr:uid="{7E128EC3-A0BA-463B-9C72-2FB305840AEE}"/>
    <cellStyle name="20% - Accent4 31 4 3" xfId="23380" xr:uid="{0ED2B875-42F4-4E0E-A3B2-F8CE5AF5DF80}"/>
    <cellStyle name="20% - Accent4 31 4 3 2" xfId="52057" xr:uid="{9A869690-C9A5-4F6A-860D-BE6CA342D47B}"/>
    <cellStyle name="20% - Accent4 31 4 4" xfId="37500" xr:uid="{6229941B-5B74-4808-8D73-D000E365C67B}"/>
    <cellStyle name="20% - Accent4 31 5" xfId="16042" xr:uid="{EBA2A884-D0BF-4DB7-A8A0-59B912115A88}"/>
    <cellStyle name="20% - Accent4 31 5 2" xfId="24895" xr:uid="{42218427-800C-4727-BF23-6EDBE15B5261}"/>
    <cellStyle name="20% - Accent4 31 5 2 2" xfId="53572" xr:uid="{C441D0DF-1DED-45D7-9578-2136A5C77010}"/>
    <cellStyle name="20% - Accent4 31 5 3" xfId="44720" xr:uid="{5039D247-E6EE-4D48-9250-6C8B437EDF79}"/>
    <cellStyle name="20% - Accent4 31 6" xfId="17601" xr:uid="{1D3FBBC0-9469-48EC-90DA-7DCB0C4B0ADD}"/>
    <cellStyle name="20% - Accent4 31 6 2" xfId="26454" xr:uid="{BBE5C0D0-6373-4831-95F4-D8EAC14E5271}"/>
    <cellStyle name="20% - Accent4 31 6 2 2" xfId="55131" xr:uid="{AE29DD28-02D3-4479-A97A-DDC45FA65AE5}"/>
    <cellStyle name="20% - Accent4 31 6 3" xfId="46279" xr:uid="{5665D43A-85DC-4C17-BFD6-F8F12AD7F37B}"/>
    <cellStyle name="20% - Accent4 31 7" xfId="10342" xr:uid="{DADCA4A4-B05F-4310-8EAD-690CAD8A3D01}"/>
    <cellStyle name="20% - Accent4 31 7 2" xfId="28047" xr:uid="{5C685A5B-17EC-48B6-80E9-A27C9DFC1A57}"/>
    <cellStyle name="20% - Accent4 31 7 2 2" xfId="56724" xr:uid="{B4754066-0BFB-4B13-B04A-96B2CEC5B685}"/>
    <cellStyle name="20% - Accent4 31 7 3" xfId="39020" xr:uid="{CFC4FFAF-6EC3-4CB6-A693-CA0915D477BD}"/>
    <cellStyle name="20% - Accent4 31 8" xfId="19195" xr:uid="{97266194-8C37-4534-910A-74B8E9BC6203}"/>
    <cellStyle name="20% - Accent4 31 8 2" xfId="47872" xr:uid="{2805FD0E-69E1-4D77-AD5C-ED7EB91B7573}"/>
    <cellStyle name="20% - Accent4 31 9" xfId="33315" xr:uid="{5BD168FB-F62D-4281-ACAA-2614735C1701}"/>
    <cellStyle name="20% - Accent4 32" xfId="4652" xr:uid="{BB1CC9FF-5EAF-46D8-9A65-941B5B2F2AF2}"/>
    <cellStyle name="20% - Accent4 32 2" xfId="6003" xr:uid="{792A0AAC-4D3B-47A5-B182-125E20DF27F4}"/>
    <cellStyle name="20% - Accent4 32 2 2" xfId="11715" xr:uid="{41BEBD62-F5B8-4591-B2AD-E8F3A215354C}"/>
    <cellStyle name="20% - Accent4 32 2 2 2" xfId="40393" xr:uid="{D2ADF461-EDDC-4B6D-813A-32C18A2143ED}"/>
    <cellStyle name="20% - Accent4 32 2 3" xfId="20568" xr:uid="{C3F6D357-E2D3-478F-927E-66BFE8A1E0CA}"/>
    <cellStyle name="20% - Accent4 32 2 3 2" xfId="49245" xr:uid="{97FB9F67-AFE1-49A1-9354-72519FE58011}"/>
    <cellStyle name="20% - Accent4 32 2 4" xfId="34688" xr:uid="{C729932D-EEBB-4171-B403-CA23A16A0856}"/>
    <cellStyle name="20% - Accent4 32 3" xfId="7420" xr:uid="{093258DB-C077-4A60-95BF-7CC5A9F225FA}"/>
    <cellStyle name="20% - Accent4 32 3 2" xfId="13132" xr:uid="{6929413E-3E07-486E-AE1A-F8FF867932EB}"/>
    <cellStyle name="20% - Accent4 32 3 2 2" xfId="41810" xr:uid="{764AB5F1-0E56-4FB2-85C8-BE880194F18C}"/>
    <cellStyle name="20% - Accent4 32 3 3" xfId="21985" xr:uid="{DC283FC2-7121-4879-A2CA-6DDCA318D599}"/>
    <cellStyle name="20% - Accent4 32 3 3 2" xfId="50662" xr:uid="{28EB260B-FF8C-435A-ABA2-F1FD2CA22E42}"/>
    <cellStyle name="20% - Accent4 32 3 4" xfId="36105" xr:uid="{D8F11C94-4827-46AF-AAB6-047CBA83C2CB}"/>
    <cellStyle name="20% - Accent4 32 4" xfId="8837" xr:uid="{180034BA-19E7-4DE8-80DA-EF6B340118BC}"/>
    <cellStyle name="20% - Accent4 32 4 2" xfId="14549" xr:uid="{35043F5D-005B-422E-9CB1-4EAB5FCD7F62}"/>
    <cellStyle name="20% - Accent4 32 4 2 2" xfId="43227" xr:uid="{A2E9AD45-98F6-45F8-AE8F-0C4231DCB122}"/>
    <cellStyle name="20% - Accent4 32 4 3" xfId="23402" xr:uid="{ACFB5937-4511-4063-B31B-BC1AB214D9BF}"/>
    <cellStyle name="20% - Accent4 32 4 3 2" xfId="52079" xr:uid="{744D4EB1-A8C7-467B-9E90-2A232D693B34}"/>
    <cellStyle name="20% - Accent4 32 4 4" xfId="37522" xr:uid="{4CAF168E-A713-46B9-BC76-2D9981FD4390}"/>
    <cellStyle name="20% - Accent4 32 5" xfId="16064" xr:uid="{B484D235-A167-4BD6-967B-8A6F3F89CA6D}"/>
    <cellStyle name="20% - Accent4 32 5 2" xfId="24917" xr:uid="{6E244D50-D153-4DB5-A3FF-B24E1DF91A38}"/>
    <cellStyle name="20% - Accent4 32 5 2 2" xfId="53594" xr:uid="{B3428957-BE28-487E-8DA3-5215A3115F3D}"/>
    <cellStyle name="20% - Accent4 32 5 3" xfId="44742" xr:uid="{5F590BE5-F4EB-40FB-89C4-F0A3E6EB4954}"/>
    <cellStyle name="20% - Accent4 32 6" xfId="17623" xr:uid="{02B97B0B-C7EB-4B9F-8559-F1B4B0470872}"/>
    <cellStyle name="20% - Accent4 32 6 2" xfId="26476" xr:uid="{12C3FBB7-AD74-4B13-857D-643590809D31}"/>
    <cellStyle name="20% - Accent4 32 6 2 2" xfId="55153" xr:uid="{14434FD1-279A-4CED-AFB5-60DC4DE090D1}"/>
    <cellStyle name="20% - Accent4 32 6 3" xfId="46301" xr:uid="{CFEA0FEB-CF4F-41A5-B639-4DB85EB0D618}"/>
    <cellStyle name="20% - Accent4 32 7" xfId="10364" xr:uid="{B5F7111F-C5EA-4E2E-A2C4-11A5C996B99F}"/>
    <cellStyle name="20% - Accent4 32 7 2" xfId="28069" xr:uid="{5D084CC7-1F2D-4D76-90A9-CF8B5639847D}"/>
    <cellStyle name="20% - Accent4 32 7 2 2" xfId="56746" xr:uid="{F022A05D-A26B-4CCB-8BFE-CFF1E1F26F04}"/>
    <cellStyle name="20% - Accent4 32 7 3" xfId="39042" xr:uid="{8922DD0F-C3C5-430A-8F5E-64E3DBF45D34}"/>
    <cellStyle name="20% - Accent4 32 8" xfId="19217" xr:uid="{57B2CC88-5F5C-489E-86B7-69E8E8D988E0}"/>
    <cellStyle name="20% - Accent4 32 8 2" xfId="47894" xr:uid="{6F95DB0D-B217-4B10-8CB6-2242CDD25F69}"/>
    <cellStyle name="20% - Accent4 32 9" xfId="33337" xr:uid="{231C5004-5F64-4E32-9CD0-CE21A6C3C968}"/>
    <cellStyle name="20% - Accent4 33" xfId="4674" xr:uid="{D35665CF-295C-4899-B50C-4E5095DFF7A4}"/>
    <cellStyle name="20% - Accent4 33 2" xfId="6025" xr:uid="{07B2045B-41F9-4027-95D8-13C0225DF5F3}"/>
    <cellStyle name="20% - Accent4 33 2 2" xfId="11737" xr:uid="{533FAEA8-2559-43F1-9642-D24A7C501C52}"/>
    <cellStyle name="20% - Accent4 33 2 2 2" xfId="40415" xr:uid="{6152EBB8-D7C7-4E54-8080-7CFFC73885C6}"/>
    <cellStyle name="20% - Accent4 33 2 3" xfId="20590" xr:uid="{526FE989-E19E-4F2B-BD2E-A66FC13FB100}"/>
    <cellStyle name="20% - Accent4 33 2 3 2" xfId="49267" xr:uid="{4EEEC51C-1E8E-4AD2-BF11-C15C4F1B5934}"/>
    <cellStyle name="20% - Accent4 33 2 4" xfId="34710" xr:uid="{CC2F9C07-71DC-431C-AE39-38438597DE57}"/>
    <cellStyle name="20% - Accent4 33 3" xfId="7442" xr:uid="{B7788AAF-16B8-4274-B070-9BD6B03E262C}"/>
    <cellStyle name="20% - Accent4 33 3 2" xfId="13154" xr:uid="{463952A9-05C0-46E2-B40F-410878B50108}"/>
    <cellStyle name="20% - Accent4 33 3 2 2" xfId="41832" xr:uid="{7B3FE2DD-33D7-4D9E-8D4E-D25541D56132}"/>
    <cellStyle name="20% - Accent4 33 3 3" xfId="22007" xr:uid="{DFAF8C64-F902-4A02-947B-C99BF5E3B9D3}"/>
    <cellStyle name="20% - Accent4 33 3 3 2" xfId="50684" xr:uid="{9628530F-B59F-447E-83AB-16D1D3702B41}"/>
    <cellStyle name="20% - Accent4 33 3 4" xfId="36127" xr:uid="{C252A747-2CCB-4AF1-8A1D-7A6634EC459D}"/>
    <cellStyle name="20% - Accent4 33 4" xfId="8859" xr:uid="{F34C68E3-A8FE-4C5E-8E60-9ABB938D4E96}"/>
    <cellStyle name="20% - Accent4 33 4 2" xfId="14571" xr:uid="{6C6BDC13-AEE1-4B27-87B0-78E8FF5BFC9B}"/>
    <cellStyle name="20% - Accent4 33 4 2 2" xfId="43249" xr:uid="{32048129-9460-4ADC-AB7F-346BE38A63D3}"/>
    <cellStyle name="20% - Accent4 33 4 3" xfId="23424" xr:uid="{E4547343-E30E-4328-96F0-970FF65589CF}"/>
    <cellStyle name="20% - Accent4 33 4 3 2" xfId="52101" xr:uid="{C8FCF32B-DE2C-4BDB-A466-6D8A6C54CA48}"/>
    <cellStyle name="20% - Accent4 33 4 4" xfId="37544" xr:uid="{58F1A9BD-3F45-41C1-9C18-94FC092C7AF1}"/>
    <cellStyle name="20% - Accent4 33 5" xfId="16086" xr:uid="{51E5DF8C-0362-4F65-8B0A-FA1BC258C655}"/>
    <cellStyle name="20% - Accent4 33 5 2" xfId="24939" xr:uid="{880CB6F3-348A-43C3-BC3C-CED146ABC45C}"/>
    <cellStyle name="20% - Accent4 33 5 2 2" xfId="53616" xr:uid="{4A43ADE1-2839-4A14-9663-395AE1B642BF}"/>
    <cellStyle name="20% - Accent4 33 5 3" xfId="44764" xr:uid="{BCBA472F-776A-467D-A761-49638369B372}"/>
    <cellStyle name="20% - Accent4 33 6" xfId="17645" xr:uid="{81D2F3C4-9FEF-4AA1-9FE0-A77E72B88C72}"/>
    <cellStyle name="20% - Accent4 33 6 2" xfId="26498" xr:uid="{2202A12A-2D1B-4996-8660-5B59136D11C0}"/>
    <cellStyle name="20% - Accent4 33 6 2 2" xfId="55175" xr:uid="{D4D35E65-AD65-4953-A5E5-4ABA8C5F7660}"/>
    <cellStyle name="20% - Accent4 33 6 3" xfId="46323" xr:uid="{7F779400-1A7B-4B19-8291-410909B6454D}"/>
    <cellStyle name="20% - Accent4 33 7" xfId="10386" xr:uid="{CDB4AAC6-914D-4A32-9BDF-42E7E899181D}"/>
    <cellStyle name="20% - Accent4 33 7 2" xfId="28091" xr:uid="{B8EC3006-4B1E-4B35-BC17-B9FDA8CDBEB7}"/>
    <cellStyle name="20% - Accent4 33 7 2 2" xfId="56768" xr:uid="{FC925FBD-3EAF-4095-B641-9700602B629C}"/>
    <cellStyle name="20% - Accent4 33 7 3" xfId="39064" xr:uid="{CBBCF503-FDD1-466C-8069-6007B40F9770}"/>
    <cellStyle name="20% - Accent4 33 8" xfId="19239" xr:uid="{CBF48199-DA8B-4508-8BBF-4A0FEEF9335F}"/>
    <cellStyle name="20% - Accent4 33 8 2" xfId="47916" xr:uid="{4593BE04-B0B3-4BAB-B725-ED84A8E5CA4E}"/>
    <cellStyle name="20% - Accent4 33 9" xfId="33359" xr:uid="{FFE47011-3A0A-4828-91EB-FE4ED905B7EC}"/>
    <cellStyle name="20% - Accent4 34" xfId="4696" xr:uid="{9C2B7E49-B6EE-430D-9F0F-9B828BAA0F2B}"/>
    <cellStyle name="20% - Accent4 34 2" xfId="6047" xr:uid="{8989FE35-4541-4BC1-852A-7038BF17B08E}"/>
    <cellStyle name="20% - Accent4 34 2 2" xfId="11759" xr:uid="{7BA28862-2680-4569-BE88-5A427F38ED7C}"/>
    <cellStyle name="20% - Accent4 34 2 2 2" xfId="40437" xr:uid="{8E29127B-68E8-4848-B8BC-476BEAE6DA11}"/>
    <cellStyle name="20% - Accent4 34 2 3" xfId="20612" xr:uid="{9376CD93-0FE0-4B43-A4F3-52C3B3468F89}"/>
    <cellStyle name="20% - Accent4 34 2 3 2" xfId="49289" xr:uid="{690F1DCA-3BE3-454D-843A-D44B2C15A6BD}"/>
    <cellStyle name="20% - Accent4 34 2 4" xfId="34732" xr:uid="{A9F8185D-69C6-4C21-85ED-7BC970DAC88F}"/>
    <cellStyle name="20% - Accent4 34 3" xfId="7464" xr:uid="{37BE7B8B-D88E-4D03-9F31-90CC4AB1528A}"/>
    <cellStyle name="20% - Accent4 34 3 2" xfId="13176" xr:uid="{0277A931-EC15-48A9-B214-3FC1032FF6AE}"/>
    <cellStyle name="20% - Accent4 34 3 2 2" xfId="41854" xr:uid="{AB9D59BD-CDB5-4D4B-9B26-8E2E7BF33254}"/>
    <cellStyle name="20% - Accent4 34 3 3" xfId="22029" xr:uid="{BC0DFD06-E21A-4552-AC57-C0400C20BC40}"/>
    <cellStyle name="20% - Accent4 34 3 3 2" xfId="50706" xr:uid="{F069EFC9-C3BA-4386-A687-B9A1AA49F947}"/>
    <cellStyle name="20% - Accent4 34 3 4" xfId="36149" xr:uid="{09C58A1D-139C-4743-A14D-D68CBDC523C5}"/>
    <cellStyle name="20% - Accent4 34 4" xfId="8881" xr:uid="{A75EFFBA-28D3-4C60-A552-6C86039BDD8D}"/>
    <cellStyle name="20% - Accent4 34 4 2" xfId="14593" xr:uid="{AD0BA2FC-5D28-49C1-9312-03B245B20FC5}"/>
    <cellStyle name="20% - Accent4 34 4 2 2" xfId="43271" xr:uid="{1A64EDE9-03FF-4425-943A-0C1F3CDC7856}"/>
    <cellStyle name="20% - Accent4 34 4 3" xfId="23446" xr:uid="{94A057A2-502F-4646-83E4-97FBEDA1A2EE}"/>
    <cellStyle name="20% - Accent4 34 4 3 2" xfId="52123" xr:uid="{F4B1137D-0692-4468-BE04-C5A767D36A0B}"/>
    <cellStyle name="20% - Accent4 34 4 4" xfId="37566" xr:uid="{192CFE6A-E400-4F7B-B66D-34AD68FBD67F}"/>
    <cellStyle name="20% - Accent4 34 5" xfId="16108" xr:uid="{76367BD5-A61A-4964-A60B-E77EE461E862}"/>
    <cellStyle name="20% - Accent4 34 5 2" xfId="24961" xr:uid="{B712E8AA-D0FB-414B-A674-D251C9CBE66A}"/>
    <cellStyle name="20% - Accent4 34 5 2 2" xfId="53638" xr:uid="{57045067-6D56-4BF5-9E26-ECA8DB8413B4}"/>
    <cellStyle name="20% - Accent4 34 5 3" xfId="44786" xr:uid="{C785B611-7C67-444C-B4A1-A26181938848}"/>
    <cellStyle name="20% - Accent4 34 6" xfId="17667" xr:uid="{2AD85A34-7291-4B15-BBBD-7F61F65DF184}"/>
    <cellStyle name="20% - Accent4 34 6 2" xfId="26520" xr:uid="{1E7F6BBB-F394-4043-8207-575B6D233B45}"/>
    <cellStyle name="20% - Accent4 34 6 2 2" xfId="55197" xr:uid="{90C5DBB7-FBAA-4601-BC30-B2AC4FF42D8B}"/>
    <cellStyle name="20% - Accent4 34 6 3" xfId="46345" xr:uid="{2C017D76-90B1-4690-9451-EF252F2849C7}"/>
    <cellStyle name="20% - Accent4 34 7" xfId="10408" xr:uid="{CEB0175C-8BEF-48E9-90D2-7B91840D80FB}"/>
    <cellStyle name="20% - Accent4 34 7 2" xfId="28113" xr:uid="{6AE0D67F-7024-48CC-97B6-09161D986FD8}"/>
    <cellStyle name="20% - Accent4 34 7 2 2" xfId="56790" xr:uid="{66A13940-4B64-400D-A98B-1BD18902D131}"/>
    <cellStyle name="20% - Accent4 34 7 3" xfId="39086" xr:uid="{F40052C4-E59F-457B-8A72-BD1BCD59F400}"/>
    <cellStyle name="20% - Accent4 34 8" xfId="19261" xr:uid="{47B4D5DD-D75C-4BD2-BE46-28D4503CA397}"/>
    <cellStyle name="20% - Accent4 34 8 2" xfId="47938" xr:uid="{3B1A5F8D-EA93-4396-9847-C94E55791F21}"/>
    <cellStyle name="20% - Accent4 34 9" xfId="33381" xr:uid="{FBD6D70C-D906-4B38-94BF-659AC16385FA}"/>
    <cellStyle name="20% - Accent4 35" xfId="4718" xr:uid="{BB912206-4EED-45FE-B836-5A961B770173}"/>
    <cellStyle name="20% - Accent4 35 2" xfId="6069" xr:uid="{6975FF4B-9063-4BA5-A869-373979F29C92}"/>
    <cellStyle name="20% - Accent4 35 2 2" xfId="11781" xr:uid="{FFA7EB7E-4A54-4E35-8D72-CDC07A55F5CA}"/>
    <cellStyle name="20% - Accent4 35 2 2 2" xfId="40459" xr:uid="{BAC77906-7DA3-4DDF-9634-D3DFB520C554}"/>
    <cellStyle name="20% - Accent4 35 2 3" xfId="20634" xr:uid="{A6225CB7-47C8-4DC7-8806-B9A85E0488EA}"/>
    <cellStyle name="20% - Accent4 35 2 3 2" xfId="49311" xr:uid="{CA0E1074-7A67-4491-A665-15A4FC479FA6}"/>
    <cellStyle name="20% - Accent4 35 2 4" xfId="34754" xr:uid="{8F4C849E-3760-403E-9D00-F89D39CE9764}"/>
    <cellStyle name="20% - Accent4 35 3" xfId="7486" xr:uid="{2B94BBC7-0D7F-43F2-AC4A-58FB61FC8D0C}"/>
    <cellStyle name="20% - Accent4 35 3 2" xfId="13198" xr:uid="{E8A51AC7-4F59-4229-B529-7708CCB2D204}"/>
    <cellStyle name="20% - Accent4 35 3 2 2" xfId="41876" xr:uid="{049FE8AA-6979-4E64-A6B4-4B46C0580199}"/>
    <cellStyle name="20% - Accent4 35 3 3" xfId="22051" xr:uid="{98FF62D9-E5D9-4B59-A6D7-0ED1EF48A043}"/>
    <cellStyle name="20% - Accent4 35 3 3 2" xfId="50728" xr:uid="{8261D36A-C8FD-4138-8887-8D928AA146EC}"/>
    <cellStyle name="20% - Accent4 35 3 4" xfId="36171" xr:uid="{D6B1C495-2109-493A-9238-C3CE7112E8F2}"/>
    <cellStyle name="20% - Accent4 35 4" xfId="8903" xr:uid="{95C8CDD4-5E6B-4253-A36B-526D945DE1F7}"/>
    <cellStyle name="20% - Accent4 35 4 2" xfId="14615" xr:uid="{C73ECEF9-8DF6-46FC-ADBE-3689EFDA2C90}"/>
    <cellStyle name="20% - Accent4 35 4 2 2" xfId="43293" xr:uid="{26D7379D-01E4-46BB-87CF-87DC0EE24F22}"/>
    <cellStyle name="20% - Accent4 35 4 3" xfId="23468" xr:uid="{426D1168-64FF-4AD3-8FB5-116F8FB710F3}"/>
    <cellStyle name="20% - Accent4 35 4 3 2" xfId="52145" xr:uid="{250DD49C-A487-4D3E-85FA-B5BBFCDAB079}"/>
    <cellStyle name="20% - Accent4 35 4 4" xfId="37588" xr:uid="{B7F503FC-4FBF-491F-93ED-95CDCF12369A}"/>
    <cellStyle name="20% - Accent4 35 5" xfId="16130" xr:uid="{E8C986EF-FD45-4167-AB9E-CBBC56E11EB3}"/>
    <cellStyle name="20% - Accent4 35 5 2" xfId="24983" xr:uid="{CB82EECC-7AA7-4EEB-BC0F-1770E3ED7233}"/>
    <cellStyle name="20% - Accent4 35 5 2 2" xfId="53660" xr:uid="{F6D258D1-C796-4920-A6B3-1E3FAEBF2618}"/>
    <cellStyle name="20% - Accent4 35 5 3" xfId="44808" xr:uid="{CDC98294-7FDC-4897-B032-CB6A2AC42F0E}"/>
    <cellStyle name="20% - Accent4 35 6" xfId="17689" xr:uid="{49F6042A-247F-4387-BEFE-9F981CCC571B}"/>
    <cellStyle name="20% - Accent4 35 6 2" xfId="26542" xr:uid="{CA5A371D-DAA4-42F8-90C8-DA7BCA968351}"/>
    <cellStyle name="20% - Accent4 35 6 2 2" xfId="55219" xr:uid="{E6FB3432-8740-491C-9DF7-66EF9A6C1076}"/>
    <cellStyle name="20% - Accent4 35 6 3" xfId="46367" xr:uid="{F98E7D26-02CC-4580-B105-8260E6A190B2}"/>
    <cellStyle name="20% - Accent4 35 7" xfId="10430" xr:uid="{AECF9467-AB17-45E4-8F01-BB0D849CE828}"/>
    <cellStyle name="20% - Accent4 35 7 2" xfId="28135" xr:uid="{F277BCF3-4D95-4F47-A617-1E611EF96BE3}"/>
    <cellStyle name="20% - Accent4 35 7 2 2" xfId="56812" xr:uid="{1C1C1C1F-26AF-4B0B-84D3-E667D23BE871}"/>
    <cellStyle name="20% - Accent4 35 7 3" xfId="39108" xr:uid="{C17AC179-A1D7-408C-ACEA-356C28F7B19B}"/>
    <cellStyle name="20% - Accent4 35 8" xfId="19283" xr:uid="{F2530A76-E2ED-43C6-BE51-81030962D554}"/>
    <cellStyle name="20% - Accent4 35 8 2" xfId="47960" xr:uid="{188F6EA4-7F65-4458-80EC-ED42902ACE6D}"/>
    <cellStyle name="20% - Accent4 35 9" xfId="33403" xr:uid="{6F3FA562-4794-482C-BE8E-2DAF4C310ECE}"/>
    <cellStyle name="20% - Accent4 36" xfId="4740" xr:uid="{A9245A5F-4726-4B47-9179-4B5E66D482B1}"/>
    <cellStyle name="20% - Accent4 36 2" xfId="6091" xr:uid="{443476D1-084D-44B1-9933-A35FB1C4AF73}"/>
    <cellStyle name="20% - Accent4 36 2 2" xfId="11803" xr:uid="{07536656-44F9-44AC-BD28-D6A9F0124C98}"/>
    <cellStyle name="20% - Accent4 36 2 2 2" xfId="40481" xr:uid="{E573F42F-4243-4AA8-8ABC-F1794A5321FC}"/>
    <cellStyle name="20% - Accent4 36 2 3" xfId="20656" xr:uid="{2C6A28D1-169E-448F-880D-85052A23867B}"/>
    <cellStyle name="20% - Accent4 36 2 3 2" xfId="49333" xr:uid="{EFF56A26-FE9D-464D-83E1-815E72B570FE}"/>
    <cellStyle name="20% - Accent4 36 2 4" xfId="34776" xr:uid="{6458D4B9-8C8C-41EE-A9B8-E10DF7F75A8D}"/>
    <cellStyle name="20% - Accent4 36 3" xfId="7508" xr:uid="{F92E101F-CBA6-4E2C-9D81-FCC7D0F36FE0}"/>
    <cellStyle name="20% - Accent4 36 3 2" xfId="13220" xr:uid="{F30346FA-F979-4F4F-B26B-C8598DF1371C}"/>
    <cellStyle name="20% - Accent4 36 3 2 2" xfId="41898" xr:uid="{1131B179-28DF-4EC4-90B6-D208BC0D6DF0}"/>
    <cellStyle name="20% - Accent4 36 3 3" xfId="22073" xr:uid="{8E19C7F2-8917-40CE-A6EB-C521219A6BC1}"/>
    <cellStyle name="20% - Accent4 36 3 3 2" xfId="50750" xr:uid="{B1678714-5CB8-4EBD-B990-B981D1280060}"/>
    <cellStyle name="20% - Accent4 36 3 4" xfId="36193" xr:uid="{1765626B-DDC4-413A-B140-D90697E10D14}"/>
    <cellStyle name="20% - Accent4 36 4" xfId="8925" xr:uid="{71719802-15CF-4E3E-BF24-45795BD0EB89}"/>
    <cellStyle name="20% - Accent4 36 4 2" xfId="14637" xr:uid="{884D81E9-7379-4A1F-B6ED-2E1B78EFDBA5}"/>
    <cellStyle name="20% - Accent4 36 4 2 2" xfId="43315" xr:uid="{866C0607-03B4-4968-982F-E815296FF919}"/>
    <cellStyle name="20% - Accent4 36 4 3" xfId="23490" xr:uid="{8AA7CD53-A050-4ADB-AE1A-32E8C04DCC08}"/>
    <cellStyle name="20% - Accent4 36 4 3 2" xfId="52167" xr:uid="{67D1FBA8-D737-4E55-9E51-EA423750D77A}"/>
    <cellStyle name="20% - Accent4 36 4 4" xfId="37610" xr:uid="{F65541C9-7582-4D7E-AF23-1034AD7DFF51}"/>
    <cellStyle name="20% - Accent4 36 5" xfId="16152" xr:uid="{D6877968-7691-450E-9F50-7FA140C878F9}"/>
    <cellStyle name="20% - Accent4 36 5 2" xfId="25005" xr:uid="{3B002D5E-0715-4F34-82ED-0692ED897243}"/>
    <cellStyle name="20% - Accent4 36 5 2 2" xfId="53682" xr:uid="{DD9D4FCD-7611-4372-BA0F-DDE340E0CFCC}"/>
    <cellStyle name="20% - Accent4 36 5 3" xfId="44830" xr:uid="{46213103-C8EE-4DE5-9730-3BBEBF8FB060}"/>
    <cellStyle name="20% - Accent4 36 6" xfId="17711" xr:uid="{09A899E2-00CD-4AEA-802A-85774F414929}"/>
    <cellStyle name="20% - Accent4 36 6 2" xfId="26564" xr:uid="{2DAFB07B-BD5C-44AA-8945-008607107FDB}"/>
    <cellStyle name="20% - Accent4 36 6 2 2" xfId="55241" xr:uid="{23666C14-5D72-4324-948B-4B66F0A0A1BA}"/>
    <cellStyle name="20% - Accent4 36 6 3" xfId="46389" xr:uid="{E2135966-5DD4-46BC-B478-58CF9633AE38}"/>
    <cellStyle name="20% - Accent4 36 7" xfId="10452" xr:uid="{C7DD3BF2-7067-49A8-83EF-EE9E24C8BE30}"/>
    <cellStyle name="20% - Accent4 36 7 2" xfId="28157" xr:uid="{9806DBEA-2368-4029-9332-9E576133625A}"/>
    <cellStyle name="20% - Accent4 36 7 2 2" xfId="56834" xr:uid="{39F804B7-7B28-4EC1-BD29-B9D0A7A48B63}"/>
    <cellStyle name="20% - Accent4 36 7 3" xfId="39130" xr:uid="{C642EFC1-576C-429F-969B-10EC9BD8A93D}"/>
    <cellStyle name="20% - Accent4 36 8" xfId="19305" xr:uid="{14EF5978-17F8-436B-A3E3-86E92FB6D1C3}"/>
    <cellStyle name="20% - Accent4 36 8 2" xfId="47982" xr:uid="{28EE751A-0BBD-4FA5-8D82-48DE42AE0D44}"/>
    <cellStyle name="20% - Accent4 36 9" xfId="33425" xr:uid="{5B70DAFB-9D34-4801-B916-A5293E20640F}"/>
    <cellStyle name="20% - Accent4 37" xfId="4762" xr:uid="{138BA217-45CA-48DA-85D4-0426878392B8}"/>
    <cellStyle name="20% - Accent4 37 2" xfId="6113" xr:uid="{89F6185E-1E47-4DDF-92CB-506063D7618E}"/>
    <cellStyle name="20% - Accent4 37 2 2" xfId="11825" xr:uid="{72AC3B25-D618-42A7-AD2C-ADEA22310816}"/>
    <cellStyle name="20% - Accent4 37 2 2 2" xfId="40503" xr:uid="{8874EA6A-A064-4915-9EBB-2D876BBEFE4B}"/>
    <cellStyle name="20% - Accent4 37 2 3" xfId="20678" xr:uid="{0B3FD0F9-358C-43C0-9B7A-7D6875302A46}"/>
    <cellStyle name="20% - Accent4 37 2 3 2" xfId="49355" xr:uid="{38CD1238-2252-40F1-99AA-1790BCEBA5BE}"/>
    <cellStyle name="20% - Accent4 37 2 4" xfId="34798" xr:uid="{623B99A4-B45C-472C-BFCE-ADDE4FA7FBDF}"/>
    <cellStyle name="20% - Accent4 37 3" xfId="7530" xr:uid="{62FD248D-C430-4385-BA28-615EC164EAC3}"/>
    <cellStyle name="20% - Accent4 37 3 2" xfId="13242" xr:uid="{FFA5ABA0-7D57-4B71-9E80-049F755F5005}"/>
    <cellStyle name="20% - Accent4 37 3 2 2" xfId="41920" xr:uid="{39CCE066-4B2C-499C-A88A-AC2D17380B19}"/>
    <cellStyle name="20% - Accent4 37 3 3" xfId="22095" xr:uid="{704A1782-8428-4411-9871-80EA46486C8A}"/>
    <cellStyle name="20% - Accent4 37 3 3 2" xfId="50772" xr:uid="{940842B1-72C0-48B1-B295-7B1B4642A222}"/>
    <cellStyle name="20% - Accent4 37 3 4" xfId="36215" xr:uid="{9FA890C0-2568-4FA0-ACA6-B1C3288FE75D}"/>
    <cellStyle name="20% - Accent4 37 4" xfId="8947" xr:uid="{4F0FA6B4-7270-4468-9C6E-5F06D2679EC9}"/>
    <cellStyle name="20% - Accent4 37 4 2" xfId="14659" xr:uid="{26E9EB64-AA3F-4AC7-A73B-A56C5CB9D132}"/>
    <cellStyle name="20% - Accent4 37 4 2 2" xfId="43337" xr:uid="{841EA472-EC8A-4DE8-9F40-73DBE7FD9D8E}"/>
    <cellStyle name="20% - Accent4 37 4 3" xfId="23512" xr:uid="{465B7612-A613-4F86-B654-7D5FAF5E0315}"/>
    <cellStyle name="20% - Accent4 37 4 3 2" xfId="52189" xr:uid="{FD28A370-6B02-4528-B636-065AFDEDB9CD}"/>
    <cellStyle name="20% - Accent4 37 4 4" xfId="37632" xr:uid="{AE6E7725-5EE3-4771-9F22-2E69D3558A69}"/>
    <cellStyle name="20% - Accent4 37 5" xfId="16174" xr:uid="{22DB5700-000A-433E-88DC-CF8B0FD36CF7}"/>
    <cellStyle name="20% - Accent4 37 5 2" xfId="25027" xr:uid="{B37391D4-9FCA-4BAE-A66D-6813AA8A3545}"/>
    <cellStyle name="20% - Accent4 37 5 2 2" xfId="53704" xr:uid="{7AE9ED25-864D-4AC0-B331-97713838941D}"/>
    <cellStyle name="20% - Accent4 37 5 3" xfId="44852" xr:uid="{8369E59B-E68F-41D0-82BD-1EAF68B4EFEE}"/>
    <cellStyle name="20% - Accent4 37 6" xfId="17733" xr:uid="{992468EF-10AE-4D69-8D99-18BB4CD4C0FA}"/>
    <cellStyle name="20% - Accent4 37 6 2" xfId="26586" xr:uid="{E0D306DC-9844-4010-825C-8BAD5AEE19AE}"/>
    <cellStyle name="20% - Accent4 37 6 2 2" xfId="55263" xr:uid="{FF5D1AC0-5E70-4B22-82D8-6D86F3D45ABF}"/>
    <cellStyle name="20% - Accent4 37 6 3" xfId="46411" xr:uid="{4BFA697B-DBFC-4079-8232-82C040C603C5}"/>
    <cellStyle name="20% - Accent4 37 7" xfId="10474" xr:uid="{B4066321-1B3C-4FB0-8580-51FF25C7AFD1}"/>
    <cellStyle name="20% - Accent4 37 7 2" xfId="28179" xr:uid="{164CAD31-D70A-4C3F-B6A3-20F973725E5B}"/>
    <cellStyle name="20% - Accent4 37 7 2 2" xfId="56856" xr:uid="{733C85CF-BADA-4CD2-8956-BB7BC7095457}"/>
    <cellStyle name="20% - Accent4 37 7 3" xfId="39152" xr:uid="{204012D0-9284-491F-8B5B-89B86015934D}"/>
    <cellStyle name="20% - Accent4 37 8" xfId="19327" xr:uid="{C4C1CC48-A37C-4845-8C82-B97B36E60F82}"/>
    <cellStyle name="20% - Accent4 37 8 2" xfId="48004" xr:uid="{4AB33AC7-2452-40E2-976E-49FAC0799B9E}"/>
    <cellStyle name="20% - Accent4 37 9" xfId="33447" xr:uid="{4865D028-8FE9-4DE2-AA34-AF8DCD0CFC2B}"/>
    <cellStyle name="20% - Accent4 38" xfId="4784" xr:uid="{632D9781-F302-4A69-8D5B-A012D2C86D7B}"/>
    <cellStyle name="20% - Accent4 38 2" xfId="6135" xr:uid="{DA829542-D418-4D7C-8706-973FA6575FC6}"/>
    <cellStyle name="20% - Accent4 38 2 2" xfId="11847" xr:uid="{69D327BF-0428-40C2-AEDD-7BB4C10A99B6}"/>
    <cellStyle name="20% - Accent4 38 2 2 2" xfId="40525" xr:uid="{1A35D6E7-C8DB-46F4-9651-0B6016FC70DE}"/>
    <cellStyle name="20% - Accent4 38 2 3" xfId="20700" xr:uid="{59368689-B7A3-48E7-9034-7EA9041B3A0E}"/>
    <cellStyle name="20% - Accent4 38 2 3 2" xfId="49377" xr:uid="{CB3EEE62-D945-4159-870A-4B37B0EE826F}"/>
    <cellStyle name="20% - Accent4 38 2 4" xfId="34820" xr:uid="{6FA2CDBC-F394-4F3B-8659-78EDD7B26FDA}"/>
    <cellStyle name="20% - Accent4 38 3" xfId="7552" xr:uid="{05E30967-53B8-497F-A5AF-DA83D9320E8A}"/>
    <cellStyle name="20% - Accent4 38 3 2" xfId="13264" xr:uid="{FBD36772-820C-44FC-A339-1D96EF39FA97}"/>
    <cellStyle name="20% - Accent4 38 3 2 2" xfId="41942" xr:uid="{91EAD126-00E5-4C7B-B760-84C2B8340352}"/>
    <cellStyle name="20% - Accent4 38 3 3" xfId="22117" xr:uid="{717D8BEE-3154-4CC2-B9A1-5277E2F39EA1}"/>
    <cellStyle name="20% - Accent4 38 3 3 2" xfId="50794" xr:uid="{727D2383-3C70-4940-87B8-8DADB4F6FA91}"/>
    <cellStyle name="20% - Accent4 38 3 4" xfId="36237" xr:uid="{20C435DD-7562-4483-BBE6-B579C470A297}"/>
    <cellStyle name="20% - Accent4 38 4" xfId="8969" xr:uid="{B249DAFF-B4D1-484B-B05F-FE52AB74F3FF}"/>
    <cellStyle name="20% - Accent4 38 4 2" xfId="14681" xr:uid="{9B5FA968-12FB-41B7-B722-AC55869EC41B}"/>
    <cellStyle name="20% - Accent4 38 4 2 2" xfId="43359" xr:uid="{D6CF3C7A-A79C-40A6-B08F-653A8065BE6A}"/>
    <cellStyle name="20% - Accent4 38 4 3" xfId="23534" xr:uid="{7F536136-13A2-4C62-9BD6-F1F2D20CE66E}"/>
    <cellStyle name="20% - Accent4 38 4 3 2" xfId="52211" xr:uid="{415F7A8B-7323-49A1-814B-3896A0634D02}"/>
    <cellStyle name="20% - Accent4 38 4 4" xfId="37654" xr:uid="{DC175082-5658-4E53-89B5-77B255C524F8}"/>
    <cellStyle name="20% - Accent4 38 5" xfId="16196" xr:uid="{886A6C95-1E96-48EB-B9F5-E38569594E53}"/>
    <cellStyle name="20% - Accent4 38 5 2" xfId="25049" xr:uid="{35C884D9-1F93-4026-A075-180E469F7C4A}"/>
    <cellStyle name="20% - Accent4 38 5 2 2" xfId="53726" xr:uid="{CADB7D7D-8CC4-423B-BF20-58926E8741D4}"/>
    <cellStyle name="20% - Accent4 38 5 3" xfId="44874" xr:uid="{5A1C40A7-CAAA-42AF-A99F-EEA524D42EBF}"/>
    <cellStyle name="20% - Accent4 38 6" xfId="17755" xr:uid="{A2B712DB-E967-4744-8029-241BA25E6465}"/>
    <cellStyle name="20% - Accent4 38 6 2" xfId="26608" xr:uid="{A8627800-3C8E-44D1-9362-33ABC0E77798}"/>
    <cellStyle name="20% - Accent4 38 6 2 2" xfId="55285" xr:uid="{4AC20475-5559-4E13-B974-9B4D2B166D37}"/>
    <cellStyle name="20% - Accent4 38 6 3" xfId="46433" xr:uid="{9560721A-70F8-43A4-9CBB-A19035C853FE}"/>
    <cellStyle name="20% - Accent4 38 7" xfId="10496" xr:uid="{E6445FC6-89C0-42E2-8B60-43AC615903F5}"/>
    <cellStyle name="20% - Accent4 38 7 2" xfId="28201" xr:uid="{44353A54-F474-46F4-9D3F-B8B797D709A3}"/>
    <cellStyle name="20% - Accent4 38 7 2 2" xfId="56878" xr:uid="{2CA562B8-18A5-497F-AADD-BFAC19CE2654}"/>
    <cellStyle name="20% - Accent4 38 7 3" xfId="39174" xr:uid="{F186CD8E-0480-4742-855B-ED6A21F637A7}"/>
    <cellStyle name="20% - Accent4 38 8" xfId="19349" xr:uid="{EE1BA5F7-1609-47F8-8FA0-C2552A3EB301}"/>
    <cellStyle name="20% - Accent4 38 8 2" xfId="48026" xr:uid="{F0FF8FBF-6265-4472-ACF4-797B4F6C8F4C}"/>
    <cellStyle name="20% - Accent4 38 9" xfId="33469" xr:uid="{98689118-078E-4A8C-A55D-63CAADA49DD5}"/>
    <cellStyle name="20% - Accent4 39" xfId="4806" xr:uid="{7B8CDBAE-33D4-45BD-B109-71442AA3E169}"/>
    <cellStyle name="20% - Accent4 39 2" xfId="6157" xr:uid="{085A5242-B1A8-4A67-B59F-F297473D0F1A}"/>
    <cellStyle name="20% - Accent4 39 2 2" xfId="11869" xr:uid="{2637DA2D-A916-4D85-A1E0-A2B1926DCBD3}"/>
    <cellStyle name="20% - Accent4 39 2 2 2" xfId="40547" xr:uid="{157EEA98-48BA-4E08-859E-9CF69CE706D3}"/>
    <cellStyle name="20% - Accent4 39 2 3" xfId="20722" xr:uid="{A7D4A4E3-36D8-4612-9881-2A9376A38F11}"/>
    <cellStyle name="20% - Accent4 39 2 3 2" xfId="49399" xr:uid="{1536AF70-69D0-43B0-821F-CF87F3FB877D}"/>
    <cellStyle name="20% - Accent4 39 2 4" xfId="34842" xr:uid="{A125B71E-13F7-49C6-AE91-EE08A829A639}"/>
    <cellStyle name="20% - Accent4 39 3" xfId="7574" xr:uid="{EDA6ED42-1DA6-4BF3-ADF2-199187E50438}"/>
    <cellStyle name="20% - Accent4 39 3 2" xfId="13286" xr:uid="{690A7C58-203D-465D-B7E2-A80473A7BE3F}"/>
    <cellStyle name="20% - Accent4 39 3 2 2" xfId="41964" xr:uid="{97A069D6-94C2-4E00-B025-7CC5BF14E0EE}"/>
    <cellStyle name="20% - Accent4 39 3 3" xfId="22139" xr:uid="{BF1025F1-E683-44B8-809A-B8F9EE372246}"/>
    <cellStyle name="20% - Accent4 39 3 3 2" xfId="50816" xr:uid="{75017DF4-63ED-4139-801A-1C0358BA5A4B}"/>
    <cellStyle name="20% - Accent4 39 3 4" xfId="36259" xr:uid="{CCA433FF-1B3D-4DA7-A1FE-5480725BCE1C}"/>
    <cellStyle name="20% - Accent4 39 4" xfId="8991" xr:uid="{01AEE58F-55D6-4516-A8FD-40931B1DFA50}"/>
    <cellStyle name="20% - Accent4 39 4 2" xfId="14703" xr:uid="{39664690-6703-4068-9B0C-48F29D0591AF}"/>
    <cellStyle name="20% - Accent4 39 4 2 2" xfId="43381" xr:uid="{8CA822E1-5062-44E4-8631-48452E1A57CC}"/>
    <cellStyle name="20% - Accent4 39 4 3" xfId="23556" xr:uid="{BE380D39-97EA-4F97-8DD4-745C2FD76E0D}"/>
    <cellStyle name="20% - Accent4 39 4 3 2" xfId="52233" xr:uid="{51A99018-23D5-4FC3-86C7-6E7B7809EEFE}"/>
    <cellStyle name="20% - Accent4 39 4 4" xfId="37676" xr:uid="{4A02260F-CF93-42CB-A238-542BC9FC6EAA}"/>
    <cellStyle name="20% - Accent4 39 5" xfId="16218" xr:uid="{52D75929-4988-4D7A-A346-C00D50F859BD}"/>
    <cellStyle name="20% - Accent4 39 5 2" xfId="25071" xr:uid="{58643E34-EB5E-4C32-A2FA-55D1ED6111BB}"/>
    <cellStyle name="20% - Accent4 39 5 2 2" xfId="53748" xr:uid="{AE210F76-39B4-412C-9372-500A1BE3FD86}"/>
    <cellStyle name="20% - Accent4 39 5 3" xfId="44896" xr:uid="{EF311ACE-BF45-4558-BD41-02ED2BEB9219}"/>
    <cellStyle name="20% - Accent4 39 6" xfId="17777" xr:uid="{585D0641-852E-463D-827F-DB93B3A1EE42}"/>
    <cellStyle name="20% - Accent4 39 6 2" xfId="26630" xr:uid="{9FE3FB4B-FA63-4884-8576-9255A4C3A761}"/>
    <cellStyle name="20% - Accent4 39 6 2 2" xfId="55307" xr:uid="{E138751F-1EE3-4BE6-9DE8-C35A5999BA6B}"/>
    <cellStyle name="20% - Accent4 39 6 3" xfId="46455" xr:uid="{08AC400D-DD3F-4A16-97C8-829F7A29FE9F}"/>
    <cellStyle name="20% - Accent4 39 7" xfId="10518" xr:uid="{19319491-749F-403E-9545-8EACF80CBA9C}"/>
    <cellStyle name="20% - Accent4 39 7 2" xfId="28223" xr:uid="{3DFC536B-A597-49E2-A615-9906C10D8501}"/>
    <cellStyle name="20% - Accent4 39 7 2 2" xfId="56900" xr:uid="{B31698E5-1EEF-4D52-915E-213BEEA03934}"/>
    <cellStyle name="20% - Accent4 39 7 3" xfId="39196" xr:uid="{9C54E8BF-DBF6-4A06-9981-8603ECA821CE}"/>
    <cellStyle name="20% - Accent4 39 8" xfId="19371" xr:uid="{14AEBC2A-F2D8-42FB-8D39-0D2F4D9639DC}"/>
    <cellStyle name="20% - Accent4 39 8 2" xfId="48048" xr:uid="{A4A00A02-874A-452B-9323-24CC6DD3E195}"/>
    <cellStyle name="20% - Accent4 39 9" xfId="33491" xr:uid="{FBAF8CC8-8B53-4B3A-AD15-8D72F4C8B525}"/>
    <cellStyle name="20% - Accent4 4" xfId="207" xr:uid="{4577DD42-5ECD-4D77-BB7F-1B1083636BDC}"/>
    <cellStyle name="20% - Accent4 4 10" xfId="4042" xr:uid="{A3518378-887E-4EFD-BE1A-FC49E5AC7C9B}"/>
    <cellStyle name="20% - Accent4 4 10 2" xfId="32727" xr:uid="{AB8C5CFD-5B4E-4DD3-A1B9-712F9F46CE91}"/>
    <cellStyle name="20% - Accent4 4 11" xfId="9754" xr:uid="{A2813512-6F01-4BA7-8538-6DC14FA6062B}"/>
    <cellStyle name="20% - Accent4 4 11 2" xfId="38432" xr:uid="{29AC636B-B94C-448A-A2C0-012527922D58}"/>
    <cellStyle name="20% - Accent4 4 12" xfId="18607" xr:uid="{1A312184-8F43-4E77-868F-36BD8782264C}"/>
    <cellStyle name="20% - Accent4 4 12 2" xfId="47284" xr:uid="{9177DD28-FCA6-4AC0-88BE-8B4FDB6E22B8}"/>
    <cellStyle name="20% - Accent4 4 13" xfId="29152" xr:uid="{8DA25DDB-309E-4D2B-8066-642E00663326}"/>
    <cellStyle name="20% - Accent4 4 2" xfId="312" xr:uid="{FFD16A3C-8360-4E02-AFAB-CF6F70B70D04}"/>
    <cellStyle name="20% - Accent4 4 2 2" xfId="2279" xr:uid="{4F35BCB6-55CC-40DF-8B15-36C9B3B32952}"/>
    <cellStyle name="20% - Accent4 4 2 2 2" xfId="31019" xr:uid="{88549FB7-EF88-4F07-88A4-42389F9AB66D}"/>
    <cellStyle name="20% - Accent4 4 2 3" xfId="5393" xr:uid="{161E695F-AD51-44B5-9726-5259DF6FB279}"/>
    <cellStyle name="20% - Accent4 4 2 3 2" xfId="34078" xr:uid="{0EA4F588-03FC-425B-903C-2922D35EA6C6}"/>
    <cellStyle name="20% - Accent4 4 2 4" xfId="11105" xr:uid="{DA374733-09C9-49D9-BB64-1C528A43B710}"/>
    <cellStyle name="20% - Accent4 4 2 4 2" xfId="39783" xr:uid="{CD58924E-9F0B-4F05-90DD-3228B3CB17F8}"/>
    <cellStyle name="20% - Accent4 4 2 5" xfId="19958" xr:uid="{64A7643C-6C4F-4227-BCF8-D116E4BDD150}"/>
    <cellStyle name="20% - Accent4 4 2 5 2" xfId="48635" xr:uid="{DEF129C2-9179-421F-94F1-D686096CE142}"/>
    <cellStyle name="20% - Accent4 4 2 6" xfId="29226" xr:uid="{66D0EC86-68EF-48C2-A288-E43346541A9C}"/>
    <cellStyle name="20% - Accent4 4 3" xfId="421" xr:uid="{AB28DEB5-9B08-4B51-8201-8841C0471AB6}"/>
    <cellStyle name="20% - Accent4 4 3 2" xfId="2375" xr:uid="{B5507103-CC1E-4CF1-B037-90DD2CC9DB94}"/>
    <cellStyle name="20% - Accent4 4 3 2 2" xfId="31115" xr:uid="{50F256ED-5EE4-47F2-8A73-3D0B17F14086}"/>
    <cellStyle name="20% - Accent4 4 3 3" xfId="6810" xr:uid="{EBF14B53-0DAB-4B68-913D-534DCDB38A1E}"/>
    <cellStyle name="20% - Accent4 4 3 3 2" xfId="35495" xr:uid="{C2A802F4-AC69-4CA0-8206-6C10F708817D}"/>
    <cellStyle name="20% - Accent4 4 3 4" xfId="12522" xr:uid="{9D9BD286-26EC-4AA2-BB8A-51CE9C5DCC04}"/>
    <cellStyle name="20% - Accent4 4 3 4 2" xfId="41200" xr:uid="{171EAE82-EB08-489F-821C-D5550679E928}"/>
    <cellStyle name="20% - Accent4 4 3 5" xfId="21375" xr:uid="{0AB1BCC1-4A97-4113-BDF0-BAE46C018B80}"/>
    <cellStyle name="20% - Accent4 4 3 5 2" xfId="50052" xr:uid="{5F69A1BB-3838-4DFA-A1B5-856F5A32952E}"/>
    <cellStyle name="20% - Accent4 4 3 6" xfId="29322" xr:uid="{4641F5A9-EFD1-441E-A99A-3FC1B7BF2E94}"/>
    <cellStyle name="20% - Accent4 4 4" xfId="540" xr:uid="{61A533E1-0FD6-4D9D-86AC-84A5831B21C3}"/>
    <cellStyle name="20% - Accent4 4 4 2" xfId="2494" xr:uid="{19DA5177-3359-43E4-A6A9-D7EB1462D1D9}"/>
    <cellStyle name="20% - Accent4 4 4 2 2" xfId="31234" xr:uid="{1B4993A4-FA24-4DF0-9894-C2047503CF24}"/>
    <cellStyle name="20% - Accent4 4 4 3" xfId="8227" xr:uid="{09AEFCB5-D712-44CD-9D80-12DDDBCC130E}"/>
    <cellStyle name="20% - Accent4 4 4 3 2" xfId="36912" xr:uid="{8FC18E10-E086-4842-9082-37AAAE6C7AC5}"/>
    <cellStyle name="20% - Accent4 4 4 4" xfId="13939" xr:uid="{4C6AE86E-3DBF-41D5-93DA-5A2307EC3660}"/>
    <cellStyle name="20% - Accent4 4 4 4 2" xfId="42617" xr:uid="{CC081C98-1413-45F4-B305-BC77195C8B4F}"/>
    <cellStyle name="20% - Accent4 4 4 5" xfId="22792" xr:uid="{AE124018-8E14-4BB6-B760-511262D813E6}"/>
    <cellStyle name="20% - Accent4 4 4 5 2" xfId="51469" xr:uid="{3B121AB8-5B6E-417C-9BD2-55DDD337593D}"/>
    <cellStyle name="20% - Accent4 4 4 6" xfId="29441" xr:uid="{A50D0386-57A9-4BF6-8AC7-79976027CA0E}"/>
    <cellStyle name="20% - Accent4 4 5" xfId="681" xr:uid="{955A3ABF-2443-42D0-8F4F-B8EB4DB7158E}"/>
    <cellStyle name="20% - Accent4 4 5 2" xfId="2635" xr:uid="{DBDFDFBC-9AE7-4F9E-A5EB-0A99792680C5}"/>
    <cellStyle name="20% - Accent4 4 5 2 2" xfId="31375" xr:uid="{D6D8AB0E-DFDA-4F21-89E2-843B98B1A618}"/>
    <cellStyle name="20% - Accent4 4 5 3" xfId="15454" xr:uid="{C6E18198-C1F6-4134-B342-16DCF98C2895}"/>
    <cellStyle name="20% - Accent4 4 5 3 2" xfId="44132" xr:uid="{7F8B2303-1601-4F42-AD90-A8764AF3EAC6}"/>
    <cellStyle name="20% - Accent4 4 5 4" xfId="24307" xr:uid="{5D67802B-F5A1-4C61-9976-40DDEA38AC7F}"/>
    <cellStyle name="20% - Accent4 4 5 4 2" xfId="52984" xr:uid="{03BA18C9-79FF-4D75-9DBD-EC40848F2C55}"/>
    <cellStyle name="20% - Accent4 4 5 5" xfId="29582" xr:uid="{B170EA7C-E80A-4D2B-90DF-3A887B506B2D}"/>
    <cellStyle name="20% - Accent4 4 6" xfId="954" xr:uid="{5150CE65-7D3F-4CD1-92B2-E3E546FE2631}"/>
    <cellStyle name="20% - Accent4 4 6 2" xfId="2908" xr:uid="{E9C8F3E3-3167-40D5-9E64-AE4A2B97030A}"/>
    <cellStyle name="20% - Accent4 4 6 2 2" xfId="31648" xr:uid="{A2DBF06D-C06A-4100-8938-9D1ABD13D044}"/>
    <cellStyle name="20% - Accent4 4 6 3" xfId="17013" xr:uid="{1D087AA1-4E05-4F25-B7EE-FA69C2CDF1E5}"/>
    <cellStyle name="20% - Accent4 4 6 3 2" xfId="45691" xr:uid="{29C983F1-9F7D-4CAB-A991-D99393943526}"/>
    <cellStyle name="20% - Accent4 4 6 4" xfId="25866" xr:uid="{05644720-0072-463F-A540-B2DCE0BFC0DA}"/>
    <cellStyle name="20% - Accent4 4 6 4 2" xfId="54543" xr:uid="{968565E3-259F-4437-BA2F-920A28D5CE36}"/>
    <cellStyle name="20% - Accent4 4 6 5" xfId="29855" xr:uid="{A61FFC27-74F4-4C68-8FE2-B205D87285D0}"/>
    <cellStyle name="20% - Accent4 4 7" xfId="1249" xr:uid="{A16BF170-4C71-4F16-B4C1-5859BA86C37F}"/>
    <cellStyle name="20% - Accent4 4 7 2" xfId="3203" xr:uid="{5D57D626-7EE7-4AF9-A839-494E3AAF6948}"/>
    <cellStyle name="20% - Accent4 4 7 2 2" xfId="31943" xr:uid="{91E02662-CFBB-4932-AE01-9580FE08015F}"/>
    <cellStyle name="20% - Accent4 4 7 3" xfId="27459" xr:uid="{3ABF0C10-2937-4B36-AF63-43D490129CC3}"/>
    <cellStyle name="20% - Accent4 4 7 3 2" xfId="56136" xr:uid="{57824F51-4BB5-4CFF-88D3-64625AF551A9}"/>
    <cellStyle name="20% - Accent4 4 7 4" xfId="30150" xr:uid="{1BF94256-9AB7-4433-AEEC-11A41C969951}"/>
    <cellStyle name="20% - Accent4 4 8" xfId="1588" xr:uid="{E3490057-24A0-4BFE-B5EA-5EFD90184BB0}"/>
    <cellStyle name="20% - Accent4 4 8 2" xfId="3542" xr:uid="{E9761972-08B2-4A9B-83B0-CFE8C2059AD1}"/>
    <cellStyle name="20% - Accent4 4 8 2 2" xfId="32282" xr:uid="{637BC10B-FADE-4C15-94E2-2D32691B8D91}"/>
    <cellStyle name="20% - Accent4 4 8 3" xfId="30489" xr:uid="{3AA05A44-EE8A-41DE-9656-E767F06F5D69}"/>
    <cellStyle name="20% - Accent4 4 9" xfId="2202" xr:uid="{4032196E-F713-4CE7-A5A0-866EC62D5A21}"/>
    <cellStyle name="20% - Accent4 4 9 2" xfId="30944" xr:uid="{3B21DE4A-64D2-4994-BD2F-6E1C2E98D8DF}"/>
    <cellStyle name="20% - Accent4 40" xfId="4828" xr:uid="{D94858DD-E401-4BE4-BF59-15D274EA14CD}"/>
    <cellStyle name="20% - Accent4 40 2" xfId="6179" xr:uid="{9577D3F9-F23F-4A43-A2D8-24EDCB91B7E7}"/>
    <cellStyle name="20% - Accent4 40 2 2" xfId="11891" xr:uid="{305DC84C-84D5-489D-8903-0E0C1605C448}"/>
    <cellStyle name="20% - Accent4 40 2 2 2" xfId="40569" xr:uid="{BA9735CE-C0BB-48CE-A588-A0B2A07ED4EB}"/>
    <cellStyle name="20% - Accent4 40 2 3" xfId="20744" xr:uid="{375CA8D0-DCD2-4A22-8D18-BC1D13E4EA4E}"/>
    <cellStyle name="20% - Accent4 40 2 3 2" xfId="49421" xr:uid="{B674AE40-9F8A-4345-99BB-607488D5DF65}"/>
    <cellStyle name="20% - Accent4 40 2 4" xfId="34864" xr:uid="{B0ED479C-AEA9-47A7-BE80-5F57B8961143}"/>
    <cellStyle name="20% - Accent4 40 3" xfId="7596" xr:uid="{598B780C-9EBA-4831-BE47-52FF031AB054}"/>
    <cellStyle name="20% - Accent4 40 3 2" xfId="13308" xr:uid="{826198DA-6E35-49AD-9CAF-1889B0179F30}"/>
    <cellStyle name="20% - Accent4 40 3 2 2" xfId="41986" xr:uid="{B4C02C18-1721-4FB8-9E06-D2635770E777}"/>
    <cellStyle name="20% - Accent4 40 3 3" xfId="22161" xr:uid="{14F6AB32-F238-49F8-933B-4BB495143945}"/>
    <cellStyle name="20% - Accent4 40 3 3 2" xfId="50838" xr:uid="{11A5A4A8-220F-414D-AD03-1806AB06FAA4}"/>
    <cellStyle name="20% - Accent4 40 3 4" xfId="36281" xr:uid="{C6CB6C4B-5686-4116-8D9F-D774AD67A173}"/>
    <cellStyle name="20% - Accent4 40 4" xfId="9013" xr:uid="{8190AC50-94F1-496E-B5D8-2223DB7E6D17}"/>
    <cellStyle name="20% - Accent4 40 4 2" xfId="14725" xr:uid="{758B705B-F075-4F4A-B434-740A870BBD73}"/>
    <cellStyle name="20% - Accent4 40 4 2 2" xfId="43403" xr:uid="{682F2DE5-07AF-4AA7-8E99-2FD65B880C3F}"/>
    <cellStyle name="20% - Accent4 40 4 3" xfId="23578" xr:uid="{51A17421-D6FD-4B08-81DF-A5E86CDE1D71}"/>
    <cellStyle name="20% - Accent4 40 4 3 2" xfId="52255" xr:uid="{0A1AC9B5-E477-4A14-ABC3-65FBE997A33E}"/>
    <cellStyle name="20% - Accent4 40 4 4" xfId="37698" xr:uid="{52DE9717-40D8-47DB-BE37-0E7DBE51B3EB}"/>
    <cellStyle name="20% - Accent4 40 5" xfId="16240" xr:uid="{004DDBB3-165C-4EAE-A324-2E0818401475}"/>
    <cellStyle name="20% - Accent4 40 5 2" xfId="25093" xr:uid="{55A4F90B-90C5-498B-B1EA-32DD270CB6B7}"/>
    <cellStyle name="20% - Accent4 40 5 2 2" xfId="53770" xr:uid="{7409EB63-90BD-44D9-A114-C4A9D8A8004C}"/>
    <cellStyle name="20% - Accent4 40 5 3" xfId="44918" xr:uid="{4AA1B85B-85B6-484E-A93A-553B63F03C1D}"/>
    <cellStyle name="20% - Accent4 40 6" xfId="17799" xr:uid="{816EFE4A-6AD0-4655-96FF-941850432058}"/>
    <cellStyle name="20% - Accent4 40 6 2" xfId="26652" xr:uid="{8F23CC77-7EC0-44C8-8B18-7E082A6825F4}"/>
    <cellStyle name="20% - Accent4 40 6 2 2" xfId="55329" xr:uid="{5D752936-D0F8-4B5E-9442-FA6E0ACF59EA}"/>
    <cellStyle name="20% - Accent4 40 6 3" xfId="46477" xr:uid="{C55F2352-4ABC-4E09-A25C-104CA608A53F}"/>
    <cellStyle name="20% - Accent4 40 7" xfId="10540" xr:uid="{DB55C413-0CA1-48A8-BE53-BA3D556B07CC}"/>
    <cellStyle name="20% - Accent4 40 7 2" xfId="28245" xr:uid="{406E3B00-6866-485B-BFBE-D0213054CF9B}"/>
    <cellStyle name="20% - Accent4 40 7 2 2" xfId="56922" xr:uid="{E36618CD-B424-4DFB-9D83-647BA7DBE8F2}"/>
    <cellStyle name="20% - Accent4 40 7 3" xfId="39218" xr:uid="{E48AD21A-A1A3-46E7-B9DD-96E68A64B519}"/>
    <cellStyle name="20% - Accent4 40 8" xfId="19393" xr:uid="{1BE7E0F9-C922-4B40-BABB-CF9AA0BA8DF8}"/>
    <cellStyle name="20% - Accent4 40 8 2" xfId="48070" xr:uid="{5D06ED95-B389-40B1-997D-4065055D8C6B}"/>
    <cellStyle name="20% - Accent4 40 9" xfId="33513" xr:uid="{4577F9D0-3A34-4497-AE71-00CA47AC73E3}"/>
    <cellStyle name="20% - Accent4 41" xfId="4850" xr:uid="{EA785252-CF5F-4C29-8109-1476FC1F08EF}"/>
    <cellStyle name="20% - Accent4 41 2" xfId="6201" xr:uid="{D72BE639-FD22-47B2-89F0-A1536C4984A2}"/>
    <cellStyle name="20% - Accent4 41 2 2" xfId="11913" xr:uid="{B1951442-4B97-4300-9AD1-E2710F4DAA23}"/>
    <cellStyle name="20% - Accent4 41 2 2 2" xfId="40591" xr:uid="{D6A1FB99-7E8D-4F10-A616-4E94B8BCCB3B}"/>
    <cellStyle name="20% - Accent4 41 2 3" xfId="20766" xr:uid="{B970CC10-2508-4374-BE4A-C24D3BFF57B3}"/>
    <cellStyle name="20% - Accent4 41 2 3 2" xfId="49443" xr:uid="{4B7CB9D8-35FE-4249-B964-45397CB3C91E}"/>
    <cellStyle name="20% - Accent4 41 2 4" xfId="34886" xr:uid="{7A4A8E6F-EAE9-49F4-85CD-EA2B9144D13C}"/>
    <cellStyle name="20% - Accent4 41 3" xfId="7618" xr:uid="{6A619A35-9816-4F10-961C-B3E95A140A3B}"/>
    <cellStyle name="20% - Accent4 41 3 2" xfId="13330" xr:uid="{05A777EF-7A2D-4752-91E5-C0DE5B24A1D4}"/>
    <cellStyle name="20% - Accent4 41 3 2 2" xfId="42008" xr:uid="{43749797-E00F-406E-A861-BBBA6F9676A4}"/>
    <cellStyle name="20% - Accent4 41 3 3" xfId="22183" xr:uid="{4B1CD0DB-D7B1-4FB5-99C5-8C641BAC9340}"/>
    <cellStyle name="20% - Accent4 41 3 3 2" xfId="50860" xr:uid="{869ECBD3-505D-4468-9FA9-651211ACD3D7}"/>
    <cellStyle name="20% - Accent4 41 3 4" xfId="36303" xr:uid="{2E86DDF4-6276-4E2E-813F-E123EDD55041}"/>
    <cellStyle name="20% - Accent4 41 4" xfId="9035" xr:uid="{92B17E7A-9FF8-4914-B049-262C0DFC9256}"/>
    <cellStyle name="20% - Accent4 41 4 2" xfId="14747" xr:uid="{14A29222-D86C-4E78-8CFA-8C3DF9968CC0}"/>
    <cellStyle name="20% - Accent4 41 4 2 2" xfId="43425" xr:uid="{95091C1B-0423-4E64-9159-E53B2157EE77}"/>
    <cellStyle name="20% - Accent4 41 4 3" xfId="23600" xr:uid="{F89B5250-A7C2-47CB-B363-51BB4ADD57A7}"/>
    <cellStyle name="20% - Accent4 41 4 3 2" xfId="52277" xr:uid="{03E1D8DE-4392-45FB-B98C-0C29CA3A2203}"/>
    <cellStyle name="20% - Accent4 41 4 4" xfId="37720" xr:uid="{8E864010-4893-4092-B350-63708D90EA74}"/>
    <cellStyle name="20% - Accent4 41 5" xfId="16262" xr:uid="{1751748B-51C4-48E9-9A1C-4251409002D2}"/>
    <cellStyle name="20% - Accent4 41 5 2" xfId="25115" xr:uid="{BBA207B5-B00F-49E2-A98C-3E19A7B8140B}"/>
    <cellStyle name="20% - Accent4 41 5 2 2" xfId="53792" xr:uid="{C0419809-6C95-497B-A99B-CBF08217F205}"/>
    <cellStyle name="20% - Accent4 41 5 3" xfId="44940" xr:uid="{FAF331B5-F1FC-4293-B9B7-61622A7E4C41}"/>
    <cellStyle name="20% - Accent4 41 6" xfId="17821" xr:uid="{24C0EC35-32C4-4985-BCFA-4E0FFBDF3518}"/>
    <cellStyle name="20% - Accent4 41 6 2" xfId="26674" xr:uid="{389139BF-8236-4DD0-B6FF-A34F49B48035}"/>
    <cellStyle name="20% - Accent4 41 6 2 2" xfId="55351" xr:uid="{A05F398B-8790-4C67-992A-CD2115EC438A}"/>
    <cellStyle name="20% - Accent4 41 6 3" xfId="46499" xr:uid="{40A3E7D7-2B10-440A-9338-EAED0886A44E}"/>
    <cellStyle name="20% - Accent4 41 7" xfId="10562" xr:uid="{F0A4D972-8F7D-459F-AB9C-D4756C1B104C}"/>
    <cellStyle name="20% - Accent4 41 7 2" xfId="28267" xr:uid="{5FCE9415-A883-4976-BEC6-3A714760F088}"/>
    <cellStyle name="20% - Accent4 41 7 2 2" xfId="56944" xr:uid="{542F134D-DDC7-47EC-9AF2-53986BB7193C}"/>
    <cellStyle name="20% - Accent4 41 7 3" xfId="39240" xr:uid="{5F2521F5-0C8B-4576-BE2A-D5824D939EF0}"/>
    <cellStyle name="20% - Accent4 41 8" xfId="19415" xr:uid="{2B45460D-84CC-403C-89A8-979A537E5B19}"/>
    <cellStyle name="20% - Accent4 41 8 2" xfId="48092" xr:uid="{DD8C5D2F-F02E-4FE8-9F9F-42893D874316}"/>
    <cellStyle name="20% - Accent4 41 9" xfId="33535" xr:uid="{75D9F62A-E1F5-451B-99FA-F37EC9B3898B}"/>
    <cellStyle name="20% - Accent4 42" xfId="4872" xr:uid="{01E08AE5-FE0F-472D-8656-BB2EB4273BB0}"/>
    <cellStyle name="20% - Accent4 42 2" xfId="6223" xr:uid="{FBC23E75-F59E-40D9-A329-7EC8FA217438}"/>
    <cellStyle name="20% - Accent4 42 2 2" xfId="11935" xr:uid="{D278AB83-0F49-4D2E-AB91-B4F204735F06}"/>
    <cellStyle name="20% - Accent4 42 2 2 2" xfId="40613" xr:uid="{BCCAA788-F151-4255-B571-CE91342D95E0}"/>
    <cellStyle name="20% - Accent4 42 2 3" xfId="20788" xr:uid="{1640E1F9-A270-4D0D-ACEF-1D1C210B8607}"/>
    <cellStyle name="20% - Accent4 42 2 3 2" xfId="49465" xr:uid="{CBE09009-AFF0-45D6-B691-AB4D419DD824}"/>
    <cellStyle name="20% - Accent4 42 2 4" xfId="34908" xr:uid="{5BA2970C-0AA9-4A2A-B307-12CF1C73F5B8}"/>
    <cellStyle name="20% - Accent4 42 3" xfId="7640" xr:uid="{55D9B07B-FD25-4F1E-B1D1-1C0330827C02}"/>
    <cellStyle name="20% - Accent4 42 3 2" xfId="13352" xr:uid="{BD62679E-CE86-48D3-BF84-E7D779F233B4}"/>
    <cellStyle name="20% - Accent4 42 3 2 2" xfId="42030" xr:uid="{A64099BC-FF88-40BA-B121-AB6D4DFB674D}"/>
    <cellStyle name="20% - Accent4 42 3 3" xfId="22205" xr:uid="{EF505AF7-945C-423C-AA20-A90BF47685ED}"/>
    <cellStyle name="20% - Accent4 42 3 3 2" xfId="50882" xr:uid="{3A40E88C-29EB-4110-A557-30E05A765096}"/>
    <cellStyle name="20% - Accent4 42 3 4" xfId="36325" xr:uid="{44F6DA97-8F64-4350-93EE-18C33732130C}"/>
    <cellStyle name="20% - Accent4 42 4" xfId="9057" xr:uid="{5A7832D0-23D7-4C6E-BB35-4B3A64940E95}"/>
    <cellStyle name="20% - Accent4 42 4 2" xfId="14769" xr:uid="{2AA08297-8E52-416C-8794-C5B8AA242D94}"/>
    <cellStyle name="20% - Accent4 42 4 2 2" xfId="43447" xr:uid="{F31E5587-58BE-4DC7-A170-0DE91A393223}"/>
    <cellStyle name="20% - Accent4 42 4 3" xfId="23622" xr:uid="{89A72520-0D4B-46DC-ACFA-3DC01CEB536F}"/>
    <cellStyle name="20% - Accent4 42 4 3 2" xfId="52299" xr:uid="{19CDE9FB-FBBC-4484-BC40-F4C0F0B4ED69}"/>
    <cellStyle name="20% - Accent4 42 4 4" xfId="37742" xr:uid="{2649C9D5-94CE-43E4-92D4-03129A6052C0}"/>
    <cellStyle name="20% - Accent4 42 5" xfId="16284" xr:uid="{AAEF1671-0AFC-4298-BB93-BFDB98DC657B}"/>
    <cellStyle name="20% - Accent4 42 5 2" xfId="25137" xr:uid="{93319969-439B-4EB7-90BA-3CCBED207BBF}"/>
    <cellStyle name="20% - Accent4 42 5 2 2" xfId="53814" xr:uid="{74E0E302-6D1B-4F67-920A-330558AAD220}"/>
    <cellStyle name="20% - Accent4 42 5 3" xfId="44962" xr:uid="{19CE94AC-F6A7-458E-9AEC-ECA3E019804E}"/>
    <cellStyle name="20% - Accent4 42 6" xfId="17843" xr:uid="{2B4CE974-3838-4BA1-AC14-328942D316DA}"/>
    <cellStyle name="20% - Accent4 42 6 2" xfId="26696" xr:uid="{91585CF0-4578-4E72-9859-207AF0524B4A}"/>
    <cellStyle name="20% - Accent4 42 6 2 2" xfId="55373" xr:uid="{21CE63F5-24FD-4C77-94DE-9F7430A22181}"/>
    <cellStyle name="20% - Accent4 42 6 3" xfId="46521" xr:uid="{35A94FC9-E505-40E4-A5AB-00FD4B6CA698}"/>
    <cellStyle name="20% - Accent4 42 7" xfId="10584" xr:uid="{8B57B27F-B360-4D89-B0E0-CD3B9C2B0F2D}"/>
    <cellStyle name="20% - Accent4 42 7 2" xfId="28289" xr:uid="{EAC49D49-8854-4E3B-B0D3-0CFF3BE598EC}"/>
    <cellStyle name="20% - Accent4 42 7 2 2" xfId="56966" xr:uid="{1625C685-02A9-4DC3-8663-6F488D20C346}"/>
    <cellStyle name="20% - Accent4 42 7 3" xfId="39262" xr:uid="{F063D442-BA6B-4821-A289-D978E258C11C}"/>
    <cellStyle name="20% - Accent4 42 8" xfId="19437" xr:uid="{32D9A94A-9858-43BD-AE09-91EF752879CE}"/>
    <cellStyle name="20% - Accent4 42 8 2" xfId="48114" xr:uid="{D19AC9D8-5149-477F-86E5-6529936B4346}"/>
    <cellStyle name="20% - Accent4 42 9" xfId="33557" xr:uid="{D520C40F-D3B4-4D54-8E3E-1BCF625992CB}"/>
    <cellStyle name="20% - Accent4 43" xfId="4894" xr:uid="{DAEA8854-7858-40F4-8DD5-B42C263765F2}"/>
    <cellStyle name="20% - Accent4 43 2" xfId="6245" xr:uid="{FCF89C29-0D17-4A7C-BDD7-D4911128C4CF}"/>
    <cellStyle name="20% - Accent4 43 2 2" xfId="11957" xr:uid="{D0DC62EE-A3F5-49DE-995F-7C3E58405A89}"/>
    <cellStyle name="20% - Accent4 43 2 2 2" xfId="40635" xr:uid="{AA75D9A4-CF9A-41E5-B7B5-F65FF66EA69D}"/>
    <cellStyle name="20% - Accent4 43 2 3" xfId="20810" xr:uid="{F128C31A-B879-4444-B7F8-A0237D6CB8A9}"/>
    <cellStyle name="20% - Accent4 43 2 3 2" xfId="49487" xr:uid="{4D50D4F9-03ED-4C08-8E9C-4B5DCF162463}"/>
    <cellStyle name="20% - Accent4 43 2 4" xfId="34930" xr:uid="{4D5637D0-97CD-4BF2-97AD-1A9FB6CF2A28}"/>
    <cellStyle name="20% - Accent4 43 3" xfId="7662" xr:uid="{93969617-F9A5-4E8C-948F-D2AC5476A704}"/>
    <cellStyle name="20% - Accent4 43 3 2" xfId="13374" xr:uid="{70D58AE6-9752-4329-BC0F-A8AACCD56625}"/>
    <cellStyle name="20% - Accent4 43 3 2 2" xfId="42052" xr:uid="{947F63C0-2F2A-48DC-A7D9-CD3A79D682FD}"/>
    <cellStyle name="20% - Accent4 43 3 3" xfId="22227" xr:uid="{25372183-18FA-4FEC-8076-882F7A20B90D}"/>
    <cellStyle name="20% - Accent4 43 3 3 2" xfId="50904" xr:uid="{5219EECF-8274-46DB-A634-A4B2E2410B92}"/>
    <cellStyle name="20% - Accent4 43 3 4" xfId="36347" xr:uid="{E857DED9-7995-49F6-845C-6B2C3E2E377E}"/>
    <cellStyle name="20% - Accent4 43 4" xfId="9079" xr:uid="{20796287-A710-40C4-8EAC-7BC1C568AC23}"/>
    <cellStyle name="20% - Accent4 43 4 2" xfId="14791" xr:uid="{ED2CA66F-1446-4D07-97E1-9428CF83181F}"/>
    <cellStyle name="20% - Accent4 43 4 2 2" xfId="43469" xr:uid="{BED3FF1B-51F2-463C-BE5A-315DBD195108}"/>
    <cellStyle name="20% - Accent4 43 4 3" xfId="23644" xr:uid="{5B40F0E4-3134-4581-B22A-B66893BDA17E}"/>
    <cellStyle name="20% - Accent4 43 4 3 2" xfId="52321" xr:uid="{54465BA5-7E26-4DB6-A370-900BB1399067}"/>
    <cellStyle name="20% - Accent4 43 4 4" xfId="37764" xr:uid="{05DF8E64-0760-4B3D-B6D7-231DB33D7D8C}"/>
    <cellStyle name="20% - Accent4 43 5" xfId="16306" xr:uid="{2FB4D65F-112E-4D4F-8B23-C840F857F407}"/>
    <cellStyle name="20% - Accent4 43 5 2" xfId="25159" xr:uid="{8AE0E517-5D4B-4AE4-81A2-75DDAC8E3B0E}"/>
    <cellStyle name="20% - Accent4 43 5 2 2" xfId="53836" xr:uid="{A987A824-1F70-40F7-8BBB-E2A2E88A8215}"/>
    <cellStyle name="20% - Accent4 43 5 3" xfId="44984" xr:uid="{50E57FFF-49E8-4795-968A-0D018F61D3E7}"/>
    <cellStyle name="20% - Accent4 43 6" xfId="17865" xr:uid="{25A8013B-94E4-4793-AB6B-0742464C47E5}"/>
    <cellStyle name="20% - Accent4 43 6 2" xfId="26718" xr:uid="{6374274D-3694-4E6C-A4C0-64BA46FE4EA2}"/>
    <cellStyle name="20% - Accent4 43 6 2 2" xfId="55395" xr:uid="{39BFDA5C-519C-4B4D-9C9B-F2F4553E3ED0}"/>
    <cellStyle name="20% - Accent4 43 6 3" xfId="46543" xr:uid="{2CAB1498-0702-4C22-B91A-00B839EFC77B}"/>
    <cellStyle name="20% - Accent4 43 7" xfId="10606" xr:uid="{4A416CDC-DBFE-48E7-B37E-A2A5C9494FB3}"/>
    <cellStyle name="20% - Accent4 43 7 2" xfId="28311" xr:uid="{B42BD051-A571-494F-A696-D02CDF80D8AC}"/>
    <cellStyle name="20% - Accent4 43 7 2 2" xfId="56988" xr:uid="{895596F9-098F-4F59-995D-AB9650EEE92D}"/>
    <cellStyle name="20% - Accent4 43 7 3" xfId="39284" xr:uid="{1A9B0C23-F028-47CD-96BA-20A9FF377FD6}"/>
    <cellStyle name="20% - Accent4 43 8" xfId="19459" xr:uid="{11D18205-CC5F-437B-B982-FA9DF8C73CC0}"/>
    <cellStyle name="20% - Accent4 43 8 2" xfId="48136" xr:uid="{01CDC662-F2AE-4ABB-8D34-565530EF4FD4}"/>
    <cellStyle name="20% - Accent4 43 9" xfId="33579" xr:uid="{29646C8D-933B-4CBA-BA2A-E1C748453DB7}"/>
    <cellStyle name="20% - Accent4 44" xfId="4916" xr:uid="{3BE2C39B-2131-4AF0-96B5-723288153A2C}"/>
    <cellStyle name="20% - Accent4 44 2" xfId="6267" xr:uid="{23B4194A-44B4-451B-976C-51D8F00AB5C9}"/>
    <cellStyle name="20% - Accent4 44 2 2" xfId="11979" xr:uid="{DC81ED2A-0D2D-4F00-945F-FA576AF1F462}"/>
    <cellStyle name="20% - Accent4 44 2 2 2" xfId="40657" xr:uid="{45E864CC-6D7F-4E30-BC1C-B9AB43859252}"/>
    <cellStyle name="20% - Accent4 44 2 3" xfId="20832" xr:uid="{9ECF0BF4-E7D3-4FBA-BEA4-E968BA36CB0D}"/>
    <cellStyle name="20% - Accent4 44 2 3 2" xfId="49509" xr:uid="{F941496F-DD2C-46F1-A0AA-3587C1F85D98}"/>
    <cellStyle name="20% - Accent4 44 2 4" xfId="34952" xr:uid="{9ACC3ACE-2519-491D-A964-12E872FB4B5A}"/>
    <cellStyle name="20% - Accent4 44 3" xfId="7684" xr:uid="{8AE43566-EFB6-4665-BA43-AB04A5486FC8}"/>
    <cellStyle name="20% - Accent4 44 3 2" xfId="13396" xr:uid="{8771D7AE-62DC-4B5D-8F28-F9D5B1F0A42C}"/>
    <cellStyle name="20% - Accent4 44 3 2 2" xfId="42074" xr:uid="{26D2B20D-487E-4642-A804-4FDECDD85EB6}"/>
    <cellStyle name="20% - Accent4 44 3 3" xfId="22249" xr:uid="{ECB71743-2238-4C32-87B9-B18613822DEE}"/>
    <cellStyle name="20% - Accent4 44 3 3 2" xfId="50926" xr:uid="{CFC44C53-4429-4C7B-AB13-BEE57BF7DD99}"/>
    <cellStyle name="20% - Accent4 44 3 4" xfId="36369" xr:uid="{ADD1752D-2E80-45E7-A1CC-8554271368A4}"/>
    <cellStyle name="20% - Accent4 44 4" xfId="9101" xr:uid="{7D5E7B7C-32F1-4319-8C1E-8B1B9098DB87}"/>
    <cellStyle name="20% - Accent4 44 4 2" xfId="14813" xr:uid="{22D46894-8460-4B19-A9F1-2090AD448FEF}"/>
    <cellStyle name="20% - Accent4 44 4 2 2" xfId="43491" xr:uid="{D5ED5629-6595-47C9-B28A-56B91698A500}"/>
    <cellStyle name="20% - Accent4 44 4 3" xfId="23666" xr:uid="{26FDA2E6-3558-43F9-9757-4F3959894107}"/>
    <cellStyle name="20% - Accent4 44 4 3 2" xfId="52343" xr:uid="{D3F3F09F-DDDF-4FED-B0AE-C4210901BF00}"/>
    <cellStyle name="20% - Accent4 44 4 4" xfId="37786" xr:uid="{241134AA-424B-4FE8-90E9-066B34AB3264}"/>
    <cellStyle name="20% - Accent4 44 5" xfId="16328" xr:uid="{11AE060D-FC9D-472A-A309-8AB2BD2E3B2A}"/>
    <cellStyle name="20% - Accent4 44 5 2" xfId="25181" xr:uid="{6D0F21F3-83CB-4FE3-99D2-F32857E6B37E}"/>
    <cellStyle name="20% - Accent4 44 5 2 2" xfId="53858" xr:uid="{E4F68D83-3583-4780-9734-70B3268A64A1}"/>
    <cellStyle name="20% - Accent4 44 5 3" xfId="45006" xr:uid="{BF0A55C7-0D5E-4399-8578-0A0E91309602}"/>
    <cellStyle name="20% - Accent4 44 6" xfId="17887" xr:uid="{B61EDA4F-A65D-44B5-969B-E8B2AAB1CE4C}"/>
    <cellStyle name="20% - Accent4 44 6 2" xfId="26740" xr:uid="{69BD3F9D-7929-4ACD-9FE9-EAE7ADC61EE0}"/>
    <cellStyle name="20% - Accent4 44 6 2 2" xfId="55417" xr:uid="{4B85752C-EF78-4DFC-BFA4-4BBD0D12FFAF}"/>
    <cellStyle name="20% - Accent4 44 6 3" xfId="46565" xr:uid="{E2391B72-C54B-45B0-B2AC-445BE7DA9677}"/>
    <cellStyle name="20% - Accent4 44 7" xfId="10628" xr:uid="{02567CC9-55ED-4DA2-9DF0-3BD177FF9E54}"/>
    <cellStyle name="20% - Accent4 44 7 2" xfId="28333" xr:uid="{850F7A16-9B14-40C8-B188-F374DC7DC335}"/>
    <cellStyle name="20% - Accent4 44 7 2 2" xfId="57010" xr:uid="{AAA3C2A4-ABD0-4746-8011-0A29A7D7995B}"/>
    <cellStyle name="20% - Accent4 44 7 3" xfId="39306" xr:uid="{D5D3954F-04BB-4F0B-A579-80092856F7EB}"/>
    <cellStyle name="20% - Accent4 44 8" xfId="19481" xr:uid="{67C42014-00BD-4480-B565-CCD5A86DC7AD}"/>
    <cellStyle name="20% - Accent4 44 8 2" xfId="48158" xr:uid="{942EA7BC-54F0-40A4-B6EB-3E6B6CA0EEA3}"/>
    <cellStyle name="20% - Accent4 44 9" xfId="33601" xr:uid="{C6EA3555-704A-483F-A99D-535E7E0A0F92}"/>
    <cellStyle name="20% - Accent4 45" xfId="4938" xr:uid="{21277FB7-72B2-49F9-B09D-0392EA50EB15}"/>
    <cellStyle name="20% - Accent4 45 2" xfId="6289" xr:uid="{E360004C-1263-4C12-822D-B0128242BED9}"/>
    <cellStyle name="20% - Accent4 45 2 2" xfId="12001" xr:uid="{086ECB84-6E8A-46CE-96D9-F4682BD729E6}"/>
    <cellStyle name="20% - Accent4 45 2 2 2" xfId="40679" xr:uid="{5265B38E-29CF-4376-89DD-F5796F9E6BDD}"/>
    <cellStyle name="20% - Accent4 45 2 3" xfId="20854" xr:uid="{38995270-8084-4FCA-855E-9BA2F49F72F9}"/>
    <cellStyle name="20% - Accent4 45 2 3 2" xfId="49531" xr:uid="{CCDBC639-40FF-4E1F-B3DB-98747F68BD78}"/>
    <cellStyle name="20% - Accent4 45 2 4" xfId="34974" xr:uid="{02513665-0CC3-4EDA-B965-DDD0DC7BC43D}"/>
    <cellStyle name="20% - Accent4 45 3" xfId="7706" xr:uid="{4726DFFE-A963-4FB1-8CB1-284C001A00C3}"/>
    <cellStyle name="20% - Accent4 45 3 2" xfId="13418" xr:uid="{9EFFA082-BC76-44E6-894C-A436534DB054}"/>
    <cellStyle name="20% - Accent4 45 3 2 2" xfId="42096" xr:uid="{07999CC2-C647-4166-9276-3CB14872415C}"/>
    <cellStyle name="20% - Accent4 45 3 3" xfId="22271" xr:uid="{8270EDD9-EAB6-4635-9D00-1DAA27FFC0AA}"/>
    <cellStyle name="20% - Accent4 45 3 3 2" xfId="50948" xr:uid="{0A599BC7-0036-463C-80F4-F475FAC1F3BC}"/>
    <cellStyle name="20% - Accent4 45 3 4" xfId="36391" xr:uid="{3D3CBD1E-86BF-4E3B-ACE0-F1706EDD4318}"/>
    <cellStyle name="20% - Accent4 45 4" xfId="9123" xr:uid="{A751322E-7EAD-41A0-915B-928EAE4806A9}"/>
    <cellStyle name="20% - Accent4 45 4 2" xfId="14835" xr:uid="{3D71DAEA-F564-41FD-99C2-A1F712433B51}"/>
    <cellStyle name="20% - Accent4 45 4 2 2" xfId="43513" xr:uid="{CB64A973-51AA-466C-89CE-794148AEE9BD}"/>
    <cellStyle name="20% - Accent4 45 4 3" xfId="23688" xr:uid="{29C2164C-A6AE-4551-AC28-CFDC20EE5B11}"/>
    <cellStyle name="20% - Accent4 45 4 3 2" xfId="52365" xr:uid="{743E611D-E5E5-4136-B96B-C5216971B909}"/>
    <cellStyle name="20% - Accent4 45 4 4" xfId="37808" xr:uid="{56B060F3-D515-4B2A-B481-0EBB9878DD08}"/>
    <cellStyle name="20% - Accent4 45 5" xfId="16350" xr:uid="{19A8F071-8B02-422D-B3AF-344F58F5080D}"/>
    <cellStyle name="20% - Accent4 45 5 2" xfId="25203" xr:uid="{5E7729B5-D2C5-482C-BBC4-BA51AF8BA34E}"/>
    <cellStyle name="20% - Accent4 45 5 2 2" xfId="53880" xr:uid="{FA83D32F-D24B-4DC3-835D-BFDD95C8E2D8}"/>
    <cellStyle name="20% - Accent4 45 5 3" xfId="45028" xr:uid="{BB1B7E44-FD62-4A34-A200-46B9ACB7D13C}"/>
    <cellStyle name="20% - Accent4 45 6" xfId="17909" xr:uid="{8E98E865-817F-4290-B6F3-6F3C7C11A2FF}"/>
    <cellStyle name="20% - Accent4 45 6 2" xfId="26762" xr:uid="{55318EAC-7567-4BF4-ABFD-89C10BB057D3}"/>
    <cellStyle name="20% - Accent4 45 6 2 2" xfId="55439" xr:uid="{0E4A7379-55F5-4D32-8F1A-4D844FFFDC3B}"/>
    <cellStyle name="20% - Accent4 45 6 3" xfId="46587" xr:uid="{869CE962-1788-49A5-883F-CC687BD7DAAB}"/>
    <cellStyle name="20% - Accent4 45 7" xfId="10650" xr:uid="{A8B48F28-AF17-4F77-938C-9FF60555D2E7}"/>
    <cellStyle name="20% - Accent4 45 7 2" xfId="28355" xr:uid="{BC964325-2CB8-42BC-A25A-011181B84B92}"/>
    <cellStyle name="20% - Accent4 45 7 2 2" xfId="57032" xr:uid="{D95A8B81-AA94-4CE6-9CBC-C2328D26D5E0}"/>
    <cellStyle name="20% - Accent4 45 7 3" xfId="39328" xr:uid="{F7C9EFA1-BB41-4640-B008-999BC1BE9ACE}"/>
    <cellStyle name="20% - Accent4 45 8" xfId="19503" xr:uid="{55AECCD8-5980-4909-9C47-E750C3504CD6}"/>
    <cellStyle name="20% - Accent4 45 8 2" xfId="48180" xr:uid="{AF5F6BDE-01BF-467A-BFE8-8890C511ACA5}"/>
    <cellStyle name="20% - Accent4 45 9" xfId="33623" xr:uid="{D20CBE07-8CF6-469D-9CD2-80BB23184399}"/>
    <cellStyle name="20% - Accent4 46" xfId="4960" xr:uid="{3B5BEC48-B9B4-45D2-BA9A-5F92A240FBFB}"/>
    <cellStyle name="20% - Accent4 46 2" xfId="6311" xr:uid="{67A60E7C-B712-4638-9B9F-E97959590D67}"/>
    <cellStyle name="20% - Accent4 46 2 2" xfId="12023" xr:uid="{A8C12915-3076-411F-8AAF-1C7B91E9FAEC}"/>
    <cellStyle name="20% - Accent4 46 2 2 2" xfId="40701" xr:uid="{EC92FF0F-8A2B-4AD1-98DD-B0B5A9AB8930}"/>
    <cellStyle name="20% - Accent4 46 2 3" xfId="20876" xr:uid="{6EC34843-E228-4655-8EDE-DDDE1826F641}"/>
    <cellStyle name="20% - Accent4 46 2 3 2" xfId="49553" xr:uid="{C8E6CE9D-249D-4BC6-AD86-ED715CB63C66}"/>
    <cellStyle name="20% - Accent4 46 2 4" xfId="34996" xr:uid="{9F5D2ABE-2C26-410F-A1E0-07A31FE8A753}"/>
    <cellStyle name="20% - Accent4 46 3" xfId="7728" xr:uid="{9FF8246E-81E5-4AA6-B5A0-DCDAD84C2CCA}"/>
    <cellStyle name="20% - Accent4 46 3 2" xfId="13440" xr:uid="{957BD021-E1CA-4DBA-978D-D18F23F10527}"/>
    <cellStyle name="20% - Accent4 46 3 2 2" xfId="42118" xr:uid="{12175E71-0888-4FB5-BD47-229806D1CC98}"/>
    <cellStyle name="20% - Accent4 46 3 3" xfId="22293" xr:uid="{22D673D6-FD12-43A5-8BDA-E6EBD7F5D3F9}"/>
    <cellStyle name="20% - Accent4 46 3 3 2" xfId="50970" xr:uid="{556F80C9-2D80-4057-B06C-E2F089EB3F3E}"/>
    <cellStyle name="20% - Accent4 46 3 4" xfId="36413" xr:uid="{66B527C7-C6BB-4A07-98F1-1BFCC3A35F65}"/>
    <cellStyle name="20% - Accent4 46 4" xfId="9145" xr:uid="{47CA3989-86A9-4356-860A-CE2577909EAA}"/>
    <cellStyle name="20% - Accent4 46 4 2" xfId="14857" xr:uid="{09407B00-9C5F-47CC-8F41-063872C3823B}"/>
    <cellStyle name="20% - Accent4 46 4 2 2" xfId="43535" xr:uid="{1A61FCCD-A79F-43AD-96CD-D000BFC4E994}"/>
    <cellStyle name="20% - Accent4 46 4 3" xfId="23710" xr:uid="{D3593819-6005-45C8-8992-DB5F868813F3}"/>
    <cellStyle name="20% - Accent4 46 4 3 2" xfId="52387" xr:uid="{C832FF27-7B89-4537-B514-3B5BA1C13C7F}"/>
    <cellStyle name="20% - Accent4 46 4 4" xfId="37830" xr:uid="{D243A26D-6189-4253-B3F8-E007CFFEBD2F}"/>
    <cellStyle name="20% - Accent4 46 5" xfId="16372" xr:uid="{78AF7C74-40FD-4D16-9E59-C84E509924A8}"/>
    <cellStyle name="20% - Accent4 46 5 2" xfId="25225" xr:uid="{887C4049-E9D3-40DC-AEDC-03EF6822C94E}"/>
    <cellStyle name="20% - Accent4 46 5 2 2" xfId="53902" xr:uid="{06957ACF-540C-4B0C-9F15-F6E25494CBEA}"/>
    <cellStyle name="20% - Accent4 46 5 3" xfId="45050" xr:uid="{C91B65E6-0145-4A0B-BCE5-B511F8F28C94}"/>
    <cellStyle name="20% - Accent4 46 6" xfId="17931" xr:uid="{1657FFCD-AABD-45CC-A29A-6D56E6FBCF85}"/>
    <cellStyle name="20% - Accent4 46 6 2" xfId="26784" xr:uid="{92D908C5-9DC9-4995-8E2E-FCCDA5990E85}"/>
    <cellStyle name="20% - Accent4 46 6 2 2" xfId="55461" xr:uid="{20B5B966-E408-4F75-B6F7-229AB96D5CC8}"/>
    <cellStyle name="20% - Accent4 46 6 3" xfId="46609" xr:uid="{0C13F1F8-042B-4CE6-8B3C-52D454244EC1}"/>
    <cellStyle name="20% - Accent4 46 7" xfId="10672" xr:uid="{9EB054E0-4D1E-4E1E-BEB5-5C303DE53B1E}"/>
    <cellStyle name="20% - Accent4 46 7 2" xfId="28377" xr:uid="{53C539FD-2BE0-4B04-B1B7-42D08379D3FE}"/>
    <cellStyle name="20% - Accent4 46 7 2 2" xfId="57054" xr:uid="{7581003F-D0DA-4EF5-AF7B-AE1DF0F81F16}"/>
    <cellStyle name="20% - Accent4 46 7 3" xfId="39350" xr:uid="{4858F9F7-53AC-45BB-89C5-0652C464A1CE}"/>
    <cellStyle name="20% - Accent4 46 8" xfId="19525" xr:uid="{E91521EB-9644-47BE-8808-09F2624A61AA}"/>
    <cellStyle name="20% - Accent4 46 8 2" xfId="48202" xr:uid="{EFFA87B6-87C1-4AA1-9D5B-41432216F6F9}"/>
    <cellStyle name="20% - Accent4 46 9" xfId="33645" xr:uid="{208996A4-0F35-481F-BE1D-701E38C80459}"/>
    <cellStyle name="20% - Accent4 47" xfId="4982" xr:uid="{0D9115F3-DB89-4FB2-9CB4-2B05BA084346}"/>
    <cellStyle name="20% - Accent4 47 2" xfId="6333" xr:uid="{181E4788-CE84-4432-8CE9-23C2F817516E}"/>
    <cellStyle name="20% - Accent4 47 2 2" xfId="12045" xr:uid="{2018F082-092D-4554-BBFA-BB26031309D7}"/>
    <cellStyle name="20% - Accent4 47 2 2 2" xfId="40723" xr:uid="{72343863-F48B-45B1-8814-E3C00E22E22D}"/>
    <cellStyle name="20% - Accent4 47 2 3" xfId="20898" xr:uid="{7A4B923B-DEE3-4F23-8DC6-9B6BCA8D160E}"/>
    <cellStyle name="20% - Accent4 47 2 3 2" xfId="49575" xr:uid="{03DC4524-1CD2-4353-8668-9A7BE681D119}"/>
    <cellStyle name="20% - Accent4 47 2 4" xfId="35018" xr:uid="{9AE5CA4A-2408-46D7-8703-3B0D483F7300}"/>
    <cellStyle name="20% - Accent4 47 3" xfId="7750" xr:uid="{55148503-EFC9-44C2-BC8C-A9552A9ED13B}"/>
    <cellStyle name="20% - Accent4 47 3 2" xfId="13462" xr:uid="{08BF9402-5D20-4730-A5C3-9E9B10DE1DC8}"/>
    <cellStyle name="20% - Accent4 47 3 2 2" xfId="42140" xr:uid="{FE0587AA-EB38-4957-A75A-38CB8C5FF82E}"/>
    <cellStyle name="20% - Accent4 47 3 3" xfId="22315" xr:uid="{C433A3AA-0BEF-4080-8F27-4F3B58E18902}"/>
    <cellStyle name="20% - Accent4 47 3 3 2" xfId="50992" xr:uid="{D5FDF6FA-EFAB-4F79-81A6-5207C6EF4FB6}"/>
    <cellStyle name="20% - Accent4 47 3 4" xfId="36435" xr:uid="{8E640CA3-47ED-4F8D-9E7B-FA23BE237E54}"/>
    <cellStyle name="20% - Accent4 47 4" xfId="9167" xr:uid="{0F70A83B-6F6A-4902-98FF-849D8D3B0FC0}"/>
    <cellStyle name="20% - Accent4 47 4 2" xfId="14879" xr:uid="{80AACA81-23B7-4CC3-A9B5-3EA5AA58AC53}"/>
    <cellStyle name="20% - Accent4 47 4 2 2" xfId="43557" xr:uid="{DC69117D-826E-4DE3-8EA0-1B4DB2E8E176}"/>
    <cellStyle name="20% - Accent4 47 4 3" xfId="23732" xr:uid="{1861A855-5EEE-4586-9A88-1F691EBC751C}"/>
    <cellStyle name="20% - Accent4 47 4 3 2" xfId="52409" xr:uid="{4C9BB197-4125-4EA0-A350-A38B610E85F0}"/>
    <cellStyle name="20% - Accent4 47 4 4" xfId="37852" xr:uid="{359D72D2-5DBD-497F-9F7B-2EFE30B4D607}"/>
    <cellStyle name="20% - Accent4 47 5" xfId="16394" xr:uid="{30E975CF-B1CB-41E5-B98E-80624F60BEF1}"/>
    <cellStyle name="20% - Accent4 47 5 2" xfId="25247" xr:uid="{098A9B2E-C842-445E-97E3-FA50384A887A}"/>
    <cellStyle name="20% - Accent4 47 5 2 2" xfId="53924" xr:uid="{583C574B-7763-4BB6-A62E-5BE311EF25B1}"/>
    <cellStyle name="20% - Accent4 47 5 3" xfId="45072" xr:uid="{11F7C767-88D9-49E6-A8A0-956733E5A782}"/>
    <cellStyle name="20% - Accent4 47 6" xfId="17953" xr:uid="{965475EC-4CF5-4873-9D1C-F987AEC49453}"/>
    <cellStyle name="20% - Accent4 47 6 2" xfId="26806" xr:uid="{02660B07-183C-49BA-9D13-23588A4F2F2A}"/>
    <cellStyle name="20% - Accent4 47 6 2 2" xfId="55483" xr:uid="{11D0472A-22B4-4152-9920-3E14F13DDD69}"/>
    <cellStyle name="20% - Accent4 47 6 3" xfId="46631" xr:uid="{C5C39229-E031-410A-B44D-1AFBC54CB463}"/>
    <cellStyle name="20% - Accent4 47 7" xfId="10694" xr:uid="{3084A2FF-F319-4EF5-BF07-9C841CA8B595}"/>
    <cellStyle name="20% - Accent4 47 7 2" xfId="28399" xr:uid="{D035FBB4-F970-4215-92B1-6FA9423FA83D}"/>
    <cellStyle name="20% - Accent4 47 7 2 2" xfId="57076" xr:uid="{5CB73AD6-F337-46F9-A168-A4C82B24B9A9}"/>
    <cellStyle name="20% - Accent4 47 7 3" xfId="39372" xr:uid="{4C8DD408-8E31-4901-9BC3-4BDE0572A759}"/>
    <cellStyle name="20% - Accent4 47 8" xfId="19547" xr:uid="{5A5A330C-4C14-435B-AB9A-06B4E2868C90}"/>
    <cellStyle name="20% - Accent4 47 8 2" xfId="48224" xr:uid="{FCEB7B45-642F-4FF1-B113-77CB62E438EA}"/>
    <cellStyle name="20% - Accent4 47 9" xfId="33667" xr:uid="{15F7A3BC-AB67-404C-949B-AD0075694FF2}"/>
    <cellStyle name="20% - Accent4 48" xfId="5004" xr:uid="{DDFB76AA-601E-437F-A080-A291144682CD}"/>
    <cellStyle name="20% - Accent4 48 2" xfId="6355" xr:uid="{1818E68D-0853-4689-A075-398571DF713B}"/>
    <cellStyle name="20% - Accent4 48 2 2" xfId="12067" xr:uid="{0BAD1229-B194-4178-AB74-AFF93D3DFB9F}"/>
    <cellStyle name="20% - Accent4 48 2 2 2" xfId="40745" xr:uid="{4768CA47-1A16-439F-A8BE-C92CA24F065C}"/>
    <cellStyle name="20% - Accent4 48 2 3" xfId="20920" xr:uid="{A6C56C01-C2B4-4828-A730-732518263371}"/>
    <cellStyle name="20% - Accent4 48 2 3 2" xfId="49597" xr:uid="{375714EA-42F4-4854-8C55-45454713E867}"/>
    <cellStyle name="20% - Accent4 48 2 4" xfId="35040" xr:uid="{AAC13D9D-2B9E-4ADA-A88F-B2C995123DD7}"/>
    <cellStyle name="20% - Accent4 48 3" xfId="7772" xr:uid="{41836203-91C0-436C-9724-3B47A57AB5EC}"/>
    <cellStyle name="20% - Accent4 48 3 2" xfId="13484" xr:uid="{E127F806-3A20-4A80-B0ED-A3B4747EA1BC}"/>
    <cellStyle name="20% - Accent4 48 3 2 2" xfId="42162" xr:uid="{2EBA1141-0E6D-4EC0-A4AB-E2A56183BA55}"/>
    <cellStyle name="20% - Accent4 48 3 3" xfId="22337" xr:uid="{DD46DA21-C461-4C2D-9F73-7351DF97C892}"/>
    <cellStyle name="20% - Accent4 48 3 3 2" xfId="51014" xr:uid="{9D0E7A4B-A456-4D40-A4DC-1D0CFE70C913}"/>
    <cellStyle name="20% - Accent4 48 3 4" xfId="36457" xr:uid="{F979484F-1ACD-4854-BEED-E1AEA0840EF6}"/>
    <cellStyle name="20% - Accent4 48 4" xfId="9189" xr:uid="{1384AB9C-B9E1-48BD-BFDD-F77E87F431A2}"/>
    <cellStyle name="20% - Accent4 48 4 2" xfId="14901" xr:uid="{ABFF3A3B-491D-4BEE-A1F3-A382F61F6E43}"/>
    <cellStyle name="20% - Accent4 48 4 2 2" xfId="43579" xr:uid="{0EE12A3D-FEE1-466D-9CF2-37513594C026}"/>
    <cellStyle name="20% - Accent4 48 4 3" xfId="23754" xr:uid="{40475AE3-AEE9-4D27-8A6A-EA5088B36BFE}"/>
    <cellStyle name="20% - Accent4 48 4 3 2" xfId="52431" xr:uid="{36D9765F-875A-4912-9FF9-7EA617F00B37}"/>
    <cellStyle name="20% - Accent4 48 4 4" xfId="37874" xr:uid="{C05E3A74-56A7-44E1-85DC-C6782B47D429}"/>
    <cellStyle name="20% - Accent4 48 5" xfId="16416" xr:uid="{C735FA23-49D6-4580-9BF5-0445F14EB82E}"/>
    <cellStyle name="20% - Accent4 48 5 2" xfId="25269" xr:uid="{A324A034-82C1-420D-8F7A-AA37ABD46CCD}"/>
    <cellStyle name="20% - Accent4 48 5 2 2" xfId="53946" xr:uid="{45F0E4A3-259F-4A9C-B342-715F31FF6152}"/>
    <cellStyle name="20% - Accent4 48 5 3" xfId="45094" xr:uid="{83670152-7EA1-4EDA-8656-082324B37F87}"/>
    <cellStyle name="20% - Accent4 48 6" xfId="17975" xr:uid="{897406FD-7A71-4C09-8799-B38BAC387C11}"/>
    <cellStyle name="20% - Accent4 48 6 2" xfId="26828" xr:uid="{005B539B-DEB5-46CF-8137-557CCBE1FBC2}"/>
    <cellStyle name="20% - Accent4 48 6 2 2" xfId="55505" xr:uid="{F5723EE8-90DA-4D40-B161-2719A26A92D6}"/>
    <cellStyle name="20% - Accent4 48 6 3" xfId="46653" xr:uid="{4E68C95B-D34B-457D-AE05-73E3561FCE49}"/>
    <cellStyle name="20% - Accent4 48 7" xfId="10716" xr:uid="{D43CD3F9-09F7-43AE-BA10-599A646A5FF3}"/>
    <cellStyle name="20% - Accent4 48 7 2" xfId="28421" xr:uid="{01F2850F-8D8D-46B4-A160-D0C735EAF3B8}"/>
    <cellStyle name="20% - Accent4 48 7 2 2" xfId="57098" xr:uid="{5D80816B-3834-4C08-9076-B220CDE78DD3}"/>
    <cellStyle name="20% - Accent4 48 7 3" xfId="39394" xr:uid="{9FD627C0-CA71-463D-9821-F46DA12D9E45}"/>
    <cellStyle name="20% - Accent4 48 8" xfId="19569" xr:uid="{624A2791-02A3-4DEA-82FF-84F3C9AF89DA}"/>
    <cellStyle name="20% - Accent4 48 8 2" xfId="48246" xr:uid="{E3ACEFE7-3164-4252-ADD7-0BF34B0E4D40}"/>
    <cellStyle name="20% - Accent4 48 9" xfId="33689" xr:uid="{A7E2DF23-39C0-4DDD-BDEB-6BBB2DBDFB3C}"/>
    <cellStyle name="20% - Accent4 49" xfId="5026" xr:uid="{E9AEB465-C1D9-42BD-997F-047E54B50095}"/>
    <cellStyle name="20% - Accent4 49 2" xfId="6377" xr:uid="{930D5A34-BFD0-426A-9A33-24CDE6DA81B0}"/>
    <cellStyle name="20% - Accent4 49 2 2" xfId="12089" xr:uid="{195D588F-9D17-424F-8AAF-EE5FC2A431AD}"/>
    <cellStyle name="20% - Accent4 49 2 2 2" xfId="40767" xr:uid="{A06AAC67-6EA3-4F00-A99D-0083472429A7}"/>
    <cellStyle name="20% - Accent4 49 2 3" xfId="20942" xr:uid="{B7556C0D-C375-4646-BA8C-A99A22D1C092}"/>
    <cellStyle name="20% - Accent4 49 2 3 2" xfId="49619" xr:uid="{B3322C47-8EB4-4D9C-9185-3E56E3F2E32E}"/>
    <cellStyle name="20% - Accent4 49 2 4" xfId="35062" xr:uid="{050F6308-5C49-469E-AEAF-31836E8721BD}"/>
    <cellStyle name="20% - Accent4 49 3" xfId="7794" xr:uid="{DA59F062-D60E-4A8A-A474-A2D2AA93D94A}"/>
    <cellStyle name="20% - Accent4 49 3 2" xfId="13506" xr:uid="{8C73E6F3-12B1-4AD4-AACC-0DD63924D8B8}"/>
    <cellStyle name="20% - Accent4 49 3 2 2" xfId="42184" xr:uid="{1DB3F3EB-969A-4815-8B55-916ACFE6BA0B}"/>
    <cellStyle name="20% - Accent4 49 3 3" xfId="22359" xr:uid="{2C0A8DAD-8DAE-4DFE-BCEE-6315471C78F1}"/>
    <cellStyle name="20% - Accent4 49 3 3 2" xfId="51036" xr:uid="{53B5AB82-DDC2-493B-A898-2CDF72355382}"/>
    <cellStyle name="20% - Accent4 49 3 4" xfId="36479" xr:uid="{40B3A3F6-5511-4E60-8B38-5FB2462F6C51}"/>
    <cellStyle name="20% - Accent4 49 4" xfId="9211" xr:uid="{B3D7F718-C1E7-41B7-A361-91A879B8B5BD}"/>
    <cellStyle name="20% - Accent4 49 4 2" xfId="14923" xr:uid="{05DD3916-0042-44BB-8E7B-0CE488FDE756}"/>
    <cellStyle name="20% - Accent4 49 4 2 2" xfId="43601" xr:uid="{A5C8DBBE-A78D-40BC-8846-AC4EE6CB178B}"/>
    <cellStyle name="20% - Accent4 49 4 3" xfId="23776" xr:uid="{8991A66D-FD68-45FF-B03D-CA5CD5B7C75F}"/>
    <cellStyle name="20% - Accent4 49 4 3 2" xfId="52453" xr:uid="{B4C73D16-16AE-403C-BF03-D15C08BB9A54}"/>
    <cellStyle name="20% - Accent4 49 4 4" xfId="37896" xr:uid="{D0CE7BCE-4296-49F7-960D-D3D0A1DD0946}"/>
    <cellStyle name="20% - Accent4 49 5" xfId="16438" xr:uid="{FE4FBDDB-2801-4F2E-9D9B-0DA3A685A71F}"/>
    <cellStyle name="20% - Accent4 49 5 2" xfId="25291" xr:uid="{2A961353-A717-4380-B0DC-E190573D52DD}"/>
    <cellStyle name="20% - Accent4 49 5 2 2" xfId="53968" xr:uid="{12FD3FC0-AECD-4D43-BF51-1526EEE7527A}"/>
    <cellStyle name="20% - Accent4 49 5 3" xfId="45116" xr:uid="{2BE46E7D-4741-4F9F-B70C-F89EC58267B7}"/>
    <cellStyle name="20% - Accent4 49 6" xfId="17997" xr:uid="{0CF9E57B-5AD6-42A7-BF02-87BE097C0AB5}"/>
    <cellStyle name="20% - Accent4 49 6 2" xfId="26850" xr:uid="{FCED2353-0B01-4D1F-88EB-C7DFEB4122DA}"/>
    <cellStyle name="20% - Accent4 49 6 2 2" xfId="55527" xr:uid="{9C5E3574-8E8C-4EC5-98DC-E48531AFC79B}"/>
    <cellStyle name="20% - Accent4 49 6 3" xfId="46675" xr:uid="{9EA01327-3FAD-4E81-85F4-E2F5F6D08236}"/>
    <cellStyle name="20% - Accent4 49 7" xfId="10738" xr:uid="{5232479D-82CC-485A-BE90-3F90AC766FFE}"/>
    <cellStyle name="20% - Accent4 49 7 2" xfId="28443" xr:uid="{CB406C1E-6ED7-4C65-9009-8630CD567EA1}"/>
    <cellStyle name="20% - Accent4 49 7 2 2" xfId="57120" xr:uid="{EBB0F681-D0A5-4740-84BA-4B9368AE5F12}"/>
    <cellStyle name="20% - Accent4 49 7 3" xfId="39416" xr:uid="{6F3EDFB1-3A09-4DF3-9B07-445FA8ED89D4}"/>
    <cellStyle name="20% - Accent4 49 8" xfId="19591" xr:uid="{04CE4947-82D4-4AD7-AB47-E6B93CDE9176}"/>
    <cellStyle name="20% - Accent4 49 8 2" xfId="48268" xr:uid="{512E7E5B-06F8-465E-AF96-E73EC5C8F59C}"/>
    <cellStyle name="20% - Accent4 49 9" xfId="33711" xr:uid="{498BD17C-B2AF-4725-996C-40F1225CCD6A}"/>
    <cellStyle name="20% - Accent4 5" xfId="251" xr:uid="{F433C685-D5C6-4CCF-8E87-D0DCA41EB434}"/>
    <cellStyle name="20% - Accent4 5 10" xfId="4058" xr:uid="{BC9E7D93-1DBA-4AD0-8814-EFA2398F0E5D}"/>
    <cellStyle name="20% - Accent4 5 10 2" xfId="32743" xr:uid="{903619A2-6131-44A0-A7A6-BA5A9FE9420E}"/>
    <cellStyle name="20% - Accent4 5 11" xfId="9770" xr:uid="{BC590E8D-ACE9-4B59-B7BA-D8B4D8C8DE6B}"/>
    <cellStyle name="20% - Accent4 5 11 2" xfId="38448" xr:uid="{4C90FF7E-D305-459B-80D8-26F08664B22B}"/>
    <cellStyle name="20% - Accent4 5 12" xfId="18623" xr:uid="{B3095340-E70A-4BB2-AF3C-8D727DE5610C}"/>
    <cellStyle name="20% - Accent4 5 12 2" xfId="47300" xr:uid="{CFC455B8-F3C1-4514-B04E-45553C5CB8BA}"/>
    <cellStyle name="20% - Accent4 5 13" xfId="29168" xr:uid="{4A5D8E08-31CF-48B6-ADC1-903200A26874}"/>
    <cellStyle name="20% - Accent4 5 2" xfId="328" xr:uid="{3E88B252-3136-4C77-87BA-53A57D669716}"/>
    <cellStyle name="20% - Accent4 5 2 2" xfId="2295" xr:uid="{6A00F2AB-33F0-4EE2-85C3-C277CDA3FF88}"/>
    <cellStyle name="20% - Accent4 5 2 2 2" xfId="31035" xr:uid="{412729A2-EDCE-46AC-BE82-09BFC4992C56}"/>
    <cellStyle name="20% - Accent4 5 2 3" xfId="5409" xr:uid="{FB9F9992-C4E7-4D1B-BB6A-501D95114F76}"/>
    <cellStyle name="20% - Accent4 5 2 3 2" xfId="34094" xr:uid="{FBE07E2A-9B40-4289-B8A6-41EF29EC7558}"/>
    <cellStyle name="20% - Accent4 5 2 4" xfId="11121" xr:uid="{76CFB12F-98C2-42EC-91E5-6A09C36451F1}"/>
    <cellStyle name="20% - Accent4 5 2 4 2" xfId="39799" xr:uid="{6C7D036F-D694-4AF1-AFE3-0573D31FD589}"/>
    <cellStyle name="20% - Accent4 5 2 5" xfId="19974" xr:uid="{76BC31BA-99CD-4C14-B9F1-0DBA30C46EA1}"/>
    <cellStyle name="20% - Accent4 5 2 5 2" xfId="48651" xr:uid="{AFCFDCC8-B304-4887-A90A-AB7F08BAECA1}"/>
    <cellStyle name="20% - Accent4 5 2 6" xfId="29242" xr:uid="{55DB658A-51B9-496B-A960-08678310EA49}"/>
    <cellStyle name="20% - Accent4 5 3" xfId="437" xr:uid="{20ECBEEC-653C-4AC4-962A-A2E550ACF38C}"/>
    <cellStyle name="20% - Accent4 5 3 2" xfId="2391" xr:uid="{6E7B7162-FCBE-44F6-A99D-85B03A251D6B}"/>
    <cellStyle name="20% - Accent4 5 3 2 2" xfId="31131" xr:uid="{82B51C68-DADB-4AB7-9415-AAD6AA4788EA}"/>
    <cellStyle name="20% - Accent4 5 3 3" xfId="6826" xr:uid="{F3A56942-4D23-4AA4-8C22-7BB5BFF9B4FD}"/>
    <cellStyle name="20% - Accent4 5 3 3 2" xfId="35511" xr:uid="{BE2EC35D-C936-4E92-B67A-0AAD2400B472}"/>
    <cellStyle name="20% - Accent4 5 3 4" xfId="12538" xr:uid="{ED2CAF76-89D1-4C9D-8BAD-3706A371BEB6}"/>
    <cellStyle name="20% - Accent4 5 3 4 2" xfId="41216" xr:uid="{FF2234FB-ACA0-413F-BE50-24FBC0517ACA}"/>
    <cellStyle name="20% - Accent4 5 3 5" xfId="21391" xr:uid="{3EDF28BA-5BF4-476E-8515-6550B0DFB76F}"/>
    <cellStyle name="20% - Accent4 5 3 5 2" xfId="50068" xr:uid="{09FCCE34-DB00-4028-BC73-70A7134EEC27}"/>
    <cellStyle name="20% - Accent4 5 3 6" xfId="29338" xr:uid="{EE5A87EB-1A83-4005-BE2A-31861C3195D5}"/>
    <cellStyle name="20% - Accent4 5 4" xfId="556" xr:uid="{D3DC12CE-35C2-46E7-B6E5-394C8830CAAA}"/>
    <cellStyle name="20% - Accent4 5 4 2" xfId="2510" xr:uid="{BEDD7B68-370A-4CA7-9C1F-4FB441A28281}"/>
    <cellStyle name="20% - Accent4 5 4 2 2" xfId="31250" xr:uid="{8CE42F54-910F-4B3E-9905-D4A3D0DA7DF7}"/>
    <cellStyle name="20% - Accent4 5 4 3" xfId="8243" xr:uid="{CA7DBC27-31F6-4E48-80EB-1DDD721F408D}"/>
    <cellStyle name="20% - Accent4 5 4 3 2" xfId="36928" xr:uid="{CFD198B0-4541-45A4-95D8-519CED762821}"/>
    <cellStyle name="20% - Accent4 5 4 4" xfId="13955" xr:uid="{60810A62-8998-44BA-A85A-B3D48646EB10}"/>
    <cellStyle name="20% - Accent4 5 4 4 2" xfId="42633" xr:uid="{2C33DF76-976D-4B56-9AD3-1B7271A26E6D}"/>
    <cellStyle name="20% - Accent4 5 4 5" xfId="22808" xr:uid="{9B64DD10-A4C0-4D29-815B-A617EE769413}"/>
    <cellStyle name="20% - Accent4 5 4 5 2" xfId="51485" xr:uid="{B86458BE-83B2-43F2-BE37-D72D72808F30}"/>
    <cellStyle name="20% - Accent4 5 4 6" xfId="29457" xr:uid="{FD4D49BA-13FA-4D6F-BFBD-DEB8523CF04C}"/>
    <cellStyle name="20% - Accent4 5 5" xfId="697" xr:uid="{239E5B62-11F1-40AB-853D-D33BF98E4522}"/>
    <cellStyle name="20% - Accent4 5 5 2" xfId="2651" xr:uid="{B72DEEE8-07E6-42D0-8418-6E9DDB49878F}"/>
    <cellStyle name="20% - Accent4 5 5 2 2" xfId="31391" xr:uid="{D78184AD-8260-4373-918D-DBBB7DEF0D69}"/>
    <cellStyle name="20% - Accent4 5 5 3" xfId="15470" xr:uid="{B8ECE870-D86F-4A6B-A971-C2B189BC1E43}"/>
    <cellStyle name="20% - Accent4 5 5 3 2" xfId="44148" xr:uid="{D3404521-ACC3-4E32-8BAE-A281B80060F9}"/>
    <cellStyle name="20% - Accent4 5 5 4" xfId="24323" xr:uid="{57A4056D-2EB7-4413-BFAB-487C29C18FEA}"/>
    <cellStyle name="20% - Accent4 5 5 4 2" xfId="53000" xr:uid="{63230ED6-1D27-45B9-8B0A-E5393506F684}"/>
    <cellStyle name="20% - Accent4 5 5 5" xfId="29598" xr:uid="{61D9A460-EE85-4153-A223-8F9DBAE79575}"/>
    <cellStyle name="20% - Accent4 5 6" xfId="970" xr:uid="{1AC0E1E5-37EC-4067-AD93-7A14E7E9B0A4}"/>
    <cellStyle name="20% - Accent4 5 6 2" xfId="2924" xr:uid="{A55F98D4-957A-4215-B14D-5DC0031D61C7}"/>
    <cellStyle name="20% - Accent4 5 6 2 2" xfId="31664" xr:uid="{E20CB27E-1F96-4E13-91D7-9A21231B1728}"/>
    <cellStyle name="20% - Accent4 5 6 3" xfId="17029" xr:uid="{2E710504-7E1B-46FD-A9DE-68AE183D92D8}"/>
    <cellStyle name="20% - Accent4 5 6 3 2" xfId="45707" xr:uid="{729255F6-46A8-4177-96B9-548D78A2273B}"/>
    <cellStyle name="20% - Accent4 5 6 4" xfId="25882" xr:uid="{3DA2E40C-C080-4674-A784-5302F8F9335C}"/>
    <cellStyle name="20% - Accent4 5 6 4 2" xfId="54559" xr:uid="{EC4A4514-B841-4AE5-9FBB-2247A5D72A39}"/>
    <cellStyle name="20% - Accent4 5 6 5" xfId="29871" xr:uid="{51620DD8-7F64-4DF7-A7F9-A17FF793F732}"/>
    <cellStyle name="20% - Accent4 5 7" xfId="1265" xr:uid="{24E22899-AF0A-438D-959B-527C8DB68F6C}"/>
    <cellStyle name="20% - Accent4 5 7 2" xfId="3219" xr:uid="{A76FDCD8-0AC5-463C-AD54-96F626473EB1}"/>
    <cellStyle name="20% - Accent4 5 7 2 2" xfId="31959" xr:uid="{218AC2E6-C0A1-4847-9698-21DBEA668D05}"/>
    <cellStyle name="20% - Accent4 5 7 3" xfId="27475" xr:uid="{FDDCCEE9-7059-4695-838C-F4D2575A8221}"/>
    <cellStyle name="20% - Accent4 5 7 3 2" xfId="56152" xr:uid="{1CE1DC8A-75C9-4F4B-BD04-F4E9469FAC86}"/>
    <cellStyle name="20% - Accent4 5 7 4" xfId="30166" xr:uid="{A45E0AE2-31C9-4C71-A7C1-C3D2D173817A}"/>
    <cellStyle name="20% - Accent4 5 8" xfId="1604" xr:uid="{B1BB9FE9-4B6D-44C2-8B90-E71B76E1BDDA}"/>
    <cellStyle name="20% - Accent4 5 8 2" xfId="3558" xr:uid="{0AA62BCA-74B6-4C1D-9A88-58F79944ABB5}"/>
    <cellStyle name="20% - Accent4 5 8 2 2" xfId="32298" xr:uid="{986C5F6A-1BAD-4E8F-BEA5-FC6B8A680827}"/>
    <cellStyle name="20% - Accent4 5 8 3" xfId="30505" xr:uid="{ED1C0099-D21A-401F-A2B4-E13F47094C97}"/>
    <cellStyle name="20% - Accent4 5 9" xfId="2219" xr:uid="{40B7A2D3-1779-444A-BA4E-FFD74B9C7E71}"/>
    <cellStyle name="20% - Accent4 5 9 2" xfId="30960" xr:uid="{AAD192B3-40D8-4582-A990-67A1ADEBBB70}"/>
    <cellStyle name="20% - Accent4 50" xfId="5048" xr:uid="{A1EB31BD-9504-4439-A24C-A56DEA013859}"/>
    <cellStyle name="20% - Accent4 50 2" xfId="6399" xr:uid="{0CD3D4CA-AD2D-47B8-AE41-59EFDC1CC879}"/>
    <cellStyle name="20% - Accent4 50 2 2" xfId="12111" xr:uid="{B2EE760F-9E5D-46E7-8F27-733AA135A2C5}"/>
    <cellStyle name="20% - Accent4 50 2 2 2" xfId="40789" xr:uid="{F694CB47-28E3-4E15-AEC0-CE7F03B9416D}"/>
    <cellStyle name="20% - Accent4 50 2 3" xfId="20964" xr:uid="{2FDD2433-0C97-4711-9499-9B82C7666419}"/>
    <cellStyle name="20% - Accent4 50 2 3 2" xfId="49641" xr:uid="{BEC4F805-9894-43FC-9666-B8022C913B9B}"/>
    <cellStyle name="20% - Accent4 50 2 4" xfId="35084" xr:uid="{7F0DC132-8B96-460C-92CD-531D77F058BE}"/>
    <cellStyle name="20% - Accent4 50 3" xfId="7816" xr:uid="{94315FEC-6630-476C-896F-75EAB96B9842}"/>
    <cellStyle name="20% - Accent4 50 3 2" xfId="13528" xr:uid="{27F4787D-7DDF-413E-A7E2-F7623129F258}"/>
    <cellStyle name="20% - Accent4 50 3 2 2" xfId="42206" xr:uid="{7C30E8C1-FC78-474A-AB9A-0FFAAEFC46FA}"/>
    <cellStyle name="20% - Accent4 50 3 3" xfId="22381" xr:uid="{32F60A85-5A92-474A-A76A-799E13588A54}"/>
    <cellStyle name="20% - Accent4 50 3 3 2" xfId="51058" xr:uid="{DC8C6D45-9336-4B12-9071-C9C954F2242E}"/>
    <cellStyle name="20% - Accent4 50 3 4" xfId="36501" xr:uid="{0E7172E8-F1EE-422B-925E-CAE0BAAE1A15}"/>
    <cellStyle name="20% - Accent4 50 4" xfId="9233" xr:uid="{FD217679-E159-4CC5-9AA6-00C830D61519}"/>
    <cellStyle name="20% - Accent4 50 4 2" xfId="14945" xr:uid="{E04B96FE-DDCD-4CFF-8BCB-6F5E9BFEE517}"/>
    <cellStyle name="20% - Accent4 50 4 2 2" xfId="43623" xr:uid="{1314B977-B98D-4D74-880F-F4D3687EF5BD}"/>
    <cellStyle name="20% - Accent4 50 4 3" xfId="23798" xr:uid="{3D04FC51-B457-4DF0-B176-EF1456DAFB49}"/>
    <cellStyle name="20% - Accent4 50 4 3 2" xfId="52475" xr:uid="{41C41F4A-8857-495F-AC26-72343011BAE3}"/>
    <cellStyle name="20% - Accent4 50 4 4" xfId="37918" xr:uid="{36AD5330-163A-4D66-8812-AE28AFE9A173}"/>
    <cellStyle name="20% - Accent4 50 5" xfId="16460" xr:uid="{EC495F5E-79FC-49DC-A521-7627D1AA6E05}"/>
    <cellStyle name="20% - Accent4 50 5 2" xfId="25313" xr:uid="{E0F995F9-D050-473C-AAD2-1DA86C8045A0}"/>
    <cellStyle name="20% - Accent4 50 5 2 2" xfId="53990" xr:uid="{0AAB1764-6C16-4DE3-8C79-DEC544C2C768}"/>
    <cellStyle name="20% - Accent4 50 5 3" xfId="45138" xr:uid="{4ACCA5FF-450A-4AE2-9A9D-65B6A4518127}"/>
    <cellStyle name="20% - Accent4 50 6" xfId="18019" xr:uid="{E7517FFA-DA1A-4BF2-98A7-E00D6E7F0B59}"/>
    <cellStyle name="20% - Accent4 50 6 2" xfId="26872" xr:uid="{92D4E713-CA09-4192-AD26-1EC8E8D8DBE4}"/>
    <cellStyle name="20% - Accent4 50 6 2 2" xfId="55549" xr:uid="{A80A5F02-3C4A-4913-8CB5-2EAD93B0588B}"/>
    <cellStyle name="20% - Accent4 50 6 3" xfId="46697" xr:uid="{63C672CA-209A-4C17-88FE-1BEA78875659}"/>
    <cellStyle name="20% - Accent4 50 7" xfId="10760" xr:uid="{E8D854DA-07C4-4643-AA66-460424719F32}"/>
    <cellStyle name="20% - Accent4 50 7 2" xfId="28465" xr:uid="{E452ECFD-6CDA-4C93-9F2C-E1AEED399E3D}"/>
    <cellStyle name="20% - Accent4 50 7 2 2" xfId="57142" xr:uid="{52119308-3646-49B0-8B20-C07964321B9C}"/>
    <cellStyle name="20% - Accent4 50 7 3" xfId="39438" xr:uid="{579C9D04-A59B-4B16-BF7B-2C7D24BA39E6}"/>
    <cellStyle name="20% - Accent4 50 8" xfId="19613" xr:uid="{56B6083F-FA8D-4006-8369-20412C21A446}"/>
    <cellStyle name="20% - Accent4 50 8 2" xfId="48290" xr:uid="{DD82EBE5-AD8E-487B-A17F-43F7CA7A5EDB}"/>
    <cellStyle name="20% - Accent4 50 9" xfId="33733" xr:uid="{45266CF3-54DA-4C72-8490-8016CCDB608E}"/>
    <cellStyle name="20% - Accent4 51" xfId="5070" xr:uid="{B79ACC28-D7AC-47B0-B08A-5C8E442E4089}"/>
    <cellStyle name="20% - Accent4 51 2" xfId="6421" xr:uid="{2E6B7988-7B17-4BF5-AB03-70B53CB75D51}"/>
    <cellStyle name="20% - Accent4 51 2 2" xfId="12133" xr:uid="{E6223225-9EC0-4A73-86EC-020FD9A445FA}"/>
    <cellStyle name="20% - Accent4 51 2 2 2" xfId="40811" xr:uid="{B60DAFBF-9929-4180-A353-2CAB9A9B6167}"/>
    <cellStyle name="20% - Accent4 51 2 3" xfId="20986" xr:uid="{5A5E0BA8-3BEE-40C7-B66B-31C3E2A4838F}"/>
    <cellStyle name="20% - Accent4 51 2 3 2" xfId="49663" xr:uid="{E2915E01-A620-4D99-933A-FF76EF4D2524}"/>
    <cellStyle name="20% - Accent4 51 2 4" xfId="35106" xr:uid="{0E469EA1-5071-4D32-8CDC-B3124F703DD5}"/>
    <cellStyle name="20% - Accent4 51 3" xfId="7838" xr:uid="{5FA12AC2-F081-407A-B540-6DAFD658D5AF}"/>
    <cellStyle name="20% - Accent4 51 3 2" xfId="13550" xr:uid="{23CEE998-BDD3-4CC8-9576-932A97551B76}"/>
    <cellStyle name="20% - Accent4 51 3 2 2" xfId="42228" xr:uid="{0606F322-FA04-4244-B3DC-83CB570AC0EC}"/>
    <cellStyle name="20% - Accent4 51 3 3" xfId="22403" xr:uid="{22884A42-A4C0-4C07-A685-218839050414}"/>
    <cellStyle name="20% - Accent4 51 3 3 2" xfId="51080" xr:uid="{E4207825-64F9-4231-B53B-EE8D852D85BC}"/>
    <cellStyle name="20% - Accent4 51 3 4" xfId="36523" xr:uid="{99A1387C-E497-4E1F-9BA4-37CCFCFA3568}"/>
    <cellStyle name="20% - Accent4 51 4" xfId="9255" xr:uid="{26F52124-C72B-46A2-96A7-48B1D586D59D}"/>
    <cellStyle name="20% - Accent4 51 4 2" xfId="14967" xr:uid="{D70FDE5F-DF61-48CE-9198-0B90A0BBEEA7}"/>
    <cellStyle name="20% - Accent4 51 4 2 2" xfId="43645" xr:uid="{A6A6164C-D45E-470D-B5B9-2C7D305D8FC6}"/>
    <cellStyle name="20% - Accent4 51 4 3" xfId="23820" xr:uid="{1404246A-A16E-474B-BCF3-DFA263086416}"/>
    <cellStyle name="20% - Accent4 51 4 3 2" xfId="52497" xr:uid="{2384DF05-2DC1-4378-9887-0D6F1ED96F76}"/>
    <cellStyle name="20% - Accent4 51 4 4" xfId="37940" xr:uid="{716CFE88-17F4-4992-B621-D1D2DB010978}"/>
    <cellStyle name="20% - Accent4 51 5" xfId="16482" xr:uid="{0DE32B92-60D0-477D-8720-D0495D518804}"/>
    <cellStyle name="20% - Accent4 51 5 2" xfId="25335" xr:uid="{56D5A8CB-F1D7-4C39-8479-E5C258CA2ABD}"/>
    <cellStyle name="20% - Accent4 51 5 2 2" xfId="54012" xr:uid="{EEE86905-89EF-4A5F-A3C0-AA4D54A5B9E9}"/>
    <cellStyle name="20% - Accent4 51 5 3" xfId="45160" xr:uid="{F2461799-8111-4157-A4CA-D2D54D012FF9}"/>
    <cellStyle name="20% - Accent4 51 6" xfId="18041" xr:uid="{7B3E3FCF-815E-4A3D-A431-76B55D7D3693}"/>
    <cellStyle name="20% - Accent4 51 6 2" xfId="26894" xr:uid="{873F5A71-486C-49B0-BBAF-FC3E9571BED5}"/>
    <cellStyle name="20% - Accent4 51 6 2 2" xfId="55571" xr:uid="{C0DA7113-D886-4673-BA85-F2820FAA687A}"/>
    <cellStyle name="20% - Accent4 51 6 3" xfId="46719" xr:uid="{A0151322-6F41-4B99-B78D-F6330A5366C8}"/>
    <cellStyle name="20% - Accent4 51 7" xfId="10782" xr:uid="{4B9FF3CF-8269-4019-8658-AD84B9E62186}"/>
    <cellStyle name="20% - Accent4 51 7 2" xfId="28487" xr:uid="{B0BD0E81-3259-4548-9593-DE7456B2CA23}"/>
    <cellStyle name="20% - Accent4 51 7 2 2" xfId="57164" xr:uid="{799692A5-5D6B-45B1-9F92-848A11CB12F0}"/>
    <cellStyle name="20% - Accent4 51 7 3" xfId="39460" xr:uid="{2051A62C-C7D7-45AF-8952-86A9D5AD469D}"/>
    <cellStyle name="20% - Accent4 51 8" xfId="19635" xr:uid="{EF813408-71A1-4346-B574-9EB5CF5E7914}"/>
    <cellStyle name="20% - Accent4 51 8 2" xfId="48312" xr:uid="{7481F0AB-C0BC-4F25-A20E-B5877B2B0F76}"/>
    <cellStyle name="20% - Accent4 51 9" xfId="33755" xr:uid="{4641B2D7-E766-4CF3-9768-FD1FE53DA48D}"/>
    <cellStyle name="20% - Accent4 52" xfId="5092" xr:uid="{0EF22242-7996-42A9-8E2E-237939E30C9C}"/>
    <cellStyle name="20% - Accent4 52 2" xfId="6443" xr:uid="{72E7F6CD-98F3-4667-AD37-E5E380CE3083}"/>
    <cellStyle name="20% - Accent4 52 2 2" xfId="12155" xr:uid="{E83E7611-B2F6-43CD-892A-89EF36945729}"/>
    <cellStyle name="20% - Accent4 52 2 2 2" xfId="40833" xr:uid="{79EAE24A-F96C-458D-9DAB-9216EB0A7FB2}"/>
    <cellStyle name="20% - Accent4 52 2 3" xfId="21008" xr:uid="{C567BF90-BA92-4BB9-834E-E8169D57BC7C}"/>
    <cellStyle name="20% - Accent4 52 2 3 2" xfId="49685" xr:uid="{CF9FB478-E130-4D2B-9AE7-754EC3EB6B5C}"/>
    <cellStyle name="20% - Accent4 52 2 4" xfId="35128" xr:uid="{7D8F8110-ADDE-4420-BC04-EC1864421D72}"/>
    <cellStyle name="20% - Accent4 52 3" xfId="7860" xr:uid="{0FAD7BC9-C4DB-4134-9CD4-A406F6A5012C}"/>
    <cellStyle name="20% - Accent4 52 3 2" xfId="13572" xr:uid="{07A30028-A123-42A8-8FA6-E3921674F7AD}"/>
    <cellStyle name="20% - Accent4 52 3 2 2" xfId="42250" xr:uid="{488247E9-7C9B-45E4-98F5-455E18CA0A72}"/>
    <cellStyle name="20% - Accent4 52 3 3" xfId="22425" xr:uid="{0D08DD80-1AA1-4B58-8EC1-39F5AEC6B009}"/>
    <cellStyle name="20% - Accent4 52 3 3 2" xfId="51102" xr:uid="{09A74F4E-1403-4103-ACB8-CDC53C6AECDF}"/>
    <cellStyle name="20% - Accent4 52 3 4" xfId="36545" xr:uid="{008EBE11-CF08-4B24-98CA-19F45EEE644E}"/>
    <cellStyle name="20% - Accent4 52 4" xfId="9277" xr:uid="{7BEAE6CA-3F35-45D1-A473-0C50D6BC1C07}"/>
    <cellStyle name="20% - Accent4 52 4 2" xfId="14989" xr:uid="{1C349864-EB4A-48C2-8156-3FFA53B6D903}"/>
    <cellStyle name="20% - Accent4 52 4 2 2" xfId="43667" xr:uid="{27520490-DD2A-4C8C-85B1-1AB1A5EF1EB6}"/>
    <cellStyle name="20% - Accent4 52 4 3" xfId="23842" xr:uid="{07A66D64-A0B9-4963-B700-C6095397D4F0}"/>
    <cellStyle name="20% - Accent4 52 4 3 2" xfId="52519" xr:uid="{993A95CC-E94C-4F56-9EA5-C649C7DE77C8}"/>
    <cellStyle name="20% - Accent4 52 4 4" xfId="37962" xr:uid="{1E6AA17B-4D0F-47B0-89CF-F60B1BB4F7B3}"/>
    <cellStyle name="20% - Accent4 52 5" xfId="16504" xr:uid="{792EE2DE-2922-4E17-9BA4-F472D273C43C}"/>
    <cellStyle name="20% - Accent4 52 5 2" xfId="25357" xr:uid="{A0B92526-E2DC-4ACD-86C5-44BCF40C5622}"/>
    <cellStyle name="20% - Accent4 52 5 2 2" xfId="54034" xr:uid="{C1AF44E0-0B2F-40EC-B947-A4EF41FBCE13}"/>
    <cellStyle name="20% - Accent4 52 5 3" xfId="45182" xr:uid="{64E8724E-CCFB-460E-9AE4-3EBDD732B81F}"/>
    <cellStyle name="20% - Accent4 52 6" xfId="18063" xr:uid="{D718BCDE-89F9-4CFD-9EFC-66296D77F4B2}"/>
    <cellStyle name="20% - Accent4 52 6 2" xfId="26916" xr:uid="{06A495C9-2404-46BF-8601-2E4A52D40620}"/>
    <cellStyle name="20% - Accent4 52 6 2 2" xfId="55593" xr:uid="{09C32B63-A421-4D49-94EA-FB290DF1DF75}"/>
    <cellStyle name="20% - Accent4 52 6 3" xfId="46741" xr:uid="{6321902E-63FD-4988-B53E-3BE14ADB8713}"/>
    <cellStyle name="20% - Accent4 52 7" xfId="10804" xr:uid="{D8E5C068-46F3-472B-A09B-D811B1F393AB}"/>
    <cellStyle name="20% - Accent4 52 7 2" xfId="28509" xr:uid="{3964960D-C335-4D62-93AD-560B944C7FE0}"/>
    <cellStyle name="20% - Accent4 52 7 2 2" xfId="57186" xr:uid="{8B553262-0ED7-4ED8-B1A3-3D2973940A22}"/>
    <cellStyle name="20% - Accent4 52 7 3" xfId="39482" xr:uid="{5DCCDCDA-109D-4453-B143-A37536EBFA2B}"/>
    <cellStyle name="20% - Accent4 52 8" xfId="19657" xr:uid="{FEBF127B-F203-4757-A534-EDAE5C09ACF2}"/>
    <cellStyle name="20% - Accent4 52 8 2" xfId="48334" xr:uid="{5EDD7591-63AE-47B6-A3FB-D1EAF50AAB05}"/>
    <cellStyle name="20% - Accent4 52 9" xfId="33777" xr:uid="{FE179122-37F9-4DD8-A313-152C0EB140CE}"/>
    <cellStyle name="20% - Accent4 53" xfId="5114" xr:uid="{CE678231-C95E-4E64-8C0A-D112C020DB15}"/>
    <cellStyle name="20% - Accent4 53 2" xfId="6465" xr:uid="{6EF6BFE8-2524-42A2-9471-82CF9E408B1A}"/>
    <cellStyle name="20% - Accent4 53 2 2" xfId="12177" xr:uid="{82C3B81F-89FE-42C5-ACA9-3EA3A42F971E}"/>
    <cellStyle name="20% - Accent4 53 2 2 2" xfId="40855" xr:uid="{5F0B1037-D403-45B4-9B14-C9AECF0A81F8}"/>
    <cellStyle name="20% - Accent4 53 2 3" xfId="21030" xr:uid="{11CB9111-B220-431B-9A12-D2EE2DE4E765}"/>
    <cellStyle name="20% - Accent4 53 2 3 2" xfId="49707" xr:uid="{39CA050E-E6DF-4B1B-A520-9D007CCC93F2}"/>
    <cellStyle name="20% - Accent4 53 2 4" xfId="35150" xr:uid="{C37AE855-B11A-4499-8AA9-1A2CC1CFD2FC}"/>
    <cellStyle name="20% - Accent4 53 3" xfId="7882" xr:uid="{6DD5FD24-B5E0-4647-9B87-7C157EF899F0}"/>
    <cellStyle name="20% - Accent4 53 3 2" xfId="13594" xr:uid="{FB618D65-7503-40A3-BB73-2FB54A3AC428}"/>
    <cellStyle name="20% - Accent4 53 3 2 2" xfId="42272" xr:uid="{595071F9-6C82-4F55-8AC8-8186C2094F00}"/>
    <cellStyle name="20% - Accent4 53 3 3" xfId="22447" xr:uid="{3481FFAF-1DCD-4810-AE17-8BB4B0BC5A3A}"/>
    <cellStyle name="20% - Accent4 53 3 3 2" xfId="51124" xr:uid="{BFC229D8-8427-40DC-9DA1-C87F3D148186}"/>
    <cellStyle name="20% - Accent4 53 3 4" xfId="36567" xr:uid="{7EC5FCF5-76DC-42D9-9BCE-3F48A52CE2E0}"/>
    <cellStyle name="20% - Accent4 53 4" xfId="9299" xr:uid="{C92F0F50-C256-4273-BD00-A52434AC9342}"/>
    <cellStyle name="20% - Accent4 53 4 2" xfId="15011" xr:uid="{AF3AA777-5C7E-42B5-A8DA-4270D1DD1E68}"/>
    <cellStyle name="20% - Accent4 53 4 2 2" xfId="43689" xr:uid="{139CD9A4-99A4-4B51-AE4D-C13DE3BC5128}"/>
    <cellStyle name="20% - Accent4 53 4 3" xfId="23864" xr:uid="{25625786-B64B-400A-9744-86EEAC3EE846}"/>
    <cellStyle name="20% - Accent4 53 4 3 2" xfId="52541" xr:uid="{4C60F51A-D8DE-47E7-A2F6-C8AC423A94CF}"/>
    <cellStyle name="20% - Accent4 53 4 4" xfId="37984" xr:uid="{B4766E53-AAFA-4280-96D0-21D7D7D2F03C}"/>
    <cellStyle name="20% - Accent4 53 5" xfId="16526" xr:uid="{336250F8-C5ED-408A-BF5B-72342D5E4E6C}"/>
    <cellStyle name="20% - Accent4 53 5 2" xfId="25379" xr:uid="{D5C28C54-9FA3-43D6-8D38-1378AB48CF60}"/>
    <cellStyle name="20% - Accent4 53 5 2 2" xfId="54056" xr:uid="{A5A6ECC8-70C0-4EC7-89D8-BB9181477FD4}"/>
    <cellStyle name="20% - Accent4 53 5 3" xfId="45204" xr:uid="{25BEA6D2-424A-462F-87BC-0118D26B55DB}"/>
    <cellStyle name="20% - Accent4 53 6" xfId="18085" xr:uid="{B9C2E5FA-E5BB-4FA8-A26C-26B40D1A1493}"/>
    <cellStyle name="20% - Accent4 53 6 2" xfId="26938" xr:uid="{A82466B7-BBEA-4101-B65D-16865FE51920}"/>
    <cellStyle name="20% - Accent4 53 6 2 2" xfId="55615" xr:uid="{7C7ADD9A-2059-4BCA-877C-65F6AD9B9B5D}"/>
    <cellStyle name="20% - Accent4 53 6 3" xfId="46763" xr:uid="{D6261FD1-3E7C-43CC-BD69-7EA80F9DA48C}"/>
    <cellStyle name="20% - Accent4 53 7" xfId="10826" xr:uid="{C4B982B0-E2CA-4303-B281-A01D52705A43}"/>
    <cellStyle name="20% - Accent4 53 7 2" xfId="28531" xr:uid="{CC1B63E7-85D5-48C9-B784-42B789E18A47}"/>
    <cellStyle name="20% - Accent4 53 7 2 2" xfId="57208" xr:uid="{9DBE7CDF-9B01-4572-BB54-797199E5E17A}"/>
    <cellStyle name="20% - Accent4 53 7 3" xfId="39504" xr:uid="{5CBDAD0B-3B1B-4841-8F1E-8F04402B3B5B}"/>
    <cellStyle name="20% - Accent4 53 8" xfId="19679" xr:uid="{8A3F52AC-E8B1-4B61-979B-014E26253929}"/>
    <cellStyle name="20% - Accent4 53 8 2" xfId="48356" xr:uid="{C870EDAC-2753-4C35-8357-9C2BB460C044}"/>
    <cellStyle name="20% - Accent4 53 9" xfId="33799" xr:uid="{F2E7F5A4-765E-47EC-865C-0390BD37F409}"/>
    <cellStyle name="20% - Accent4 54" xfId="5136" xr:uid="{C939ECE4-0655-4F3F-B1B9-6D2A7EEF1E91}"/>
    <cellStyle name="20% - Accent4 54 2" xfId="6487" xr:uid="{371DE349-3210-4365-B47F-53B56895A577}"/>
    <cellStyle name="20% - Accent4 54 2 2" xfId="12199" xr:uid="{BBA905E8-6451-47D1-B6BD-73987747F247}"/>
    <cellStyle name="20% - Accent4 54 2 2 2" xfId="40877" xr:uid="{CBDD587E-9011-41AE-BFC9-0B637C3E0037}"/>
    <cellStyle name="20% - Accent4 54 2 3" xfId="21052" xr:uid="{404EBB11-0353-42BE-87F1-5697D683A0D3}"/>
    <cellStyle name="20% - Accent4 54 2 3 2" xfId="49729" xr:uid="{7090CD87-0F86-454B-BFDC-DDBC4220C1B5}"/>
    <cellStyle name="20% - Accent4 54 2 4" xfId="35172" xr:uid="{CBFA8993-266A-492F-842A-72DCD74C0FC8}"/>
    <cellStyle name="20% - Accent4 54 3" xfId="7904" xr:uid="{4A89B859-9D2C-4294-87FD-B1813923C5F1}"/>
    <cellStyle name="20% - Accent4 54 3 2" xfId="13616" xr:uid="{77CA8FC9-02AD-4737-8964-3173AF17837A}"/>
    <cellStyle name="20% - Accent4 54 3 2 2" xfId="42294" xr:uid="{8A53B345-45B1-4A86-A481-97C3F91481F7}"/>
    <cellStyle name="20% - Accent4 54 3 3" xfId="22469" xr:uid="{21119BE7-BEA7-4799-A024-6D790A920FD9}"/>
    <cellStyle name="20% - Accent4 54 3 3 2" xfId="51146" xr:uid="{5D6E261B-CE65-40E5-B376-BB48493E6D66}"/>
    <cellStyle name="20% - Accent4 54 3 4" xfId="36589" xr:uid="{CE7C602A-435D-492F-9037-3B2D24513416}"/>
    <cellStyle name="20% - Accent4 54 4" xfId="9321" xr:uid="{2F9820F3-CA5B-4F91-8CCF-A7F64FC7849D}"/>
    <cellStyle name="20% - Accent4 54 4 2" xfId="15033" xr:uid="{76A6A3A3-9E3B-4758-B7DF-A67F3001FA0A}"/>
    <cellStyle name="20% - Accent4 54 4 2 2" xfId="43711" xr:uid="{B87ABD9B-57E6-4EF1-91A4-99DA0D29B0E0}"/>
    <cellStyle name="20% - Accent4 54 4 3" xfId="23886" xr:uid="{505F7316-2D51-4DB6-9826-E88CB409DF97}"/>
    <cellStyle name="20% - Accent4 54 4 3 2" xfId="52563" xr:uid="{9896205C-2E40-4188-9BEC-14258DF815F3}"/>
    <cellStyle name="20% - Accent4 54 4 4" xfId="38006" xr:uid="{2DB41A05-E352-4E21-8BAF-78EF4D0198BD}"/>
    <cellStyle name="20% - Accent4 54 5" xfId="16548" xr:uid="{42FA695E-F939-43E4-B37E-CEB76729DA3B}"/>
    <cellStyle name="20% - Accent4 54 5 2" xfId="25401" xr:uid="{F318D1D6-409B-47C6-9DE5-139C04FFC6CD}"/>
    <cellStyle name="20% - Accent4 54 5 2 2" xfId="54078" xr:uid="{725AF57A-1282-4F49-BAA0-94004A7E18DA}"/>
    <cellStyle name="20% - Accent4 54 5 3" xfId="45226" xr:uid="{588AD900-4532-484C-B323-90D6D392CBC8}"/>
    <cellStyle name="20% - Accent4 54 6" xfId="18107" xr:uid="{4966C9FB-1D3E-4CE0-A61A-E6FBDA3ECA90}"/>
    <cellStyle name="20% - Accent4 54 6 2" xfId="26960" xr:uid="{D40A8B6F-52A0-4ED7-BF8D-F05618A395AC}"/>
    <cellStyle name="20% - Accent4 54 6 2 2" xfId="55637" xr:uid="{71A0695E-4977-4E0F-AF54-29EC240438D9}"/>
    <cellStyle name="20% - Accent4 54 6 3" xfId="46785" xr:uid="{ABF41237-5A32-413D-8A37-2EAB75896A18}"/>
    <cellStyle name="20% - Accent4 54 7" xfId="10848" xr:uid="{2AAD71F4-0F8C-41B0-ACE2-AEE43633321F}"/>
    <cellStyle name="20% - Accent4 54 7 2" xfId="28553" xr:uid="{6E782F5D-4FCE-4B6F-AF76-603555130C30}"/>
    <cellStyle name="20% - Accent4 54 7 2 2" xfId="57230" xr:uid="{1A13CF4F-A293-4F18-B10D-A67D58211EFB}"/>
    <cellStyle name="20% - Accent4 54 7 3" xfId="39526" xr:uid="{77D23058-A865-44FD-8408-68C3F0320521}"/>
    <cellStyle name="20% - Accent4 54 8" xfId="19701" xr:uid="{90E1BCBB-9866-4CAF-92CA-44BDDF7964EA}"/>
    <cellStyle name="20% - Accent4 54 8 2" xfId="48378" xr:uid="{1331F6EE-F8C5-41B1-9721-A339BADC7F34}"/>
    <cellStyle name="20% - Accent4 54 9" xfId="33821" xr:uid="{0B1A8A70-EA11-4DB6-9447-6474E10A65D8}"/>
    <cellStyle name="20% - Accent4 55" xfId="5158" xr:uid="{6DE5A1EB-A14B-4F15-97CA-E5E400AD621C}"/>
    <cellStyle name="20% - Accent4 55 2" xfId="6509" xr:uid="{EF8EE5ED-84C6-483F-A1EB-D9B8ACFD131C}"/>
    <cellStyle name="20% - Accent4 55 2 2" xfId="12221" xr:uid="{15AFDB36-D5A4-4F1B-88B0-EA03BCE91605}"/>
    <cellStyle name="20% - Accent4 55 2 2 2" xfId="40899" xr:uid="{D6DAD79B-5439-408C-A498-39EC12B439E7}"/>
    <cellStyle name="20% - Accent4 55 2 3" xfId="21074" xr:uid="{A5A4E5A6-461B-4CC8-B5DD-C69C6A075E06}"/>
    <cellStyle name="20% - Accent4 55 2 3 2" xfId="49751" xr:uid="{6012A1F3-15D8-4D94-83B1-EFE0DC8C0363}"/>
    <cellStyle name="20% - Accent4 55 2 4" xfId="35194" xr:uid="{BF1A184B-FB71-4637-B89E-99DE83376521}"/>
    <cellStyle name="20% - Accent4 55 3" xfId="7926" xr:uid="{92C528B1-C3E1-4863-BBED-2ACAD6FC5477}"/>
    <cellStyle name="20% - Accent4 55 3 2" xfId="13638" xr:uid="{923CCF5D-51B5-4999-A429-C5BC6C9407CF}"/>
    <cellStyle name="20% - Accent4 55 3 2 2" xfId="42316" xr:uid="{781DBF8B-3A89-4E6D-B60B-20DB4C13B5A4}"/>
    <cellStyle name="20% - Accent4 55 3 3" xfId="22491" xr:uid="{E95E7EDB-65C7-4B39-8D69-B4CED1190B1B}"/>
    <cellStyle name="20% - Accent4 55 3 3 2" xfId="51168" xr:uid="{F6212AE1-0949-4F3D-B6EE-52E29C1FA90C}"/>
    <cellStyle name="20% - Accent4 55 3 4" xfId="36611" xr:uid="{6CA1963C-A65A-4AB3-ABB3-ABE73FCD041E}"/>
    <cellStyle name="20% - Accent4 55 4" xfId="9343" xr:uid="{34ABCDB4-22A1-495B-8341-F4A27C6CBE18}"/>
    <cellStyle name="20% - Accent4 55 4 2" xfId="15055" xr:uid="{1C41429D-A5FF-4F75-8451-9EA028869D25}"/>
    <cellStyle name="20% - Accent4 55 4 2 2" xfId="43733" xr:uid="{BAE9D26E-1711-438C-8CE7-474A0CBA70A7}"/>
    <cellStyle name="20% - Accent4 55 4 3" xfId="23908" xr:uid="{85120812-21CE-472C-9024-92FF0262B32E}"/>
    <cellStyle name="20% - Accent4 55 4 3 2" xfId="52585" xr:uid="{799F9482-867A-4243-8E74-C66A2F2DBDCE}"/>
    <cellStyle name="20% - Accent4 55 4 4" xfId="38028" xr:uid="{00435F04-35F7-44A7-989A-937F1E3FF1BC}"/>
    <cellStyle name="20% - Accent4 55 5" xfId="16570" xr:uid="{41078767-AD0A-4229-A07E-7B2AB01CCF63}"/>
    <cellStyle name="20% - Accent4 55 5 2" xfId="25423" xr:uid="{B0C39C31-C2F0-412F-A1C4-7B640A7C65CA}"/>
    <cellStyle name="20% - Accent4 55 5 2 2" xfId="54100" xr:uid="{4634584C-495E-4029-A9CE-265D09A887F7}"/>
    <cellStyle name="20% - Accent4 55 5 3" xfId="45248" xr:uid="{9B154FB5-37E5-4349-9568-A6F72CE57840}"/>
    <cellStyle name="20% - Accent4 55 6" xfId="18129" xr:uid="{09874A79-A920-4AC4-98C7-0B8979D5B295}"/>
    <cellStyle name="20% - Accent4 55 6 2" xfId="26982" xr:uid="{FDCEFD14-5574-4622-96BA-A1BB68BF17AE}"/>
    <cellStyle name="20% - Accent4 55 6 2 2" xfId="55659" xr:uid="{E00FB274-DE89-4C21-9B4C-7F996F688EC9}"/>
    <cellStyle name="20% - Accent4 55 6 3" xfId="46807" xr:uid="{A7529C74-B840-447C-AA37-070FC3434657}"/>
    <cellStyle name="20% - Accent4 55 7" xfId="10870" xr:uid="{A6FDB1A0-9207-4092-B077-BC0683977188}"/>
    <cellStyle name="20% - Accent4 55 7 2" xfId="28575" xr:uid="{096FDC85-3C74-4F15-81FC-1160170E3DEB}"/>
    <cellStyle name="20% - Accent4 55 7 2 2" xfId="57252" xr:uid="{C7CA48F1-CA45-431C-AE0D-A9428B689C68}"/>
    <cellStyle name="20% - Accent4 55 7 3" xfId="39548" xr:uid="{E869BA5E-4DCA-45B9-AEDA-392CCA17FEBE}"/>
    <cellStyle name="20% - Accent4 55 8" xfId="19723" xr:uid="{FDE3720E-2059-4C07-9FD1-CB94843A40A1}"/>
    <cellStyle name="20% - Accent4 55 8 2" xfId="48400" xr:uid="{F0E0605D-DB0D-4ACD-A6CD-3E31B28C5B2D}"/>
    <cellStyle name="20% - Accent4 55 9" xfId="33843" xr:uid="{78A650A9-A12C-4594-AE29-CAF8CA3AAB22}"/>
    <cellStyle name="20% - Accent4 56" xfId="5180" xr:uid="{5FAA080D-82AA-44DE-AB1B-B9A1FDE497A2}"/>
    <cellStyle name="20% - Accent4 56 2" xfId="6531" xr:uid="{85C257B4-840F-4AC7-8B3D-DBF45C162EC7}"/>
    <cellStyle name="20% - Accent4 56 2 2" xfId="12243" xr:uid="{1599C5F8-D1E0-47E8-9862-561B15C1B16C}"/>
    <cellStyle name="20% - Accent4 56 2 2 2" xfId="40921" xr:uid="{DFB580E2-6DEC-44D9-A16B-0AA86E2B2A44}"/>
    <cellStyle name="20% - Accent4 56 2 3" xfId="21096" xr:uid="{E95881F8-90C7-450E-8F48-5C9C58D538FB}"/>
    <cellStyle name="20% - Accent4 56 2 3 2" xfId="49773" xr:uid="{ADF48A7F-38FF-411C-B7B4-FA28DE8A0BCD}"/>
    <cellStyle name="20% - Accent4 56 2 4" xfId="35216" xr:uid="{78F24307-BB6E-4B47-8919-526E9686D958}"/>
    <cellStyle name="20% - Accent4 56 3" xfId="7948" xr:uid="{DD4D33BD-1D2A-48D4-90CF-F4A53AE7F952}"/>
    <cellStyle name="20% - Accent4 56 3 2" xfId="13660" xr:uid="{9501260A-0207-455A-AC51-7A4018B8B561}"/>
    <cellStyle name="20% - Accent4 56 3 2 2" xfId="42338" xr:uid="{238D94E2-392A-40F9-AE7A-A47D0BCAB088}"/>
    <cellStyle name="20% - Accent4 56 3 3" xfId="22513" xr:uid="{673C63E3-0CC0-494B-89F2-645D3F44A8F8}"/>
    <cellStyle name="20% - Accent4 56 3 3 2" xfId="51190" xr:uid="{DEEBD8DE-BC79-4697-80A0-A70ADBFB0A7C}"/>
    <cellStyle name="20% - Accent4 56 3 4" xfId="36633" xr:uid="{A93DCEAE-0E2A-4385-8509-2C3D78193B24}"/>
    <cellStyle name="20% - Accent4 56 4" xfId="9365" xr:uid="{B17BA295-CCAD-4469-9B80-AF8C4DB00DB9}"/>
    <cellStyle name="20% - Accent4 56 4 2" xfId="15077" xr:uid="{C87F3540-BD96-4E64-85D9-493627C6249A}"/>
    <cellStyle name="20% - Accent4 56 4 2 2" xfId="43755" xr:uid="{53D19EB1-2FBE-4D0C-B5A2-106CB147474C}"/>
    <cellStyle name="20% - Accent4 56 4 3" xfId="23930" xr:uid="{0A324516-F174-417A-A921-39522AA22252}"/>
    <cellStyle name="20% - Accent4 56 4 3 2" xfId="52607" xr:uid="{D5E752D1-1242-40C7-B5E6-E7020C449AA5}"/>
    <cellStyle name="20% - Accent4 56 4 4" xfId="38050" xr:uid="{D3DEE79A-91D0-460A-93E4-7E3A9F62A954}"/>
    <cellStyle name="20% - Accent4 56 5" xfId="16592" xr:uid="{E027AC80-5961-465E-822B-E7BFC75D22FA}"/>
    <cellStyle name="20% - Accent4 56 5 2" xfId="25445" xr:uid="{7AB28DCD-EC62-4764-A4D4-C10402B12AE7}"/>
    <cellStyle name="20% - Accent4 56 5 2 2" xfId="54122" xr:uid="{2F84F3DC-0AA6-41F9-B30D-1687C10C3CF3}"/>
    <cellStyle name="20% - Accent4 56 5 3" xfId="45270" xr:uid="{36C6E22E-CA73-4239-8853-4AE0AF53E541}"/>
    <cellStyle name="20% - Accent4 56 6" xfId="18151" xr:uid="{77C680D7-4ACC-4686-8C58-810D3C7A50FB}"/>
    <cellStyle name="20% - Accent4 56 6 2" xfId="27004" xr:uid="{A4F94E56-DC59-40A1-8844-C5EDB35F4D89}"/>
    <cellStyle name="20% - Accent4 56 6 2 2" xfId="55681" xr:uid="{1FAFC1FB-7480-4C09-A47F-1E58E6112DB8}"/>
    <cellStyle name="20% - Accent4 56 6 3" xfId="46829" xr:uid="{A514549F-7379-4869-ADFA-4C18C21C0231}"/>
    <cellStyle name="20% - Accent4 56 7" xfId="10892" xr:uid="{AFAD5F1A-B0F4-41F5-8730-CE5995A5F495}"/>
    <cellStyle name="20% - Accent4 56 7 2" xfId="28597" xr:uid="{34F3886E-2833-45A6-918E-B174467667FA}"/>
    <cellStyle name="20% - Accent4 56 7 2 2" xfId="57274" xr:uid="{A2E84A30-6AA2-4103-8CEB-CABC807C6D70}"/>
    <cellStyle name="20% - Accent4 56 7 3" xfId="39570" xr:uid="{492BA70D-36F8-4016-A917-F906DF21E332}"/>
    <cellStyle name="20% - Accent4 56 8" xfId="19745" xr:uid="{06C188C5-9767-4A3F-A178-3A6504223B68}"/>
    <cellStyle name="20% - Accent4 56 8 2" xfId="48422" xr:uid="{BB926B7E-F555-43C8-8EA9-7954ACFDEDC0}"/>
    <cellStyle name="20% - Accent4 56 9" xfId="33865" xr:uid="{437D9C6B-8607-4E0A-84E0-C1732C2248B6}"/>
    <cellStyle name="20% - Accent4 57" xfId="5202" xr:uid="{DA3B3B84-422F-4739-9358-D7D99F5DFF58}"/>
    <cellStyle name="20% - Accent4 57 2" xfId="6553" xr:uid="{DE2B6E24-FB4F-45B0-A04A-2182978E2741}"/>
    <cellStyle name="20% - Accent4 57 2 2" xfId="12265" xr:uid="{A1E9C658-91B4-437F-9551-A989D77F5453}"/>
    <cellStyle name="20% - Accent4 57 2 2 2" xfId="40943" xr:uid="{4892ADAB-942A-4941-AC1D-C15247905B15}"/>
    <cellStyle name="20% - Accent4 57 2 3" xfId="21118" xr:uid="{B676B381-CEB5-446D-A830-04BDF5ED4665}"/>
    <cellStyle name="20% - Accent4 57 2 3 2" xfId="49795" xr:uid="{86783F1F-6FD7-4F6E-80DA-EA26A9AB9397}"/>
    <cellStyle name="20% - Accent4 57 2 4" xfId="35238" xr:uid="{95BD4623-80CA-4373-803E-74EC219D7FE1}"/>
    <cellStyle name="20% - Accent4 57 3" xfId="7970" xr:uid="{06133043-1923-40A0-9663-0434BB62851E}"/>
    <cellStyle name="20% - Accent4 57 3 2" xfId="13682" xr:uid="{F523C6D6-0CD4-466B-B5FA-F81694AB299E}"/>
    <cellStyle name="20% - Accent4 57 3 2 2" xfId="42360" xr:uid="{D3771695-A07E-4FE4-980C-830A828F1FCD}"/>
    <cellStyle name="20% - Accent4 57 3 3" xfId="22535" xr:uid="{D30B7376-8F37-4781-AFA0-C44E87BADEEF}"/>
    <cellStyle name="20% - Accent4 57 3 3 2" xfId="51212" xr:uid="{31D1934A-B509-4F21-BAAE-E51F09524E9E}"/>
    <cellStyle name="20% - Accent4 57 3 4" xfId="36655" xr:uid="{8260270C-690D-48CC-8F70-F203B678ED34}"/>
    <cellStyle name="20% - Accent4 57 4" xfId="9387" xr:uid="{4C7A9A14-C7B8-43F1-AE10-3556E720CABC}"/>
    <cellStyle name="20% - Accent4 57 4 2" xfId="15099" xr:uid="{1AC8BF22-EEAC-4627-9625-A0BCBCA27F1F}"/>
    <cellStyle name="20% - Accent4 57 4 2 2" xfId="43777" xr:uid="{5E248F2C-F042-4CE7-8EEF-6073D2BD0EC8}"/>
    <cellStyle name="20% - Accent4 57 4 3" xfId="23952" xr:uid="{49C214F7-B63B-43F3-9DF6-D1E97A53EB48}"/>
    <cellStyle name="20% - Accent4 57 4 3 2" xfId="52629" xr:uid="{4BB5D293-21D5-44B7-9F9E-622043E46291}"/>
    <cellStyle name="20% - Accent4 57 4 4" xfId="38072" xr:uid="{626215B6-587B-418F-9164-F83E830163C5}"/>
    <cellStyle name="20% - Accent4 57 5" xfId="16614" xr:uid="{F405C199-8305-4D7C-B3F7-0C1CE65FF05B}"/>
    <cellStyle name="20% - Accent4 57 5 2" xfId="25467" xr:uid="{78EA9A69-C58F-4CD6-A8CA-173084EA220B}"/>
    <cellStyle name="20% - Accent4 57 5 2 2" xfId="54144" xr:uid="{0E8FE737-C63E-456D-92ED-8E2E656267B3}"/>
    <cellStyle name="20% - Accent4 57 5 3" xfId="45292" xr:uid="{903001EC-9421-4C85-A46B-C356F514C763}"/>
    <cellStyle name="20% - Accent4 57 6" xfId="18173" xr:uid="{ABBB5D1B-77D4-4669-A2FC-AE1943A28E53}"/>
    <cellStyle name="20% - Accent4 57 6 2" xfId="27026" xr:uid="{D1C8E4B8-A381-4AAF-976C-493E4CC9459A}"/>
    <cellStyle name="20% - Accent4 57 6 2 2" xfId="55703" xr:uid="{FAEE48AA-C685-43D2-B3F5-7C6CE918E1B2}"/>
    <cellStyle name="20% - Accent4 57 6 3" xfId="46851" xr:uid="{539691A1-1BF7-4BB9-90EA-A8DB3C7B40FF}"/>
    <cellStyle name="20% - Accent4 57 7" xfId="10914" xr:uid="{93FCC7C5-32C1-4AA8-86BA-8C3362E805D8}"/>
    <cellStyle name="20% - Accent4 57 7 2" xfId="28619" xr:uid="{C613F299-A6B2-4B40-BFAC-D9BE3BA83002}"/>
    <cellStyle name="20% - Accent4 57 7 2 2" xfId="57296" xr:uid="{9B446958-DA62-4B23-99F3-D97E5ADDA172}"/>
    <cellStyle name="20% - Accent4 57 7 3" xfId="39592" xr:uid="{74D574FE-24CD-4F2F-8547-D5A78A248031}"/>
    <cellStyle name="20% - Accent4 57 8" xfId="19767" xr:uid="{D92D9D35-AE56-4434-9CD1-6F412195F6CC}"/>
    <cellStyle name="20% - Accent4 57 8 2" xfId="48444" xr:uid="{7988F6CD-C6C1-4089-9769-F5031B3A5499}"/>
    <cellStyle name="20% - Accent4 57 9" xfId="33887" xr:uid="{D6FDB419-56FA-4320-BE90-B345FF0505F4}"/>
    <cellStyle name="20% - Accent4 58" xfId="5224" xr:uid="{9F0ADA1C-F2BB-4B26-A7DB-824FF81C56D2}"/>
    <cellStyle name="20% - Accent4 58 2" xfId="6575" xr:uid="{0A117BB3-26FC-499D-8E03-ABD3EE7FBA12}"/>
    <cellStyle name="20% - Accent4 58 2 2" xfId="12287" xr:uid="{05B392A4-7E4A-443E-85B2-F29F482CE59E}"/>
    <cellStyle name="20% - Accent4 58 2 2 2" xfId="40965" xr:uid="{BDFB2F66-9B55-4E08-9793-F088701BE58B}"/>
    <cellStyle name="20% - Accent4 58 2 3" xfId="21140" xr:uid="{2F1FD1AC-3C9C-45AE-8F95-FDEB80C6EA6C}"/>
    <cellStyle name="20% - Accent4 58 2 3 2" xfId="49817" xr:uid="{55344774-D376-448E-AC72-3631766D8427}"/>
    <cellStyle name="20% - Accent4 58 2 4" xfId="35260" xr:uid="{9793DE59-AA36-4372-B0F8-5A02370E256B}"/>
    <cellStyle name="20% - Accent4 58 3" xfId="7992" xr:uid="{85FF6EFF-1C7D-47B4-81E1-3146C7B9B645}"/>
    <cellStyle name="20% - Accent4 58 3 2" xfId="13704" xr:uid="{B5C1590C-7F1E-4B2B-BC64-DE5D551BECB5}"/>
    <cellStyle name="20% - Accent4 58 3 2 2" xfId="42382" xr:uid="{AA3D3922-AF08-4171-99F9-E297FF389ADF}"/>
    <cellStyle name="20% - Accent4 58 3 3" xfId="22557" xr:uid="{999BD427-CFCC-4E46-8A53-4260CCE1D525}"/>
    <cellStyle name="20% - Accent4 58 3 3 2" xfId="51234" xr:uid="{95038A2A-7A21-4F12-B936-278C27894E7F}"/>
    <cellStyle name="20% - Accent4 58 3 4" xfId="36677" xr:uid="{00EF1A59-79A0-4CE2-9856-C930F85B70CD}"/>
    <cellStyle name="20% - Accent4 58 4" xfId="9409" xr:uid="{6835F27E-6512-42A9-B6E2-37392B58B666}"/>
    <cellStyle name="20% - Accent4 58 4 2" xfId="15121" xr:uid="{B43DAA4F-0418-4BB4-B147-CD6409DFC1BF}"/>
    <cellStyle name="20% - Accent4 58 4 2 2" xfId="43799" xr:uid="{B09FAAE1-623C-48DD-9601-03654E143F9C}"/>
    <cellStyle name="20% - Accent4 58 4 3" xfId="23974" xr:uid="{AEA8ADD7-36FA-409B-926F-3FA037E9B870}"/>
    <cellStyle name="20% - Accent4 58 4 3 2" xfId="52651" xr:uid="{75C21544-AFC7-45AE-A639-E01EB429809F}"/>
    <cellStyle name="20% - Accent4 58 4 4" xfId="38094" xr:uid="{73E666C5-878E-4673-87DB-DADBB5B9412D}"/>
    <cellStyle name="20% - Accent4 58 5" xfId="16636" xr:uid="{019F8970-06C2-4FFF-8B02-6EC6434BA290}"/>
    <cellStyle name="20% - Accent4 58 5 2" xfId="25489" xr:uid="{286236A6-B78D-4C9A-A04E-B30600E535BB}"/>
    <cellStyle name="20% - Accent4 58 5 2 2" xfId="54166" xr:uid="{3AD8A353-68F8-47D4-95D3-31ADB67D3390}"/>
    <cellStyle name="20% - Accent4 58 5 3" xfId="45314" xr:uid="{27323A31-C005-4C27-96EF-C45799E9027E}"/>
    <cellStyle name="20% - Accent4 58 6" xfId="18195" xr:uid="{7B6C8D35-2450-4250-8FA8-3773FB045628}"/>
    <cellStyle name="20% - Accent4 58 6 2" xfId="27048" xr:uid="{60081915-F842-4C7F-93E7-EB2246976B4D}"/>
    <cellStyle name="20% - Accent4 58 6 2 2" xfId="55725" xr:uid="{C54AF73C-44E8-43D9-8861-FA4F5D8772AF}"/>
    <cellStyle name="20% - Accent4 58 6 3" xfId="46873" xr:uid="{C00066F9-A1BB-4E7D-8DEB-2AC72C8ED133}"/>
    <cellStyle name="20% - Accent4 58 7" xfId="10936" xr:uid="{6D7C6E8B-A0A9-4E3F-A308-79B9134923CE}"/>
    <cellStyle name="20% - Accent4 58 7 2" xfId="28641" xr:uid="{C53BFB8A-1891-4914-851E-12DCCCC08A4E}"/>
    <cellStyle name="20% - Accent4 58 7 2 2" xfId="57318" xr:uid="{F87A0770-3B0D-453C-A213-E40FA1ECBCD1}"/>
    <cellStyle name="20% - Accent4 58 7 3" xfId="39614" xr:uid="{ED0C0763-764D-4338-931C-D884F8299052}"/>
    <cellStyle name="20% - Accent4 58 8" xfId="19789" xr:uid="{CAF08219-EB99-4F20-B928-5E53BD03C128}"/>
    <cellStyle name="20% - Accent4 58 8 2" xfId="48466" xr:uid="{02E4CD69-E3F1-46A4-B50E-2E2EF965DAE8}"/>
    <cellStyle name="20% - Accent4 58 9" xfId="33909" xr:uid="{15B9BB6D-AF50-4C35-8C2C-4925677201CC}"/>
    <cellStyle name="20% - Accent4 59" xfId="5246" xr:uid="{4AE7F216-CBF7-4D76-87D0-81A7221D787D}"/>
    <cellStyle name="20% - Accent4 59 2" xfId="6597" xr:uid="{9E2D43C5-46A7-484A-8BCD-E8E23665F823}"/>
    <cellStyle name="20% - Accent4 59 2 2" xfId="12309" xr:uid="{01014CE4-F339-4726-9F49-790096902830}"/>
    <cellStyle name="20% - Accent4 59 2 2 2" xfId="40987" xr:uid="{3E8896BD-9143-4FBF-BF7D-B4C4A9EBCC10}"/>
    <cellStyle name="20% - Accent4 59 2 3" xfId="21162" xr:uid="{11152124-2CC5-49E8-B2D3-D393167E9032}"/>
    <cellStyle name="20% - Accent4 59 2 3 2" xfId="49839" xr:uid="{CCE24D3A-2AE2-4ABB-B088-8148170AE6B6}"/>
    <cellStyle name="20% - Accent4 59 2 4" xfId="35282" xr:uid="{03E601FE-36D5-4696-8B7A-11528F5FD2D5}"/>
    <cellStyle name="20% - Accent4 59 3" xfId="8014" xr:uid="{1E904A76-19F0-4DD7-80B0-18A1B8171B16}"/>
    <cellStyle name="20% - Accent4 59 3 2" xfId="13726" xr:uid="{D244DCEC-7297-4898-87EB-EA08BD5A29DD}"/>
    <cellStyle name="20% - Accent4 59 3 2 2" xfId="42404" xr:uid="{21150445-7FCF-463D-A9C1-9BA3752DE665}"/>
    <cellStyle name="20% - Accent4 59 3 3" xfId="22579" xr:uid="{EA3C1665-E925-4314-BCE8-47521D034331}"/>
    <cellStyle name="20% - Accent4 59 3 3 2" xfId="51256" xr:uid="{056AC4E9-7AF4-461B-807B-6D5273F3F9D6}"/>
    <cellStyle name="20% - Accent4 59 3 4" xfId="36699" xr:uid="{151BE9EE-CED6-4F7B-896C-1F211729D3C9}"/>
    <cellStyle name="20% - Accent4 59 4" xfId="9431" xr:uid="{C9785B0E-F1CD-468F-917C-9B1D4F156222}"/>
    <cellStyle name="20% - Accent4 59 4 2" xfId="15143" xr:uid="{5B0988D1-0A03-4F94-A374-FBE1D785AEFF}"/>
    <cellStyle name="20% - Accent4 59 4 2 2" xfId="43821" xr:uid="{4A62D1FE-C151-4311-B93A-0661F1F4CCFF}"/>
    <cellStyle name="20% - Accent4 59 4 3" xfId="23996" xr:uid="{80971D13-663C-4B4E-8270-48DF0524A395}"/>
    <cellStyle name="20% - Accent4 59 4 3 2" xfId="52673" xr:uid="{80E2636E-E09F-4A58-986F-5EEF717283FA}"/>
    <cellStyle name="20% - Accent4 59 4 4" xfId="38116" xr:uid="{AA9BA606-7369-46B1-A019-A8F1674E6FE8}"/>
    <cellStyle name="20% - Accent4 59 5" xfId="16658" xr:uid="{C035FF4F-A615-4C8E-9124-DA433263769C}"/>
    <cellStyle name="20% - Accent4 59 5 2" xfId="25511" xr:uid="{95A0B750-C080-4FFF-AC65-301589E00CA8}"/>
    <cellStyle name="20% - Accent4 59 5 2 2" xfId="54188" xr:uid="{C5B6346E-0F00-4D74-BE9D-3E38EE313A7F}"/>
    <cellStyle name="20% - Accent4 59 5 3" xfId="45336" xr:uid="{BB21ED7C-BA1F-4C99-920C-87D988727C91}"/>
    <cellStyle name="20% - Accent4 59 6" xfId="18217" xr:uid="{CE0A4C58-89E1-4D02-9D65-F94D5F2D9531}"/>
    <cellStyle name="20% - Accent4 59 6 2" xfId="27070" xr:uid="{C3B5CD5B-3FCE-4207-8E6C-50759854BC3C}"/>
    <cellStyle name="20% - Accent4 59 6 2 2" xfId="55747" xr:uid="{4911CDD6-8346-4505-ACF2-C97CCC05722E}"/>
    <cellStyle name="20% - Accent4 59 6 3" xfId="46895" xr:uid="{C522CE5D-9365-48A3-97BC-80D520BC9E9C}"/>
    <cellStyle name="20% - Accent4 59 7" xfId="10958" xr:uid="{2AB5022C-5607-4535-B59F-24A895CE8AE0}"/>
    <cellStyle name="20% - Accent4 59 7 2" xfId="28663" xr:uid="{FD5D64CA-480A-4756-8521-D6CB25D7E1AD}"/>
    <cellStyle name="20% - Accent4 59 7 2 2" xfId="57340" xr:uid="{650673D3-53C3-40F5-BF90-28F985E5AB29}"/>
    <cellStyle name="20% - Accent4 59 7 3" xfId="39636" xr:uid="{609FAF01-CF5E-43DD-9CEA-06CA6C74ACF1}"/>
    <cellStyle name="20% - Accent4 59 8" xfId="19811" xr:uid="{E5F74DC7-EE83-47F4-842D-18F4B3E65DF5}"/>
    <cellStyle name="20% - Accent4 59 8 2" xfId="48488" xr:uid="{0AFB0BAE-1603-439A-BD98-FC7C383EE15B}"/>
    <cellStyle name="20% - Accent4 59 9" xfId="33931" xr:uid="{906AAC05-DC91-4A56-B350-8A7AEAB77955}"/>
    <cellStyle name="20% - Accent4 6" xfId="275" xr:uid="{42C158A8-3456-4356-823C-01FBB0BFE8B6}"/>
    <cellStyle name="20% - Accent4 6 10" xfId="4080" xr:uid="{C400D711-54D7-4C0F-83E3-33F1025FAE61}"/>
    <cellStyle name="20% - Accent4 6 10 2" xfId="32765" xr:uid="{93AC81DB-8B72-430F-96F6-CB0B3FFF0AE5}"/>
    <cellStyle name="20% - Accent4 6 11" xfId="9792" xr:uid="{A3E11D20-BAF1-4485-9696-BA45F6DAF4D2}"/>
    <cellStyle name="20% - Accent4 6 11 2" xfId="38470" xr:uid="{0C3ABFC8-2727-4FE4-A4E4-9C588F7F1E06}"/>
    <cellStyle name="20% - Accent4 6 12" xfId="18645" xr:uid="{F36BB612-3841-4D3D-9843-4B09A2681134}"/>
    <cellStyle name="20% - Accent4 6 12 2" xfId="47322" xr:uid="{07766DF8-3DB3-443A-9DE3-1B7BDE47F4BA}"/>
    <cellStyle name="20% - Accent4 6 13" xfId="29189" xr:uid="{672B8E91-A432-41CA-A335-E418DCB55279}"/>
    <cellStyle name="20% - Accent4 6 2" xfId="350" xr:uid="{A5AFC595-65D8-4409-BAD1-200317443BDB}"/>
    <cellStyle name="20% - Accent4 6 2 2" xfId="2317" xr:uid="{F114D4A3-4431-4665-9CDA-663EFC91FA92}"/>
    <cellStyle name="20% - Accent4 6 2 2 2" xfId="31057" xr:uid="{B17C7263-2D60-4011-A309-2A3869416C81}"/>
    <cellStyle name="20% - Accent4 6 2 3" xfId="5431" xr:uid="{E9BE5D43-23DC-43D9-9BE1-3E1FF36BA2C5}"/>
    <cellStyle name="20% - Accent4 6 2 3 2" xfId="34116" xr:uid="{FC6F1F58-2CD2-49F5-AA90-87B427D4D9C4}"/>
    <cellStyle name="20% - Accent4 6 2 4" xfId="11143" xr:uid="{9BEB25A0-DEA8-4D16-828C-F497A572E780}"/>
    <cellStyle name="20% - Accent4 6 2 4 2" xfId="39821" xr:uid="{524D5A2E-16A6-4B3C-AC3A-8EFFF26AF67E}"/>
    <cellStyle name="20% - Accent4 6 2 5" xfId="19996" xr:uid="{D63BC66E-5A8F-48EB-BC2B-D7CFF3F6D1E6}"/>
    <cellStyle name="20% - Accent4 6 2 5 2" xfId="48673" xr:uid="{8B788A25-480D-4C33-86C8-86A645682775}"/>
    <cellStyle name="20% - Accent4 6 2 6" xfId="29264" xr:uid="{EB8542F5-6045-4703-B1ED-C813F017FA73}"/>
    <cellStyle name="20% - Accent4 6 3" xfId="459" xr:uid="{F9EB8484-D66A-42BC-A124-7154A5D41E20}"/>
    <cellStyle name="20% - Accent4 6 3 2" xfId="2413" xr:uid="{CC6D6C8B-29CA-413C-ABB8-AF830B58E1B0}"/>
    <cellStyle name="20% - Accent4 6 3 2 2" xfId="31153" xr:uid="{F146F42E-AD42-4AEB-B6BD-9F15BDE0DE4B}"/>
    <cellStyle name="20% - Accent4 6 3 3" xfId="6848" xr:uid="{FCBCBD67-5A34-4489-9728-2E1F46398CBA}"/>
    <cellStyle name="20% - Accent4 6 3 3 2" xfId="35533" xr:uid="{5DA8A38C-AEAA-4A0A-8242-F1B097813269}"/>
    <cellStyle name="20% - Accent4 6 3 4" xfId="12560" xr:uid="{AD5BFC4E-6B42-435F-BEB6-0ECDBA70C903}"/>
    <cellStyle name="20% - Accent4 6 3 4 2" xfId="41238" xr:uid="{8B706FD1-0BB2-4C73-9CEE-7B64191F649C}"/>
    <cellStyle name="20% - Accent4 6 3 5" xfId="21413" xr:uid="{059583B9-F5B6-4A01-9AD4-3958CB60F651}"/>
    <cellStyle name="20% - Accent4 6 3 5 2" xfId="50090" xr:uid="{DC33C8D3-A12A-46C5-999A-29F2F6C7D01A}"/>
    <cellStyle name="20% - Accent4 6 3 6" xfId="29360" xr:uid="{5C744345-FB88-4DBD-A6D6-8B40494044AC}"/>
    <cellStyle name="20% - Accent4 6 4" xfId="578" xr:uid="{44AF706F-E41B-474F-9EAB-82BEC2F0F333}"/>
    <cellStyle name="20% - Accent4 6 4 2" xfId="2532" xr:uid="{778A8390-DC64-41F7-9326-3980A147E1AC}"/>
    <cellStyle name="20% - Accent4 6 4 2 2" xfId="31272" xr:uid="{31F8E92E-78EB-4604-8544-AE39F2897C72}"/>
    <cellStyle name="20% - Accent4 6 4 3" xfId="8265" xr:uid="{F318A904-07B3-4FD7-89D7-02CE52E20260}"/>
    <cellStyle name="20% - Accent4 6 4 3 2" xfId="36950" xr:uid="{78E7D537-18E4-400A-AD03-ABA3C50B78F5}"/>
    <cellStyle name="20% - Accent4 6 4 4" xfId="13977" xr:uid="{6DEE7F88-CFAF-4A86-B202-40BC472D0A59}"/>
    <cellStyle name="20% - Accent4 6 4 4 2" xfId="42655" xr:uid="{39866628-AA01-487E-A8D0-C82C69E06BA5}"/>
    <cellStyle name="20% - Accent4 6 4 5" xfId="22830" xr:uid="{3472CD91-C75B-4F9A-88F7-9900A4236117}"/>
    <cellStyle name="20% - Accent4 6 4 5 2" xfId="51507" xr:uid="{3008A0EF-7AC4-46D3-82DC-72E02F7773CA}"/>
    <cellStyle name="20% - Accent4 6 4 6" xfId="29479" xr:uid="{9170996C-EAF5-4B93-829D-27C38D597377}"/>
    <cellStyle name="20% - Accent4 6 5" xfId="719" xr:uid="{F15750EA-6CCD-478F-8358-FBDF034E677D}"/>
    <cellStyle name="20% - Accent4 6 5 2" xfId="2673" xr:uid="{78E47034-018B-4E2A-A3DF-C3C404B70EE7}"/>
    <cellStyle name="20% - Accent4 6 5 2 2" xfId="31413" xr:uid="{E86AC9EF-0495-42EE-BDA2-7A77C9F969CA}"/>
    <cellStyle name="20% - Accent4 6 5 3" xfId="15492" xr:uid="{8775DD26-78E4-41FA-B81D-3A23E4B755DA}"/>
    <cellStyle name="20% - Accent4 6 5 3 2" xfId="44170" xr:uid="{5D648E9A-E195-4B52-ABCE-EA543C55E135}"/>
    <cellStyle name="20% - Accent4 6 5 4" xfId="24345" xr:uid="{4F864302-DB48-400D-B9A5-07F8FCC7BAB4}"/>
    <cellStyle name="20% - Accent4 6 5 4 2" xfId="53022" xr:uid="{B21C30B1-A560-47B9-8368-A53D625BDE9C}"/>
    <cellStyle name="20% - Accent4 6 5 5" xfId="29620" xr:uid="{A095DDA2-CAA3-4561-B035-D8DA00064364}"/>
    <cellStyle name="20% - Accent4 6 6" xfId="992" xr:uid="{61A941B2-0BD6-494C-962E-1EC669EAF8FC}"/>
    <cellStyle name="20% - Accent4 6 6 2" xfId="2946" xr:uid="{ADB888FB-732E-4EB1-82CD-E73E9EFDCB8D}"/>
    <cellStyle name="20% - Accent4 6 6 2 2" xfId="31686" xr:uid="{CF9BED13-E873-493A-87E7-D5989C2247EE}"/>
    <cellStyle name="20% - Accent4 6 6 3" xfId="17051" xr:uid="{B1C0F40C-F125-4DB1-893C-565B3201E23A}"/>
    <cellStyle name="20% - Accent4 6 6 3 2" xfId="45729" xr:uid="{1CDB0309-3245-4678-B9E3-49DB90F636A8}"/>
    <cellStyle name="20% - Accent4 6 6 4" xfId="25904" xr:uid="{5ADD6D15-E312-46C6-9F43-F5CDD943205E}"/>
    <cellStyle name="20% - Accent4 6 6 4 2" xfId="54581" xr:uid="{C5467C15-03C3-431D-B255-903B3F55A4ED}"/>
    <cellStyle name="20% - Accent4 6 6 5" xfId="29893" xr:uid="{F504092C-D3B3-4516-B7EC-47D844E697C9}"/>
    <cellStyle name="20% - Accent4 6 7" xfId="1287" xr:uid="{60DABD95-E1EF-4A84-B5EE-BAA20E68CB6A}"/>
    <cellStyle name="20% - Accent4 6 7 2" xfId="3241" xr:uid="{A27EA7D1-C938-48D4-9A68-5150F2A0A01A}"/>
    <cellStyle name="20% - Accent4 6 7 2 2" xfId="31981" xr:uid="{2CB5B3BB-A81C-4987-8987-87A08AA44D07}"/>
    <cellStyle name="20% - Accent4 6 7 3" xfId="27497" xr:uid="{9FC9186C-061F-4E49-9E44-8A281751A29A}"/>
    <cellStyle name="20% - Accent4 6 7 3 2" xfId="56174" xr:uid="{CC281A4B-ECEB-451E-80D7-D7644E341304}"/>
    <cellStyle name="20% - Accent4 6 7 4" xfId="30188" xr:uid="{389744AD-4BFA-48E6-AD8C-7F3693C748F0}"/>
    <cellStyle name="20% - Accent4 6 8" xfId="1626" xr:uid="{DD5666A4-62EC-432B-9C74-53258D91C0BB}"/>
    <cellStyle name="20% - Accent4 6 8 2" xfId="3580" xr:uid="{F60B4D25-97CE-49D1-AC8F-925FEA999EDB}"/>
    <cellStyle name="20% - Accent4 6 8 2 2" xfId="32320" xr:uid="{788B56F1-86DE-4EA4-9FE8-DDF8CBC3C448}"/>
    <cellStyle name="20% - Accent4 6 8 3" xfId="30527" xr:uid="{16898C8B-3D44-444C-849E-C11BC7CA668D}"/>
    <cellStyle name="20% - Accent4 6 9" xfId="2242" xr:uid="{08431835-3A88-459D-9456-CF9B41358125}"/>
    <cellStyle name="20% - Accent4 6 9 2" xfId="30982" xr:uid="{71FE450C-9A10-4851-9DD4-08C51FC7A876}"/>
    <cellStyle name="20% - Accent4 60" xfId="5268" xr:uid="{493EF15E-4808-4115-854A-FC428E758ABE}"/>
    <cellStyle name="20% - Accent4 60 2" xfId="6619" xr:uid="{FB5CCD24-C7D2-42F4-A86D-A18FF7181051}"/>
    <cellStyle name="20% - Accent4 60 2 2" xfId="12331" xr:uid="{30989013-4F5A-4D3C-9B01-B912BC05693C}"/>
    <cellStyle name="20% - Accent4 60 2 2 2" xfId="41009" xr:uid="{E9171047-3716-4866-9368-6670B74DE898}"/>
    <cellStyle name="20% - Accent4 60 2 3" xfId="21184" xr:uid="{4991FAC0-75BA-4D54-9118-E0C74DE0DAE1}"/>
    <cellStyle name="20% - Accent4 60 2 3 2" xfId="49861" xr:uid="{C61952EE-AAFF-49FE-8BF3-DDB9FC19FF11}"/>
    <cellStyle name="20% - Accent4 60 2 4" xfId="35304" xr:uid="{C32D99ED-8CF7-4BA4-BB91-E639138A9DC8}"/>
    <cellStyle name="20% - Accent4 60 3" xfId="8036" xr:uid="{6FB77C17-B4BA-4C2D-A5FF-21B8EE01C1CC}"/>
    <cellStyle name="20% - Accent4 60 3 2" xfId="13748" xr:uid="{8C6DF700-FDDE-4CF3-A036-6E4A72B4148B}"/>
    <cellStyle name="20% - Accent4 60 3 2 2" xfId="42426" xr:uid="{CFA0B9B1-49A9-4D49-8E02-0BDD5A2DEB5D}"/>
    <cellStyle name="20% - Accent4 60 3 3" xfId="22601" xr:uid="{3DB8E433-D984-496B-A331-8AD8FA10F2D2}"/>
    <cellStyle name="20% - Accent4 60 3 3 2" xfId="51278" xr:uid="{91FED253-1F69-4503-A08B-7F3E21A56B6C}"/>
    <cellStyle name="20% - Accent4 60 3 4" xfId="36721" xr:uid="{15FFD282-C44F-41E9-8E32-9EE94BA445A4}"/>
    <cellStyle name="20% - Accent4 60 4" xfId="9453" xr:uid="{D6656BD9-CFB5-4D5D-91BD-CA2AD75976BC}"/>
    <cellStyle name="20% - Accent4 60 4 2" xfId="15165" xr:uid="{E62CBC71-C1FD-4639-A576-CC2A42A80EDC}"/>
    <cellStyle name="20% - Accent4 60 4 2 2" xfId="43843" xr:uid="{36C81D82-F513-4063-B44D-DD2DAE42BFF1}"/>
    <cellStyle name="20% - Accent4 60 4 3" xfId="24018" xr:uid="{EFB8E719-4862-45FD-867F-970CAFAD9160}"/>
    <cellStyle name="20% - Accent4 60 4 3 2" xfId="52695" xr:uid="{B633AEAD-FFF7-429F-AA85-73BD6F95A1C2}"/>
    <cellStyle name="20% - Accent4 60 4 4" xfId="38138" xr:uid="{90FE8CA1-9ABA-42E4-9977-292B21058EE3}"/>
    <cellStyle name="20% - Accent4 60 5" xfId="16680" xr:uid="{16FC7F27-DAB9-4528-8325-1DDF1CF53F6D}"/>
    <cellStyle name="20% - Accent4 60 5 2" xfId="25533" xr:uid="{EACCC7F9-BB1C-4287-8FD0-9DD223DAF247}"/>
    <cellStyle name="20% - Accent4 60 5 2 2" xfId="54210" xr:uid="{AAE40025-2CB4-4EE5-9343-E73DF3D07CDB}"/>
    <cellStyle name="20% - Accent4 60 5 3" xfId="45358" xr:uid="{50C8D5C2-0A66-4626-A1B5-256BE69601E9}"/>
    <cellStyle name="20% - Accent4 60 6" xfId="18239" xr:uid="{F858FB19-A11C-49B4-A503-C6C792E8C50F}"/>
    <cellStyle name="20% - Accent4 60 6 2" xfId="27092" xr:uid="{E8824CDA-8B53-4C64-99AD-39190C87DCCC}"/>
    <cellStyle name="20% - Accent4 60 6 2 2" xfId="55769" xr:uid="{4FB0857A-74D7-4D96-B0ED-AB027005DF40}"/>
    <cellStyle name="20% - Accent4 60 6 3" xfId="46917" xr:uid="{64EE2AA3-8D92-49CA-BAE4-EB4B4BC16F11}"/>
    <cellStyle name="20% - Accent4 60 7" xfId="10980" xr:uid="{BED058C7-C406-4708-B781-6791B794DD36}"/>
    <cellStyle name="20% - Accent4 60 7 2" xfId="28685" xr:uid="{4A600528-63B0-45C3-972D-2F8BD765DB4B}"/>
    <cellStyle name="20% - Accent4 60 7 2 2" xfId="57362" xr:uid="{974F4992-AB77-4807-863E-947CB331BDE4}"/>
    <cellStyle name="20% - Accent4 60 7 3" xfId="39658" xr:uid="{6CB4522E-06A0-485E-94D1-34D2D6189EB8}"/>
    <cellStyle name="20% - Accent4 60 8" xfId="19833" xr:uid="{BB555D42-5389-4228-8727-2A469D721CCA}"/>
    <cellStyle name="20% - Accent4 60 8 2" xfId="48510" xr:uid="{B7399628-B232-48B9-A1D6-5900D1722694}"/>
    <cellStyle name="20% - Accent4 60 9" xfId="33953" xr:uid="{D93B7597-08AA-41BB-826C-2444B2925F8F}"/>
    <cellStyle name="20% - Accent4 61" xfId="5290" xr:uid="{47492C9D-6C2E-4F43-8B45-D03471DC1198}"/>
    <cellStyle name="20% - Accent4 61 2" xfId="6641" xr:uid="{5D346F9F-A2E6-4576-ACE6-B7FB0672F711}"/>
    <cellStyle name="20% - Accent4 61 2 2" xfId="12353" xr:uid="{9F03A021-C72B-4B85-B750-DFDC20EFB7F6}"/>
    <cellStyle name="20% - Accent4 61 2 2 2" xfId="41031" xr:uid="{95CE6EB0-B248-4493-8E61-388D88908950}"/>
    <cellStyle name="20% - Accent4 61 2 3" xfId="21206" xr:uid="{0C95D41B-5A3F-436A-8583-F75651B52226}"/>
    <cellStyle name="20% - Accent4 61 2 3 2" xfId="49883" xr:uid="{06876A28-CE76-4864-A501-21BEA59B4D68}"/>
    <cellStyle name="20% - Accent4 61 2 4" xfId="35326" xr:uid="{763B94A5-372A-41EB-88AA-A048D680295D}"/>
    <cellStyle name="20% - Accent4 61 3" xfId="8058" xr:uid="{44B69121-C183-4469-A47D-57F78848F7B8}"/>
    <cellStyle name="20% - Accent4 61 3 2" xfId="13770" xr:uid="{6209C634-D755-4783-B866-4FF8AC642D6A}"/>
    <cellStyle name="20% - Accent4 61 3 2 2" xfId="42448" xr:uid="{652189ED-D2B9-424E-A79A-FAC37B95931A}"/>
    <cellStyle name="20% - Accent4 61 3 3" xfId="22623" xr:uid="{A8AD932B-B3E5-4635-8CC3-F510143B6E61}"/>
    <cellStyle name="20% - Accent4 61 3 3 2" xfId="51300" xr:uid="{13F1C8CB-CBEE-4525-93BF-E98D677333F3}"/>
    <cellStyle name="20% - Accent4 61 3 4" xfId="36743" xr:uid="{5BA601FF-8F83-43B0-8E85-D802682D77E6}"/>
    <cellStyle name="20% - Accent4 61 4" xfId="9475" xr:uid="{B43C5347-19D4-4397-9DF6-0C983D725C2F}"/>
    <cellStyle name="20% - Accent4 61 4 2" xfId="15187" xr:uid="{546334BB-111E-4A94-9BB6-210D4E44194A}"/>
    <cellStyle name="20% - Accent4 61 4 2 2" xfId="43865" xr:uid="{96EDB82E-FDA4-4F41-8402-E67EACA677B8}"/>
    <cellStyle name="20% - Accent4 61 4 3" xfId="24040" xr:uid="{00AE87AD-E05E-43E2-AC7C-47401020DF4C}"/>
    <cellStyle name="20% - Accent4 61 4 3 2" xfId="52717" xr:uid="{64475FBC-E447-40A9-AF92-EC5072465C6E}"/>
    <cellStyle name="20% - Accent4 61 4 4" xfId="38160" xr:uid="{7E105B3C-4088-4EC8-9A28-7B45673E3F70}"/>
    <cellStyle name="20% - Accent4 61 5" xfId="16702" xr:uid="{099FA358-1D9E-43AA-B8F1-1956A62C3AF2}"/>
    <cellStyle name="20% - Accent4 61 5 2" xfId="25555" xr:uid="{FB80F892-7C4E-4EAC-A34F-2EAB4EA9967C}"/>
    <cellStyle name="20% - Accent4 61 5 2 2" xfId="54232" xr:uid="{37664D96-54CA-4543-AB10-510E716D7E65}"/>
    <cellStyle name="20% - Accent4 61 5 3" xfId="45380" xr:uid="{17788747-735E-4B90-B564-45B5DA829E8C}"/>
    <cellStyle name="20% - Accent4 61 6" xfId="18261" xr:uid="{5A164E16-6458-4A19-8F6C-67A62FBDDE2D}"/>
    <cellStyle name="20% - Accent4 61 6 2" xfId="27114" xr:uid="{AD20C4DA-500C-4A20-BEC5-07607A1C335A}"/>
    <cellStyle name="20% - Accent4 61 6 2 2" xfId="55791" xr:uid="{1331D988-C1D7-4578-AAB2-74B3A8077714}"/>
    <cellStyle name="20% - Accent4 61 6 3" xfId="46939" xr:uid="{CEA9B780-627B-44DA-9106-9BEE77DC346A}"/>
    <cellStyle name="20% - Accent4 61 7" xfId="11002" xr:uid="{9F994043-E6D7-4BE9-AA4E-ED60C72D165B}"/>
    <cellStyle name="20% - Accent4 61 7 2" xfId="28707" xr:uid="{D2606280-127E-4302-ADA9-891468A0077D}"/>
    <cellStyle name="20% - Accent4 61 7 2 2" xfId="57384" xr:uid="{F2EBE101-3280-452A-A1A2-FEB2B2EC50B4}"/>
    <cellStyle name="20% - Accent4 61 7 3" xfId="39680" xr:uid="{09FBCEBA-799C-4142-915F-AD49036C5990}"/>
    <cellStyle name="20% - Accent4 61 8" xfId="19855" xr:uid="{43027551-8DF4-4CDC-87EF-F78AC8AF8268}"/>
    <cellStyle name="20% - Accent4 61 8 2" xfId="48532" xr:uid="{18E01AFB-15E0-415B-AC0D-5166E8BB7E22}"/>
    <cellStyle name="20% - Accent4 61 9" xfId="33975" xr:uid="{D28E93A2-8FF0-4A74-90BD-72C7E120DB6A}"/>
    <cellStyle name="20% - Accent4 62" xfId="5312" xr:uid="{65906D39-41B6-4503-AE2C-D0417B256C72}"/>
    <cellStyle name="20% - Accent4 62 2" xfId="6663" xr:uid="{2D46C9B5-2E55-4B28-893B-A2A57E279B4B}"/>
    <cellStyle name="20% - Accent4 62 2 2" xfId="12375" xr:uid="{BA789B19-549A-42EA-A0D5-A71CEDD9A974}"/>
    <cellStyle name="20% - Accent4 62 2 2 2" xfId="41053" xr:uid="{95869F04-BE95-478C-A2B3-93272A3A8D7B}"/>
    <cellStyle name="20% - Accent4 62 2 3" xfId="21228" xr:uid="{86B24254-2A17-4765-8AD5-C9D63C61AAB8}"/>
    <cellStyle name="20% - Accent4 62 2 3 2" xfId="49905" xr:uid="{DF67C3C1-4C06-443C-AA05-AE54C3D371FA}"/>
    <cellStyle name="20% - Accent4 62 2 4" xfId="35348" xr:uid="{A9745B41-6620-42A8-B15A-D7213286C18A}"/>
    <cellStyle name="20% - Accent4 62 3" xfId="8080" xr:uid="{20CB20D5-397A-44A1-8A13-7FAA37AEB2A7}"/>
    <cellStyle name="20% - Accent4 62 3 2" xfId="13792" xr:uid="{670F2171-CF44-40AE-A4DF-0D80C2C75278}"/>
    <cellStyle name="20% - Accent4 62 3 2 2" xfId="42470" xr:uid="{28D09648-0FE7-4719-9291-7F7CC06BD1DD}"/>
    <cellStyle name="20% - Accent4 62 3 3" xfId="22645" xr:uid="{383E1FB5-D26E-4317-8CEF-8883B3B13465}"/>
    <cellStyle name="20% - Accent4 62 3 3 2" xfId="51322" xr:uid="{8E1DD5EE-AE64-4736-B382-CCB45C52DBD1}"/>
    <cellStyle name="20% - Accent4 62 3 4" xfId="36765" xr:uid="{42C13CB5-C7E7-4585-B68E-4DAECEB2A6DC}"/>
    <cellStyle name="20% - Accent4 62 4" xfId="9497" xr:uid="{1348CF6C-B79E-447B-9177-DBC062C48E87}"/>
    <cellStyle name="20% - Accent4 62 4 2" xfId="15209" xr:uid="{DFB68E46-410C-4D13-A5FE-FAD0E0ACCD89}"/>
    <cellStyle name="20% - Accent4 62 4 2 2" xfId="43887" xr:uid="{6CDBE946-B801-4126-A4C4-7116DD0F35E3}"/>
    <cellStyle name="20% - Accent4 62 4 3" xfId="24062" xr:uid="{7761AA20-8DDF-4C8E-BA50-4FB5D12A764F}"/>
    <cellStyle name="20% - Accent4 62 4 3 2" xfId="52739" xr:uid="{F9BA6CAE-3205-4045-BE0A-AC6AD1CFABE2}"/>
    <cellStyle name="20% - Accent4 62 4 4" xfId="38182" xr:uid="{343C1A61-DBF9-48EB-8035-5E02695754CE}"/>
    <cellStyle name="20% - Accent4 62 5" xfId="16724" xr:uid="{654DE659-8246-4689-876A-8903033E8A0D}"/>
    <cellStyle name="20% - Accent4 62 5 2" xfId="25577" xr:uid="{0E2F5489-A165-460C-958D-FB432BB3616F}"/>
    <cellStyle name="20% - Accent4 62 5 2 2" xfId="54254" xr:uid="{719635DA-FADC-479F-AB4C-1B7C2128D89E}"/>
    <cellStyle name="20% - Accent4 62 5 3" xfId="45402" xr:uid="{90503B03-E80B-42DD-AA5B-D4E3D1FCE218}"/>
    <cellStyle name="20% - Accent4 62 6" xfId="18283" xr:uid="{1BB83684-CD99-4462-9007-6C7874D32893}"/>
    <cellStyle name="20% - Accent4 62 6 2" xfId="27136" xr:uid="{A1901425-D814-4AB1-A437-1DBB213FB884}"/>
    <cellStyle name="20% - Accent4 62 6 2 2" xfId="55813" xr:uid="{E6F16406-43DB-4CE5-8694-90FC6BD244A0}"/>
    <cellStyle name="20% - Accent4 62 6 3" xfId="46961" xr:uid="{709CD229-6475-4D14-B19B-EC5914E6C58C}"/>
    <cellStyle name="20% - Accent4 62 7" xfId="11024" xr:uid="{9D14F477-4E32-4339-A790-55EA6FAB1347}"/>
    <cellStyle name="20% - Accent4 62 7 2" xfId="28729" xr:uid="{E9D4C892-B54F-49E7-A7A4-EAC7774BBDB2}"/>
    <cellStyle name="20% - Accent4 62 7 2 2" xfId="57406" xr:uid="{33435B53-7300-44A4-802F-F8FE2BD20BAC}"/>
    <cellStyle name="20% - Accent4 62 7 3" xfId="39702" xr:uid="{BEA67AC9-734C-4455-BA78-C128C46A9B8B}"/>
    <cellStyle name="20% - Accent4 62 8" xfId="19877" xr:uid="{8D446B05-7DAA-4CBE-9BB4-FA724CABF2A3}"/>
    <cellStyle name="20% - Accent4 62 8 2" xfId="48554" xr:uid="{8095D949-85C0-4768-9E46-08DD81B85421}"/>
    <cellStyle name="20% - Accent4 62 9" xfId="33997" xr:uid="{6092F251-9AFD-4E6F-8848-6AA1BCB89B37}"/>
    <cellStyle name="20% - Accent4 63" xfId="5334" xr:uid="{07772401-ADE3-41F7-B3BB-7EA1B939609A}"/>
    <cellStyle name="20% - Accent4 63 2" xfId="6685" xr:uid="{9E07BF5B-5815-4949-A1D2-0279E6640966}"/>
    <cellStyle name="20% - Accent4 63 2 2" xfId="12397" xr:uid="{2274710A-2647-495B-88D1-B19A31EBA192}"/>
    <cellStyle name="20% - Accent4 63 2 2 2" xfId="41075" xr:uid="{6CE32C05-C7D6-444D-90F1-529D070EBDC1}"/>
    <cellStyle name="20% - Accent4 63 2 3" xfId="21250" xr:uid="{15814DDB-A0E5-48C4-8277-C85667C7FB6C}"/>
    <cellStyle name="20% - Accent4 63 2 3 2" xfId="49927" xr:uid="{E0C77E85-2005-4EBB-9D4C-52F06249F099}"/>
    <cellStyle name="20% - Accent4 63 2 4" xfId="35370" xr:uid="{68520AF7-5372-4BC4-89D1-9FA00344BC5C}"/>
    <cellStyle name="20% - Accent4 63 3" xfId="8102" xr:uid="{9EC5036C-633A-436C-8F03-98F688C5CA87}"/>
    <cellStyle name="20% - Accent4 63 3 2" xfId="13814" xr:uid="{4760B504-4588-42F7-B18E-BF706C580931}"/>
    <cellStyle name="20% - Accent4 63 3 2 2" xfId="42492" xr:uid="{8516E122-3D73-453B-8734-F1DE963A57AA}"/>
    <cellStyle name="20% - Accent4 63 3 3" xfId="22667" xr:uid="{EB409E3B-F1A0-4573-B8C0-72414ED175D8}"/>
    <cellStyle name="20% - Accent4 63 3 3 2" xfId="51344" xr:uid="{536D07B7-B3CA-4C5B-B267-AD0EAEFB1D8C}"/>
    <cellStyle name="20% - Accent4 63 3 4" xfId="36787" xr:uid="{C126AA6F-163F-4E5C-93FA-146254ACAF60}"/>
    <cellStyle name="20% - Accent4 63 4" xfId="9519" xr:uid="{FF44E317-75FD-4AC4-9EF1-36876349F1A2}"/>
    <cellStyle name="20% - Accent4 63 4 2" xfId="15231" xr:uid="{ADABB42D-9AF9-48C0-9944-0134166B4B5F}"/>
    <cellStyle name="20% - Accent4 63 4 2 2" xfId="43909" xr:uid="{D3C49A11-0246-4277-80C1-248FE45BC3A7}"/>
    <cellStyle name="20% - Accent4 63 4 3" xfId="24084" xr:uid="{E795376E-4100-41A2-AAE3-D6B212E27A1B}"/>
    <cellStyle name="20% - Accent4 63 4 3 2" xfId="52761" xr:uid="{8BEF468B-0B2D-4DE4-A2B6-547D84E5ECCE}"/>
    <cellStyle name="20% - Accent4 63 4 4" xfId="38204" xr:uid="{0380A3BD-76BB-4D01-BAB6-9EAF67EAC28B}"/>
    <cellStyle name="20% - Accent4 63 5" xfId="16746" xr:uid="{E9EEC0E1-EA3E-4700-8633-EC0D06EDF8F2}"/>
    <cellStyle name="20% - Accent4 63 5 2" xfId="25599" xr:uid="{26C6B0A8-5765-48E4-8FD3-21B9682699C0}"/>
    <cellStyle name="20% - Accent4 63 5 2 2" xfId="54276" xr:uid="{1DCDFC35-BBE9-491D-BE7F-7ABBC6CE43CE}"/>
    <cellStyle name="20% - Accent4 63 5 3" xfId="45424" xr:uid="{C3748E34-59B9-41F8-96DF-860C6978C076}"/>
    <cellStyle name="20% - Accent4 63 6" xfId="18305" xr:uid="{2C459E46-D54D-48C5-A75C-AE602707E9A9}"/>
    <cellStyle name="20% - Accent4 63 6 2" xfId="27158" xr:uid="{DF9DDA17-25EB-4452-AA52-C63184796FC8}"/>
    <cellStyle name="20% - Accent4 63 6 2 2" xfId="55835" xr:uid="{77287E58-F6E1-4B33-AC03-FDF5DE2BBED9}"/>
    <cellStyle name="20% - Accent4 63 6 3" xfId="46983" xr:uid="{05CC74C1-E9DB-4893-BBB4-439C96C3ACF6}"/>
    <cellStyle name="20% - Accent4 63 7" xfId="11046" xr:uid="{FA96AF31-F082-4EE4-989E-C3FC050FE9E3}"/>
    <cellStyle name="20% - Accent4 63 7 2" xfId="28751" xr:uid="{6251FE2D-A2F9-40F0-AAB1-2E7DD399127D}"/>
    <cellStyle name="20% - Accent4 63 7 2 2" xfId="57428" xr:uid="{B9AEDC0A-8B96-4ABD-95B0-DA5FF26A6D57}"/>
    <cellStyle name="20% - Accent4 63 7 3" xfId="39724" xr:uid="{BF3E3A1E-D27C-410B-95B3-4362C0131769}"/>
    <cellStyle name="20% - Accent4 63 8" xfId="19899" xr:uid="{3450A51F-1139-4FEB-8768-EF687BBF26A7}"/>
    <cellStyle name="20% - Accent4 63 8 2" xfId="48576" xr:uid="{A6737BCF-4A19-43DE-B52B-D3C7094CE410}"/>
    <cellStyle name="20% - Accent4 63 9" xfId="34019" xr:uid="{549D9E55-6E22-4AFF-9E65-0A89FC3FA8E9}"/>
    <cellStyle name="20% - Accent4 64" xfId="5356" xr:uid="{778C928F-D95E-458E-9DEF-C2F4306E4509}"/>
    <cellStyle name="20% - Accent4 64 2" xfId="6707" xr:uid="{61FAB2C2-0A81-47CB-A60C-121B8A614B1C}"/>
    <cellStyle name="20% - Accent4 64 2 2" xfId="12419" xr:uid="{17DAA26D-C83F-49C8-8337-E4E061BF3DE3}"/>
    <cellStyle name="20% - Accent4 64 2 2 2" xfId="41097" xr:uid="{D8F91DB2-965D-49FE-BCB4-DDC7AEAEE5BD}"/>
    <cellStyle name="20% - Accent4 64 2 3" xfId="21272" xr:uid="{6E04AF5E-C805-466D-AEF3-F15F8252B4EF}"/>
    <cellStyle name="20% - Accent4 64 2 3 2" xfId="49949" xr:uid="{68A7E0D9-0EBB-4B67-A4F5-D900B528BA5F}"/>
    <cellStyle name="20% - Accent4 64 2 4" xfId="35392" xr:uid="{06B8C246-C655-48FC-BF32-B24CC2AFD332}"/>
    <cellStyle name="20% - Accent4 64 3" xfId="8124" xr:uid="{D9725DA8-055E-461A-8B87-7223C62A84C5}"/>
    <cellStyle name="20% - Accent4 64 3 2" xfId="13836" xr:uid="{096FB427-5D3C-497D-853F-2EAAEFE6AD6C}"/>
    <cellStyle name="20% - Accent4 64 3 2 2" xfId="42514" xr:uid="{C90AF895-030A-43F4-A34C-4F40FE3D9A7D}"/>
    <cellStyle name="20% - Accent4 64 3 3" xfId="22689" xr:uid="{B5FB1D16-E20F-4A86-9EDF-1B850EF29A5E}"/>
    <cellStyle name="20% - Accent4 64 3 3 2" xfId="51366" xr:uid="{4BB03826-DB48-4067-99A8-12ECC055DD88}"/>
    <cellStyle name="20% - Accent4 64 3 4" xfId="36809" xr:uid="{2B5987E0-2F38-4D29-BAFC-19BB07B2F548}"/>
    <cellStyle name="20% - Accent4 64 4" xfId="9541" xr:uid="{73EC9814-45CC-4232-B7D1-0A8A99F09575}"/>
    <cellStyle name="20% - Accent4 64 4 2" xfId="15253" xr:uid="{F197D452-0DB3-4278-A2D0-1A0F94AE5782}"/>
    <cellStyle name="20% - Accent4 64 4 2 2" xfId="43931" xr:uid="{E2D1D846-E089-488C-BB29-954BBEBEC5A6}"/>
    <cellStyle name="20% - Accent4 64 4 3" xfId="24106" xr:uid="{AC92EFAD-1C0C-45A3-829D-04F17A3524BA}"/>
    <cellStyle name="20% - Accent4 64 4 3 2" xfId="52783" xr:uid="{E6C71CA6-3F4B-4EC3-80DD-2A768806A271}"/>
    <cellStyle name="20% - Accent4 64 4 4" xfId="38226" xr:uid="{1564AC9A-E928-4DAC-B5C6-285E7B9C72A6}"/>
    <cellStyle name="20% - Accent4 64 5" xfId="16768" xr:uid="{8B18BA5C-0B87-4DA2-BE0D-7021A0B8BD09}"/>
    <cellStyle name="20% - Accent4 64 5 2" xfId="25621" xr:uid="{C92101A4-F184-4475-959A-D09472378972}"/>
    <cellStyle name="20% - Accent4 64 5 2 2" xfId="54298" xr:uid="{3E0484B5-D628-459D-AF54-ACB5FEE14BEB}"/>
    <cellStyle name="20% - Accent4 64 5 3" xfId="45446" xr:uid="{E57360A6-4999-41F4-B592-5FE5097FEF6C}"/>
    <cellStyle name="20% - Accent4 64 6" xfId="18327" xr:uid="{642DA384-94C9-42C0-823F-E14E274237BA}"/>
    <cellStyle name="20% - Accent4 64 6 2" xfId="27180" xr:uid="{74F253EC-BC00-440B-ACB9-73F3358109BA}"/>
    <cellStyle name="20% - Accent4 64 6 2 2" xfId="55857" xr:uid="{A15ADB20-33FD-4C56-B413-062ADFFA357F}"/>
    <cellStyle name="20% - Accent4 64 6 3" xfId="47005" xr:uid="{E61393CF-EA7F-4C66-BDD5-AB9F65ABFD77}"/>
    <cellStyle name="20% - Accent4 64 7" xfId="11068" xr:uid="{5EC80A47-6AFB-4295-8973-3A5AFC9DB7B6}"/>
    <cellStyle name="20% - Accent4 64 7 2" xfId="28773" xr:uid="{796A0556-A319-452E-A098-0404ED981F24}"/>
    <cellStyle name="20% - Accent4 64 7 2 2" xfId="57450" xr:uid="{FE886A1A-3614-40D1-9CC1-404284070472}"/>
    <cellStyle name="20% - Accent4 64 7 3" xfId="39746" xr:uid="{E9821FC3-888D-4744-84F8-38A654E769B7}"/>
    <cellStyle name="20% - Accent4 64 8" xfId="19921" xr:uid="{CD088D1A-C8D8-4B4F-AD66-EEF9A881FD11}"/>
    <cellStyle name="20% - Accent4 64 8 2" xfId="48598" xr:uid="{22B63066-1252-4204-8111-72FF56EF0200}"/>
    <cellStyle name="20% - Accent4 64 9" xfId="34041" xr:uid="{C3CF3B1B-C6CA-43B0-8580-F9970602FCCA}"/>
    <cellStyle name="20% - Accent4 65" xfId="6729" xr:uid="{7131CA9E-C7DE-4545-A488-BFF7DC6BE184}"/>
    <cellStyle name="20% - Accent4 65 2" xfId="8146" xr:uid="{93A405C1-D59D-4362-82F1-BBDF051A47EC}"/>
    <cellStyle name="20% - Accent4 65 2 2" xfId="13858" xr:uid="{5E91C690-72BE-499C-B6CB-D2573824A7AE}"/>
    <cellStyle name="20% - Accent4 65 2 2 2" xfId="42536" xr:uid="{FB9727C4-D5AA-4514-AE8A-97EFF7671844}"/>
    <cellStyle name="20% - Accent4 65 2 3" xfId="22711" xr:uid="{308D2365-60B4-4DBA-9A96-8A2BC3B52BE0}"/>
    <cellStyle name="20% - Accent4 65 2 3 2" xfId="51388" xr:uid="{7FF0B121-722F-4D4B-85BA-8C7E67E57748}"/>
    <cellStyle name="20% - Accent4 65 2 4" xfId="36831" xr:uid="{00E1F3A3-C99C-4693-BE41-7A95ABF16706}"/>
    <cellStyle name="20% - Accent4 65 3" xfId="9563" xr:uid="{442BE256-0481-4FFA-BBDD-057BF56EDE56}"/>
    <cellStyle name="20% - Accent4 65 3 2" xfId="15275" xr:uid="{3E941D48-13CC-402D-98FD-F9AD67735365}"/>
    <cellStyle name="20% - Accent4 65 3 2 2" xfId="43953" xr:uid="{FA07AD10-0B1B-43BD-8513-6C1549E8BD7B}"/>
    <cellStyle name="20% - Accent4 65 3 3" xfId="24128" xr:uid="{D445C242-0C4D-4ED5-AC98-26EF6A806840}"/>
    <cellStyle name="20% - Accent4 65 3 3 2" xfId="52805" xr:uid="{9A5CA0C6-3393-47B4-A9A1-F8E72AFC6792}"/>
    <cellStyle name="20% - Accent4 65 3 4" xfId="38248" xr:uid="{DF9D311C-D470-472E-BB3E-022A014468E1}"/>
    <cellStyle name="20% - Accent4 65 4" xfId="16790" xr:uid="{C1F83AE1-2C33-4E0F-BED5-17A435007E62}"/>
    <cellStyle name="20% - Accent4 65 4 2" xfId="25643" xr:uid="{7EE8A519-E697-4ED3-A7A8-C96880A463E9}"/>
    <cellStyle name="20% - Accent4 65 4 2 2" xfId="54320" xr:uid="{E7245177-1B9F-4913-BFFF-1A942DD8A82C}"/>
    <cellStyle name="20% - Accent4 65 4 3" xfId="45468" xr:uid="{A23BFDA7-2BB6-4204-AADB-3D08F1CFD6B1}"/>
    <cellStyle name="20% - Accent4 65 5" xfId="18349" xr:uid="{DF68A010-A529-4951-9DD4-C204B0EB743E}"/>
    <cellStyle name="20% - Accent4 65 5 2" xfId="27202" xr:uid="{9768E88D-F7C4-4CF1-B459-A759D678CB8A}"/>
    <cellStyle name="20% - Accent4 65 5 2 2" xfId="55879" xr:uid="{75381F5B-9E0E-42AF-A555-5BD93CF83E27}"/>
    <cellStyle name="20% - Accent4 65 5 3" xfId="47027" xr:uid="{979C58EF-74E5-432D-85C9-36FE9A6B58EB}"/>
    <cellStyle name="20% - Accent4 65 6" xfId="12441" xr:uid="{B4C67A7E-1045-4395-9A08-8477614513F0}"/>
    <cellStyle name="20% - Accent4 65 6 2" xfId="28795" xr:uid="{FDDCA171-3FF6-42BD-A7F3-A3504C0D5EED}"/>
    <cellStyle name="20% - Accent4 65 6 2 2" xfId="57472" xr:uid="{0BF3A776-520C-4E2D-8E55-B4B80727346D}"/>
    <cellStyle name="20% - Accent4 65 6 3" xfId="41119" xr:uid="{B816F20A-8781-4014-AAD6-3E13E6AEE379}"/>
    <cellStyle name="20% - Accent4 65 7" xfId="21294" xr:uid="{1746F1F7-BDF5-4726-A48A-D9789C5D45B1}"/>
    <cellStyle name="20% - Accent4 65 7 2" xfId="49971" xr:uid="{57ACC860-C666-45CF-BFC0-1A2034DEAB83}"/>
    <cellStyle name="20% - Accent4 65 8" xfId="35414" xr:uid="{9F9E6493-403C-40E1-96EA-28E5405033EA}"/>
    <cellStyle name="20% - Accent4 66" xfId="6751" xr:uid="{A07EE982-26B7-4F85-B009-0915CBD9DB1B}"/>
    <cellStyle name="20% - Accent4 66 2" xfId="8168" xr:uid="{414489E5-00AA-4C09-94AC-D17926D25FB5}"/>
    <cellStyle name="20% - Accent4 66 2 2" xfId="13880" xr:uid="{3FA89AE4-479B-4497-85C8-9A15E9079BF1}"/>
    <cellStyle name="20% - Accent4 66 2 2 2" xfId="42558" xr:uid="{52CDBB0E-6FB1-41B5-8102-7FAD6E5D4D18}"/>
    <cellStyle name="20% - Accent4 66 2 3" xfId="22733" xr:uid="{83838570-F88F-465D-B030-1D5BE52CC5FA}"/>
    <cellStyle name="20% - Accent4 66 2 3 2" xfId="51410" xr:uid="{83A9D41B-3A0E-4C79-BF0C-403EB3C6AAE8}"/>
    <cellStyle name="20% - Accent4 66 2 4" xfId="36853" xr:uid="{B2F70554-7A6D-407B-A9C6-B3688E096149}"/>
    <cellStyle name="20% - Accent4 66 3" xfId="9585" xr:uid="{BDFC6EA8-4AF6-44E4-A332-377A39AFEF8E}"/>
    <cellStyle name="20% - Accent4 66 3 2" xfId="15297" xr:uid="{C221E3DC-BE90-45FD-B345-C2F097CB3295}"/>
    <cellStyle name="20% - Accent4 66 3 2 2" xfId="43975" xr:uid="{C28A6290-BDB8-4B6B-9BCF-4A336BA7691B}"/>
    <cellStyle name="20% - Accent4 66 3 3" xfId="24150" xr:uid="{201257A1-1707-42A5-9F6C-AC021433798D}"/>
    <cellStyle name="20% - Accent4 66 3 3 2" xfId="52827" xr:uid="{E8169997-59A6-42C6-B848-1E435F1E05F4}"/>
    <cellStyle name="20% - Accent4 66 3 4" xfId="38270" xr:uid="{AFE160B8-627B-468E-9925-1BF64EEC87E5}"/>
    <cellStyle name="20% - Accent4 66 4" xfId="16812" xr:uid="{EE0386E1-21AB-4015-A255-D8DF750F9C47}"/>
    <cellStyle name="20% - Accent4 66 4 2" xfId="25665" xr:uid="{1A9FA2B6-70F3-4F3D-8F17-F3EF038724C7}"/>
    <cellStyle name="20% - Accent4 66 4 2 2" xfId="54342" xr:uid="{F770F995-FEED-48DB-9DB4-CA67F9A1D51D}"/>
    <cellStyle name="20% - Accent4 66 4 3" xfId="45490" xr:uid="{8194BCD2-7A97-4DA1-BE02-BFCABE7C59A8}"/>
    <cellStyle name="20% - Accent4 66 5" xfId="18371" xr:uid="{C9FF616D-190A-415A-90F4-72AEEBA1CF34}"/>
    <cellStyle name="20% - Accent4 66 5 2" xfId="27224" xr:uid="{2A8A374C-AF02-468B-882E-4EC4337408AD}"/>
    <cellStyle name="20% - Accent4 66 5 2 2" xfId="55901" xr:uid="{5B5343FB-AD4B-4655-84D4-A4930FDA4F9D}"/>
    <cellStyle name="20% - Accent4 66 5 3" xfId="47049" xr:uid="{BBEB2580-EFE6-4F73-A880-3BFB2439F627}"/>
    <cellStyle name="20% - Accent4 66 6" xfId="12463" xr:uid="{FB081670-0FC9-46A0-8321-35440F97582B}"/>
    <cellStyle name="20% - Accent4 66 6 2" xfId="28817" xr:uid="{1D27B36B-A2E7-419F-9807-401DE2C473D6}"/>
    <cellStyle name="20% - Accent4 66 6 2 2" xfId="57494" xr:uid="{929C0E33-D380-4E9E-85B4-2B050B88FF37}"/>
    <cellStyle name="20% - Accent4 66 6 3" xfId="41141" xr:uid="{FAA2AEBF-813C-4779-9A74-EA33389BD443}"/>
    <cellStyle name="20% - Accent4 66 7" xfId="21316" xr:uid="{8E8956AA-366F-429D-849F-824EA4323588}"/>
    <cellStyle name="20% - Accent4 66 7 2" xfId="49993" xr:uid="{61CEB28C-1052-4060-AFA6-B98A58D3247B}"/>
    <cellStyle name="20% - Accent4 66 8" xfId="35436" xr:uid="{95079FAB-1E3F-49E3-900D-6250494E1257}"/>
    <cellStyle name="20% - Accent4 67" xfId="6773" xr:uid="{7D023AC0-CE66-40E1-BD3B-C2BD9FEEA581}"/>
    <cellStyle name="20% - Accent4 67 2" xfId="8190" xr:uid="{24C8E11B-0115-4498-9E58-B0E1F1A5481E}"/>
    <cellStyle name="20% - Accent4 67 2 2" xfId="13902" xr:uid="{74764F4E-7822-4609-B5E6-0A3B7C27DD98}"/>
    <cellStyle name="20% - Accent4 67 2 2 2" xfId="42580" xr:uid="{5B6B3531-B214-459A-8813-6E2E08237B46}"/>
    <cellStyle name="20% - Accent4 67 2 3" xfId="22755" xr:uid="{92F92254-04DF-4E93-BA9A-67F86794EB08}"/>
    <cellStyle name="20% - Accent4 67 2 3 2" xfId="51432" xr:uid="{EE4E643E-88A1-4862-95D3-FF116E03AD8F}"/>
    <cellStyle name="20% - Accent4 67 2 4" xfId="36875" xr:uid="{3FEF6965-2F3A-473C-8DC3-372B96F66FBC}"/>
    <cellStyle name="20% - Accent4 67 3" xfId="9607" xr:uid="{26818666-1F37-4367-9807-69BCA2AB123A}"/>
    <cellStyle name="20% - Accent4 67 3 2" xfId="15319" xr:uid="{78921007-4ED9-4107-95AB-9AF608A82217}"/>
    <cellStyle name="20% - Accent4 67 3 2 2" xfId="43997" xr:uid="{87B47507-0FBB-4CA8-8F68-78178C0DDFA2}"/>
    <cellStyle name="20% - Accent4 67 3 3" xfId="24172" xr:uid="{CF62CC14-CB78-49DB-B1D7-6D4157AF8961}"/>
    <cellStyle name="20% - Accent4 67 3 3 2" xfId="52849" xr:uid="{21B9008E-496B-4664-831B-A7B7B882AB7D}"/>
    <cellStyle name="20% - Accent4 67 3 4" xfId="38292" xr:uid="{1D16455F-EB46-4B61-A26A-029E56E0C765}"/>
    <cellStyle name="20% - Accent4 67 4" xfId="16834" xr:uid="{00673604-A6DA-4333-AD10-E9169FD22418}"/>
    <cellStyle name="20% - Accent4 67 4 2" xfId="25687" xr:uid="{1FA8E60F-1650-4FD9-97E8-AA336A63D661}"/>
    <cellStyle name="20% - Accent4 67 4 2 2" xfId="54364" xr:uid="{C8EB7EC0-7185-47FD-8BC4-4CE2353AD2BC}"/>
    <cellStyle name="20% - Accent4 67 4 3" xfId="45512" xr:uid="{7E3C9B0A-00A1-4B08-BDFA-2CFC6EE6F635}"/>
    <cellStyle name="20% - Accent4 67 5" xfId="18393" xr:uid="{04F09431-F421-4761-9042-CE78997E3616}"/>
    <cellStyle name="20% - Accent4 67 5 2" xfId="27246" xr:uid="{F518714F-5B50-4200-BBB8-45B40213CF36}"/>
    <cellStyle name="20% - Accent4 67 5 2 2" xfId="55923" xr:uid="{83469538-377A-4B18-8D54-280B11C02BD4}"/>
    <cellStyle name="20% - Accent4 67 5 3" xfId="47071" xr:uid="{0D0B362C-A545-435E-BE6B-8B09B8DFCA19}"/>
    <cellStyle name="20% - Accent4 67 6" xfId="12485" xr:uid="{A87D10C0-6AE2-44EA-998C-436F97258237}"/>
    <cellStyle name="20% - Accent4 67 6 2" xfId="28839" xr:uid="{143BDFDD-7C96-454C-8EEF-E2BE844D8C8C}"/>
    <cellStyle name="20% - Accent4 67 6 2 2" xfId="57516" xr:uid="{829DDA54-5F83-4BE9-9D95-A45362F2A37D}"/>
    <cellStyle name="20% - Accent4 67 6 3" xfId="41163" xr:uid="{9FEE9E24-BF3B-4A6A-A133-9977B228F3EB}"/>
    <cellStyle name="20% - Accent4 67 7" xfId="21338" xr:uid="{8E6D9008-C1C8-425D-984E-3BB023DF5C62}"/>
    <cellStyle name="20% - Accent4 67 7 2" xfId="50015" xr:uid="{2B36D952-B785-431B-BE4F-423B5B4349EF}"/>
    <cellStyle name="20% - Accent4 67 8" xfId="35458" xr:uid="{5C0E4F23-AEBC-444D-A48D-D4382CD1A5FD}"/>
    <cellStyle name="20% - Accent4 68" xfId="5376" xr:uid="{D5FB68ED-35A6-4AD5-9701-03BDC5D79935}"/>
    <cellStyle name="20% - Accent4 68 2" xfId="9629" xr:uid="{4653D880-6AB3-4595-912C-B23EA3C5E125}"/>
    <cellStyle name="20% - Accent4 68 2 2" xfId="15341" xr:uid="{0FBE45BE-C263-4AA4-9E99-6A9BDC82855B}"/>
    <cellStyle name="20% - Accent4 68 2 2 2" xfId="44019" xr:uid="{63735AC8-0A76-44E7-A417-BBBE4789C76A}"/>
    <cellStyle name="20% - Accent4 68 2 3" xfId="24194" xr:uid="{2895D8C1-E1F6-4BAF-A13D-3982E45E9537}"/>
    <cellStyle name="20% - Accent4 68 2 3 2" xfId="52871" xr:uid="{FEA8E671-0724-49C6-A60F-4AA7A7D2F36C}"/>
    <cellStyle name="20% - Accent4 68 2 4" xfId="38314" xr:uid="{3BBDCFE2-E805-42BC-AA24-DA3F8D3B6B44}"/>
    <cellStyle name="20% - Accent4 68 3" xfId="16856" xr:uid="{29200112-24AA-4AEF-A23F-2EF25E330066}"/>
    <cellStyle name="20% - Accent4 68 3 2" xfId="25709" xr:uid="{8B17061B-0CB5-41AF-88F3-57CEFB9CE8E3}"/>
    <cellStyle name="20% - Accent4 68 3 2 2" xfId="54386" xr:uid="{AD56BE9E-B2B7-4EEB-848A-FD57E4BF6AFF}"/>
    <cellStyle name="20% - Accent4 68 3 3" xfId="45534" xr:uid="{54A9FB3E-9780-458F-AC46-FE844CF92B35}"/>
    <cellStyle name="20% - Accent4 68 4" xfId="18415" xr:uid="{639F333E-1DE9-417F-81A6-67A45FA03413}"/>
    <cellStyle name="20% - Accent4 68 4 2" xfId="27268" xr:uid="{712FCBD2-E999-45F0-93B2-80F5FE5BC3CF}"/>
    <cellStyle name="20% - Accent4 68 4 2 2" xfId="55945" xr:uid="{F2BB78EA-F8DA-4600-8A10-0AF34BED7F1D}"/>
    <cellStyle name="20% - Accent4 68 4 3" xfId="47093" xr:uid="{DF431F33-6E81-4C3D-A758-8691446D9517}"/>
    <cellStyle name="20% - Accent4 68 5" xfId="11088" xr:uid="{96B49398-C7A2-44A9-AB09-9AC49B5945B2}"/>
    <cellStyle name="20% - Accent4 68 5 2" xfId="28861" xr:uid="{CF2CE647-F559-47D7-AF31-23293F10B611}"/>
    <cellStyle name="20% - Accent4 68 5 2 2" xfId="57538" xr:uid="{FFDA7AB0-17E9-4776-BB86-16983E124D1F}"/>
    <cellStyle name="20% - Accent4 68 5 3" xfId="39766" xr:uid="{5E9ABCE4-69A4-483A-B8AD-68D112E7E9B1}"/>
    <cellStyle name="20% - Accent4 68 6" xfId="19941" xr:uid="{B57819CA-700E-46D6-8739-FBECA6BB6127}"/>
    <cellStyle name="20% - Accent4 68 6 2" xfId="48618" xr:uid="{D1D394E7-6EE2-41A3-9E7B-9DDB1EE884C6}"/>
    <cellStyle name="20% - Accent4 68 7" xfId="34061" xr:uid="{FECF9306-825E-4865-AD81-7DED576A3442}"/>
    <cellStyle name="20% - Accent4 69" xfId="6793" xr:uid="{90ED297D-A91D-41BD-B687-D7B3EC0CFDAB}"/>
    <cellStyle name="20% - Accent4 69 2" xfId="9651" xr:uid="{C0B8E5AF-CB73-4C33-9223-F6C403DAF3B6}"/>
    <cellStyle name="20% - Accent4 69 2 2" xfId="15363" xr:uid="{FF15F2DA-A6E5-4F2B-947D-493CA9A0FAFF}"/>
    <cellStyle name="20% - Accent4 69 2 2 2" xfId="44041" xr:uid="{4FC8F8DE-FE9F-44E4-B579-999102603D3E}"/>
    <cellStyle name="20% - Accent4 69 2 3" xfId="24216" xr:uid="{2C1717BD-529A-4F9A-99D5-9AC7EBA55477}"/>
    <cellStyle name="20% - Accent4 69 2 3 2" xfId="52893" xr:uid="{4C0F1275-008F-42D0-AAFD-3881BDEA3F55}"/>
    <cellStyle name="20% - Accent4 69 2 4" xfId="38336" xr:uid="{B61954CC-A3BE-465F-B134-B07DFCBC2B88}"/>
    <cellStyle name="20% - Accent4 69 3" xfId="16878" xr:uid="{DCF73876-F292-4FBA-974E-D4D231500F4A}"/>
    <cellStyle name="20% - Accent4 69 3 2" xfId="25731" xr:uid="{52A8AA50-5748-4449-8B9F-473E1954A080}"/>
    <cellStyle name="20% - Accent4 69 3 2 2" xfId="54408" xr:uid="{02BFA87F-06EC-42F7-A552-A586FD7F95AE}"/>
    <cellStyle name="20% - Accent4 69 3 3" xfId="45556" xr:uid="{20C9EFA7-31C0-4A94-81E1-68F7A05D559D}"/>
    <cellStyle name="20% - Accent4 69 4" xfId="18437" xr:uid="{672A05F0-7E7C-4040-AB5A-AA99250F52F4}"/>
    <cellStyle name="20% - Accent4 69 4 2" xfId="27290" xr:uid="{92D2DF1B-3767-4B4D-B7E9-9A3D05934EF2}"/>
    <cellStyle name="20% - Accent4 69 4 2 2" xfId="55967" xr:uid="{B14F8EE2-5715-4DEF-85AF-AD52AB010A33}"/>
    <cellStyle name="20% - Accent4 69 4 3" xfId="47115" xr:uid="{0C376EDE-1FE9-4A15-A4BA-B17E2F2C82D3}"/>
    <cellStyle name="20% - Accent4 69 5" xfId="12505" xr:uid="{8AFFBC51-530F-4E4E-840E-2449E9634097}"/>
    <cellStyle name="20% - Accent4 69 5 2" xfId="28883" xr:uid="{0D758B2B-23AA-43DB-B102-F9FA621BFAC6}"/>
    <cellStyle name="20% - Accent4 69 5 2 2" xfId="57560" xr:uid="{C520E135-A308-4A60-8885-36CCBF03B52D}"/>
    <cellStyle name="20% - Accent4 69 5 3" xfId="41183" xr:uid="{78318ECD-2951-411F-9DF8-3A78F155D750}"/>
    <cellStyle name="20% - Accent4 69 6" xfId="21358" xr:uid="{67D55076-8E19-4C9F-80E9-B4EB14F9D548}"/>
    <cellStyle name="20% - Accent4 69 6 2" xfId="50035" xr:uid="{822F9DFB-4405-43CA-9D4C-4EBEF0C8F32F}"/>
    <cellStyle name="20% - Accent4 69 7" xfId="35478" xr:uid="{CB49A53B-3CEB-4E90-80CC-789654C7BA00}"/>
    <cellStyle name="20% - Accent4 7" xfId="372" xr:uid="{227FD0BC-F8D7-4CFA-A308-227561248356}"/>
    <cellStyle name="20% - Accent4 7 10" xfId="9814" xr:uid="{F8803645-2CDA-4331-8525-859685E3D73B}"/>
    <cellStyle name="20% - Accent4 7 10 2" xfId="38492" xr:uid="{0DDB7092-D87F-4807-AB98-1BF8B103CDBC}"/>
    <cellStyle name="20% - Accent4 7 11" xfId="18667" xr:uid="{5950B70C-4C43-4007-B23B-40359805D79B}"/>
    <cellStyle name="20% - Accent4 7 11 2" xfId="47344" xr:uid="{F3D1B756-A781-4418-BCFD-21EC6ECAF91F}"/>
    <cellStyle name="20% - Accent4 7 12" xfId="29285" xr:uid="{74924A61-1F29-4338-B850-42D10E714CCE}"/>
    <cellStyle name="20% - Accent4 7 2" xfId="481" xr:uid="{21A836AC-5ED3-4E1C-BD35-2C1E712B5A4D}"/>
    <cellStyle name="20% - Accent4 7 2 2" xfId="2435" xr:uid="{400D5D82-68EA-405E-ABE1-5D2E213969EB}"/>
    <cellStyle name="20% - Accent4 7 2 2 2" xfId="31175" xr:uid="{AF97666A-C7F4-450E-A20B-70B280845B4F}"/>
    <cellStyle name="20% - Accent4 7 2 3" xfId="5453" xr:uid="{311D4036-1A71-426E-9E0B-0A92F8F84410}"/>
    <cellStyle name="20% - Accent4 7 2 3 2" xfId="34138" xr:uid="{E94C0508-D68F-45A3-B387-99C10B61AA45}"/>
    <cellStyle name="20% - Accent4 7 2 4" xfId="11165" xr:uid="{FC67B707-0C2A-4DA0-895E-017E5C73B0E0}"/>
    <cellStyle name="20% - Accent4 7 2 4 2" xfId="39843" xr:uid="{386747F1-DFF9-48FA-80EC-5F344FFDC63C}"/>
    <cellStyle name="20% - Accent4 7 2 5" xfId="20018" xr:uid="{802D38F7-9AB2-43A8-8967-F4FE2A1153AE}"/>
    <cellStyle name="20% - Accent4 7 2 5 2" xfId="48695" xr:uid="{F20B7F29-F37E-41C8-A09D-D65E7357311F}"/>
    <cellStyle name="20% - Accent4 7 2 6" xfId="29382" xr:uid="{1121DBB6-83CA-4018-8DB8-670346A26533}"/>
    <cellStyle name="20% - Accent4 7 3" xfId="600" xr:uid="{A91FEE75-BC7B-4724-B0F4-4CCAEAB42142}"/>
    <cellStyle name="20% - Accent4 7 3 2" xfId="2554" xr:uid="{600DD309-0FE1-4B0A-B4C2-BC3E293B1A92}"/>
    <cellStyle name="20% - Accent4 7 3 2 2" xfId="31294" xr:uid="{0E37B1D7-08B2-40B5-8B7D-1A1B4218E652}"/>
    <cellStyle name="20% - Accent4 7 3 3" xfId="6870" xr:uid="{8DB637CB-1C03-414B-9456-16D00EFCE1CC}"/>
    <cellStyle name="20% - Accent4 7 3 3 2" xfId="35555" xr:uid="{A9454BE8-1AF7-41DB-8381-0BACC46B9F68}"/>
    <cellStyle name="20% - Accent4 7 3 4" xfId="12582" xr:uid="{53EDD64D-627D-41A6-9F86-225EDC7ACC93}"/>
    <cellStyle name="20% - Accent4 7 3 4 2" xfId="41260" xr:uid="{F1A80421-1173-46B8-BFB0-C692DA154D38}"/>
    <cellStyle name="20% - Accent4 7 3 5" xfId="21435" xr:uid="{C7E9CA84-899B-4C8C-89D1-154E39DF3FED}"/>
    <cellStyle name="20% - Accent4 7 3 5 2" xfId="50112" xr:uid="{8E2586D1-4235-4594-B339-7CA0C73D015E}"/>
    <cellStyle name="20% - Accent4 7 3 6" xfId="29501" xr:uid="{472050CD-06EC-4CE5-855F-EFB4017120DA}"/>
    <cellStyle name="20% - Accent4 7 4" xfId="741" xr:uid="{7DA03D63-9718-4C32-90C3-1CB8420689F2}"/>
    <cellStyle name="20% - Accent4 7 4 2" xfId="2695" xr:uid="{BAA64315-5DE0-4DD1-815D-EE57ECD9EED6}"/>
    <cellStyle name="20% - Accent4 7 4 2 2" xfId="31435" xr:uid="{ABF259FB-4DBD-4F0C-827D-5AB000863E0D}"/>
    <cellStyle name="20% - Accent4 7 4 3" xfId="8287" xr:uid="{A1511C6D-3020-4284-BC8C-5FE2B27D69F2}"/>
    <cellStyle name="20% - Accent4 7 4 3 2" xfId="36972" xr:uid="{DE171C42-6E2A-41F8-B35B-671B8A93A6EA}"/>
    <cellStyle name="20% - Accent4 7 4 4" xfId="13999" xr:uid="{ED034D4D-9F05-4B49-A346-E13B39AE5877}"/>
    <cellStyle name="20% - Accent4 7 4 4 2" xfId="42677" xr:uid="{79D876B8-25FD-4456-8005-49BF2D3D87A5}"/>
    <cellStyle name="20% - Accent4 7 4 5" xfId="22852" xr:uid="{32C57DBB-A947-44CA-A791-3B89B795C01B}"/>
    <cellStyle name="20% - Accent4 7 4 5 2" xfId="51529" xr:uid="{393653DF-4CB5-4D61-8A39-09183D25179C}"/>
    <cellStyle name="20% - Accent4 7 4 6" xfId="29642" xr:uid="{20D513A3-12A4-43E2-9B2A-A132CF398C44}"/>
    <cellStyle name="20% - Accent4 7 5" xfId="1014" xr:uid="{8E3BC301-0D68-4D5F-AFC3-0B4AEB62631F}"/>
    <cellStyle name="20% - Accent4 7 5 2" xfId="2968" xr:uid="{22D22E90-ADC1-49BB-9FFC-B65C1F5B05E8}"/>
    <cellStyle name="20% - Accent4 7 5 2 2" xfId="31708" xr:uid="{A7A20160-E687-45D2-BF8D-2A1BDB211311}"/>
    <cellStyle name="20% - Accent4 7 5 3" xfId="15514" xr:uid="{B0C824E5-888D-46AE-8D26-A5537C02A348}"/>
    <cellStyle name="20% - Accent4 7 5 3 2" xfId="44192" xr:uid="{3904E651-B057-4D6B-8577-14CC3FE35D2D}"/>
    <cellStyle name="20% - Accent4 7 5 4" xfId="24367" xr:uid="{7817B98B-C24C-498B-BCC0-E176A71501AC}"/>
    <cellStyle name="20% - Accent4 7 5 4 2" xfId="53044" xr:uid="{B77AA30F-0A10-4F75-830E-530A5EEDF24E}"/>
    <cellStyle name="20% - Accent4 7 5 5" xfId="29915" xr:uid="{E99A0B0E-EAB0-4946-A43D-BDE498E95053}"/>
    <cellStyle name="20% - Accent4 7 6" xfId="1309" xr:uid="{CF0E19D4-2F64-4D5E-8E22-908A9576B861}"/>
    <cellStyle name="20% - Accent4 7 6 2" xfId="3263" xr:uid="{93778066-7962-4A57-9483-1B6CFCEC515C}"/>
    <cellStyle name="20% - Accent4 7 6 2 2" xfId="32003" xr:uid="{560C185B-4E30-4AC6-BB72-B256B320CCBC}"/>
    <cellStyle name="20% - Accent4 7 6 3" xfId="17073" xr:uid="{6AA87419-52C2-427B-BDCE-5E49332F2B97}"/>
    <cellStyle name="20% - Accent4 7 6 3 2" xfId="45751" xr:uid="{316BC00F-E393-42C0-A855-09842A8E7191}"/>
    <cellStyle name="20% - Accent4 7 6 4" xfId="25926" xr:uid="{AF5CD675-BB69-42E5-902B-EA282EB5F791}"/>
    <cellStyle name="20% - Accent4 7 6 4 2" xfId="54603" xr:uid="{D8A72F17-F84F-41B5-9BE8-807794D07189}"/>
    <cellStyle name="20% - Accent4 7 6 5" xfId="30210" xr:uid="{8F23D27F-2D68-4F45-A0C4-CE34C42F251E}"/>
    <cellStyle name="20% - Accent4 7 7" xfId="1648" xr:uid="{B1B27F1A-A69A-480F-A94A-1AE9F2E64EB3}"/>
    <cellStyle name="20% - Accent4 7 7 2" xfId="3602" xr:uid="{2729B5C5-C8B2-44C8-B3E8-83C473E5FB94}"/>
    <cellStyle name="20% - Accent4 7 7 2 2" xfId="32342" xr:uid="{B33C5C00-99A5-4FF0-9D27-59A01301E3A2}"/>
    <cellStyle name="20% - Accent4 7 7 3" xfId="27519" xr:uid="{BDF66027-A0AF-4E0F-9035-6B5FF9F71F4A}"/>
    <cellStyle name="20% - Accent4 7 7 3 2" xfId="56196" xr:uid="{D0856274-6EFC-4B14-B250-39B943995E11}"/>
    <cellStyle name="20% - Accent4 7 7 4" xfId="30549" xr:uid="{9B042F64-59DC-4B04-84CA-94D5E86FE224}"/>
    <cellStyle name="20% - Accent4 7 8" xfId="2338" xr:uid="{CE5C85BB-D470-46F8-9B3F-CA8B83D4365C}"/>
    <cellStyle name="20% - Accent4 7 8 2" xfId="31078" xr:uid="{0B37D41A-6310-4888-876A-BFEA398358AB}"/>
    <cellStyle name="20% - Accent4 7 9" xfId="4102" xr:uid="{05E55158-A0D6-4951-B8DF-2718FFB89733}"/>
    <cellStyle name="20% - Accent4 7 9 2" xfId="32787" xr:uid="{03372320-12C5-427E-A072-4835A140F701}"/>
    <cellStyle name="20% - Accent4 70" xfId="9673" xr:uid="{732245EC-E2CC-4EBE-9330-0600AB3748DC}"/>
    <cellStyle name="20% - Accent4 70 2" xfId="16900" xr:uid="{5B7F7CDC-B935-4799-8763-DB0610A22D3A}"/>
    <cellStyle name="20% - Accent4 70 2 2" xfId="25753" xr:uid="{4807C178-3553-4F5F-9FC5-2AFBD0D64097}"/>
    <cellStyle name="20% - Accent4 70 2 2 2" xfId="54430" xr:uid="{E4C9E05E-88C7-4733-80E8-7571A2FD2A80}"/>
    <cellStyle name="20% - Accent4 70 2 3" xfId="45578" xr:uid="{3C1C0A41-93FF-4890-91D6-146D98549624}"/>
    <cellStyle name="20% - Accent4 70 3" xfId="18459" xr:uid="{C1EEC3C4-578B-4504-9D42-031C6249D6F0}"/>
    <cellStyle name="20% - Accent4 70 3 2" xfId="27312" xr:uid="{9B8CCB7E-DA93-4F15-B4FB-45B697F703DB}"/>
    <cellStyle name="20% - Accent4 70 3 2 2" xfId="55989" xr:uid="{A62DA54B-0F46-404D-80D3-14D947AF9F83}"/>
    <cellStyle name="20% - Accent4 70 3 3" xfId="47137" xr:uid="{E72A5D5D-20CD-4E3A-B719-6E4D182BB1E4}"/>
    <cellStyle name="20% - Accent4 70 4" xfId="15385" xr:uid="{F138ADF8-1C9B-4AE4-BE81-15D26F500DD6}"/>
    <cellStyle name="20% - Accent4 70 4 2" xfId="28905" xr:uid="{FDA29B13-6C8E-4318-8B0E-FD86391E891F}"/>
    <cellStyle name="20% - Accent4 70 4 2 2" xfId="57582" xr:uid="{A4629834-6648-4A33-A5AC-AF0ECEBEE951}"/>
    <cellStyle name="20% - Accent4 70 4 3" xfId="44063" xr:uid="{ED9E794F-E180-4FD2-98D2-5E62168DC622}"/>
    <cellStyle name="20% - Accent4 70 5" xfId="24238" xr:uid="{BCB719E0-0F54-4EBF-AC85-8AA185BD6989}"/>
    <cellStyle name="20% - Accent4 70 5 2" xfId="52915" xr:uid="{72D1E6A2-1658-4E5D-AC71-E0B2E9B071E6}"/>
    <cellStyle name="20% - Accent4 70 6" xfId="38358" xr:uid="{9B0697D7-19E1-448A-B5D8-D8F9AE001725}"/>
    <cellStyle name="20% - Accent4 71" xfId="9695" xr:uid="{E1B6DF9B-DF17-4A59-8693-8B796C7BBF63}"/>
    <cellStyle name="20% - Accent4 71 2" xfId="16922" xr:uid="{3FFFF3FD-A810-4B5D-B2F1-1D4B73CA0CD2}"/>
    <cellStyle name="20% - Accent4 71 2 2" xfId="25775" xr:uid="{66A330A9-353F-4F7B-B54F-DD47AF476F98}"/>
    <cellStyle name="20% - Accent4 71 2 2 2" xfId="54452" xr:uid="{FE4E3E12-4FE0-4053-9F7C-F197C19284E7}"/>
    <cellStyle name="20% - Accent4 71 2 3" xfId="45600" xr:uid="{7DD593EF-4367-4EBF-BD3F-C378C3632CFF}"/>
    <cellStyle name="20% - Accent4 71 3" xfId="18481" xr:uid="{A7D2282D-74AE-404F-BE94-055BF9AA8D62}"/>
    <cellStyle name="20% - Accent4 71 3 2" xfId="27334" xr:uid="{B3BAA76C-7E6F-4D06-B4FD-3A2E0A0FFECB}"/>
    <cellStyle name="20% - Accent4 71 3 2 2" xfId="56011" xr:uid="{F6B755BC-342D-4323-B906-D296AEE419CF}"/>
    <cellStyle name="20% - Accent4 71 3 3" xfId="47159" xr:uid="{427ADBAF-5CDB-4F31-8587-F5D1B8EB5DFC}"/>
    <cellStyle name="20% - Accent4 71 4" xfId="15407" xr:uid="{BF64A23C-9891-4520-99D0-6DBDC593BE05}"/>
    <cellStyle name="20% - Accent4 71 4 2" xfId="28927" xr:uid="{6B348920-4DE3-47B5-B593-DA8057FD2B33}"/>
    <cellStyle name="20% - Accent4 71 4 2 2" xfId="57604" xr:uid="{7E5B5444-767F-4D71-AA55-C0BD89845414}"/>
    <cellStyle name="20% - Accent4 71 4 3" xfId="44085" xr:uid="{4BD41B32-4B54-4C92-918E-B897A1DCF985}"/>
    <cellStyle name="20% - Accent4 71 5" xfId="24260" xr:uid="{6A6628CB-BD54-439B-B8D8-00634855EB34}"/>
    <cellStyle name="20% - Accent4 71 5 2" xfId="52937" xr:uid="{18AD99D2-F065-4A12-BB27-731BD609DB02}"/>
    <cellStyle name="20% - Accent4 71 6" xfId="38380" xr:uid="{72823E38-B9BD-485E-8D57-4083B43CA37F}"/>
    <cellStyle name="20% - Accent4 72" xfId="8210" xr:uid="{1514D8C3-8536-4250-9A6D-6FC837E37AC9}"/>
    <cellStyle name="20% - Accent4 72 2" xfId="16944" xr:uid="{2BEF74B5-0852-482C-AC23-C8EC578BA40E}"/>
    <cellStyle name="20% - Accent4 72 2 2" xfId="25797" xr:uid="{12760CB5-19C9-44E3-8C84-94A18079576F}"/>
    <cellStyle name="20% - Accent4 72 2 2 2" xfId="54474" xr:uid="{FD1E74F5-EAF2-4FE4-8198-93019096620F}"/>
    <cellStyle name="20% - Accent4 72 2 3" xfId="45622" xr:uid="{F18A1A3C-05A8-488B-A2F8-B51B35724A85}"/>
    <cellStyle name="20% - Accent4 72 3" xfId="18503" xr:uid="{BF186410-3C7F-45D7-A0CA-E360C3EFE9FA}"/>
    <cellStyle name="20% - Accent4 72 3 2" xfId="27356" xr:uid="{13C8A25F-14AB-4D17-BBB7-A201589C04C1}"/>
    <cellStyle name="20% - Accent4 72 3 2 2" xfId="56033" xr:uid="{2D647D07-9793-4E78-B523-7EFE5CF2683A}"/>
    <cellStyle name="20% - Accent4 72 3 3" xfId="47181" xr:uid="{349D28A0-25B3-455E-9D37-A4351C76849C}"/>
    <cellStyle name="20% - Accent4 72 4" xfId="13922" xr:uid="{CD64F3DD-5D49-4663-A16A-6F211B65C341}"/>
    <cellStyle name="20% - Accent4 72 4 2" xfId="28949" xr:uid="{E315EC60-6EA5-436D-B98D-E1FBF5F396D3}"/>
    <cellStyle name="20% - Accent4 72 4 2 2" xfId="57626" xr:uid="{1D5E3CA0-7410-45C1-8406-02EA0353A899}"/>
    <cellStyle name="20% - Accent4 72 4 3" xfId="42600" xr:uid="{ACB93CB9-6578-416B-9E71-1BAD36E061E3}"/>
    <cellStyle name="20% - Accent4 72 5" xfId="22775" xr:uid="{E633A5E3-9DC9-463B-8030-C7131B6809B5}"/>
    <cellStyle name="20% - Accent4 72 5 2" xfId="51452" xr:uid="{4399F393-39EA-445F-B9B5-AF5F22E7A811}"/>
    <cellStyle name="20% - Accent4 72 6" xfId="36895" xr:uid="{63CAB477-CCC9-4B1B-952C-47476641AD7B}"/>
    <cellStyle name="20% - Accent4 73" xfId="4025" xr:uid="{CA5BEB16-CED7-4EA9-838D-DB1AFCDB061F}"/>
    <cellStyle name="20% - Accent4 73 2" xfId="18525" xr:uid="{7BA6D2F5-C4A8-44FD-895F-BA5D4A4365C2}"/>
    <cellStyle name="20% - Accent4 73 2 2" xfId="27378" xr:uid="{37E0A732-A7AD-47E9-8989-67E171988C96}"/>
    <cellStyle name="20% - Accent4 73 2 2 2" xfId="56055" xr:uid="{259F37C4-2C8C-4AE9-ADBE-0D6096A52F8F}"/>
    <cellStyle name="20% - Accent4 73 2 3" xfId="47203" xr:uid="{166F62B0-5831-41FB-83E6-F3F51F31E7D0}"/>
    <cellStyle name="20% - Accent4 73 3" xfId="16966" xr:uid="{D2AC06C0-D075-4552-8452-B9CE94E4C702}"/>
    <cellStyle name="20% - Accent4 73 3 2" xfId="28971" xr:uid="{E6B49328-43AF-4340-8FB0-D1C1D07323EA}"/>
    <cellStyle name="20% - Accent4 73 3 2 2" xfId="57648" xr:uid="{9F9F6A8F-4BA4-4CE0-BF52-4BC1003AC1F7}"/>
    <cellStyle name="20% - Accent4 73 3 3" xfId="45644" xr:uid="{7608D30E-9C1F-489E-9D6C-6D0C26946160}"/>
    <cellStyle name="20% - Accent4 73 4" xfId="25819" xr:uid="{3624883E-33EC-4E3F-87BF-48FCD4010E4C}"/>
    <cellStyle name="20% - Accent4 73 4 2" xfId="54496" xr:uid="{BA9A818C-8C28-443B-A879-7965510BB9A7}"/>
    <cellStyle name="20% - Accent4 73 5" xfId="32710" xr:uid="{77791B38-3D29-43A4-9F0E-7BB1907DE4E1}"/>
    <cellStyle name="20% - Accent4 74" xfId="15437" xr:uid="{2B85315E-1E6C-4755-A421-4203A57377D7}"/>
    <cellStyle name="20% - Accent4 74 2" xfId="18547" xr:uid="{400E5D82-344E-4C81-A2F9-02C672C3B611}"/>
    <cellStyle name="20% - Accent4 74 2 2" xfId="27400" xr:uid="{EB824971-846A-49C4-98D2-6C9F1450017A}"/>
    <cellStyle name="20% - Accent4 74 2 2 2" xfId="56077" xr:uid="{7FA54580-F17D-4098-BD81-762403BC7056}"/>
    <cellStyle name="20% - Accent4 74 2 3" xfId="47225" xr:uid="{22871DED-4AF9-486F-A265-614C5AB26DD6}"/>
    <cellStyle name="20% - Accent4 74 3" xfId="28993" xr:uid="{77CE81BE-AD44-48E3-B2A6-6FE320DB190D}"/>
    <cellStyle name="20% - Accent4 74 3 2" xfId="57670" xr:uid="{8D145B7D-4F86-440C-8011-F27A5066FB9F}"/>
    <cellStyle name="20% - Accent4 74 4" xfId="24290" xr:uid="{E5844EAF-3F99-4E3A-8EFC-39EC6D4A0441}"/>
    <cellStyle name="20% - Accent4 74 4 2" xfId="52967" xr:uid="{27741C3E-B324-457F-B471-3C071742F127}"/>
    <cellStyle name="20% - Accent4 74 5" xfId="44115" xr:uid="{1552B568-C3C4-42A8-BB96-186F67D9BF6B}"/>
    <cellStyle name="20% - Accent4 75" xfId="18569" xr:uid="{73462062-743D-48C4-862C-9C34D767078B}"/>
    <cellStyle name="20% - Accent4 75 2" xfId="29015" xr:uid="{E7B9C9A0-62A6-4793-8D0D-4FD1426C7717}"/>
    <cellStyle name="20% - Accent4 75 2 2" xfId="57692" xr:uid="{5A4845D4-A4DF-4427-B2A9-BEA201691ED7}"/>
    <cellStyle name="20% - Accent4 75 3" xfId="27422" xr:uid="{105C0E6A-E982-424D-A435-61D06798A555}"/>
    <cellStyle name="20% - Accent4 75 3 2" xfId="56099" xr:uid="{60DDC7A9-AA59-4AD8-BEC0-961E7C67F0F5}"/>
    <cellStyle name="20% - Accent4 75 4" xfId="47247" xr:uid="{58BA706D-02B5-44B8-B077-57073127DDB8}"/>
    <cellStyle name="20% - Accent4 76" xfId="16996" xr:uid="{47B90B4C-34B8-4E0C-B11F-6AD93F5A7C8E}"/>
    <cellStyle name="20% - Accent4 76 2" xfId="29037" xr:uid="{745422DC-6EC6-4375-9D87-D220CABDF185}"/>
    <cellStyle name="20% - Accent4 76 2 2" xfId="57714" xr:uid="{9E00E49D-7E7B-4E78-B5D8-B02BA56273AC}"/>
    <cellStyle name="20% - Accent4 76 3" xfId="25849" xr:uid="{6BEC1AB1-5CDA-4AE9-8DC2-05DF1FA1EC21}"/>
    <cellStyle name="20% - Accent4 76 3 2" xfId="54526" xr:uid="{EDEEBFEC-7879-44AF-B088-9312E08C0229}"/>
    <cellStyle name="20% - Accent4 76 4" xfId="45674" xr:uid="{FA7A2B91-7B5A-4E2A-BA79-F11208F97FE8}"/>
    <cellStyle name="20% - Accent4 77" xfId="9737" xr:uid="{974E3530-DE29-443F-A84B-714B7288AD85}"/>
    <cellStyle name="20% - Accent4 77 2" xfId="27442" xr:uid="{0FC02AC1-053B-4A03-822E-D17211C34B81}"/>
    <cellStyle name="20% - Accent4 77 2 2" xfId="56119" xr:uid="{0D0580C6-6BE4-4126-9B2A-BB342248BADC}"/>
    <cellStyle name="20% - Accent4 77 3" xfId="38415" xr:uid="{4CE1C967-FB11-49B3-9504-7303C5354387}"/>
    <cellStyle name="20% - Accent4 78" xfId="29069" xr:uid="{C848D097-71E1-4990-82D6-C57D9A8FB844}"/>
    <cellStyle name="20% - Accent4 78 2" xfId="57746" xr:uid="{9EA1939B-2F5B-4DF8-B361-C705578ED493}"/>
    <cellStyle name="20% - Accent4 79" xfId="29091" xr:uid="{C2B4BF1E-5024-4A62-8AEA-B381731F1F7E}"/>
    <cellStyle name="20% - Accent4 79 2" xfId="57768" xr:uid="{D72EF3D4-670D-4483-B702-5A397706D85D}"/>
    <cellStyle name="20% - Accent4 8" xfId="295" xr:uid="{8B1BDCE6-2018-42B3-BE21-A9BB6A837904}"/>
    <cellStyle name="20% - Accent4 8 10" xfId="9836" xr:uid="{2CC8EBDF-959B-4BBA-8C1B-5DF5C49930BB}"/>
    <cellStyle name="20% - Accent4 8 10 2" xfId="38514" xr:uid="{7581688D-1976-41A7-8F5C-89FC55112042}"/>
    <cellStyle name="20% - Accent4 8 11" xfId="18689" xr:uid="{7BD100D2-19E9-44F2-9A1D-12170BDD70A6}"/>
    <cellStyle name="20% - Accent4 8 11 2" xfId="47366" xr:uid="{5C44DF20-C04D-4097-BEB7-0A6B0EDFFA75}"/>
    <cellStyle name="20% - Accent4 8 12" xfId="29209" xr:uid="{E61B4520-F1CA-4BCB-80FA-30A5F1DCEFF4}"/>
    <cellStyle name="20% - Accent4 8 2" xfId="503" xr:uid="{BADBF591-D1BC-4DBF-98DD-92AB4D5CF8EB}"/>
    <cellStyle name="20% - Accent4 8 2 2" xfId="2457" xr:uid="{C27CBF73-7091-431D-8749-94FC1F8CAEFA}"/>
    <cellStyle name="20% - Accent4 8 2 2 2" xfId="31197" xr:uid="{5418E532-9702-4675-BAFD-5340F0FEF1F6}"/>
    <cellStyle name="20% - Accent4 8 2 3" xfId="5475" xr:uid="{67E67186-FFA2-4479-8C97-3DEB8C0B32FF}"/>
    <cellStyle name="20% - Accent4 8 2 3 2" xfId="34160" xr:uid="{2C03C83E-DB17-4851-A523-5431A21BFDE8}"/>
    <cellStyle name="20% - Accent4 8 2 4" xfId="11187" xr:uid="{77DC3E8B-98F9-46FB-8358-243855EAAF52}"/>
    <cellStyle name="20% - Accent4 8 2 4 2" xfId="39865" xr:uid="{34900AC7-211F-4211-BC8D-A97AC0305F54}"/>
    <cellStyle name="20% - Accent4 8 2 5" xfId="20040" xr:uid="{A092F623-CE09-4C78-872F-5781CFDE5AF0}"/>
    <cellStyle name="20% - Accent4 8 2 5 2" xfId="48717" xr:uid="{9230659F-6930-45D6-8FBD-9A1B0E4EC94E}"/>
    <cellStyle name="20% - Accent4 8 2 6" xfId="29404" xr:uid="{3B5E8F43-F38A-4B16-82F9-4445D69A224A}"/>
    <cellStyle name="20% - Accent4 8 3" xfId="622" xr:uid="{21840130-458F-40D9-946F-93DB44B5C84C}"/>
    <cellStyle name="20% - Accent4 8 3 2" xfId="2576" xr:uid="{EAC972F8-5EC0-4459-9330-EEBC5F0D4577}"/>
    <cellStyle name="20% - Accent4 8 3 2 2" xfId="31316" xr:uid="{5153C3F9-58E3-4C21-A0B1-859ADCF43448}"/>
    <cellStyle name="20% - Accent4 8 3 3" xfId="6892" xr:uid="{3CFD461A-1EBE-4EC1-925D-C27CD42C732E}"/>
    <cellStyle name="20% - Accent4 8 3 3 2" xfId="35577" xr:uid="{43B7B6C1-A345-4DD7-A656-C6631C53B9E5}"/>
    <cellStyle name="20% - Accent4 8 3 4" xfId="12604" xr:uid="{D27EEAF4-C83A-4BDB-8615-52A2BD2F9A26}"/>
    <cellStyle name="20% - Accent4 8 3 4 2" xfId="41282" xr:uid="{B57D8561-0652-4552-B9C9-DCD12EF608C9}"/>
    <cellStyle name="20% - Accent4 8 3 5" xfId="21457" xr:uid="{CF989892-C264-471D-A958-D9374C1D8430}"/>
    <cellStyle name="20% - Accent4 8 3 5 2" xfId="50134" xr:uid="{33A753A1-1FF5-494F-976E-D29F76DCAA50}"/>
    <cellStyle name="20% - Accent4 8 3 6" xfId="29523" xr:uid="{829DA720-8D64-4D2E-94A5-61F6F77CA10D}"/>
    <cellStyle name="20% - Accent4 8 4" xfId="763" xr:uid="{676E30EA-484E-483E-83B8-C55FFCD2D953}"/>
    <cellStyle name="20% - Accent4 8 4 2" xfId="2717" xr:uid="{F0C4247C-9888-43FD-9218-FB9A761287B4}"/>
    <cellStyle name="20% - Accent4 8 4 2 2" xfId="31457" xr:uid="{06CF8A81-C0A3-40EE-9F79-9E18AC60FB43}"/>
    <cellStyle name="20% - Accent4 8 4 3" xfId="8309" xr:uid="{AF561860-3DE9-4FF1-9AEB-EE4E07A98563}"/>
    <cellStyle name="20% - Accent4 8 4 3 2" xfId="36994" xr:uid="{22F0D4C8-C5F3-4244-8D92-93C8BC456315}"/>
    <cellStyle name="20% - Accent4 8 4 4" xfId="14021" xr:uid="{90426355-47CA-4208-AEFC-8D7637370C6A}"/>
    <cellStyle name="20% - Accent4 8 4 4 2" xfId="42699" xr:uid="{D00EC1A3-6B76-4E68-A853-8CEA2284A546}"/>
    <cellStyle name="20% - Accent4 8 4 5" xfId="22874" xr:uid="{5A4CA386-5498-495F-9065-FF6B0613340E}"/>
    <cellStyle name="20% - Accent4 8 4 5 2" xfId="51551" xr:uid="{269C1FF3-DC41-4C7D-9373-13CE035DEF21}"/>
    <cellStyle name="20% - Accent4 8 4 6" xfId="29664" xr:uid="{62A3DF74-D78E-4F27-A83E-25F9AAEE80B3}"/>
    <cellStyle name="20% - Accent4 8 5" xfId="1036" xr:uid="{AE381738-F388-4130-97AD-BFCB24F3E506}"/>
    <cellStyle name="20% - Accent4 8 5 2" xfId="2990" xr:uid="{48FCDBF5-D41D-4C4C-9D9E-F1D8126A1B1C}"/>
    <cellStyle name="20% - Accent4 8 5 2 2" xfId="31730" xr:uid="{AAEF9E72-B154-416E-8107-20E42B156F18}"/>
    <cellStyle name="20% - Accent4 8 5 3" xfId="15536" xr:uid="{A2506E3E-06F4-45F3-AD5A-F1CCC03BF71C}"/>
    <cellStyle name="20% - Accent4 8 5 3 2" xfId="44214" xr:uid="{AEE99552-81B4-4887-8146-601CB8D89296}"/>
    <cellStyle name="20% - Accent4 8 5 4" xfId="24389" xr:uid="{63AFBD7B-F2FB-4336-9A3A-D4672821127B}"/>
    <cellStyle name="20% - Accent4 8 5 4 2" xfId="53066" xr:uid="{494194F3-890A-43F1-BA45-B9403DED8E9A}"/>
    <cellStyle name="20% - Accent4 8 5 5" xfId="29937" xr:uid="{8915A82F-4417-45D4-81B5-40C10B74467F}"/>
    <cellStyle name="20% - Accent4 8 6" xfId="1331" xr:uid="{9B4DEAC6-838D-4442-8D4F-78462E664404}"/>
    <cellStyle name="20% - Accent4 8 6 2" xfId="3285" xr:uid="{73763A53-FD64-4A72-B18B-F34B6B5FEA05}"/>
    <cellStyle name="20% - Accent4 8 6 2 2" xfId="32025" xr:uid="{7C5B1605-7CA7-40C7-8B62-0ACBC26684F5}"/>
    <cellStyle name="20% - Accent4 8 6 3" xfId="17095" xr:uid="{9DB3B1EF-3404-4786-BCC3-8FE73C732894}"/>
    <cellStyle name="20% - Accent4 8 6 3 2" xfId="45773" xr:uid="{E3327677-91A1-4468-AF48-C8582B9877C4}"/>
    <cellStyle name="20% - Accent4 8 6 4" xfId="25948" xr:uid="{E31608C3-7CBE-454A-A0F5-B4AAF2D65DAC}"/>
    <cellStyle name="20% - Accent4 8 6 4 2" xfId="54625" xr:uid="{D408D664-5829-4949-B4BE-022551F23C38}"/>
    <cellStyle name="20% - Accent4 8 6 5" xfId="30232" xr:uid="{CEDCA836-6B65-4AF5-B817-E8149FEEA6A6}"/>
    <cellStyle name="20% - Accent4 8 7" xfId="1670" xr:uid="{5B0D5CC9-9606-4B7C-A0EE-F7F85FB86181}"/>
    <cellStyle name="20% - Accent4 8 7 2" xfId="3624" xr:uid="{FD7E54FC-E4EE-4A25-81CF-F392D6800C17}"/>
    <cellStyle name="20% - Accent4 8 7 2 2" xfId="32364" xr:uid="{3BD48E42-AFC3-4409-A12F-E3923AA24D76}"/>
    <cellStyle name="20% - Accent4 8 7 3" xfId="27541" xr:uid="{6A8BDF08-C492-40FE-9523-2718805C6B44}"/>
    <cellStyle name="20% - Accent4 8 7 3 2" xfId="56218" xr:uid="{9A283BD4-86E4-44D0-A50E-977C0279B994}"/>
    <cellStyle name="20% - Accent4 8 7 4" xfId="30571" xr:uid="{DFCB945E-B13A-4193-B590-CCF8775B2E2B}"/>
    <cellStyle name="20% - Accent4 8 8" xfId="2262" xr:uid="{F6B13DD6-F5D8-429F-B37E-011D9F75B88B}"/>
    <cellStyle name="20% - Accent4 8 8 2" xfId="31002" xr:uid="{16058054-8686-4564-953F-FC8BE9FF46A1}"/>
    <cellStyle name="20% - Accent4 8 9" xfId="4124" xr:uid="{66F7F177-08B7-4AFC-92F8-6B9FB57705EE}"/>
    <cellStyle name="20% - Accent4 8 9 2" xfId="32809" xr:uid="{98FFD4AC-F30D-4123-9826-9DFC91A11A33}"/>
    <cellStyle name="20% - Accent4 80" xfId="18590" xr:uid="{C9FA3CA7-E2D6-4C73-8A3E-F432FA4A2BED}"/>
    <cellStyle name="20% - Accent4 80 2" xfId="47267" xr:uid="{00B1FCC1-B73A-418F-AA17-C09377A0DD1F}"/>
    <cellStyle name="20% - Accent4 81" xfId="29113" xr:uid="{EDBE2AA1-9EBA-4648-AF4B-857D1975A198}"/>
    <cellStyle name="20% - Accent4 82" xfId="81" xr:uid="{71280E01-FBB3-4B7E-BFC2-8DFEE3EA9AE9}"/>
    <cellStyle name="20% - Accent4 9" xfId="404" xr:uid="{FC572374-E27B-477E-96C6-D1F75DF8C305}"/>
    <cellStyle name="20% - Accent4 9 10" xfId="18711" xr:uid="{24157B8A-18CA-41D7-B0CC-78916C002E20}"/>
    <cellStyle name="20% - Accent4 9 10 2" xfId="47388" xr:uid="{B3FC60CF-C076-4AAC-B960-98FD9CB5A328}"/>
    <cellStyle name="20% - Accent4 9 11" xfId="29305" xr:uid="{6C1521A1-B735-4043-8541-F0BC11EE03D3}"/>
    <cellStyle name="20% - Accent4 9 2" xfId="644" xr:uid="{DC056D1B-265B-48FC-A881-7A29C663FF97}"/>
    <cellStyle name="20% - Accent4 9 2 2" xfId="2598" xr:uid="{A4F5A770-C085-4D75-8424-A4B893D24449}"/>
    <cellStyle name="20% - Accent4 9 2 2 2" xfId="31338" xr:uid="{1C07757E-2AE9-43EB-8A36-6F9B40FA02D2}"/>
    <cellStyle name="20% - Accent4 9 2 3" xfId="5497" xr:uid="{6CD00DB8-913D-4158-B684-22E9360AC236}"/>
    <cellStyle name="20% - Accent4 9 2 3 2" xfId="34182" xr:uid="{341288C1-8347-432C-8864-FA852579EB8F}"/>
    <cellStyle name="20% - Accent4 9 2 4" xfId="11209" xr:uid="{D6126F75-7695-4456-82E5-2F62CAF0DDD0}"/>
    <cellStyle name="20% - Accent4 9 2 4 2" xfId="39887" xr:uid="{CE50A202-8578-4F7C-862C-DDB2B100635E}"/>
    <cellStyle name="20% - Accent4 9 2 5" xfId="20062" xr:uid="{AD70B552-A6B3-4D43-AB7A-72D69722421E}"/>
    <cellStyle name="20% - Accent4 9 2 5 2" xfId="48739" xr:uid="{D6AB3FFA-5247-44E5-B997-33D0280E6F4D}"/>
    <cellStyle name="20% - Accent4 9 2 6" xfId="29545" xr:uid="{88535BF8-B65B-4C3A-BEF8-F1165C1E418E}"/>
    <cellStyle name="20% - Accent4 9 3" xfId="785" xr:uid="{C80C72A6-6D9D-4164-A1D8-C5627C611EFB}"/>
    <cellStyle name="20% - Accent4 9 3 2" xfId="2739" xr:uid="{BAA85610-8ED7-4E0B-9FAC-11C0CBD34A02}"/>
    <cellStyle name="20% - Accent4 9 3 2 2" xfId="31479" xr:uid="{8E431A97-7A05-4A29-A405-F8D745E6BD89}"/>
    <cellStyle name="20% - Accent4 9 3 3" xfId="6914" xr:uid="{D3341EB9-35DF-46F0-8266-A2A95B8566FC}"/>
    <cellStyle name="20% - Accent4 9 3 3 2" xfId="35599" xr:uid="{E9165491-5F08-425E-B2C6-782C500FB3C9}"/>
    <cellStyle name="20% - Accent4 9 3 4" xfId="12626" xr:uid="{6C9B9F67-C8EA-4870-BA8F-28727B997445}"/>
    <cellStyle name="20% - Accent4 9 3 4 2" xfId="41304" xr:uid="{D9EE9B71-F3A7-41B0-8496-D695A2EB5A8A}"/>
    <cellStyle name="20% - Accent4 9 3 5" xfId="21479" xr:uid="{9167CEC0-9230-4AEF-A6C7-C7D76FC4AE36}"/>
    <cellStyle name="20% - Accent4 9 3 5 2" xfId="50156" xr:uid="{CF6EB573-E3B5-4218-A01B-392D3241048F}"/>
    <cellStyle name="20% - Accent4 9 3 6" xfId="29686" xr:uid="{EA69CEFB-7C89-4C81-8F4D-551491442ADD}"/>
    <cellStyle name="20% - Accent4 9 4" xfId="1058" xr:uid="{3F33935E-61D9-4A34-8DC9-C0E03684AB6A}"/>
    <cellStyle name="20% - Accent4 9 4 2" xfId="3012" xr:uid="{2CC008DF-952F-4746-BD2A-6A37203200A9}"/>
    <cellStyle name="20% - Accent4 9 4 2 2" xfId="31752" xr:uid="{E483CF08-5D8A-448F-B8A8-76A01FD98484}"/>
    <cellStyle name="20% - Accent4 9 4 3" xfId="8331" xr:uid="{AEE90344-691F-4579-A518-666ED86947E1}"/>
    <cellStyle name="20% - Accent4 9 4 3 2" xfId="37016" xr:uid="{5E72A88B-7AC8-4F4E-B760-78D45276E116}"/>
    <cellStyle name="20% - Accent4 9 4 4" xfId="14043" xr:uid="{7B3A783F-DBEB-4B8C-A20D-995F9DC2F192}"/>
    <cellStyle name="20% - Accent4 9 4 4 2" xfId="42721" xr:uid="{4BA10275-8A7D-460B-8232-68CF73517629}"/>
    <cellStyle name="20% - Accent4 9 4 5" xfId="22896" xr:uid="{1423EF7F-CB17-4DA1-833D-2D85FD18AC8E}"/>
    <cellStyle name="20% - Accent4 9 4 5 2" xfId="51573" xr:uid="{2E2E5814-2083-45C4-8468-A08F4565CB1D}"/>
    <cellStyle name="20% - Accent4 9 4 6" xfId="29959" xr:uid="{C2E335E4-F4D3-487F-9D1A-A713ECDD5FEF}"/>
    <cellStyle name="20% - Accent4 9 5" xfId="1353" xr:uid="{2293AA2F-C4CF-431F-BF2D-040A1E83FD2A}"/>
    <cellStyle name="20% - Accent4 9 5 2" xfId="3307" xr:uid="{5E7633DA-444F-4AEB-BEEC-E421011911EA}"/>
    <cellStyle name="20% - Accent4 9 5 2 2" xfId="32047" xr:uid="{254C1C4E-B7B0-4000-85D3-337DFB0B1DA6}"/>
    <cellStyle name="20% - Accent4 9 5 3" xfId="15558" xr:uid="{155333F2-6AA7-4B70-87E3-C3C1ED9FD88A}"/>
    <cellStyle name="20% - Accent4 9 5 3 2" xfId="44236" xr:uid="{B81AD707-BB8D-4839-A636-EEC2869DCD9C}"/>
    <cellStyle name="20% - Accent4 9 5 4" xfId="24411" xr:uid="{6D03D355-3249-4515-9DD3-927ADEEFE2D3}"/>
    <cellStyle name="20% - Accent4 9 5 4 2" xfId="53088" xr:uid="{E987DB8D-7AA9-4F28-9848-38DB9E1F9515}"/>
    <cellStyle name="20% - Accent4 9 5 5" xfId="30254" xr:uid="{C6BD8A9A-AE7E-4CC2-8506-7FC2D5BCCD43}"/>
    <cellStyle name="20% - Accent4 9 6" xfId="1692" xr:uid="{0B9608AC-E3D5-43A0-9697-2057C9352EF4}"/>
    <cellStyle name="20% - Accent4 9 6 2" xfId="3646" xr:uid="{89470D2D-32CE-4810-8925-F9A093AD1B95}"/>
    <cellStyle name="20% - Accent4 9 6 2 2" xfId="32386" xr:uid="{BA712418-842B-4759-B9B4-1794599B38F7}"/>
    <cellStyle name="20% - Accent4 9 6 3" xfId="17117" xr:uid="{A1550A2E-DD6D-4844-B476-9DC4C52BB392}"/>
    <cellStyle name="20% - Accent4 9 6 3 2" xfId="45795" xr:uid="{DAF6F5BA-C844-4D7C-85D1-8655590DB3D0}"/>
    <cellStyle name="20% - Accent4 9 6 4" xfId="25970" xr:uid="{2A9E4A5F-889C-4614-BEBA-06FBB7D1ED68}"/>
    <cellStyle name="20% - Accent4 9 6 4 2" xfId="54647" xr:uid="{2FA0AF52-759F-42C3-AA68-66466C095B40}"/>
    <cellStyle name="20% - Accent4 9 6 5" xfId="30593" xr:uid="{D152C393-4090-491E-BF4E-CBD7431A3DCF}"/>
    <cellStyle name="20% - Accent4 9 7" xfId="2358" xr:uid="{0974767A-D2A6-4EF2-AB57-9A7DA237A13B}"/>
    <cellStyle name="20% - Accent4 9 7 2" xfId="27563" xr:uid="{01688B9D-3F41-4ADB-990C-9862C01464F3}"/>
    <cellStyle name="20% - Accent4 9 7 2 2" xfId="56240" xr:uid="{2232760B-BA2F-4E25-B0ED-1D333D7C1FC8}"/>
    <cellStyle name="20% - Accent4 9 7 3" xfId="31098" xr:uid="{D2EADF82-D4E7-43E2-A1C3-B721816C1B42}"/>
    <cellStyle name="20% - Accent4 9 8" xfId="4146" xr:uid="{A3092DAA-7627-4040-894D-D7D17398B9E0}"/>
    <cellStyle name="20% - Accent4 9 8 2" xfId="32831" xr:uid="{6C7A14C8-6630-4B71-B832-9641FA90F148}"/>
    <cellStyle name="20% - Accent4 9 9" xfId="9858" xr:uid="{8D734E5C-DE0D-4F5B-BE22-CCB1F9131152}"/>
    <cellStyle name="20% - Accent4 9 9 2" xfId="38536" xr:uid="{7B01306D-86F8-4F29-B225-A82E6B0AB7D6}"/>
    <cellStyle name="20% - Accent5 10" xfId="525" xr:uid="{4A1A8400-5508-44D5-A7EB-7EB79154A72E}"/>
    <cellStyle name="20% - Accent5 10 10" xfId="29426" xr:uid="{31D48E01-2472-4B09-A945-F04C5A2CE744}"/>
    <cellStyle name="20% - Accent5 10 2" xfId="809" xr:uid="{33051A9D-D698-4A09-9E0F-8A561E847471}"/>
    <cellStyle name="20% - Accent5 10 2 2" xfId="2763" xr:uid="{2133B50B-3A56-493F-B210-F907AE701C0E}"/>
    <cellStyle name="20% - Accent5 10 2 2 2" xfId="31503" xr:uid="{D5AA8B19-49B6-425B-A52A-07076DF89F9C}"/>
    <cellStyle name="20% - Accent5 10 2 3" xfId="5521" xr:uid="{21C53247-1E61-4A21-B946-C4C4AFAAB901}"/>
    <cellStyle name="20% - Accent5 10 2 3 2" xfId="34206" xr:uid="{E81F6F2F-FB48-4797-AC03-14EBD1958AF1}"/>
    <cellStyle name="20% - Accent5 10 2 4" xfId="11233" xr:uid="{8876363F-2A80-4265-8C41-2A3DC1190878}"/>
    <cellStyle name="20% - Accent5 10 2 4 2" xfId="39911" xr:uid="{6F2A11C6-90C5-4310-9843-F69C8E26BF34}"/>
    <cellStyle name="20% - Accent5 10 2 5" xfId="20086" xr:uid="{4F2AD275-897C-452B-9450-BC61FE178789}"/>
    <cellStyle name="20% - Accent5 10 2 5 2" xfId="48763" xr:uid="{22D3CC3A-25F7-464A-A471-B2AF2F3E0010}"/>
    <cellStyle name="20% - Accent5 10 2 6" xfId="29710" xr:uid="{4F004D5C-A4CF-4176-B696-9B0DEAE0E75C}"/>
    <cellStyle name="20% - Accent5 10 3" xfId="1082" xr:uid="{9B52B522-55BC-47E9-B3F2-F6697A56D70E}"/>
    <cellStyle name="20% - Accent5 10 3 2" xfId="3036" xr:uid="{E28C7668-C233-41DA-A6A8-BACB61A77C4E}"/>
    <cellStyle name="20% - Accent5 10 3 2 2" xfId="31776" xr:uid="{7C720832-3E14-433F-ACED-B8BC7015A6EE}"/>
    <cellStyle name="20% - Accent5 10 3 3" xfId="6938" xr:uid="{BC855542-74EA-43B1-BFEC-439117B252A6}"/>
    <cellStyle name="20% - Accent5 10 3 3 2" xfId="35623" xr:uid="{F9EE773F-9AB0-45D5-AF2B-DB59DF2DF67A}"/>
    <cellStyle name="20% - Accent5 10 3 4" xfId="12650" xr:uid="{6E0C9214-8CE6-4982-A816-3430E924748E}"/>
    <cellStyle name="20% - Accent5 10 3 4 2" xfId="41328" xr:uid="{25357838-59F3-4C41-BDB4-54EB6F9D9109}"/>
    <cellStyle name="20% - Accent5 10 3 5" xfId="21503" xr:uid="{BAFBE022-BE48-4E2E-A75E-4AB9FC9A58E3}"/>
    <cellStyle name="20% - Accent5 10 3 5 2" xfId="50180" xr:uid="{420545E8-C157-498E-9A57-434C5D92BC02}"/>
    <cellStyle name="20% - Accent5 10 3 6" xfId="29983" xr:uid="{FAB32C17-3E5E-4DC4-957E-D837BE203899}"/>
    <cellStyle name="20% - Accent5 10 4" xfId="1377" xr:uid="{686A4136-9A46-4273-9123-1E73AD37EEAE}"/>
    <cellStyle name="20% - Accent5 10 4 2" xfId="3331" xr:uid="{C08EAB61-2503-4808-8697-C7FD684250F8}"/>
    <cellStyle name="20% - Accent5 10 4 2 2" xfId="32071" xr:uid="{558830B7-5224-41F7-AE83-A28624A446F4}"/>
    <cellStyle name="20% - Accent5 10 4 3" xfId="8355" xr:uid="{492EDEAC-1A6A-4A47-ADDE-2936D1A70109}"/>
    <cellStyle name="20% - Accent5 10 4 3 2" xfId="37040" xr:uid="{C1294704-6F78-4860-97A5-1083B4B42A31}"/>
    <cellStyle name="20% - Accent5 10 4 4" xfId="14067" xr:uid="{EB6E413F-939B-4FE6-8FF0-A033FC79E3F0}"/>
    <cellStyle name="20% - Accent5 10 4 4 2" xfId="42745" xr:uid="{01664D94-6981-4871-B5A3-C7428AC0AE04}"/>
    <cellStyle name="20% - Accent5 10 4 5" xfId="22920" xr:uid="{C05F63E3-7010-45E1-9522-BC69E210B1CB}"/>
    <cellStyle name="20% - Accent5 10 4 5 2" xfId="51597" xr:uid="{310ED491-6700-4DE6-B1A4-718C7DDB91F9}"/>
    <cellStyle name="20% - Accent5 10 4 6" xfId="30278" xr:uid="{D979D6F2-EEF3-4595-9175-01B6BE9BB598}"/>
    <cellStyle name="20% - Accent5 10 5" xfId="1716" xr:uid="{3B952171-229D-4F8E-8035-DE0226481AA0}"/>
    <cellStyle name="20% - Accent5 10 5 2" xfId="3670" xr:uid="{38924B8C-FFB2-4B71-BD84-52A76527805E}"/>
    <cellStyle name="20% - Accent5 10 5 2 2" xfId="32410" xr:uid="{8190D766-FA22-464A-B158-13A4FEC5093B}"/>
    <cellStyle name="20% - Accent5 10 5 3" xfId="15582" xr:uid="{3D2E669B-FACE-48DB-B998-0E06611B6AAD}"/>
    <cellStyle name="20% - Accent5 10 5 3 2" xfId="44260" xr:uid="{F350BD02-8013-429C-B7AE-90A298760E6B}"/>
    <cellStyle name="20% - Accent5 10 5 4" xfId="24435" xr:uid="{E9900F31-DCAC-48F3-903A-58D523590DDA}"/>
    <cellStyle name="20% - Accent5 10 5 4 2" xfId="53112" xr:uid="{6A232729-4348-4E1B-9A18-AD54A3C2962D}"/>
    <cellStyle name="20% - Accent5 10 5 5" xfId="30617" xr:uid="{5602F893-573A-4EEC-BDED-2F083FDD64E7}"/>
    <cellStyle name="20% - Accent5 10 6" xfId="2479" xr:uid="{20883B00-1A04-417E-BA73-44CDE41D1F0E}"/>
    <cellStyle name="20% - Accent5 10 6 2" xfId="17141" xr:uid="{F5BB6A0E-451C-4C67-9397-CEFFF3C7AE82}"/>
    <cellStyle name="20% - Accent5 10 6 2 2" xfId="45819" xr:uid="{B2424B23-C161-4129-BCC2-1609BB17A6E7}"/>
    <cellStyle name="20% - Accent5 10 6 3" xfId="25994" xr:uid="{699C3041-300A-45AE-84D4-89C32B3D61C9}"/>
    <cellStyle name="20% - Accent5 10 6 3 2" xfId="54671" xr:uid="{09DE3904-CB22-4203-9EB9-1FBD74CDE2BB}"/>
    <cellStyle name="20% - Accent5 10 6 4" xfId="31219" xr:uid="{EBA279CB-8FD6-4782-B096-16A5EFFFE597}"/>
    <cellStyle name="20% - Accent5 10 7" xfId="4170" xr:uid="{9C7F70A3-8981-483A-BA02-AD602057CB6F}"/>
    <cellStyle name="20% - Accent5 10 7 2" xfId="27587" xr:uid="{A7C8AA3D-6951-4C5D-B711-753D1330A83B}"/>
    <cellStyle name="20% - Accent5 10 7 2 2" xfId="56264" xr:uid="{16E1F283-DD4C-475C-BF5C-3F9CCD43C5C1}"/>
    <cellStyle name="20% - Accent5 10 7 3" xfId="32855" xr:uid="{275A4B20-49B3-405C-A63E-5B616C0456B2}"/>
    <cellStyle name="20% - Accent5 10 8" xfId="9882" xr:uid="{68086A6D-E9EF-4ECB-A889-15426A72F15E}"/>
    <cellStyle name="20% - Accent5 10 8 2" xfId="38560" xr:uid="{698FB980-7BA8-4B1D-A253-762B9DA1D60B}"/>
    <cellStyle name="20% - Accent5 10 9" xfId="18735" xr:uid="{47E58930-6882-48DD-B2C1-6D01450681B0}"/>
    <cellStyle name="20% - Accent5 10 9 2" xfId="47412" xr:uid="{3CDE0E8B-377B-40D2-90E0-F897C19C531C}"/>
    <cellStyle name="20% - Accent5 11" xfId="831" xr:uid="{09A393A0-04BF-42C1-84A3-7DC0F19ADB19}"/>
    <cellStyle name="20% - Accent5 11 2" xfId="1104" xr:uid="{F5C0F44A-2669-4542-A7B8-C09199C2B564}"/>
    <cellStyle name="20% - Accent5 11 2 2" xfId="3058" xr:uid="{4256B814-94FC-45CE-AF50-6AEBA6278496}"/>
    <cellStyle name="20% - Accent5 11 2 2 2" xfId="31798" xr:uid="{70F509AC-CC65-430C-B3B9-8BA03A40A181}"/>
    <cellStyle name="20% - Accent5 11 2 3" xfId="5543" xr:uid="{0FC93DE8-438B-4B17-9969-26A92904B763}"/>
    <cellStyle name="20% - Accent5 11 2 3 2" xfId="34228" xr:uid="{D0BC8E06-D066-4D70-B9CE-941A90FA9666}"/>
    <cellStyle name="20% - Accent5 11 2 4" xfId="11255" xr:uid="{480E5B5E-1916-484F-9CA9-A8113B67B5F0}"/>
    <cellStyle name="20% - Accent5 11 2 4 2" xfId="39933" xr:uid="{F410B744-F55D-4AD4-AE1A-DD06CE9A712C}"/>
    <cellStyle name="20% - Accent5 11 2 5" xfId="20108" xr:uid="{7E1BE9A4-E2EA-46D4-A368-A90964359EEC}"/>
    <cellStyle name="20% - Accent5 11 2 5 2" xfId="48785" xr:uid="{B44CDC1E-8FA0-42F3-B838-251E22FAF07C}"/>
    <cellStyle name="20% - Accent5 11 2 6" xfId="30005" xr:uid="{98A97C77-B297-4F05-9FD8-9CADEBBB26C4}"/>
    <cellStyle name="20% - Accent5 11 3" xfId="1399" xr:uid="{C5C16CD0-B16E-4963-83FD-F9C634CB66C0}"/>
    <cellStyle name="20% - Accent5 11 3 2" xfId="3353" xr:uid="{3377140D-41C0-4004-867A-CFB52C8867D3}"/>
    <cellStyle name="20% - Accent5 11 3 2 2" xfId="32093" xr:uid="{1ABAF019-E08B-4808-AF9C-614D7E9FD9E5}"/>
    <cellStyle name="20% - Accent5 11 3 3" xfId="6960" xr:uid="{E9933F7F-4C5F-4396-BD20-0079ED85EF07}"/>
    <cellStyle name="20% - Accent5 11 3 3 2" xfId="35645" xr:uid="{E306FB5A-3749-4F89-81E1-F3415866E8D7}"/>
    <cellStyle name="20% - Accent5 11 3 4" xfId="12672" xr:uid="{D307662E-7C0E-42F9-92F7-C915617581E7}"/>
    <cellStyle name="20% - Accent5 11 3 4 2" xfId="41350" xr:uid="{720ABEF6-DCE8-4F2D-99EF-94D9FBD19C7E}"/>
    <cellStyle name="20% - Accent5 11 3 5" xfId="21525" xr:uid="{0F9CDC00-A9C3-40C5-B6B1-AF0B9948D6B6}"/>
    <cellStyle name="20% - Accent5 11 3 5 2" xfId="50202" xr:uid="{A3640964-BA3D-406A-A0B5-76531BE3D16D}"/>
    <cellStyle name="20% - Accent5 11 3 6" xfId="30300" xr:uid="{57C330AD-8A89-4C48-898F-FB1487E8C0C6}"/>
    <cellStyle name="20% - Accent5 11 4" xfId="1738" xr:uid="{E8FE9775-C22A-42F9-80F6-895FD6CD083E}"/>
    <cellStyle name="20% - Accent5 11 4 2" xfId="3692" xr:uid="{39CDBD8F-50B4-4B51-9BF2-04F3BE8926C4}"/>
    <cellStyle name="20% - Accent5 11 4 2 2" xfId="32432" xr:uid="{35960A0E-B58B-459D-B31D-6BA94FFE174B}"/>
    <cellStyle name="20% - Accent5 11 4 3" xfId="8377" xr:uid="{DCEB5C62-1D48-4390-BF35-B424E9DD8225}"/>
    <cellStyle name="20% - Accent5 11 4 3 2" xfId="37062" xr:uid="{FDAC79AC-F5EE-4A5B-B663-45A503D08E7B}"/>
    <cellStyle name="20% - Accent5 11 4 4" xfId="14089" xr:uid="{100439DB-B507-41F0-9C97-4121C4C1E34A}"/>
    <cellStyle name="20% - Accent5 11 4 4 2" xfId="42767" xr:uid="{12AFDB5A-D733-461B-BEFB-0020F9719E39}"/>
    <cellStyle name="20% - Accent5 11 4 5" xfId="22942" xr:uid="{9874590F-E7E5-4BFC-8204-07FB8D068DC2}"/>
    <cellStyle name="20% - Accent5 11 4 5 2" xfId="51619" xr:uid="{0B24214C-AC4E-4618-ACFA-A7C3BFC286D0}"/>
    <cellStyle name="20% - Accent5 11 4 6" xfId="30639" xr:uid="{8C20A0DF-25BE-4467-ABB9-588ED36E4479}"/>
    <cellStyle name="20% - Accent5 11 5" xfId="2785" xr:uid="{62C6EF52-1CEE-4E45-ADA5-2D99E71F4858}"/>
    <cellStyle name="20% - Accent5 11 5 2" xfId="15604" xr:uid="{948716F0-7484-41F2-B6A4-770D42A41F3B}"/>
    <cellStyle name="20% - Accent5 11 5 2 2" xfId="44282" xr:uid="{8EC0A6B7-C5C8-463B-9A78-99C2D58451A9}"/>
    <cellStyle name="20% - Accent5 11 5 3" xfId="24457" xr:uid="{40E10D90-9D78-4642-A6EA-67680C8BEFC6}"/>
    <cellStyle name="20% - Accent5 11 5 3 2" xfId="53134" xr:uid="{B6C2AB62-E015-4D0A-8D62-81FF9076B633}"/>
    <cellStyle name="20% - Accent5 11 5 4" xfId="31525" xr:uid="{9798EAD9-DD86-4EE4-9E0A-431CC2170C4E}"/>
    <cellStyle name="20% - Accent5 11 6" xfId="4192" xr:uid="{1B0CA4E7-75CA-4D4D-B7BD-ECB282AA9276}"/>
    <cellStyle name="20% - Accent5 11 6 2" xfId="17163" xr:uid="{60BA5653-D8BC-463A-9DF9-0F728CE9DDAD}"/>
    <cellStyle name="20% - Accent5 11 6 2 2" xfId="45841" xr:uid="{F91C47DD-C340-4D1C-A770-CC158F14105F}"/>
    <cellStyle name="20% - Accent5 11 6 3" xfId="26016" xr:uid="{78CA13CB-B2FB-4A9B-87C2-08F59FF210C0}"/>
    <cellStyle name="20% - Accent5 11 6 3 2" xfId="54693" xr:uid="{0351FDDE-4684-4DF8-B518-A4E8A78792DC}"/>
    <cellStyle name="20% - Accent5 11 6 4" xfId="32877" xr:uid="{AAB96EC5-318E-4E3E-8C3F-742B6DB264E8}"/>
    <cellStyle name="20% - Accent5 11 7" xfId="9904" xr:uid="{412BD825-1BCC-4536-B445-54822630DC39}"/>
    <cellStyle name="20% - Accent5 11 7 2" xfId="27609" xr:uid="{AC1A0156-1AD6-4091-814F-01BB9D6CABE7}"/>
    <cellStyle name="20% - Accent5 11 7 2 2" xfId="56286" xr:uid="{2F810844-AA07-4DE1-A64B-0EF2A8BE15DD}"/>
    <cellStyle name="20% - Accent5 11 7 3" xfId="38582" xr:uid="{DC13320D-9B3C-4593-BFB6-02E058C7BEBA}"/>
    <cellStyle name="20% - Accent5 11 8" xfId="18757" xr:uid="{70836477-AB5B-45CA-BB0E-EF37689B4651}"/>
    <cellStyle name="20% - Accent5 11 8 2" xfId="47434" xr:uid="{B119228D-3370-40A7-8858-76B56CA3FD1C}"/>
    <cellStyle name="20% - Accent5 11 9" xfId="29732" xr:uid="{10EBAFEA-5009-480A-85EB-4BA9D591D172}"/>
    <cellStyle name="20% - Accent5 12" xfId="853" xr:uid="{C01F83BF-3FC3-4803-9FF8-ECF58CC846ED}"/>
    <cellStyle name="20% - Accent5 12 2" xfId="1126" xr:uid="{F2C52D35-B402-4149-8431-47C9F16FFAFC}"/>
    <cellStyle name="20% - Accent5 12 2 2" xfId="3080" xr:uid="{BB39E6A6-5DB0-4713-9043-07D802026ABA}"/>
    <cellStyle name="20% - Accent5 12 2 2 2" xfId="31820" xr:uid="{8D4CF134-CCC4-4323-93E6-B50BA7C42F74}"/>
    <cellStyle name="20% - Accent5 12 2 3" xfId="5565" xr:uid="{FF7FFCD2-840E-4ABD-9A17-F38B45E7BAE5}"/>
    <cellStyle name="20% - Accent5 12 2 3 2" xfId="34250" xr:uid="{DC2C5B0D-FC96-4AB5-9075-D4DBBCEBA37C}"/>
    <cellStyle name="20% - Accent5 12 2 4" xfId="11277" xr:uid="{4C76BBA2-E252-42D1-9CCA-832E08455886}"/>
    <cellStyle name="20% - Accent5 12 2 4 2" xfId="39955" xr:uid="{337FFFF4-64DC-47C4-8265-D5A786598ADB}"/>
    <cellStyle name="20% - Accent5 12 2 5" xfId="20130" xr:uid="{B66C6299-D041-4F15-89D7-66E4DC425B86}"/>
    <cellStyle name="20% - Accent5 12 2 5 2" xfId="48807" xr:uid="{9AB8CCD3-E814-4325-97D0-88EC03755A5A}"/>
    <cellStyle name="20% - Accent5 12 2 6" xfId="30027" xr:uid="{3C82561D-F9BC-4C87-AB0F-85E658B03B83}"/>
    <cellStyle name="20% - Accent5 12 3" xfId="1421" xr:uid="{CA8A77CE-4A45-4E0A-B873-699CFD0427D4}"/>
    <cellStyle name="20% - Accent5 12 3 2" xfId="3375" xr:uid="{CD570B4C-CF89-4C2C-B84D-888762B795B1}"/>
    <cellStyle name="20% - Accent5 12 3 2 2" xfId="32115" xr:uid="{94A20F23-6FE3-41DE-8762-CEC19EEAFAB9}"/>
    <cellStyle name="20% - Accent5 12 3 3" xfId="6982" xr:uid="{4BBAE105-7AD1-4093-8C67-E5F172C855EF}"/>
    <cellStyle name="20% - Accent5 12 3 3 2" xfId="35667" xr:uid="{D51CA068-2BA7-438A-B9DB-A5B70A4CA4C9}"/>
    <cellStyle name="20% - Accent5 12 3 4" xfId="12694" xr:uid="{554C9044-24AE-4B8A-8069-C4A94C9D1B7A}"/>
    <cellStyle name="20% - Accent5 12 3 4 2" xfId="41372" xr:uid="{7A00C015-8789-468A-8FD8-76BCE890597C}"/>
    <cellStyle name="20% - Accent5 12 3 5" xfId="21547" xr:uid="{BBB9A409-0B4A-4A94-B744-7D699E64B875}"/>
    <cellStyle name="20% - Accent5 12 3 5 2" xfId="50224" xr:uid="{64A09778-AC1C-41A1-9BFB-C00E9A4587DA}"/>
    <cellStyle name="20% - Accent5 12 3 6" xfId="30322" xr:uid="{C17D05BA-50F3-4ED6-ABB4-D2A01690560A}"/>
    <cellStyle name="20% - Accent5 12 4" xfId="1760" xr:uid="{A3BC0FBB-E1F9-4A92-BD9A-6114FE6C7080}"/>
    <cellStyle name="20% - Accent5 12 4 2" xfId="3714" xr:uid="{188F07E2-4CB9-4864-A311-88141BFE3826}"/>
    <cellStyle name="20% - Accent5 12 4 2 2" xfId="32454" xr:uid="{BE78F49F-541A-49ED-A0A6-2D43B701287B}"/>
    <cellStyle name="20% - Accent5 12 4 3" xfId="8399" xr:uid="{3A04F154-8481-4D5E-8798-8E95BBED8F0F}"/>
    <cellStyle name="20% - Accent5 12 4 3 2" xfId="37084" xr:uid="{BEACD62D-D5DA-4E85-BF03-B0E2A864E05C}"/>
    <cellStyle name="20% - Accent5 12 4 4" xfId="14111" xr:uid="{CA5B6D4B-6092-4259-8825-D75E157FAD45}"/>
    <cellStyle name="20% - Accent5 12 4 4 2" xfId="42789" xr:uid="{D4E6D9B4-9BF8-44FD-9323-ECB1261765D5}"/>
    <cellStyle name="20% - Accent5 12 4 5" xfId="22964" xr:uid="{6C147F62-262F-45C8-97C8-9F3EE569323F}"/>
    <cellStyle name="20% - Accent5 12 4 5 2" xfId="51641" xr:uid="{27A984B8-F885-4908-B237-AEBE4A134F39}"/>
    <cellStyle name="20% - Accent5 12 4 6" xfId="30661" xr:uid="{F616BC5D-34DA-4BA2-9F36-8C8CED76596E}"/>
    <cellStyle name="20% - Accent5 12 5" xfId="2807" xr:uid="{0B629F72-994F-467F-9478-CBAB91A09724}"/>
    <cellStyle name="20% - Accent5 12 5 2" xfId="15626" xr:uid="{9AB94528-137E-4D79-A831-09560B5F0B08}"/>
    <cellStyle name="20% - Accent5 12 5 2 2" xfId="44304" xr:uid="{57E3D9F4-E87D-4F3F-A5EF-98C1F9AB2BE8}"/>
    <cellStyle name="20% - Accent5 12 5 3" xfId="24479" xr:uid="{08ABD418-F404-455D-B0D5-7F5B23AFF4C8}"/>
    <cellStyle name="20% - Accent5 12 5 3 2" xfId="53156" xr:uid="{53858FC0-98B8-45B1-8D1D-F27CC85C7C7E}"/>
    <cellStyle name="20% - Accent5 12 5 4" xfId="31547" xr:uid="{9D27BADF-601D-4665-AF10-803CB0BD5FBF}"/>
    <cellStyle name="20% - Accent5 12 6" xfId="4214" xr:uid="{4EBA044A-7438-46C3-A6E4-6F5C78B99F22}"/>
    <cellStyle name="20% - Accent5 12 6 2" xfId="17185" xr:uid="{F5E8B015-8465-4148-B4F6-B543030E6242}"/>
    <cellStyle name="20% - Accent5 12 6 2 2" xfId="45863" xr:uid="{C7556503-3FF8-4EF6-8A9D-07D01D17709A}"/>
    <cellStyle name="20% - Accent5 12 6 3" xfId="26038" xr:uid="{65C864DA-2651-41AA-9C2F-BD40FA67D3E4}"/>
    <cellStyle name="20% - Accent5 12 6 3 2" xfId="54715" xr:uid="{DAFA016E-B324-49A8-BD27-D77F301094CF}"/>
    <cellStyle name="20% - Accent5 12 6 4" xfId="32899" xr:uid="{70BDAED2-FC06-44CF-B047-61C28738912C}"/>
    <cellStyle name="20% - Accent5 12 7" xfId="9926" xr:uid="{8C697CD8-1443-4B10-8B1F-456741B1E5F3}"/>
    <cellStyle name="20% - Accent5 12 7 2" xfId="27631" xr:uid="{E2EAD48A-CF96-4F5B-B9E9-677C2FB6DF0F}"/>
    <cellStyle name="20% - Accent5 12 7 2 2" xfId="56308" xr:uid="{D4644BA2-E1E0-4C57-8710-778C501365C8}"/>
    <cellStyle name="20% - Accent5 12 7 3" xfId="38604" xr:uid="{864C8EB5-E8A8-4A37-991F-EB461E3BBD33}"/>
    <cellStyle name="20% - Accent5 12 8" xfId="18779" xr:uid="{8EE07D70-F54F-43B7-A107-B83704059FBC}"/>
    <cellStyle name="20% - Accent5 12 8 2" xfId="47456" xr:uid="{99497530-C128-4B7E-AEE1-E60F84CA5939}"/>
    <cellStyle name="20% - Accent5 12 9" xfId="29754" xr:uid="{ADBD25D3-5F35-46C7-AA0D-188472796AF8}"/>
    <cellStyle name="20% - Accent5 13" xfId="875" xr:uid="{C1FFE5A9-9B34-4503-90B8-9A9975211AC1}"/>
    <cellStyle name="20% - Accent5 13 2" xfId="1148" xr:uid="{73886F57-E245-467A-BFA9-9D026BF48CF6}"/>
    <cellStyle name="20% - Accent5 13 2 2" xfId="3102" xr:uid="{2D7587E5-370A-44E6-9E17-C0F8DF313A30}"/>
    <cellStyle name="20% - Accent5 13 2 2 2" xfId="31842" xr:uid="{D9385180-3EC3-45EA-96D9-293DDFC138B0}"/>
    <cellStyle name="20% - Accent5 13 2 3" xfId="5587" xr:uid="{6B31E4A8-44F1-4C57-82E1-817E58711089}"/>
    <cellStyle name="20% - Accent5 13 2 3 2" xfId="34272" xr:uid="{7CA422A4-B582-493F-A49A-0F89AB0E9A95}"/>
    <cellStyle name="20% - Accent5 13 2 4" xfId="11299" xr:uid="{D6ABCA1C-52F8-4A3C-BA4A-74CE213E806D}"/>
    <cellStyle name="20% - Accent5 13 2 4 2" xfId="39977" xr:uid="{87162711-1899-44CE-A14C-BF2B1262DE3E}"/>
    <cellStyle name="20% - Accent5 13 2 5" xfId="20152" xr:uid="{5FF1DE6B-E396-403E-8352-C45CAD91A42C}"/>
    <cellStyle name="20% - Accent5 13 2 5 2" xfId="48829" xr:uid="{88949A38-FDF4-48EA-9805-7E7B9C2FAD0B}"/>
    <cellStyle name="20% - Accent5 13 2 6" xfId="30049" xr:uid="{00DB66AC-52E9-486B-8DF1-D3F3710122F1}"/>
    <cellStyle name="20% - Accent5 13 3" xfId="1443" xr:uid="{14651012-FAAD-46BC-A304-D45ED65EC88C}"/>
    <cellStyle name="20% - Accent5 13 3 2" xfId="3397" xr:uid="{C7B6C58F-7192-4B7B-BA83-A6548390E760}"/>
    <cellStyle name="20% - Accent5 13 3 2 2" xfId="32137" xr:uid="{3909137D-BEE7-4CBE-850C-3FC5FCD5AC9C}"/>
    <cellStyle name="20% - Accent5 13 3 3" xfId="7004" xr:uid="{8252B3F1-67A0-4720-930B-561FAE777F2C}"/>
    <cellStyle name="20% - Accent5 13 3 3 2" xfId="35689" xr:uid="{8C0956F0-623D-49BF-8DB6-F4A8949A4DE2}"/>
    <cellStyle name="20% - Accent5 13 3 4" xfId="12716" xr:uid="{7D133272-F82E-444C-811B-0815E40CF698}"/>
    <cellStyle name="20% - Accent5 13 3 4 2" xfId="41394" xr:uid="{B5174B6B-6090-4737-94ED-7DCA5A33F48A}"/>
    <cellStyle name="20% - Accent5 13 3 5" xfId="21569" xr:uid="{853297AF-F9AD-4008-9BF2-E5E609B53F24}"/>
    <cellStyle name="20% - Accent5 13 3 5 2" xfId="50246" xr:uid="{A842447F-57CF-4551-92ED-8CE71E79CB6C}"/>
    <cellStyle name="20% - Accent5 13 3 6" xfId="30344" xr:uid="{E5C39401-8DB0-4217-B631-57D7AA58BE2F}"/>
    <cellStyle name="20% - Accent5 13 4" xfId="1782" xr:uid="{40628DA7-5B99-4C40-9993-07E13E1B8615}"/>
    <cellStyle name="20% - Accent5 13 4 2" xfId="3736" xr:uid="{0FC25F40-ED16-4C8D-8C43-E31A877076BD}"/>
    <cellStyle name="20% - Accent5 13 4 2 2" xfId="32476" xr:uid="{949A1AF2-33E6-4422-862F-BB4FD971B8E7}"/>
    <cellStyle name="20% - Accent5 13 4 3" xfId="8421" xr:uid="{FAC207C4-6BB2-4CB8-8115-EFB94F35F8CF}"/>
    <cellStyle name="20% - Accent5 13 4 3 2" xfId="37106" xr:uid="{559D3476-162F-4A91-9F57-C7C7F6687F62}"/>
    <cellStyle name="20% - Accent5 13 4 4" xfId="14133" xr:uid="{CF9A4D0C-7887-4888-B650-8CB9F077754B}"/>
    <cellStyle name="20% - Accent5 13 4 4 2" xfId="42811" xr:uid="{DAFE84FD-8F95-4CDA-B22B-087B78DDF37C}"/>
    <cellStyle name="20% - Accent5 13 4 5" xfId="22986" xr:uid="{CD2FDE2B-5747-4391-8BE5-CF0CDFCA28AB}"/>
    <cellStyle name="20% - Accent5 13 4 5 2" xfId="51663" xr:uid="{87C848E9-51F2-4F7F-8DAF-EA97CAD663B8}"/>
    <cellStyle name="20% - Accent5 13 4 6" xfId="30683" xr:uid="{7714DD5B-0C7C-4396-9B3B-28C40C30C551}"/>
    <cellStyle name="20% - Accent5 13 5" xfId="2829" xr:uid="{A5267178-01A8-4113-9D76-E065783ECD10}"/>
    <cellStyle name="20% - Accent5 13 5 2" xfId="15648" xr:uid="{224F03CD-CDFF-4CE5-BA31-71E32B7402EB}"/>
    <cellStyle name="20% - Accent5 13 5 2 2" xfId="44326" xr:uid="{8CCF8C39-F606-48A8-9615-94921A1DF55B}"/>
    <cellStyle name="20% - Accent5 13 5 3" xfId="24501" xr:uid="{894DD8EC-5854-4555-80DA-2DB4DE0691E8}"/>
    <cellStyle name="20% - Accent5 13 5 3 2" xfId="53178" xr:uid="{1D35D72B-564E-475E-8BC4-84A1F11F94FE}"/>
    <cellStyle name="20% - Accent5 13 5 4" xfId="31569" xr:uid="{66A5C934-CAC6-4B4A-B90E-CAD52D4DDF2F}"/>
    <cellStyle name="20% - Accent5 13 6" xfId="4236" xr:uid="{2C9C88D0-8390-4DE1-81FD-EB5C45C3E938}"/>
    <cellStyle name="20% - Accent5 13 6 2" xfId="17207" xr:uid="{706ACE0F-59BD-4492-A469-E211BB8D4705}"/>
    <cellStyle name="20% - Accent5 13 6 2 2" xfId="45885" xr:uid="{2F955A7D-B71B-48C5-BC86-9136F0CB9221}"/>
    <cellStyle name="20% - Accent5 13 6 3" xfId="26060" xr:uid="{AF3948CE-DC6C-4F65-9BC5-82C363DA0809}"/>
    <cellStyle name="20% - Accent5 13 6 3 2" xfId="54737" xr:uid="{FC5EBC9C-EE1C-4219-85A2-5BB1B0C276C0}"/>
    <cellStyle name="20% - Accent5 13 6 4" xfId="32921" xr:uid="{B470BC0F-A167-41E8-B0FD-919024E969ED}"/>
    <cellStyle name="20% - Accent5 13 7" xfId="9948" xr:uid="{A68623ED-FDC1-44CC-8B70-8841B093A2BD}"/>
    <cellStyle name="20% - Accent5 13 7 2" xfId="27653" xr:uid="{AC00268C-2B5D-4B3E-B6AD-36B019A01B08}"/>
    <cellStyle name="20% - Accent5 13 7 2 2" xfId="56330" xr:uid="{87F47838-E60F-4DEF-82B7-5C48D8CAD754}"/>
    <cellStyle name="20% - Accent5 13 7 3" xfId="38626" xr:uid="{3CDE4585-6D1E-4F8F-BE4C-2D038F2DBF85}"/>
    <cellStyle name="20% - Accent5 13 8" xfId="18801" xr:uid="{49B37C00-E74E-4BC0-88B4-93FDD20E2E33}"/>
    <cellStyle name="20% - Accent5 13 8 2" xfId="47478" xr:uid="{15519A0B-ACC6-4652-93C3-13A5D0099187}"/>
    <cellStyle name="20% - Accent5 13 9" xfId="29776" xr:uid="{B769A008-9D01-4167-8B16-AC7F79FE3156}"/>
    <cellStyle name="20% - Accent5 14" xfId="897" xr:uid="{DB7014B5-DBA6-4A77-8A47-66254AE81C67}"/>
    <cellStyle name="20% - Accent5 14 2" xfId="1170" xr:uid="{9D5E1D00-B103-4599-96BA-637F028ADB48}"/>
    <cellStyle name="20% - Accent5 14 2 2" xfId="3124" xr:uid="{9CDFF1A2-462B-4E95-B7FC-3ED2D2BD8FAF}"/>
    <cellStyle name="20% - Accent5 14 2 2 2" xfId="31864" xr:uid="{1C2CAF4C-1E57-4722-B337-1E26FAAFACE3}"/>
    <cellStyle name="20% - Accent5 14 2 3" xfId="5609" xr:uid="{859FF4DA-6549-442F-B8A6-B39CABED016E}"/>
    <cellStyle name="20% - Accent5 14 2 3 2" xfId="34294" xr:uid="{DEFB5BD6-9590-4D70-913C-C773F69940F0}"/>
    <cellStyle name="20% - Accent5 14 2 4" xfId="11321" xr:uid="{56391014-8638-4600-B5EE-C843778325CA}"/>
    <cellStyle name="20% - Accent5 14 2 4 2" xfId="39999" xr:uid="{969C60E9-E92D-4BFE-BD6A-1D55BBC199E2}"/>
    <cellStyle name="20% - Accent5 14 2 5" xfId="20174" xr:uid="{6B8A41B6-B00C-440F-A8DF-1EF6E9A98F91}"/>
    <cellStyle name="20% - Accent5 14 2 5 2" xfId="48851" xr:uid="{72A20F8F-9038-48CF-B7C8-25B38EFCB6A2}"/>
    <cellStyle name="20% - Accent5 14 2 6" xfId="30071" xr:uid="{B6E1E1F4-66A2-439F-88C6-0F093943BBBD}"/>
    <cellStyle name="20% - Accent5 14 3" xfId="1465" xr:uid="{3257D578-EDF0-4F93-ADEE-A33AEAEFD28A}"/>
    <cellStyle name="20% - Accent5 14 3 2" xfId="3419" xr:uid="{7171535F-0371-43FD-8622-6698C450B5CA}"/>
    <cellStyle name="20% - Accent5 14 3 2 2" xfId="32159" xr:uid="{D32501C1-1704-4C06-9065-1DD250C00D86}"/>
    <cellStyle name="20% - Accent5 14 3 3" xfId="7026" xr:uid="{A529990C-C7DB-4C9B-874E-F4728FDA5E0D}"/>
    <cellStyle name="20% - Accent5 14 3 3 2" xfId="35711" xr:uid="{5D6FFC4E-882C-4A7E-A5F7-102B242D68CE}"/>
    <cellStyle name="20% - Accent5 14 3 4" xfId="12738" xr:uid="{37FEC062-1BCF-4E84-87C5-C8F2EE1CCC46}"/>
    <cellStyle name="20% - Accent5 14 3 4 2" xfId="41416" xr:uid="{EF358BDE-6DFC-4E39-9824-CE09ACBA35C7}"/>
    <cellStyle name="20% - Accent5 14 3 5" xfId="21591" xr:uid="{3D762184-2210-4E08-84EF-0BE302FEB98B}"/>
    <cellStyle name="20% - Accent5 14 3 5 2" xfId="50268" xr:uid="{64F5DA3E-35ED-43AA-BAB4-F5174643F296}"/>
    <cellStyle name="20% - Accent5 14 3 6" xfId="30366" xr:uid="{D831B43D-1B90-41F0-A4DD-7C68BED76CF7}"/>
    <cellStyle name="20% - Accent5 14 4" xfId="1804" xr:uid="{EAD31E8C-9E8A-4B0A-99CA-54A9D03ABBFF}"/>
    <cellStyle name="20% - Accent5 14 4 2" xfId="3758" xr:uid="{87D0D2E8-1FAA-4C24-A6A5-9D2549CB6CE6}"/>
    <cellStyle name="20% - Accent5 14 4 2 2" xfId="32498" xr:uid="{8114DF92-F386-4D84-BEF2-4D42454E9C93}"/>
    <cellStyle name="20% - Accent5 14 4 3" xfId="8443" xr:uid="{14D18899-EC4B-4DB7-8E7E-1F5FF884D849}"/>
    <cellStyle name="20% - Accent5 14 4 3 2" xfId="37128" xr:uid="{EECBA76D-5C9D-4F8E-B51E-4F001BC736BB}"/>
    <cellStyle name="20% - Accent5 14 4 4" xfId="14155" xr:uid="{A6772FF6-10CE-460E-9E5D-929C9913B2C0}"/>
    <cellStyle name="20% - Accent5 14 4 4 2" xfId="42833" xr:uid="{6F05CFD3-D941-409D-8BE3-457912BC295A}"/>
    <cellStyle name="20% - Accent5 14 4 5" xfId="23008" xr:uid="{27D599A1-E420-40C6-8FC1-B9BC785F0825}"/>
    <cellStyle name="20% - Accent5 14 4 5 2" xfId="51685" xr:uid="{EE393B10-AD00-4596-8B0B-2F705D706808}"/>
    <cellStyle name="20% - Accent5 14 4 6" xfId="30705" xr:uid="{83315270-B67A-4398-AE2B-274A39E29377}"/>
    <cellStyle name="20% - Accent5 14 5" xfId="2851" xr:uid="{9B67C1CB-1C26-4C23-82E1-C985248FE460}"/>
    <cellStyle name="20% - Accent5 14 5 2" xfId="15670" xr:uid="{ADCD2B54-CC0A-4581-AD04-F73638CAFF89}"/>
    <cellStyle name="20% - Accent5 14 5 2 2" xfId="44348" xr:uid="{A931E57D-70F8-483C-8AA2-47A993B12247}"/>
    <cellStyle name="20% - Accent5 14 5 3" xfId="24523" xr:uid="{039A3E06-D41C-4DC3-A031-27B1F2636A9F}"/>
    <cellStyle name="20% - Accent5 14 5 3 2" xfId="53200" xr:uid="{8DAD0A4B-380A-44DD-A81B-35D553686086}"/>
    <cellStyle name="20% - Accent5 14 5 4" xfId="31591" xr:uid="{DFC9384D-647D-4710-A6FC-B2933C663102}"/>
    <cellStyle name="20% - Accent5 14 6" xfId="4258" xr:uid="{9A1FB954-C348-4B27-8008-1346E561E47B}"/>
    <cellStyle name="20% - Accent5 14 6 2" xfId="17229" xr:uid="{5595F830-1631-4D31-9C6E-988C990BE0CD}"/>
    <cellStyle name="20% - Accent5 14 6 2 2" xfId="45907" xr:uid="{C14688B7-E99B-462F-B52E-4C97BBEC3140}"/>
    <cellStyle name="20% - Accent5 14 6 3" xfId="26082" xr:uid="{29DF8B28-4623-440F-9BDD-83DB52CB4947}"/>
    <cellStyle name="20% - Accent5 14 6 3 2" xfId="54759" xr:uid="{378D1114-EBF7-48B0-B0FA-DD0248F34753}"/>
    <cellStyle name="20% - Accent5 14 6 4" xfId="32943" xr:uid="{7D722CF8-464B-4273-93D4-477AF171D983}"/>
    <cellStyle name="20% - Accent5 14 7" xfId="9970" xr:uid="{CB44DFEA-F57E-4938-B4DF-B5787BBC48A8}"/>
    <cellStyle name="20% - Accent5 14 7 2" xfId="27675" xr:uid="{475D65FA-F823-4F54-81F6-9FC9BDCA7514}"/>
    <cellStyle name="20% - Accent5 14 7 2 2" xfId="56352" xr:uid="{DFBB7A95-47BB-4921-93D4-F522556FDEB0}"/>
    <cellStyle name="20% - Accent5 14 7 3" xfId="38648" xr:uid="{27178C59-614B-47EA-B259-AF5A4326DC34}"/>
    <cellStyle name="20% - Accent5 14 8" xfId="18823" xr:uid="{8AACF7D0-8E2C-43B9-B858-87A83A240C05}"/>
    <cellStyle name="20% - Accent5 14 8 2" xfId="47500" xr:uid="{E0D9D4DA-9360-45BC-ABB6-E57DEE5BF298}"/>
    <cellStyle name="20% - Accent5 14 9" xfId="29798" xr:uid="{95B15C8E-DD9C-4F83-8A1D-D02A1D31B844}"/>
    <cellStyle name="20% - Accent5 15" xfId="919" xr:uid="{C6780CEC-8312-4DE0-8435-99387033160B}"/>
    <cellStyle name="20% - Accent5 15 2" xfId="1192" xr:uid="{1780B276-4E2D-4E27-A9ED-FD5D7A3EA2B6}"/>
    <cellStyle name="20% - Accent5 15 2 2" xfId="3146" xr:uid="{E9FD3203-9940-4D2D-9F77-29ADDE521568}"/>
    <cellStyle name="20% - Accent5 15 2 2 2" xfId="31886" xr:uid="{57881BDD-2AF6-420E-A214-E01999C0D45E}"/>
    <cellStyle name="20% - Accent5 15 2 3" xfId="5631" xr:uid="{02A5F045-5C8D-4806-BB08-6D27683F4092}"/>
    <cellStyle name="20% - Accent5 15 2 3 2" xfId="34316" xr:uid="{D65BB19C-3A84-40EC-9464-F7BD2B897520}"/>
    <cellStyle name="20% - Accent5 15 2 4" xfId="11343" xr:uid="{9967957C-02AB-4FA6-99B9-A78D63C0A309}"/>
    <cellStyle name="20% - Accent5 15 2 4 2" xfId="40021" xr:uid="{B9D2B5AD-45AD-4570-8EC6-B842FFB66B93}"/>
    <cellStyle name="20% - Accent5 15 2 5" xfId="20196" xr:uid="{67D72C48-D886-4869-9197-EA8B1E7D15C0}"/>
    <cellStyle name="20% - Accent5 15 2 5 2" xfId="48873" xr:uid="{C76180A3-6AB4-41AB-954F-FC50F4046079}"/>
    <cellStyle name="20% - Accent5 15 2 6" xfId="30093" xr:uid="{C3C016DB-D064-4B94-8726-581A00DCCD91}"/>
    <cellStyle name="20% - Accent5 15 3" xfId="1487" xr:uid="{5006D465-E538-471E-9431-12E34F795F81}"/>
    <cellStyle name="20% - Accent5 15 3 2" xfId="3441" xr:uid="{4EEAE587-A019-43D4-8BC0-13C2A32C511B}"/>
    <cellStyle name="20% - Accent5 15 3 2 2" xfId="32181" xr:uid="{9B2E1657-DB2F-478C-9DDA-6CAD17002BC4}"/>
    <cellStyle name="20% - Accent5 15 3 3" xfId="7048" xr:uid="{7BA75C9D-0C04-435B-AE73-618ECB978507}"/>
    <cellStyle name="20% - Accent5 15 3 3 2" xfId="35733" xr:uid="{D146C511-A92A-4B80-A135-CD8DCEA5C7EF}"/>
    <cellStyle name="20% - Accent5 15 3 4" xfId="12760" xr:uid="{89F89A04-2782-4AFF-8802-DC0DDBA1C0BE}"/>
    <cellStyle name="20% - Accent5 15 3 4 2" xfId="41438" xr:uid="{637FE557-6D8B-430E-AEFD-51EB7C62EDAC}"/>
    <cellStyle name="20% - Accent5 15 3 5" xfId="21613" xr:uid="{6F5CCC5C-D764-485A-AC44-B3B9070A520C}"/>
    <cellStyle name="20% - Accent5 15 3 5 2" xfId="50290" xr:uid="{E20EE8B0-4B6F-49AB-A07A-93A3C04DF352}"/>
    <cellStyle name="20% - Accent5 15 3 6" xfId="30388" xr:uid="{49E03055-C44C-46CF-A77F-0C5FF6F719E6}"/>
    <cellStyle name="20% - Accent5 15 4" xfId="1826" xr:uid="{514DAAC3-20E8-4F6A-BC86-A956A2E99E5C}"/>
    <cellStyle name="20% - Accent5 15 4 2" xfId="3780" xr:uid="{88EA9B7D-9C01-4E4E-BAA6-02AFE423B625}"/>
    <cellStyle name="20% - Accent5 15 4 2 2" xfId="32520" xr:uid="{18EB435C-3CE0-4DCF-809F-4D10A6E82654}"/>
    <cellStyle name="20% - Accent5 15 4 3" xfId="8465" xr:uid="{35BB1719-9D46-4059-A16F-3C513935E060}"/>
    <cellStyle name="20% - Accent5 15 4 3 2" xfId="37150" xr:uid="{DBF637B5-C245-493B-BC09-D0B0B122DAEF}"/>
    <cellStyle name="20% - Accent5 15 4 4" xfId="14177" xr:uid="{CC69ECF7-578D-46B1-9926-0F56496225D7}"/>
    <cellStyle name="20% - Accent5 15 4 4 2" xfId="42855" xr:uid="{C3D349BA-A596-45FC-9869-6F4AAC8A72DB}"/>
    <cellStyle name="20% - Accent5 15 4 5" xfId="23030" xr:uid="{C98EDD37-94D3-4891-B9B9-B95A2772C263}"/>
    <cellStyle name="20% - Accent5 15 4 5 2" xfId="51707" xr:uid="{E07DE990-D29B-4F70-AE68-2BD4BA14C764}"/>
    <cellStyle name="20% - Accent5 15 4 6" xfId="30727" xr:uid="{D1004907-5E4E-487C-94F9-396262A076FD}"/>
    <cellStyle name="20% - Accent5 15 5" xfId="2873" xr:uid="{09CEBEB8-C9C2-400D-88C7-3071A81BADBE}"/>
    <cellStyle name="20% - Accent5 15 5 2" xfId="15692" xr:uid="{D9AB6B78-BD22-40C0-A7E8-F69795D7C44A}"/>
    <cellStyle name="20% - Accent5 15 5 2 2" xfId="44370" xr:uid="{113843E7-0B3E-44D1-B2F0-CC9677EE79C5}"/>
    <cellStyle name="20% - Accent5 15 5 3" xfId="24545" xr:uid="{E2C4717D-A0B2-4EB3-A2EE-0E57271B0B53}"/>
    <cellStyle name="20% - Accent5 15 5 3 2" xfId="53222" xr:uid="{66B4F760-B416-4168-A308-6D0A59E65E4F}"/>
    <cellStyle name="20% - Accent5 15 5 4" xfId="31613" xr:uid="{A147A1C7-F52C-407B-8C6A-169AF2901A58}"/>
    <cellStyle name="20% - Accent5 15 6" xfId="4280" xr:uid="{78A28791-07ED-471E-A42F-70F5600059C5}"/>
    <cellStyle name="20% - Accent5 15 6 2" xfId="17251" xr:uid="{799E0DA7-E835-47E3-B26A-463508375FE6}"/>
    <cellStyle name="20% - Accent5 15 6 2 2" xfId="45929" xr:uid="{62F6F892-C2F0-44A3-827F-75B84C479913}"/>
    <cellStyle name="20% - Accent5 15 6 3" xfId="26104" xr:uid="{5C384A2B-3EA3-4215-8130-FC8184D94D85}"/>
    <cellStyle name="20% - Accent5 15 6 3 2" xfId="54781" xr:uid="{C61E549F-8C32-4A64-A85D-AC9F5015417E}"/>
    <cellStyle name="20% - Accent5 15 6 4" xfId="32965" xr:uid="{83718F39-2048-4288-8F61-812DABDB3470}"/>
    <cellStyle name="20% - Accent5 15 7" xfId="9992" xr:uid="{A2823CE5-4400-4C6A-8EC3-CFB7CB96BF7C}"/>
    <cellStyle name="20% - Accent5 15 7 2" xfId="27697" xr:uid="{625772A4-BD4E-4FEA-9C27-DC770427B178}"/>
    <cellStyle name="20% - Accent5 15 7 2 2" xfId="56374" xr:uid="{FAE6D9FF-4F56-4EC9-947D-582F3028AAFA}"/>
    <cellStyle name="20% - Accent5 15 7 3" xfId="38670" xr:uid="{6BBA51E3-5276-431B-BBF6-A6C99ADC8163}"/>
    <cellStyle name="20% - Accent5 15 8" xfId="18845" xr:uid="{91516FB7-6788-4529-AD44-9FBEAEBEE84F}"/>
    <cellStyle name="20% - Accent5 15 8 2" xfId="47522" xr:uid="{4269CCC7-4336-4331-AB74-3D8EA306F603}"/>
    <cellStyle name="20% - Accent5 15 9" xfId="29820" xr:uid="{11418E22-252E-42C2-BA01-4AD36850F571}"/>
    <cellStyle name="20% - Accent5 16" xfId="666" xr:uid="{646A71BC-6E99-4C08-873F-9226999B9DAD}"/>
    <cellStyle name="20% - Accent5 16 2" xfId="1214" xr:uid="{3E3F3F97-7F7E-40A3-8B8D-715869F92195}"/>
    <cellStyle name="20% - Accent5 16 2 2" xfId="3168" xr:uid="{339278AA-2735-4C65-9D36-F5FA291F5316}"/>
    <cellStyle name="20% - Accent5 16 2 2 2" xfId="31908" xr:uid="{72E4D35C-9631-4D82-8EB0-E98A07AEFC34}"/>
    <cellStyle name="20% - Accent5 16 2 3" xfId="5653" xr:uid="{908A7329-806B-4444-82B5-CB18FC824265}"/>
    <cellStyle name="20% - Accent5 16 2 3 2" xfId="34338" xr:uid="{C3B2F910-01F4-4506-A9B4-A975997C9CF0}"/>
    <cellStyle name="20% - Accent5 16 2 4" xfId="11365" xr:uid="{F8F0B30E-EC1F-4B9C-87DD-91E12178871F}"/>
    <cellStyle name="20% - Accent5 16 2 4 2" xfId="40043" xr:uid="{BCEAA9C6-B3E6-4BA6-9E86-6EDFB8CE039A}"/>
    <cellStyle name="20% - Accent5 16 2 5" xfId="20218" xr:uid="{B8DEBD88-57FB-45EB-875A-CBC385B8A179}"/>
    <cellStyle name="20% - Accent5 16 2 5 2" xfId="48895" xr:uid="{D936D4DA-C8A8-4A95-8D13-D0C9D0AE8B4B}"/>
    <cellStyle name="20% - Accent5 16 2 6" xfId="30115" xr:uid="{90C6FCB9-BB71-47C3-A090-FD8E41C1FDC7}"/>
    <cellStyle name="20% - Accent5 16 3" xfId="1509" xr:uid="{486C2A53-B2D0-4A6F-A985-CF14CA62545F}"/>
    <cellStyle name="20% - Accent5 16 3 2" xfId="3463" xr:uid="{C0102137-55AF-4D81-AA25-912130FA59ED}"/>
    <cellStyle name="20% - Accent5 16 3 2 2" xfId="32203" xr:uid="{050E77AE-2D9E-4C94-A1A4-B3270669B34E}"/>
    <cellStyle name="20% - Accent5 16 3 3" xfId="7070" xr:uid="{F5E44C2F-8E00-4D33-B415-F48A72A5AF1D}"/>
    <cellStyle name="20% - Accent5 16 3 3 2" xfId="35755" xr:uid="{1ACA34FF-D1D2-4521-B961-766126A35695}"/>
    <cellStyle name="20% - Accent5 16 3 4" xfId="12782" xr:uid="{006FD5F6-C460-4AA1-8BBC-C96005703B8F}"/>
    <cellStyle name="20% - Accent5 16 3 4 2" xfId="41460" xr:uid="{9D86A4DF-1FC8-4EBE-BAC5-092BC92378D0}"/>
    <cellStyle name="20% - Accent5 16 3 5" xfId="21635" xr:uid="{BB40CC6A-1375-48DE-9839-0AE1199895A2}"/>
    <cellStyle name="20% - Accent5 16 3 5 2" xfId="50312" xr:uid="{8DCE6383-E9DC-4687-85F5-91FBCFD9147C}"/>
    <cellStyle name="20% - Accent5 16 3 6" xfId="30410" xr:uid="{85CD718D-F81B-427E-8AC8-6DDA67C63F8A}"/>
    <cellStyle name="20% - Accent5 16 4" xfId="1848" xr:uid="{0C5ACE47-FEB1-437E-9978-FDE6BA05894E}"/>
    <cellStyle name="20% - Accent5 16 4 2" xfId="3802" xr:uid="{A4EA3CE6-9C26-4E2B-A6B2-57AEB80FCE09}"/>
    <cellStyle name="20% - Accent5 16 4 2 2" xfId="32542" xr:uid="{FF6814EC-26DE-4B9B-9649-AF0A99D610B0}"/>
    <cellStyle name="20% - Accent5 16 4 3" xfId="8487" xr:uid="{731E3657-29C1-4B79-8CCF-9A6F226B6E3D}"/>
    <cellStyle name="20% - Accent5 16 4 3 2" xfId="37172" xr:uid="{8164142F-747C-4DDA-BE44-7CEE84B69161}"/>
    <cellStyle name="20% - Accent5 16 4 4" xfId="14199" xr:uid="{372DEAAF-C63F-44CC-BF3B-E31A9A167E47}"/>
    <cellStyle name="20% - Accent5 16 4 4 2" xfId="42877" xr:uid="{5615E6D1-F473-477E-9EBE-CFD2B2220200}"/>
    <cellStyle name="20% - Accent5 16 4 5" xfId="23052" xr:uid="{53D1A9ED-7773-4604-B025-7CF2A02FB8F4}"/>
    <cellStyle name="20% - Accent5 16 4 5 2" xfId="51729" xr:uid="{08165F97-A10C-4CF6-907D-0B36DE4C8C7E}"/>
    <cellStyle name="20% - Accent5 16 4 6" xfId="30749" xr:uid="{F35A987A-49CE-416E-A8AB-B3441C06B750}"/>
    <cellStyle name="20% - Accent5 16 5" xfId="2620" xr:uid="{9D993602-269B-42F4-A2CB-901799AE0543}"/>
    <cellStyle name="20% - Accent5 16 5 2" xfId="15714" xr:uid="{C1BB7311-5B56-459B-8382-FC007E204E01}"/>
    <cellStyle name="20% - Accent5 16 5 2 2" xfId="44392" xr:uid="{52637CA5-76C3-4A9A-A0E4-C19B23CD1FC8}"/>
    <cellStyle name="20% - Accent5 16 5 3" xfId="24567" xr:uid="{B6805B9B-9633-4A6C-AA93-AED8A03047D5}"/>
    <cellStyle name="20% - Accent5 16 5 3 2" xfId="53244" xr:uid="{97759802-7747-4272-8CE9-DEC8BA27E588}"/>
    <cellStyle name="20% - Accent5 16 5 4" xfId="31360" xr:uid="{4D7A08D8-ED60-4C45-8720-6EB27FBDDDE0}"/>
    <cellStyle name="20% - Accent5 16 6" xfId="4302" xr:uid="{03C6FD3B-A1C3-4458-A74C-2BE3F3595D89}"/>
    <cellStyle name="20% - Accent5 16 6 2" xfId="17273" xr:uid="{AC46E38D-BB95-42A6-87DB-C0862A87D9DE}"/>
    <cellStyle name="20% - Accent5 16 6 2 2" xfId="45951" xr:uid="{DCA80A1F-3529-46A8-B6B7-21D5A2BA0F1A}"/>
    <cellStyle name="20% - Accent5 16 6 3" xfId="26126" xr:uid="{E9619E33-4183-4122-A138-8B76AFDF0F52}"/>
    <cellStyle name="20% - Accent5 16 6 3 2" xfId="54803" xr:uid="{67D87725-4FDC-47C0-9D3C-A5A474039E85}"/>
    <cellStyle name="20% - Accent5 16 6 4" xfId="32987" xr:uid="{BAA2491D-D1A5-463A-811B-4C916ACFF093}"/>
    <cellStyle name="20% - Accent5 16 7" xfId="10014" xr:uid="{DF65EEB8-ADB2-4003-9EB5-A3BDD44E0DBF}"/>
    <cellStyle name="20% - Accent5 16 7 2" xfId="27719" xr:uid="{A975E9AC-8CB5-4D05-BADA-7C0EA2B2A654}"/>
    <cellStyle name="20% - Accent5 16 7 2 2" xfId="56396" xr:uid="{2AAB41C3-AF4D-42D0-B029-9E971D419E52}"/>
    <cellStyle name="20% - Accent5 16 7 3" xfId="38692" xr:uid="{709A43A8-B4D3-4C45-A22B-D559C01C1E5D}"/>
    <cellStyle name="20% - Accent5 16 8" xfId="18867" xr:uid="{73066DA5-A753-4ACC-88A3-2253698E5B32}"/>
    <cellStyle name="20% - Accent5 16 8 2" xfId="47544" xr:uid="{9F9A1F97-243D-4D14-B085-5CDCBE73279D}"/>
    <cellStyle name="20% - Accent5 16 9" xfId="29567" xr:uid="{D53D8958-D22E-4ED0-93E9-4F8643FECE15}"/>
    <cellStyle name="20% - Accent5 17" xfId="939" xr:uid="{9BC7B03A-C92C-43B5-B854-49B1A8756CCA}"/>
    <cellStyle name="20% - Accent5 17 2" xfId="1531" xr:uid="{D2B38F0D-1F39-4694-B415-31E416EDA9CE}"/>
    <cellStyle name="20% - Accent5 17 2 2" xfId="3485" xr:uid="{D568EFFC-DAF9-42F7-A07F-B8240D36FA96}"/>
    <cellStyle name="20% - Accent5 17 2 2 2" xfId="32225" xr:uid="{723E75AF-1E87-4DF4-A53F-71250CD1FD73}"/>
    <cellStyle name="20% - Accent5 17 2 3" xfId="5675" xr:uid="{593CB2A9-D0C1-473D-BF1B-FE5AE7BE5B4A}"/>
    <cellStyle name="20% - Accent5 17 2 3 2" xfId="34360" xr:uid="{6A40E154-631A-46D9-820F-8B197E8B2A98}"/>
    <cellStyle name="20% - Accent5 17 2 4" xfId="11387" xr:uid="{1E2F3497-E2E6-4096-BC9D-9CC5198F2DE7}"/>
    <cellStyle name="20% - Accent5 17 2 4 2" xfId="40065" xr:uid="{A8BC367C-1DEB-4117-B4BB-54F3631AD9D1}"/>
    <cellStyle name="20% - Accent5 17 2 5" xfId="20240" xr:uid="{599C9D27-D799-4249-BFC7-40720F9EA93B}"/>
    <cellStyle name="20% - Accent5 17 2 5 2" xfId="48917" xr:uid="{8C444764-26FE-41E2-82F3-4A874AECAEE1}"/>
    <cellStyle name="20% - Accent5 17 2 6" xfId="30432" xr:uid="{C4FEE94F-CF26-46D3-B7EA-6DD6ED4B56D2}"/>
    <cellStyle name="20% - Accent5 17 3" xfId="1870" xr:uid="{E4F20451-7A7B-47BF-8255-E87199E0E80F}"/>
    <cellStyle name="20% - Accent5 17 3 2" xfId="3824" xr:uid="{AB285F87-D5CA-4315-B34F-FF5C6BFEC57F}"/>
    <cellStyle name="20% - Accent5 17 3 2 2" xfId="32564" xr:uid="{6A090C50-40EC-4B06-9F41-965897BF5D16}"/>
    <cellStyle name="20% - Accent5 17 3 3" xfId="7092" xr:uid="{2247E20A-970D-4D60-A17F-13D0140D97DD}"/>
    <cellStyle name="20% - Accent5 17 3 3 2" xfId="35777" xr:uid="{3EF1EBA9-296D-4D6D-9D52-1A4FE1749501}"/>
    <cellStyle name="20% - Accent5 17 3 4" xfId="12804" xr:uid="{26361B90-FD04-4CE8-86E6-5F8285A19217}"/>
    <cellStyle name="20% - Accent5 17 3 4 2" xfId="41482" xr:uid="{7E985FEE-BAD7-4739-A7C7-617BC32FAECA}"/>
    <cellStyle name="20% - Accent5 17 3 5" xfId="21657" xr:uid="{62330A8D-73A0-4560-B8FE-DC69EB2C6F04}"/>
    <cellStyle name="20% - Accent5 17 3 5 2" xfId="50334" xr:uid="{358CCD36-1473-4523-99D1-4CCE4994DA40}"/>
    <cellStyle name="20% - Accent5 17 3 6" xfId="30771" xr:uid="{5A6C7F84-A6C5-42A5-A7C8-BAD21ECCCCF7}"/>
    <cellStyle name="20% - Accent5 17 4" xfId="2893" xr:uid="{03B134A3-79B7-4B38-AABE-19655AAD50A1}"/>
    <cellStyle name="20% - Accent5 17 4 2" xfId="8509" xr:uid="{31157CB5-D3AD-4EA9-B5D6-D471FE02F15A}"/>
    <cellStyle name="20% - Accent5 17 4 2 2" xfId="37194" xr:uid="{9CD5DCE5-87A3-47FE-B87F-A773B4BB554B}"/>
    <cellStyle name="20% - Accent5 17 4 3" xfId="14221" xr:uid="{B57757AC-3AFA-4384-8805-32F5B7BC7665}"/>
    <cellStyle name="20% - Accent5 17 4 3 2" xfId="42899" xr:uid="{1D15524C-FB51-477A-BD3B-970CA33E923D}"/>
    <cellStyle name="20% - Accent5 17 4 4" xfId="23074" xr:uid="{18BB0560-EA4F-4988-B80C-F33D685FCC5D}"/>
    <cellStyle name="20% - Accent5 17 4 4 2" xfId="51751" xr:uid="{A37AA20A-0E91-4E29-9A56-A241023C5AC7}"/>
    <cellStyle name="20% - Accent5 17 4 5" xfId="31633" xr:uid="{D9142B5D-32CB-43F8-9D24-7F7BE54F570E}"/>
    <cellStyle name="20% - Accent5 17 5" xfId="4324" xr:uid="{CD90213E-AE58-48DA-AF8C-BE324807FA63}"/>
    <cellStyle name="20% - Accent5 17 5 2" xfId="15736" xr:uid="{AC5B243C-02D2-428B-8025-FD7DA719792B}"/>
    <cellStyle name="20% - Accent5 17 5 2 2" xfId="44414" xr:uid="{B5E5E749-A582-4315-9158-720E6EDC0488}"/>
    <cellStyle name="20% - Accent5 17 5 3" xfId="24589" xr:uid="{76376029-31A1-43B3-BC91-8D1B0F74A904}"/>
    <cellStyle name="20% - Accent5 17 5 3 2" xfId="53266" xr:uid="{DFC04A0C-869A-4A7B-BBCA-D9B719442817}"/>
    <cellStyle name="20% - Accent5 17 5 4" xfId="33009" xr:uid="{AC0E9B44-847B-4FE9-AB18-FFB7025D81A9}"/>
    <cellStyle name="20% - Accent5 17 6" xfId="17295" xr:uid="{90412CD0-94B8-4F1B-9F9A-D08545A13CD7}"/>
    <cellStyle name="20% - Accent5 17 6 2" xfId="26148" xr:uid="{5CF6553F-C96E-4376-98D7-D92A91986915}"/>
    <cellStyle name="20% - Accent5 17 6 2 2" xfId="54825" xr:uid="{0B6F3DB6-6459-47F9-A9A7-23A14E8AF2D1}"/>
    <cellStyle name="20% - Accent5 17 6 3" xfId="45973" xr:uid="{72A570A1-737A-4933-AF2E-D998A506D397}"/>
    <cellStyle name="20% - Accent5 17 7" xfId="10036" xr:uid="{F969CB60-EE33-4FDE-838A-A3E3F25F82E6}"/>
    <cellStyle name="20% - Accent5 17 7 2" xfId="27741" xr:uid="{C63F44DB-3588-4851-8759-7E0FC7226792}"/>
    <cellStyle name="20% - Accent5 17 7 2 2" xfId="56418" xr:uid="{B7369428-696C-4531-9EF1-6AE6BDB65D2B}"/>
    <cellStyle name="20% - Accent5 17 7 3" xfId="38714" xr:uid="{A06A9973-AAC7-4256-B09D-C3DBEE64B74F}"/>
    <cellStyle name="20% - Accent5 17 8" xfId="18889" xr:uid="{22BB1442-4529-4E11-B796-63388AB33A89}"/>
    <cellStyle name="20% - Accent5 17 8 2" xfId="47566" xr:uid="{BC3AB259-4493-41C1-9C9A-7D0C769849FB}"/>
    <cellStyle name="20% - Accent5 17 9" xfId="29840" xr:uid="{F707A582-71F8-4D00-AC9D-0E03C0AEB8A3}"/>
    <cellStyle name="20% - Accent5 18" xfId="1553" xr:uid="{A08BEFF0-8057-4F49-9F2F-7055558A6951}"/>
    <cellStyle name="20% - Accent5 18 2" xfId="1892" xr:uid="{0521424C-C434-4FEC-B5F1-E1EB1478A55B}"/>
    <cellStyle name="20% - Accent5 18 2 2" xfId="3846" xr:uid="{87E46986-571C-4CCA-AFD1-B721BC107A72}"/>
    <cellStyle name="20% - Accent5 18 2 2 2" xfId="32586" xr:uid="{FB83D137-46E6-4F0A-B5F6-E92A5B325B87}"/>
    <cellStyle name="20% - Accent5 18 2 3" xfId="5697" xr:uid="{1F711069-3C37-48FC-8F8C-569403B88826}"/>
    <cellStyle name="20% - Accent5 18 2 3 2" xfId="34382" xr:uid="{BA58007B-82D2-428D-9D6D-B12047944630}"/>
    <cellStyle name="20% - Accent5 18 2 4" xfId="11409" xr:uid="{0B0F5834-013D-4F27-A694-8A04B439F929}"/>
    <cellStyle name="20% - Accent5 18 2 4 2" xfId="40087" xr:uid="{7FE50DC4-3153-4E41-89AC-CBF78928F097}"/>
    <cellStyle name="20% - Accent5 18 2 5" xfId="20262" xr:uid="{B1CF5753-A314-41AD-B649-57042911BD4C}"/>
    <cellStyle name="20% - Accent5 18 2 5 2" xfId="48939" xr:uid="{77FC48DB-E8A4-463E-AA4A-0DD3F9225942}"/>
    <cellStyle name="20% - Accent5 18 2 6" xfId="30793" xr:uid="{ABE69A8F-C964-4B0F-B271-31C6FB8CD340}"/>
    <cellStyle name="20% - Accent5 18 3" xfId="3507" xr:uid="{52408BFF-9440-4593-AF07-39894E044CDC}"/>
    <cellStyle name="20% - Accent5 18 3 2" xfId="7114" xr:uid="{D5209BBF-EF7B-4D4A-B30F-7120F8BF613D}"/>
    <cellStyle name="20% - Accent5 18 3 2 2" xfId="35799" xr:uid="{46DC6ECC-85E1-4C91-A29B-13853141584D}"/>
    <cellStyle name="20% - Accent5 18 3 3" xfId="12826" xr:uid="{C93B7CF8-E06B-4A3F-A425-10760BCFAD26}"/>
    <cellStyle name="20% - Accent5 18 3 3 2" xfId="41504" xr:uid="{52690753-D3EB-4F3C-922A-83EC250D016B}"/>
    <cellStyle name="20% - Accent5 18 3 4" xfId="21679" xr:uid="{8C30260E-C7F9-47D4-8B64-860BDA8198B7}"/>
    <cellStyle name="20% - Accent5 18 3 4 2" xfId="50356" xr:uid="{C8DD9759-238B-475D-A59A-18F856018625}"/>
    <cellStyle name="20% - Accent5 18 3 5" xfId="32247" xr:uid="{08314520-C839-4929-A177-340457ABB8C7}"/>
    <cellStyle name="20% - Accent5 18 4" xfId="8531" xr:uid="{66C6B31D-3BAF-49C9-98EE-7F27AEA7E5F7}"/>
    <cellStyle name="20% - Accent5 18 4 2" xfId="14243" xr:uid="{9C67371A-6938-44E5-A5AD-AFD9EA2F1B01}"/>
    <cellStyle name="20% - Accent5 18 4 2 2" xfId="42921" xr:uid="{850A7E97-94E6-43B1-B1D5-7BE4909A712B}"/>
    <cellStyle name="20% - Accent5 18 4 3" xfId="23096" xr:uid="{3C934984-DE10-48D3-A6D2-E04FEBEFF215}"/>
    <cellStyle name="20% - Accent5 18 4 3 2" xfId="51773" xr:uid="{B111B20B-2896-4986-AA35-B6A16BBA197C}"/>
    <cellStyle name="20% - Accent5 18 4 4" xfId="37216" xr:uid="{C0C4BF87-7C8A-4EED-8E5B-38C1F327E133}"/>
    <cellStyle name="20% - Accent5 18 5" xfId="4346" xr:uid="{35B41C6F-A613-449C-8E4C-767B99DC280D}"/>
    <cellStyle name="20% - Accent5 18 5 2" xfId="15758" xr:uid="{5A162567-6E7A-4556-8AEF-5D85E5C22491}"/>
    <cellStyle name="20% - Accent5 18 5 2 2" xfId="44436" xr:uid="{A2A5C489-5958-45C3-BA76-B4D3CAA846E1}"/>
    <cellStyle name="20% - Accent5 18 5 3" xfId="24611" xr:uid="{32BB7BFC-A66E-482B-8F2B-2A6A1AF626F4}"/>
    <cellStyle name="20% - Accent5 18 5 3 2" xfId="53288" xr:uid="{C4193F4E-9103-4B57-93CC-24B49A4B7EE9}"/>
    <cellStyle name="20% - Accent5 18 5 4" xfId="33031" xr:uid="{A367B3DC-D49C-450B-8209-8E4B6712FE02}"/>
    <cellStyle name="20% - Accent5 18 6" xfId="17317" xr:uid="{5DFF25BA-D378-46F0-8DCB-D4C0FA2CDDF5}"/>
    <cellStyle name="20% - Accent5 18 6 2" xfId="26170" xr:uid="{7A13B717-4753-49E7-94DC-24E24D997D07}"/>
    <cellStyle name="20% - Accent5 18 6 2 2" xfId="54847" xr:uid="{F7249D7F-BBB5-40FA-ADDE-94243418DCC4}"/>
    <cellStyle name="20% - Accent5 18 6 3" xfId="45995" xr:uid="{6CAF6F37-A62A-446C-B820-1905535519AF}"/>
    <cellStyle name="20% - Accent5 18 7" xfId="10058" xr:uid="{92568155-05D7-436B-AEBB-7B8621EE816F}"/>
    <cellStyle name="20% - Accent5 18 7 2" xfId="27763" xr:uid="{228CC142-6D7A-4103-BCFE-9B604A6BDD90}"/>
    <cellStyle name="20% - Accent5 18 7 2 2" xfId="56440" xr:uid="{840ECEED-6AFD-40EE-AED3-33695DE2B404}"/>
    <cellStyle name="20% - Accent5 18 7 3" xfId="38736" xr:uid="{AD3F4691-9843-45AE-A30E-F6535D0AD941}"/>
    <cellStyle name="20% - Accent5 18 8" xfId="18911" xr:uid="{E0B268F9-6DAB-4CA6-B9D4-CD7C4B24D0FF}"/>
    <cellStyle name="20% - Accent5 18 8 2" xfId="47588" xr:uid="{D93A3535-1849-4E70-A68F-66E511FAD972}"/>
    <cellStyle name="20% - Accent5 18 9" xfId="30454" xr:uid="{06259C40-AE08-43FC-AD04-CE626CA54B17}"/>
    <cellStyle name="20% - Accent5 19" xfId="1234" xr:uid="{278038BD-C663-4BFD-A45D-0B1D9AA3F262}"/>
    <cellStyle name="20% - Accent5 19 2" xfId="1914" xr:uid="{F96EB46A-D49F-43C0-9FB4-D57B7B310744}"/>
    <cellStyle name="20% - Accent5 19 2 2" xfId="3868" xr:uid="{AF04C4F0-9EBF-4E02-9493-95277E1A77EC}"/>
    <cellStyle name="20% - Accent5 19 2 2 2" xfId="32608" xr:uid="{78AA7FC2-9044-48FA-A0AB-B17CE6178228}"/>
    <cellStyle name="20% - Accent5 19 2 3" xfId="5719" xr:uid="{E29C74EC-A0CB-470E-9186-AFB938EF29AA}"/>
    <cellStyle name="20% - Accent5 19 2 3 2" xfId="34404" xr:uid="{474BADA2-24AF-4EA3-9C4D-69C8D8D556F4}"/>
    <cellStyle name="20% - Accent5 19 2 4" xfId="11431" xr:uid="{11171817-4050-47B1-9201-775A9DCCE889}"/>
    <cellStyle name="20% - Accent5 19 2 4 2" xfId="40109" xr:uid="{DD268059-3AED-4E43-9A4A-38D6B7FE7AFF}"/>
    <cellStyle name="20% - Accent5 19 2 5" xfId="20284" xr:uid="{66E6F13D-BD9E-4416-B4C0-5FB8113E08A1}"/>
    <cellStyle name="20% - Accent5 19 2 5 2" xfId="48961" xr:uid="{3B615A80-CA87-434A-8BA0-8D3A46D17CBE}"/>
    <cellStyle name="20% - Accent5 19 2 6" xfId="30815" xr:uid="{61285367-AAFE-4551-874E-795AA233F326}"/>
    <cellStyle name="20% - Accent5 19 3" xfId="3188" xr:uid="{11F1DB70-2AE8-4990-823C-A54DE963943B}"/>
    <cellStyle name="20% - Accent5 19 3 2" xfId="7136" xr:uid="{1CA3A2B3-1583-4FA6-8529-B4009D59D9FE}"/>
    <cellStyle name="20% - Accent5 19 3 2 2" xfId="35821" xr:uid="{064A363C-2825-4174-9B63-3AA64C3C54B4}"/>
    <cellStyle name="20% - Accent5 19 3 3" xfId="12848" xr:uid="{9954F107-47CA-4612-82BB-8AE08C8A94DC}"/>
    <cellStyle name="20% - Accent5 19 3 3 2" xfId="41526" xr:uid="{84F64935-9E3D-4DAD-A262-826E2C661E2E}"/>
    <cellStyle name="20% - Accent5 19 3 4" xfId="21701" xr:uid="{4126BA01-8E1A-4323-913A-8DB87F19E057}"/>
    <cellStyle name="20% - Accent5 19 3 4 2" xfId="50378" xr:uid="{3171195D-2F9F-432E-BC51-779097868198}"/>
    <cellStyle name="20% - Accent5 19 3 5" xfId="31928" xr:uid="{B9BAE545-EB38-4C6F-BC6B-C11FAE98438F}"/>
    <cellStyle name="20% - Accent5 19 4" xfId="8553" xr:uid="{8F0DD8DF-892F-4780-A0E9-2D9525333089}"/>
    <cellStyle name="20% - Accent5 19 4 2" xfId="14265" xr:uid="{C7A1E152-83BB-43C7-A37F-6E78BB968B47}"/>
    <cellStyle name="20% - Accent5 19 4 2 2" xfId="42943" xr:uid="{1A77C4B3-C172-4E1E-A3B5-92A6FDBDA5D9}"/>
    <cellStyle name="20% - Accent5 19 4 3" xfId="23118" xr:uid="{185249A1-1EC2-4E3E-921F-CA7E9FD3BDE9}"/>
    <cellStyle name="20% - Accent5 19 4 3 2" xfId="51795" xr:uid="{12DE4FB3-DD23-4A02-80DA-A11E403267E8}"/>
    <cellStyle name="20% - Accent5 19 4 4" xfId="37238" xr:uid="{43CE8455-E113-4DAB-8B0D-B7006B156E9F}"/>
    <cellStyle name="20% - Accent5 19 5" xfId="4368" xr:uid="{A35209D9-13D9-466B-92DB-D6E57B71AA16}"/>
    <cellStyle name="20% - Accent5 19 5 2" xfId="15780" xr:uid="{87083498-9049-4217-8C55-8B5601A103E3}"/>
    <cellStyle name="20% - Accent5 19 5 2 2" xfId="44458" xr:uid="{8DA0CF3A-9DBA-45EC-80FF-2B62AC70F93C}"/>
    <cellStyle name="20% - Accent5 19 5 3" xfId="24633" xr:uid="{F7B537F1-9EB5-4D8A-A2F8-F707A15115BF}"/>
    <cellStyle name="20% - Accent5 19 5 3 2" xfId="53310" xr:uid="{D554D89B-C0A3-4500-9046-B91E0034CDA1}"/>
    <cellStyle name="20% - Accent5 19 5 4" xfId="33053" xr:uid="{1C5860DD-9CBF-438A-A20F-AD9385980A79}"/>
    <cellStyle name="20% - Accent5 19 6" xfId="17339" xr:uid="{C7842F90-4E8B-43CC-993F-BFC47DF74221}"/>
    <cellStyle name="20% - Accent5 19 6 2" xfId="26192" xr:uid="{89D1C39F-761B-423A-ADB9-924F9BAA323F}"/>
    <cellStyle name="20% - Accent5 19 6 2 2" xfId="54869" xr:uid="{C2906F35-EF37-4615-8AC0-D643836FAF69}"/>
    <cellStyle name="20% - Accent5 19 6 3" xfId="46017" xr:uid="{6E33F291-1453-4F4C-9E05-73D7B526A7CD}"/>
    <cellStyle name="20% - Accent5 19 7" xfId="10080" xr:uid="{F8F82F5B-4200-4E9D-9952-C0FFF452E9CD}"/>
    <cellStyle name="20% - Accent5 19 7 2" xfId="27785" xr:uid="{72CF4CE5-1E9A-4318-868E-8E42F401DE95}"/>
    <cellStyle name="20% - Accent5 19 7 2 2" xfId="56462" xr:uid="{3A093104-4ADE-4805-9FFB-CB888979F176}"/>
    <cellStyle name="20% - Accent5 19 7 3" xfId="38758" xr:uid="{F5474221-EF30-43A6-9FE6-9EDA96AAAC5B}"/>
    <cellStyle name="20% - Accent5 19 8" xfId="18933" xr:uid="{E0810DD3-9D56-4F5E-8F6F-037EBCB3F80D}"/>
    <cellStyle name="20% - Accent5 19 8 2" xfId="47610" xr:uid="{8A0EBAEC-336E-448E-B07D-CC322055F33F}"/>
    <cellStyle name="20% - Accent5 19 9" xfId="30135" xr:uid="{58D3B591-A2E4-4679-A2E7-A41EABD6A49F}"/>
    <cellStyle name="20% - Accent5 2" xfId="192" xr:uid="{9B5E9EE5-50ED-4CA3-8E6D-1F8FBFB91D67}"/>
    <cellStyle name="20% - Accent5 2 2" xfId="239" xr:uid="{AE96C66B-B750-4130-A7D0-4AE8C48653BA}"/>
    <cellStyle name="20% - Accent5 20" xfId="1936" xr:uid="{44BF9FC3-1197-490E-8777-4E8C8D9F826C}"/>
    <cellStyle name="20% - Accent5 20 2" xfId="3890" xr:uid="{C69D6D89-8199-4797-BEC9-62652A53FA36}"/>
    <cellStyle name="20% - Accent5 20 2 2" xfId="5741" xr:uid="{5671E6EF-C19A-4BED-89A2-E413A7A98E8A}"/>
    <cellStyle name="20% - Accent5 20 2 2 2" xfId="34426" xr:uid="{9C2D87C8-1BB9-43BD-B5A2-68A0F4FA637C}"/>
    <cellStyle name="20% - Accent5 20 2 3" xfId="11453" xr:uid="{BCB3E222-0E4D-4260-97F1-48F3E9E2FF6F}"/>
    <cellStyle name="20% - Accent5 20 2 3 2" xfId="40131" xr:uid="{C40219AE-9C91-4823-A9D8-FDB13C6CE1B7}"/>
    <cellStyle name="20% - Accent5 20 2 4" xfId="20306" xr:uid="{F6540BF2-C02E-4C1B-B47D-1262A4405707}"/>
    <cellStyle name="20% - Accent5 20 2 4 2" xfId="48983" xr:uid="{85D092C2-C240-443A-A650-39F7C77A19D8}"/>
    <cellStyle name="20% - Accent5 20 2 5" xfId="32630" xr:uid="{543A4D0E-A0B7-4FC3-AB6E-683397BC47C8}"/>
    <cellStyle name="20% - Accent5 20 3" xfId="7158" xr:uid="{DB2CF533-426F-46CC-8271-76C317FE2730}"/>
    <cellStyle name="20% - Accent5 20 3 2" xfId="12870" xr:uid="{E922B3D6-9D30-47F1-A979-EE72D49E667A}"/>
    <cellStyle name="20% - Accent5 20 3 2 2" xfId="41548" xr:uid="{F768978F-A3C4-4B87-A7F4-A19C18074937}"/>
    <cellStyle name="20% - Accent5 20 3 3" xfId="21723" xr:uid="{9636034D-BB5F-409C-93D3-3BB229C88DE1}"/>
    <cellStyle name="20% - Accent5 20 3 3 2" xfId="50400" xr:uid="{AD9236CD-2EAE-4D60-8098-ED4E63B2EAB5}"/>
    <cellStyle name="20% - Accent5 20 3 4" xfId="35843" xr:uid="{87AD36C3-9A12-486F-AB38-A21821AB2A0A}"/>
    <cellStyle name="20% - Accent5 20 4" xfId="8575" xr:uid="{3BE8473D-147F-4947-9124-95D03EB9EB31}"/>
    <cellStyle name="20% - Accent5 20 4 2" xfId="14287" xr:uid="{598F8B8E-3AAE-4645-A6D5-4C4FD0EC6027}"/>
    <cellStyle name="20% - Accent5 20 4 2 2" xfId="42965" xr:uid="{62972954-3EA3-4049-905E-55C0522FF3D3}"/>
    <cellStyle name="20% - Accent5 20 4 3" xfId="23140" xr:uid="{B98920D3-9446-4A48-9175-88C5CBF6ECDE}"/>
    <cellStyle name="20% - Accent5 20 4 3 2" xfId="51817" xr:uid="{D20D2592-5AC3-4F41-9E11-A5379B2BC858}"/>
    <cellStyle name="20% - Accent5 20 4 4" xfId="37260" xr:uid="{1C85E657-AD6D-4EF9-90FE-C0E30C37FA87}"/>
    <cellStyle name="20% - Accent5 20 5" xfId="4390" xr:uid="{55074FD6-3CA0-49A6-B6E0-6587E00507D8}"/>
    <cellStyle name="20% - Accent5 20 5 2" xfId="15802" xr:uid="{107DDDEF-01A4-4160-AC4A-7DA6FD355B4E}"/>
    <cellStyle name="20% - Accent5 20 5 2 2" xfId="44480" xr:uid="{3F8D6075-075B-40DF-A6EA-4D37FEB00083}"/>
    <cellStyle name="20% - Accent5 20 5 3" xfId="24655" xr:uid="{748E4B49-D9B7-4560-8BFB-1F80798F677C}"/>
    <cellStyle name="20% - Accent5 20 5 3 2" xfId="53332" xr:uid="{00E807D4-364C-429E-A866-91FD642BB146}"/>
    <cellStyle name="20% - Accent5 20 5 4" xfId="33075" xr:uid="{4627EDA6-BFF9-4DE2-A5EB-6C4A8257A20C}"/>
    <cellStyle name="20% - Accent5 20 6" xfId="17361" xr:uid="{1D8B7942-C050-43CC-9ABE-4C60A59AE3D6}"/>
    <cellStyle name="20% - Accent5 20 6 2" xfId="26214" xr:uid="{4280EEA0-F0C6-4AD2-BC8E-A129CB597481}"/>
    <cellStyle name="20% - Accent5 20 6 2 2" xfId="54891" xr:uid="{D4B194B0-3686-4A3D-AF55-844DAED76842}"/>
    <cellStyle name="20% - Accent5 20 6 3" xfId="46039" xr:uid="{A4C2904D-92E1-4750-95AA-ADE7BF46CE0C}"/>
    <cellStyle name="20% - Accent5 20 7" xfId="10102" xr:uid="{289557C2-85DE-42EB-BB3D-83A7EDCD888C}"/>
    <cellStyle name="20% - Accent5 20 7 2" xfId="27807" xr:uid="{D4B9E857-8C59-4734-9832-DE8AB39CF207}"/>
    <cellStyle name="20% - Accent5 20 7 2 2" xfId="56484" xr:uid="{840054D6-0A13-4402-8A16-46054954739D}"/>
    <cellStyle name="20% - Accent5 20 7 3" xfId="38780" xr:uid="{1406A556-20C7-4A6C-A58E-3D45C4ABA908}"/>
    <cellStyle name="20% - Accent5 20 8" xfId="18955" xr:uid="{19CDA345-902B-4E2A-9EEC-278008BEDF44}"/>
    <cellStyle name="20% - Accent5 20 8 2" xfId="47632" xr:uid="{F9281804-D5A0-4541-9372-5D7AC7FDC6B9}"/>
    <cellStyle name="20% - Accent5 20 9" xfId="30837" xr:uid="{597B1928-63F3-4C20-ADA1-BC827444EA70}"/>
    <cellStyle name="20% - Accent5 21" xfId="1959" xr:uid="{F997D7B2-1135-4FD2-B611-5F07790414CB}"/>
    <cellStyle name="20% - Accent5 21 2" xfId="3912" xr:uid="{6E985E88-98B0-46D0-A068-83E9991D1254}"/>
    <cellStyle name="20% - Accent5 21 2 2" xfId="5763" xr:uid="{D125EF28-436F-432B-8380-F9375C6F2447}"/>
    <cellStyle name="20% - Accent5 21 2 2 2" xfId="34448" xr:uid="{33F4FD01-677C-482E-92A5-6E5DABCBBC48}"/>
    <cellStyle name="20% - Accent5 21 2 3" xfId="11475" xr:uid="{A4399E53-6B05-4D8E-B519-AE118C427104}"/>
    <cellStyle name="20% - Accent5 21 2 3 2" xfId="40153" xr:uid="{83C67878-1CE5-4C7E-A197-30846B8A0FF3}"/>
    <cellStyle name="20% - Accent5 21 2 4" xfId="20328" xr:uid="{868E9BDD-7DFE-43EF-924E-40EAA5262169}"/>
    <cellStyle name="20% - Accent5 21 2 4 2" xfId="49005" xr:uid="{2F3CFDD1-48C0-48A9-9875-1A553EAF0971}"/>
    <cellStyle name="20% - Accent5 21 2 5" xfId="32652" xr:uid="{0F67D329-4A9A-4C7D-9EF4-345007897AC4}"/>
    <cellStyle name="20% - Accent5 21 3" xfId="7180" xr:uid="{546B3758-6CDE-4F6E-8AE6-CD8E95730FED}"/>
    <cellStyle name="20% - Accent5 21 3 2" xfId="12892" xr:uid="{F3CEF112-12C0-4808-BCF3-BF99F6C7D14A}"/>
    <cellStyle name="20% - Accent5 21 3 2 2" xfId="41570" xr:uid="{FA5434A3-1BFD-464E-B27A-620C80DEB104}"/>
    <cellStyle name="20% - Accent5 21 3 3" xfId="21745" xr:uid="{A5826F53-FA39-4D3A-B232-3370088D17E8}"/>
    <cellStyle name="20% - Accent5 21 3 3 2" xfId="50422" xr:uid="{D3D4C9BB-F329-4C72-BD29-196549C7C573}"/>
    <cellStyle name="20% - Accent5 21 3 4" xfId="35865" xr:uid="{32C84841-1B6F-490F-955F-E7A879E57BB1}"/>
    <cellStyle name="20% - Accent5 21 4" xfId="8597" xr:uid="{362058CD-CEBA-41D0-8728-F0016C8C7D93}"/>
    <cellStyle name="20% - Accent5 21 4 2" xfId="14309" xr:uid="{4A0930A1-5E4A-4927-AB45-34412A1F0B4F}"/>
    <cellStyle name="20% - Accent5 21 4 2 2" xfId="42987" xr:uid="{34B32B33-646C-4F23-A34B-F78B51D6079D}"/>
    <cellStyle name="20% - Accent5 21 4 3" xfId="23162" xr:uid="{02D9E9B2-B9F5-4299-A5B7-CBB0A8504F84}"/>
    <cellStyle name="20% - Accent5 21 4 3 2" xfId="51839" xr:uid="{BECDDEE6-4385-4CAD-8167-5BEFE9994100}"/>
    <cellStyle name="20% - Accent5 21 4 4" xfId="37282" xr:uid="{4B246444-46B7-4C2D-9BE5-ED0A556D2C6D}"/>
    <cellStyle name="20% - Accent5 21 5" xfId="4412" xr:uid="{897818EC-F597-403F-B2CE-73DCBAF8B282}"/>
    <cellStyle name="20% - Accent5 21 5 2" xfId="15824" xr:uid="{757F82A6-5C98-4FB8-A972-5DC571BC310E}"/>
    <cellStyle name="20% - Accent5 21 5 2 2" xfId="44502" xr:uid="{685EEC09-4FFD-4443-A637-4014B3E42965}"/>
    <cellStyle name="20% - Accent5 21 5 3" xfId="24677" xr:uid="{C1F3FE08-7369-486B-B3F8-71B41FC9B304}"/>
    <cellStyle name="20% - Accent5 21 5 3 2" xfId="53354" xr:uid="{24BE3D19-A3FD-4CE6-B836-6304A525D121}"/>
    <cellStyle name="20% - Accent5 21 5 4" xfId="33097" xr:uid="{36D37105-7396-4C47-877C-5850F4C148C7}"/>
    <cellStyle name="20% - Accent5 21 6" xfId="17383" xr:uid="{5DA6B4E4-AC48-4CC8-9400-4BF5FB212D50}"/>
    <cellStyle name="20% - Accent5 21 6 2" xfId="26236" xr:uid="{1D7790C2-48BB-4A45-A58E-FEB9A742150F}"/>
    <cellStyle name="20% - Accent5 21 6 2 2" xfId="54913" xr:uid="{B24FF828-58BD-4C1B-B62E-713B2B30BCB1}"/>
    <cellStyle name="20% - Accent5 21 6 3" xfId="46061" xr:uid="{B735927F-AB7E-4417-AB7F-3564645D653E}"/>
    <cellStyle name="20% - Accent5 21 7" xfId="10124" xr:uid="{5EB499D4-2E78-4C28-8E52-E74C3E41390E}"/>
    <cellStyle name="20% - Accent5 21 7 2" xfId="27829" xr:uid="{B7EF6D51-3949-453E-983C-3FBB1B50E9A0}"/>
    <cellStyle name="20% - Accent5 21 7 2 2" xfId="56506" xr:uid="{E9B0ACB6-8E78-4365-B968-FFEF2D0441D7}"/>
    <cellStyle name="20% - Accent5 21 7 3" xfId="38802" xr:uid="{8B4BE47D-45FD-4994-9B8F-58FA87687A9E}"/>
    <cellStyle name="20% - Accent5 21 8" xfId="18977" xr:uid="{10438055-DA21-49D1-990A-6B4F8A37FB86}"/>
    <cellStyle name="20% - Accent5 21 8 2" xfId="47654" xr:uid="{F4D60EEF-6B9D-479C-A9E8-7045DDA60D4D}"/>
    <cellStyle name="20% - Accent5 21 9" xfId="30859" xr:uid="{745B56F5-DACE-4579-B519-A037C781537E}"/>
    <cellStyle name="20% - Accent5 22" xfId="1573" xr:uid="{A5DDF34F-1D86-43C9-9C1F-8EB2CC11E209}"/>
    <cellStyle name="20% - Accent5 22 2" xfId="3527" xr:uid="{96ACDE1D-317D-4242-9928-0CA149368B95}"/>
    <cellStyle name="20% - Accent5 22 2 2" xfId="5785" xr:uid="{14654276-3928-487E-8FEF-D92015F14572}"/>
    <cellStyle name="20% - Accent5 22 2 2 2" xfId="34470" xr:uid="{7B56824B-C836-40D5-B908-93CD15B7AC42}"/>
    <cellStyle name="20% - Accent5 22 2 3" xfId="11497" xr:uid="{E4DE916E-AE51-4442-A8F9-34331A9C56EB}"/>
    <cellStyle name="20% - Accent5 22 2 3 2" xfId="40175" xr:uid="{FEA7A83E-3FBF-4F20-A7DE-E6507661C34D}"/>
    <cellStyle name="20% - Accent5 22 2 4" xfId="20350" xr:uid="{273943E7-F282-4A5D-B3DE-B539703010C7}"/>
    <cellStyle name="20% - Accent5 22 2 4 2" xfId="49027" xr:uid="{E2E0EE86-8F1B-41A7-861C-CD23CD31EC6D}"/>
    <cellStyle name="20% - Accent5 22 2 5" xfId="32267" xr:uid="{9AAD0230-0691-4567-B3B3-6099329C589E}"/>
    <cellStyle name="20% - Accent5 22 3" xfId="7202" xr:uid="{9A8B368F-B39F-4C37-86B9-6093FED96BC3}"/>
    <cellStyle name="20% - Accent5 22 3 2" xfId="12914" xr:uid="{62D29F7F-9D6F-4277-83C8-D16FC6E4A5A2}"/>
    <cellStyle name="20% - Accent5 22 3 2 2" xfId="41592" xr:uid="{9D52BE25-BD7E-4A45-9746-0E5A105BFF00}"/>
    <cellStyle name="20% - Accent5 22 3 3" xfId="21767" xr:uid="{14899D98-9FE4-45EF-B23F-2B3A82223639}"/>
    <cellStyle name="20% - Accent5 22 3 3 2" xfId="50444" xr:uid="{E5AFD0A3-502D-46A2-999D-A189BDB04C18}"/>
    <cellStyle name="20% - Accent5 22 3 4" xfId="35887" xr:uid="{1710D07C-96BB-4A82-83F7-7B3A40BDE87E}"/>
    <cellStyle name="20% - Accent5 22 4" xfId="8619" xr:uid="{E25FA493-2777-4DFC-98D6-44165A99493F}"/>
    <cellStyle name="20% - Accent5 22 4 2" xfId="14331" xr:uid="{418658F8-E58D-4368-BCFB-5BADE7DEE414}"/>
    <cellStyle name="20% - Accent5 22 4 2 2" xfId="43009" xr:uid="{137C9770-5DD5-498A-A4DB-BF63ECC34C8B}"/>
    <cellStyle name="20% - Accent5 22 4 3" xfId="23184" xr:uid="{DED2AD48-4191-4C36-8A0D-EF9239801AE0}"/>
    <cellStyle name="20% - Accent5 22 4 3 2" xfId="51861" xr:uid="{80F30716-16E5-4CE7-B4A1-B0F254940876}"/>
    <cellStyle name="20% - Accent5 22 4 4" xfId="37304" xr:uid="{EE50D6AE-76B0-4BCA-A0A8-C1E004BC8373}"/>
    <cellStyle name="20% - Accent5 22 5" xfId="4434" xr:uid="{C918C06A-98C5-4000-8A9E-3685F01C666C}"/>
    <cellStyle name="20% - Accent5 22 5 2" xfId="15846" xr:uid="{7174465C-AEB3-48E2-B8AA-57FDF14B93FE}"/>
    <cellStyle name="20% - Accent5 22 5 2 2" xfId="44524" xr:uid="{7ECF2901-5CD5-4F93-8879-4F8C964D7220}"/>
    <cellStyle name="20% - Accent5 22 5 3" xfId="24699" xr:uid="{746A5F3E-A7A9-4A0F-983B-6374A32EB4A9}"/>
    <cellStyle name="20% - Accent5 22 5 3 2" xfId="53376" xr:uid="{75FC1E45-8335-4FBA-8911-4F3E8F13686D}"/>
    <cellStyle name="20% - Accent5 22 5 4" xfId="33119" xr:uid="{BC17AA43-8431-489A-BA74-C013568B559A}"/>
    <cellStyle name="20% - Accent5 22 6" xfId="17405" xr:uid="{F2B26602-3AB6-44FA-BB0E-2B1A96C01408}"/>
    <cellStyle name="20% - Accent5 22 6 2" xfId="26258" xr:uid="{1AAF16C0-A599-49BB-A837-AAD1A5DD84F5}"/>
    <cellStyle name="20% - Accent5 22 6 2 2" xfId="54935" xr:uid="{5F10FCEE-074B-4A87-9D4C-6BF97314FD7A}"/>
    <cellStyle name="20% - Accent5 22 6 3" xfId="46083" xr:uid="{6AD14206-A411-4530-A5ED-1FFDD646EB69}"/>
    <cellStyle name="20% - Accent5 22 7" xfId="10146" xr:uid="{F67CED40-C83C-46AB-9CE8-7340AC5401EB}"/>
    <cellStyle name="20% - Accent5 22 7 2" xfId="27851" xr:uid="{728CA41F-FA60-47AC-A376-2A2EA027DD44}"/>
    <cellStyle name="20% - Accent5 22 7 2 2" xfId="56528" xr:uid="{029D03F6-1E62-4605-A4BA-F636C21C80BB}"/>
    <cellStyle name="20% - Accent5 22 7 3" xfId="38824" xr:uid="{44503AA4-52AE-4977-99D8-90E76855680B}"/>
    <cellStyle name="20% - Accent5 22 8" xfId="18999" xr:uid="{9B80212A-E8A8-418D-BEB3-763385B14ACB}"/>
    <cellStyle name="20% - Accent5 22 8 2" xfId="47676" xr:uid="{F273B3F0-8945-4912-9692-0B43938775A8}"/>
    <cellStyle name="20% - Accent5 22 9" xfId="30474" xr:uid="{AECDDE93-FC18-44A5-965B-DBA25E819C12}"/>
    <cellStyle name="20% - Accent5 23" xfId="2149" xr:uid="{B8F2D993-98BF-4468-AA5F-CAE6405C484A}"/>
    <cellStyle name="20% - Accent5 23 2" xfId="5807" xr:uid="{EB21EFE8-F6B9-4FD5-B978-5A5BA9E42009}"/>
    <cellStyle name="20% - Accent5 23 2 2" xfId="11519" xr:uid="{56F7BA8D-C8DA-4D8A-9951-12978A2B7BA9}"/>
    <cellStyle name="20% - Accent5 23 2 2 2" xfId="40197" xr:uid="{09DD0727-8DF5-40CC-B57D-87794FAA8A6C}"/>
    <cellStyle name="20% - Accent5 23 2 3" xfId="20372" xr:uid="{C42B5084-152B-4D70-A806-64F5EBE8517A}"/>
    <cellStyle name="20% - Accent5 23 2 3 2" xfId="49049" xr:uid="{F2CA7239-563B-4F8E-A88A-9C3A124D8040}"/>
    <cellStyle name="20% - Accent5 23 2 4" xfId="34492" xr:uid="{E480CA5E-37C0-4169-9E16-651940B46EB2}"/>
    <cellStyle name="20% - Accent5 23 3" xfId="7224" xr:uid="{2D3711D8-BF40-4781-8F20-5E28B724AD22}"/>
    <cellStyle name="20% - Accent5 23 3 2" xfId="12936" xr:uid="{A65C314E-D156-437F-841E-ACF1BD2EF8F8}"/>
    <cellStyle name="20% - Accent5 23 3 2 2" xfId="41614" xr:uid="{5470BFD6-4B8D-43CE-9685-C401E77CB999}"/>
    <cellStyle name="20% - Accent5 23 3 3" xfId="21789" xr:uid="{5FEA09EB-3440-4041-ACF7-96601B7CC392}"/>
    <cellStyle name="20% - Accent5 23 3 3 2" xfId="50466" xr:uid="{684C2A1B-DA84-4866-AC86-E97DA62BC1EE}"/>
    <cellStyle name="20% - Accent5 23 3 4" xfId="35909" xr:uid="{41030147-B073-458A-A443-6372696987F2}"/>
    <cellStyle name="20% - Accent5 23 4" xfId="8641" xr:uid="{F572D9B2-7F35-45E5-BE78-C09182C4EDD2}"/>
    <cellStyle name="20% - Accent5 23 4 2" xfId="14353" xr:uid="{617DD604-D6AB-4270-A61B-DBCEF376C8AF}"/>
    <cellStyle name="20% - Accent5 23 4 2 2" xfId="43031" xr:uid="{8BD11F18-0499-40ED-8FF0-937E84AA0EA2}"/>
    <cellStyle name="20% - Accent5 23 4 3" xfId="23206" xr:uid="{96321623-3F07-4346-9113-909DEF0ABBD6}"/>
    <cellStyle name="20% - Accent5 23 4 3 2" xfId="51883" xr:uid="{05C2F7AF-D6A3-405A-9D17-1EE8A3031100}"/>
    <cellStyle name="20% - Accent5 23 4 4" xfId="37326" xr:uid="{4F230142-AFA8-4811-BCFF-561B6688F740}"/>
    <cellStyle name="20% - Accent5 23 5" xfId="4456" xr:uid="{7A721912-9E3F-4BB1-9708-3A1F51ACD06F}"/>
    <cellStyle name="20% - Accent5 23 5 2" xfId="15868" xr:uid="{E2BB3741-EE0F-496C-8A14-ABCBC6C066B0}"/>
    <cellStyle name="20% - Accent5 23 5 2 2" xfId="44546" xr:uid="{CA66B18D-70E5-4C0E-B11B-E15E108CE57F}"/>
    <cellStyle name="20% - Accent5 23 5 3" xfId="24721" xr:uid="{9199DDBF-82EC-4CB1-9EC2-E82980FAEB46}"/>
    <cellStyle name="20% - Accent5 23 5 3 2" xfId="53398" xr:uid="{709F5CED-A27B-4287-8B1A-EFE220960463}"/>
    <cellStyle name="20% - Accent5 23 5 4" xfId="33141" xr:uid="{BAB84508-25C5-4D2A-ABCA-174FA74A89F2}"/>
    <cellStyle name="20% - Accent5 23 6" xfId="17427" xr:uid="{E1118165-E968-4A3B-A108-8DCF1534EDFB}"/>
    <cellStyle name="20% - Accent5 23 6 2" xfId="26280" xr:uid="{FB5B30A9-582D-4E89-9F66-663CE2AB56E0}"/>
    <cellStyle name="20% - Accent5 23 6 2 2" xfId="54957" xr:uid="{66BEEAE6-DCD9-40A4-84F8-5241FAE83B88}"/>
    <cellStyle name="20% - Accent5 23 6 3" xfId="46105" xr:uid="{631EC2F1-1088-465D-8656-FEFE04E53C45}"/>
    <cellStyle name="20% - Accent5 23 7" xfId="10168" xr:uid="{D62FBC7C-5F96-433C-B641-CEC145064EBD}"/>
    <cellStyle name="20% - Accent5 23 7 2" xfId="27873" xr:uid="{F8F3ACCD-5911-45F4-9452-F35882DBD9A5}"/>
    <cellStyle name="20% - Accent5 23 7 2 2" xfId="56550" xr:uid="{C190FE93-F174-48B9-B217-68D3E2506148}"/>
    <cellStyle name="20% - Accent5 23 7 3" xfId="38846" xr:uid="{8F3DC7EE-632D-4594-AA81-35CB0A4D7F81}"/>
    <cellStyle name="20% - Accent5 23 8" xfId="19021" xr:uid="{6D51D3C2-BBA7-46F3-8E7D-052155115CD9}"/>
    <cellStyle name="20% - Accent5 23 8 2" xfId="47698" xr:uid="{B2D413C2-EF2E-4236-8232-2B4294E88710}"/>
    <cellStyle name="20% - Accent5 23 9" xfId="30921" xr:uid="{3E5FA3A3-7699-4346-9F34-128558A81E15}"/>
    <cellStyle name="20% - Accent5 24" xfId="4478" xr:uid="{6A80952E-7DA2-439A-98F0-0319889F1C1E}"/>
    <cellStyle name="20% - Accent5 24 2" xfId="5829" xr:uid="{9BB81E79-409B-4F65-80D1-440F5721059F}"/>
    <cellStyle name="20% - Accent5 24 2 2" xfId="11541" xr:uid="{06B480B7-67FA-48B9-A524-336A61E7CC83}"/>
    <cellStyle name="20% - Accent5 24 2 2 2" xfId="40219" xr:uid="{C61F877B-9363-4B9A-BA12-917F801BF661}"/>
    <cellStyle name="20% - Accent5 24 2 3" xfId="20394" xr:uid="{0E77C2BD-F48E-4993-A86C-9CBC5E6E260B}"/>
    <cellStyle name="20% - Accent5 24 2 3 2" xfId="49071" xr:uid="{22A0183D-8588-4DCF-A65E-A5E92FA33443}"/>
    <cellStyle name="20% - Accent5 24 2 4" xfId="34514" xr:uid="{80008D67-D0DE-42B3-AB04-D28D15EB9BD5}"/>
    <cellStyle name="20% - Accent5 24 3" xfId="7246" xr:uid="{0852717E-D719-409E-8A33-44A49C66DD86}"/>
    <cellStyle name="20% - Accent5 24 3 2" xfId="12958" xr:uid="{74B0D364-F3CE-429A-A4D3-8EA0706E90FC}"/>
    <cellStyle name="20% - Accent5 24 3 2 2" xfId="41636" xr:uid="{DFC1C105-5DCD-46D5-82A9-C6F886254E2D}"/>
    <cellStyle name="20% - Accent5 24 3 3" xfId="21811" xr:uid="{E422ED19-E3EB-4ECC-8C62-D7C53350FE9F}"/>
    <cellStyle name="20% - Accent5 24 3 3 2" xfId="50488" xr:uid="{6FC05C23-7DA1-4C6A-AE83-9C41378DB5BD}"/>
    <cellStyle name="20% - Accent5 24 3 4" xfId="35931" xr:uid="{5DEDD04D-8FF7-48CE-A90E-49BCDECCC5E4}"/>
    <cellStyle name="20% - Accent5 24 4" xfId="8663" xr:uid="{1C4C24AA-790E-4027-9CCB-E8D8AAB9664A}"/>
    <cellStyle name="20% - Accent5 24 4 2" xfId="14375" xr:uid="{2002DC3D-EA6B-4559-AC3D-6590438C8D12}"/>
    <cellStyle name="20% - Accent5 24 4 2 2" xfId="43053" xr:uid="{D4ECCB87-340E-436A-8F6E-F279EDDF258F}"/>
    <cellStyle name="20% - Accent5 24 4 3" xfId="23228" xr:uid="{5D782AB5-6655-4380-B560-98506E1D156F}"/>
    <cellStyle name="20% - Accent5 24 4 3 2" xfId="51905" xr:uid="{F445823E-C978-4312-A622-BE7C4CA241FE}"/>
    <cellStyle name="20% - Accent5 24 4 4" xfId="37348" xr:uid="{A4A2E1FB-10DD-4A2B-8974-678B7CE45607}"/>
    <cellStyle name="20% - Accent5 24 5" xfId="15890" xr:uid="{71DAF2B2-E69D-4353-BD8B-3782CFE841D1}"/>
    <cellStyle name="20% - Accent5 24 5 2" xfId="24743" xr:uid="{BC21ADCC-0B02-4289-8BE6-AFEF4818B029}"/>
    <cellStyle name="20% - Accent5 24 5 2 2" xfId="53420" xr:uid="{DDECB226-3D46-4472-BB35-690406BD63F3}"/>
    <cellStyle name="20% - Accent5 24 5 3" xfId="44568" xr:uid="{B95935F8-4FE4-4472-9F65-19F7B3C95E1E}"/>
    <cellStyle name="20% - Accent5 24 6" xfId="17449" xr:uid="{0414ADDB-CE9E-44CF-9F54-FE2AF83BDB19}"/>
    <cellStyle name="20% - Accent5 24 6 2" xfId="26302" xr:uid="{92AFE9AF-7543-4CD7-8D55-A1E794BA23E2}"/>
    <cellStyle name="20% - Accent5 24 6 2 2" xfId="54979" xr:uid="{A881DB4D-A452-4461-952D-C9D491078A94}"/>
    <cellStyle name="20% - Accent5 24 6 3" xfId="46127" xr:uid="{399FE37C-AD6A-4131-BC2B-296B28087135}"/>
    <cellStyle name="20% - Accent5 24 7" xfId="10190" xr:uid="{A392F1D0-3295-413C-A9DC-30163EE1F155}"/>
    <cellStyle name="20% - Accent5 24 7 2" xfId="27895" xr:uid="{B4E760A8-D96A-4377-B65E-7847730547E4}"/>
    <cellStyle name="20% - Accent5 24 7 2 2" xfId="56572" xr:uid="{8C198705-7E3E-4499-AE57-A304C8E508ED}"/>
    <cellStyle name="20% - Accent5 24 7 3" xfId="38868" xr:uid="{718E3479-167D-4ACA-91EE-5518648302BA}"/>
    <cellStyle name="20% - Accent5 24 8" xfId="19043" xr:uid="{E96A547C-0FA7-4E8F-A46B-67928BE0704B}"/>
    <cellStyle name="20% - Accent5 24 8 2" xfId="47720" xr:uid="{4C8DB7B7-C6B9-4E9D-8928-8FD765079B11}"/>
    <cellStyle name="20% - Accent5 24 9" xfId="33163" xr:uid="{0E28FDBE-7616-4A82-899D-4A676646119C}"/>
    <cellStyle name="20% - Accent5 25" xfId="4500" xr:uid="{29E3DCB1-DDFF-4D00-BF56-8113B19A81C3}"/>
    <cellStyle name="20% - Accent5 25 2" xfId="5851" xr:uid="{E7D19E36-0572-4278-9A77-D2DF0BC9C146}"/>
    <cellStyle name="20% - Accent5 25 2 2" xfId="11563" xr:uid="{2D091793-000B-42A5-8D80-6BC4C8F68B9C}"/>
    <cellStyle name="20% - Accent5 25 2 2 2" xfId="40241" xr:uid="{A63251B2-7678-4D06-AD25-029A7103ED47}"/>
    <cellStyle name="20% - Accent5 25 2 3" xfId="20416" xr:uid="{BA2DB658-FF4D-43E2-8ED5-C486C920431A}"/>
    <cellStyle name="20% - Accent5 25 2 3 2" xfId="49093" xr:uid="{4B0F4448-568A-4EAA-ACC6-C99CBF2BC8B6}"/>
    <cellStyle name="20% - Accent5 25 2 4" xfId="34536" xr:uid="{340A9C64-69D0-40C1-9A4A-ABFF62D68604}"/>
    <cellStyle name="20% - Accent5 25 3" xfId="7268" xr:uid="{9EA0B6F4-1093-45DE-80B3-9EE041DC012A}"/>
    <cellStyle name="20% - Accent5 25 3 2" xfId="12980" xr:uid="{BBBA427B-A742-4167-9F28-F86D3504EA61}"/>
    <cellStyle name="20% - Accent5 25 3 2 2" xfId="41658" xr:uid="{C13F85B7-F0EB-4305-BDBA-269B1EA94FC7}"/>
    <cellStyle name="20% - Accent5 25 3 3" xfId="21833" xr:uid="{1926F45F-7FE8-4D5C-A1CC-1376FD1431FB}"/>
    <cellStyle name="20% - Accent5 25 3 3 2" xfId="50510" xr:uid="{AE8D83E1-8F31-436E-B1A4-582201A47C74}"/>
    <cellStyle name="20% - Accent5 25 3 4" xfId="35953" xr:uid="{D7E954D7-A638-418A-89A9-9F4BA783B38C}"/>
    <cellStyle name="20% - Accent5 25 4" xfId="8685" xr:uid="{CE9B3F67-C58B-43D2-8E97-7B2B8D500815}"/>
    <cellStyle name="20% - Accent5 25 4 2" xfId="14397" xr:uid="{3805FFAF-7746-48CC-92A4-88A26B3A4401}"/>
    <cellStyle name="20% - Accent5 25 4 2 2" xfId="43075" xr:uid="{EE817716-BC08-45E7-8865-5086373E23CB}"/>
    <cellStyle name="20% - Accent5 25 4 3" xfId="23250" xr:uid="{3504358A-4702-4AA8-8EB9-FE8F623442B6}"/>
    <cellStyle name="20% - Accent5 25 4 3 2" xfId="51927" xr:uid="{F18EF1C5-FC0A-4A34-AAB1-70EF85C57208}"/>
    <cellStyle name="20% - Accent5 25 4 4" xfId="37370" xr:uid="{142A3FE9-FEE3-4C9B-BB4F-32ACD18C3285}"/>
    <cellStyle name="20% - Accent5 25 5" xfId="15912" xr:uid="{D249206F-CA8C-43EB-BBA5-6F91BB03D938}"/>
    <cellStyle name="20% - Accent5 25 5 2" xfId="24765" xr:uid="{E82A2A70-8B5B-464F-9EEE-5D4348C67838}"/>
    <cellStyle name="20% - Accent5 25 5 2 2" xfId="53442" xr:uid="{8DA9329C-7073-4281-8003-BA688BA9C18E}"/>
    <cellStyle name="20% - Accent5 25 5 3" xfId="44590" xr:uid="{FEF62765-2238-4802-8DB9-C88CB843CB12}"/>
    <cellStyle name="20% - Accent5 25 6" xfId="17471" xr:uid="{DA47D795-05E0-420C-B27C-1AE8C7C3D20C}"/>
    <cellStyle name="20% - Accent5 25 6 2" xfId="26324" xr:uid="{86450C7C-C81B-4649-9E3B-2ED34F7611FF}"/>
    <cellStyle name="20% - Accent5 25 6 2 2" xfId="55001" xr:uid="{7F78144F-54C9-4114-8B16-82512490B7DD}"/>
    <cellStyle name="20% - Accent5 25 6 3" xfId="46149" xr:uid="{C120CDFF-ABB4-49FF-B1CD-C56A591060B4}"/>
    <cellStyle name="20% - Accent5 25 7" xfId="10212" xr:uid="{4BCBBC5A-D833-423C-BABD-C932333C1EB0}"/>
    <cellStyle name="20% - Accent5 25 7 2" xfId="27917" xr:uid="{8C9C2FAE-66BC-4C81-9D67-43D74826F7DF}"/>
    <cellStyle name="20% - Accent5 25 7 2 2" xfId="56594" xr:uid="{2FE71517-544D-438F-8FFE-5D71DA387A56}"/>
    <cellStyle name="20% - Accent5 25 7 3" xfId="38890" xr:uid="{5DDE9B38-6C3B-406E-A0A7-5BD8F1EF41AF}"/>
    <cellStyle name="20% - Accent5 25 8" xfId="19065" xr:uid="{CE05E7FF-7220-4AF4-ADC6-E5BF9FA7BA7A}"/>
    <cellStyle name="20% - Accent5 25 8 2" xfId="47742" xr:uid="{A66B5962-7B83-46CD-B2F1-ED9C9F9A60D8}"/>
    <cellStyle name="20% - Accent5 25 9" xfId="33185" xr:uid="{44A7DBFC-C9AF-4903-B535-ACEFC139147D}"/>
    <cellStyle name="20% - Accent5 26" xfId="4522" xr:uid="{A011A5E6-FE29-4405-ACE5-286FFAA4D472}"/>
    <cellStyle name="20% - Accent5 26 2" xfId="5873" xr:uid="{16AF8F70-7FBA-439E-843B-C42DF4791644}"/>
    <cellStyle name="20% - Accent5 26 2 2" xfId="11585" xr:uid="{6DAECF6C-A598-4C3C-B33B-B9A45BB16DC4}"/>
    <cellStyle name="20% - Accent5 26 2 2 2" xfId="40263" xr:uid="{D21585E5-3CB6-470E-9FA8-20D26750210A}"/>
    <cellStyle name="20% - Accent5 26 2 3" xfId="20438" xr:uid="{8B481391-4855-44EC-8366-05506DF8B40B}"/>
    <cellStyle name="20% - Accent5 26 2 3 2" xfId="49115" xr:uid="{ED4A7354-1C60-4D54-8B61-A106719E6FA8}"/>
    <cellStyle name="20% - Accent5 26 2 4" xfId="34558" xr:uid="{7860B5AC-AA60-4B61-A086-D2B0CC8FE4D7}"/>
    <cellStyle name="20% - Accent5 26 3" xfId="7290" xr:uid="{9B0C1841-F7FA-40B3-BFDE-F8B7DCCD62D9}"/>
    <cellStyle name="20% - Accent5 26 3 2" xfId="13002" xr:uid="{623885B5-96D2-4239-AA68-780DBC500F6C}"/>
    <cellStyle name="20% - Accent5 26 3 2 2" xfId="41680" xr:uid="{0FF47996-8D72-436F-9144-FB198BE5CABD}"/>
    <cellStyle name="20% - Accent5 26 3 3" xfId="21855" xr:uid="{90AE0FC5-1E45-4B97-BBED-3009704CBCCA}"/>
    <cellStyle name="20% - Accent5 26 3 3 2" xfId="50532" xr:uid="{E9A8F0C9-B59C-4D36-BC90-DD80825C4477}"/>
    <cellStyle name="20% - Accent5 26 3 4" xfId="35975" xr:uid="{028F3C34-756F-4471-9519-9C50AD5AF5F6}"/>
    <cellStyle name="20% - Accent5 26 4" xfId="8707" xr:uid="{10560F22-3A9F-4385-8E24-0AF030D4C3E6}"/>
    <cellStyle name="20% - Accent5 26 4 2" xfId="14419" xr:uid="{EFF3B544-7E2D-456D-8B76-28E6F6981ECA}"/>
    <cellStyle name="20% - Accent5 26 4 2 2" xfId="43097" xr:uid="{1E6D1568-857D-42B7-8156-B8429F95FB67}"/>
    <cellStyle name="20% - Accent5 26 4 3" xfId="23272" xr:uid="{1999C345-5A36-44E7-B7C1-390A571F0517}"/>
    <cellStyle name="20% - Accent5 26 4 3 2" xfId="51949" xr:uid="{F21789DF-5A5D-494F-9148-A431438A0297}"/>
    <cellStyle name="20% - Accent5 26 4 4" xfId="37392" xr:uid="{7D2A8855-3206-4BA8-A900-450C8CB16AD1}"/>
    <cellStyle name="20% - Accent5 26 5" xfId="15934" xr:uid="{95FF6D53-9CD4-4CF0-858C-8A275F1F62E7}"/>
    <cellStyle name="20% - Accent5 26 5 2" xfId="24787" xr:uid="{157AA1D6-3218-4EA0-A241-B5D8E9D369B1}"/>
    <cellStyle name="20% - Accent5 26 5 2 2" xfId="53464" xr:uid="{DE03FF09-316F-410B-B6DD-D8C5D8251574}"/>
    <cellStyle name="20% - Accent5 26 5 3" xfId="44612" xr:uid="{6B17C904-D4E1-40AA-B7E3-1D33BFE3E263}"/>
    <cellStyle name="20% - Accent5 26 6" xfId="17493" xr:uid="{1F16F176-7A33-44A1-B7DE-568E670F4BF1}"/>
    <cellStyle name="20% - Accent5 26 6 2" xfId="26346" xr:uid="{5A5F0CBD-C38B-44ED-895D-FCE852AC6783}"/>
    <cellStyle name="20% - Accent5 26 6 2 2" xfId="55023" xr:uid="{A1876E4E-C958-4782-9958-9D260A9D8D25}"/>
    <cellStyle name="20% - Accent5 26 6 3" xfId="46171" xr:uid="{7E24318F-400D-4F28-BA45-01A46C5C4B31}"/>
    <cellStyle name="20% - Accent5 26 7" xfId="10234" xr:uid="{4269AFA5-4F45-4E62-8C7C-669FEDF8ACB2}"/>
    <cellStyle name="20% - Accent5 26 7 2" xfId="27939" xr:uid="{47CDA9E4-E7F7-4D88-A37A-56CAA0720DE2}"/>
    <cellStyle name="20% - Accent5 26 7 2 2" xfId="56616" xr:uid="{63B2AE34-F565-4303-ADEC-09C3C408421C}"/>
    <cellStyle name="20% - Accent5 26 7 3" xfId="38912" xr:uid="{B68471BF-0435-4FF3-AF12-06FB51C17778}"/>
    <cellStyle name="20% - Accent5 26 8" xfId="19087" xr:uid="{CF7F8EA6-86E7-4FCB-A02E-BBBA19894412}"/>
    <cellStyle name="20% - Accent5 26 8 2" xfId="47764" xr:uid="{20FACA41-C791-406C-B823-A7598F8CC978}"/>
    <cellStyle name="20% - Accent5 26 9" xfId="33207" xr:uid="{9B6B8DC5-F37D-4BC1-B512-D8C59A45CB83}"/>
    <cellStyle name="20% - Accent5 27" xfId="4544" xr:uid="{52E16091-F343-427E-BA1E-3A34EEF98777}"/>
    <cellStyle name="20% - Accent5 27 2" xfId="5895" xr:uid="{5A42F434-D188-4857-8DB3-78292E7AFE18}"/>
    <cellStyle name="20% - Accent5 27 2 2" xfId="11607" xr:uid="{646BC963-4114-42E4-A882-4F7B4B657FE7}"/>
    <cellStyle name="20% - Accent5 27 2 2 2" xfId="40285" xr:uid="{8CC635E9-F2AE-4215-81DD-E19B20A37496}"/>
    <cellStyle name="20% - Accent5 27 2 3" xfId="20460" xr:uid="{A4B322BE-066A-49D0-918B-C126BC7B0C16}"/>
    <cellStyle name="20% - Accent5 27 2 3 2" xfId="49137" xr:uid="{44364DB6-B05D-4A1C-B886-602AA0DB779B}"/>
    <cellStyle name="20% - Accent5 27 2 4" xfId="34580" xr:uid="{49E80355-F724-4AC5-A344-7F1E9032D772}"/>
    <cellStyle name="20% - Accent5 27 3" xfId="7312" xr:uid="{90619A89-15A9-43A2-91A4-D7226263AEC0}"/>
    <cellStyle name="20% - Accent5 27 3 2" xfId="13024" xr:uid="{8AC328B1-B4E7-4EC9-8D98-750A930BC783}"/>
    <cellStyle name="20% - Accent5 27 3 2 2" xfId="41702" xr:uid="{95B73F9E-432A-496F-9AA9-A177476E7E5D}"/>
    <cellStyle name="20% - Accent5 27 3 3" xfId="21877" xr:uid="{77939D5D-B118-4D96-9F74-3F2DFF89C171}"/>
    <cellStyle name="20% - Accent5 27 3 3 2" xfId="50554" xr:uid="{CEDEE0DE-4D66-4DC0-A0E6-8335D9812CF0}"/>
    <cellStyle name="20% - Accent5 27 3 4" xfId="35997" xr:uid="{5343C673-36C1-410D-91AE-35AFA5859FF9}"/>
    <cellStyle name="20% - Accent5 27 4" xfId="8729" xr:uid="{74393E13-C6F0-4463-951D-B0CAE03904B3}"/>
    <cellStyle name="20% - Accent5 27 4 2" xfId="14441" xr:uid="{53154481-7CD0-4C9E-8568-AFD70B21E5F5}"/>
    <cellStyle name="20% - Accent5 27 4 2 2" xfId="43119" xr:uid="{1A6772AC-897F-4E29-9D52-B31BC0852850}"/>
    <cellStyle name="20% - Accent5 27 4 3" xfId="23294" xr:uid="{F4C034A6-B7A5-4029-BC22-86F7F775760D}"/>
    <cellStyle name="20% - Accent5 27 4 3 2" xfId="51971" xr:uid="{621F08C7-68E2-4957-8814-34AF8D7021AA}"/>
    <cellStyle name="20% - Accent5 27 4 4" xfId="37414" xr:uid="{4BADDD88-F4E7-4E74-8631-7335ECA9AABB}"/>
    <cellStyle name="20% - Accent5 27 5" xfId="15956" xr:uid="{4F88F504-6EE6-47AB-BFDD-3F88B5E6C15C}"/>
    <cellStyle name="20% - Accent5 27 5 2" xfId="24809" xr:uid="{956DA2FB-88D6-4816-BA1A-CD93D1693AF1}"/>
    <cellStyle name="20% - Accent5 27 5 2 2" xfId="53486" xr:uid="{7CEC3E17-C856-40F2-9AC9-5AFD00E48B21}"/>
    <cellStyle name="20% - Accent5 27 5 3" xfId="44634" xr:uid="{86BAC09E-B223-443A-9E20-659AE6BDB4FD}"/>
    <cellStyle name="20% - Accent5 27 6" xfId="17515" xr:uid="{10C8DE94-3242-4C0B-9CB7-1EDABC847CFD}"/>
    <cellStyle name="20% - Accent5 27 6 2" xfId="26368" xr:uid="{470DF8B9-1314-4A5C-B51A-0ABA5BAE7D21}"/>
    <cellStyle name="20% - Accent5 27 6 2 2" xfId="55045" xr:uid="{B40CD540-1F60-4881-A84E-5566FAAEA896}"/>
    <cellStyle name="20% - Accent5 27 6 3" xfId="46193" xr:uid="{9BCB4C64-8E65-4CB3-A27C-384FF0FA9296}"/>
    <cellStyle name="20% - Accent5 27 7" xfId="10256" xr:uid="{34DA3C0D-393B-4F9E-98E5-CDB68F15A628}"/>
    <cellStyle name="20% - Accent5 27 7 2" xfId="27961" xr:uid="{79101334-F1DC-4169-A1CF-0AD27FFFB49F}"/>
    <cellStyle name="20% - Accent5 27 7 2 2" xfId="56638" xr:uid="{0D973447-60B7-44C8-BA4E-D97657DD508E}"/>
    <cellStyle name="20% - Accent5 27 7 3" xfId="38934" xr:uid="{20E1F432-EFA4-4F97-ABFF-73358A7586F4}"/>
    <cellStyle name="20% - Accent5 27 8" xfId="19109" xr:uid="{DB24D2FC-38A4-4729-A4C3-5858B5F905FB}"/>
    <cellStyle name="20% - Accent5 27 8 2" xfId="47786" xr:uid="{56170126-EE39-4A8B-999F-C484FA2F0413}"/>
    <cellStyle name="20% - Accent5 27 9" xfId="33229" xr:uid="{C9CBBA0A-5B93-4D36-B07A-93DF8530368C}"/>
    <cellStyle name="20% - Accent5 28" xfId="4566" xr:uid="{9B0BFF94-7E9B-45C4-85A9-59128641BB23}"/>
    <cellStyle name="20% - Accent5 28 2" xfId="5917" xr:uid="{D3CCE21C-C2F2-4449-A7A2-18EE44E2C20D}"/>
    <cellStyle name="20% - Accent5 28 2 2" xfId="11629" xr:uid="{D577EF65-B91F-47B6-BFA6-E674BABC7B2A}"/>
    <cellStyle name="20% - Accent5 28 2 2 2" xfId="40307" xr:uid="{8210A33C-CA87-430D-A76B-55E6E8B0E93D}"/>
    <cellStyle name="20% - Accent5 28 2 3" xfId="20482" xr:uid="{52B05D24-DC60-426D-8E75-2774CCBD7A49}"/>
    <cellStyle name="20% - Accent5 28 2 3 2" xfId="49159" xr:uid="{0FE65EF8-3709-469E-B73A-A390991F2B55}"/>
    <cellStyle name="20% - Accent5 28 2 4" xfId="34602" xr:uid="{81B1ECC0-0FE2-498E-B33D-A07F906878FE}"/>
    <cellStyle name="20% - Accent5 28 3" xfId="7334" xr:uid="{0661A590-5BE6-4F0B-A307-267D2CC64CCA}"/>
    <cellStyle name="20% - Accent5 28 3 2" xfId="13046" xr:uid="{B7C64BF6-8884-456A-A8A0-4D567A09C25F}"/>
    <cellStyle name="20% - Accent5 28 3 2 2" xfId="41724" xr:uid="{8FA2FCAB-3E14-4AE5-9B71-962125A6FEAF}"/>
    <cellStyle name="20% - Accent5 28 3 3" xfId="21899" xr:uid="{21D8BF52-D9BD-4E5B-983A-3DEEDCD40E7C}"/>
    <cellStyle name="20% - Accent5 28 3 3 2" xfId="50576" xr:uid="{B51967C8-BCDB-48DF-A3C4-A706B9665626}"/>
    <cellStyle name="20% - Accent5 28 3 4" xfId="36019" xr:uid="{A5CCF4EF-E17E-47FE-8F2C-B391A28C8EC9}"/>
    <cellStyle name="20% - Accent5 28 4" xfId="8751" xr:uid="{2AE57F60-A55C-415F-9CC5-D1829D32C021}"/>
    <cellStyle name="20% - Accent5 28 4 2" xfId="14463" xr:uid="{F5CC96E8-FE3D-42E3-A35C-8AF32F0B1D52}"/>
    <cellStyle name="20% - Accent5 28 4 2 2" xfId="43141" xr:uid="{DBBD1297-AE63-4201-A578-D1384A3A8209}"/>
    <cellStyle name="20% - Accent5 28 4 3" xfId="23316" xr:uid="{C0248339-936C-4661-A405-71FA66665FDF}"/>
    <cellStyle name="20% - Accent5 28 4 3 2" xfId="51993" xr:uid="{89FCA9DA-5C49-4A07-8F79-C9D18537A2F7}"/>
    <cellStyle name="20% - Accent5 28 4 4" xfId="37436" xr:uid="{EEFC7FF2-3CC9-418A-BB21-2EEFA01A2E36}"/>
    <cellStyle name="20% - Accent5 28 5" xfId="15978" xr:uid="{A4291EB7-53BF-46AE-BCFE-D240B19E7F55}"/>
    <cellStyle name="20% - Accent5 28 5 2" xfId="24831" xr:uid="{AF33D655-11DB-4FDA-8B61-36A02643C536}"/>
    <cellStyle name="20% - Accent5 28 5 2 2" xfId="53508" xr:uid="{CA2A1D46-00D8-49D4-9854-D8424A536B41}"/>
    <cellStyle name="20% - Accent5 28 5 3" xfId="44656" xr:uid="{583837CB-1B07-490A-834B-F43CD6F40CC7}"/>
    <cellStyle name="20% - Accent5 28 6" xfId="17537" xr:uid="{15A9B89D-5F2F-4049-A9B4-CB5A8888D4E5}"/>
    <cellStyle name="20% - Accent5 28 6 2" xfId="26390" xr:uid="{82BB8FF5-B0B9-462E-835B-D22DE2F4E302}"/>
    <cellStyle name="20% - Accent5 28 6 2 2" xfId="55067" xr:uid="{6370ED1D-3C45-4141-BC43-45636986347C}"/>
    <cellStyle name="20% - Accent5 28 6 3" xfId="46215" xr:uid="{971FC8FF-6545-43B5-A156-1BA3CA06BC45}"/>
    <cellStyle name="20% - Accent5 28 7" xfId="10278" xr:uid="{8745F5F5-7CE8-42E4-9576-46144CC314D5}"/>
    <cellStyle name="20% - Accent5 28 7 2" xfId="27983" xr:uid="{5FDD2B29-A4AD-4046-8B14-D5C1E3E8CB14}"/>
    <cellStyle name="20% - Accent5 28 7 2 2" xfId="56660" xr:uid="{3554431A-0E72-4183-98B3-DC06DA0143DA}"/>
    <cellStyle name="20% - Accent5 28 7 3" xfId="38956" xr:uid="{D4CE85E0-8111-4E19-B268-D15994CABFC9}"/>
    <cellStyle name="20% - Accent5 28 8" xfId="19131" xr:uid="{55F11B26-A7B9-40AA-AA7A-261525C5E9A2}"/>
    <cellStyle name="20% - Accent5 28 8 2" xfId="47808" xr:uid="{96F69A86-3E4E-40CC-A7C6-24AAEAAAB997}"/>
    <cellStyle name="20% - Accent5 28 9" xfId="33251" xr:uid="{4F06D605-5D57-4D42-8226-2168D24E0E7E}"/>
    <cellStyle name="20% - Accent5 29" xfId="4588" xr:uid="{6F47BD8E-9786-4EB0-8591-1FF3DCA1A9F3}"/>
    <cellStyle name="20% - Accent5 29 2" xfId="5939" xr:uid="{6DD653C2-1CCD-4A1D-8C21-0B9EA9F91EC3}"/>
    <cellStyle name="20% - Accent5 29 2 2" xfId="11651" xr:uid="{8CFE4B77-B9EC-4E59-8504-F2A93D1DFFC3}"/>
    <cellStyle name="20% - Accent5 29 2 2 2" xfId="40329" xr:uid="{4943B47F-454A-419E-9A75-C0E4E4F89475}"/>
    <cellStyle name="20% - Accent5 29 2 3" xfId="20504" xr:uid="{3397B8D6-9209-4966-9C71-B2930E4DEC29}"/>
    <cellStyle name="20% - Accent5 29 2 3 2" xfId="49181" xr:uid="{D0235B01-C813-45EB-9DC4-3BC1E065B27E}"/>
    <cellStyle name="20% - Accent5 29 2 4" xfId="34624" xr:uid="{B402BDFA-674C-4D63-A312-E0AB85277A83}"/>
    <cellStyle name="20% - Accent5 29 3" xfId="7356" xr:uid="{B95D2C4E-E225-4EB4-B9AD-FB6B2060C46B}"/>
    <cellStyle name="20% - Accent5 29 3 2" xfId="13068" xr:uid="{0ACF0C69-F7E3-47B3-A7B6-E3B23062C9EC}"/>
    <cellStyle name="20% - Accent5 29 3 2 2" xfId="41746" xr:uid="{DEBF3CB4-2E7C-4CFD-ACAC-29973B864B83}"/>
    <cellStyle name="20% - Accent5 29 3 3" xfId="21921" xr:uid="{E04708CD-AF7B-455A-AC38-A3F2BF2448D8}"/>
    <cellStyle name="20% - Accent5 29 3 3 2" xfId="50598" xr:uid="{28E5BC95-788F-4405-8F0F-ABA5345E24D8}"/>
    <cellStyle name="20% - Accent5 29 3 4" xfId="36041" xr:uid="{8BC71212-898E-4300-BF00-078B441008D8}"/>
    <cellStyle name="20% - Accent5 29 4" xfId="8773" xr:uid="{2E6A0E70-D6C9-455F-B79B-D7B33770FE08}"/>
    <cellStyle name="20% - Accent5 29 4 2" xfId="14485" xr:uid="{F571CA2F-C848-41F0-899D-2BCE19E6E72A}"/>
    <cellStyle name="20% - Accent5 29 4 2 2" xfId="43163" xr:uid="{2F0AA5B7-DF2F-4ABB-9E74-5C55E556A28F}"/>
    <cellStyle name="20% - Accent5 29 4 3" xfId="23338" xr:uid="{698C78A3-0FB4-42CD-A946-A171381001CC}"/>
    <cellStyle name="20% - Accent5 29 4 3 2" xfId="52015" xr:uid="{1D267701-B13E-4950-9E95-99806134B94C}"/>
    <cellStyle name="20% - Accent5 29 4 4" xfId="37458" xr:uid="{550DCA57-AD04-4EAA-95C5-F7C1A18F6E3F}"/>
    <cellStyle name="20% - Accent5 29 5" xfId="16000" xr:uid="{69327B5A-9D52-449E-8497-D12C68289F54}"/>
    <cellStyle name="20% - Accent5 29 5 2" xfId="24853" xr:uid="{E85C1E33-6B0A-43B3-A797-098E6FDDFAE7}"/>
    <cellStyle name="20% - Accent5 29 5 2 2" xfId="53530" xr:uid="{8043D482-FC5A-4ACA-A932-CB2CD90F204C}"/>
    <cellStyle name="20% - Accent5 29 5 3" xfId="44678" xr:uid="{6888D538-0407-479C-B2D7-7FA642EEEB72}"/>
    <cellStyle name="20% - Accent5 29 6" xfId="17559" xr:uid="{0EDED725-C00F-4C9C-8AB1-B897B9363E78}"/>
    <cellStyle name="20% - Accent5 29 6 2" xfId="26412" xr:uid="{EF128893-F2F4-4719-BF5A-A9CBB07E85E5}"/>
    <cellStyle name="20% - Accent5 29 6 2 2" xfId="55089" xr:uid="{EB930C74-03BD-425F-A502-CFFE1CCC3B7E}"/>
    <cellStyle name="20% - Accent5 29 6 3" xfId="46237" xr:uid="{21413DD0-92C6-4E2C-8033-AEE733FAB02B}"/>
    <cellStyle name="20% - Accent5 29 7" xfId="10300" xr:uid="{CA001215-B2F0-4E07-87A0-47D3F06155F7}"/>
    <cellStyle name="20% - Accent5 29 7 2" xfId="28005" xr:uid="{1880F35D-2FCA-4FE0-BAA4-902D23A3B67D}"/>
    <cellStyle name="20% - Accent5 29 7 2 2" xfId="56682" xr:uid="{F31DB3B5-72BD-4BA7-818A-1CDAA98E8C0C}"/>
    <cellStyle name="20% - Accent5 29 7 3" xfId="38978" xr:uid="{6EC77D04-0B5A-4878-A5E4-C0CBB947FD86}"/>
    <cellStyle name="20% - Accent5 29 8" xfId="19153" xr:uid="{E0842292-A120-4A59-9BBF-055112FCB170}"/>
    <cellStyle name="20% - Accent5 29 8 2" xfId="47830" xr:uid="{54A62D4D-BA92-4DBA-BDEC-C27D27DC638C}"/>
    <cellStyle name="20% - Accent5 29 9" xfId="33273" xr:uid="{CE689489-3280-47C4-A8B5-C89D6A077824}"/>
    <cellStyle name="20% - Accent5 3" xfId="224" xr:uid="{11DA59A5-EC07-4326-8325-45A358DA5D9F}"/>
    <cellStyle name="20% - Accent5 3 2" xfId="394" xr:uid="{9FE02ACD-4C71-47C4-8DAC-12E77D8EE9AD}"/>
    <cellStyle name="20% - Accent5 30" xfId="4610" xr:uid="{272AB301-D0F3-41E2-86AF-97DA7B60F8CA}"/>
    <cellStyle name="20% - Accent5 30 2" xfId="5961" xr:uid="{CFB36CAE-8B68-4581-B915-BF9EC89EC3CB}"/>
    <cellStyle name="20% - Accent5 30 2 2" xfId="11673" xr:uid="{C08A5C42-2A6B-487A-B877-880C0E90E34F}"/>
    <cellStyle name="20% - Accent5 30 2 2 2" xfId="40351" xr:uid="{166C69CA-CA42-444C-A4E9-D71FCD2685E5}"/>
    <cellStyle name="20% - Accent5 30 2 3" xfId="20526" xr:uid="{1BEA0825-87C0-43BD-AFA6-88B288F71DAF}"/>
    <cellStyle name="20% - Accent5 30 2 3 2" xfId="49203" xr:uid="{6739228A-E952-4004-98DB-5D2EA7E830F7}"/>
    <cellStyle name="20% - Accent5 30 2 4" xfId="34646" xr:uid="{AFDE7185-25D4-412C-9D74-9CA4D7A50B5E}"/>
    <cellStyle name="20% - Accent5 30 3" xfId="7378" xr:uid="{839D2759-4927-49A1-BBA5-A6D5D83B268A}"/>
    <cellStyle name="20% - Accent5 30 3 2" xfId="13090" xr:uid="{8D31FF6F-0A7A-4E90-B38E-224B110F7F7B}"/>
    <cellStyle name="20% - Accent5 30 3 2 2" xfId="41768" xr:uid="{0AFACF38-2C7C-4877-875A-06CF15395805}"/>
    <cellStyle name="20% - Accent5 30 3 3" xfId="21943" xr:uid="{8F0B1EA1-06B3-4F21-B461-3727F16E8F6C}"/>
    <cellStyle name="20% - Accent5 30 3 3 2" xfId="50620" xr:uid="{9ADEDCDF-E946-4226-B7F0-6DC48E0BDDD6}"/>
    <cellStyle name="20% - Accent5 30 3 4" xfId="36063" xr:uid="{EC61AF5F-6EF9-465A-93EA-1A8BF9EA7A0A}"/>
    <cellStyle name="20% - Accent5 30 4" xfId="8795" xr:uid="{3E53BF52-3C65-44B2-BCD6-349C9E4D80BC}"/>
    <cellStyle name="20% - Accent5 30 4 2" xfId="14507" xr:uid="{FF27B6D7-9F79-4706-8A6F-B57987656720}"/>
    <cellStyle name="20% - Accent5 30 4 2 2" xfId="43185" xr:uid="{4D5716F2-FB20-4E81-9D2E-F4077E250A0B}"/>
    <cellStyle name="20% - Accent5 30 4 3" xfId="23360" xr:uid="{11D713DB-98D9-43C0-9465-EE74613DD54C}"/>
    <cellStyle name="20% - Accent5 30 4 3 2" xfId="52037" xr:uid="{38236A56-19E8-4379-B4D8-FEBFC3D3C6E5}"/>
    <cellStyle name="20% - Accent5 30 4 4" xfId="37480" xr:uid="{E4E36655-EC97-4047-A7D6-E478DAC64ADA}"/>
    <cellStyle name="20% - Accent5 30 5" xfId="16022" xr:uid="{C8A1F100-53F3-41BB-AA52-A3F0BB1ADD75}"/>
    <cellStyle name="20% - Accent5 30 5 2" xfId="24875" xr:uid="{FB349E5F-D11B-4959-B4A4-6A0B46B8CA43}"/>
    <cellStyle name="20% - Accent5 30 5 2 2" xfId="53552" xr:uid="{DD45DE95-2288-4BB4-B940-4F2B39A9FE2A}"/>
    <cellStyle name="20% - Accent5 30 5 3" xfId="44700" xr:uid="{777A0DB1-3FCC-4D84-8C45-766714B4CCE4}"/>
    <cellStyle name="20% - Accent5 30 6" xfId="17581" xr:uid="{28502EBF-2C59-4481-B454-E862614BF39D}"/>
    <cellStyle name="20% - Accent5 30 6 2" xfId="26434" xr:uid="{8367B03E-2CE6-4086-90F0-06BDF86888D1}"/>
    <cellStyle name="20% - Accent5 30 6 2 2" xfId="55111" xr:uid="{5DDC32A2-DD18-49D9-9B3F-A40D8A2E6C35}"/>
    <cellStyle name="20% - Accent5 30 6 3" xfId="46259" xr:uid="{49F8EF76-53C8-4746-B78F-2E0CDEE21BE4}"/>
    <cellStyle name="20% - Accent5 30 7" xfId="10322" xr:uid="{40D1D9EA-5F9E-4694-9BF4-0D89CAF61A4D}"/>
    <cellStyle name="20% - Accent5 30 7 2" xfId="28027" xr:uid="{D3C52E86-0B1B-49BF-837B-403D3CAB3B76}"/>
    <cellStyle name="20% - Accent5 30 7 2 2" xfId="56704" xr:uid="{7227A54C-D44E-4BCA-A92D-B207B86F21C7}"/>
    <cellStyle name="20% - Accent5 30 7 3" xfId="39000" xr:uid="{2D336F53-EFC4-49DE-BE58-58736D50562F}"/>
    <cellStyle name="20% - Accent5 30 8" xfId="19175" xr:uid="{A2742C28-46BA-49AD-95A2-A8C568CDEE10}"/>
    <cellStyle name="20% - Accent5 30 8 2" xfId="47852" xr:uid="{83214FE3-764D-410A-8373-744F82A13E74}"/>
    <cellStyle name="20% - Accent5 30 9" xfId="33295" xr:uid="{CF87593C-5593-49D1-84D6-4736C8363C93}"/>
    <cellStyle name="20% - Accent5 31" xfId="4632" xr:uid="{D63E523A-2B28-47B8-98C7-649F0EE32B9B}"/>
    <cellStyle name="20% - Accent5 31 2" xfId="5983" xr:uid="{3869DD12-0230-4042-B67C-DC48CC47EC7E}"/>
    <cellStyle name="20% - Accent5 31 2 2" xfId="11695" xr:uid="{6EC67911-13A5-475F-81FC-1302AB96A2EB}"/>
    <cellStyle name="20% - Accent5 31 2 2 2" xfId="40373" xr:uid="{CD2D515B-D8FB-4F38-98AE-478ABEB14BEE}"/>
    <cellStyle name="20% - Accent5 31 2 3" xfId="20548" xr:uid="{83ED54FE-7CB8-4F6C-B32D-76D25CC721DA}"/>
    <cellStyle name="20% - Accent5 31 2 3 2" xfId="49225" xr:uid="{17A70A8C-A1C7-4FDF-B51E-C1E6DFC303F8}"/>
    <cellStyle name="20% - Accent5 31 2 4" xfId="34668" xr:uid="{C20D24ED-A022-4470-A937-823B3F160B1C}"/>
    <cellStyle name="20% - Accent5 31 3" xfId="7400" xr:uid="{9E07DE66-D134-4D3A-B9D5-AABE3005BBCE}"/>
    <cellStyle name="20% - Accent5 31 3 2" xfId="13112" xr:uid="{7DA2707D-4489-4D6E-964E-A32F610A1FD1}"/>
    <cellStyle name="20% - Accent5 31 3 2 2" xfId="41790" xr:uid="{FB0294CD-ECD4-4E3E-874F-8EB9FC92FE6C}"/>
    <cellStyle name="20% - Accent5 31 3 3" xfId="21965" xr:uid="{8B91DB49-E2CD-4766-8C7A-8C8DA919AC5E}"/>
    <cellStyle name="20% - Accent5 31 3 3 2" xfId="50642" xr:uid="{44191FF8-BD5B-4510-AAF0-73B72018A30A}"/>
    <cellStyle name="20% - Accent5 31 3 4" xfId="36085" xr:uid="{60E562BD-B0CD-4FE8-8187-FF85A292A3C1}"/>
    <cellStyle name="20% - Accent5 31 4" xfId="8817" xr:uid="{E16A185E-5B91-48E7-ADBA-C2F12679153D}"/>
    <cellStyle name="20% - Accent5 31 4 2" xfId="14529" xr:uid="{7BF610ED-079B-4E8E-A79A-4148DFADCB9F}"/>
    <cellStyle name="20% - Accent5 31 4 2 2" xfId="43207" xr:uid="{2926923F-23B7-4716-AFF3-DE4A718AF795}"/>
    <cellStyle name="20% - Accent5 31 4 3" xfId="23382" xr:uid="{ADA8C536-D4A7-401F-8F22-328D56B5BC76}"/>
    <cellStyle name="20% - Accent5 31 4 3 2" xfId="52059" xr:uid="{FF938F2D-0792-4C21-A0A0-3D0FC4DFF03C}"/>
    <cellStyle name="20% - Accent5 31 4 4" xfId="37502" xr:uid="{565DBFF0-BAC0-4AEE-932C-EE1E37D8191D}"/>
    <cellStyle name="20% - Accent5 31 5" xfId="16044" xr:uid="{5D5A1F45-5B5D-457E-B0EA-D52E83DA8FCE}"/>
    <cellStyle name="20% - Accent5 31 5 2" xfId="24897" xr:uid="{ACB7539F-97C4-4037-9997-64ACAB63813E}"/>
    <cellStyle name="20% - Accent5 31 5 2 2" xfId="53574" xr:uid="{E8E02547-8185-4E56-936B-8E823649C357}"/>
    <cellStyle name="20% - Accent5 31 5 3" xfId="44722" xr:uid="{3143CCA9-F751-4DB7-9F0F-DD29E8514368}"/>
    <cellStyle name="20% - Accent5 31 6" xfId="17603" xr:uid="{9A6B2444-5009-4D55-984D-1F6D3E07542B}"/>
    <cellStyle name="20% - Accent5 31 6 2" xfId="26456" xr:uid="{8A890E54-AE53-44DB-B0EE-5886E76E4974}"/>
    <cellStyle name="20% - Accent5 31 6 2 2" xfId="55133" xr:uid="{35AAAC66-CB37-4490-A477-46188165D6B2}"/>
    <cellStyle name="20% - Accent5 31 6 3" xfId="46281" xr:uid="{D62AC497-6A95-4476-AF3E-A6FD0651D691}"/>
    <cellStyle name="20% - Accent5 31 7" xfId="10344" xr:uid="{29BB9FAF-EF2C-4DE3-8E6D-1088790A0A52}"/>
    <cellStyle name="20% - Accent5 31 7 2" xfId="28049" xr:uid="{6D6DDBE7-EE62-4594-AE8F-6A9FD299695F}"/>
    <cellStyle name="20% - Accent5 31 7 2 2" xfId="56726" xr:uid="{97AA2148-F435-4133-8476-967D539B3AC3}"/>
    <cellStyle name="20% - Accent5 31 7 3" xfId="39022" xr:uid="{46591A1F-35B0-4D8B-B0D3-80B3543DC67D}"/>
    <cellStyle name="20% - Accent5 31 8" xfId="19197" xr:uid="{D5BE8408-FFD4-4376-8B5B-C4D605CBBEEF}"/>
    <cellStyle name="20% - Accent5 31 8 2" xfId="47874" xr:uid="{0A9AA542-A6D7-4B22-B47E-48898A540525}"/>
    <cellStyle name="20% - Accent5 31 9" xfId="33317" xr:uid="{BACA65A1-D22A-440D-A8BA-89EFC0D93A6C}"/>
    <cellStyle name="20% - Accent5 32" xfId="4654" xr:uid="{0131C006-623F-43F2-BACC-6186091C2A96}"/>
    <cellStyle name="20% - Accent5 32 2" xfId="6005" xr:uid="{9E9CA000-67EC-4939-8B18-9EB4E6377252}"/>
    <cellStyle name="20% - Accent5 32 2 2" xfId="11717" xr:uid="{BBEA696E-1DBC-4F34-94F9-804B2E94B599}"/>
    <cellStyle name="20% - Accent5 32 2 2 2" xfId="40395" xr:uid="{79CC2272-1C25-439B-982E-4DE692CAA5EB}"/>
    <cellStyle name="20% - Accent5 32 2 3" xfId="20570" xr:uid="{A56D797E-0018-4FE1-A944-3B0DED638C8C}"/>
    <cellStyle name="20% - Accent5 32 2 3 2" xfId="49247" xr:uid="{06B05896-821B-49C6-9893-DF65DC8A0C46}"/>
    <cellStyle name="20% - Accent5 32 2 4" xfId="34690" xr:uid="{BBCFD1FC-2206-45AB-8428-A65AA6B42333}"/>
    <cellStyle name="20% - Accent5 32 3" xfId="7422" xr:uid="{B4A4BBEB-48D0-4060-8BD8-ACACA9A14129}"/>
    <cellStyle name="20% - Accent5 32 3 2" xfId="13134" xr:uid="{25CD53AE-CBA0-4901-AC2C-1120A117F18A}"/>
    <cellStyle name="20% - Accent5 32 3 2 2" xfId="41812" xr:uid="{9AFFAD12-BB2A-4368-8B22-F169BDA56F0B}"/>
    <cellStyle name="20% - Accent5 32 3 3" xfId="21987" xr:uid="{DA42411A-2F83-49F0-A3D8-861D6CA74C15}"/>
    <cellStyle name="20% - Accent5 32 3 3 2" xfId="50664" xr:uid="{4B1154D1-4249-48EE-917C-83BF5BB6562B}"/>
    <cellStyle name="20% - Accent5 32 3 4" xfId="36107" xr:uid="{818FC4F1-9C0E-4920-B32F-184F40867331}"/>
    <cellStyle name="20% - Accent5 32 4" xfId="8839" xr:uid="{D6DAF3C4-FD7B-4E50-ABA9-225C2D88F90E}"/>
    <cellStyle name="20% - Accent5 32 4 2" xfId="14551" xr:uid="{479169C8-4A5C-44AB-9105-6668357C2A67}"/>
    <cellStyle name="20% - Accent5 32 4 2 2" xfId="43229" xr:uid="{99D13B53-FF20-4542-9F79-19C22C99E760}"/>
    <cellStyle name="20% - Accent5 32 4 3" xfId="23404" xr:uid="{B626F02B-AA15-452D-AF84-3D82CB1D1A26}"/>
    <cellStyle name="20% - Accent5 32 4 3 2" xfId="52081" xr:uid="{32D59013-6531-4E1F-9D2A-61AE63F608EE}"/>
    <cellStyle name="20% - Accent5 32 4 4" xfId="37524" xr:uid="{E1BE794F-6BCE-4FE4-AF15-B9828112C6A3}"/>
    <cellStyle name="20% - Accent5 32 5" xfId="16066" xr:uid="{3094DC02-BB09-4B8E-B6A4-FBA6C12C30DA}"/>
    <cellStyle name="20% - Accent5 32 5 2" xfId="24919" xr:uid="{3D7FFD29-8E56-48C9-B7B9-44B3E610795C}"/>
    <cellStyle name="20% - Accent5 32 5 2 2" xfId="53596" xr:uid="{3E7504BD-4A4C-454F-BE1F-D6485F0EF992}"/>
    <cellStyle name="20% - Accent5 32 5 3" xfId="44744" xr:uid="{0A865A6D-6371-47C3-94CA-ED0C8209A86D}"/>
    <cellStyle name="20% - Accent5 32 6" xfId="17625" xr:uid="{1762EF3B-798F-4B4F-8BBB-384D52754C7D}"/>
    <cellStyle name="20% - Accent5 32 6 2" xfId="26478" xr:uid="{DA3C75F5-A2F0-4793-BC2D-5A7D188AF12B}"/>
    <cellStyle name="20% - Accent5 32 6 2 2" xfId="55155" xr:uid="{71EA2A49-AFE7-4224-AC98-61A126DA7C88}"/>
    <cellStyle name="20% - Accent5 32 6 3" xfId="46303" xr:uid="{FDCFE3A3-BF4C-4EC4-96DD-E5D1AE52F64E}"/>
    <cellStyle name="20% - Accent5 32 7" xfId="10366" xr:uid="{D9EF6BD7-5664-4C07-A50A-6108F2D23DC3}"/>
    <cellStyle name="20% - Accent5 32 7 2" xfId="28071" xr:uid="{84F3BF13-4E93-4EA9-BAE5-EFF3374954E0}"/>
    <cellStyle name="20% - Accent5 32 7 2 2" xfId="56748" xr:uid="{C52C8D69-36B5-41F8-A9EF-AEC4CD2E0AED}"/>
    <cellStyle name="20% - Accent5 32 7 3" xfId="39044" xr:uid="{EB91CA62-6905-43AE-9F3D-1F6C9EC54C82}"/>
    <cellStyle name="20% - Accent5 32 8" xfId="19219" xr:uid="{0224387A-96D2-403C-AC78-AE173013FB5B}"/>
    <cellStyle name="20% - Accent5 32 8 2" xfId="47896" xr:uid="{A8291EFB-D02E-4AB6-AC32-F7E8FA472FD0}"/>
    <cellStyle name="20% - Accent5 32 9" xfId="33339" xr:uid="{5EEBA247-874A-4D5E-81B4-72C00B817F09}"/>
    <cellStyle name="20% - Accent5 33" xfId="4676" xr:uid="{533A6B29-1B18-4E18-B22C-94048918D2E0}"/>
    <cellStyle name="20% - Accent5 33 2" xfId="6027" xr:uid="{1F9F3A3C-C243-45A7-8EA2-B2F56ED959CB}"/>
    <cellStyle name="20% - Accent5 33 2 2" xfId="11739" xr:uid="{302A04F8-8712-4472-A589-6CD0F3CFAC84}"/>
    <cellStyle name="20% - Accent5 33 2 2 2" xfId="40417" xr:uid="{723B0EC1-7408-45D0-B1DA-0D1EF494D0A0}"/>
    <cellStyle name="20% - Accent5 33 2 3" xfId="20592" xr:uid="{2574894D-F032-4D78-BEA4-DE85B156ED21}"/>
    <cellStyle name="20% - Accent5 33 2 3 2" xfId="49269" xr:uid="{247A9779-6AD6-4D69-8F35-B3E5472537C9}"/>
    <cellStyle name="20% - Accent5 33 2 4" xfId="34712" xr:uid="{DDC41ECF-6EF9-4415-97F9-338719B66E23}"/>
    <cellStyle name="20% - Accent5 33 3" xfId="7444" xr:uid="{CF6EFB9C-5B23-4CAB-B0B2-E0FECD682D98}"/>
    <cellStyle name="20% - Accent5 33 3 2" xfId="13156" xr:uid="{C728ED93-D362-4B4B-8254-054E517A2327}"/>
    <cellStyle name="20% - Accent5 33 3 2 2" xfId="41834" xr:uid="{24110FE3-3D5D-42C6-9B5F-923B69E3E6DF}"/>
    <cellStyle name="20% - Accent5 33 3 3" xfId="22009" xr:uid="{D55381B1-F19C-4001-AD49-6A7085C87E34}"/>
    <cellStyle name="20% - Accent5 33 3 3 2" xfId="50686" xr:uid="{5C191E5E-1666-4ECC-9418-21CC707342E4}"/>
    <cellStyle name="20% - Accent5 33 3 4" xfId="36129" xr:uid="{17C798C6-960C-4E86-8E90-CFC6E10C2C2B}"/>
    <cellStyle name="20% - Accent5 33 4" xfId="8861" xr:uid="{5A933145-3B04-4089-A299-7BEE10293C17}"/>
    <cellStyle name="20% - Accent5 33 4 2" xfId="14573" xr:uid="{D8A7BEC8-4469-4123-8755-3C49E2EAF08B}"/>
    <cellStyle name="20% - Accent5 33 4 2 2" xfId="43251" xr:uid="{2618CD12-6CC8-451B-B25C-A5B93041E3F8}"/>
    <cellStyle name="20% - Accent5 33 4 3" xfId="23426" xr:uid="{124B43A2-2D2E-415A-A989-325B4D4709CC}"/>
    <cellStyle name="20% - Accent5 33 4 3 2" xfId="52103" xr:uid="{E2AC6302-EA51-43CA-BFCE-1B453188C555}"/>
    <cellStyle name="20% - Accent5 33 4 4" xfId="37546" xr:uid="{F413A30D-866E-43E9-91EB-5AF1EFC9A082}"/>
    <cellStyle name="20% - Accent5 33 5" xfId="16088" xr:uid="{76345B83-78AB-4B00-89E1-68A7762D58F6}"/>
    <cellStyle name="20% - Accent5 33 5 2" xfId="24941" xr:uid="{7A90218D-F5F8-4D62-8B09-7BF135B63307}"/>
    <cellStyle name="20% - Accent5 33 5 2 2" xfId="53618" xr:uid="{35E16F0C-682B-466D-A102-EAD1D93CC7C8}"/>
    <cellStyle name="20% - Accent5 33 5 3" xfId="44766" xr:uid="{74F4013E-B42C-45D2-9566-E1369403140B}"/>
    <cellStyle name="20% - Accent5 33 6" xfId="17647" xr:uid="{B4D24101-A27D-4528-83F9-729AFC1D5EF4}"/>
    <cellStyle name="20% - Accent5 33 6 2" xfId="26500" xr:uid="{B48039FC-3E24-4525-AE17-6C64FB152236}"/>
    <cellStyle name="20% - Accent5 33 6 2 2" xfId="55177" xr:uid="{ABC6B0B6-51DD-4AEF-B06E-65D490B8B75F}"/>
    <cellStyle name="20% - Accent5 33 6 3" xfId="46325" xr:uid="{504B3B61-FC99-40A3-9A54-523F2113F792}"/>
    <cellStyle name="20% - Accent5 33 7" xfId="10388" xr:uid="{A6972836-0EAF-48E2-8FAB-B3AF81424331}"/>
    <cellStyle name="20% - Accent5 33 7 2" xfId="28093" xr:uid="{416FFB6E-9B32-48EA-8C49-5933F1E2B118}"/>
    <cellStyle name="20% - Accent5 33 7 2 2" xfId="56770" xr:uid="{9051CA51-784B-40BD-B639-8C14A156C654}"/>
    <cellStyle name="20% - Accent5 33 7 3" xfId="39066" xr:uid="{F961CA2C-523B-48A1-91D8-ABD2B0260841}"/>
    <cellStyle name="20% - Accent5 33 8" xfId="19241" xr:uid="{86287E1C-1745-47C5-9F4E-84365DFCF2D9}"/>
    <cellStyle name="20% - Accent5 33 8 2" xfId="47918" xr:uid="{0443BE46-0839-4FAE-960B-2C16D5D1BBB9}"/>
    <cellStyle name="20% - Accent5 33 9" xfId="33361" xr:uid="{21FDC373-C13F-446A-872F-0993AE3AFDF3}"/>
    <cellStyle name="20% - Accent5 34" xfId="4698" xr:uid="{A2C6C5DB-9D74-43B6-A652-1723AE20F46D}"/>
    <cellStyle name="20% - Accent5 34 2" xfId="6049" xr:uid="{6067774F-868A-48D5-900A-4F5A0F60E364}"/>
    <cellStyle name="20% - Accent5 34 2 2" xfId="11761" xr:uid="{9F76A955-FB33-4883-A97E-E781D1D1E2CC}"/>
    <cellStyle name="20% - Accent5 34 2 2 2" xfId="40439" xr:uid="{8ACE5C62-3842-49C2-8651-1F3AC6B38739}"/>
    <cellStyle name="20% - Accent5 34 2 3" xfId="20614" xr:uid="{159A73CB-BCA9-4A24-AA89-19D58D74684D}"/>
    <cellStyle name="20% - Accent5 34 2 3 2" xfId="49291" xr:uid="{D00792FE-2009-4274-AE67-18451D3CC0A9}"/>
    <cellStyle name="20% - Accent5 34 2 4" xfId="34734" xr:uid="{D76922E3-75EA-4626-8CD3-782C476B98E1}"/>
    <cellStyle name="20% - Accent5 34 3" xfId="7466" xr:uid="{94C98878-34B1-4C7C-AFBE-9B4734B1A725}"/>
    <cellStyle name="20% - Accent5 34 3 2" xfId="13178" xr:uid="{A6671FF9-4ED2-429B-BC2F-EE6AD466F535}"/>
    <cellStyle name="20% - Accent5 34 3 2 2" xfId="41856" xr:uid="{B9435AA1-97C1-4ED5-B5F3-0218D02756E9}"/>
    <cellStyle name="20% - Accent5 34 3 3" xfId="22031" xr:uid="{B9B23485-0CA3-4C1A-9310-AE790AF1D489}"/>
    <cellStyle name="20% - Accent5 34 3 3 2" xfId="50708" xr:uid="{F8CE6548-FA8B-410A-9EAD-F4D2A44A06F6}"/>
    <cellStyle name="20% - Accent5 34 3 4" xfId="36151" xr:uid="{A7B3A586-4B17-4BEF-BF66-DCE94CCEB15C}"/>
    <cellStyle name="20% - Accent5 34 4" xfId="8883" xr:uid="{53D6446C-6532-4F28-910F-82BEBEDA8614}"/>
    <cellStyle name="20% - Accent5 34 4 2" xfId="14595" xr:uid="{E6831C05-58D5-41F8-88F4-FD1E256604F0}"/>
    <cellStyle name="20% - Accent5 34 4 2 2" xfId="43273" xr:uid="{AA6873BA-07D9-490E-B1CA-CA36A1ECF3E9}"/>
    <cellStyle name="20% - Accent5 34 4 3" xfId="23448" xr:uid="{78ECCA31-5543-4D05-B4FA-6D733946EE7F}"/>
    <cellStyle name="20% - Accent5 34 4 3 2" xfId="52125" xr:uid="{51185330-6085-4281-AA1E-6FAC9DB86163}"/>
    <cellStyle name="20% - Accent5 34 4 4" xfId="37568" xr:uid="{686FBF9F-972F-4944-ABDF-F24F8F0F6923}"/>
    <cellStyle name="20% - Accent5 34 5" xfId="16110" xr:uid="{4BA88107-3140-4A42-B173-A33A5A9E8D9C}"/>
    <cellStyle name="20% - Accent5 34 5 2" xfId="24963" xr:uid="{D78BB45F-9F8C-4DB7-AC8F-679022EC26A4}"/>
    <cellStyle name="20% - Accent5 34 5 2 2" xfId="53640" xr:uid="{658644F2-44E4-4832-BD61-760F854AF683}"/>
    <cellStyle name="20% - Accent5 34 5 3" xfId="44788" xr:uid="{11129A12-0F63-4D4E-A798-D9FE412AB92A}"/>
    <cellStyle name="20% - Accent5 34 6" xfId="17669" xr:uid="{D099FA0A-98F1-4446-8010-57B766DB6EE9}"/>
    <cellStyle name="20% - Accent5 34 6 2" xfId="26522" xr:uid="{F5A24B79-335D-4CB1-A29A-570F6AF36984}"/>
    <cellStyle name="20% - Accent5 34 6 2 2" xfId="55199" xr:uid="{74C68F49-1167-4192-8F4B-0EFB24003255}"/>
    <cellStyle name="20% - Accent5 34 6 3" xfId="46347" xr:uid="{64F67896-D37E-467B-BA50-FB3EEC50AF26}"/>
    <cellStyle name="20% - Accent5 34 7" xfId="10410" xr:uid="{CDC6B1A4-F403-4E5A-A7A1-B3F8102EB7EF}"/>
    <cellStyle name="20% - Accent5 34 7 2" xfId="28115" xr:uid="{BBB1F204-D342-4314-8EAE-6045231F7D16}"/>
    <cellStyle name="20% - Accent5 34 7 2 2" xfId="56792" xr:uid="{3F833BFE-0F1D-4558-87F9-6C134BEDA860}"/>
    <cellStyle name="20% - Accent5 34 7 3" xfId="39088" xr:uid="{5B857D87-1E01-4C10-A1AD-C75E8D7F1E9D}"/>
    <cellStyle name="20% - Accent5 34 8" xfId="19263" xr:uid="{81321DF9-6A49-4C24-8D40-4FF87B19C86C}"/>
    <cellStyle name="20% - Accent5 34 8 2" xfId="47940" xr:uid="{DDB041C1-4505-4B99-86EC-B41D47706919}"/>
    <cellStyle name="20% - Accent5 34 9" xfId="33383" xr:uid="{012AC8DE-D522-470F-BEA5-A0CA8192BC12}"/>
    <cellStyle name="20% - Accent5 35" xfId="4720" xr:uid="{9F87E19F-7995-4269-B589-0FBA0C3C7F35}"/>
    <cellStyle name="20% - Accent5 35 2" xfId="6071" xr:uid="{50EADF4F-7399-45EC-A256-0143A383918C}"/>
    <cellStyle name="20% - Accent5 35 2 2" xfId="11783" xr:uid="{688BB42E-632A-45AC-9AEC-99635E3993B4}"/>
    <cellStyle name="20% - Accent5 35 2 2 2" xfId="40461" xr:uid="{189696BE-1D46-438E-B17C-D2CF0E5166D3}"/>
    <cellStyle name="20% - Accent5 35 2 3" xfId="20636" xr:uid="{2DD1E2E4-303A-4AAB-8395-D7E3646022C9}"/>
    <cellStyle name="20% - Accent5 35 2 3 2" xfId="49313" xr:uid="{2777B934-5E2D-438C-A91E-8E878996F7AE}"/>
    <cellStyle name="20% - Accent5 35 2 4" xfId="34756" xr:uid="{25F8CDEB-6CE9-4C9E-B74B-7AB73CDC4F01}"/>
    <cellStyle name="20% - Accent5 35 3" xfId="7488" xr:uid="{5881A056-A2BC-4C2C-889C-C6FB92501E83}"/>
    <cellStyle name="20% - Accent5 35 3 2" xfId="13200" xr:uid="{80D7DC96-9273-4DB3-82B7-33B154F2C5DB}"/>
    <cellStyle name="20% - Accent5 35 3 2 2" xfId="41878" xr:uid="{5DDA32EC-B248-4DEF-B715-1C320B755466}"/>
    <cellStyle name="20% - Accent5 35 3 3" xfId="22053" xr:uid="{B1ACA7B0-677D-457E-B9B7-07AE599C0392}"/>
    <cellStyle name="20% - Accent5 35 3 3 2" xfId="50730" xr:uid="{2844AA60-6188-4743-918D-DD1A52935F13}"/>
    <cellStyle name="20% - Accent5 35 3 4" xfId="36173" xr:uid="{2E0C0324-AAA3-4DF7-BDC2-03911E386280}"/>
    <cellStyle name="20% - Accent5 35 4" xfId="8905" xr:uid="{F5DD1D38-7640-4EEE-BFFC-BD64B2FE7270}"/>
    <cellStyle name="20% - Accent5 35 4 2" xfId="14617" xr:uid="{7C634A3E-2541-4A1F-A023-76221CC1F9B2}"/>
    <cellStyle name="20% - Accent5 35 4 2 2" xfId="43295" xr:uid="{0EFFE575-96A7-481B-90FE-3CD91ACAF9E0}"/>
    <cellStyle name="20% - Accent5 35 4 3" xfId="23470" xr:uid="{280B0D7F-D6C6-4931-A35A-E9D0B7428626}"/>
    <cellStyle name="20% - Accent5 35 4 3 2" xfId="52147" xr:uid="{E67FA639-F1A8-47D7-BF97-034528BA70C4}"/>
    <cellStyle name="20% - Accent5 35 4 4" xfId="37590" xr:uid="{AE4E011C-1F4F-4C78-AB0B-83713D3ABBF9}"/>
    <cellStyle name="20% - Accent5 35 5" xfId="16132" xr:uid="{6F5407C9-7557-4A89-B486-AE06779F2166}"/>
    <cellStyle name="20% - Accent5 35 5 2" xfId="24985" xr:uid="{5C22D23A-5FBC-4769-A4E6-C6D0D3A49A42}"/>
    <cellStyle name="20% - Accent5 35 5 2 2" xfId="53662" xr:uid="{65F099C3-AAF8-44F0-9977-96D1F70C0D4A}"/>
    <cellStyle name="20% - Accent5 35 5 3" xfId="44810" xr:uid="{35701FEF-1B65-447A-A152-2EFCC62E2E47}"/>
    <cellStyle name="20% - Accent5 35 6" xfId="17691" xr:uid="{11DE5A0E-3031-44BA-90AF-F5511B97E2AA}"/>
    <cellStyle name="20% - Accent5 35 6 2" xfId="26544" xr:uid="{C12B738F-56FF-42AD-840B-8856500F7FD7}"/>
    <cellStyle name="20% - Accent5 35 6 2 2" xfId="55221" xr:uid="{EFA038B7-0A84-4F33-ABCC-0ECD7368EC38}"/>
    <cellStyle name="20% - Accent5 35 6 3" xfId="46369" xr:uid="{2AB8EDA0-D269-412E-80A0-10DAF66CC732}"/>
    <cellStyle name="20% - Accent5 35 7" xfId="10432" xr:uid="{4D0A142B-D923-4307-A16C-C5C29A1CD58A}"/>
    <cellStyle name="20% - Accent5 35 7 2" xfId="28137" xr:uid="{4B164BCE-600A-4E46-A9C1-59896B06B496}"/>
    <cellStyle name="20% - Accent5 35 7 2 2" xfId="56814" xr:uid="{34B4B1BF-C2E7-4BE1-992D-18F29FC3AF5A}"/>
    <cellStyle name="20% - Accent5 35 7 3" xfId="39110" xr:uid="{06665F07-2117-4EAA-B7C6-929C1C0ABA49}"/>
    <cellStyle name="20% - Accent5 35 8" xfId="19285" xr:uid="{F572D736-38C5-4F17-8CF1-81ACC0C06B57}"/>
    <cellStyle name="20% - Accent5 35 8 2" xfId="47962" xr:uid="{EF872ABF-AF7C-4C85-B60E-D418A26DE0F9}"/>
    <cellStyle name="20% - Accent5 35 9" xfId="33405" xr:uid="{3E82CC5B-3476-4E9C-8FE5-3AB5E9E72B72}"/>
    <cellStyle name="20% - Accent5 36" xfId="4742" xr:uid="{5F9C00F3-117F-4C14-8047-559A70F98596}"/>
    <cellStyle name="20% - Accent5 36 2" xfId="6093" xr:uid="{D3E1BA59-9025-4705-B01A-4C72CC3E83F9}"/>
    <cellStyle name="20% - Accent5 36 2 2" xfId="11805" xr:uid="{A3D5EB4E-4B4D-441B-BF31-3B4FF0F5B7E6}"/>
    <cellStyle name="20% - Accent5 36 2 2 2" xfId="40483" xr:uid="{4D30E163-A0CE-469E-9143-B5BF1BDF2181}"/>
    <cellStyle name="20% - Accent5 36 2 3" xfId="20658" xr:uid="{16F4A38E-50CF-43F8-961C-A4B1E5316FDD}"/>
    <cellStyle name="20% - Accent5 36 2 3 2" xfId="49335" xr:uid="{20727D59-4990-4D78-879B-3AF221BC855B}"/>
    <cellStyle name="20% - Accent5 36 2 4" xfId="34778" xr:uid="{6702F060-01EB-4358-910D-4917E3B9D3E8}"/>
    <cellStyle name="20% - Accent5 36 3" xfId="7510" xr:uid="{004E2AEE-9DDE-4AEF-8772-6C4799DA3F00}"/>
    <cellStyle name="20% - Accent5 36 3 2" xfId="13222" xr:uid="{5264722A-238C-4342-8503-07D29559F428}"/>
    <cellStyle name="20% - Accent5 36 3 2 2" xfId="41900" xr:uid="{0DF15A09-AC40-4E36-9C8F-785150E3ED6D}"/>
    <cellStyle name="20% - Accent5 36 3 3" xfId="22075" xr:uid="{A92B106D-C876-4C4D-953C-861C20E24056}"/>
    <cellStyle name="20% - Accent5 36 3 3 2" xfId="50752" xr:uid="{3BBC63D5-90C2-45CC-A286-013D3B06A899}"/>
    <cellStyle name="20% - Accent5 36 3 4" xfId="36195" xr:uid="{153EB9FF-EF1E-4210-92EC-3D05A55EF657}"/>
    <cellStyle name="20% - Accent5 36 4" xfId="8927" xr:uid="{A249D138-A89E-41C8-80F1-269E98BB7D15}"/>
    <cellStyle name="20% - Accent5 36 4 2" xfId="14639" xr:uid="{51912959-7734-4385-85C3-FCEDE9C0AAC2}"/>
    <cellStyle name="20% - Accent5 36 4 2 2" xfId="43317" xr:uid="{140F2984-8510-45D8-BB1E-ED74BA7E9444}"/>
    <cellStyle name="20% - Accent5 36 4 3" xfId="23492" xr:uid="{6B309EB1-867B-42AB-AAD3-4471C45205D0}"/>
    <cellStyle name="20% - Accent5 36 4 3 2" xfId="52169" xr:uid="{AB4F134B-97DC-41B3-8F66-4E6F3225DBC8}"/>
    <cellStyle name="20% - Accent5 36 4 4" xfId="37612" xr:uid="{C84C98F0-2C5C-4E66-BC25-023670707666}"/>
    <cellStyle name="20% - Accent5 36 5" xfId="16154" xr:uid="{7AF50A42-92CD-45B5-AB16-D2E130A202C7}"/>
    <cellStyle name="20% - Accent5 36 5 2" xfId="25007" xr:uid="{C7661D18-8082-45EF-B0C7-345CB4EA1814}"/>
    <cellStyle name="20% - Accent5 36 5 2 2" xfId="53684" xr:uid="{2CC4E000-F146-420E-BA47-FCE8E1EE89E2}"/>
    <cellStyle name="20% - Accent5 36 5 3" xfId="44832" xr:uid="{76F88935-B5E0-460B-99B4-FBB6C613781D}"/>
    <cellStyle name="20% - Accent5 36 6" xfId="17713" xr:uid="{1FC5A456-2E10-4BF2-9A55-4C1F537EDAA4}"/>
    <cellStyle name="20% - Accent5 36 6 2" xfId="26566" xr:uid="{0285587B-CE3E-4D87-AFE8-79BF6EDF7127}"/>
    <cellStyle name="20% - Accent5 36 6 2 2" xfId="55243" xr:uid="{E9A6314A-4184-4283-9FF5-CB8D39CF1DCC}"/>
    <cellStyle name="20% - Accent5 36 6 3" xfId="46391" xr:uid="{54078C05-E5E0-40BA-9B60-A71A83BF50FD}"/>
    <cellStyle name="20% - Accent5 36 7" xfId="10454" xr:uid="{DF9054BF-2B7D-41BE-9D5D-E1BB648ABC58}"/>
    <cellStyle name="20% - Accent5 36 7 2" xfId="28159" xr:uid="{13B32A09-F97D-499C-B258-06AF1CA4FA2B}"/>
    <cellStyle name="20% - Accent5 36 7 2 2" xfId="56836" xr:uid="{AEAA2A8C-16CE-47A8-A6A8-FACFDEFE992E}"/>
    <cellStyle name="20% - Accent5 36 7 3" xfId="39132" xr:uid="{E09B3842-2010-4269-A37F-92EC4D134332}"/>
    <cellStyle name="20% - Accent5 36 8" xfId="19307" xr:uid="{816DBEE6-5910-4EC2-AA62-3138023227EF}"/>
    <cellStyle name="20% - Accent5 36 8 2" xfId="47984" xr:uid="{1D2841A6-1A2F-4FDE-983D-A34352D118C2}"/>
    <cellStyle name="20% - Accent5 36 9" xfId="33427" xr:uid="{3E309D94-8BF2-4509-8140-16C68F73996D}"/>
    <cellStyle name="20% - Accent5 37" xfId="4764" xr:uid="{FEDC9F6F-4B86-403F-92F1-1FB4F16B3BE4}"/>
    <cellStyle name="20% - Accent5 37 2" xfId="6115" xr:uid="{6579F527-4191-48B3-A456-6DAFDE96B5CF}"/>
    <cellStyle name="20% - Accent5 37 2 2" xfId="11827" xr:uid="{0D2DE154-5F7F-42CC-B2EB-A078C23A7A02}"/>
    <cellStyle name="20% - Accent5 37 2 2 2" xfId="40505" xr:uid="{53CD674E-6A09-4303-878A-0B176A211623}"/>
    <cellStyle name="20% - Accent5 37 2 3" xfId="20680" xr:uid="{FDA02AA1-698D-48A8-8ED5-6314AA099839}"/>
    <cellStyle name="20% - Accent5 37 2 3 2" xfId="49357" xr:uid="{E5111ECF-84A4-46D6-9C79-52D37D6A60D1}"/>
    <cellStyle name="20% - Accent5 37 2 4" xfId="34800" xr:uid="{2183332D-A6E5-4BAD-BAC7-4772039AC81B}"/>
    <cellStyle name="20% - Accent5 37 3" xfId="7532" xr:uid="{D899AFE3-1BB6-469D-B849-A5E7B7AAD371}"/>
    <cellStyle name="20% - Accent5 37 3 2" xfId="13244" xr:uid="{05F35138-38BB-492F-85DC-E4F57033E2D4}"/>
    <cellStyle name="20% - Accent5 37 3 2 2" xfId="41922" xr:uid="{58BA1F0E-948A-4900-8D67-AD212CD48587}"/>
    <cellStyle name="20% - Accent5 37 3 3" xfId="22097" xr:uid="{8B6667A3-BDE9-4CF3-9779-75239960E46E}"/>
    <cellStyle name="20% - Accent5 37 3 3 2" xfId="50774" xr:uid="{E68F6C57-1D85-4EFD-81F8-CA8D87CFA3D8}"/>
    <cellStyle name="20% - Accent5 37 3 4" xfId="36217" xr:uid="{394C4038-4C0B-4C10-BDB1-A15AAE9FD4C0}"/>
    <cellStyle name="20% - Accent5 37 4" xfId="8949" xr:uid="{99730C0E-712A-477C-8DA0-8261863A1490}"/>
    <cellStyle name="20% - Accent5 37 4 2" xfId="14661" xr:uid="{70F16123-B530-4CFC-BBE6-67F28F7E453C}"/>
    <cellStyle name="20% - Accent5 37 4 2 2" xfId="43339" xr:uid="{85349C80-854A-49A3-B092-64208533C39A}"/>
    <cellStyle name="20% - Accent5 37 4 3" xfId="23514" xr:uid="{151D7B74-EC37-410B-AB02-538438556D70}"/>
    <cellStyle name="20% - Accent5 37 4 3 2" xfId="52191" xr:uid="{7CEAF052-CD34-48F1-B9B1-78517EFC31D2}"/>
    <cellStyle name="20% - Accent5 37 4 4" xfId="37634" xr:uid="{A417DFD2-2312-40D2-B483-4B70230E7893}"/>
    <cellStyle name="20% - Accent5 37 5" xfId="16176" xr:uid="{2FE30AAD-7DAB-4AAA-BDAB-895F7ADD6CE9}"/>
    <cellStyle name="20% - Accent5 37 5 2" xfId="25029" xr:uid="{ABAF0E4F-00E9-4F16-A5B4-F5C2D3138B93}"/>
    <cellStyle name="20% - Accent5 37 5 2 2" xfId="53706" xr:uid="{4A39BC9E-D28A-427C-907C-7A14E13BBD96}"/>
    <cellStyle name="20% - Accent5 37 5 3" xfId="44854" xr:uid="{CAFD5F7D-CA9B-450B-ABFC-FC24D206C50E}"/>
    <cellStyle name="20% - Accent5 37 6" xfId="17735" xr:uid="{9870A5B1-F7E3-43C6-952A-C13F59BB5EC9}"/>
    <cellStyle name="20% - Accent5 37 6 2" xfId="26588" xr:uid="{8BF92942-F3C8-4FB3-89F3-568614E43415}"/>
    <cellStyle name="20% - Accent5 37 6 2 2" xfId="55265" xr:uid="{BE185469-DD8A-444E-8F5A-A66C82B11361}"/>
    <cellStyle name="20% - Accent5 37 6 3" xfId="46413" xr:uid="{EEBBD0FE-4EA9-40DC-9097-67FC269C5171}"/>
    <cellStyle name="20% - Accent5 37 7" xfId="10476" xr:uid="{D090F556-AFEA-47FC-9910-204D6344BF13}"/>
    <cellStyle name="20% - Accent5 37 7 2" xfId="28181" xr:uid="{3CFA924C-8E1D-4984-9893-113A1A20E2C9}"/>
    <cellStyle name="20% - Accent5 37 7 2 2" xfId="56858" xr:uid="{09C3B9F7-1D9D-4C61-8303-EA6B076107CE}"/>
    <cellStyle name="20% - Accent5 37 7 3" xfId="39154" xr:uid="{7A3A3A8D-8125-485F-8DD1-933C4D3CDF6E}"/>
    <cellStyle name="20% - Accent5 37 8" xfId="19329" xr:uid="{B3A1A11F-4670-45E4-89AF-FAEA5E9E94D2}"/>
    <cellStyle name="20% - Accent5 37 8 2" xfId="48006" xr:uid="{89551DF9-AF96-4AB1-A73C-1D2E880E6D55}"/>
    <cellStyle name="20% - Accent5 37 9" xfId="33449" xr:uid="{8EF277A1-C0A2-4E1A-BA24-6295AC012FA5}"/>
    <cellStyle name="20% - Accent5 38" xfId="4786" xr:uid="{94C6F5F3-2E39-43E9-874D-DF87C00D0964}"/>
    <cellStyle name="20% - Accent5 38 2" xfId="6137" xr:uid="{3FBB2D7C-A8A8-4F54-BBFB-E17DE3206F26}"/>
    <cellStyle name="20% - Accent5 38 2 2" xfId="11849" xr:uid="{811E0188-6DEA-4EFB-9305-896A466BB7E7}"/>
    <cellStyle name="20% - Accent5 38 2 2 2" xfId="40527" xr:uid="{4D3D29B1-93D0-4AFF-965B-1B9587372618}"/>
    <cellStyle name="20% - Accent5 38 2 3" xfId="20702" xr:uid="{5001233C-DC2A-4BDE-86A1-D554CF8C9E77}"/>
    <cellStyle name="20% - Accent5 38 2 3 2" xfId="49379" xr:uid="{BCB9B077-18EF-4912-AA99-CD3B489B6D5B}"/>
    <cellStyle name="20% - Accent5 38 2 4" xfId="34822" xr:uid="{AAA639CF-FDBB-43FC-A044-935FF5A08DEB}"/>
    <cellStyle name="20% - Accent5 38 3" xfId="7554" xr:uid="{CF3153AB-ECC1-4A93-8245-13ECE3F237FD}"/>
    <cellStyle name="20% - Accent5 38 3 2" xfId="13266" xr:uid="{BDE333B5-7590-46F8-9C7C-8CBA382ADA86}"/>
    <cellStyle name="20% - Accent5 38 3 2 2" xfId="41944" xr:uid="{7E3CA3D4-4D93-4037-9D4D-D943AE3F895A}"/>
    <cellStyle name="20% - Accent5 38 3 3" xfId="22119" xr:uid="{D7778FB5-4326-438D-A752-8FDDD7CA0326}"/>
    <cellStyle name="20% - Accent5 38 3 3 2" xfId="50796" xr:uid="{87489AAB-8E20-4725-B4A7-067EF7D664C5}"/>
    <cellStyle name="20% - Accent5 38 3 4" xfId="36239" xr:uid="{48015BD9-A03A-4154-9A47-B8E954AE11DE}"/>
    <cellStyle name="20% - Accent5 38 4" xfId="8971" xr:uid="{B6D19E37-7DE7-4483-9AE1-0AAC1E6A8BE5}"/>
    <cellStyle name="20% - Accent5 38 4 2" xfId="14683" xr:uid="{491DBA65-D9DC-4693-B6BC-EC56D530F34D}"/>
    <cellStyle name="20% - Accent5 38 4 2 2" xfId="43361" xr:uid="{2456858C-5649-4D47-B014-C7913BB7E2B8}"/>
    <cellStyle name="20% - Accent5 38 4 3" xfId="23536" xr:uid="{24145500-C53A-4562-8984-83627226E00B}"/>
    <cellStyle name="20% - Accent5 38 4 3 2" xfId="52213" xr:uid="{70ABBC20-A26F-4C6C-A713-834AE96514DB}"/>
    <cellStyle name="20% - Accent5 38 4 4" xfId="37656" xr:uid="{7D78F0CE-5A18-4726-89FA-61EA2281A6AD}"/>
    <cellStyle name="20% - Accent5 38 5" xfId="16198" xr:uid="{5C2FE6F8-7E4E-4201-A58C-5457409C1730}"/>
    <cellStyle name="20% - Accent5 38 5 2" xfId="25051" xr:uid="{B9911318-5BEC-4DC2-B36A-76522F3104EB}"/>
    <cellStyle name="20% - Accent5 38 5 2 2" xfId="53728" xr:uid="{C042F34B-B19B-46CA-8D93-01A6DC2C757A}"/>
    <cellStyle name="20% - Accent5 38 5 3" xfId="44876" xr:uid="{2D18BDAD-3C71-41AB-AA56-3BE58408ECD2}"/>
    <cellStyle name="20% - Accent5 38 6" xfId="17757" xr:uid="{465C9D60-79E3-45ED-A10E-45D759DECFDB}"/>
    <cellStyle name="20% - Accent5 38 6 2" xfId="26610" xr:uid="{CD03511D-0CF4-4E2B-B85A-8558C275BF09}"/>
    <cellStyle name="20% - Accent5 38 6 2 2" xfId="55287" xr:uid="{69339C82-9855-44BB-9D9B-73C6FC1986B0}"/>
    <cellStyle name="20% - Accent5 38 6 3" xfId="46435" xr:uid="{C9DF744A-E9B6-4DD4-9188-A24E5BC7FE0F}"/>
    <cellStyle name="20% - Accent5 38 7" xfId="10498" xr:uid="{DBE0F08A-1536-4375-AFF8-A4B9267DCE35}"/>
    <cellStyle name="20% - Accent5 38 7 2" xfId="28203" xr:uid="{8AA84D09-C23B-44F1-BBB8-D22FB442B7EA}"/>
    <cellStyle name="20% - Accent5 38 7 2 2" xfId="56880" xr:uid="{2D2C71D1-C5ED-4EE4-8199-3782B53AD560}"/>
    <cellStyle name="20% - Accent5 38 7 3" xfId="39176" xr:uid="{F3E4BD2A-F29D-4F1F-BF8D-20EB69A65125}"/>
    <cellStyle name="20% - Accent5 38 8" xfId="19351" xr:uid="{DAAE55CE-8114-47FE-B5E1-97722CF04EDA}"/>
    <cellStyle name="20% - Accent5 38 8 2" xfId="48028" xr:uid="{58D9D1C3-F7C7-4ED3-8580-9026AEBFAD77}"/>
    <cellStyle name="20% - Accent5 38 9" xfId="33471" xr:uid="{5524B0F9-DF1D-479A-85D1-090654F4954A}"/>
    <cellStyle name="20% - Accent5 39" xfId="4808" xr:uid="{107DDCE8-37C2-4B01-9161-D2CF301AABD0}"/>
    <cellStyle name="20% - Accent5 39 2" xfId="6159" xr:uid="{B6A5BB48-2EDB-45F0-B5D5-5442F34DA83E}"/>
    <cellStyle name="20% - Accent5 39 2 2" xfId="11871" xr:uid="{BD7DEF58-9CA6-407C-80C2-8AEA31F8F783}"/>
    <cellStyle name="20% - Accent5 39 2 2 2" xfId="40549" xr:uid="{2DE23FEE-93EC-4B1A-8873-384043C3D198}"/>
    <cellStyle name="20% - Accent5 39 2 3" xfId="20724" xr:uid="{FC7519B1-C7A8-4707-A67B-6A8893453747}"/>
    <cellStyle name="20% - Accent5 39 2 3 2" xfId="49401" xr:uid="{2C20359A-F95A-403C-B24A-3CBA485F4F45}"/>
    <cellStyle name="20% - Accent5 39 2 4" xfId="34844" xr:uid="{AD61496E-24C8-40F2-A9B4-85070C350DE3}"/>
    <cellStyle name="20% - Accent5 39 3" xfId="7576" xr:uid="{5D9A3720-5E8E-4D02-AF09-4AAB626CD5FF}"/>
    <cellStyle name="20% - Accent5 39 3 2" xfId="13288" xr:uid="{C5E257FC-889C-4C19-B468-540559DE18B9}"/>
    <cellStyle name="20% - Accent5 39 3 2 2" xfId="41966" xr:uid="{A38CDFCE-2761-46B5-989D-90B2ECAD4E17}"/>
    <cellStyle name="20% - Accent5 39 3 3" xfId="22141" xr:uid="{8548662B-1F73-49DB-B89E-4409C3DED614}"/>
    <cellStyle name="20% - Accent5 39 3 3 2" xfId="50818" xr:uid="{F9A20F02-54A7-4528-A535-4147A1219176}"/>
    <cellStyle name="20% - Accent5 39 3 4" xfId="36261" xr:uid="{21CF9698-8473-4A8B-9495-7BA01D7D415C}"/>
    <cellStyle name="20% - Accent5 39 4" xfId="8993" xr:uid="{D9BD5994-F32E-45ED-B505-47A9153C3EB4}"/>
    <cellStyle name="20% - Accent5 39 4 2" xfId="14705" xr:uid="{797E6BE6-089D-4216-BDD0-F224BF510D99}"/>
    <cellStyle name="20% - Accent5 39 4 2 2" xfId="43383" xr:uid="{A0D6E7CB-BD57-4662-8388-64F6309F34D4}"/>
    <cellStyle name="20% - Accent5 39 4 3" xfId="23558" xr:uid="{12AD0F15-5AE8-44F6-A9A3-E4611E2ECF54}"/>
    <cellStyle name="20% - Accent5 39 4 3 2" xfId="52235" xr:uid="{6F8271A2-7BD5-4825-A2D0-8EB70128E2F2}"/>
    <cellStyle name="20% - Accent5 39 4 4" xfId="37678" xr:uid="{D9C05AFB-A50A-4A30-846C-709A397D95F9}"/>
    <cellStyle name="20% - Accent5 39 5" xfId="16220" xr:uid="{D32487EE-062D-4A92-98BD-44A3819C68DD}"/>
    <cellStyle name="20% - Accent5 39 5 2" xfId="25073" xr:uid="{E962FFC1-9B6E-48F3-AB9A-489B295322FF}"/>
    <cellStyle name="20% - Accent5 39 5 2 2" xfId="53750" xr:uid="{CCA5FB0B-4021-4646-A708-6C48279367E0}"/>
    <cellStyle name="20% - Accent5 39 5 3" xfId="44898" xr:uid="{D7D2954D-4601-485F-B5D2-03306B6CD9FF}"/>
    <cellStyle name="20% - Accent5 39 6" xfId="17779" xr:uid="{F8868930-AD45-4FD2-AA50-52F97B464BA9}"/>
    <cellStyle name="20% - Accent5 39 6 2" xfId="26632" xr:uid="{9BBD70F7-5507-4FC1-9A98-6CE9E1DCE844}"/>
    <cellStyle name="20% - Accent5 39 6 2 2" xfId="55309" xr:uid="{8E3ACABC-6E47-4C75-924C-8FCC1FD0AAB3}"/>
    <cellStyle name="20% - Accent5 39 6 3" xfId="46457" xr:uid="{5A2ADF91-F7CE-4E3F-B60D-1EC8A24E8FA2}"/>
    <cellStyle name="20% - Accent5 39 7" xfId="10520" xr:uid="{70250E4F-D580-41E6-A15B-2237D683BCAE}"/>
    <cellStyle name="20% - Accent5 39 7 2" xfId="28225" xr:uid="{4F75B021-F2E6-49A5-8B0B-4D255772B862}"/>
    <cellStyle name="20% - Accent5 39 7 2 2" xfId="56902" xr:uid="{C69C2844-BC15-4571-8878-63F689C6154D}"/>
    <cellStyle name="20% - Accent5 39 7 3" xfId="39198" xr:uid="{DA5ED65F-C52D-4BFE-99A3-8E05FDAF36A8}"/>
    <cellStyle name="20% - Accent5 39 8" xfId="19373" xr:uid="{4C53288C-DA3D-4201-A84F-034FC3BEFF0D}"/>
    <cellStyle name="20% - Accent5 39 8 2" xfId="48050" xr:uid="{85BCA5BE-BDAE-4D40-8F6D-7852DFEED8DA}"/>
    <cellStyle name="20% - Accent5 39 9" xfId="33493" xr:uid="{1653D4DC-AAC5-43A2-B337-29B4F6BE21CE}"/>
    <cellStyle name="20% - Accent5 4" xfId="209" xr:uid="{D6CD4AAD-6BBE-4125-A965-63F1DA247015}"/>
    <cellStyle name="20% - Accent5 4 10" xfId="4044" xr:uid="{83DDBE2D-790A-4A46-9208-E36C826418D3}"/>
    <cellStyle name="20% - Accent5 4 10 2" xfId="32729" xr:uid="{784E7AB3-A77E-4750-B0D4-92BCE31031E8}"/>
    <cellStyle name="20% - Accent5 4 11" xfId="9756" xr:uid="{FA2F6EEB-5CDB-4064-9FFE-AF607CDED069}"/>
    <cellStyle name="20% - Accent5 4 11 2" xfId="38434" xr:uid="{3FA8E850-13C3-4CFF-9D99-AEB238E547EC}"/>
    <cellStyle name="20% - Accent5 4 12" xfId="18609" xr:uid="{4851ACEC-0BEE-414A-952D-B36380DA2D47}"/>
    <cellStyle name="20% - Accent5 4 12 2" xfId="47286" xr:uid="{4403EF2D-137E-43D0-8F44-930A85BE6C9A}"/>
    <cellStyle name="20% - Accent5 4 13" xfId="29154" xr:uid="{A9B383F4-EFD1-4904-8F6E-0739E5F31562}"/>
    <cellStyle name="20% - Accent5 4 2" xfId="314" xr:uid="{5DA480EE-94BE-417B-8798-3115AE4979D5}"/>
    <cellStyle name="20% - Accent5 4 2 2" xfId="2281" xr:uid="{6ED8FD9D-B5DE-49FD-ACD0-D26DC1B3ABD4}"/>
    <cellStyle name="20% - Accent5 4 2 2 2" xfId="31021" xr:uid="{FE8CF770-41D9-418D-BFA7-3051E7E55C82}"/>
    <cellStyle name="20% - Accent5 4 2 3" xfId="5395" xr:uid="{8659A3BE-B88F-4D20-B03A-D8CB3DC0A34D}"/>
    <cellStyle name="20% - Accent5 4 2 3 2" xfId="34080" xr:uid="{D5B3E659-5BBF-4F67-ABB0-DD56C405B389}"/>
    <cellStyle name="20% - Accent5 4 2 4" xfId="11107" xr:uid="{B806ED96-CBC4-4AE8-867A-E6A8D67432D4}"/>
    <cellStyle name="20% - Accent5 4 2 4 2" xfId="39785" xr:uid="{9B01CDB1-3221-4334-804B-4E8CBF7173B7}"/>
    <cellStyle name="20% - Accent5 4 2 5" xfId="19960" xr:uid="{14987FC8-2DAA-4372-865F-409279336836}"/>
    <cellStyle name="20% - Accent5 4 2 5 2" xfId="48637" xr:uid="{F79362C9-A6C7-41FF-BEDA-7AA5861CEE81}"/>
    <cellStyle name="20% - Accent5 4 2 6" xfId="29228" xr:uid="{6AFFB42B-6429-4A38-A15F-0D45FEA5AC5B}"/>
    <cellStyle name="20% - Accent5 4 3" xfId="423" xr:uid="{4C7C8771-A540-4905-86CB-6D6634768A0F}"/>
    <cellStyle name="20% - Accent5 4 3 2" xfId="2377" xr:uid="{DDFA7C0C-DBBB-418E-A5B2-1E3C3295A7C5}"/>
    <cellStyle name="20% - Accent5 4 3 2 2" xfId="31117" xr:uid="{0A328C45-5EA1-4EA8-9EFA-A0C64605516F}"/>
    <cellStyle name="20% - Accent5 4 3 3" xfId="6812" xr:uid="{5DFBE064-E488-4183-8549-935AE430012A}"/>
    <cellStyle name="20% - Accent5 4 3 3 2" xfId="35497" xr:uid="{10DC455F-9E73-48CC-9FAC-36FCDA84E63E}"/>
    <cellStyle name="20% - Accent5 4 3 4" xfId="12524" xr:uid="{D7EBCA47-277F-4BEA-8B09-77BA04D89FF9}"/>
    <cellStyle name="20% - Accent5 4 3 4 2" xfId="41202" xr:uid="{1BDF991D-4276-4640-8226-9A7B8B0FA0DE}"/>
    <cellStyle name="20% - Accent5 4 3 5" xfId="21377" xr:uid="{E0C31084-6296-48F0-AE54-E07735C23B5F}"/>
    <cellStyle name="20% - Accent5 4 3 5 2" xfId="50054" xr:uid="{D4745DFC-B69A-4E1C-9B6D-54FA457142BA}"/>
    <cellStyle name="20% - Accent5 4 3 6" xfId="29324" xr:uid="{B714B0C9-5F50-48B3-B949-ED79179F7718}"/>
    <cellStyle name="20% - Accent5 4 4" xfId="542" xr:uid="{383FC427-011D-4CB3-A2BE-ACB668E04E7E}"/>
    <cellStyle name="20% - Accent5 4 4 2" xfId="2496" xr:uid="{D19E3FA0-4866-4B17-AF19-AF6934CE572D}"/>
    <cellStyle name="20% - Accent5 4 4 2 2" xfId="31236" xr:uid="{F8EC7810-06E5-48D7-A440-64BBA57030E2}"/>
    <cellStyle name="20% - Accent5 4 4 3" xfId="8229" xr:uid="{2FB84999-1720-4735-B2EB-91AB435662EC}"/>
    <cellStyle name="20% - Accent5 4 4 3 2" xfId="36914" xr:uid="{51A60020-565E-4BEF-AC27-B6237BA20EDF}"/>
    <cellStyle name="20% - Accent5 4 4 4" xfId="13941" xr:uid="{EB9C5DE3-CB55-401D-9CAE-1BAFBED5C841}"/>
    <cellStyle name="20% - Accent5 4 4 4 2" xfId="42619" xr:uid="{302AF9D8-7A48-4AE5-ACDA-671D42D0B2CF}"/>
    <cellStyle name="20% - Accent5 4 4 5" xfId="22794" xr:uid="{4E6B8E37-A8BB-4545-8D9D-B8102EC948C8}"/>
    <cellStyle name="20% - Accent5 4 4 5 2" xfId="51471" xr:uid="{2AB40C8B-BC63-4DBE-A9B0-EE188AE3764E}"/>
    <cellStyle name="20% - Accent5 4 4 6" xfId="29443" xr:uid="{AD4A484F-5A85-4F49-B525-ADAA29CBF7E5}"/>
    <cellStyle name="20% - Accent5 4 5" xfId="683" xr:uid="{660B094E-8826-4DD8-8683-39BD23651244}"/>
    <cellStyle name="20% - Accent5 4 5 2" xfId="2637" xr:uid="{83CD4C63-C6CA-4A98-9EFF-0FEC1D116BE1}"/>
    <cellStyle name="20% - Accent5 4 5 2 2" xfId="31377" xr:uid="{88E6C9F0-98AA-456C-B752-E6620E37837F}"/>
    <cellStyle name="20% - Accent5 4 5 3" xfId="15456" xr:uid="{C4D01915-AD5D-422F-B46B-306628997E3C}"/>
    <cellStyle name="20% - Accent5 4 5 3 2" xfId="44134" xr:uid="{E36E1C63-D196-4C09-92CA-32A4FFB0E98D}"/>
    <cellStyle name="20% - Accent5 4 5 4" xfId="24309" xr:uid="{61539F51-F8CE-4B53-B8D3-FA403065AA4F}"/>
    <cellStyle name="20% - Accent5 4 5 4 2" xfId="52986" xr:uid="{7336377D-EAD7-4621-B07C-DBEA7F746FBD}"/>
    <cellStyle name="20% - Accent5 4 5 5" xfId="29584" xr:uid="{F7E97F9E-2267-4D57-953F-122F510ADF7B}"/>
    <cellStyle name="20% - Accent5 4 6" xfId="956" xr:uid="{AC9C13AC-5E2D-41A3-A302-C174DDB2062F}"/>
    <cellStyle name="20% - Accent5 4 6 2" xfId="2910" xr:uid="{9F9CEE5F-10D1-4A83-B141-C6DC17E77B9B}"/>
    <cellStyle name="20% - Accent5 4 6 2 2" xfId="31650" xr:uid="{01348D10-FF96-46D6-978D-3370EE684333}"/>
    <cellStyle name="20% - Accent5 4 6 3" xfId="17015" xr:uid="{77AC6CB2-F063-4FE8-A94A-28583EB1DC9A}"/>
    <cellStyle name="20% - Accent5 4 6 3 2" xfId="45693" xr:uid="{F97621FA-EF66-4661-8230-6842E3652D56}"/>
    <cellStyle name="20% - Accent5 4 6 4" xfId="25868" xr:uid="{7991B65D-E280-4662-84AE-BE118768F758}"/>
    <cellStyle name="20% - Accent5 4 6 4 2" xfId="54545" xr:uid="{875D08E7-D858-4857-9B20-3621F80C99B5}"/>
    <cellStyle name="20% - Accent5 4 6 5" xfId="29857" xr:uid="{2475914C-6520-461E-B717-26D633035DBB}"/>
    <cellStyle name="20% - Accent5 4 7" xfId="1251" xr:uid="{0B2E10F7-52BD-4793-95DC-5B0EB22A3A6D}"/>
    <cellStyle name="20% - Accent5 4 7 2" xfId="3205" xr:uid="{8999FD92-F684-4652-B483-F98C1CEB1C10}"/>
    <cellStyle name="20% - Accent5 4 7 2 2" xfId="31945" xr:uid="{CCFBD9B7-FEED-40A9-8E54-B77137C9339F}"/>
    <cellStyle name="20% - Accent5 4 7 3" xfId="27461" xr:uid="{FF6442F3-53DD-4F35-9A96-C76F1EC87375}"/>
    <cellStyle name="20% - Accent5 4 7 3 2" xfId="56138" xr:uid="{401B2EDC-5956-479A-A490-83D521BBDB1E}"/>
    <cellStyle name="20% - Accent5 4 7 4" xfId="30152" xr:uid="{B9661EDC-49ED-40DB-B672-CDAC16D43F7D}"/>
    <cellStyle name="20% - Accent5 4 8" xfId="1590" xr:uid="{0724E877-9183-4BCF-AE0F-B66B4D6A3060}"/>
    <cellStyle name="20% - Accent5 4 8 2" xfId="3544" xr:uid="{647FE3AD-C9C2-4582-BCCF-F30765562F84}"/>
    <cellStyle name="20% - Accent5 4 8 2 2" xfId="32284" xr:uid="{1F229547-A372-485C-B700-0EC5B0623635}"/>
    <cellStyle name="20% - Accent5 4 8 3" xfId="30491" xr:uid="{31613A04-C970-4513-8576-71D68BDE0EBB}"/>
    <cellStyle name="20% - Accent5 4 9" xfId="2204" xr:uid="{2E6FF5F1-EA59-4FFD-A991-B2BA1BF7F24C}"/>
    <cellStyle name="20% - Accent5 4 9 2" xfId="30946" xr:uid="{89C9C73B-8D94-4EB2-BA92-65DF0E0B20CA}"/>
    <cellStyle name="20% - Accent5 40" xfId="4830" xr:uid="{9ADC6D7A-CA3A-4BCC-BD29-C5B64D4E08E6}"/>
    <cellStyle name="20% - Accent5 40 2" xfId="6181" xr:uid="{32F0396B-5419-412D-9662-B7A6B13C2F73}"/>
    <cellStyle name="20% - Accent5 40 2 2" xfId="11893" xr:uid="{3FC115EF-EB31-4742-AA7E-4D4826CAA926}"/>
    <cellStyle name="20% - Accent5 40 2 2 2" xfId="40571" xr:uid="{FFEFFD03-DD46-4AE3-87A3-59995E8911EB}"/>
    <cellStyle name="20% - Accent5 40 2 3" xfId="20746" xr:uid="{2C2AF962-89A8-4B49-BE37-A8688F55E237}"/>
    <cellStyle name="20% - Accent5 40 2 3 2" xfId="49423" xr:uid="{E893906C-1456-4E14-8E32-A7E11F0AEB19}"/>
    <cellStyle name="20% - Accent5 40 2 4" xfId="34866" xr:uid="{D6801EAD-B07B-442E-908E-6B326773A6FF}"/>
    <cellStyle name="20% - Accent5 40 3" xfId="7598" xr:uid="{25D0A565-9AE6-4EA9-9D3F-474986F1D9AC}"/>
    <cellStyle name="20% - Accent5 40 3 2" xfId="13310" xr:uid="{642B6511-4002-48C5-AC62-82E17E082821}"/>
    <cellStyle name="20% - Accent5 40 3 2 2" xfId="41988" xr:uid="{AB0ECFD6-E020-474F-A0C2-59F9C3F23F35}"/>
    <cellStyle name="20% - Accent5 40 3 3" xfId="22163" xr:uid="{9320BF7A-AE81-41A7-9436-46DE73963F26}"/>
    <cellStyle name="20% - Accent5 40 3 3 2" xfId="50840" xr:uid="{C0F42EB9-415C-4C80-BD0D-803D9A5E550F}"/>
    <cellStyle name="20% - Accent5 40 3 4" xfId="36283" xr:uid="{039D3E36-D64B-4F87-8E26-505770779194}"/>
    <cellStyle name="20% - Accent5 40 4" xfId="9015" xr:uid="{B0B696CB-D799-4727-B8D4-42E4A801744F}"/>
    <cellStyle name="20% - Accent5 40 4 2" xfId="14727" xr:uid="{7C6A18EC-AEEF-4583-A6A5-9073E5FA3EA8}"/>
    <cellStyle name="20% - Accent5 40 4 2 2" xfId="43405" xr:uid="{ACB4C2FB-A1EF-419D-BD18-2DC87A74C3D5}"/>
    <cellStyle name="20% - Accent5 40 4 3" xfId="23580" xr:uid="{DF2D70A8-652E-4958-B7DC-192C35B40787}"/>
    <cellStyle name="20% - Accent5 40 4 3 2" xfId="52257" xr:uid="{17CBA46A-A3D1-4C62-9B1C-29AE0A37125D}"/>
    <cellStyle name="20% - Accent5 40 4 4" xfId="37700" xr:uid="{2BC3F077-EA5D-4432-A9A3-52FEA5F97FC8}"/>
    <cellStyle name="20% - Accent5 40 5" xfId="16242" xr:uid="{B4806A5F-A3C4-4C88-8E73-CA8067D3B76E}"/>
    <cellStyle name="20% - Accent5 40 5 2" xfId="25095" xr:uid="{D46D6563-1AA9-4EF8-9526-A10857CDB108}"/>
    <cellStyle name="20% - Accent5 40 5 2 2" xfId="53772" xr:uid="{0BB70575-93F6-46F4-9EDB-2D4B35096951}"/>
    <cellStyle name="20% - Accent5 40 5 3" xfId="44920" xr:uid="{6F2CFCCD-0614-4659-A626-D7E09A84B7FA}"/>
    <cellStyle name="20% - Accent5 40 6" xfId="17801" xr:uid="{ED8FA6EA-8C8B-4D06-83AE-CC37A571ED2D}"/>
    <cellStyle name="20% - Accent5 40 6 2" xfId="26654" xr:uid="{8A78FBE0-77E2-4AA5-9611-25913A983C1F}"/>
    <cellStyle name="20% - Accent5 40 6 2 2" xfId="55331" xr:uid="{CE338194-8741-463C-94BB-F345CED20B78}"/>
    <cellStyle name="20% - Accent5 40 6 3" xfId="46479" xr:uid="{2D0325E0-3DBF-49E7-BFF4-670F8FF96259}"/>
    <cellStyle name="20% - Accent5 40 7" xfId="10542" xr:uid="{3CB3D28B-FDDB-48EA-BED0-2F18B512811B}"/>
    <cellStyle name="20% - Accent5 40 7 2" xfId="28247" xr:uid="{FC4F0930-55C1-4591-B8AC-370AF6DEDEFE}"/>
    <cellStyle name="20% - Accent5 40 7 2 2" xfId="56924" xr:uid="{412B9669-06C8-49D3-95F2-345AA6EFF88A}"/>
    <cellStyle name="20% - Accent5 40 7 3" xfId="39220" xr:uid="{7B1AEDDD-43E4-46C9-8E9C-D91089BA8334}"/>
    <cellStyle name="20% - Accent5 40 8" xfId="19395" xr:uid="{E2018A09-0ED6-4465-8F51-54F54C75AD51}"/>
    <cellStyle name="20% - Accent5 40 8 2" xfId="48072" xr:uid="{E154B52C-EB82-4218-B229-1C9ADC1068A8}"/>
    <cellStyle name="20% - Accent5 40 9" xfId="33515" xr:uid="{17EB4112-9DCF-41E4-95A4-FCE96EFCDAC7}"/>
    <cellStyle name="20% - Accent5 41" xfId="4852" xr:uid="{4C3A7E05-AF57-42E0-B578-B3699AC9DFA2}"/>
    <cellStyle name="20% - Accent5 41 2" xfId="6203" xr:uid="{E79A178F-7120-4293-940E-3B06EFD384D8}"/>
    <cellStyle name="20% - Accent5 41 2 2" xfId="11915" xr:uid="{50C13BB3-17A4-49B5-A57C-6042F2A68FCA}"/>
    <cellStyle name="20% - Accent5 41 2 2 2" xfId="40593" xr:uid="{34F99F52-EE47-402D-ADC2-CD5FD3DCA2BA}"/>
    <cellStyle name="20% - Accent5 41 2 3" xfId="20768" xr:uid="{7009658B-242E-4485-994D-EA0699947DBA}"/>
    <cellStyle name="20% - Accent5 41 2 3 2" xfId="49445" xr:uid="{EB1A773A-370C-4C40-AD7E-151A0C8DE51F}"/>
    <cellStyle name="20% - Accent5 41 2 4" xfId="34888" xr:uid="{B03D8504-20BD-4658-9BA9-A80195768A18}"/>
    <cellStyle name="20% - Accent5 41 3" xfId="7620" xr:uid="{FD117706-AD0A-45A6-B9BC-AC7B36F2D095}"/>
    <cellStyle name="20% - Accent5 41 3 2" xfId="13332" xr:uid="{7BA574EB-54B4-44F2-8C02-9B8B70845CE2}"/>
    <cellStyle name="20% - Accent5 41 3 2 2" xfId="42010" xr:uid="{5315A17E-A3C7-4AD3-9969-3835DBD05CDC}"/>
    <cellStyle name="20% - Accent5 41 3 3" xfId="22185" xr:uid="{AB2A394A-09EC-4EDE-B9A3-4338B6B0CEFD}"/>
    <cellStyle name="20% - Accent5 41 3 3 2" xfId="50862" xr:uid="{FA928ACB-9D89-4DF6-BB8D-F6B7D71C4310}"/>
    <cellStyle name="20% - Accent5 41 3 4" xfId="36305" xr:uid="{DFAA40D5-D704-4C80-BCE5-39AB1BE1F9B0}"/>
    <cellStyle name="20% - Accent5 41 4" xfId="9037" xr:uid="{DBB8F429-B673-4E6E-B315-683DE43E7C0D}"/>
    <cellStyle name="20% - Accent5 41 4 2" xfId="14749" xr:uid="{82F49D0B-F3E4-468E-A532-746F738F3B38}"/>
    <cellStyle name="20% - Accent5 41 4 2 2" xfId="43427" xr:uid="{E63639B9-B7E9-4222-AF80-606D3921EEE6}"/>
    <cellStyle name="20% - Accent5 41 4 3" xfId="23602" xr:uid="{616D6F55-654D-4021-83E8-09165262A442}"/>
    <cellStyle name="20% - Accent5 41 4 3 2" xfId="52279" xr:uid="{5D65EE51-7AC7-457C-B82A-8433281B0A11}"/>
    <cellStyle name="20% - Accent5 41 4 4" xfId="37722" xr:uid="{97F5ED39-A11B-4FF9-81EF-307A92F5877B}"/>
    <cellStyle name="20% - Accent5 41 5" xfId="16264" xr:uid="{0BC5ABB8-E3B8-4CED-8088-AAD3533C84B9}"/>
    <cellStyle name="20% - Accent5 41 5 2" xfId="25117" xr:uid="{3F87237A-ECBE-4E34-8BEE-07B4B0E0BBAE}"/>
    <cellStyle name="20% - Accent5 41 5 2 2" xfId="53794" xr:uid="{AB3076EF-A9BE-494E-8A65-A23B99D0422D}"/>
    <cellStyle name="20% - Accent5 41 5 3" xfId="44942" xr:uid="{ABAE7631-C321-426C-9EA0-80B52DE0FFF9}"/>
    <cellStyle name="20% - Accent5 41 6" xfId="17823" xr:uid="{5DFE693D-94AE-4F25-AAFE-5E2997EDED82}"/>
    <cellStyle name="20% - Accent5 41 6 2" xfId="26676" xr:uid="{0E42BA60-43EA-4EA7-AFE7-77A3407691D4}"/>
    <cellStyle name="20% - Accent5 41 6 2 2" xfId="55353" xr:uid="{8D056F8A-028E-42B9-946C-2F74CCA9DCC4}"/>
    <cellStyle name="20% - Accent5 41 6 3" xfId="46501" xr:uid="{4D5F7E1D-C152-4B20-AD8A-E32D318FDC95}"/>
    <cellStyle name="20% - Accent5 41 7" xfId="10564" xr:uid="{9D4352B9-54DA-43ED-87B1-EEF2431440E0}"/>
    <cellStyle name="20% - Accent5 41 7 2" xfId="28269" xr:uid="{623F9158-A342-4FB5-BBF1-CA1C108263F0}"/>
    <cellStyle name="20% - Accent5 41 7 2 2" xfId="56946" xr:uid="{448BB785-19BC-4D2A-99DF-6704191A23B0}"/>
    <cellStyle name="20% - Accent5 41 7 3" xfId="39242" xr:uid="{F9C5FA8C-166D-4637-A5EC-F05AB025D257}"/>
    <cellStyle name="20% - Accent5 41 8" xfId="19417" xr:uid="{280A1950-F7C5-42DF-91DC-54DC24317B30}"/>
    <cellStyle name="20% - Accent5 41 8 2" xfId="48094" xr:uid="{8028E961-E52B-4622-9308-D90A302D9B5B}"/>
    <cellStyle name="20% - Accent5 41 9" xfId="33537" xr:uid="{CA8DEC6C-5F72-4165-A76B-F756585E66DA}"/>
    <cellStyle name="20% - Accent5 42" xfId="4874" xr:uid="{06F6D0E4-4F15-482E-8075-94F47A03FEEC}"/>
    <cellStyle name="20% - Accent5 42 2" xfId="6225" xr:uid="{0E7626F2-59F1-4BA3-B22F-55D0D819CE2B}"/>
    <cellStyle name="20% - Accent5 42 2 2" xfId="11937" xr:uid="{5D1C37D6-38AC-4E6C-B8D1-69103EB34CBB}"/>
    <cellStyle name="20% - Accent5 42 2 2 2" xfId="40615" xr:uid="{AF0B7A57-68F0-4BE3-9169-C3780312A8B3}"/>
    <cellStyle name="20% - Accent5 42 2 3" xfId="20790" xr:uid="{8F9C032A-B3FA-4587-8ABB-D84FAB104E4F}"/>
    <cellStyle name="20% - Accent5 42 2 3 2" xfId="49467" xr:uid="{3685B3DA-F166-4909-9B83-8CA13E920308}"/>
    <cellStyle name="20% - Accent5 42 2 4" xfId="34910" xr:uid="{29B06F47-918F-4582-93BE-C55360927DA4}"/>
    <cellStyle name="20% - Accent5 42 3" xfId="7642" xr:uid="{CA5D522E-577A-43B4-B5C1-D54F91CCE793}"/>
    <cellStyle name="20% - Accent5 42 3 2" xfId="13354" xr:uid="{DC13FABA-1E60-46BC-A185-1F1692DAC989}"/>
    <cellStyle name="20% - Accent5 42 3 2 2" xfId="42032" xr:uid="{82E0C507-7A60-4B28-86F5-B6C231069CA9}"/>
    <cellStyle name="20% - Accent5 42 3 3" xfId="22207" xr:uid="{2F19B1B3-BE6F-4D7D-8CBC-5B97B24A6133}"/>
    <cellStyle name="20% - Accent5 42 3 3 2" xfId="50884" xr:uid="{47F50281-6CD6-483D-8068-3184B7B2F0D8}"/>
    <cellStyle name="20% - Accent5 42 3 4" xfId="36327" xr:uid="{013932A9-8126-4D28-B103-AF9557783BAF}"/>
    <cellStyle name="20% - Accent5 42 4" xfId="9059" xr:uid="{2F0A65DB-0004-4740-8260-D76FD7FF18DA}"/>
    <cellStyle name="20% - Accent5 42 4 2" xfId="14771" xr:uid="{4A70CC4A-6C36-498B-9422-E9B312917128}"/>
    <cellStyle name="20% - Accent5 42 4 2 2" xfId="43449" xr:uid="{53ABC9FA-B7F3-4D19-9DDD-B49B031C848F}"/>
    <cellStyle name="20% - Accent5 42 4 3" xfId="23624" xr:uid="{2743902C-2ECE-4478-81D1-08A8CC1D3149}"/>
    <cellStyle name="20% - Accent5 42 4 3 2" xfId="52301" xr:uid="{B7BCE75C-7D5E-4298-8A4A-27704CB4C5BC}"/>
    <cellStyle name="20% - Accent5 42 4 4" xfId="37744" xr:uid="{E6933BA3-4D80-4C96-8881-8C2947883C34}"/>
    <cellStyle name="20% - Accent5 42 5" xfId="16286" xr:uid="{9E6BC0EC-1273-4A8E-8470-EED890C7D174}"/>
    <cellStyle name="20% - Accent5 42 5 2" xfId="25139" xr:uid="{4A44EE6A-1F4D-4EE4-9C9F-85FEDE9A2F6B}"/>
    <cellStyle name="20% - Accent5 42 5 2 2" xfId="53816" xr:uid="{E56BB708-4F49-48DD-9C90-E6CA2C435743}"/>
    <cellStyle name="20% - Accent5 42 5 3" xfId="44964" xr:uid="{799A6A77-9B76-45F2-8C45-2F221406272F}"/>
    <cellStyle name="20% - Accent5 42 6" xfId="17845" xr:uid="{4965FB33-F78C-4EFA-9698-652870AB797E}"/>
    <cellStyle name="20% - Accent5 42 6 2" xfId="26698" xr:uid="{8CE66484-959D-4397-A4B4-0B33A217D409}"/>
    <cellStyle name="20% - Accent5 42 6 2 2" xfId="55375" xr:uid="{E563C590-9403-4AEE-AC42-1055EEAF01C5}"/>
    <cellStyle name="20% - Accent5 42 6 3" xfId="46523" xr:uid="{F56C2E11-23E0-49FD-A0EC-8421E94F18BB}"/>
    <cellStyle name="20% - Accent5 42 7" xfId="10586" xr:uid="{F7343049-7621-4B97-B8D1-5E332DDDD279}"/>
    <cellStyle name="20% - Accent5 42 7 2" xfId="28291" xr:uid="{D80571DB-DCF0-4D6C-B9A5-BF9EB733E79D}"/>
    <cellStyle name="20% - Accent5 42 7 2 2" xfId="56968" xr:uid="{2094984F-F109-43F8-991A-70031B5FE8D5}"/>
    <cellStyle name="20% - Accent5 42 7 3" xfId="39264" xr:uid="{7B44CEEB-9BDC-49F9-9EA9-6066FE5CB417}"/>
    <cellStyle name="20% - Accent5 42 8" xfId="19439" xr:uid="{0B6B224A-2B80-456B-8B2E-EA1AAB016A5E}"/>
    <cellStyle name="20% - Accent5 42 8 2" xfId="48116" xr:uid="{BF3C85BC-23E4-4AC3-ACCA-252338E4DCAF}"/>
    <cellStyle name="20% - Accent5 42 9" xfId="33559" xr:uid="{A66DFA72-7A1C-4142-AE6A-825DA0587BA1}"/>
    <cellStyle name="20% - Accent5 43" xfId="4896" xr:uid="{ADF099DB-9089-40B3-972C-D888AE755BBF}"/>
    <cellStyle name="20% - Accent5 43 2" xfId="6247" xr:uid="{DB95BE2A-4603-4EA9-8CEC-9F0E9076AAE3}"/>
    <cellStyle name="20% - Accent5 43 2 2" xfId="11959" xr:uid="{DAABA0A9-EC66-46FA-A855-F938055BC1E3}"/>
    <cellStyle name="20% - Accent5 43 2 2 2" xfId="40637" xr:uid="{041F11B0-37C4-430B-8639-FBFF958134EE}"/>
    <cellStyle name="20% - Accent5 43 2 3" xfId="20812" xr:uid="{0631566A-94BD-4DEB-BDC3-C718CBFAC8D2}"/>
    <cellStyle name="20% - Accent5 43 2 3 2" xfId="49489" xr:uid="{23131833-285F-4A05-A9F4-2E8AD095AD7F}"/>
    <cellStyle name="20% - Accent5 43 2 4" xfId="34932" xr:uid="{3DCDDA23-76FC-469B-88BB-8656B606BC1E}"/>
    <cellStyle name="20% - Accent5 43 3" xfId="7664" xr:uid="{8DC81B51-26CC-436F-B481-E1AFA865DCDD}"/>
    <cellStyle name="20% - Accent5 43 3 2" xfId="13376" xr:uid="{47965907-5C32-4FB5-A863-B107E861F0E5}"/>
    <cellStyle name="20% - Accent5 43 3 2 2" xfId="42054" xr:uid="{B4DF893A-DA22-4A73-AAC1-9614A098A972}"/>
    <cellStyle name="20% - Accent5 43 3 3" xfId="22229" xr:uid="{1C84631A-4087-4E89-8B28-71B863F79F28}"/>
    <cellStyle name="20% - Accent5 43 3 3 2" xfId="50906" xr:uid="{C9AFC7FC-4CFF-4D59-8F8E-8FA3CDD7FDBE}"/>
    <cellStyle name="20% - Accent5 43 3 4" xfId="36349" xr:uid="{AAFA6773-C5EF-4CE7-A747-CA7115292DE1}"/>
    <cellStyle name="20% - Accent5 43 4" xfId="9081" xr:uid="{02508E98-C466-48E2-B054-02BC2DFBDC32}"/>
    <cellStyle name="20% - Accent5 43 4 2" xfId="14793" xr:uid="{2E0B3D70-76D6-42AA-8B3D-3B1FEFE462EC}"/>
    <cellStyle name="20% - Accent5 43 4 2 2" xfId="43471" xr:uid="{AF2306DD-563F-493D-AC0C-2BCE1A0C27F7}"/>
    <cellStyle name="20% - Accent5 43 4 3" xfId="23646" xr:uid="{EDACA17B-ED64-418F-95AE-FAD9B7432E9F}"/>
    <cellStyle name="20% - Accent5 43 4 3 2" xfId="52323" xr:uid="{F4F1938B-AC7C-431F-8A55-9E370038A886}"/>
    <cellStyle name="20% - Accent5 43 4 4" xfId="37766" xr:uid="{025C9FA5-7B5F-4F6C-8D1D-44CA0DF59383}"/>
    <cellStyle name="20% - Accent5 43 5" xfId="16308" xr:uid="{BEEE54E2-E94B-4D89-8FC1-69997C89BE13}"/>
    <cellStyle name="20% - Accent5 43 5 2" xfId="25161" xr:uid="{A9B48562-0131-4430-8113-92EB4CB4B1C5}"/>
    <cellStyle name="20% - Accent5 43 5 2 2" xfId="53838" xr:uid="{56D858A8-761C-4DF3-AF8B-0A15A8513B51}"/>
    <cellStyle name="20% - Accent5 43 5 3" xfId="44986" xr:uid="{DD680C46-C4F4-496D-A057-880A4E21191A}"/>
    <cellStyle name="20% - Accent5 43 6" xfId="17867" xr:uid="{94E9E5E0-A6A4-4FB1-AD45-F76D572138D6}"/>
    <cellStyle name="20% - Accent5 43 6 2" xfId="26720" xr:uid="{789AA9CA-DB0B-4DAF-B636-BCA48EB5B568}"/>
    <cellStyle name="20% - Accent5 43 6 2 2" xfId="55397" xr:uid="{088CAE67-49F1-4C1C-A810-FA58C52B7CD4}"/>
    <cellStyle name="20% - Accent5 43 6 3" xfId="46545" xr:uid="{A17BDAC9-B89E-4D7E-A776-9271E3A6FC6F}"/>
    <cellStyle name="20% - Accent5 43 7" xfId="10608" xr:uid="{C945189C-984E-46F0-BFDD-24881BE43EBB}"/>
    <cellStyle name="20% - Accent5 43 7 2" xfId="28313" xr:uid="{0F310C7B-C825-4B72-A8C2-600EF3CFDA68}"/>
    <cellStyle name="20% - Accent5 43 7 2 2" xfId="56990" xr:uid="{6A88E9B0-BCF4-4A3A-9107-B72B92D9CD24}"/>
    <cellStyle name="20% - Accent5 43 7 3" xfId="39286" xr:uid="{0021D32E-AE7E-464B-965B-1CB6D14063AB}"/>
    <cellStyle name="20% - Accent5 43 8" xfId="19461" xr:uid="{B88F9008-042A-4725-9163-3B97D870B9F0}"/>
    <cellStyle name="20% - Accent5 43 8 2" xfId="48138" xr:uid="{A0CAC010-A48E-4C1C-BE7B-E989B3C62531}"/>
    <cellStyle name="20% - Accent5 43 9" xfId="33581" xr:uid="{ADC9668C-0BDE-4089-ABE3-486FCFC1E728}"/>
    <cellStyle name="20% - Accent5 44" xfId="4918" xr:uid="{1E22EDC2-DA8A-41B9-8558-3330799EA8D9}"/>
    <cellStyle name="20% - Accent5 44 2" xfId="6269" xr:uid="{4319EAD0-2D6D-4179-BD89-831A968AFF79}"/>
    <cellStyle name="20% - Accent5 44 2 2" xfId="11981" xr:uid="{2CE29C8D-C95D-4281-B008-5F9A7FE7DFF1}"/>
    <cellStyle name="20% - Accent5 44 2 2 2" xfId="40659" xr:uid="{F8F7984A-050D-4EBD-8135-4D83EE12D11B}"/>
    <cellStyle name="20% - Accent5 44 2 3" xfId="20834" xr:uid="{2C88BE7D-55AD-474E-A597-7C575F9F86F5}"/>
    <cellStyle name="20% - Accent5 44 2 3 2" xfId="49511" xr:uid="{B4FEB88B-BC3D-4CF4-BB39-23D447075D6E}"/>
    <cellStyle name="20% - Accent5 44 2 4" xfId="34954" xr:uid="{9FC8A591-FEF2-4E01-A6F7-59E5AA4A7F1D}"/>
    <cellStyle name="20% - Accent5 44 3" xfId="7686" xr:uid="{D423407E-13D9-45DE-BDAA-D08760C302A4}"/>
    <cellStyle name="20% - Accent5 44 3 2" xfId="13398" xr:uid="{DA9E9591-A137-4A11-87DE-8FC2262A88E1}"/>
    <cellStyle name="20% - Accent5 44 3 2 2" xfId="42076" xr:uid="{343E3FB9-D59A-4380-A19E-A392D3E789FB}"/>
    <cellStyle name="20% - Accent5 44 3 3" xfId="22251" xr:uid="{9B11697B-E4BE-4B3F-A063-A846D0E1F589}"/>
    <cellStyle name="20% - Accent5 44 3 3 2" xfId="50928" xr:uid="{5BA6DE5A-7776-4724-952D-AE2A71155110}"/>
    <cellStyle name="20% - Accent5 44 3 4" xfId="36371" xr:uid="{B56C3FF9-2C96-4FD8-8F5A-3AEBB083D944}"/>
    <cellStyle name="20% - Accent5 44 4" xfId="9103" xr:uid="{7BE7D7B8-6578-4A6D-B6E4-6FBF625742FD}"/>
    <cellStyle name="20% - Accent5 44 4 2" xfId="14815" xr:uid="{836B6A25-7D2D-4D4C-B0CF-08ACB5B49A4E}"/>
    <cellStyle name="20% - Accent5 44 4 2 2" xfId="43493" xr:uid="{D4D0EBFA-D1A2-490F-9A0C-E3A95D06F0D1}"/>
    <cellStyle name="20% - Accent5 44 4 3" xfId="23668" xr:uid="{5C7B95EC-52EF-40B8-9C7F-3D44893D677B}"/>
    <cellStyle name="20% - Accent5 44 4 3 2" xfId="52345" xr:uid="{7CDB1E8B-2FCD-441E-811C-5751ACDA9A7C}"/>
    <cellStyle name="20% - Accent5 44 4 4" xfId="37788" xr:uid="{C11EDF64-2B28-4015-B531-DB90B2C2AF23}"/>
    <cellStyle name="20% - Accent5 44 5" xfId="16330" xr:uid="{2515B048-C843-41AA-9153-7F9B98163B6D}"/>
    <cellStyle name="20% - Accent5 44 5 2" xfId="25183" xr:uid="{788A858F-73A7-4005-B736-0EC83484BAE6}"/>
    <cellStyle name="20% - Accent5 44 5 2 2" xfId="53860" xr:uid="{92F468B2-7ED2-4D0E-9624-6C2F2DE6DC93}"/>
    <cellStyle name="20% - Accent5 44 5 3" xfId="45008" xr:uid="{54D57BAC-5DBA-40E1-A267-010210D4F963}"/>
    <cellStyle name="20% - Accent5 44 6" xfId="17889" xr:uid="{115F5157-2AEC-4795-9623-9BBD97B63834}"/>
    <cellStyle name="20% - Accent5 44 6 2" xfId="26742" xr:uid="{42E83AFD-135A-4874-9339-EAD10C651340}"/>
    <cellStyle name="20% - Accent5 44 6 2 2" xfId="55419" xr:uid="{D1EBC1B8-AD10-4AE6-A9A9-A903CE6809D8}"/>
    <cellStyle name="20% - Accent5 44 6 3" xfId="46567" xr:uid="{DB8CED17-9EC1-4E66-A1D5-B7A475F9C7C6}"/>
    <cellStyle name="20% - Accent5 44 7" xfId="10630" xr:uid="{FAC33666-0593-443A-92BE-9B5F9F8FF7DD}"/>
    <cellStyle name="20% - Accent5 44 7 2" xfId="28335" xr:uid="{2B10D40C-A976-4495-90DC-7B0C6383B9C2}"/>
    <cellStyle name="20% - Accent5 44 7 2 2" xfId="57012" xr:uid="{A54AE94D-DF85-4877-AD12-67A46581DDD6}"/>
    <cellStyle name="20% - Accent5 44 7 3" xfId="39308" xr:uid="{A96A63B9-C718-4BA2-B98C-195327E52742}"/>
    <cellStyle name="20% - Accent5 44 8" xfId="19483" xr:uid="{FA63B99A-893F-42FB-B664-E658611979F1}"/>
    <cellStyle name="20% - Accent5 44 8 2" xfId="48160" xr:uid="{2C3ABCA9-E935-4481-81CA-B3BB8C7E744F}"/>
    <cellStyle name="20% - Accent5 44 9" xfId="33603" xr:uid="{0572A5BB-F5AC-446E-AD22-8B7B5A36C850}"/>
    <cellStyle name="20% - Accent5 45" xfId="4940" xr:uid="{0D73774A-D31D-479A-9BA2-CD3BF22FB93C}"/>
    <cellStyle name="20% - Accent5 45 2" xfId="6291" xr:uid="{557DAEDF-931B-46EB-A212-DC0C5F778E26}"/>
    <cellStyle name="20% - Accent5 45 2 2" xfId="12003" xr:uid="{C6BDA58A-CD02-4E71-87C4-6257242D6671}"/>
    <cellStyle name="20% - Accent5 45 2 2 2" xfId="40681" xr:uid="{8C36FC2F-9C3A-44F3-A194-99BD0789B4DD}"/>
    <cellStyle name="20% - Accent5 45 2 3" xfId="20856" xr:uid="{7DE0F1D5-B3FB-4343-A672-688125B6ED23}"/>
    <cellStyle name="20% - Accent5 45 2 3 2" xfId="49533" xr:uid="{573A350B-214D-4B99-88F4-527A858EB921}"/>
    <cellStyle name="20% - Accent5 45 2 4" xfId="34976" xr:uid="{1D153725-5E2D-43BC-96CB-55BE308B290F}"/>
    <cellStyle name="20% - Accent5 45 3" xfId="7708" xr:uid="{906CBB3A-5A7F-47C4-A580-D9A7616F8D36}"/>
    <cellStyle name="20% - Accent5 45 3 2" xfId="13420" xr:uid="{8CFCFB5A-81CE-4685-91D1-5CD3AB8765F6}"/>
    <cellStyle name="20% - Accent5 45 3 2 2" xfId="42098" xr:uid="{E1B3B36D-B4E9-4872-8E4A-3A986004A3F7}"/>
    <cellStyle name="20% - Accent5 45 3 3" xfId="22273" xr:uid="{656AE5CF-706E-464B-B962-F2E9982D3911}"/>
    <cellStyle name="20% - Accent5 45 3 3 2" xfId="50950" xr:uid="{ED06E128-DCC6-41B8-8FC6-B895ECBADD2A}"/>
    <cellStyle name="20% - Accent5 45 3 4" xfId="36393" xr:uid="{2B5F0409-105A-4388-82F0-07D06272FAE7}"/>
    <cellStyle name="20% - Accent5 45 4" xfId="9125" xr:uid="{4A710AFD-98CB-4454-B894-9DB3752F7287}"/>
    <cellStyle name="20% - Accent5 45 4 2" xfId="14837" xr:uid="{C4F6443B-9475-4425-92A8-26A4715220E3}"/>
    <cellStyle name="20% - Accent5 45 4 2 2" xfId="43515" xr:uid="{3598A61C-1ABB-4862-8A26-A8CF9E63D1E0}"/>
    <cellStyle name="20% - Accent5 45 4 3" xfId="23690" xr:uid="{92D16691-CB40-4287-BDF6-CA24EB79E5A4}"/>
    <cellStyle name="20% - Accent5 45 4 3 2" xfId="52367" xr:uid="{F8BCF7F3-224A-4338-9F35-EC6B03EDBBBF}"/>
    <cellStyle name="20% - Accent5 45 4 4" xfId="37810" xr:uid="{0C0BB1CA-DD66-4484-9FE1-E280E149338D}"/>
    <cellStyle name="20% - Accent5 45 5" xfId="16352" xr:uid="{B10DA619-0501-4128-9644-3979FBAD79CB}"/>
    <cellStyle name="20% - Accent5 45 5 2" xfId="25205" xr:uid="{423D6BEA-A3E6-4DF0-954C-7779E07C8391}"/>
    <cellStyle name="20% - Accent5 45 5 2 2" xfId="53882" xr:uid="{B2B4D408-DEB8-421C-BE43-D4A71BB7DE19}"/>
    <cellStyle name="20% - Accent5 45 5 3" xfId="45030" xr:uid="{064382BA-D932-4CB8-B320-61EFABA721D1}"/>
    <cellStyle name="20% - Accent5 45 6" xfId="17911" xr:uid="{EE84BE95-3208-4F4F-AF83-70DD11AA555A}"/>
    <cellStyle name="20% - Accent5 45 6 2" xfId="26764" xr:uid="{D8D48288-4EDA-45F0-9C43-CBB9C2CB3D5B}"/>
    <cellStyle name="20% - Accent5 45 6 2 2" xfId="55441" xr:uid="{D9F5221F-5C5C-4110-8CF4-001C65800421}"/>
    <cellStyle name="20% - Accent5 45 6 3" xfId="46589" xr:uid="{0077C76D-0515-4449-84F3-2BADD08035EA}"/>
    <cellStyle name="20% - Accent5 45 7" xfId="10652" xr:uid="{39515378-17B0-4E29-9C69-7B01F0033475}"/>
    <cellStyle name="20% - Accent5 45 7 2" xfId="28357" xr:uid="{5EABFFFE-2AEA-44F3-B7E4-8E13DDDDA8C1}"/>
    <cellStyle name="20% - Accent5 45 7 2 2" xfId="57034" xr:uid="{97E9B0C0-5435-4210-9871-C47F41E79BE3}"/>
    <cellStyle name="20% - Accent5 45 7 3" xfId="39330" xr:uid="{93B4C831-D4B8-4FC9-875A-20F0AA2A2078}"/>
    <cellStyle name="20% - Accent5 45 8" xfId="19505" xr:uid="{AC8D191E-8431-4460-B7E0-5B3012D7A32A}"/>
    <cellStyle name="20% - Accent5 45 8 2" xfId="48182" xr:uid="{A48CF61B-598C-43AE-B621-92C05B7C8B57}"/>
    <cellStyle name="20% - Accent5 45 9" xfId="33625" xr:uid="{E4F16B3C-E953-4555-B2E9-7C1D8A342AD9}"/>
    <cellStyle name="20% - Accent5 46" xfId="4962" xr:uid="{2965F39B-434E-41D9-AC7F-0E1D2FD81271}"/>
    <cellStyle name="20% - Accent5 46 2" xfId="6313" xr:uid="{802F3A1A-0E6D-4811-9B03-DD4C67635FC3}"/>
    <cellStyle name="20% - Accent5 46 2 2" xfId="12025" xr:uid="{14A8729F-3E27-435D-80B5-5EDEDC75B268}"/>
    <cellStyle name="20% - Accent5 46 2 2 2" xfId="40703" xr:uid="{460C501D-96A3-4434-A209-55EE3C3EFD9D}"/>
    <cellStyle name="20% - Accent5 46 2 3" xfId="20878" xr:uid="{200C9E5A-07F9-4515-84BD-81947263E775}"/>
    <cellStyle name="20% - Accent5 46 2 3 2" xfId="49555" xr:uid="{F79D8DF4-C75B-4870-B46F-91310B92334F}"/>
    <cellStyle name="20% - Accent5 46 2 4" xfId="34998" xr:uid="{B3F9687C-A68B-4F50-8CF5-F008AB70544A}"/>
    <cellStyle name="20% - Accent5 46 3" xfId="7730" xr:uid="{352A31DF-0025-4D15-AB83-A9737B241F89}"/>
    <cellStyle name="20% - Accent5 46 3 2" xfId="13442" xr:uid="{F735246C-EDD8-4619-993E-D07DA67A6355}"/>
    <cellStyle name="20% - Accent5 46 3 2 2" xfId="42120" xr:uid="{FB1E33C0-1523-4ECB-8CA6-7967B5C43291}"/>
    <cellStyle name="20% - Accent5 46 3 3" xfId="22295" xr:uid="{742852EB-AC36-4CF1-AFA1-194AF5533AF9}"/>
    <cellStyle name="20% - Accent5 46 3 3 2" xfId="50972" xr:uid="{C54610FF-55D7-4635-8D50-CF1F322CCB10}"/>
    <cellStyle name="20% - Accent5 46 3 4" xfId="36415" xr:uid="{30AFE036-DDE8-49D0-BAE7-8913E88C3F88}"/>
    <cellStyle name="20% - Accent5 46 4" xfId="9147" xr:uid="{EAAD378C-9232-47CD-B288-396BC1D2B82A}"/>
    <cellStyle name="20% - Accent5 46 4 2" xfId="14859" xr:uid="{C8B38ABB-82BD-49E2-8095-BFDC40A98B50}"/>
    <cellStyle name="20% - Accent5 46 4 2 2" xfId="43537" xr:uid="{FB0A8B92-08EE-4DB3-A590-75AFD85FB8ED}"/>
    <cellStyle name="20% - Accent5 46 4 3" xfId="23712" xr:uid="{C8B0EB5A-F4ED-403F-929C-02AF86680143}"/>
    <cellStyle name="20% - Accent5 46 4 3 2" xfId="52389" xr:uid="{7000A21A-E3DA-4CA6-A5B5-5E4929AD30F2}"/>
    <cellStyle name="20% - Accent5 46 4 4" xfId="37832" xr:uid="{E8D120BD-55A3-460C-BD22-61B368DF3452}"/>
    <cellStyle name="20% - Accent5 46 5" xfId="16374" xr:uid="{B65D1EF9-C1FC-460F-8D6B-60620E9BA748}"/>
    <cellStyle name="20% - Accent5 46 5 2" xfId="25227" xr:uid="{F17A1EC5-96E3-47DB-8419-0F1F905CAA5B}"/>
    <cellStyle name="20% - Accent5 46 5 2 2" xfId="53904" xr:uid="{3FB51032-270F-4275-9604-58CA21ED6F81}"/>
    <cellStyle name="20% - Accent5 46 5 3" xfId="45052" xr:uid="{ECD9EF8E-CB9A-4A76-9C82-E55C97E2E3B2}"/>
    <cellStyle name="20% - Accent5 46 6" xfId="17933" xr:uid="{C30605BF-E76E-4CE1-B8F5-1CC20CF5E8F3}"/>
    <cellStyle name="20% - Accent5 46 6 2" xfId="26786" xr:uid="{F07E04D0-3546-4EDB-85E3-D9619F317379}"/>
    <cellStyle name="20% - Accent5 46 6 2 2" xfId="55463" xr:uid="{C18FFF5E-7B26-4DB2-894F-52D1A0A8B54B}"/>
    <cellStyle name="20% - Accent5 46 6 3" xfId="46611" xr:uid="{85BA9A90-ADB7-4899-8DB5-347FDBD8E6EF}"/>
    <cellStyle name="20% - Accent5 46 7" xfId="10674" xr:uid="{284387EF-528C-46D9-B20E-37F2CFEBBDB3}"/>
    <cellStyle name="20% - Accent5 46 7 2" xfId="28379" xr:uid="{12F6780C-CB7B-4B98-9351-84C0E04AF9EC}"/>
    <cellStyle name="20% - Accent5 46 7 2 2" xfId="57056" xr:uid="{BAB726C2-F516-4687-B5AE-8C11386BAA64}"/>
    <cellStyle name="20% - Accent5 46 7 3" xfId="39352" xr:uid="{E667A036-B9C9-4192-A410-EC6E1613C6BF}"/>
    <cellStyle name="20% - Accent5 46 8" xfId="19527" xr:uid="{E65BB4AF-6430-4632-A45A-D41EF0E3DDDF}"/>
    <cellStyle name="20% - Accent5 46 8 2" xfId="48204" xr:uid="{0AADE2FA-9E50-4F3F-A22A-7A3C3E2AA499}"/>
    <cellStyle name="20% - Accent5 46 9" xfId="33647" xr:uid="{77FD131D-D62F-4C74-9EC8-E9E6211F1F8F}"/>
    <cellStyle name="20% - Accent5 47" xfId="4984" xr:uid="{0DE800EB-145C-4FE1-994A-E7E70C32F36C}"/>
    <cellStyle name="20% - Accent5 47 2" xfId="6335" xr:uid="{F84D84F2-EC12-43B9-A409-69781551C43D}"/>
    <cellStyle name="20% - Accent5 47 2 2" xfId="12047" xr:uid="{36B31107-767E-4EB1-9C97-A1B1077A0130}"/>
    <cellStyle name="20% - Accent5 47 2 2 2" xfId="40725" xr:uid="{9E472DC4-022E-48CF-BF7E-FE2D3361DEBE}"/>
    <cellStyle name="20% - Accent5 47 2 3" xfId="20900" xr:uid="{E87ED945-A2F3-4742-9DFE-4F4F28E0C091}"/>
    <cellStyle name="20% - Accent5 47 2 3 2" xfId="49577" xr:uid="{8706AEE4-B4F1-44CA-8368-25BB27C1A6B3}"/>
    <cellStyle name="20% - Accent5 47 2 4" xfId="35020" xr:uid="{B6BF9F73-4826-477F-B2C9-7170435E5527}"/>
    <cellStyle name="20% - Accent5 47 3" xfId="7752" xr:uid="{98220F82-2F57-4118-9A33-6E1534F31F83}"/>
    <cellStyle name="20% - Accent5 47 3 2" xfId="13464" xr:uid="{1EE3B6D9-7033-49D5-9B74-4C0E1F603B86}"/>
    <cellStyle name="20% - Accent5 47 3 2 2" xfId="42142" xr:uid="{822026A1-3311-4240-BF82-9FD1F7B2A0F2}"/>
    <cellStyle name="20% - Accent5 47 3 3" xfId="22317" xr:uid="{85D8AC64-E9B0-4A5F-96A3-618B1CEA3055}"/>
    <cellStyle name="20% - Accent5 47 3 3 2" xfId="50994" xr:uid="{86A56F69-ED26-417F-BC89-4C7C08BE02E0}"/>
    <cellStyle name="20% - Accent5 47 3 4" xfId="36437" xr:uid="{27DDC8C8-DD6C-4930-A1C1-0DA5520C3A3A}"/>
    <cellStyle name="20% - Accent5 47 4" xfId="9169" xr:uid="{2D07D66B-A793-4110-B399-8B60EC939587}"/>
    <cellStyle name="20% - Accent5 47 4 2" xfId="14881" xr:uid="{449CFFD2-7178-40BF-8E62-A52CEE4FDE89}"/>
    <cellStyle name="20% - Accent5 47 4 2 2" xfId="43559" xr:uid="{2B064F8E-507C-49A7-93F9-276B0B7CB737}"/>
    <cellStyle name="20% - Accent5 47 4 3" xfId="23734" xr:uid="{A8BF492A-CCD9-46BC-B255-AB8BE4A306A7}"/>
    <cellStyle name="20% - Accent5 47 4 3 2" xfId="52411" xr:uid="{3A97E377-03D2-4DE5-8F7A-C340E117C8F1}"/>
    <cellStyle name="20% - Accent5 47 4 4" xfId="37854" xr:uid="{EA1C2236-39FC-4DA3-883D-AF7B532C5393}"/>
    <cellStyle name="20% - Accent5 47 5" xfId="16396" xr:uid="{0210EF5A-E854-48D6-8AAA-8C3C6A00537F}"/>
    <cellStyle name="20% - Accent5 47 5 2" xfId="25249" xr:uid="{56C8628D-7C32-410B-A994-137C59368B27}"/>
    <cellStyle name="20% - Accent5 47 5 2 2" xfId="53926" xr:uid="{94CBA9DB-421D-409B-B11B-8E9820B1576C}"/>
    <cellStyle name="20% - Accent5 47 5 3" xfId="45074" xr:uid="{A2379A18-CF5A-42DC-A05B-5F5E1ABAB6B5}"/>
    <cellStyle name="20% - Accent5 47 6" xfId="17955" xr:uid="{E7A7542E-D477-47DF-B0C3-0F3C1E0F9390}"/>
    <cellStyle name="20% - Accent5 47 6 2" xfId="26808" xr:uid="{E3B52D1E-5652-48A6-A1FC-0AFA238A419F}"/>
    <cellStyle name="20% - Accent5 47 6 2 2" xfId="55485" xr:uid="{F5D2FB42-CDF5-4161-A556-05921C1794E0}"/>
    <cellStyle name="20% - Accent5 47 6 3" xfId="46633" xr:uid="{D5831213-8694-4236-8827-7CFE86D31A9C}"/>
    <cellStyle name="20% - Accent5 47 7" xfId="10696" xr:uid="{248DFBAF-4D7E-4081-8668-BE11CDFD5211}"/>
    <cellStyle name="20% - Accent5 47 7 2" xfId="28401" xr:uid="{5A94D671-7D0D-4DB0-B5B6-0FB9B6DCFCB0}"/>
    <cellStyle name="20% - Accent5 47 7 2 2" xfId="57078" xr:uid="{508404AA-5A63-4156-B126-635956512BB0}"/>
    <cellStyle name="20% - Accent5 47 7 3" xfId="39374" xr:uid="{94BAFDC3-1427-49E6-99C5-18270EC5B7FC}"/>
    <cellStyle name="20% - Accent5 47 8" xfId="19549" xr:uid="{D3037FE4-9A08-4745-A874-726EFC56A859}"/>
    <cellStyle name="20% - Accent5 47 8 2" xfId="48226" xr:uid="{5060D8B0-7EBE-4F35-9206-FFE26B4EE6D8}"/>
    <cellStyle name="20% - Accent5 47 9" xfId="33669" xr:uid="{6830F895-6926-4FEC-8088-3080E1D3F161}"/>
    <cellStyle name="20% - Accent5 48" xfId="5006" xr:uid="{7C970539-503E-415F-A15D-0D9DBC1B2C69}"/>
    <cellStyle name="20% - Accent5 48 2" xfId="6357" xr:uid="{D3254646-56F9-4338-A8E1-04BDA8F83106}"/>
    <cellStyle name="20% - Accent5 48 2 2" xfId="12069" xr:uid="{DE231F5D-DF7D-4A2C-A4BF-E44530CBA682}"/>
    <cellStyle name="20% - Accent5 48 2 2 2" xfId="40747" xr:uid="{3071601A-E655-4EF6-BB90-FC2C5AB6D7BF}"/>
    <cellStyle name="20% - Accent5 48 2 3" xfId="20922" xr:uid="{8F50A00D-DEB3-4B86-97FF-33CCB99308BF}"/>
    <cellStyle name="20% - Accent5 48 2 3 2" xfId="49599" xr:uid="{EFC0E646-D67C-40E2-B0A6-E8BD0B5F1B09}"/>
    <cellStyle name="20% - Accent5 48 2 4" xfId="35042" xr:uid="{4B0E267C-C79B-447A-8005-17A152652662}"/>
    <cellStyle name="20% - Accent5 48 3" xfId="7774" xr:uid="{83FD6307-6827-4505-8830-21F2D6D5C8FE}"/>
    <cellStyle name="20% - Accent5 48 3 2" xfId="13486" xr:uid="{43F749B5-E962-4287-B797-3333FBD71EEB}"/>
    <cellStyle name="20% - Accent5 48 3 2 2" xfId="42164" xr:uid="{65CF2849-079A-45FF-A8AE-A949168E8B64}"/>
    <cellStyle name="20% - Accent5 48 3 3" xfId="22339" xr:uid="{D03CF2BC-BE62-4D39-A16A-DF50C8A54587}"/>
    <cellStyle name="20% - Accent5 48 3 3 2" xfId="51016" xr:uid="{CF71F915-8EAE-4862-B21B-BDCF3EBC318C}"/>
    <cellStyle name="20% - Accent5 48 3 4" xfId="36459" xr:uid="{58EAB834-335F-476B-98FB-EE0AB1406FEA}"/>
    <cellStyle name="20% - Accent5 48 4" xfId="9191" xr:uid="{1B0215F9-C15D-4832-9770-AF6499E04D6D}"/>
    <cellStyle name="20% - Accent5 48 4 2" xfId="14903" xr:uid="{724A2C38-05E0-4969-B2DD-22E246B88C47}"/>
    <cellStyle name="20% - Accent5 48 4 2 2" xfId="43581" xr:uid="{79B865BE-9370-4540-86A0-BCF704DEF404}"/>
    <cellStyle name="20% - Accent5 48 4 3" xfId="23756" xr:uid="{4CB87762-8A3D-4A05-B2EA-2E2969C29EAE}"/>
    <cellStyle name="20% - Accent5 48 4 3 2" xfId="52433" xr:uid="{7F4B0AB2-3A08-4A46-9C4E-F7613D1C52FF}"/>
    <cellStyle name="20% - Accent5 48 4 4" xfId="37876" xr:uid="{D3540E25-097C-4FD1-B6A5-DA52F2769779}"/>
    <cellStyle name="20% - Accent5 48 5" xfId="16418" xr:uid="{B3C4D5CE-1A93-4F82-BBEC-CA1A0504DE1F}"/>
    <cellStyle name="20% - Accent5 48 5 2" xfId="25271" xr:uid="{386C0AD6-8B2A-4C56-B965-E343F78CDEAC}"/>
    <cellStyle name="20% - Accent5 48 5 2 2" xfId="53948" xr:uid="{EB568D0F-CE53-41E5-853E-200C0480CC6B}"/>
    <cellStyle name="20% - Accent5 48 5 3" xfId="45096" xr:uid="{C56E0CA4-E55D-4A5E-98F2-99ADA29D73CB}"/>
    <cellStyle name="20% - Accent5 48 6" xfId="17977" xr:uid="{836ACEAF-0B32-4D90-9C93-17D130F923A7}"/>
    <cellStyle name="20% - Accent5 48 6 2" xfId="26830" xr:uid="{B3CA0D69-B9FC-4203-9E7D-732EACD2B96F}"/>
    <cellStyle name="20% - Accent5 48 6 2 2" xfId="55507" xr:uid="{FE54544B-CCE5-4271-9CD4-B31EB2B18FEA}"/>
    <cellStyle name="20% - Accent5 48 6 3" xfId="46655" xr:uid="{C45AD955-F39F-4566-AC04-83445231F61E}"/>
    <cellStyle name="20% - Accent5 48 7" xfId="10718" xr:uid="{88099B25-87CC-4BE7-81D4-03A6FFADC64C}"/>
    <cellStyle name="20% - Accent5 48 7 2" xfId="28423" xr:uid="{EF29A3E3-CF0E-465F-B3BE-13A7E91513FB}"/>
    <cellStyle name="20% - Accent5 48 7 2 2" xfId="57100" xr:uid="{FFC77923-8DD4-4334-8194-BE13FC0F25AA}"/>
    <cellStyle name="20% - Accent5 48 7 3" xfId="39396" xr:uid="{F4401BEF-79B7-4A7E-9173-8E1502565524}"/>
    <cellStyle name="20% - Accent5 48 8" xfId="19571" xr:uid="{84BCA347-A511-4FA7-9679-D3511B69A345}"/>
    <cellStyle name="20% - Accent5 48 8 2" xfId="48248" xr:uid="{008E3CE2-15F3-49D7-BF7E-DD73B27AE42D}"/>
    <cellStyle name="20% - Accent5 48 9" xfId="33691" xr:uid="{4FDF9330-A9F2-4374-B88C-38AF6B22BBA2}"/>
    <cellStyle name="20% - Accent5 49" xfId="5028" xr:uid="{672BC9E2-68E8-4D84-AD3A-FF728966C4B2}"/>
    <cellStyle name="20% - Accent5 49 2" xfId="6379" xr:uid="{B7EE7E2D-4904-4B32-A5AB-96AE910D69EF}"/>
    <cellStyle name="20% - Accent5 49 2 2" xfId="12091" xr:uid="{F2001F68-9CF1-4409-AA0C-D40903866443}"/>
    <cellStyle name="20% - Accent5 49 2 2 2" xfId="40769" xr:uid="{61A2BA8E-073F-4F36-AF68-3DDC3482F2E8}"/>
    <cellStyle name="20% - Accent5 49 2 3" xfId="20944" xr:uid="{732E19B0-5492-4A89-AC89-D35335B91C95}"/>
    <cellStyle name="20% - Accent5 49 2 3 2" xfId="49621" xr:uid="{601D2761-555C-4A1F-A86E-522679C0A2F9}"/>
    <cellStyle name="20% - Accent5 49 2 4" xfId="35064" xr:uid="{14F259EE-9A93-4F4E-A719-E84DF06B83A8}"/>
    <cellStyle name="20% - Accent5 49 3" xfId="7796" xr:uid="{987A2877-6F79-4AE7-BB48-37C07EC8F46C}"/>
    <cellStyle name="20% - Accent5 49 3 2" xfId="13508" xr:uid="{0828BE79-5F73-410F-AE80-AC6D06B08869}"/>
    <cellStyle name="20% - Accent5 49 3 2 2" xfId="42186" xr:uid="{FC223E49-3B7C-4CD2-9A6C-B486C6006FBA}"/>
    <cellStyle name="20% - Accent5 49 3 3" xfId="22361" xr:uid="{C5CCC321-4935-4D21-A06E-02F94E4EB35E}"/>
    <cellStyle name="20% - Accent5 49 3 3 2" xfId="51038" xr:uid="{6BA0E144-CEE7-47F2-87E0-B66B6E02809F}"/>
    <cellStyle name="20% - Accent5 49 3 4" xfId="36481" xr:uid="{DC2B78C4-EF80-4A82-8279-E58272E17CB2}"/>
    <cellStyle name="20% - Accent5 49 4" xfId="9213" xr:uid="{BD4D330C-1A3D-4749-B3E1-64543E4342E9}"/>
    <cellStyle name="20% - Accent5 49 4 2" xfId="14925" xr:uid="{D676681E-58B3-4DF9-BD1E-AB3A172151C9}"/>
    <cellStyle name="20% - Accent5 49 4 2 2" xfId="43603" xr:uid="{E16B2231-40B4-41FF-AD1E-E75DF5FF6D52}"/>
    <cellStyle name="20% - Accent5 49 4 3" xfId="23778" xr:uid="{8018DF1F-6377-44E3-B9F4-F9D42027CE9D}"/>
    <cellStyle name="20% - Accent5 49 4 3 2" xfId="52455" xr:uid="{A9EF4E3F-0E8A-4E1F-9A2B-0A9284FE4512}"/>
    <cellStyle name="20% - Accent5 49 4 4" xfId="37898" xr:uid="{C0F900FA-C380-4822-A01A-333D2347DD80}"/>
    <cellStyle name="20% - Accent5 49 5" xfId="16440" xr:uid="{6768CFEA-B7DD-48D4-A326-6507C071F91E}"/>
    <cellStyle name="20% - Accent5 49 5 2" xfId="25293" xr:uid="{4B9AEF4E-82EA-4886-A03A-6D2C963E71E0}"/>
    <cellStyle name="20% - Accent5 49 5 2 2" xfId="53970" xr:uid="{77EEA38F-E930-4AC5-9FDE-F14004A0C0B3}"/>
    <cellStyle name="20% - Accent5 49 5 3" xfId="45118" xr:uid="{3B2DD1D0-254E-4468-813E-136FF348B2F6}"/>
    <cellStyle name="20% - Accent5 49 6" xfId="17999" xr:uid="{3A43563C-0A1E-4368-9B3D-108EE016055A}"/>
    <cellStyle name="20% - Accent5 49 6 2" xfId="26852" xr:uid="{9C7FD959-D01A-4BC1-ADEE-097DB6C995AC}"/>
    <cellStyle name="20% - Accent5 49 6 2 2" xfId="55529" xr:uid="{6637249E-90D5-4D73-BD84-31D8825AF6F0}"/>
    <cellStyle name="20% - Accent5 49 6 3" xfId="46677" xr:uid="{B530F5F1-1E5A-4DFD-9DE0-EFA125AA4B3C}"/>
    <cellStyle name="20% - Accent5 49 7" xfId="10740" xr:uid="{6BBCD10C-5353-4FF9-9D5D-75CE94311EA2}"/>
    <cellStyle name="20% - Accent5 49 7 2" xfId="28445" xr:uid="{3568FD22-5B02-4E0E-A449-EC98003E1E2F}"/>
    <cellStyle name="20% - Accent5 49 7 2 2" xfId="57122" xr:uid="{F5DAA53C-AB57-4C80-8BA3-A50E6DEC8438}"/>
    <cellStyle name="20% - Accent5 49 7 3" xfId="39418" xr:uid="{FB0266FB-ECF8-41C1-B05D-F04C86A75CC8}"/>
    <cellStyle name="20% - Accent5 49 8" xfId="19593" xr:uid="{510254AD-4BE4-4BBE-97EF-B99F923B8AA1}"/>
    <cellStyle name="20% - Accent5 49 8 2" xfId="48270" xr:uid="{CE80EB38-5E1F-4B67-BACB-008444D0C2EE}"/>
    <cellStyle name="20% - Accent5 49 9" xfId="33713" xr:uid="{A394099B-A79D-4162-92EA-8416D439ECFD}"/>
    <cellStyle name="20% - Accent5 5" xfId="253" xr:uid="{DA66F06D-3FC7-43D3-B3E9-F52291DDC96D}"/>
    <cellStyle name="20% - Accent5 5 10" xfId="4060" xr:uid="{B512BF26-E093-4D35-87DF-FFA2D3933FD8}"/>
    <cellStyle name="20% - Accent5 5 10 2" xfId="32745" xr:uid="{1C8F455E-A2DC-44AC-91A0-833BFEFBBC61}"/>
    <cellStyle name="20% - Accent5 5 11" xfId="9772" xr:uid="{C30178E3-9373-405F-B88C-342DDF36F725}"/>
    <cellStyle name="20% - Accent5 5 11 2" xfId="38450" xr:uid="{30108AF2-8BC2-42A6-97F0-BCBB9E9A654D}"/>
    <cellStyle name="20% - Accent5 5 12" xfId="18625" xr:uid="{C443C163-A697-4B84-B206-08098F7DB1D5}"/>
    <cellStyle name="20% - Accent5 5 12 2" xfId="47302" xr:uid="{24529B48-6C42-4D2C-92E6-BB56753FD897}"/>
    <cellStyle name="20% - Accent5 5 13" xfId="29170" xr:uid="{618EB339-8219-4069-B128-85C05A352FBE}"/>
    <cellStyle name="20% - Accent5 5 2" xfId="330" xr:uid="{491A39CA-4445-430C-9727-4B8CF07462DC}"/>
    <cellStyle name="20% - Accent5 5 2 2" xfId="2297" xr:uid="{5472D2CD-3451-40CD-B193-C353CD99E670}"/>
    <cellStyle name="20% - Accent5 5 2 2 2" xfId="31037" xr:uid="{0BD42E91-E043-4CE1-B284-929D2E21E923}"/>
    <cellStyle name="20% - Accent5 5 2 3" xfId="5411" xr:uid="{BB614CCA-29A4-4D28-8481-24EE41523222}"/>
    <cellStyle name="20% - Accent5 5 2 3 2" xfId="34096" xr:uid="{69090233-AA6B-4A9F-9C59-4F89C68E001B}"/>
    <cellStyle name="20% - Accent5 5 2 4" xfId="11123" xr:uid="{2B1AE528-4145-4EDA-8EA8-08A884E65BF4}"/>
    <cellStyle name="20% - Accent5 5 2 4 2" xfId="39801" xr:uid="{59A191F4-166C-4058-8DDB-7E02406E6341}"/>
    <cellStyle name="20% - Accent5 5 2 5" xfId="19976" xr:uid="{2E8F4DC4-E2C5-41A6-86EE-A947D9F64348}"/>
    <cellStyle name="20% - Accent5 5 2 5 2" xfId="48653" xr:uid="{EBCE147D-3892-4552-9F38-9117527F1E22}"/>
    <cellStyle name="20% - Accent5 5 2 6" xfId="29244" xr:uid="{FC9B2050-6EAF-45FB-8C88-B5CC4C191B02}"/>
    <cellStyle name="20% - Accent5 5 3" xfId="439" xr:uid="{247C4120-5313-4769-A5A8-E7F56D819493}"/>
    <cellStyle name="20% - Accent5 5 3 2" xfId="2393" xr:uid="{214BE08B-07C7-4ACD-A9A9-6C17894921F1}"/>
    <cellStyle name="20% - Accent5 5 3 2 2" xfId="31133" xr:uid="{4EFB892F-E07D-42FC-BB04-5B7CC7B859AA}"/>
    <cellStyle name="20% - Accent5 5 3 3" xfId="6828" xr:uid="{1E8CE311-9C71-44AE-8323-B7A57FC51BAA}"/>
    <cellStyle name="20% - Accent5 5 3 3 2" xfId="35513" xr:uid="{814183D7-B479-4AFF-AEA1-DCE54778A44C}"/>
    <cellStyle name="20% - Accent5 5 3 4" xfId="12540" xr:uid="{5A2B730A-9F52-4E4E-B82E-7CC70CAA25E1}"/>
    <cellStyle name="20% - Accent5 5 3 4 2" xfId="41218" xr:uid="{DA2A2596-CD5E-4572-B419-6414CD2E0A06}"/>
    <cellStyle name="20% - Accent5 5 3 5" xfId="21393" xr:uid="{FA03321D-DEA4-4618-9825-ADC42D3B338C}"/>
    <cellStyle name="20% - Accent5 5 3 5 2" xfId="50070" xr:uid="{D17FB259-57B2-4342-9C9A-29C7FA7FE867}"/>
    <cellStyle name="20% - Accent5 5 3 6" xfId="29340" xr:uid="{52B10DB3-DB5F-442B-AFAB-549A9D657AB8}"/>
    <cellStyle name="20% - Accent5 5 4" xfId="558" xr:uid="{246F35CC-0914-4776-8E09-FED7552BBB30}"/>
    <cellStyle name="20% - Accent5 5 4 2" xfId="2512" xr:uid="{7316FF42-F6FA-493A-898B-765033A98B72}"/>
    <cellStyle name="20% - Accent5 5 4 2 2" xfId="31252" xr:uid="{26311F4E-50D1-4410-9B89-514111962B92}"/>
    <cellStyle name="20% - Accent5 5 4 3" xfId="8245" xr:uid="{A9AD8E57-1239-4B19-8D57-32B0B20C02D2}"/>
    <cellStyle name="20% - Accent5 5 4 3 2" xfId="36930" xr:uid="{F4C1C8BB-A3DA-4772-AEB1-BA094E42ABC9}"/>
    <cellStyle name="20% - Accent5 5 4 4" xfId="13957" xr:uid="{81D0B450-B632-41FE-944B-0159DB14271E}"/>
    <cellStyle name="20% - Accent5 5 4 4 2" xfId="42635" xr:uid="{E2DEACFE-55C2-47DE-824A-5ED3D2C3F661}"/>
    <cellStyle name="20% - Accent5 5 4 5" xfId="22810" xr:uid="{88E8B7C1-7288-464D-B135-A2B0D36FF691}"/>
    <cellStyle name="20% - Accent5 5 4 5 2" xfId="51487" xr:uid="{E5A2B9BB-375C-4759-9F21-434CFDD69C1D}"/>
    <cellStyle name="20% - Accent5 5 4 6" xfId="29459" xr:uid="{E1E63286-4E96-4713-9A1A-352F53CDD133}"/>
    <cellStyle name="20% - Accent5 5 5" xfId="699" xr:uid="{A587725B-D546-4E18-A929-0DBD0A5D7923}"/>
    <cellStyle name="20% - Accent5 5 5 2" xfId="2653" xr:uid="{5B8EB553-B362-4312-B513-DB380061E8AD}"/>
    <cellStyle name="20% - Accent5 5 5 2 2" xfId="31393" xr:uid="{5F5BD69B-95BF-4D47-BF5D-1020868C8BBE}"/>
    <cellStyle name="20% - Accent5 5 5 3" xfId="15472" xr:uid="{51719122-E08E-4299-9E71-BDCCA692B3A6}"/>
    <cellStyle name="20% - Accent5 5 5 3 2" xfId="44150" xr:uid="{1A7249E9-DF6D-4080-A478-A2410E7AB760}"/>
    <cellStyle name="20% - Accent5 5 5 4" xfId="24325" xr:uid="{3CFFB24E-3A67-4E72-8595-95CD5D4EFD09}"/>
    <cellStyle name="20% - Accent5 5 5 4 2" xfId="53002" xr:uid="{EE7DAE6D-38F6-4C1C-A6CD-8B0A710FCB4F}"/>
    <cellStyle name="20% - Accent5 5 5 5" xfId="29600" xr:uid="{05418ECF-20CE-4B75-B697-37FA810032E6}"/>
    <cellStyle name="20% - Accent5 5 6" xfId="972" xr:uid="{D66B02BE-DDD0-440C-9027-8C43CAAA396F}"/>
    <cellStyle name="20% - Accent5 5 6 2" xfId="2926" xr:uid="{44674492-FB61-45CD-86DA-39D888AA22B7}"/>
    <cellStyle name="20% - Accent5 5 6 2 2" xfId="31666" xr:uid="{05FE6DC1-AE8C-4868-96CD-BE027AC3CC74}"/>
    <cellStyle name="20% - Accent5 5 6 3" xfId="17031" xr:uid="{0AF94D36-06C8-49E7-80A9-82BFED535EE4}"/>
    <cellStyle name="20% - Accent5 5 6 3 2" xfId="45709" xr:uid="{B56495BC-EBF8-4D0D-9CD7-1624E22B07A4}"/>
    <cellStyle name="20% - Accent5 5 6 4" xfId="25884" xr:uid="{FE6C205B-4D40-41BE-AE1D-F1C353FEFBEF}"/>
    <cellStyle name="20% - Accent5 5 6 4 2" xfId="54561" xr:uid="{E4CBCF07-58EE-4EC5-93FA-25A3DFE30D19}"/>
    <cellStyle name="20% - Accent5 5 6 5" xfId="29873" xr:uid="{74B0066C-C01D-403E-BB2D-19937B6C270E}"/>
    <cellStyle name="20% - Accent5 5 7" xfId="1267" xr:uid="{B4242017-4916-4F0A-ACC5-2A71F886EA20}"/>
    <cellStyle name="20% - Accent5 5 7 2" xfId="3221" xr:uid="{C0E185FA-8D98-4A48-A554-7DB3E041BE6C}"/>
    <cellStyle name="20% - Accent5 5 7 2 2" xfId="31961" xr:uid="{75AC19DF-1193-4995-BC76-5E1260CC78F2}"/>
    <cellStyle name="20% - Accent5 5 7 3" xfId="27477" xr:uid="{83B45933-7A31-4955-9014-592C8E7F7B44}"/>
    <cellStyle name="20% - Accent5 5 7 3 2" xfId="56154" xr:uid="{5B5AD733-973D-4751-B4F1-774C7C2B1B1D}"/>
    <cellStyle name="20% - Accent5 5 7 4" xfId="30168" xr:uid="{6E1CE363-939B-4ED7-845D-47150CB996C9}"/>
    <cellStyle name="20% - Accent5 5 8" xfId="1606" xr:uid="{9B4E086D-0E52-443B-B554-4BB3EF148B58}"/>
    <cellStyle name="20% - Accent5 5 8 2" xfId="3560" xr:uid="{E38A606E-C217-4C83-A654-EEF5BE95F211}"/>
    <cellStyle name="20% - Accent5 5 8 2 2" xfId="32300" xr:uid="{A0E05AAE-F580-458B-960A-F27862CEE0F3}"/>
    <cellStyle name="20% - Accent5 5 8 3" xfId="30507" xr:uid="{BAE38702-6004-4DD2-8388-F90A54AFBB35}"/>
    <cellStyle name="20% - Accent5 5 9" xfId="2221" xr:uid="{96380D66-9196-40FC-9324-DA61D1D3A22A}"/>
    <cellStyle name="20% - Accent5 5 9 2" xfId="30962" xr:uid="{70C79CB1-BCBF-45B0-8DD5-DD67649D542F}"/>
    <cellStyle name="20% - Accent5 50" xfId="5050" xr:uid="{4EAD953E-6FE0-4087-8BFB-1C6DF06E7D26}"/>
    <cellStyle name="20% - Accent5 50 2" xfId="6401" xr:uid="{A4AB04EA-955C-4FB6-A1C5-E9D31868FDD5}"/>
    <cellStyle name="20% - Accent5 50 2 2" xfId="12113" xr:uid="{1D487452-70AB-4492-80D0-9DAD5FF64703}"/>
    <cellStyle name="20% - Accent5 50 2 2 2" xfId="40791" xr:uid="{D39126BA-0086-491D-9AC4-C1E1344AC8A8}"/>
    <cellStyle name="20% - Accent5 50 2 3" xfId="20966" xr:uid="{0B232E08-3E40-4BCB-B1B1-6AE5694EEBE9}"/>
    <cellStyle name="20% - Accent5 50 2 3 2" xfId="49643" xr:uid="{5862D182-AB57-4562-B10F-94F77E80A454}"/>
    <cellStyle name="20% - Accent5 50 2 4" xfId="35086" xr:uid="{C4FE2A75-CE71-4235-BC77-16AC50D5F436}"/>
    <cellStyle name="20% - Accent5 50 3" xfId="7818" xr:uid="{9D8DB148-545E-4329-8EDF-767A09C1F071}"/>
    <cellStyle name="20% - Accent5 50 3 2" xfId="13530" xr:uid="{BB32DB53-9DAF-4625-91FD-AB62F078A46A}"/>
    <cellStyle name="20% - Accent5 50 3 2 2" xfId="42208" xr:uid="{C5A11719-CA41-4574-8CF6-7A343E10E8B4}"/>
    <cellStyle name="20% - Accent5 50 3 3" xfId="22383" xr:uid="{24F5A6B4-FB29-4BA7-8FBF-9C934B7DB781}"/>
    <cellStyle name="20% - Accent5 50 3 3 2" xfId="51060" xr:uid="{C17B8100-BE9A-4417-A03B-AC71CB4CCFB5}"/>
    <cellStyle name="20% - Accent5 50 3 4" xfId="36503" xr:uid="{A1A8DCB6-43A5-4D53-A991-81A2F197545D}"/>
    <cellStyle name="20% - Accent5 50 4" xfId="9235" xr:uid="{4B71BFF9-A8C4-4A82-BDD4-89D9C96FD367}"/>
    <cellStyle name="20% - Accent5 50 4 2" xfId="14947" xr:uid="{922805F2-5D0A-4F32-8C88-413B22187FD4}"/>
    <cellStyle name="20% - Accent5 50 4 2 2" xfId="43625" xr:uid="{CE934BAF-5282-4D85-9FDC-69BBF0EE36D5}"/>
    <cellStyle name="20% - Accent5 50 4 3" xfId="23800" xr:uid="{617D34CB-1B6D-49BA-B655-472463BD38BA}"/>
    <cellStyle name="20% - Accent5 50 4 3 2" xfId="52477" xr:uid="{760BF870-80C1-42ED-BCDC-2D2E887A8D68}"/>
    <cellStyle name="20% - Accent5 50 4 4" xfId="37920" xr:uid="{E08CDBEE-CBDE-4007-B2B4-823FF540B603}"/>
    <cellStyle name="20% - Accent5 50 5" xfId="16462" xr:uid="{2A866CF0-199B-475B-956F-F9A69786F7C0}"/>
    <cellStyle name="20% - Accent5 50 5 2" xfId="25315" xr:uid="{C66D723B-4D21-457C-9C55-FF7BB85FB2C7}"/>
    <cellStyle name="20% - Accent5 50 5 2 2" xfId="53992" xr:uid="{1D82E3D8-063A-42F2-B287-8654CD091895}"/>
    <cellStyle name="20% - Accent5 50 5 3" xfId="45140" xr:uid="{B4D6CE8F-CF07-4700-BEC4-4E7A61BF4EB2}"/>
    <cellStyle name="20% - Accent5 50 6" xfId="18021" xr:uid="{773D7936-25AE-49FC-9F99-C75B41B903B0}"/>
    <cellStyle name="20% - Accent5 50 6 2" xfId="26874" xr:uid="{6F25FC06-C2AC-4E5A-A73B-4B82527FAAFB}"/>
    <cellStyle name="20% - Accent5 50 6 2 2" xfId="55551" xr:uid="{1F0BEF9A-0785-413E-B719-D355246ED96C}"/>
    <cellStyle name="20% - Accent5 50 6 3" xfId="46699" xr:uid="{4B5730C5-36DB-43CC-8664-45907623B605}"/>
    <cellStyle name="20% - Accent5 50 7" xfId="10762" xr:uid="{A47E39A6-09D1-4BD0-9A15-0C2C8F6429B3}"/>
    <cellStyle name="20% - Accent5 50 7 2" xfId="28467" xr:uid="{81C99E42-724C-4458-8A4D-7AAF3382E02E}"/>
    <cellStyle name="20% - Accent5 50 7 2 2" xfId="57144" xr:uid="{224BB6CF-C450-4F2C-8FCD-CC4ED3BE301F}"/>
    <cellStyle name="20% - Accent5 50 7 3" xfId="39440" xr:uid="{EF8C2E14-D326-4504-8B71-941A8E9634D6}"/>
    <cellStyle name="20% - Accent5 50 8" xfId="19615" xr:uid="{C86FBBB3-5337-4C90-97CB-9991DC01DF62}"/>
    <cellStyle name="20% - Accent5 50 8 2" xfId="48292" xr:uid="{89801DDC-34CE-408C-AD83-A828D2960129}"/>
    <cellStyle name="20% - Accent5 50 9" xfId="33735" xr:uid="{9ED12086-7156-4B51-A2CD-3301211C5E8C}"/>
    <cellStyle name="20% - Accent5 51" xfId="5072" xr:uid="{FE77B39B-4FBF-4A4B-A5CD-EA4E820212AB}"/>
    <cellStyle name="20% - Accent5 51 2" xfId="6423" xr:uid="{48367B54-01AC-4DF4-8676-303FFAF0238E}"/>
    <cellStyle name="20% - Accent5 51 2 2" xfId="12135" xr:uid="{3E5F43E6-2ED0-478E-8A55-795839B86C8A}"/>
    <cellStyle name="20% - Accent5 51 2 2 2" xfId="40813" xr:uid="{C049CD6C-D437-45AC-8AB8-D621ADF0C615}"/>
    <cellStyle name="20% - Accent5 51 2 3" xfId="20988" xr:uid="{4AB1D2DD-6127-4CBA-B764-DFE048AB5A9D}"/>
    <cellStyle name="20% - Accent5 51 2 3 2" xfId="49665" xr:uid="{2C9F0198-9BAC-4228-9167-D51A1CD2B0B4}"/>
    <cellStyle name="20% - Accent5 51 2 4" xfId="35108" xr:uid="{894C78F4-550A-415B-8A0A-2CA84E95A250}"/>
    <cellStyle name="20% - Accent5 51 3" xfId="7840" xr:uid="{CE0C493A-8E76-4575-8858-3B89BAB771C9}"/>
    <cellStyle name="20% - Accent5 51 3 2" xfId="13552" xr:uid="{00E5BEE2-D7EC-4C4C-BE72-C9B1DAD31A56}"/>
    <cellStyle name="20% - Accent5 51 3 2 2" xfId="42230" xr:uid="{535A857A-8C77-44FE-AA27-B832DC5FDC3E}"/>
    <cellStyle name="20% - Accent5 51 3 3" xfId="22405" xr:uid="{74F5EC0C-CF53-45EC-8ACC-C63C91AC93B8}"/>
    <cellStyle name="20% - Accent5 51 3 3 2" xfId="51082" xr:uid="{23994E4F-F8FB-43FA-B5E6-C1C0E270192A}"/>
    <cellStyle name="20% - Accent5 51 3 4" xfId="36525" xr:uid="{8012A627-8127-48D7-B676-5B63210FF37B}"/>
    <cellStyle name="20% - Accent5 51 4" xfId="9257" xr:uid="{5A6CA236-C36C-4282-8658-6B5E6A86AAFE}"/>
    <cellStyle name="20% - Accent5 51 4 2" xfId="14969" xr:uid="{1DCF3790-F586-4B35-B76B-BE432BCCC12C}"/>
    <cellStyle name="20% - Accent5 51 4 2 2" xfId="43647" xr:uid="{D7F9E76E-A5FF-4448-919C-8A5CFF32E19D}"/>
    <cellStyle name="20% - Accent5 51 4 3" xfId="23822" xr:uid="{2670A40D-5FB3-407A-B0F2-352408E8BFA0}"/>
    <cellStyle name="20% - Accent5 51 4 3 2" xfId="52499" xr:uid="{7E1EB9EF-4107-4825-A33B-BCAD285AFD6D}"/>
    <cellStyle name="20% - Accent5 51 4 4" xfId="37942" xr:uid="{606A483B-540C-46C6-8E44-C84C5D4186D7}"/>
    <cellStyle name="20% - Accent5 51 5" xfId="16484" xr:uid="{29744528-2059-4E3D-9CF8-1F84223ECC60}"/>
    <cellStyle name="20% - Accent5 51 5 2" xfId="25337" xr:uid="{AB0A1B49-9E44-4937-9039-FB440A59F8E4}"/>
    <cellStyle name="20% - Accent5 51 5 2 2" xfId="54014" xr:uid="{620EE66F-CEEE-490C-8211-645BB1A49372}"/>
    <cellStyle name="20% - Accent5 51 5 3" xfId="45162" xr:uid="{27EF3266-F9D1-4FA0-98E8-A19DF08CE155}"/>
    <cellStyle name="20% - Accent5 51 6" xfId="18043" xr:uid="{AA08CFB1-22B7-43AD-AF54-8C45C17C91F5}"/>
    <cellStyle name="20% - Accent5 51 6 2" xfId="26896" xr:uid="{5D90F0D8-37A9-463C-B45A-DDFF027359DC}"/>
    <cellStyle name="20% - Accent5 51 6 2 2" xfId="55573" xr:uid="{87AE3B94-0179-40BC-A1B2-BB3F7815A99D}"/>
    <cellStyle name="20% - Accent5 51 6 3" xfId="46721" xr:uid="{8899FA89-6DA1-42B0-B12F-DCC6E5CD11BE}"/>
    <cellStyle name="20% - Accent5 51 7" xfId="10784" xr:uid="{5CC0E1F7-3920-4C62-B503-8AFB0D2E4A30}"/>
    <cellStyle name="20% - Accent5 51 7 2" xfId="28489" xr:uid="{EC25F749-51DA-4FC0-85DA-53C061DF1F45}"/>
    <cellStyle name="20% - Accent5 51 7 2 2" xfId="57166" xr:uid="{D17D0F79-47A8-4BCB-A0C8-AF22376056ED}"/>
    <cellStyle name="20% - Accent5 51 7 3" xfId="39462" xr:uid="{FCB09A27-3B4F-4F7C-96FD-B59B51F602D0}"/>
    <cellStyle name="20% - Accent5 51 8" xfId="19637" xr:uid="{A0C61E89-3D32-45E6-8AA6-8F1FA8237472}"/>
    <cellStyle name="20% - Accent5 51 8 2" xfId="48314" xr:uid="{E5EDCA53-CCF1-409D-9529-C9540658C7D7}"/>
    <cellStyle name="20% - Accent5 51 9" xfId="33757" xr:uid="{653FC94F-15EC-4A7F-AB11-5D58E771E544}"/>
    <cellStyle name="20% - Accent5 52" xfId="5094" xr:uid="{84647E45-F443-4423-B163-FCC8C6512947}"/>
    <cellStyle name="20% - Accent5 52 2" xfId="6445" xr:uid="{96A03875-D1AB-4F15-9C77-6AB9409D3170}"/>
    <cellStyle name="20% - Accent5 52 2 2" xfId="12157" xr:uid="{08F3EB9E-108D-48EA-AF1E-478BF7808D4B}"/>
    <cellStyle name="20% - Accent5 52 2 2 2" xfId="40835" xr:uid="{AEF1D317-7930-44DA-9D4B-5D543A1F3334}"/>
    <cellStyle name="20% - Accent5 52 2 3" xfId="21010" xr:uid="{2E37C35D-9B9C-43A5-9ACD-B69D9BDFE71D}"/>
    <cellStyle name="20% - Accent5 52 2 3 2" xfId="49687" xr:uid="{1CD03B3C-2FAF-453A-96EC-46A5B981CD85}"/>
    <cellStyle name="20% - Accent5 52 2 4" xfId="35130" xr:uid="{2DFA88AD-F9CC-4097-B07B-5CE57B3B5CA4}"/>
    <cellStyle name="20% - Accent5 52 3" xfId="7862" xr:uid="{571345FD-C0C4-484F-B846-CE3D0238F901}"/>
    <cellStyle name="20% - Accent5 52 3 2" xfId="13574" xr:uid="{848806A6-AE2E-4244-8EC9-82BDB37A2903}"/>
    <cellStyle name="20% - Accent5 52 3 2 2" xfId="42252" xr:uid="{29B4FE08-29EA-4C20-A70A-540B02B38D87}"/>
    <cellStyle name="20% - Accent5 52 3 3" xfId="22427" xr:uid="{41D2046F-AAAA-48A2-B157-4830ADC1B3D5}"/>
    <cellStyle name="20% - Accent5 52 3 3 2" xfId="51104" xr:uid="{C753C86E-6D78-4197-9447-CB7BC92E8528}"/>
    <cellStyle name="20% - Accent5 52 3 4" xfId="36547" xr:uid="{D838F5CD-E3B4-45A4-B5DF-FAEA580F64B0}"/>
    <cellStyle name="20% - Accent5 52 4" xfId="9279" xr:uid="{38DD9AA9-3C1C-4D45-A8AB-7DB8360BB38C}"/>
    <cellStyle name="20% - Accent5 52 4 2" xfId="14991" xr:uid="{0D42C0A0-5253-4B94-A522-8F53FF9342CD}"/>
    <cellStyle name="20% - Accent5 52 4 2 2" xfId="43669" xr:uid="{15BF55ED-9FA6-4D21-B6AE-D3F1BACE5BE0}"/>
    <cellStyle name="20% - Accent5 52 4 3" xfId="23844" xr:uid="{299C16AA-EF80-4D3B-BD0C-4D4A94238E70}"/>
    <cellStyle name="20% - Accent5 52 4 3 2" xfId="52521" xr:uid="{A74BBCAB-07CB-47BA-90C5-A0C62AE13038}"/>
    <cellStyle name="20% - Accent5 52 4 4" xfId="37964" xr:uid="{0412DD6A-950E-4D61-919C-91984B9932D8}"/>
    <cellStyle name="20% - Accent5 52 5" xfId="16506" xr:uid="{43524FAC-666A-453E-B932-D5586BCDFF5F}"/>
    <cellStyle name="20% - Accent5 52 5 2" xfId="25359" xr:uid="{B3C8070E-E9AE-4707-8635-DC74452231DE}"/>
    <cellStyle name="20% - Accent5 52 5 2 2" xfId="54036" xr:uid="{12AE52F8-5DA8-4867-AD08-72D340E1E639}"/>
    <cellStyle name="20% - Accent5 52 5 3" xfId="45184" xr:uid="{F1F13852-C668-4670-9F06-AD4C14B41609}"/>
    <cellStyle name="20% - Accent5 52 6" xfId="18065" xr:uid="{B73FAB90-DABB-4F78-9825-ADFC50FDF36D}"/>
    <cellStyle name="20% - Accent5 52 6 2" xfId="26918" xr:uid="{D252FEB1-CE8C-4ABA-A0DD-6A2CDD254300}"/>
    <cellStyle name="20% - Accent5 52 6 2 2" xfId="55595" xr:uid="{CAA45B83-1BB1-4655-8B7C-FBFC7175A43D}"/>
    <cellStyle name="20% - Accent5 52 6 3" xfId="46743" xr:uid="{F4BCAA09-76AE-4F4D-A584-314A3DEADC07}"/>
    <cellStyle name="20% - Accent5 52 7" xfId="10806" xr:uid="{3F158E11-A4F7-4247-92C4-BAC72B3E22D7}"/>
    <cellStyle name="20% - Accent5 52 7 2" xfId="28511" xr:uid="{648217E4-68C2-4AD5-A42A-446C212C630C}"/>
    <cellStyle name="20% - Accent5 52 7 2 2" xfId="57188" xr:uid="{1327FEEE-4223-46ED-B992-7E93F846C4E7}"/>
    <cellStyle name="20% - Accent5 52 7 3" xfId="39484" xr:uid="{7328914D-2DC0-4496-80B0-A632D0761CFF}"/>
    <cellStyle name="20% - Accent5 52 8" xfId="19659" xr:uid="{F2712B23-46D0-419E-8243-2EA21B0D9BB5}"/>
    <cellStyle name="20% - Accent5 52 8 2" xfId="48336" xr:uid="{7C458C17-B940-42F9-8925-96197B1AAB39}"/>
    <cellStyle name="20% - Accent5 52 9" xfId="33779" xr:uid="{72D4C01E-D8E2-462F-9A2F-C1317AE966C6}"/>
    <cellStyle name="20% - Accent5 53" xfId="5116" xr:uid="{7E772CCD-E3F6-4DE5-9E95-80A1A10C7134}"/>
    <cellStyle name="20% - Accent5 53 2" xfId="6467" xr:uid="{E2B54D29-4C65-48FD-8649-A58AF7E090E4}"/>
    <cellStyle name="20% - Accent5 53 2 2" xfId="12179" xr:uid="{0FBD47E2-22C7-4870-B9B2-6D07F5987A5D}"/>
    <cellStyle name="20% - Accent5 53 2 2 2" xfId="40857" xr:uid="{B6155F95-439C-48FC-BBC9-2F1C8AABFA00}"/>
    <cellStyle name="20% - Accent5 53 2 3" xfId="21032" xr:uid="{E50754F9-2567-4FC2-A537-74C2041C2864}"/>
    <cellStyle name="20% - Accent5 53 2 3 2" xfId="49709" xr:uid="{875D305B-78B0-4ED0-82EE-D30AFB59F31A}"/>
    <cellStyle name="20% - Accent5 53 2 4" xfId="35152" xr:uid="{7FEE6C12-350F-4267-B4C8-6A230FA02348}"/>
    <cellStyle name="20% - Accent5 53 3" xfId="7884" xr:uid="{58F55859-A075-477E-84E4-C7D6AA5E1E6C}"/>
    <cellStyle name="20% - Accent5 53 3 2" xfId="13596" xr:uid="{9526A788-7206-45E7-AE89-56EA7730C9FC}"/>
    <cellStyle name="20% - Accent5 53 3 2 2" xfId="42274" xr:uid="{C4E3C189-71D4-4DCD-B5B3-7BB444C4B413}"/>
    <cellStyle name="20% - Accent5 53 3 3" xfId="22449" xr:uid="{8039E4BE-ADB4-4ECA-9989-0E86CB1EB83E}"/>
    <cellStyle name="20% - Accent5 53 3 3 2" xfId="51126" xr:uid="{DF46BC93-FFE4-4C6C-9BB1-E1CBF0C7EA7C}"/>
    <cellStyle name="20% - Accent5 53 3 4" xfId="36569" xr:uid="{C90534EC-C76D-4D20-A062-1606B756FF31}"/>
    <cellStyle name="20% - Accent5 53 4" xfId="9301" xr:uid="{266DA04E-4070-4D30-9F13-66F459617FF4}"/>
    <cellStyle name="20% - Accent5 53 4 2" xfId="15013" xr:uid="{6A774566-6A63-4FB4-8597-0AF9352C348F}"/>
    <cellStyle name="20% - Accent5 53 4 2 2" xfId="43691" xr:uid="{D9C54E77-15AE-463F-833C-28D402A5A5B9}"/>
    <cellStyle name="20% - Accent5 53 4 3" xfId="23866" xr:uid="{50487FDB-56AA-4FF1-9A7A-F6CB422D6CFD}"/>
    <cellStyle name="20% - Accent5 53 4 3 2" xfId="52543" xr:uid="{7CABAD8F-19E1-4422-AD79-B4457723B324}"/>
    <cellStyle name="20% - Accent5 53 4 4" xfId="37986" xr:uid="{3A248BE1-F35D-427D-B922-69AD6E6B4FAF}"/>
    <cellStyle name="20% - Accent5 53 5" xfId="16528" xr:uid="{09793DB6-817B-41E2-9627-0E22323166AA}"/>
    <cellStyle name="20% - Accent5 53 5 2" xfId="25381" xr:uid="{0FE94AF7-0A5A-48AF-A6DA-3ED1610C2A2C}"/>
    <cellStyle name="20% - Accent5 53 5 2 2" xfId="54058" xr:uid="{B2BAFBF9-B0FD-453B-948B-D68CFCE1E2D4}"/>
    <cellStyle name="20% - Accent5 53 5 3" xfId="45206" xr:uid="{E935F387-96DB-4D50-941B-3ABD5DB63F91}"/>
    <cellStyle name="20% - Accent5 53 6" xfId="18087" xr:uid="{153E5203-29C5-41D8-9B80-5E07453F3099}"/>
    <cellStyle name="20% - Accent5 53 6 2" xfId="26940" xr:uid="{725A9DDE-A3CF-414D-BE8B-F2E0CC7CDAC9}"/>
    <cellStyle name="20% - Accent5 53 6 2 2" xfId="55617" xr:uid="{22643B87-B126-480D-9213-16B593B5217D}"/>
    <cellStyle name="20% - Accent5 53 6 3" xfId="46765" xr:uid="{D5A9D915-3883-4EB9-A93C-179B57632FD2}"/>
    <cellStyle name="20% - Accent5 53 7" xfId="10828" xr:uid="{69AABF65-C167-45F8-A709-9A127D4A1358}"/>
    <cellStyle name="20% - Accent5 53 7 2" xfId="28533" xr:uid="{3A490F05-3284-49AC-858E-635B6357DD02}"/>
    <cellStyle name="20% - Accent5 53 7 2 2" xfId="57210" xr:uid="{6DD57D49-74FB-4552-ADC1-69C14521D53C}"/>
    <cellStyle name="20% - Accent5 53 7 3" xfId="39506" xr:uid="{71BA71DA-2C49-417D-902B-D7BCBA1F1037}"/>
    <cellStyle name="20% - Accent5 53 8" xfId="19681" xr:uid="{323EACF7-763A-48BC-934A-2556C1D2D13E}"/>
    <cellStyle name="20% - Accent5 53 8 2" xfId="48358" xr:uid="{8E053C97-0BC0-4647-8E59-D808DFC8D1DD}"/>
    <cellStyle name="20% - Accent5 53 9" xfId="33801" xr:uid="{CE9F7027-5421-4A98-9BF0-A9A5CB8FC20E}"/>
    <cellStyle name="20% - Accent5 54" xfId="5138" xr:uid="{1FD11841-D614-4D06-9B98-1C02B1C3902C}"/>
    <cellStyle name="20% - Accent5 54 2" xfId="6489" xr:uid="{738BA224-53C9-4B33-81FB-259CFDF782A6}"/>
    <cellStyle name="20% - Accent5 54 2 2" xfId="12201" xr:uid="{44C01922-A0E8-4F76-BB38-9555C693C847}"/>
    <cellStyle name="20% - Accent5 54 2 2 2" xfId="40879" xr:uid="{094DA9F5-5B51-47AA-9D6F-1B49020F5149}"/>
    <cellStyle name="20% - Accent5 54 2 3" xfId="21054" xr:uid="{D53B89F8-5193-451D-93D8-644ED6D56C85}"/>
    <cellStyle name="20% - Accent5 54 2 3 2" xfId="49731" xr:uid="{26531A26-E1AE-48D7-9FE3-991641F7355E}"/>
    <cellStyle name="20% - Accent5 54 2 4" xfId="35174" xr:uid="{6E5F79E4-4521-44CB-ACD9-15555D0EE4AA}"/>
    <cellStyle name="20% - Accent5 54 3" xfId="7906" xr:uid="{C8CDBA23-2A8E-4A5F-9C3C-8E283E13F7D5}"/>
    <cellStyle name="20% - Accent5 54 3 2" xfId="13618" xr:uid="{587FD0B7-0AC5-4EEA-BC4D-CB468D2D83BF}"/>
    <cellStyle name="20% - Accent5 54 3 2 2" xfId="42296" xr:uid="{0BE61413-25E3-4234-BC8A-01C1AC6227A7}"/>
    <cellStyle name="20% - Accent5 54 3 3" xfId="22471" xr:uid="{24B1D3F0-B228-47D7-A112-C48BC11EFA4C}"/>
    <cellStyle name="20% - Accent5 54 3 3 2" xfId="51148" xr:uid="{F71ECFBF-DF9A-4F83-B327-49FB162DF25B}"/>
    <cellStyle name="20% - Accent5 54 3 4" xfId="36591" xr:uid="{1F55C759-6AA7-4DB9-99BC-D80C13B5C40D}"/>
    <cellStyle name="20% - Accent5 54 4" xfId="9323" xr:uid="{33EC5E1A-843D-40D2-A220-911545BCBF23}"/>
    <cellStyle name="20% - Accent5 54 4 2" xfId="15035" xr:uid="{6ACFDF88-E709-4799-B63F-CC84B829210C}"/>
    <cellStyle name="20% - Accent5 54 4 2 2" xfId="43713" xr:uid="{82BA29C3-0B19-45C4-BDD8-0BA2108980AC}"/>
    <cellStyle name="20% - Accent5 54 4 3" xfId="23888" xr:uid="{BCD993DB-D858-473E-835C-2C069CBA1472}"/>
    <cellStyle name="20% - Accent5 54 4 3 2" xfId="52565" xr:uid="{D4EA4D03-0CD8-4E32-B3A0-4A5FCD909015}"/>
    <cellStyle name="20% - Accent5 54 4 4" xfId="38008" xr:uid="{1E7CD447-E17E-4AB9-9DD5-D716F912EA16}"/>
    <cellStyle name="20% - Accent5 54 5" xfId="16550" xr:uid="{056797EE-A6CA-428B-8315-8E6406D800E8}"/>
    <cellStyle name="20% - Accent5 54 5 2" xfId="25403" xr:uid="{7E8E2AA1-03EC-4DF1-85E7-76EEF19F20BF}"/>
    <cellStyle name="20% - Accent5 54 5 2 2" xfId="54080" xr:uid="{913AF889-EAE9-42B2-AC4F-65AF31CC4ECB}"/>
    <cellStyle name="20% - Accent5 54 5 3" xfId="45228" xr:uid="{44F2F91C-2E9B-4A60-96B4-FB8E27C11F47}"/>
    <cellStyle name="20% - Accent5 54 6" xfId="18109" xr:uid="{135A28E2-1C12-46E3-871C-E8871734EA34}"/>
    <cellStyle name="20% - Accent5 54 6 2" xfId="26962" xr:uid="{B6623157-A60E-46BE-B766-FF580DCFFBC3}"/>
    <cellStyle name="20% - Accent5 54 6 2 2" xfId="55639" xr:uid="{34F8909B-4F81-4753-9386-B5045065E013}"/>
    <cellStyle name="20% - Accent5 54 6 3" xfId="46787" xr:uid="{794A22A0-36F4-4ADE-8B56-433FA903A570}"/>
    <cellStyle name="20% - Accent5 54 7" xfId="10850" xr:uid="{4B853C0E-8D7B-477E-87D2-9060F0223A62}"/>
    <cellStyle name="20% - Accent5 54 7 2" xfId="28555" xr:uid="{4FA8F654-A2E5-46B2-B97B-234A73F1F8F3}"/>
    <cellStyle name="20% - Accent5 54 7 2 2" xfId="57232" xr:uid="{04C8A657-B9D9-4EA1-979F-FE408AA8F35A}"/>
    <cellStyle name="20% - Accent5 54 7 3" xfId="39528" xr:uid="{7366F39F-F3F2-4373-A608-E2D309331C35}"/>
    <cellStyle name="20% - Accent5 54 8" xfId="19703" xr:uid="{A8C10693-BA65-4BF3-8251-C541693D3C24}"/>
    <cellStyle name="20% - Accent5 54 8 2" xfId="48380" xr:uid="{1DBAC4BA-D853-4FE9-B1C8-12313200E42C}"/>
    <cellStyle name="20% - Accent5 54 9" xfId="33823" xr:uid="{188EFA08-CEDB-4425-8259-DC93DADC6193}"/>
    <cellStyle name="20% - Accent5 55" xfId="5160" xr:uid="{212E169D-17A0-4E89-8F54-AFD552C6F1F9}"/>
    <cellStyle name="20% - Accent5 55 2" xfId="6511" xr:uid="{183EB3B3-447C-4A59-9C4A-6D3A8DF552C5}"/>
    <cellStyle name="20% - Accent5 55 2 2" xfId="12223" xr:uid="{A45FA3E8-AC45-4BF0-8AE3-E525E4EF273D}"/>
    <cellStyle name="20% - Accent5 55 2 2 2" xfId="40901" xr:uid="{0928FE18-6435-485E-BD1C-1D09CB5BC1D7}"/>
    <cellStyle name="20% - Accent5 55 2 3" xfId="21076" xr:uid="{95813CBB-37FC-4777-96F2-DE6F13A2335D}"/>
    <cellStyle name="20% - Accent5 55 2 3 2" xfId="49753" xr:uid="{6567675F-FAA0-4830-AADF-71E6F83DFD2C}"/>
    <cellStyle name="20% - Accent5 55 2 4" xfId="35196" xr:uid="{7ABBBF96-BC39-48E5-B441-318942F8F6BF}"/>
    <cellStyle name="20% - Accent5 55 3" xfId="7928" xr:uid="{376DB021-3146-4F5E-B7BF-33BFCE82503F}"/>
    <cellStyle name="20% - Accent5 55 3 2" xfId="13640" xr:uid="{4D2BD2B3-F2B6-4F25-8217-BC8ADB6AF0F0}"/>
    <cellStyle name="20% - Accent5 55 3 2 2" xfId="42318" xr:uid="{989426CB-35EC-4D64-874A-4035B264DBCE}"/>
    <cellStyle name="20% - Accent5 55 3 3" xfId="22493" xr:uid="{8E6AE24A-3A68-403E-A15A-00D4CBD30E80}"/>
    <cellStyle name="20% - Accent5 55 3 3 2" xfId="51170" xr:uid="{3D405803-4F93-46CB-BA76-99094E771CF1}"/>
    <cellStyle name="20% - Accent5 55 3 4" xfId="36613" xr:uid="{9E5700E6-11FA-43DE-8522-2B033FD8B37B}"/>
    <cellStyle name="20% - Accent5 55 4" xfId="9345" xr:uid="{0261DE03-D357-4402-A95A-F3D3461D36CB}"/>
    <cellStyle name="20% - Accent5 55 4 2" xfId="15057" xr:uid="{3DE7E280-B3A6-4DAD-80FC-BB1BCDE609C5}"/>
    <cellStyle name="20% - Accent5 55 4 2 2" xfId="43735" xr:uid="{5144F19D-0DC6-427B-9598-BCF814D57503}"/>
    <cellStyle name="20% - Accent5 55 4 3" xfId="23910" xr:uid="{33C39E11-96DF-489B-9281-2C602EDD476C}"/>
    <cellStyle name="20% - Accent5 55 4 3 2" xfId="52587" xr:uid="{1F56D206-218E-4909-AECE-A4B8313FAA25}"/>
    <cellStyle name="20% - Accent5 55 4 4" xfId="38030" xr:uid="{8CC10517-17EB-4EFB-95CE-0BF1596FEDF0}"/>
    <cellStyle name="20% - Accent5 55 5" xfId="16572" xr:uid="{8FFBA603-1B96-4691-B77A-ED882DE92554}"/>
    <cellStyle name="20% - Accent5 55 5 2" xfId="25425" xr:uid="{4D7CCB1F-BF96-412D-98EA-C2129E159525}"/>
    <cellStyle name="20% - Accent5 55 5 2 2" xfId="54102" xr:uid="{48485BDC-7487-496A-B419-E2F95C4EBFE9}"/>
    <cellStyle name="20% - Accent5 55 5 3" xfId="45250" xr:uid="{B946788C-0397-491E-A716-8AEA40F630EF}"/>
    <cellStyle name="20% - Accent5 55 6" xfId="18131" xr:uid="{416BF188-CD11-47E3-89DE-034D1DBA841E}"/>
    <cellStyle name="20% - Accent5 55 6 2" xfId="26984" xr:uid="{387801F1-2361-4554-9F2D-B9D09026C67C}"/>
    <cellStyle name="20% - Accent5 55 6 2 2" xfId="55661" xr:uid="{6DB0ADCF-755E-4CF7-BD95-24FE9E6BF10C}"/>
    <cellStyle name="20% - Accent5 55 6 3" xfId="46809" xr:uid="{DBCDFB09-2EED-4C81-8BA4-BC51EF0C3AE7}"/>
    <cellStyle name="20% - Accent5 55 7" xfId="10872" xr:uid="{8300621A-E764-4350-B61D-C7ECBB0A538E}"/>
    <cellStyle name="20% - Accent5 55 7 2" xfId="28577" xr:uid="{85EFC67E-FE55-4E77-BC1E-49078C1D6366}"/>
    <cellStyle name="20% - Accent5 55 7 2 2" xfId="57254" xr:uid="{32330400-0AB2-4C69-BA81-8A2566F572EB}"/>
    <cellStyle name="20% - Accent5 55 7 3" xfId="39550" xr:uid="{447106B5-DF62-42EB-9F0A-565DE11F625B}"/>
    <cellStyle name="20% - Accent5 55 8" xfId="19725" xr:uid="{ACC8DF2B-3D47-4FAD-B563-8CA81E67515A}"/>
    <cellStyle name="20% - Accent5 55 8 2" xfId="48402" xr:uid="{23865D6B-1197-414C-8D99-1D02C80B1FB9}"/>
    <cellStyle name="20% - Accent5 55 9" xfId="33845" xr:uid="{2A55FB8A-212F-4D3B-B547-E2739BF70FDE}"/>
    <cellStyle name="20% - Accent5 56" xfId="5182" xr:uid="{E9765167-A963-4E89-9D07-B2F2A42A17BF}"/>
    <cellStyle name="20% - Accent5 56 2" xfId="6533" xr:uid="{9C286A88-99B7-4D1A-AAB7-8C9E04A48FD5}"/>
    <cellStyle name="20% - Accent5 56 2 2" xfId="12245" xr:uid="{532B39AC-CB16-4656-AF3A-B6BC177ACE10}"/>
    <cellStyle name="20% - Accent5 56 2 2 2" xfId="40923" xr:uid="{AE7FD21F-C6FC-4745-9D3B-3B2E7EF26EC2}"/>
    <cellStyle name="20% - Accent5 56 2 3" xfId="21098" xr:uid="{F6A6824E-CFD1-4EC1-8BA6-5049EE539E7C}"/>
    <cellStyle name="20% - Accent5 56 2 3 2" xfId="49775" xr:uid="{5C96D4E9-701E-4576-99BC-E9ED6120209B}"/>
    <cellStyle name="20% - Accent5 56 2 4" xfId="35218" xr:uid="{1E000EB1-87AA-40A4-9F99-1602FC56BADF}"/>
    <cellStyle name="20% - Accent5 56 3" xfId="7950" xr:uid="{4468F2E4-3047-4EDE-8F71-C1754054CEBC}"/>
    <cellStyle name="20% - Accent5 56 3 2" xfId="13662" xr:uid="{C23D2B4F-F3BC-41D9-886B-145ED3B712A2}"/>
    <cellStyle name="20% - Accent5 56 3 2 2" xfId="42340" xr:uid="{2A47EA15-C13F-4B12-8A3A-27F57E561E93}"/>
    <cellStyle name="20% - Accent5 56 3 3" xfId="22515" xr:uid="{5B8EC661-1D94-480B-AC2E-DB2040BE4953}"/>
    <cellStyle name="20% - Accent5 56 3 3 2" xfId="51192" xr:uid="{C4B7A612-82D5-4B97-BD1C-61CC26E5FFF8}"/>
    <cellStyle name="20% - Accent5 56 3 4" xfId="36635" xr:uid="{2E6DD92D-E5AB-4CA3-9BDA-CFB97B9352B3}"/>
    <cellStyle name="20% - Accent5 56 4" xfId="9367" xr:uid="{E93E306C-A769-4494-94D1-73DC476FF620}"/>
    <cellStyle name="20% - Accent5 56 4 2" xfId="15079" xr:uid="{C6C28C4F-9A5A-4A14-9423-C896DE739840}"/>
    <cellStyle name="20% - Accent5 56 4 2 2" xfId="43757" xr:uid="{1B38AF93-156A-4610-A71D-E1A24BD3C698}"/>
    <cellStyle name="20% - Accent5 56 4 3" xfId="23932" xr:uid="{74ECA0C8-04B1-4F6A-8711-6D84F2B11898}"/>
    <cellStyle name="20% - Accent5 56 4 3 2" xfId="52609" xr:uid="{4C6F04E2-884D-4BD8-9AA7-5BD7BFB8FF69}"/>
    <cellStyle name="20% - Accent5 56 4 4" xfId="38052" xr:uid="{6D3FED2E-F6B2-4159-9186-2743C16AEE2D}"/>
    <cellStyle name="20% - Accent5 56 5" xfId="16594" xr:uid="{15216919-16B9-42D6-96FF-BC0347FCAD0C}"/>
    <cellStyle name="20% - Accent5 56 5 2" xfId="25447" xr:uid="{1FEF9383-EAE6-4BE3-8C30-33E55EAE25EC}"/>
    <cellStyle name="20% - Accent5 56 5 2 2" xfId="54124" xr:uid="{9F579300-1C4B-4893-8853-BA245FA29706}"/>
    <cellStyle name="20% - Accent5 56 5 3" xfId="45272" xr:uid="{24CDF6F5-980F-4993-8AD5-EA091E52B313}"/>
    <cellStyle name="20% - Accent5 56 6" xfId="18153" xr:uid="{86B2AC30-43A9-45FD-A36E-B37E9E234CCC}"/>
    <cellStyle name="20% - Accent5 56 6 2" xfId="27006" xr:uid="{B242E940-B084-4C7A-8EDB-A90A010D5BC8}"/>
    <cellStyle name="20% - Accent5 56 6 2 2" xfId="55683" xr:uid="{4DE80411-2967-4A2D-911F-1FF9DCEBFB81}"/>
    <cellStyle name="20% - Accent5 56 6 3" xfId="46831" xr:uid="{A8531184-2E04-4EC2-A678-A1282A94FA12}"/>
    <cellStyle name="20% - Accent5 56 7" xfId="10894" xr:uid="{924807E7-838D-4D9E-9B91-5EDFE72A2347}"/>
    <cellStyle name="20% - Accent5 56 7 2" xfId="28599" xr:uid="{DB5AE84A-1D86-4D81-9421-FEE3F9619C57}"/>
    <cellStyle name="20% - Accent5 56 7 2 2" xfId="57276" xr:uid="{59FB1692-C139-4EBD-8620-39F416701DEF}"/>
    <cellStyle name="20% - Accent5 56 7 3" xfId="39572" xr:uid="{E4C1CD32-486C-4060-B32E-8D27E56E111D}"/>
    <cellStyle name="20% - Accent5 56 8" xfId="19747" xr:uid="{D48CD0D2-25D7-483F-A593-3F23B64EDF31}"/>
    <cellStyle name="20% - Accent5 56 8 2" xfId="48424" xr:uid="{62D6A7C1-FC1C-4DE2-A921-005E2407A27E}"/>
    <cellStyle name="20% - Accent5 56 9" xfId="33867" xr:uid="{E03B85B3-D20E-4EF6-961E-4EE9F2CCD867}"/>
    <cellStyle name="20% - Accent5 57" xfId="5204" xr:uid="{4204E605-ED1E-4AFD-9C4C-55B5F5B62535}"/>
    <cellStyle name="20% - Accent5 57 2" xfId="6555" xr:uid="{22A441D9-4041-4312-9379-255351FC38A5}"/>
    <cellStyle name="20% - Accent5 57 2 2" xfId="12267" xr:uid="{02BC0203-B20E-423B-B580-6E91D00150AF}"/>
    <cellStyle name="20% - Accent5 57 2 2 2" xfId="40945" xr:uid="{9BCBC23D-7A62-451B-A5B5-A4F0F5D8FEF8}"/>
    <cellStyle name="20% - Accent5 57 2 3" xfId="21120" xr:uid="{4A013670-D6EC-4938-BC5C-9F9B4F0C1EF1}"/>
    <cellStyle name="20% - Accent5 57 2 3 2" xfId="49797" xr:uid="{818A2F4C-B48D-4B57-B5EA-F2082094BCDC}"/>
    <cellStyle name="20% - Accent5 57 2 4" xfId="35240" xr:uid="{D29F6A2E-FA0A-46E2-A2A0-F82B2DBE06EB}"/>
    <cellStyle name="20% - Accent5 57 3" xfId="7972" xr:uid="{D6FB67EF-320F-4F9C-B435-0142B2D94FDE}"/>
    <cellStyle name="20% - Accent5 57 3 2" xfId="13684" xr:uid="{64FF2E5F-5EE4-4343-AA39-EB06FE9F63D4}"/>
    <cellStyle name="20% - Accent5 57 3 2 2" xfId="42362" xr:uid="{35783EA5-ABFE-4A67-A50A-B04B1AB0311F}"/>
    <cellStyle name="20% - Accent5 57 3 3" xfId="22537" xr:uid="{1A555CF1-FC15-4C26-BA38-0567D2527D34}"/>
    <cellStyle name="20% - Accent5 57 3 3 2" xfId="51214" xr:uid="{9D4DF94F-FDAD-4543-B608-A27D6EB5EC59}"/>
    <cellStyle name="20% - Accent5 57 3 4" xfId="36657" xr:uid="{829EBBA1-583B-4F92-8E6E-8D4BBFAC3D3E}"/>
    <cellStyle name="20% - Accent5 57 4" xfId="9389" xr:uid="{9CBB4AAC-471C-47C1-9F32-9A913506BFB1}"/>
    <cellStyle name="20% - Accent5 57 4 2" xfId="15101" xr:uid="{B8EA4A5E-BC7B-4D74-A81D-ED1A7C4D3351}"/>
    <cellStyle name="20% - Accent5 57 4 2 2" xfId="43779" xr:uid="{54070AD2-CAF8-46EE-B679-0871C5CAE8DF}"/>
    <cellStyle name="20% - Accent5 57 4 3" xfId="23954" xr:uid="{2A4F76DB-8A9E-43F0-9394-9B49257F4AB5}"/>
    <cellStyle name="20% - Accent5 57 4 3 2" xfId="52631" xr:uid="{EDA66E23-2CF5-4B6B-8FC0-AD1E9013AD3C}"/>
    <cellStyle name="20% - Accent5 57 4 4" xfId="38074" xr:uid="{87C29C9E-0B83-44DF-94C9-59076AED0451}"/>
    <cellStyle name="20% - Accent5 57 5" xfId="16616" xr:uid="{180CB846-A63B-47BB-99F2-621966EFA07D}"/>
    <cellStyle name="20% - Accent5 57 5 2" xfId="25469" xr:uid="{095D14E6-66C9-41D3-A932-DAE1BFA971D2}"/>
    <cellStyle name="20% - Accent5 57 5 2 2" xfId="54146" xr:uid="{AFE13957-EAAE-45FD-A730-B8E6CACDABF8}"/>
    <cellStyle name="20% - Accent5 57 5 3" xfId="45294" xr:uid="{B99E5970-008F-40CA-83E8-F1C645A64C28}"/>
    <cellStyle name="20% - Accent5 57 6" xfId="18175" xr:uid="{65563B3D-05E7-4DE3-87F5-69A2285CCE77}"/>
    <cellStyle name="20% - Accent5 57 6 2" xfId="27028" xr:uid="{E86469B8-3728-4300-AF62-D0C5B14BD9A8}"/>
    <cellStyle name="20% - Accent5 57 6 2 2" xfId="55705" xr:uid="{4EC39328-54A7-4DAD-A0A2-D03E1BC7EBA0}"/>
    <cellStyle name="20% - Accent5 57 6 3" xfId="46853" xr:uid="{AE777DE1-E74E-432B-A5B6-84352BAC73FB}"/>
    <cellStyle name="20% - Accent5 57 7" xfId="10916" xr:uid="{6D8C500E-8023-4B57-9CEE-1893955415AA}"/>
    <cellStyle name="20% - Accent5 57 7 2" xfId="28621" xr:uid="{67777BFE-712F-4D0E-BD2E-C370F97F4C58}"/>
    <cellStyle name="20% - Accent5 57 7 2 2" xfId="57298" xr:uid="{E570025A-BA6B-4554-9B41-7245AEB77CE6}"/>
    <cellStyle name="20% - Accent5 57 7 3" xfId="39594" xr:uid="{45404D63-5FEE-411F-901D-054D631E1A0D}"/>
    <cellStyle name="20% - Accent5 57 8" xfId="19769" xr:uid="{F89CE042-D67D-4DAD-8556-B924EAAC0DF0}"/>
    <cellStyle name="20% - Accent5 57 8 2" xfId="48446" xr:uid="{6845042A-5AB0-4369-90BA-9C499002DC92}"/>
    <cellStyle name="20% - Accent5 57 9" xfId="33889" xr:uid="{AA3D008A-CF83-4259-B39B-78B739B7F162}"/>
    <cellStyle name="20% - Accent5 58" xfId="5226" xr:uid="{2B7C1CC1-16F6-47D6-ADA3-F0A019F5547B}"/>
    <cellStyle name="20% - Accent5 58 2" xfId="6577" xr:uid="{69FD7EB3-DAF8-40D1-8A0F-478EEC336FF8}"/>
    <cellStyle name="20% - Accent5 58 2 2" xfId="12289" xr:uid="{828336E7-793F-441A-9483-C8F9079F8331}"/>
    <cellStyle name="20% - Accent5 58 2 2 2" xfId="40967" xr:uid="{2B586D3E-E0CC-479F-ADC9-60C7A7B5A8EB}"/>
    <cellStyle name="20% - Accent5 58 2 3" xfId="21142" xr:uid="{926A0B6F-D0B6-4131-AC45-03D25F5F5CC9}"/>
    <cellStyle name="20% - Accent5 58 2 3 2" xfId="49819" xr:uid="{0B25ACF3-3704-4311-82E2-044BC624B301}"/>
    <cellStyle name="20% - Accent5 58 2 4" xfId="35262" xr:uid="{1F847C03-9029-4B66-8956-33683E22C2F4}"/>
    <cellStyle name="20% - Accent5 58 3" xfId="7994" xr:uid="{5948CC52-D49E-4F40-BB77-8B9127EA57D3}"/>
    <cellStyle name="20% - Accent5 58 3 2" xfId="13706" xr:uid="{BE223F00-1B5E-488D-9030-4D1F7417BED3}"/>
    <cellStyle name="20% - Accent5 58 3 2 2" xfId="42384" xr:uid="{4C973584-6351-4006-8927-EFCC477D36D9}"/>
    <cellStyle name="20% - Accent5 58 3 3" xfId="22559" xr:uid="{24580CF9-B5DE-44C2-952B-79F7099CE85F}"/>
    <cellStyle name="20% - Accent5 58 3 3 2" xfId="51236" xr:uid="{89B75592-245E-43D5-B479-334A60675748}"/>
    <cellStyle name="20% - Accent5 58 3 4" xfId="36679" xr:uid="{BC3FD5BF-ADE0-4057-9D10-BB34474FA05E}"/>
    <cellStyle name="20% - Accent5 58 4" xfId="9411" xr:uid="{EAB07015-BEDD-420E-B37B-7189162301FD}"/>
    <cellStyle name="20% - Accent5 58 4 2" xfId="15123" xr:uid="{27A60102-56A6-41E9-B7E6-84F8207E711D}"/>
    <cellStyle name="20% - Accent5 58 4 2 2" xfId="43801" xr:uid="{70EB53BA-0BA9-4111-A647-617F7AF5B54F}"/>
    <cellStyle name="20% - Accent5 58 4 3" xfId="23976" xr:uid="{946CE597-2F64-4724-B8F4-9F212E615983}"/>
    <cellStyle name="20% - Accent5 58 4 3 2" xfId="52653" xr:uid="{C71E4BA4-D76D-44CD-AC5D-D3475CA86D7A}"/>
    <cellStyle name="20% - Accent5 58 4 4" xfId="38096" xr:uid="{9461A4F1-E704-4783-BA4F-4707089E2E82}"/>
    <cellStyle name="20% - Accent5 58 5" xfId="16638" xr:uid="{7A380009-2524-4BC3-88F7-E6594586F663}"/>
    <cellStyle name="20% - Accent5 58 5 2" xfId="25491" xr:uid="{F89F3967-FE73-4986-8110-F0E17E4D20B9}"/>
    <cellStyle name="20% - Accent5 58 5 2 2" xfId="54168" xr:uid="{292AC6CD-21B2-432A-A953-D294DCC66812}"/>
    <cellStyle name="20% - Accent5 58 5 3" xfId="45316" xr:uid="{5EE22AD0-7CC9-48B7-95F8-2806810B49D2}"/>
    <cellStyle name="20% - Accent5 58 6" xfId="18197" xr:uid="{EEE5A35F-6929-4349-B6C0-18C2FFA1609A}"/>
    <cellStyle name="20% - Accent5 58 6 2" xfId="27050" xr:uid="{9EC5150D-27D0-47E1-A695-61560AFA0DC2}"/>
    <cellStyle name="20% - Accent5 58 6 2 2" xfId="55727" xr:uid="{4E16134F-1980-4034-9D86-DCC5B4FD5E6C}"/>
    <cellStyle name="20% - Accent5 58 6 3" xfId="46875" xr:uid="{17688FE6-7BC3-4743-9AD0-7A0D93EA4A4F}"/>
    <cellStyle name="20% - Accent5 58 7" xfId="10938" xr:uid="{733D061A-EF68-4A1C-A6BD-C96A3114B864}"/>
    <cellStyle name="20% - Accent5 58 7 2" xfId="28643" xr:uid="{173FF418-EC33-416B-93EA-01F289FCB913}"/>
    <cellStyle name="20% - Accent5 58 7 2 2" xfId="57320" xr:uid="{85FCB2FF-807C-441D-9087-9E2FC1DCE8D3}"/>
    <cellStyle name="20% - Accent5 58 7 3" xfId="39616" xr:uid="{21574CEB-FC17-4120-8FFB-80FF7D2B1EEE}"/>
    <cellStyle name="20% - Accent5 58 8" xfId="19791" xr:uid="{10C938D5-3EC6-4DFC-AB5D-93C08EB837BB}"/>
    <cellStyle name="20% - Accent5 58 8 2" xfId="48468" xr:uid="{18A808E8-5DE6-4210-9B23-82E4334CB25D}"/>
    <cellStyle name="20% - Accent5 58 9" xfId="33911" xr:uid="{F9498884-B35B-4243-A809-2E611F89F9F2}"/>
    <cellStyle name="20% - Accent5 59" xfId="5248" xr:uid="{E1D5BD5D-457F-44AB-8878-B20F957FC14D}"/>
    <cellStyle name="20% - Accent5 59 2" xfId="6599" xr:uid="{FFBA560A-735F-4892-B64A-130713B3B936}"/>
    <cellStyle name="20% - Accent5 59 2 2" xfId="12311" xr:uid="{17DF28AE-D90C-4BF6-B63C-CF4438C0B467}"/>
    <cellStyle name="20% - Accent5 59 2 2 2" xfId="40989" xr:uid="{21C3FB26-B265-495B-BEC0-83CBA339DE32}"/>
    <cellStyle name="20% - Accent5 59 2 3" xfId="21164" xr:uid="{A8D30E10-893E-4E5E-8A00-4633B6F74D35}"/>
    <cellStyle name="20% - Accent5 59 2 3 2" xfId="49841" xr:uid="{44D50373-37D1-4206-B0F5-83E534058887}"/>
    <cellStyle name="20% - Accent5 59 2 4" xfId="35284" xr:uid="{72543A07-81A9-4AF2-AC06-5A57F5234CC4}"/>
    <cellStyle name="20% - Accent5 59 3" xfId="8016" xr:uid="{6D532897-E84F-4F1E-B1D7-D4E68068AC06}"/>
    <cellStyle name="20% - Accent5 59 3 2" xfId="13728" xr:uid="{4EC21ABD-5669-4534-9895-1F29FBBFEBEE}"/>
    <cellStyle name="20% - Accent5 59 3 2 2" xfId="42406" xr:uid="{CFB23A2F-F4B8-40DB-9F42-131994033B5C}"/>
    <cellStyle name="20% - Accent5 59 3 3" xfId="22581" xr:uid="{0D860AD6-EEBE-4D47-9B20-EA81636946B6}"/>
    <cellStyle name="20% - Accent5 59 3 3 2" xfId="51258" xr:uid="{CE2D54EC-7FE1-41D4-8124-37087B7091D3}"/>
    <cellStyle name="20% - Accent5 59 3 4" xfId="36701" xr:uid="{F4F2EDD4-3053-45F8-892A-C238CADC85F0}"/>
    <cellStyle name="20% - Accent5 59 4" xfId="9433" xr:uid="{12301BA5-A975-459F-ABF4-6437AE393F79}"/>
    <cellStyle name="20% - Accent5 59 4 2" xfId="15145" xr:uid="{C821ECBE-0B04-466F-B3B4-BF60D7D413AE}"/>
    <cellStyle name="20% - Accent5 59 4 2 2" xfId="43823" xr:uid="{6701097C-9F77-44F4-8E35-F5C5EA4B7DF2}"/>
    <cellStyle name="20% - Accent5 59 4 3" xfId="23998" xr:uid="{80390D0A-BBE6-4960-A22F-2CF8CFA85CB8}"/>
    <cellStyle name="20% - Accent5 59 4 3 2" xfId="52675" xr:uid="{4BEC6DB3-4B6A-481B-B43B-57212129BD82}"/>
    <cellStyle name="20% - Accent5 59 4 4" xfId="38118" xr:uid="{D7EE3099-7C22-4239-9B65-B7B214488C9D}"/>
    <cellStyle name="20% - Accent5 59 5" xfId="16660" xr:uid="{692F6C14-2EC5-4096-974A-FFFA9C6A9CD5}"/>
    <cellStyle name="20% - Accent5 59 5 2" xfId="25513" xr:uid="{B216615F-100D-4CC4-A6C4-DE3E1AC26B33}"/>
    <cellStyle name="20% - Accent5 59 5 2 2" xfId="54190" xr:uid="{BFC1CA20-CD07-4905-A4BE-65D3D151BDA8}"/>
    <cellStyle name="20% - Accent5 59 5 3" xfId="45338" xr:uid="{B46F222C-9BDB-4855-B40F-39D0FF845DA6}"/>
    <cellStyle name="20% - Accent5 59 6" xfId="18219" xr:uid="{D78CF60C-0B6A-4CC3-AC3B-ED5210215F01}"/>
    <cellStyle name="20% - Accent5 59 6 2" xfId="27072" xr:uid="{F42B03B5-6779-492E-8C0D-0357DB5BDA7A}"/>
    <cellStyle name="20% - Accent5 59 6 2 2" xfId="55749" xr:uid="{9F8EFEA9-BB6B-4377-9A6D-6F041619D342}"/>
    <cellStyle name="20% - Accent5 59 6 3" xfId="46897" xr:uid="{01B772DB-2F23-4A44-8D92-604B4B05E96C}"/>
    <cellStyle name="20% - Accent5 59 7" xfId="10960" xr:uid="{0994B90F-7911-4A71-B689-F84E5626FA88}"/>
    <cellStyle name="20% - Accent5 59 7 2" xfId="28665" xr:uid="{4A6D8602-B728-4982-8B6B-1A2A54779B30}"/>
    <cellStyle name="20% - Accent5 59 7 2 2" xfId="57342" xr:uid="{0967F803-1AB9-40A4-BE75-B2581E9A9B11}"/>
    <cellStyle name="20% - Accent5 59 7 3" xfId="39638" xr:uid="{04683472-FD3F-47C6-AA58-FE1160423E10}"/>
    <cellStyle name="20% - Accent5 59 8" xfId="19813" xr:uid="{D0F9ADE5-B79A-422F-BF83-5CDC6BFF2A6C}"/>
    <cellStyle name="20% - Accent5 59 8 2" xfId="48490" xr:uid="{2ABCEAE4-3697-4F60-B8B9-B98C108DB45F}"/>
    <cellStyle name="20% - Accent5 59 9" xfId="33933" xr:uid="{17327E5A-B277-4A1F-892F-03BBB7F89DD1}"/>
    <cellStyle name="20% - Accent5 6" xfId="277" xr:uid="{FC30C7C3-D9BE-41EF-8A1D-2E4C952316DF}"/>
    <cellStyle name="20% - Accent5 6 10" xfId="4082" xr:uid="{09E9DE9E-743D-4C4B-92CE-3D34182A3F81}"/>
    <cellStyle name="20% - Accent5 6 10 2" xfId="32767" xr:uid="{E401E00F-2CA1-4F07-90FA-8186A13F20C1}"/>
    <cellStyle name="20% - Accent5 6 11" xfId="9794" xr:uid="{FD05B917-FFA5-4E97-887E-D700D1EA95BC}"/>
    <cellStyle name="20% - Accent5 6 11 2" xfId="38472" xr:uid="{8D1B4D44-BE5E-4518-BE44-D899864EE743}"/>
    <cellStyle name="20% - Accent5 6 12" xfId="18647" xr:uid="{46D1436D-9BF0-4EA0-A7A9-D43A7D51F8AD}"/>
    <cellStyle name="20% - Accent5 6 12 2" xfId="47324" xr:uid="{61C828DC-33AA-494F-BC26-8F740D783CE0}"/>
    <cellStyle name="20% - Accent5 6 13" xfId="29191" xr:uid="{FE3640E0-4663-4286-92E7-02F817B36EF7}"/>
    <cellStyle name="20% - Accent5 6 2" xfId="352" xr:uid="{065D283C-2BEA-44B1-B286-CE4225620FE1}"/>
    <cellStyle name="20% - Accent5 6 2 2" xfId="2319" xr:uid="{123515BC-5D93-42A8-87B7-84C2EF076797}"/>
    <cellStyle name="20% - Accent5 6 2 2 2" xfId="31059" xr:uid="{67F13A6B-E046-48F8-B081-8BB877C339CC}"/>
    <cellStyle name="20% - Accent5 6 2 3" xfId="5433" xr:uid="{E7F3D54A-8C6A-4516-9539-51C16C33B24D}"/>
    <cellStyle name="20% - Accent5 6 2 3 2" xfId="34118" xr:uid="{3523D7BE-D2D5-40A9-B3FD-DBEECE54FDE4}"/>
    <cellStyle name="20% - Accent5 6 2 4" xfId="11145" xr:uid="{DAEA345F-655F-4332-A931-2203B37814EC}"/>
    <cellStyle name="20% - Accent5 6 2 4 2" xfId="39823" xr:uid="{3C81CBF1-BF22-4B04-80BB-8131A42A35D1}"/>
    <cellStyle name="20% - Accent5 6 2 5" xfId="19998" xr:uid="{B3A70912-9ACC-40EE-BA74-30F43C824829}"/>
    <cellStyle name="20% - Accent5 6 2 5 2" xfId="48675" xr:uid="{B854EC82-F7EB-48DB-AB99-C96919917EE0}"/>
    <cellStyle name="20% - Accent5 6 2 6" xfId="29266" xr:uid="{DF8CD7E3-6CD7-43D8-9467-DA49E61D3E43}"/>
    <cellStyle name="20% - Accent5 6 3" xfId="461" xr:uid="{27809F6E-F4A5-4802-943F-1701112775AD}"/>
    <cellStyle name="20% - Accent5 6 3 2" xfId="2415" xr:uid="{306AEFC8-3D0F-47F1-96AA-FA79B8F1ADBC}"/>
    <cellStyle name="20% - Accent5 6 3 2 2" xfId="31155" xr:uid="{16DF7FFA-0FFE-4959-B7AC-0FBAB5A1BE9D}"/>
    <cellStyle name="20% - Accent5 6 3 3" xfId="6850" xr:uid="{F9CE7B31-1A18-4329-B979-84FD1CB1399B}"/>
    <cellStyle name="20% - Accent5 6 3 3 2" xfId="35535" xr:uid="{D2F845D9-3C9A-4016-9B9C-1179112520C6}"/>
    <cellStyle name="20% - Accent5 6 3 4" xfId="12562" xr:uid="{BB2C6AF0-039E-4A2B-8206-2BE2BDDCCD39}"/>
    <cellStyle name="20% - Accent5 6 3 4 2" xfId="41240" xr:uid="{D4B27791-B331-41A4-BD29-FABB4D334487}"/>
    <cellStyle name="20% - Accent5 6 3 5" xfId="21415" xr:uid="{254F1CCD-3F4D-4609-BEF3-3E59EE4987B3}"/>
    <cellStyle name="20% - Accent5 6 3 5 2" xfId="50092" xr:uid="{95B2EF6C-0F6E-4F1E-91D2-7ADD7D8DD1BA}"/>
    <cellStyle name="20% - Accent5 6 3 6" xfId="29362" xr:uid="{67F57674-B27B-41A4-B5FB-CA8894F4C6F3}"/>
    <cellStyle name="20% - Accent5 6 4" xfId="580" xr:uid="{43A7E2F7-91BE-4CEE-8539-D98EF74DD3A0}"/>
    <cellStyle name="20% - Accent5 6 4 2" xfId="2534" xr:uid="{965EA409-9794-4658-BF15-C64FCB0A20F0}"/>
    <cellStyle name="20% - Accent5 6 4 2 2" xfId="31274" xr:uid="{A822182B-379F-4A25-8C3E-7B17FFD23623}"/>
    <cellStyle name="20% - Accent5 6 4 3" xfId="8267" xr:uid="{FFCC5C2E-F26F-424B-BDBD-B6410F8C4507}"/>
    <cellStyle name="20% - Accent5 6 4 3 2" xfId="36952" xr:uid="{A0B68C45-0408-4488-A8C2-7F80E7DC3B7C}"/>
    <cellStyle name="20% - Accent5 6 4 4" xfId="13979" xr:uid="{4BF353B2-BCEB-4FFC-AC48-95382A12F03C}"/>
    <cellStyle name="20% - Accent5 6 4 4 2" xfId="42657" xr:uid="{733DCFF4-2FF1-49A8-B2CF-80F3ECC7E591}"/>
    <cellStyle name="20% - Accent5 6 4 5" xfId="22832" xr:uid="{38CB53BC-D894-4603-88A5-21CC7EB73315}"/>
    <cellStyle name="20% - Accent5 6 4 5 2" xfId="51509" xr:uid="{EE651B14-2155-4F6B-9A20-94D443FE4021}"/>
    <cellStyle name="20% - Accent5 6 4 6" xfId="29481" xr:uid="{3C6A3F4F-8FD8-4C1C-A9F1-CC408FF3353C}"/>
    <cellStyle name="20% - Accent5 6 5" xfId="721" xr:uid="{2CE6BEB1-E7E9-4BBE-849D-2E69698418D3}"/>
    <cellStyle name="20% - Accent5 6 5 2" xfId="2675" xr:uid="{022F57FE-5B12-4F36-825C-6ABE7165C5D0}"/>
    <cellStyle name="20% - Accent5 6 5 2 2" xfId="31415" xr:uid="{D802CD38-89AE-48C5-AD58-D4018FF34D94}"/>
    <cellStyle name="20% - Accent5 6 5 3" xfId="15494" xr:uid="{0926A054-8B7C-42AA-BBB1-1D5050514067}"/>
    <cellStyle name="20% - Accent5 6 5 3 2" xfId="44172" xr:uid="{E728676D-72E2-48C6-8238-89D39CE84971}"/>
    <cellStyle name="20% - Accent5 6 5 4" xfId="24347" xr:uid="{2B24FD42-027C-49CA-A07F-36697ADB489D}"/>
    <cellStyle name="20% - Accent5 6 5 4 2" xfId="53024" xr:uid="{672F6414-6C66-4F1D-8E3F-248EF5123DD4}"/>
    <cellStyle name="20% - Accent5 6 5 5" xfId="29622" xr:uid="{59DEB7CD-0EDB-4216-873C-A8F2445224E8}"/>
    <cellStyle name="20% - Accent5 6 6" xfId="994" xr:uid="{E69D2ED2-435F-41DD-B0A5-925A0381F425}"/>
    <cellStyle name="20% - Accent5 6 6 2" xfId="2948" xr:uid="{0481FF58-7CBC-4A4B-811D-01B8E46FEE26}"/>
    <cellStyle name="20% - Accent5 6 6 2 2" xfId="31688" xr:uid="{45F495CA-1B09-44E5-A727-987A0F0DABF4}"/>
    <cellStyle name="20% - Accent5 6 6 3" xfId="17053" xr:uid="{88EFE6F1-079E-4B23-9F06-E50D53E63E2A}"/>
    <cellStyle name="20% - Accent5 6 6 3 2" xfId="45731" xr:uid="{328F8A95-4029-4DF9-A6A0-CB7C1D6757E4}"/>
    <cellStyle name="20% - Accent5 6 6 4" xfId="25906" xr:uid="{9306F8A1-49ED-4522-8953-3AB49B1C374E}"/>
    <cellStyle name="20% - Accent5 6 6 4 2" xfId="54583" xr:uid="{7772FDBB-1C40-4FF8-BC9C-EDC331768B93}"/>
    <cellStyle name="20% - Accent5 6 6 5" xfId="29895" xr:uid="{5664ABC9-DE71-4943-97B2-0EA75C1B975C}"/>
    <cellStyle name="20% - Accent5 6 7" xfId="1289" xr:uid="{45C14461-8B52-477D-9D5C-C69A5EF63D43}"/>
    <cellStyle name="20% - Accent5 6 7 2" xfId="3243" xr:uid="{D5F4DE91-B0B2-4966-8727-10FBD39F4004}"/>
    <cellStyle name="20% - Accent5 6 7 2 2" xfId="31983" xr:uid="{9E80D73B-00A7-47F4-BBF3-983330D89BC7}"/>
    <cellStyle name="20% - Accent5 6 7 3" xfId="27499" xr:uid="{6FFBAA67-A558-4A8E-AA8C-BACDF4328BF1}"/>
    <cellStyle name="20% - Accent5 6 7 3 2" xfId="56176" xr:uid="{FB8A2E07-109B-481B-8523-28BC0A639354}"/>
    <cellStyle name="20% - Accent5 6 7 4" xfId="30190" xr:uid="{C72B22B0-E9AE-4E2D-A0F3-A4B3514B0047}"/>
    <cellStyle name="20% - Accent5 6 8" xfId="1628" xr:uid="{CD189DCA-86AA-4715-B12E-C424A75B956C}"/>
    <cellStyle name="20% - Accent5 6 8 2" xfId="3582" xr:uid="{B6B9B1BD-B7D7-4BF9-9D51-71C6F9E3AEBC}"/>
    <cellStyle name="20% - Accent5 6 8 2 2" xfId="32322" xr:uid="{FC523B61-C934-4261-91CF-044FF92EEC40}"/>
    <cellStyle name="20% - Accent5 6 8 3" xfId="30529" xr:uid="{20C5895E-E531-4EAF-ACA0-D7EE35D3D7F7}"/>
    <cellStyle name="20% - Accent5 6 9" xfId="2244" xr:uid="{5E16DDE2-BE30-4937-8753-3C9E566A13E5}"/>
    <cellStyle name="20% - Accent5 6 9 2" xfId="30984" xr:uid="{B5D2E175-2C0B-4798-9622-DD228C7D72E8}"/>
    <cellStyle name="20% - Accent5 60" xfId="5270" xr:uid="{153BDE32-753E-4294-8E30-23209B85F85F}"/>
    <cellStyle name="20% - Accent5 60 2" xfId="6621" xr:uid="{73CB8C07-70B7-4B0B-B8B2-2A8628529547}"/>
    <cellStyle name="20% - Accent5 60 2 2" xfId="12333" xr:uid="{EE5F2049-D70D-40F7-90C1-6E4669AA823A}"/>
    <cellStyle name="20% - Accent5 60 2 2 2" xfId="41011" xr:uid="{0B4E5E53-916F-4AA3-AEFE-8FA3ACC8AF0D}"/>
    <cellStyle name="20% - Accent5 60 2 3" xfId="21186" xr:uid="{392A407B-71A0-48E1-8160-28392B921E22}"/>
    <cellStyle name="20% - Accent5 60 2 3 2" xfId="49863" xr:uid="{7784F614-FBCA-46FD-AC1B-3567D289A166}"/>
    <cellStyle name="20% - Accent5 60 2 4" xfId="35306" xr:uid="{378DAEBC-602D-4DFE-956D-CB57233B3E9D}"/>
    <cellStyle name="20% - Accent5 60 3" xfId="8038" xr:uid="{2C2DCB88-DF28-4F19-AEBD-345C4BF17F25}"/>
    <cellStyle name="20% - Accent5 60 3 2" xfId="13750" xr:uid="{885C3101-88F1-44C8-9726-92DEFD66024D}"/>
    <cellStyle name="20% - Accent5 60 3 2 2" xfId="42428" xr:uid="{33A01D47-BF4E-41E0-93AD-C65F8FBBDA15}"/>
    <cellStyle name="20% - Accent5 60 3 3" xfId="22603" xr:uid="{F15318D9-BB37-49BD-948E-181368B9F696}"/>
    <cellStyle name="20% - Accent5 60 3 3 2" xfId="51280" xr:uid="{7712578E-C542-4DC0-B65A-4F5CF599CCBA}"/>
    <cellStyle name="20% - Accent5 60 3 4" xfId="36723" xr:uid="{D398D636-6900-410C-939A-4F04252CC91C}"/>
    <cellStyle name="20% - Accent5 60 4" xfId="9455" xr:uid="{5F98FC74-7AE4-4BC2-A1CA-EDF5297D1456}"/>
    <cellStyle name="20% - Accent5 60 4 2" xfId="15167" xr:uid="{0DC2AFEA-752D-49B4-BF63-790D3F58A4D0}"/>
    <cellStyle name="20% - Accent5 60 4 2 2" xfId="43845" xr:uid="{E01BD809-9E40-45AB-97F9-2F05755F2E16}"/>
    <cellStyle name="20% - Accent5 60 4 3" xfId="24020" xr:uid="{948E1ED1-FD18-4C97-A51E-D370A0561862}"/>
    <cellStyle name="20% - Accent5 60 4 3 2" xfId="52697" xr:uid="{50D8ADD3-27E0-450F-8CED-0FE83132A536}"/>
    <cellStyle name="20% - Accent5 60 4 4" xfId="38140" xr:uid="{CF5E8200-FFD8-43FB-8F4C-29B3EF4289AF}"/>
    <cellStyle name="20% - Accent5 60 5" xfId="16682" xr:uid="{99C7110E-A982-478A-BF36-29F337EA2452}"/>
    <cellStyle name="20% - Accent5 60 5 2" xfId="25535" xr:uid="{083A18D3-D45D-4244-B655-180B306AA6EF}"/>
    <cellStyle name="20% - Accent5 60 5 2 2" xfId="54212" xr:uid="{ECB4AA66-9AC4-453C-A93C-F5D559F5C0AA}"/>
    <cellStyle name="20% - Accent5 60 5 3" xfId="45360" xr:uid="{3848E9E8-8247-441F-AC7C-99526595725F}"/>
    <cellStyle name="20% - Accent5 60 6" xfId="18241" xr:uid="{091DE23F-5322-4D83-A49A-6625BFD2C819}"/>
    <cellStyle name="20% - Accent5 60 6 2" xfId="27094" xr:uid="{D1538AE9-AFE4-404E-B89B-79D5276BE1F3}"/>
    <cellStyle name="20% - Accent5 60 6 2 2" xfId="55771" xr:uid="{E293C46F-A015-421A-B1E6-C89E4F1CA90A}"/>
    <cellStyle name="20% - Accent5 60 6 3" xfId="46919" xr:uid="{41684F21-BE0A-47E7-BBC5-4F1F773A5767}"/>
    <cellStyle name="20% - Accent5 60 7" xfId="10982" xr:uid="{F308F589-547F-4F46-9121-BEB1C9C13362}"/>
    <cellStyle name="20% - Accent5 60 7 2" xfId="28687" xr:uid="{15BD4895-5706-4E6C-9C26-91C099275EEF}"/>
    <cellStyle name="20% - Accent5 60 7 2 2" xfId="57364" xr:uid="{656DD2D4-CFDC-4443-9563-6A1415071E05}"/>
    <cellStyle name="20% - Accent5 60 7 3" xfId="39660" xr:uid="{F9EB8054-0D69-4466-9D93-8C9535CE89A8}"/>
    <cellStyle name="20% - Accent5 60 8" xfId="19835" xr:uid="{27A97189-EACE-40FE-9505-27532EE650E5}"/>
    <cellStyle name="20% - Accent5 60 8 2" xfId="48512" xr:uid="{F226BE91-4DD9-42DE-B1BC-070513F0D0DD}"/>
    <cellStyle name="20% - Accent5 60 9" xfId="33955" xr:uid="{59FC2909-74A9-46CA-AC34-C71338DBA0FF}"/>
    <cellStyle name="20% - Accent5 61" xfId="5292" xr:uid="{6A07D010-1AC9-4C3F-B5FF-CDCBD2DEEC22}"/>
    <cellStyle name="20% - Accent5 61 2" xfId="6643" xr:uid="{EB027C39-B8BA-4D27-8252-3103DE87B75A}"/>
    <cellStyle name="20% - Accent5 61 2 2" xfId="12355" xr:uid="{ACBBE625-2758-45CF-88B8-EDAF75463179}"/>
    <cellStyle name="20% - Accent5 61 2 2 2" xfId="41033" xr:uid="{96E918B3-F454-4418-94AD-95F929C3A601}"/>
    <cellStyle name="20% - Accent5 61 2 3" xfId="21208" xr:uid="{3D722986-8A14-47E3-B19D-1E3B0FCA9D3A}"/>
    <cellStyle name="20% - Accent5 61 2 3 2" xfId="49885" xr:uid="{B6954E88-ACBB-4611-A974-C6ED0A9E595B}"/>
    <cellStyle name="20% - Accent5 61 2 4" xfId="35328" xr:uid="{05A8F9A1-46D0-4F70-A9AB-F657EBD86958}"/>
    <cellStyle name="20% - Accent5 61 3" xfId="8060" xr:uid="{FD80516D-EDF0-4EF6-9CCB-95108B18B81B}"/>
    <cellStyle name="20% - Accent5 61 3 2" xfId="13772" xr:uid="{CDA40FDC-FCEC-47B1-BC7A-FAE5862A27B3}"/>
    <cellStyle name="20% - Accent5 61 3 2 2" xfId="42450" xr:uid="{49177AD9-6CC1-44BB-AD8D-8DA425F1FB68}"/>
    <cellStyle name="20% - Accent5 61 3 3" xfId="22625" xr:uid="{EA3C39AE-8023-474F-9DE9-B610C6D99A30}"/>
    <cellStyle name="20% - Accent5 61 3 3 2" xfId="51302" xr:uid="{EF1D8FFB-0DAA-4C1A-A36A-5BF5D2910884}"/>
    <cellStyle name="20% - Accent5 61 3 4" xfId="36745" xr:uid="{D9A07E30-B88F-45D3-960B-31E1A6FCF8B9}"/>
    <cellStyle name="20% - Accent5 61 4" xfId="9477" xr:uid="{F8CF3DF0-240C-4585-8EA3-5861299E72F5}"/>
    <cellStyle name="20% - Accent5 61 4 2" xfId="15189" xr:uid="{98E803D5-FAC1-46F7-B14F-0F98C69BFEF8}"/>
    <cellStyle name="20% - Accent5 61 4 2 2" xfId="43867" xr:uid="{A7998D48-9A2B-4518-BB2B-248385608B13}"/>
    <cellStyle name="20% - Accent5 61 4 3" xfId="24042" xr:uid="{BAA413EC-F5AD-4200-8004-F41779BE1B21}"/>
    <cellStyle name="20% - Accent5 61 4 3 2" xfId="52719" xr:uid="{873FEB0D-F3B3-49D7-84D5-F7E4695122BA}"/>
    <cellStyle name="20% - Accent5 61 4 4" xfId="38162" xr:uid="{D2959CEC-E104-4B7C-9FBF-7391E6B76113}"/>
    <cellStyle name="20% - Accent5 61 5" xfId="16704" xr:uid="{0EC26CDA-95BC-449A-9CE4-4D2296DDB1EE}"/>
    <cellStyle name="20% - Accent5 61 5 2" xfId="25557" xr:uid="{D034BCFA-9C44-49CF-9E71-9E7792987CD5}"/>
    <cellStyle name="20% - Accent5 61 5 2 2" xfId="54234" xr:uid="{7294CF6B-3FE4-4868-9822-C3AE9ECAA344}"/>
    <cellStyle name="20% - Accent5 61 5 3" xfId="45382" xr:uid="{DC885F5D-377C-4D88-90FE-F1D860521BA4}"/>
    <cellStyle name="20% - Accent5 61 6" xfId="18263" xr:uid="{09F690DF-AC14-4E34-915A-D78D5F9DABAD}"/>
    <cellStyle name="20% - Accent5 61 6 2" xfId="27116" xr:uid="{28F9D468-9D27-45D7-9791-A9F151DE01A9}"/>
    <cellStyle name="20% - Accent5 61 6 2 2" xfId="55793" xr:uid="{4E9357A5-BF45-44FA-BB25-432E966F65E7}"/>
    <cellStyle name="20% - Accent5 61 6 3" xfId="46941" xr:uid="{48FB0990-C497-4A8F-9BD9-17D766081DA4}"/>
    <cellStyle name="20% - Accent5 61 7" xfId="11004" xr:uid="{CE53755B-9B3E-4842-9E82-B1F9CA777E60}"/>
    <cellStyle name="20% - Accent5 61 7 2" xfId="28709" xr:uid="{821E2367-217F-43A9-9360-C7A7B4F70C97}"/>
    <cellStyle name="20% - Accent5 61 7 2 2" xfId="57386" xr:uid="{5D2D63EA-FD85-4117-8D49-7F340144B381}"/>
    <cellStyle name="20% - Accent5 61 7 3" xfId="39682" xr:uid="{F4377163-C749-4D63-A13A-C1F75C64073E}"/>
    <cellStyle name="20% - Accent5 61 8" xfId="19857" xr:uid="{D72A5B12-3318-4F22-A899-6FE8C5BF4784}"/>
    <cellStyle name="20% - Accent5 61 8 2" xfId="48534" xr:uid="{1DF42F83-A511-437E-82A9-C560C6A25CEF}"/>
    <cellStyle name="20% - Accent5 61 9" xfId="33977" xr:uid="{A11BF225-AD17-404C-94B7-70BA3E2A36C6}"/>
    <cellStyle name="20% - Accent5 62" xfId="5314" xr:uid="{1D395EC5-9F54-4727-80DA-1EAD0168A98A}"/>
    <cellStyle name="20% - Accent5 62 2" xfId="6665" xr:uid="{6D3B7B66-BE3C-4204-BA01-79C0416C14C9}"/>
    <cellStyle name="20% - Accent5 62 2 2" xfId="12377" xr:uid="{F9BF75E5-0360-4561-BFB7-A35B8F7309D0}"/>
    <cellStyle name="20% - Accent5 62 2 2 2" xfId="41055" xr:uid="{5DF91FD3-3F79-44F6-B62B-E8A3A8019389}"/>
    <cellStyle name="20% - Accent5 62 2 3" xfId="21230" xr:uid="{4EA7D3C9-C6BE-43B7-A741-8A6BCF611C8C}"/>
    <cellStyle name="20% - Accent5 62 2 3 2" xfId="49907" xr:uid="{E3E16775-A3B0-40C9-838F-AF6DCCB9F0C3}"/>
    <cellStyle name="20% - Accent5 62 2 4" xfId="35350" xr:uid="{1CDCC9F1-8B98-40FF-B623-E43F972C92A7}"/>
    <cellStyle name="20% - Accent5 62 3" xfId="8082" xr:uid="{A125242B-852F-4B4B-A8DE-E2F90726D689}"/>
    <cellStyle name="20% - Accent5 62 3 2" xfId="13794" xr:uid="{BE45A788-18ED-415A-9DF4-7E57943D8FFF}"/>
    <cellStyle name="20% - Accent5 62 3 2 2" xfId="42472" xr:uid="{94B430A4-5E61-4965-B9D1-0BD096FDF8F8}"/>
    <cellStyle name="20% - Accent5 62 3 3" xfId="22647" xr:uid="{C7924796-348C-4553-80C6-60CC2311E971}"/>
    <cellStyle name="20% - Accent5 62 3 3 2" xfId="51324" xr:uid="{EF0A99C7-E5D4-4DAC-B9D1-FC6185712257}"/>
    <cellStyle name="20% - Accent5 62 3 4" xfId="36767" xr:uid="{B14C5C1A-2F3E-4258-902B-DAD6C4AD77F4}"/>
    <cellStyle name="20% - Accent5 62 4" xfId="9499" xr:uid="{8A207092-EBFA-44E2-A571-8F44FB85374E}"/>
    <cellStyle name="20% - Accent5 62 4 2" xfId="15211" xr:uid="{FE46EEFD-9626-4CF5-AE80-A93A38DB0E9A}"/>
    <cellStyle name="20% - Accent5 62 4 2 2" xfId="43889" xr:uid="{4CF7F214-10F8-4D42-A723-402F67D8F635}"/>
    <cellStyle name="20% - Accent5 62 4 3" xfId="24064" xr:uid="{367A4142-6E0E-412F-993D-2446AD60A0C2}"/>
    <cellStyle name="20% - Accent5 62 4 3 2" xfId="52741" xr:uid="{F597A7DF-754E-46B6-A487-8D321682EADD}"/>
    <cellStyle name="20% - Accent5 62 4 4" xfId="38184" xr:uid="{DDC9EA48-EBF7-4292-BFD5-729BAA3B1F20}"/>
    <cellStyle name="20% - Accent5 62 5" xfId="16726" xr:uid="{42782203-2B07-4423-93E3-30BCB02A081E}"/>
    <cellStyle name="20% - Accent5 62 5 2" xfId="25579" xr:uid="{051827B9-1059-4EEC-8949-FE499DE21653}"/>
    <cellStyle name="20% - Accent5 62 5 2 2" xfId="54256" xr:uid="{E0B6FA6D-29B7-4CB5-8D59-2BCDE470A186}"/>
    <cellStyle name="20% - Accent5 62 5 3" xfId="45404" xr:uid="{BFFBD6EB-DE50-4BB4-A808-3B9DF1B35107}"/>
    <cellStyle name="20% - Accent5 62 6" xfId="18285" xr:uid="{917F0BF1-EAFD-4A9D-BC27-A502AD4D49BC}"/>
    <cellStyle name="20% - Accent5 62 6 2" xfId="27138" xr:uid="{A4FB64F2-BF10-4D43-BD65-A9F3A0340A16}"/>
    <cellStyle name="20% - Accent5 62 6 2 2" xfId="55815" xr:uid="{19F3FE42-8AA8-4713-B87F-34E5860FF7AA}"/>
    <cellStyle name="20% - Accent5 62 6 3" xfId="46963" xr:uid="{5A93E6F3-9E50-4E02-81F0-7CF35A3C036C}"/>
    <cellStyle name="20% - Accent5 62 7" xfId="11026" xr:uid="{0708CFD8-9B6C-4504-8710-5F0AB5E5BBC7}"/>
    <cellStyle name="20% - Accent5 62 7 2" xfId="28731" xr:uid="{D0C51C9E-4B9F-4462-9CD1-B4C85EE2D765}"/>
    <cellStyle name="20% - Accent5 62 7 2 2" xfId="57408" xr:uid="{DC449B1D-E763-4DA8-9723-9766C629354B}"/>
    <cellStyle name="20% - Accent5 62 7 3" xfId="39704" xr:uid="{57137690-C73D-4EEB-A285-28685E986507}"/>
    <cellStyle name="20% - Accent5 62 8" xfId="19879" xr:uid="{B73C6992-33B2-427B-B467-D6DFCEA39417}"/>
    <cellStyle name="20% - Accent5 62 8 2" xfId="48556" xr:uid="{85C80F01-32AD-4B3D-BE1C-929FD3F8CE7C}"/>
    <cellStyle name="20% - Accent5 62 9" xfId="33999" xr:uid="{DF33BA42-1BA7-42E9-9388-A9C54551E73C}"/>
    <cellStyle name="20% - Accent5 63" xfId="5336" xr:uid="{37F83576-E24F-470C-82BD-418CB7B8842B}"/>
    <cellStyle name="20% - Accent5 63 2" xfId="6687" xr:uid="{93309BC4-4BFE-49BF-8BCB-40ED5B4C51BD}"/>
    <cellStyle name="20% - Accent5 63 2 2" xfId="12399" xr:uid="{96235E32-B501-49FC-B5B6-36D64307A593}"/>
    <cellStyle name="20% - Accent5 63 2 2 2" xfId="41077" xr:uid="{B2043483-BDD3-4352-9695-E61C4E78AAD5}"/>
    <cellStyle name="20% - Accent5 63 2 3" xfId="21252" xr:uid="{86916B74-D8C4-40DD-B91B-CA8049D0B1E7}"/>
    <cellStyle name="20% - Accent5 63 2 3 2" xfId="49929" xr:uid="{C98410EA-D283-4BF7-B6AD-2154A5E00DB9}"/>
    <cellStyle name="20% - Accent5 63 2 4" xfId="35372" xr:uid="{5C135962-3F56-412A-A56B-6FC61EA9AFC3}"/>
    <cellStyle name="20% - Accent5 63 3" xfId="8104" xr:uid="{3E9FD326-A499-43E7-9C25-91C32C82D4AF}"/>
    <cellStyle name="20% - Accent5 63 3 2" xfId="13816" xr:uid="{120886E8-2F1B-4E53-9067-0659FCB3D0F2}"/>
    <cellStyle name="20% - Accent5 63 3 2 2" xfId="42494" xr:uid="{2D596147-E94F-45EE-936E-ED45BB1A7F64}"/>
    <cellStyle name="20% - Accent5 63 3 3" xfId="22669" xr:uid="{D80CC6C1-75C0-4300-9D6C-A8CC50562CC7}"/>
    <cellStyle name="20% - Accent5 63 3 3 2" xfId="51346" xr:uid="{B8B16E88-0FD2-4E2A-9308-BB0A54F7AD13}"/>
    <cellStyle name="20% - Accent5 63 3 4" xfId="36789" xr:uid="{AEA0301B-BBBE-40F4-BA51-A583205E687E}"/>
    <cellStyle name="20% - Accent5 63 4" xfId="9521" xr:uid="{27277207-D8DE-447F-835F-FF4E5DBB4A8C}"/>
    <cellStyle name="20% - Accent5 63 4 2" xfId="15233" xr:uid="{F3A2D15B-138E-41A0-B922-31361EF72AD1}"/>
    <cellStyle name="20% - Accent5 63 4 2 2" xfId="43911" xr:uid="{FF506494-6C4E-4069-BF5E-9241F8951B62}"/>
    <cellStyle name="20% - Accent5 63 4 3" xfId="24086" xr:uid="{C38C51D3-AD25-4DE6-82B0-520B1CE13164}"/>
    <cellStyle name="20% - Accent5 63 4 3 2" xfId="52763" xr:uid="{F17E9AF9-4A92-48FD-9945-01430C33A799}"/>
    <cellStyle name="20% - Accent5 63 4 4" xfId="38206" xr:uid="{7977066D-2E3B-4A24-A36E-9F414483E24A}"/>
    <cellStyle name="20% - Accent5 63 5" xfId="16748" xr:uid="{82ACF662-2DDE-4F56-8BE6-ABAFA5F82FBA}"/>
    <cellStyle name="20% - Accent5 63 5 2" xfId="25601" xr:uid="{35D3157D-0324-47DF-8B4B-3BC237152D68}"/>
    <cellStyle name="20% - Accent5 63 5 2 2" xfId="54278" xr:uid="{75DC9720-9CB5-4DBD-BDC1-D2CA22D29BB9}"/>
    <cellStyle name="20% - Accent5 63 5 3" xfId="45426" xr:uid="{2AE0B7D9-04F4-4D4F-9C45-D1ABD75B922D}"/>
    <cellStyle name="20% - Accent5 63 6" xfId="18307" xr:uid="{94CCCA7C-AEC4-47F0-A5C6-822D22F18938}"/>
    <cellStyle name="20% - Accent5 63 6 2" xfId="27160" xr:uid="{CAD86F54-95AB-4F21-AA89-FF723067BDE8}"/>
    <cellStyle name="20% - Accent5 63 6 2 2" xfId="55837" xr:uid="{088F5A93-0168-4C44-A61C-31DDAEBEF61C}"/>
    <cellStyle name="20% - Accent5 63 6 3" xfId="46985" xr:uid="{D259DD73-3CD2-42C5-80A6-F9BEAA9DC560}"/>
    <cellStyle name="20% - Accent5 63 7" xfId="11048" xr:uid="{46955180-C927-4F1F-B30C-675ACFAE5CD8}"/>
    <cellStyle name="20% - Accent5 63 7 2" xfId="28753" xr:uid="{A2C3D95D-0A04-4C85-9191-68940B47038D}"/>
    <cellStyle name="20% - Accent5 63 7 2 2" xfId="57430" xr:uid="{E5CCA6BB-1575-4BD8-9B5B-7A1B9D6D9F9E}"/>
    <cellStyle name="20% - Accent5 63 7 3" xfId="39726" xr:uid="{F8F46950-A7DC-4DE7-A850-A2D36027AE9E}"/>
    <cellStyle name="20% - Accent5 63 8" xfId="19901" xr:uid="{3AA398F5-3BA4-4777-B7DB-2F2BBC386BE0}"/>
    <cellStyle name="20% - Accent5 63 8 2" xfId="48578" xr:uid="{15BF1C38-B0C5-4E09-A440-C499167BD813}"/>
    <cellStyle name="20% - Accent5 63 9" xfId="34021" xr:uid="{6801649C-35FE-4B00-9156-701725385A1D}"/>
    <cellStyle name="20% - Accent5 64" xfId="5358" xr:uid="{3A623A5E-3259-411D-9084-9DE52FF7BA3B}"/>
    <cellStyle name="20% - Accent5 64 2" xfId="6709" xr:uid="{0C50358B-0A0E-41FF-85A4-BD817A1B0FE3}"/>
    <cellStyle name="20% - Accent5 64 2 2" xfId="12421" xr:uid="{7BF967D0-B21A-4B5F-8797-C15619BB0F0F}"/>
    <cellStyle name="20% - Accent5 64 2 2 2" xfId="41099" xr:uid="{D21F8B87-3484-447A-B330-5EC645330422}"/>
    <cellStyle name="20% - Accent5 64 2 3" xfId="21274" xr:uid="{9E338558-41E2-4B16-A7AC-9860AB72B653}"/>
    <cellStyle name="20% - Accent5 64 2 3 2" xfId="49951" xr:uid="{D731EC6E-1ADB-444F-A681-491228F6DB90}"/>
    <cellStyle name="20% - Accent5 64 2 4" xfId="35394" xr:uid="{2F1E8134-7A2D-4228-997D-01935176D8D0}"/>
    <cellStyle name="20% - Accent5 64 3" xfId="8126" xr:uid="{9B9930FC-60F4-4F95-B9DC-FFDD3B2D251F}"/>
    <cellStyle name="20% - Accent5 64 3 2" xfId="13838" xr:uid="{09A751D6-9629-4E09-AD66-4BE6A5D14822}"/>
    <cellStyle name="20% - Accent5 64 3 2 2" xfId="42516" xr:uid="{1CA9A30A-BE6B-46F2-92F7-0D225F40E372}"/>
    <cellStyle name="20% - Accent5 64 3 3" xfId="22691" xr:uid="{1D6317DC-3B70-41D6-87AA-08C3B4F5B81C}"/>
    <cellStyle name="20% - Accent5 64 3 3 2" xfId="51368" xr:uid="{AAE93373-EF65-4FD5-90F9-CDDE80710D22}"/>
    <cellStyle name="20% - Accent5 64 3 4" xfId="36811" xr:uid="{9F1C26E8-BE4A-4D57-8843-B3C2A7F5A695}"/>
    <cellStyle name="20% - Accent5 64 4" xfId="9543" xr:uid="{DD79022F-6909-48F7-AB59-A78F6061926B}"/>
    <cellStyle name="20% - Accent5 64 4 2" xfId="15255" xr:uid="{15BE5AB0-ACC1-46B2-A787-0E3CCB54D6F7}"/>
    <cellStyle name="20% - Accent5 64 4 2 2" xfId="43933" xr:uid="{7C40BFDE-074A-4F83-9B8D-3150E75CBEBA}"/>
    <cellStyle name="20% - Accent5 64 4 3" xfId="24108" xr:uid="{ECCAB45A-7A50-4B75-BABA-127D23B3CEF4}"/>
    <cellStyle name="20% - Accent5 64 4 3 2" xfId="52785" xr:uid="{66C9FEC3-26EA-48A6-9CD0-08BF7A9D58DA}"/>
    <cellStyle name="20% - Accent5 64 4 4" xfId="38228" xr:uid="{BAFD0CF3-C22F-4C78-8B8F-769EA3CE3E71}"/>
    <cellStyle name="20% - Accent5 64 5" xfId="16770" xr:uid="{4BCF4A53-4E64-46EC-B974-11E19E27C18D}"/>
    <cellStyle name="20% - Accent5 64 5 2" xfId="25623" xr:uid="{CF8358A1-EE84-4F29-A4B3-C655913CFF27}"/>
    <cellStyle name="20% - Accent5 64 5 2 2" xfId="54300" xr:uid="{68C45254-BADC-44AE-9EA0-BBC8A64EE3F0}"/>
    <cellStyle name="20% - Accent5 64 5 3" xfId="45448" xr:uid="{FA516572-6CD5-4B0C-821C-3C732B08231F}"/>
    <cellStyle name="20% - Accent5 64 6" xfId="18329" xr:uid="{BF53AB6F-87C2-47A9-9633-24D3B137BA40}"/>
    <cellStyle name="20% - Accent5 64 6 2" xfId="27182" xr:uid="{7CC67EAB-CFFC-42B3-BCCE-63C49204F099}"/>
    <cellStyle name="20% - Accent5 64 6 2 2" xfId="55859" xr:uid="{471B2AFB-8BD1-40CC-9060-2316AF88B28B}"/>
    <cellStyle name="20% - Accent5 64 6 3" xfId="47007" xr:uid="{AAE04E71-DCC3-4C9A-B84E-CE6B983079CD}"/>
    <cellStyle name="20% - Accent5 64 7" xfId="11070" xr:uid="{D200AEC0-0A4F-4C5B-BC31-8A959204CDCF}"/>
    <cellStyle name="20% - Accent5 64 7 2" xfId="28775" xr:uid="{797C1774-97CC-4F2D-97B1-5E8561452B55}"/>
    <cellStyle name="20% - Accent5 64 7 2 2" xfId="57452" xr:uid="{EC6AACAC-08AE-4DD6-A4AF-17CB7AECD675}"/>
    <cellStyle name="20% - Accent5 64 7 3" xfId="39748" xr:uid="{F8BA9E8C-1FFD-495A-91B8-2B8767F35BE3}"/>
    <cellStyle name="20% - Accent5 64 8" xfId="19923" xr:uid="{E36373F5-17F9-4FE0-A3E4-53C093AA8A8A}"/>
    <cellStyle name="20% - Accent5 64 8 2" xfId="48600" xr:uid="{A3ABC1D0-BDBC-4AE7-BB53-92FF37F8DA57}"/>
    <cellStyle name="20% - Accent5 64 9" xfId="34043" xr:uid="{FFD916AF-8AA8-469B-8D0C-B53F0AFDFF0E}"/>
    <cellStyle name="20% - Accent5 65" xfId="6731" xr:uid="{0AEC56CB-242F-4937-A49A-97DB5B87C6AC}"/>
    <cellStyle name="20% - Accent5 65 2" xfId="8148" xr:uid="{BA84DD71-7D63-4F18-9C4F-0E2B4855AF72}"/>
    <cellStyle name="20% - Accent5 65 2 2" xfId="13860" xr:uid="{11FECD20-1C7B-49B8-BF38-757C3F24870C}"/>
    <cellStyle name="20% - Accent5 65 2 2 2" xfId="42538" xr:uid="{F20E487A-64A1-46AA-A982-96060E4B1E36}"/>
    <cellStyle name="20% - Accent5 65 2 3" xfId="22713" xr:uid="{E9596860-7736-46B4-BDB0-F0D09D559715}"/>
    <cellStyle name="20% - Accent5 65 2 3 2" xfId="51390" xr:uid="{61B625C3-5E29-438E-95C4-7006B37A2A3C}"/>
    <cellStyle name="20% - Accent5 65 2 4" xfId="36833" xr:uid="{DBC3FF09-D3C0-4740-9502-62DA9D6D6242}"/>
    <cellStyle name="20% - Accent5 65 3" xfId="9565" xr:uid="{6BAFCDDB-4699-4031-A5AA-7C3D5E123049}"/>
    <cellStyle name="20% - Accent5 65 3 2" xfId="15277" xr:uid="{E8D9D151-7A37-4EE0-93BB-82E26B4476EF}"/>
    <cellStyle name="20% - Accent5 65 3 2 2" xfId="43955" xr:uid="{747AC788-E4B9-4DF3-ADAB-9BDF5F6F9EE3}"/>
    <cellStyle name="20% - Accent5 65 3 3" xfId="24130" xr:uid="{9165F719-5AEF-41E1-B29B-F66FE15C5961}"/>
    <cellStyle name="20% - Accent5 65 3 3 2" xfId="52807" xr:uid="{86A8ACF1-9322-4E88-AD2D-985935774DFF}"/>
    <cellStyle name="20% - Accent5 65 3 4" xfId="38250" xr:uid="{FA6E666E-C411-41E3-8838-CB5337DB2390}"/>
    <cellStyle name="20% - Accent5 65 4" xfId="16792" xr:uid="{9B159A1A-0633-468F-B031-E060AA63A505}"/>
    <cellStyle name="20% - Accent5 65 4 2" xfId="25645" xr:uid="{1AE7B784-CAF4-42AA-8F8C-C55B89EC5A2B}"/>
    <cellStyle name="20% - Accent5 65 4 2 2" xfId="54322" xr:uid="{5DA03914-10E9-4611-B59F-5A800813FB51}"/>
    <cellStyle name="20% - Accent5 65 4 3" xfId="45470" xr:uid="{CA0F54F8-9EAD-4AD4-9A67-AC2467076FDF}"/>
    <cellStyle name="20% - Accent5 65 5" xfId="18351" xr:uid="{9C68D75F-8859-44B4-8A8C-E85F5EEF81EE}"/>
    <cellStyle name="20% - Accent5 65 5 2" xfId="27204" xr:uid="{79F61625-D6C3-4F10-8D88-B592F820916F}"/>
    <cellStyle name="20% - Accent5 65 5 2 2" xfId="55881" xr:uid="{F55CE044-DB24-43EA-816B-95E6EDA37E81}"/>
    <cellStyle name="20% - Accent5 65 5 3" xfId="47029" xr:uid="{CC6AA6E3-4F8D-41BA-B58F-2BED872CFDF4}"/>
    <cellStyle name="20% - Accent5 65 6" xfId="12443" xr:uid="{A5B2B7C5-8066-464B-AE00-C7C5147221CF}"/>
    <cellStyle name="20% - Accent5 65 6 2" xfId="28797" xr:uid="{B8A10A7A-B9B6-478A-9735-C6355F82992D}"/>
    <cellStyle name="20% - Accent5 65 6 2 2" xfId="57474" xr:uid="{806F95EA-19B4-4251-9998-7569C4F04BDF}"/>
    <cellStyle name="20% - Accent5 65 6 3" xfId="41121" xr:uid="{5A551DE5-18D3-4E6C-A74F-8F4815FD3820}"/>
    <cellStyle name="20% - Accent5 65 7" xfId="21296" xr:uid="{FB5B2A43-B34C-4B8F-BCF7-7ECBE0315847}"/>
    <cellStyle name="20% - Accent5 65 7 2" xfId="49973" xr:uid="{B08413BA-04CB-4B4F-9C09-7D9BEFD33F35}"/>
    <cellStyle name="20% - Accent5 65 8" xfId="35416" xr:uid="{F42255AE-451D-45FE-969E-2D858DD268EC}"/>
    <cellStyle name="20% - Accent5 66" xfId="6753" xr:uid="{C0A65ACE-A524-47F4-B461-63272537B529}"/>
    <cellStyle name="20% - Accent5 66 2" xfId="8170" xr:uid="{D2BF8FCC-E979-4E06-A28B-227F6A29C9FA}"/>
    <cellStyle name="20% - Accent5 66 2 2" xfId="13882" xr:uid="{EAF8CC92-4FE3-43F6-812B-26C5C9EF9CD2}"/>
    <cellStyle name="20% - Accent5 66 2 2 2" xfId="42560" xr:uid="{E634ED30-BF98-4831-AED6-BED0785B0352}"/>
    <cellStyle name="20% - Accent5 66 2 3" xfId="22735" xr:uid="{C35F8780-5A64-44A7-9551-47B1A4BEDB60}"/>
    <cellStyle name="20% - Accent5 66 2 3 2" xfId="51412" xr:uid="{72FF6221-170F-49DA-86EE-D4EB588E674C}"/>
    <cellStyle name="20% - Accent5 66 2 4" xfId="36855" xr:uid="{DC8A5CF0-86AE-4424-90D8-6AF299833A6E}"/>
    <cellStyle name="20% - Accent5 66 3" xfId="9587" xr:uid="{F5138839-E457-4D46-B1EA-54318D5BFFEE}"/>
    <cellStyle name="20% - Accent5 66 3 2" xfId="15299" xr:uid="{7B5DDA59-5E7D-45F4-B644-CDBCC49DEA67}"/>
    <cellStyle name="20% - Accent5 66 3 2 2" xfId="43977" xr:uid="{73211C52-854A-4928-B1BC-ED8088192EB6}"/>
    <cellStyle name="20% - Accent5 66 3 3" xfId="24152" xr:uid="{6F712934-57F2-4869-9374-AE7BCA4B3E97}"/>
    <cellStyle name="20% - Accent5 66 3 3 2" xfId="52829" xr:uid="{14EC7FDA-371C-4BE8-8862-19E33510881F}"/>
    <cellStyle name="20% - Accent5 66 3 4" xfId="38272" xr:uid="{AA73E00F-726A-4A02-A69E-69EC98FE7632}"/>
    <cellStyle name="20% - Accent5 66 4" xfId="16814" xr:uid="{29F1E8AE-D63E-4BD1-8531-D07818749550}"/>
    <cellStyle name="20% - Accent5 66 4 2" xfId="25667" xr:uid="{5F34053D-B79A-4B26-8B49-B4F557178624}"/>
    <cellStyle name="20% - Accent5 66 4 2 2" xfId="54344" xr:uid="{F47DDE5A-ECB0-49EC-A6DB-E9340FB5D355}"/>
    <cellStyle name="20% - Accent5 66 4 3" xfId="45492" xr:uid="{9D4D3748-7AFD-45D3-A813-53B437083270}"/>
    <cellStyle name="20% - Accent5 66 5" xfId="18373" xr:uid="{78A81339-AFB9-4C48-BAEB-16315B91435A}"/>
    <cellStyle name="20% - Accent5 66 5 2" xfId="27226" xr:uid="{A3AD6112-6370-4B5F-A81C-E8DAE3A43889}"/>
    <cellStyle name="20% - Accent5 66 5 2 2" xfId="55903" xr:uid="{78C4FC3B-C1BE-4D4A-809F-E96790781B83}"/>
    <cellStyle name="20% - Accent5 66 5 3" xfId="47051" xr:uid="{D7BA6D2E-6C9C-4B7C-8709-CFBDCC85D85F}"/>
    <cellStyle name="20% - Accent5 66 6" xfId="12465" xr:uid="{CDD2FCDD-0710-4CB7-9F17-FA2831E2D6F4}"/>
    <cellStyle name="20% - Accent5 66 6 2" xfId="28819" xr:uid="{860E7691-04F8-4D41-8F15-2AB8BE46A68B}"/>
    <cellStyle name="20% - Accent5 66 6 2 2" xfId="57496" xr:uid="{24BA1ED7-607F-43D2-B4A0-8BC624C7128C}"/>
    <cellStyle name="20% - Accent5 66 6 3" xfId="41143" xr:uid="{8CFC9FCB-A4F4-4898-8E9C-1C796863D3A5}"/>
    <cellStyle name="20% - Accent5 66 7" xfId="21318" xr:uid="{5A97357B-FCF6-4CF4-87B4-C24088B4DAC6}"/>
    <cellStyle name="20% - Accent5 66 7 2" xfId="49995" xr:uid="{D9A1CF36-27A7-4A52-BEC7-FDE86A3B22E4}"/>
    <cellStyle name="20% - Accent5 66 8" xfId="35438" xr:uid="{A871D25D-73A8-45E8-BA8E-40D79BBA2885}"/>
    <cellStyle name="20% - Accent5 67" xfId="6775" xr:uid="{80FED901-B59C-4146-A155-3470C476B7F9}"/>
    <cellStyle name="20% - Accent5 67 2" xfId="8192" xr:uid="{FFDE799D-0C9E-49A6-88EF-15B1F480F949}"/>
    <cellStyle name="20% - Accent5 67 2 2" xfId="13904" xr:uid="{F0193E27-8965-481A-A3D7-BBCD35FD552A}"/>
    <cellStyle name="20% - Accent5 67 2 2 2" xfId="42582" xr:uid="{42D7AD77-D743-45AE-9F69-14FB26D01C60}"/>
    <cellStyle name="20% - Accent5 67 2 3" xfId="22757" xr:uid="{057A801D-6EC4-4B85-905B-8187C901BCB3}"/>
    <cellStyle name="20% - Accent5 67 2 3 2" xfId="51434" xr:uid="{A1F51223-E067-46C3-A08D-1EBD9156764D}"/>
    <cellStyle name="20% - Accent5 67 2 4" xfId="36877" xr:uid="{609EBD4F-4B18-481C-87ED-57C478AC26FF}"/>
    <cellStyle name="20% - Accent5 67 3" xfId="9609" xr:uid="{93751C62-9E93-45E5-A152-308B60140007}"/>
    <cellStyle name="20% - Accent5 67 3 2" xfId="15321" xr:uid="{55EED0D2-0F48-4C1E-86B0-9D85EC94ED54}"/>
    <cellStyle name="20% - Accent5 67 3 2 2" xfId="43999" xr:uid="{9394AB55-244A-47C2-ADA9-30437728BB70}"/>
    <cellStyle name="20% - Accent5 67 3 3" xfId="24174" xr:uid="{663E922F-95B3-4037-9B05-9EA9A19207F0}"/>
    <cellStyle name="20% - Accent5 67 3 3 2" xfId="52851" xr:uid="{4E49A541-46CE-49EE-A8C5-189B46F97521}"/>
    <cellStyle name="20% - Accent5 67 3 4" xfId="38294" xr:uid="{3A139D02-BDD5-479F-AF13-3F92E843D7D5}"/>
    <cellStyle name="20% - Accent5 67 4" xfId="16836" xr:uid="{228FAAAA-F72C-45F1-B0F8-B00BF1875C12}"/>
    <cellStyle name="20% - Accent5 67 4 2" xfId="25689" xr:uid="{4EF78547-E2DA-417B-A78D-E0ED7FB636A0}"/>
    <cellStyle name="20% - Accent5 67 4 2 2" xfId="54366" xr:uid="{04613ECC-F36E-4624-847A-9B20DCAEE47B}"/>
    <cellStyle name="20% - Accent5 67 4 3" xfId="45514" xr:uid="{D8BB8F4E-0862-4AB6-B9A1-1CDE255600FE}"/>
    <cellStyle name="20% - Accent5 67 5" xfId="18395" xr:uid="{405FDF7D-3AA2-436E-94BB-E7E6335E4FD3}"/>
    <cellStyle name="20% - Accent5 67 5 2" xfId="27248" xr:uid="{3A4D6CEB-03C5-4035-B086-49FED3769447}"/>
    <cellStyle name="20% - Accent5 67 5 2 2" xfId="55925" xr:uid="{7CFE11B5-F2C2-4E1C-AF48-4E4C035AC186}"/>
    <cellStyle name="20% - Accent5 67 5 3" xfId="47073" xr:uid="{1AA9C4F6-348B-4753-B750-B9EF0B3CB40B}"/>
    <cellStyle name="20% - Accent5 67 6" xfId="12487" xr:uid="{F4B7DF2B-8D5B-49DF-BAEF-E54814A9C7F4}"/>
    <cellStyle name="20% - Accent5 67 6 2" xfId="28841" xr:uid="{9224B025-0270-4C75-9A16-63A187E7E68B}"/>
    <cellStyle name="20% - Accent5 67 6 2 2" xfId="57518" xr:uid="{E0969C0E-6A95-46EB-82DB-5EB6CA9EE4C4}"/>
    <cellStyle name="20% - Accent5 67 6 3" xfId="41165" xr:uid="{99B4FD6A-0449-436F-BD93-70B05097E240}"/>
    <cellStyle name="20% - Accent5 67 7" xfId="21340" xr:uid="{6B918C3B-97E8-48DB-8474-FB31F8C797D4}"/>
    <cellStyle name="20% - Accent5 67 7 2" xfId="50017" xr:uid="{04ED542C-0810-4B56-9C99-A9246A1E8554}"/>
    <cellStyle name="20% - Accent5 67 8" xfId="35460" xr:uid="{46DD2C2C-A2C3-4A95-930C-8EA2CAB862CA}"/>
    <cellStyle name="20% - Accent5 68" xfId="5378" xr:uid="{454021DA-F6E3-4AEE-863F-830792073A81}"/>
    <cellStyle name="20% - Accent5 68 2" xfId="9631" xr:uid="{724C8AB9-42EF-4A03-BB16-09FC34F308A5}"/>
    <cellStyle name="20% - Accent5 68 2 2" xfId="15343" xr:uid="{61E4CA0E-8358-4F31-A1D4-ACAF0A72E7C6}"/>
    <cellStyle name="20% - Accent5 68 2 2 2" xfId="44021" xr:uid="{72C5D1FF-B684-4525-BAEF-766E9DBB7B7D}"/>
    <cellStyle name="20% - Accent5 68 2 3" xfId="24196" xr:uid="{CCBA0172-7B39-4DF0-89B1-1A17D8D165BF}"/>
    <cellStyle name="20% - Accent5 68 2 3 2" xfId="52873" xr:uid="{01D9D4F5-B880-4FAA-A3D6-2E9A7EE7B2E2}"/>
    <cellStyle name="20% - Accent5 68 2 4" xfId="38316" xr:uid="{F4297DCF-B95D-4244-AF2E-CE7924175399}"/>
    <cellStyle name="20% - Accent5 68 3" xfId="16858" xr:uid="{4C371EB4-7DC5-41A3-9DEF-08952B63AE19}"/>
    <cellStyle name="20% - Accent5 68 3 2" xfId="25711" xr:uid="{0D344053-6F9A-4A9E-82BF-3FDC54C01A57}"/>
    <cellStyle name="20% - Accent5 68 3 2 2" xfId="54388" xr:uid="{08C81687-B036-4C08-ACBB-E2D50BF1E592}"/>
    <cellStyle name="20% - Accent5 68 3 3" xfId="45536" xr:uid="{7D193278-13AC-42F1-BB51-93329D23E3AE}"/>
    <cellStyle name="20% - Accent5 68 4" xfId="18417" xr:uid="{098E5A9A-414B-4AAB-BB10-9AA4B1439373}"/>
    <cellStyle name="20% - Accent5 68 4 2" xfId="27270" xr:uid="{AA1F1281-5D1F-4AE9-AE2D-D9F8B120D26C}"/>
    <cellStyle name="20% - Accent5 68 4 2 2" xfId="55947" xr:uid="{10700BBA-04B5-4AC7-9243-E145312E6307}"/>
    <cellStyle name="20% - Accent5 68 4 3" xfId="47095" xr:uid="{69931EEB-404D-4398-8D41-9FCF2FB3BE0F}"/>
    <cellStyle name="20% - Accent5 68 5" xfId="11090" xr:uid="{1390BE8C-E2B5-447D-B36F-03364FD4C604}"/>
    <cellStyle name="20% - Accent5 68 5 2" xfId="28863" xr:uid="{A1A4B888-150A-4E3B-A23A-44A270088926}"/>
    <cellStyle name="20% - Accent5 68 5 2 2" xfId="57540" xr:uid="{AA2DF5E8-80C1-4B78-8492-468C55EC7E70}"/>
    <cellStyle name="20% - Accent5 68 5 3" xfId="39768" xr:uid="{F11CB67B-0670-4480-B281-59861223790D}"/>
    <cellStyle name="20% - Accent5 68 6" xfId="19943" xr:uid="{A27D6EFA-1907-4484-A055-D05A7A91948B}"/>
    <cellStyle name="20% - Accent5 68 6 2" xfId="48620" xr:uid="{66CC44F3-8F31-4FDE-BCA8-02CDEC2E2978}"/>
    <cellStyle name="20% - Accent5 68 7" xfId="34063" xr:uid="{8AAD5B05-DA71-4608-8133-48D989ACF50F}"/>
    <cellStyle name="20% - Accent5 69" xfId="6795" xr:uid="{2E100236-8292-41DF-8FC4-4EE82827575B}"/>
    <cellStyle name="20% - Accent5 69 2" xfId="9653" xr:uid="{97CF71BF-CAF4-48B3-AF71-72EAD86C611A}"/>
    <cellStyle name="20% - Accent5 69 2 2" xfId="15365" xr:uid="{6E5AAB5A-DA59-42E7-9456-8CEE7D2B29DC}"/>
    <cellStyle name="20% - Accent5 69 2 2 2" xfId="44043" xr:uid="{9EA9848D-EE0E-4BD6-91EC-FFDA5559821B}"/>
    <cellStyle name="20% - Accent5 69 2 3" xfId="24218" xr:uid="{30BD8DB6-C77F-4580-8E22-4E2F42B6D3E4}"/>
    <cellStyle name="20% - Accent5 69 2 3 2" xfId="52895" xr:uid="{581178F4-467C-4907-90E5-7A07B65E0C71}"/>
    <cellStyle name="20% - Accent5 69 2 4" xfId="38338" xr:uid="{0B782B60-900C-4F90-8682-85A4A75ECBA7}"/>
    <cellStyle name="20% - Accent5 69 3" xfId="16880" xr:uid="{8A19DA33-357F-44CD-A147-6F37F69EDCD3}"/>
    <cellStyle name="20% - Accent5 69 3 2" xfId="25733" xr:uid="{9110864D-E86F-4A56-B080-951C0288FCFD}"/>
    <cellStyle name="20% - Accent5 69 3 2 2" xfId="54410" xr:uid="{3351716F-5A88-4160-B070-2E4DBC25B3EC}"/>
    <cellStyle name="20% - Accent5 69 3 3" xfId="45558" xr:uid="{C450B8BA-E0D3-422B-9486-66F3DE53AE1C}"/>
    <cellStyle name="20% - Accent5 69 4" xfId="18439" xr:uid="{1DF3A8F4-92AC-4220-981F-9321D26EF641}"/>
    <cellStyle name="20% - Accent5 69 4 2" xfId="27292" xr:uid="{CCF3E722-1016-44B3-94A5-A556033437AC}"/>
    <cellStyle name="20% - Accent5 69 4 2 2" xfId="55969" xr:uid="{96910794-2123-447F-85F8-4D72FB1E42C3}"/>
    <cellStyle name="20% - Accent5 69 4 3" xfId="47117" xr:uid="{CA5A09FC-27F6-4AB8-B592-A17E7D78D223}"/>
    <cellStyle name="20% - Accent5 69 5" xfId="12507" xr:uid="{998AC994-A455-4503-B1E7-0F083D1F5527}"/>
    <cellStyle name="20% - Accent5 69 5 2" xfId="28885" xr:uid="{AD4B5717-1864-42DC-9719-1CFC9FC22B08}"/>
    <cellStyle name="20% - Accent5 69 5 2 2" xfId="57562" xr:uid="{76A840DE-21CF-4E0F-A623-817689203364}"/>
    <cellStyle name="20% - Accent5 69 5 3" xfId="41185" xr:uid="{E615E9AC-AA4C-4EBB-ABAB-B8062DBC0C30}"/>
    <cellStyle name="20% - Accent5 69 6" xfId="21360" xr:uid="{20AE7E13-49D8-43B2-A72B-7C0627206B7C}"/>
    <cellStyle name="20% - Accent5 69 6 2" xfId="50037" xr:uid="{A7BFB2C4-B5E5-4AAA-BB0A-327CD1182B35}"/>
    <cellStyle name="20% - Accent5 69 7" xfId="35480" xr:uid="{19B63CD0-1CBF-438E-9FB6-07F4A3FBA4A9}"/>
    <cellStyle name="20% - Accent5 7" xfId="374" xr:uid="{872FA8AD-B933-47FE-BE24-CD71B8C9D277}"/>
    <cellStyle name="20% - Accent5 7 10" xfId="9816" xr:uid="{9AC2CE89-6B91-4BBA-B541-502295E0ADD6}"/>
    <cellStyle name="20% - Accent5 7 10 2" xfId="38494" xr:uid="{E0D3D1B8-EA15-412A-9DC1-AEBD90BA4B7B}"/>
    <cellStyle name="20% - Accent5 7 11" xfId="18669" xr:uid="{A8B0BCD4-707B-463F-B57B-698C9F6B8D7D}"/>
    <cellStyle name="20% - Accent5 7 11 2" xfId="47346" xr:uid="{89A09580-4205-47B9-91DA-E52563AF06F7}"/>
    <cellStyle name="20% - Accent5 7 12" xfId="29287" xr:uid="{4D5F7B98-714A-4E35-9E4F-888557A13F77}"/>
    <cellStyle name="20% - Accent5 7 2" xfId="483" xr:uid="{8C135104-C50F-43A9-AFD3-8BA74C1DE91D}"/>
    <cellStyle name="20% - Accent5 7 2 2" xfId="2437" xr:uid="{881ADAA6-0925-4A68-88AD-AE7B3EAEC4FB}"/>
    <cellStyle name="20% - Accent5 7 2 2 2" xfId="31177" xr:uid="{C441C163-54BA-40D5-BCCF-0A43793262F1}"/>
    <cellStyle name="20% - Accent5 7 2 3" xfId="5455" xr:uid="{983117AE-F909-4FFB-BB4A-C7F9139B2DD2}"/>
    <cellStyle name="20% - Accent5 7 2 3 2" xfId="34140" xr:uid="{2F049E27-D3B3-447E-8A06-4CEE1E780868}"/>
    <cellStyle name="20% - Accent5 7 2 4" xfId="11167" xr:uid="{AE6B7DB4-4244-4858-8BFD-94C7A7678D77}"/>
    <cellStyle name="20% - Accent5 7 2 4 2" xfId="39845" xr:uid="{003448BC-CFAD-4939-844B-8B4C87252B2A}"/>
    <cellStyle name="20% - Accent5 7 2 5" xfId="20020" xr:uid="{F8046099-1310-45D4-9210-D5DED1EDF932}"/>
    <cellStyle name="20% - Accent5 7 2 5 2" xfId="48697" xr:uid="{586E8689-915C-45AB-8332-CA7524F01456}"/>
    <cellStyle name="20% - Accent5 7 2 6" xfId="29384" xr:uid="{34AA32E6-F2A4-4E75-917D-DD016E8BBFB1}"/>
    <cellStyle name="20% - Accent5 7 3" xfId="602" xr:uid="{5388C53F-2874-4D12-8379-9210AC8B4B4D}"/>
    <cellStyle name="20% - Accent5 7 3 2" xfId="2556" xr:uid="{C6534602-4BAD-4F86-ADCC-6FEC48E47712}"/>
    <cellStyle name="20% - Accent5 7 3 2 2" xfId="31296" xr:uid="{F60F470B-4891-4005-A92F-7B5864C8015B}"/>
    <cellStyle name="20% - Accent5 7 3 3" xfId="6872" xr:uid="{C7D3B108-9248-4052-9B61-883E4940077B}"/>
    <cellStyle name="20% - Accent5 7 3 3 2" xfId="35557" xr:uid="{4E49F43A-3B44-4BBB-A420-3C31E39E6D13}"/>
    <cellStyle name="20% - Accent5 7 3 4" xfId="12584" xr:uid="{6BC7E5BD-EB71-4500-B744-6D8B8571A106}"/>
    <cellStyle name="20% - Accent5 7 3 4 2" xfId="41262" xr:uid="{B64DA731-68D6-4A3E-A398-E788CA1564AB}"/>
    <cellStyle name="20% - Accent5 7 3 5" xfId="21437" xr:uid="{4B232929-0219-4640-9A95-9768B55497E1}"/>
    <cellStyle name="20% - Accent5 7 3 5 2" xfId="50114" xr:uid="{84E83CE9-F1E4-4457-8A55-17B931E0C6FF}"/>
    <cellStyle name="20% - Accent5 7 3 6" xfId="29503" xr:uid="{8791435D-938C-4BC4-9A17-E378A59238CB}"/>
    <cellStyle name="20% - Accent5 7 4" xfId="743" xr:uid="{D4E1B5C3-8150-4888-9043-47058FBB13E5}"/>
    <cellStyle name="20% - Accent5 7 4 2" xfId="2697" xr:uid="{D1607433-94BD-4B3B-B42B-357A3E6565BD}"/>
    <cellStyle name="20% - Accent5 7 4 2 2" xfId="31437" xr:uid="{13A28304-3C17-4148-B55D-A64865A34409}"/>
    <cellStyle name="20% - Accent5 7 4 3" xfId="8289" xr:uid="{27F496FD-D7BE-4653-B1B3-13DC5CD07451}"/>
    <cellStyle name="20% - Accent5 7 4 3 2" xfId="36974" xr:uid="{C8A0D412-ACC9-4258-AED9-D25941A85F3D}"/>
    <cellStyle name="20% - Accent5 7 4 4" xfId="14001" xr:uid="{47A227A7-7304-4CDC-A0E8-453F896F2690}"/>
    <cellStyle name="20% - Accent5 7 4 4 2" xfId="42679" xr:uid="{8DE40EF3-7C2D-43F6-A7C8-381AC03481F4}"/>
    <cellStyle name="20% - Accent5 7 4 5" xfId="22854" xr:uid="{63B50BC9-4DFA-42F3-8F46-AF8B2D1EA0AB}"/>
    <cellStyle name="20% - Accent5 7 4 5 2" xfId="51531" xr:uid="{948443A0-FA95-434A-95D5-97EA3E28E08C}"/>
    <cellStyle name="20% - Accent5 7 4 6" xfId="29644" xr:uid="{4C57C54A-AE73-4D5F-AD13-46EE257155C1}"/>
    <cellStyle name="20% - Accent5 7 5" xfId="1016" xr:uid="{95F94072-8681-4437-B609-5BFB6B562E05}"/>
    <cellStyle name="20% - Accent5 7 5 2" xfId="2970" xr:uid="{95C9174F-002A-4AEC-BD54-4A2A69F118CB}"/>
    <cellStyle name="20% - Accent5 7 5 2 2" xfId="31710" xr:uid="{F6D7B85B-B8A8-4609-A5D8-6702D14996FF}"/>
    <cellStyle name="20% - Accent5 7 5 3" xfId="15516" xr:uid="{E7136AB2-44A0-422F-ABD5-DA6E0E71CF5E}"/>
    <cellStyle name="20% - Accent5 7 5 3 2" xfId="44194" xr:uid="{50CB65DA-1961-4136-A3D7-8028C509CFAB}"/>
    <cellStyle name="20% - Accent5 7 5 4" xfId="24369" xr:uid="{14C856A9-7631-4441-9284-5FF00418E437}"/>
    <cellStyle name="20% - Accent5 7 5 4 2" xfId="53046" xr:uid="{ACCD4CA7-809B-447B-97B2-AA301675637D}"/>
    <cellStyle name="20% - Accent5 7 5 5" xfId="29917" xr:uid="{7ED367BD-1DBA-4048-A4BF-866BEF114774}"/>
    <cellStyle name="20% - Accent5 7 6" xfId="1311" xr:uid="{2F926AD8-AA76-4A7A-B40E-15DCEFDB5B6F}"/>
    <cellStyle name="20% - Accent5 7 6 2" xfId="3265" xr:uid="{7F81C31F-AC9C-4A29-B647-39AB6AD89DAA}"/>
    <cellStyle name="20% - Accent5 7 6 2 2" xfId="32005" xr:uid="{7F57E5C8-09DA-40B1-B8BB-3BF8D105D5A8}"/>
    <cellStyle name="20% - Accent5 7 6 3" xfId="17075" xr:uid="{5090DF34-FBD2-45AF-A684-EC937E017070}"/>
    <cellStyle name="20% - Accent5 7 6 3 2" xfId="45753" xr:uid="{98DE1BBA-1885-48A6-901A-71ED1BC41C25}"/>
    <cellStyle name="20% - Accent5 7 6 4" xfId="25928" xr:uid="{12E98645-CA55-44E3-9223-6507CD58AE1F}"/>
    <cellStyle name="20% - Accent5 7 6 4 2" xfId="54605" xr:uid="{B4D18F36-5B87-4948-AD4E-12CF55F88AA6}"/>
    <cellStyle name="20% - Accent5 7 6 5" xfId="30212" xr:uid="{C10496B9-5EBC-48CB-BB4C-FE571F8035D8}"/>
    <cellStyle name="20% - Accent5 7 7" xfId="1650" xr:uid="{15573523-B1E4-47D8-95D2-56AA5EF77AB7}"/>
    <cellStyle name="20% - Accent5 7 7 2" xfId="3604" xr:uid="{D34F393D-B840-473B-882D-8F8F14BBBFEB}"/>
    <cellStyle name="20% - Accent5 7 7 2 2" xfId="32344" xr:uid="{A25C3E35-02AF-4760-A4D5-5CE61E14D1A8}"/>
    <cellStyle name="20% - Accent5 7 7 3" xfId="27521" xr:uid="{DEC8EB43-AD49-49A1-A6D5-097CD1CBFB23}"/>
    <cellStyle name="20% - Accent5 7 7 3 2" xfId="56198" xr:uid="{378CE6AD-D321-4AF8-8791-04D153E796F1}"/>
    <cellStyle name="20% - Accent5 7 7 4" xfId="30551" xr:uid="{F6C63736-CC10-4211-A884-FA0FE9D6BC4B}"/>
    <cellStyle name="20% - Accent5 7 8" xfId="2340" xr:uid="{EB99BC9F-27AC-4865-9093-0A788819C899}"/>
    <cellStyle name="20% - Accent5 7 8 2" xfId="31080" xr:uid="{AD6A2BFB-DDD2-4C1A-8C23-AA3BBAE2FE42}"/>
    <cellStyle name="20% - Accent5 7 9" xfId="4104" xr:uid="{886AB8DF-687F-474A-86E6-5E3148C4B880}"/>
    <cellStyle name="20% - Accent5 7 9 2" xfId="32789" xr:uid="{480E826B-62DB-4955-8B26-D5C6273C1F14}"/>
    <cellStyle name="20% - Accent5 70" xfId="9675" xr:uid="{864989F2-B95F-45A0-92A7-84D676BFAB9C}"/>
    <cellStyle name="20% - Accent5 70 2" xfId="16902" xr:uid="{E5C349D9-AFCD-498F-99F9-5C9A0C9CC54C}"/>
    <cellStyle name="20% - Accent5 70 2 2" xfId="25755" xr:uid="{07B7D9DB-0F80-42FC-9E66-BFEACD2BDB1A}"/>
    <cellStyle name="20% - Accent5 70 2 2 2" xfId="54432" xr:uid="{39FFBD72-54AF-4EDF-8778-537542A8C876}"/>
    <cellStyle name="20% - Accent5 70 2 3" xfId="45580" xr:uid="{41390D91-3108-47BB-8855-A22BF59E827E}"/>
    <cellStyle name="20% - Accent5 70 3" xfId="18461" xr:uid="{5F379295-11CA-40D0-A407-E5A33541F5D7}"/>
    <cellStyle name="20% - Accent5 70 3 2" xfId="27314" xr:uid="{8A28606B-64D8-43F2-BCE2-499C6C280B21}"/>
    <cellStyle name="20% - Accent5 70 3 2 2" xfId="55991" xr:uid="{3A2C9890-3D2D-4637-ABA0-57524BC5ACEF}"/>
    <cellStyle name="20% - Accent5 70 3 3" xfId="47139" xr:uid="{0802BA20-93CF-47C6-91AF-FCD66BCFCA29}"/>
    <cellStyle name="20% - Accent5 70 4" xfId="15387" xr:uid="{4B8F12F5-3E1C-472A-86D6-80DF5C04B6C7}"/>
    <cellStyle name="20% - Accent5 70 4 2" xfId="28907" xr:uid="{68578AC5-CE93-46C6-AE6C-53A169D3D514}"/>
    <cellStyle name="20% - Accent5 70 4 2 2" xfId="57584" xr:uid="{B5EE13E8-23C6-471F-8150-E1D09E4B2E63}"/>
    <cellStyle name="20% - Accent5 70 4 3" xfId="44065" xr:uid="{D2CF81A6-B1F7-485C-9039-24D9007BA0FC}"/>
    <cellStyle name="20% - Accent5 70 5" xfId="24240" xr:uid="{5D20E064-6928-4D1B-AB1B-5593B2236E3D}"/>
    <cellStyle name="20% - Accent5 70 5 2" xfId="52917" xr:uid="{996CF5F8-89D5-42BD-9D93-581C4A580B89}"/>
    <cellStyle name="20% - Accent5 70 6" xfId="38360" xr:uid="{E3CCA8A2-277B-4928-9BDC-776EF9347CE8}"/>
    <cellStyle name="20% - Accent5 71" xfId="9697" xr:uid="{0B9C53BC-6926-4811-9C8E-B1749BA5541D}"/>
    <cellStyle name="20% - Accent5 71 2" xfId="16924" xr:uid="{E8B8E40A-46F1-4378-98AF-65C820886C2B}"/>
    <cellStyle name="20% - Accent5 71 2 2" xfId="25777" xr:uid="{80547354-48E0-44A2-8736-6ED7554F3EB0}"/>
    <cellStyle name="20% - Accent5 71 2 2 2" xfId="54454" xr:uid="{837F48AF-2778-426E-A0C7-46B68AE66E5A}"/>
    <cellStyle name="20% - Accent5 71 2 3" xfId="45602" xr:uid="{CCD32EC6-BFA7-4FCB-92EF-F9CD00E07EC7}"/>
    <cellStyle name="20% - Accent5 71 3" xfId="18483" xr:uid="{A1886876-1404-4C49-9635-14CD1BAAB019}"/>
    <cellStyle name="20% - Accent5 71 3 2" xfId="27336" xr:uid="{7A4EDAAA-25F9-44DB-A5F1-71B50DAAF11F}"/>
    <cellStyle name="20% - Accent5 71 3 2 2" xfId="56013" xr:uid="{756C0115-354B-42B1-8C91-731003C741C2}"/>
    <cellStyle name="20% - Accent5 71 3 3" xfId="47161" xr:uid="{5FBE88CE-F32D-46C2-BB16-B4DC71C1CBE1}"/>
    <cellStyle name="20% - Accent5 71 4" xfId="15409" xr:uid="{D47009D3-6BEA-407D-9D24-8E3E78E8911D}"/>
    <cellStyle name="20% - Accent5 71 4 2" xfId="28929" xr:uid="{FE9F6DD1-6576-4869-A317-E7022E014A80}"/>
    <cellStyle name="20% - Accent5 71 4 2 2" xfId="57606" xr:uid="{9F3C402A-5D85-4297-AC82-0D312ED4A632}"/>
    <cellStyle name="20% - Accent5 71 4 3" xfId="44087" xr:uid="{F5A35E90-1BD9-411C-A445-E54E6F52B7CA}"/>
    <cellStyle name="20% - Accent5 71 5" xfId="24262" xr:uid="{1AFD31D5-9FB9-4F83-915F-25B38DD82E08}"/>
    <cellStyle name="20% - Accent5 71 5 2" xfId="52939" xr:uid="{B55AC1B1-4F43-4D4A-BB99-64AAB3EBD371}"/>
    <cellStyle name="20% - Accent5 71 6" xfId="38382" xr:uid="{6B805628-098F-4D91-985F-71C069272697}"/>
    <cellStyle name="20% - Accent5 72" xfId="8212" xr:uid="{D2FFDA6D-3921-40EC-98E7-57EFB72B5CD5}"/>
    <cellStyle name="20% - Accent5 72 2" xfId="16946" xr:uid="{FD308378-4E5D-46E7-97EA-6FAC8F7BD072}"/>
    <cellStyle name="20% - Accent5 72 2 2" xfId="25799" xr:uid="{01933238-5E37-40C9-B104-9499B8D2F953}"/>
    <cellStyle name="20% - Accent5 72 2 2 2" xfId="54476" xr:uid="{4FD44796-BFC8-4663-8B3D-67F7F44678CF}"/>
    <cellStyle name="20% - Accent5 72 2 3" xfId="45624" xr:uid="{AA957379-A141-4B5F-9AF8-C5E9C368A9A7}"/>
    <cellStyle name="20% - Accent5 72 3" xfId="18505" xr:uid="{91AE6D58-9DA0-4B4C-9428-62D8868F61C7}"/>
    <cellStyle name="20% - Accent5 72 3 2" xfId="27358" xr:uid="{1B4FD4B2-C17B-44BC-B0F3-21C2566575BF}"/>
    <cellStyle name="20% - Accent5 72 3 2 2" xfId="56035" xr:uid="{0EA12071-C4C1-4054-AE35-951C80E5D024}"/>
    <cellStyle name="20% - Accent5 72 3 3" xfId="47183" xr:uid="{BA5F5895-D6CE-4EB6-8F1F-CCC82D92C20B}"/>
    <cellStyle name="20% - Accent5 72 4" xfId="13924" xr:uid="{E174D140-5B03-4609-A145-CF6BE1ECC682}"/>
    <cellStyle name="20% - Accent5 72 4 2" xfId="28951" xr:uid="{8C4E9815-93C7-41B3-9174-DAEA1EE8CDD7}"/>
    <cellStyle name="20% - Accent5 72 4 2 2" xfId="57628" xr:uid="{195176C9-ED63-4A99-B27F-B1F7F908F07B}"/>
    <cellStyle name="20% - Accent5 72 4 3" xfId="42602" xr:uid="{9B2B6C80-BECD-4851-B71D-42D35C636E17}"/>
    <cellStyle name="20% - Accent5 72 5" xfId="22777" xr:uid="{3C28A958-8D49-4301-8BE8-E1C61164AAA2}"/>
    <cellStyle name="20% - Accent5 72 5 2" xfId="51454" xr:uid="{5E9904AA-E61D-481C-B320-C46FE270AEC7}"/>
    <cellStyle name="20% - Accent5 72 6" xfId="36897" xr:uid="{FD0EA535-2E1E-47C3-8E58-83E92B60E318}"/>
    <cellStyle name="20% - Accent5 73" xfId="4027" xr:uid="{A0F1678B-CDEC-44D4-A714-77025DCD70F8}"/>
    <cellStyle name="20% - Accent5 73 2" xfId="18527" xr:uid="{A1C81F6F-F859-4DFE-871F-3CC41C877704}"/>
    <cellStyle name="20% - Accent5 73 2 2" xfId="27380" xr:uid="{99AF3B96-57F1-45AB-BAB4-BC6E46D6748F}"/>
    <cellStyle name="20% - Accent5 73 2 2 2" xfId="56057" xr:uid="{3B27A933-BB94-4132-B5BA-EF680AC43091}"/>
    <cellStyle name="20% - Accent5 73 2 3" xfId="47205" xr:uid="{2BDC9486-F010-4CC6-9711-8AC2D72EBE88}"/>
    <cellStyle name="20% - Accent5 73 3" xfId="16968" xr:uid="{6A852EED-9054-4720-BBD2-BE2A476239F4}"/>
    <cellStyle name="20% - Accent5 73 3 2" xfId="28973" xr:uid="{B23CFE42-7BFF-4A45-8FCE-2CD0D005A025}"/>
    <cellStyle name="20% - Accent5 73 3 2 2" xfId="57650" xr:uid="{05869D5E-84A7-47F8-B3F7-7CA28BF0610B}"/>
    <cellStyle name="20% - Accent5 73 3 3" xfId="45646" xr:uid="{E430F87D-580E-4A2B-8B89-A35328924E18}"/>
    <cellStyle name="20% - Accent5 73 4" xfId="25821" xr:uid="{27311904-09D0-4B89-8FBF-19BBDB4A93F6}"/>
    <cellStyle name="20% - Accent5 73 4 2" xfId="54498" xr:uid="{E183654F-6116-430F-AB9F-8F7D17AA4F35}"/>
    <cellStyle name="20% - Accent5 73 5" xfId="32712" xr:uid="{4213949F-2195-4CF4-8C4F-3A10B20BDAA1}"/>
    <cellStyle name="20% - Accent5 74" xfId="15439" xr:uid="{DDAE3E4D-A0E7-4507-B0CD-3D0D22B7F9C7}"/>
    <cellStyle name="20% - Accent5 74 2" xfId="18549" xr:uid="{BECFD709-DCAF-43C7-A126-BFB8C4994B85}"/>
    <cellStyle name="20% - Accent5 74 2 2" xfId="27402" xr:uid="{E2431C69-65D4-4478-87EA-4CAE001CD6E2}"/>
    <cellStyle name="20% - Accent5 74 2 2 2" xfId="56079" xr:uid="{C65091DE-0B51-4AEC-A28D-8802AE72CF7B}"/>
    <cellStyle name="20% - Accent5 74 2 3" xfId="47227" xr:uid="{E1FAB3D3-DBA7-4B2C-82C0-672B390EC27D}"/>
    <cellStyle name="20% - Accent5 74 3" xfId="28995" xr:uid="{AD286AE3-29C5-4213-9C92-8717656AF879}"/>
    <cellStyle name="20% - Accent5 74 3 2" xfId="57672" xr:uid="{EDE6F216-A767-478A-AAC9-C99F925989CA}"/>
    <cellStyle name="20% - Accent5 74 4" xfId="24292" xr:uid="{C510E6A5-61AF-4495-AB70-940B5A2B99A9}"/>
    <cellStyle name="20% - Accent5 74 4 2" xfId="52969" xr:uid="{D852072E-4608-4B09-8113-895FE8E96D4D}"/>
    <cellStyle name="20% - Accent5 74 5" xfId="44117" xr:uid="{6502B9FD-9CB5-44D6-8FAB-2C37B4E07F02}"/>
    <cellStyle name="20% - Accent5 75" xfId="18571" xr:uid="{1F8B9CE5-F0B3-4064-923C-94A35F8B39CC}"/>
    <cellStyle name="20% - Accent5 75 2" xfId="29017" xr:uid="{ECB33102-1E42-4577-83A3-83F2152F786F}"/>
    <cellStyle name="20% - Accent5 75 2 2" xfId="57694" xr:uid="{BE7F310A-1B1B-4CA7-8605-D34971B7680F}"/>
    <cellStyle name="20% - Accent5 75 3" xfId="27424" xr:uid="{A351C4BC-24DE-4D41-9493-5BB91DCB8B8D}"/>
    <cellStyle name="20% - Accent5 75 3 2" xfId="56101" xr:uid="{0FD68A32-E5AB-438F-8D73-A92C1011F514}"/>
    <cellStyle name="20% - Accent5 75 4" xfId="47249" xr:uid="{73876540-2BF1-46E4-8CD4-FA606B279A76}"/>
    <cellStyle name="20% - Accent5 76" xfId="16998" xr:uid="{EA39CC1F-6BE7-4192-BBB3-DC0DCD7AE488}"/>
    <cellStyle name="20% - Accent5 76 2" xfId="29039" xr:uid="{2DC6D850-7F46-4933-BF60-3DA003D1A707}"/>
    <cellStyle name="20% - Accent5 76 2 2" xfId="57716" xr:uid="{EC794665-1769-4C61-80D0-3AC72EE31954}"/>
    <cellStyle name="20% - Accent5 76 3" xfId="25851" xr:uid="{C9F1CFDC-911E-431F-8E27-3F9B9A666AA0}"/>
    <cellStyle name="20% - Accent5 76 3 2" xfId="54528" xr:uid="{68029734-174D-4F95-88B7-AD2A2C7643B2}"/>
    <cellStyle name="20% - Accent5 76 4" xfId="45676" xr:uid="{A3D0368E-04F1-4DD3-9839-CFEB083F7080}"/>
    <cellStyle name="20% - Accent5 77" xfId="9739" xr:uid="{CF40E825-97C1-4B44-A802-2FF2544800F0}"/>
    <cellStyle name="20% - Accent5 77 2" xfId="27444" xr:uid="{F892E55A-B292-4DFD-8617-F8B7ACB27772}"/>
    <cellStyle name="20% - Accent5 77 2 2" xfId="56121" xr:uid="{B22FE1C6-E8C2-48FA-9051-62BACEA09504}"/>
    <cellStyle name="20% - Accent5 77 3" xfId="38417" xr:uid="{13C99955-FFCB-4E4B-B030-7F4314BEB55F}"/>
    <cellStyle name="20% - Accent5 78" xfId="29071" xr:uid="{A813B60C-6102-492D-B533-17AD9E0A76BB}"/>
    <cellStyle name="20% - Accent5 78 2" xfId="57748" xr:uid="{1839CBFA-FD13-4EEE-997D-7629E6EE4570}"/>
    <cellStyle name="20% - Accent5 79" xfId="29093" xr:uid="{5BF0AA8E-3263-4C78-9179-ACA2C2154A60}"/>
    <cellStyle name="20% - Accent5 79 2" xfId="57770" xr:uid="{BAD31EF3-0FD7-443C-A529-D6A72C5DA6BF}"/>
    <cellStyle name="20% - Accent5 8" xfId="297" xr:uid="{F3393C53-C764-4728-B4D4-E4F4F99E7154}"/>
    <cellStyle name="20% - Accent5 8 10" xfId="9838" xr:uid="{FC23C47C-2E74-466C-B6B6-FFF602618B6F}"/>
    <cellStyle name="20% - Accent5 8 10 2" xfId="38516" xr:uid="{4F63DB75-AECB-48A7-BCB4-D90AE59C6F8F}"/>
    <cellStyle name="20% - Accent5 8 11" xfId="18691" xr:uid="{F144B4E4-B624-4377-9E42-AC0B3D7F071C}"/>
    <cellStyle name="20% - Accent5 8 11 2" xfId="47368" xr:uid="{15316A95-E616-457C-9193-BAB56000C08E}"/>
    <cellStyle name="20% - Accent5 8 12" xfId="29211" xr:uid="{36A0BCF2-961B-4876-9248-17DF7CF83EB4}"/>
    <cellStyle name="20% - Accent5 8 2" xfId="505" xr:uid="{48022343-5DD0-49AF-8A32-80E1604D079B}"/>
    <cellStyle name="20% - Accent5 8 2 2" xfId="2459" xr:uid="{4AAD7CBF-837D-49D3-AA8F-61E9064034BF}"/>
    <cellStyle name="20% - Accent5 8 2 2 2" xfId="31199" xr:uid="{42261233-9CC8-48B8-9599-8E66B87AFD7E}"/>
    <cellStyle name="20% - Accent5 8 2 3" xfId="5477" xr:uid="{B77C437C-A262-44C3-B61A-4282F181A8CB}"/>
    <cellStyle name="20% - Accent5 8 2 3 2" xfId="34162" xr:uid="{BBE8DF6B-C8F2-4172-B6DA-825FE620D65D}"/>
    <cellStyle name="20% - Accent5 8 2 4" xfId="11189" xr:uid="{70768752-FDDC-4900-81E8-6321627242B3}"/>
    <cellStyle name="20% - Accent5 8 2 4 2" xfId="39867" xr:uid="{45755230-3BB4-4AFF-BD88-43431485E0EB}"/>
    <cellStyle name="20% - Accent5 8 2 5" xfId="20042" xr:uid="{C8321485-A9FE-466B-A800-1FC601644CEC}"/>
    <cellStyle name="20% - Accent5 8 2 5 2" xfId="48719" xr:uid="{F905896A-ED70-421C-AE70-D35AB859AFAD}"/>
    <cellStyle name="20% - Accent5 8 2 6" xfId="29406" xr:uid="{C44D5FD8-66ED-4473-AC68-C73AD9B6A6B4}"/>
    <cellStyle name="20% - Accent5 8 3" xfId="624" xr:uid="{C229820A-81BB-4FE9-84C7-409CBA3B89B7}"/>
    <cellStyle name="20% - Accent5 8 3 2" xfId="2578" xr:uid="{93756BCC-AA43-4AA4-A18F-FFBDF2D70528}"/>
    <cellStyle name="20% - Accent5 8 3 2 2" xfId="31318" xr:uid="{42E488F5-1243-4772-BCCD-01726424701D}"/>
    <cellStyle name="20% - Accent5 8 3 3" xfId="6894" xr:uid="{2185BF36-3ED9-4333-858B-DCB23806E0CC}"/>
    <cellStyle name="20% - Accent5 8 3 3 2" xfId="35579" xr:uid="{81CC975B-AE99-48A4-9946-62C30CEBEC4C}"/>
    <cellStyle name="20% - Accent5 8 3 4" xfId="12606" xr:uid="{4FBE9442-E890-45A8-B1FA-B3838E33CE8B}"/>
    <cellStyle name="20% - Accent5 8 3 4 2" xfId="41284" xr:uid="{C8419AAB-3653-4A6D-B293-D844447B2C04}"/>
    <cellStyle name="20% - Accent5 8 3 5" xfId="21459" xr:uid="{DDF9C88F-9C23-4FB7-8717-A9A95BA44BD6}"/>
    <cellStyle name="20% - Accent5 8 3 5 2" xfId="50136" xr:uid="{2523601F-46F5-433E-8F0D-0DE2303E9AC1}"/>
    <cellStyle name="20% - Accent5 8 3 6" xfId="29525" xr:uid="{8BAA1D15-7A30-437A-9C32-1A0B5F769474}"/>
    <cellStyle name="20% - Accent5 8 4" xfId="765" xr:uid="{5753822D-5F42-4F63-9CD3-4694C3AB086E}"/>
    <cellStyle name="20% - Accent5 8 4 2" xfId="2719" xr:uid="{FB9D7A8F-F1A4-4010-B9EA-749C3D68877D}"/>
    <cellStyle name="20% - Accent5 8 4 2 2" xfId="31459" xr:uid="{8EBD2573-6711-4228-AD0F-D689BF077E92}"/>
    <cellStyle name="20% - Accent5 8 4 3" xfId="8311" xr:uid="{C98A74B3-6B05-42D5-A94F-0C9155BFAB5B}"/>
    <cellStyle name="20% - Accent5 8 4 3 2" xfId="36996" xr:uid="{C7080321-10B6-4B8E-B715-A4887D9792CE}"/>
    <cellStyle name="20% - Accent5 8 4 4" xfId="14023" xr:uid="{AA2755EF-3864-412A-BCEC-0AC263137A9B}"/>
    <cellStyle name="20% - Accent5 8 4 4 2" xfId="42701" xr:uid="{D8865A5E-D0CB-436B-A3E4-13BEBDB61A52}"/>
    <cellStyle name="20% - Accent5 8 4 5" xfId="22876" xr:uid="{1C59884B-4B50-41C8-A8A5-33C6F52B0998}"/>
    <cellStyle name="20% - Accent5 8 4 5 2" xfId="51553" xr:uid="{03ACA4B6-6B6C-44C6-8A11-D8B2D6FA8844}"/>
    <cellStyle name="20% - Accent5 8 4 6" xfId="29666" xr:uid="{EEA46FD9-B393-45FF-9425-18D07D5FC855}"/>
    <cellStyle name="20% - Accent5 8 5" xfId="1038" xr:uid="{6F6D9D0C-57D7-4CBA-B419-D8FCD9CFD38B}"/>
    <cellStyle name="20% - Accent5 8 5 2" xfId="2992" xr:uid="{60AD84D8-A629-471D-A799-A8B7BF49BABB}"/>
    <cellStyle name="20% - Accent5 8 5 2 2" xfId="31732" xr:uid="{367CED1F-4A27-44E6-A2B4-A7BA1B51F035}"/>
    <cellStyle name="20% - Accent5 8 5 3" xfId="15538" xr:uid="{BAC6D8E6-B791-4F0A-AA6E-45DBDA2F8E76}"/>
    <cellStyle name="20% - Accent5 8 5 3 2" xfId="44216" xr:uid="{B20C2876-9A6E-4F32-B573-32CEDF600B1E}"/>
    <cellStyle name="20% - Accent5 8 5 4" xfId="24391" xr:uid="{2D3A10E0-D323-4637-ABF0-25BECD1DB802}"/>
    <cellStyle name="20% - Accent5 8 5 4 2" xfId="53068" xr:uid="{E18C5DDF-D34E-41BA-A20B-FB9ED5A8E3D6}"/>
    <cellStyle name="20% - Accent5 8 5 5" xfId="29939" xr:uid="{530B97EB-349D-4C4A-87CA-E2662044304A}"/>
    <cellStyle name="20% - Accent5 8 6" xfId="1333" xr:uid="{B559036D-0A80-4370-9BB9-08048E8DBC02}"/>
    <cellStyle name="20% - Accent5 8 6 2" xfId="3287" xr:uid="{51D95BF8-7021-4EFA-9CC9-44F695DD81FE}"/>
    <cellStyle name="20% - Accent5 8 6 2 2" xfId="32027" xr:uid="{7BA457B0-0C23-4F60-842B-A028146F6A3F}"/>
    <cellStyle name="20% - Accent5 8 6 3" xfId="17097" xr:uid="{2F715391-DE74-4DBE-8A73-D95C94F2AC40}"/>
    <cellStyle name="20% - Accent5 8 6 3 2" xfId="45775" xr:uid="{60FCF39D-C78E-43E8-902A-F691CA14973E}"/>
    <cellStyle name="20% - Accent5 8 6 4" xfId="25950" xr:uid="{0905ECCC-E9CC-43A4-85B4-B855FEACE4B7}"/>
    <cellStyle name="20% - Accent5 8 6 4 2" xfId="54627" xr:uid="{EBCB673A-0821-4EA9-B457-DCBD04E87D44}"/>
    <cellStyle name="20% - Accent5 8 6 5" xfId="30234" xr:uid="{5499D5AB-6DBF-4C16-9569-3B8975C901C7}"/>
    <cellStyle name="20% - Accent5 8 7" xfId="1672" xr:uid="{D8BA4EB7-A3FE-4832-B9BB-EE57E7C4E55C}"/>
    <cellStyle name="20% - Accent5 8 7 2" xfId="3626" xr:uid="{3E74B2E4-D9DA-455B-9985-3C560EB8D95F}"/>
    <cellStyle name="20% - Accent5 8 7 2 2" xfId="32366" xr:uid="{9E904F18-278D-461A-A335-59186E68D739}"/>
    <cellStyle name="20% - Accent5 8 7 3" xfId="27543" xr:uid="{25790B76-245F-43DF-9523-4FCF31BB62C7}"/>
    <cellStyle name="20% - Accent5 8 7 3 2" xfId="56220" xr:uid="{67545165-9EF5-4F3A-A918-DD3280D4B6C4}"/>
    <cellStyle name="20% - Accent5 8 7 4" xfId="30573" xr:uid="{F13ACDC6-19B7-461B-AA1E-0E02AC41FA93}"/>
    <cellStyle name="20% - Accent5 8 8" xfId="2264" xr:uid="{D3054E8C-F68F-4D9F-803C-A1B8AAC392FF}"/>
    <cellStyle name="20% - Accent5 8 8 2" xfId="31004" xr:uid="{4725AAD2-23B9-4FCF-A648-1072286B1C8D}"/>
    <cellStyle name="20% - Accent5 8 9" xfId="4126" xr:uid="{C4804877-71FA-49EA-8298-7CB0BF06C188}"/>
    <cellStyle name="20% - Accent5 8 9 2" xfId="32811" xr:uid="{6FB6E290-3803-4641-9FC7-0410F5822B9E}"/>
    <cellStyle name="20% - Accent5 80" xfId="18592" xr:uid="{CB5EED32-B1BE-4404-940F-468A226CB9B8}"/>
    <cellStyle name="20% - Accent5 80 2" xfId="47269" xr:uid="{B05029B6-A3E3-4703-9BDF-C6C3382D6CFE}"/>
    <cellStyle name="20% - Accent5 81" xfId="29115" xr:uid="{89A5CF6C-04E9-4816-903B-7D0B23F02A02}"/>
    <cellStyle name="20% - Accent5 82" xfId="84" xr:uid="{8A04EAF6-8F65-4962-B7C5-2A9EC881645A}"/>
    <cellStyle name="20% - Accent5 9" xfId="406" xr:uid="{D3A9CB58-92B4-4281-AF65-7B2AEDB09021}"/>
    <cellStyle name="20% - Accent5 9 10" xfId="18713" xr:uid="{7DAAC007-36DD-4097-BA79-EDC2401CEA31}"/>
    <cellStyle name="20% - Accent5 9 10 2" xfId="47390" xr:uid="{C588631F-4F1E-4EC4-B6DE-9ED2855FEB00}"/>
    <cellStyle name="20% - Accent5 9 11" xfId="29307" xr:uid="{998E47F6-764F-4A3C-B226-F41C24E80AA2}"/>
    <cellStyle name="20% - Accent5 9 2" xfId="646" xr:uid="{98477BD0-B243-404C-84F2-0FDDC159BEF8}"/>
    <cellStyle name="20% - Accent5 9 2 2" xfId="2600" xr:uid="{7947F3BC-36AD-4493-9C32-6B784E9C4536}"/>
    <cellStyle name="20% - Accent5 9 2 2 2" xfId="31340" xr:uid="{1C3DFE63-F1C4-4F4E-9ABC-14B6DB62BCB3}"/>
    <cellStyle name="20% - Accent5 9 2 3" xfId="5499" xr:uid="{1A18C7A8-634E-4455-A102-C6F5CA55357D}"/>
    <cellStyle name="20% - Accent5 9 2 3 2" xfId="34184" xr:uid="{115C421A-3A99-46AE-9E1D-95292396438F}"/>
    <cellStyle name="20% - Accent5 9 2 4" xfId="11211" xr:uid="{3E1785F9-30DF-4CAE-A4F1-20D1D82E4CA4}"/>
    <cellStyle name="20% - Accent5 9 2 4 2" xfId="39889" xr:uid="{76D532E5-85B0-4052-9BCD-2701A40A6A9A}"/>
    <cellStyle name="20% - Accent5 9 2 5" xfId="20064" xr:uid="{0AECC171-C42A-4D02-B438-F930DCFB9004}"/>
    <cellStyle name="20% - Accent5 9 2 5 2" xfId="48741" xr:uid="{72EF32E9-2861-4066-B705-2DE7CEA7AA55}"/>
    <cellStyle name="20% - Accent5 9 2 6" xfId="29547" xr:uid="{B95E4A6D-CE1A-4317-BA45-49BB0E66C00B}"/>
    <cellStyle name="20% - Accent5 9 3" xfId="787" xr:uid="{ADB1FDCC-A445-45B3-BB95-01DE0F28F5F8}"/>
    <cellStyle name="20% - Accent5 9 3 2" xfId="2741" xr:uid="{85DDFAEB-CF17-4BD4-B5D5-FE4FD6A460C2}"/>
    <cellStyle name="20% - Accent5 9 3 2 2" xfId="31481" xr:uid="{DF8D1F22-7A22-4748-B062-ABB8CBCE4C14}"/>
    <cellStyle name="20% - Accent5 9 3 3" xfId="6916" xr:uid="{8AEB68FC-EBFA-40B6-88D1-8DDB22B93D70}"/>
    <cellStyle name="20% - Accent5 9 3 3 2" xfId="35601" xr:uid="{AADBCF4C-C4D5-4179-B797-D74ABC2F29C5}"/>
    <cellStyle name="20% - Accent5 9 3 4" xfId="12628" xr:uid="{86A2991D-D134-4005-9DF6-43D82A2DB0A6}"/>
    <cellStyle name="20% - Accent5 9 3 4 2" xfId="41306" xr:uid="{384F991C-405B-4AE5-B57B-554FF9335F99}"/>
    <cellStyle name="20% - Accent5 9 3 5" xfId="21481" xr:uid="{FF9DD616-AD69-48A9-B7F3-91257CBBEC66}"/>
    <cellStyle name="20% - Accent5 9 3 5 2" xfId="50158" xr:uid="{F3828711-4D84-4C5C-804B-253B5D7AC85F}"/>
    <cellStyle name="20% - Accent5 9 3 6" xfId="29688" xr:uid="{E9350E85-530C-424E-AD51-EE0FFBCBDF9C}"/>
    <cellStyle name="20% - Accent5 9 4" xfId="1060" xr:uid="{202018C9-FCEC-4F9F-B37A-FD8C2702C150}"/>
    <cellStyle name="20% - Accent5 9 4 2" xfId="3014" xr:uid="{6995E976-94D6-4FA3-9CF1-8230358B68BC}"/>
    <cellStyle name="20% - Accent5 9 4 2 2" xfId="31754" xr:uid="{8326F573-9AAF-45B3-8878-E515613275F4}"/>
    <cellStyle name="20% - Accent5 9 4 3" xfId="8333" xr:uid="{D8CCD2FE-666B-45E0-9B41-1B32B4F29D7A}"/>
    <cellStyle name="20% - Accent5 9 4 3 2" xfId="37018" xr:uid="{860191C8-1678-4A5E-86D5-FC7E398C78B8}"/>
    <cellStyle name="20% - Accent5 9 4 4" xfId="14045" xr:uid="{97EB0A81-C6F3-48FE-AFD3-9154F1848A22}"/>
    <cellStyle name="20% - Accent5 9 4 4 2" xfId="42723" xr:uid="{A32DE827-6A61-4509-AA5D-4AAF6AC8C19A}"/>
    <cellStyle name="20% - Accent5 9 4 5" xfId="22898" xr:uid="{FB615474-37DB-4121-A1C9-39D7BF02EA07}"/>
    <cellStyle name="20% - Accent5 9 4 5 2" xfId="51575" xr:uid="{CDC13981-5AD3-4206-AFDF-243A212EC2E0}"/>
    <cellStyle name="20% - Accent5 9 4 6" xfId="29961" xr:uid="{4130F148-D7BC-4B3A-9D17-9839AB0698F5}"/>
    <cellStyle name="20% - Accent5 9 5" xfId="1355" xr:uid="{1848FD6E-F823-416B-8040-1718799436E9}"/>
    <cellStyle name="20% - Accent5 9 5 2" xfId="3309" xr:uid="{8C666918-1C6C-4B9F-86FF-9C1308C98527}"/>
    <cellStyle name="20% - Accent5 9 5 2 2" xfId="32049" xr:uid="{588C5EF8-7CFD-4B29-A9DA-C7931A0031E9}"/>
    <cellStyle name="20% - Accent5 9 5 3" xfId="15560" xr:uid="{977C7C40-D278-4602-BBCF-9D25F353AD45}"/>
    <cellStyle name="20% - Accent5 9 5 3 2" xfId="44238" xr:uid="{DB0580DB-EFEE-4E5C-89FE-12DFA070A9E3}"/>
    <cellStyle name="20% - Accent5 9 5 4" xfId="24413" xr:uid="{ABF287DB-A5A9-48BB-8876-0436864FD273}"/>
    <cellStyle name="20% - Accent5 9 5 4 2" xfId="53090" xr:uid="{945424A1-BDFF-4CA6-8CC3-E3C7C7F43C95}"/>
    <cellStyle name="20% - Accent5 9 5 5" xfId="30256" xr:uid="{CC64BA41-D30B-4C9E-B7BE-65CA8887D37B}"/>
    <cellStyle name="20% - Accent5 9 6" xfId="1694" xr:uid="{AC870EEE-BA71-4597-90A2-77B21E3A8FFC}"/>
    <cellStyle name="20% - Accent5 9 6 2" xfId="3648" xr:uid="{876C7857-AB73-4790-AA26-CF78BFA5B1BF}"/>
    <cellStyle name="20% - Accent5 9 6 2 2" xfId="32388" xr:uid="{DA62F480-580D-48AC-A832-098EBA6D3785}"/>
    <cellStyle name="20% - Accent5 9 6 3" xfId="17119" xr:uid="{7918E55E-6037-49A7-B123-24B1A9300171}"/>
    <cellStyle name="20% - Accent5 9 6 3 2" xfId="45797" xr:uid="{2787886B-B608-4984-8BFE-03520D4F0862}"/>
    <cellStyle name="20% - Accent5 9 6 4" xfId="25972" xr:uid="{FB0ACBF1-76E0-4A5D-9146-FEC29EDD2398}"/>
    <cellStyle name="20% - Accent5 9 6 4 2" xfId="54649" xr:uid="{768A28FB-11A0-433A-99B5-972A9F93DB21}"/>
    <cellStyle name="20% - Accent5 9 6 5" xfId="30595" xr:uid="{EC8149E9-82FD-4F86-ABF4-A8E512E0A1AB}"/>
    <cellStyle name="20% - Accent5 9 7" xfId="2360" xr:uid="{742AF507-244C-41AC-A02B-73F93F6E3F8B}"/>
    <cellStyle name="20% - Accent5 9 7 2" xfId="27565" xr:uid="{0FF44F22-02CB-4CE2-A686-C9754ADE4CC7}"/>
    <cellStyle name="20% - Accent5 9 7 2 2" xfId="56242" xr:uid="{6C15F93F-8198-40EB-B771-DEBDB96867E4}"/>
    <cellStyle name="20% - Accent5 9 7 3" xfId="31100" xr:uid="{AF5BAAAB-31D4-4D66-8046-89E571816B74}"/>
    <cellStyle name="20% - Accent5 9 8" xfId="4148" xr:uid="{CD8CB01E-EFD2-4434-9EBF-9060E8D54CA9}"/>
    <cellStyle name="20% - Accent5 9 8 2" xfId="32833" xr:uid="{0F491E9E-5F44-401F-88D5-CF6FA13AB634}"/>
    <cellStyle name="20% - Accent5 9 9" xfId="9860" xr:uid="{50C05817-A0F2-475A-B6FF-F96A1BAC7728}"/>
    <cellStyle name="20% - Accent5 9 9 2" xfId="38538" xr:uid="{C9A05335-CBB6-452D-8512-EEC39D7D37FB}"/>
    <cellStyle name="20% - Accent6 10" xfId="527" xr:uid="{BA74E1F8-88DA-4077-A1A5-BF768A2BCF2F}"/>
    <cellStyle name="20% - Accent6 10 10" xfId="29428" xr:uid="{801032D5-5B7D-419A-A61E-52346A9B9590}"/>
    <cellStyle name="20% - Accent6 10 2" xfId="811" xr:uid="{66A913FA-9B26-4075-A764-248AF08A58ED}"/>
    <cellStyle name="20% - Accent6 10 2 2" xfId="2765" xr:uid="{281908D5-1C2D-4E94-8B2F-344C737CD302}"/>
    <cellStyle name="20% - Accent6 10 2 2 2" xfId="31505" xr:uid="{30162200-DE0A-4C61-A99E-EF9630C9BE79}"/>
    <cellStyle name="20% - Accent6 10 2 3" xfId="5523" xr:uid="{F01E5DE3-497A-4285-9471-AF215013D7E0}"/>
    <cellStyle name="20% - Accent6 10 2 3 2" xfId="34208" xr:uid="{2AE21C47-592D-4BD7-AE8E-D9BA3D160F1C}"/>
    <cellStyle name="20% - Accent6 10 2 4" xfId="11235" xr:uid="{F02A7E13-9926-44BD-A993-6B5C541A2E81}"/>
    <cellStyle name="20% - Accent6 10 2 4 2" xfId="39913" xr:uid="{67BC7EA2-F6CE-44DC-BCAE-9E9C3A8FC967}"/>
    <cellStyle name="20% - Accent6 10 2 5" xfId="20088" xr:uid="{141AEA97-BDA4-4937-9040-86489BBD7348}"/>
    <cellStyle name="20% - Accent6 10 2 5 2" xfId="48765" xr:uid="{FA079053-E254-4718-85A9-1AF68B2ABB1D}"/>
    <cellStyle name="20% - Accent6 10 2 6" xfId="29712" xr:uid="{4FDC90DB-F595-4860-A75B-0B8AF2D37683}"/>
    <cellStyle name="20% - Accent6 10 3" xfId="1084" xr:uid="{6CC71474-E66C-4723-911D-5D0210D7DBAC}"/>
    <cellStyle name="20% - Accent6 10 3 2" xfId="3038" xr:uid="{FB81F467-3F8E-4CD1-83FA-3A8E62E40F38}"/>
    <cellStyle name="20% - Accent6 10 3 2 2" xfId="31778" xr:uid="{EF1D5044-EE41-4440-BB0A-0128BCC49A15}"/>
    <cellStyle name="20% - Accent6 10 3 3" xfId="6940" xr:uid="{F2E55BB3-B2A4-46B0-9254-69CECAE27B97}"/>
    <cellStyle name="20% - Accent6 10 3 3 2" xfId="35625" xr:uid="{1E81892F-EE85-4CE1-B69D-85001FDAD17C}"/>
    <cellStyle name="20% - Accent6 10 3 4" xfId="12652" xr:uid="{41BF9D59-DDBC-4ECA-937D-C3A69C1E5C9B}"/>
    <cellStyle name="20% - Accent6 10 3 4 2" xfId="41330" xr:uid="{2EF77A15-29D7-4BC0-92DB-DD4033E40F00}"/>
    <cellStyle name="20% - Accent6 10 3 5" xfId="21505" xr:uid="{9EF48DAA-77C1-49FC-A1CE-8A00922C5237}"/>
    <cellStyle name="20% - Accent6 10 3 5 2" xfId="50182" xr:uid="{695153CA-01BB-4D20-B1E2-EB7065DDB6B8}"/>
    <cellStyle name="20% - Accent6 10 3 6" xfId="29985" xr:uid="{D3492ED6-A7D7-4B5F-94AD-55D9E2C339F7}"/>
    <cellStyle name="20% - Accent6 10 4" xfId="1379" xr:uid="{7AE4CC9D-31D7-418A-ACFD-7606A22FD48A}"/>
    <cellStyle name="20% - Accent6 10 4 2" xfId="3333" xr:uid="{20CDB48C-D1ED-4590-A31F-8E0980BD159E}"/>
    <cellStyle name="20% - Accent6 10 4 2 2" xfId="32073" xr:uid="{AFA554B5-71AB-4FEE-B403-5432BF6F8764}"/>
    <cellStyle name="20% - Accent6 10 4 3" xfId="8357" xr:uid="{222021E6-C9AF-46F9-94FD-822025FCC743}"/>
    <cellStyle name="20% - Accent6 10 4 3 2" xfId="37042" xr:uid="{81620B3A-48A6-441D-AB15-09508332733E}"/>
    <cellStyle name="20% - Accent6 10 4 4" xfId="14069" xr:uid="{29790161-9767-4E1F-8F91-C3950B9FDD08}"/>
    <cellStyle name="20% - Accent6 10 4 4 2" xfId="42747" xr:uid="{9DEC7375-D4AA-48AD-AF31-2075608FE16A}"/>
    <cellStyle name="20% - Accent6 10 4 5" xfId="22922" xr:uid="{9242139F-4A91-45AF-A4A2-D861A0CBB2C8}"/>
    <cellStyle name="20% - Accent6 10 4 5 2" xfId="51599" xr:uid="{96836222-9D12-4DD4-8D6F-C0B2155A9435}"/>
    <cellStyle name="20% - Accent6 10 4 6" xfId="30280" xr:uid="{D3241937-5A94-4B8B-B7F8-CD215F4C326F}"/>
    <cellStyle name="20% - Accent6 10 5" xfId="1718" xr:uid="{A4489D31-14AD-46D5-96DC-F306F77EF7AF}"/>
    <cellStyle name="20% - Accent6 10 5 2" xfId="3672" xr:uid="{929B8C6F-4751-4265-992B-46C8E5E11CE0}"/>
    <cellStyle name="20% - Accent6 10 5 2 2" xfId="32412" xr:uid="{4C1C1C5A-BAF8-4581-940C-9871131D1AAA}"/>
    <cellStyle name="20% - Accent6 10 5 3" xfId="15584" xr:uid="{8C3F2EE4-4CCF-42E3-8C70-236FB73D2A97}"/>
    <cellStyle name="20% - Accent6 10 5 3 2" xfId="44262" xr:uid="{22A2BCBB-3D3D-4764-83B8-B07880CCF91A}"/>
    <cellStyle name="20% - Accent6 10 5 4" xfId="24437" xr:uid="{C52F1045-ECB3-4A2B-BC44-919C3FC82648}"/>
    <cellStyle name="20% - Accent6 10 5 4 2" xfId="53114" xr:uid="{8E80AB36-9690-4A42-9D8C-C2CFAACB4A80}"/>
    <cellStyle name="20% - Accent6 10 5 5" xfId="30619" xr:uid="{5B3B36A3-5470-47E0-9BDC-A72A4080D3AE}"/>
    <cellStyle name="20% - Accent6 10 6" xfId="2481" xr:uid="{E9C4FD93-04C5-422A-A99A-96E54EE5B609}"/>
    <cellStyle name="20% - Accent6 10 6 2" xfId="17143" xr:uid="{92475AFB-C594-4068-9512-A2F8BFFFFD16}"/>
    <cellStyle name="20% - Accent6 10 6 2 2" xfId="45821" xr:uid="{206F70CF-A22D-4BE8-B767-DB44CDD76099}"/>
    <cellStyle name="20% - Accent6 10 6 3" xfId="25996" xr:uid="{E5340EFC-17AB-4399-B64A-8D418ADD9818}"/>
    <cellStyle name="20% - Accent6 10 6 3 2" xfId="54673" xr:uid="{837FCAB2-6D83-4C3E-A834-5AA69E6C3469}"/>
    <cellStyle name="20% - Accent6 10 6 4" xfId="31221" xr:uid="{AED49FFA-1214-42CA-8285-0AEE96184972}"/>
    <cellStyle name="20% - Accent6 10 7" xfId="4172" xr:uid="{FE3685E8-8724-42C4-9167-D24CB9BFEAEB}"/>
    <cellStyle name="20% - Accent6 10 7 2" xfId="27589" xr:uid="{0A0DE660-C842-4479-B343-237F2AAA2E8D}"/>
    <cellStyle name="20% - Accent6 10 7 2 2" xfId="56266" xr:uid="{CB315DBF-D831-4A5E-B6FB-6D4A969FB056}"/>
    <cellStyle name="20% - Accent6 10 7 3" xfId="32857" xr:uid="{DBC13581-DD2D-408C-A362-FE99005D68D3}"/>
    <cellStyle name="20% - Accent6 10 8" xfId="9884" xr:uid="{1BF0D5DF-76AE-4027-BC5C-0DAE184E8422}"/>
    <cellStyle name="20% - Accent6 10 8 2" xfId="38562" xr:uid="{1EFF39E0-0A3E-4D8B-8852-D0E11B8759B7}"/>
    <cellStyle name="20% - Accent6 10 9" xfId="18737" xr:uid="{265E8E09-D102-4AE0-AA6A-42045F0A9774}"/>
    <cellStyle name="20% - Accent6 10 9 2" xfId="47414" xr:uid="{C82D346B-6A0B-424F-96D1-B042BB829E4F}"/>
    <cellStyle name="20% - Accent6 11" xfId="833" xr:uid="{AB183BB2-BD75-4E5D-9D41-8E627E52F4F0}"/>
    <cellStyle name="20% - Accent6 11 2" xfId="1106" xr:uid="{399CD840-4315-4E44-8199-DCD53F3062ED}"/>
    <cellStyle name="20% - Accent6 11 2 2" xfId="3060" xr:uid="{B279EC42-A410-43A7-AD8B-CD14408CD2ED}"/>
    <cellStyle name="20% - Accent6 11 2 2 2" xfId="31800" xr:uid="{253EDE0F-3F9A-4492-BA7F-68130259DA6C}"/>
    <cellStyle name="20% - Accent6 11 2 3" xfId="5545" xr:uid="{891E2D5F-4F2E-4BA9-91BC-92241448C6CD}"/>
    <cellStyle name="20% - Accent6 11 2 3 2" xfId="34230" xr:uid="{EAB76E39-43B1-4864-9129-AEF7EA95C9C1}"/>
    <cellStyle name="20% - Accent6 11 2 4" xfId="11257" xr:uid="{B8222A6C-9725-4EE9-B2D2-6D9057C6C8F4}"/>
    <cellStyle name="20% - Accent6 11 2 4 2" xfId="39935" xr:uid="{BB741722-D8EC-481B-BDC5-6584E047D78F}"/>
    <cellStyle name="20% - Accent6 11 2 5" xfId="20110" xr:uid="{0F3DE9C1-4827-40B2-9444-959F4CA6E41A}"/>
    <cellStyle name="20% - Accent6 11 2 5 2" xfId="48787" xr:uid="{5CE411C1-A84F-4362-AEFE-591CBF71382C}"/>
    <cellStyle name="20% - Accent6 11 2 6" xfId="30007" xr:uid="{3546C328-34E2-4524-A505-06A485A04AD0}"/>
    <cellStyle name="20% - Accent6 11 3" xfId="1401" xr:uid="{02978B8A-C2F2-4787-B8BB-5283EBE80E9E}"/>
    <cellStyle name="20% - Accent6 11 3 2" xfId="3355" xr:uid="{8727274B-EE3A-46D9-9CC7-9355A36FEC7A}"/>
    <cellStyle name="20% - Accent6 11 3 2 2" xfId="32095" xr:uid="{B5263F8A-2098-4A99-BA0A-67C87B78F03D}"/>
    <cellStyle name="20% - Accent6 11 3 3" xfId="6962" xr:uid="{844A8455-F139-45CA-B2F9-7ACFE8307367}"/>
    <cellStyle name="20% - Accent6 11 3 3 2" xfId="35647" xr:uid="{99BEBEFE-7D60-4D64-A47C-9F015BADD420}"/>
    <cellStyle name="20% - Accent6 11 3 4" xfId="12674" xr:uid="{A2848202-9329-49B2-B052-CC1519718D7E}"/>
    <cellStyle name="20% - Accent6 11 3 4 2" xfId="41352" xr:uid="{3D6CCD7B-9639-4D84-B0D5-35740C3C8660}"/>
    <cellStyle name="20% - Accent6 11 3 5" xfId="21527" xr:uid="{4B9DAC64-2CFA-4399-84FD-A3712755B0DA}"/>
    <cellStyle name="20% - Accent6 11 3 5 2" xfId="50204" xr:uid="{1A2B5F3D-A41A-49CA-9F2B-29DE9A7F2D7B}"/>
    <cellStyle name="20% - Accent6 11 3 6" xfId="30302" xr:uid="{5C91F089-AEFA-419E-BFA5-CD4CE94BB05E}"/>
    <cellStyle name="20% - Accent6 11 4" xfId="1740" xr:uid="{E6189A25-6B4B-4ABC-A7D0-E01DE7575F87}"/>
    <cellStyle name="20% - Accent6 11 4 2" xfId="3694" xr:uid="{A1B6AD86-9018-451D-BFEB-430207C12458}"/>
    <cellStyle name="20% - Accent6 11 4 2 2" xfId="32434" xr:uid="{D11FCFCA-E6F4-4417-A47A-995FB6D02735}"/>
    <cellStyle name="20% - Accent6 11 4 3" xfId="8379" xr:uid="{91518E4E-7E4C-4FE1-8D25-852627428BCB}"/>
    <cellStyle name="20% - Accent6 11 4 3 2" xfId="37064" xr:uid="{190821E2-7B05-4FD6-80FD-65924191300C}"/>
    <cellStyle name="20% - Accent6 11 4 4" xfId="14091" xr:uid="{3D20528E-F0AC-4D83-8D4F-946EEB6FD3E4}"/>
    <cellStyle name="20% - Accent6 11 4 4 2" xfId="42769" xr:uid="{BC9AA610-102E-411F-A51A-6D035B66BF85}"/>
    <cellStyle name="20% - Accent6 11 4 5" xfId="22944" xr:uid="{2E1051B7-D385-4CC3-8E1D-1FF16A4EE238}"/>
    <cellStyle name="20% - Accent6 11 4 5 2" xfId="51621" xr:uid="{E1B02791-5266-4E29-A61D-23DC62B88876}"/>
    <cellStyle name="20% - Accent6 11 4 6" xfId="30641" xr:uid="{12F881F2-C7F6-4E01-9663-60BC1BCD82EF}"/>
    <cellStyle name="20% - Accent6 11 5" xfId="2787" xr:uid="{D42C6E4E-FB3F-4646-BD23-9D073EE569A4}"/>
    <cellStyle name="20% - Accent6 11 5 2" xfId="15606" xr:uid="{6707CE58-A475-4F58-9241-2B769DCB5260}"/>
    <cellStyle name="20% - Accent6 11 5 2 2" xfId="44284" xr:uid="{614731F7-1AC5-442A-B461-494F503955FB}"/>
    <cellStyle name="20% - Accent6 11 5 3" xfId="24459" xr:uid="{F30F3830-059C-46A6-A79D-98D65F7501CD}"/>
    <cellStyle name="20% - Accent6 11 5 3 2" xfId="53136" xr:uid="{8BB33261-A4E1-4D82-93C9-7C62852BF2B6}"/>
    <cellStyle name="20% - Accent6 11 5 4" xfId="31527" xr:uid="{B64581AB-C40E-468F-A579-9924E5BC310D}"/>
    <cellStyle name="20% - Accent6 11 6" xfId="4194" xr:uid="{6E7F7663-BA40-4C3B-BB4A-979F75715395}"/>
    <cellStyle name="20% - Accent6 11 6 2" xfId="17165" xr:uid="{837381E5-F338-469D-91F1-6DD128F3B3EC}"/>
    <cellStyle name="20% - Accent6 11 6 2 2" xfId="45843" xr:uid="{ACDD92EB-4680-4328-8F5B-1676BFEBD4BB}"/>
    <cellStyle name="20% - Accent6 11 6 3" xfId="26018" xr:uid="{59F2D824-AA3D-4C07-80F3-926BA418C554}"/>
    <cellStyle name="20% - Accent6 11 6 3 2" xfId="54695" xr:uid="{07DB994C-A882-468C-9764-EB91382DDEEC}"/>
    <cellStyle name="20% - Accent6 11 6 4" xfId="32879" xr:uid="{B305C026-1108-43F4-BEBD-1EA4C20E6333}"/>
    <cellStyle name="20% - Accent6 11 7" xfId="9906" xr:uid="{F083FC7F-CA58-4A1C-9283-ED3A5A5F46B6}"/>
    <cellStyle name="20% - Accent6 11 7 2" xfId="27611" xr:uid="{CC282E1A-D561-4293-93DD-8F5BE154D065}"/>
    <cellStyle name="20% - Accent6 11 7 2 2" xfId="56288" xr:uid="{69BE4D4D-6F4F-473E-99C1-0A9011950E1D}"/>
    <cellStyle name="20% - Accent6 11 7 3" xfId="38584" xr:uid="{AB1BCE1C-2AB6-492E-B86E-83FE93428BF5}"/>
    <cellStyle name="20% - Accent6 11 8" xfId="18759" xr:uid="{88B27672-63B9-450A-9EDE-46D2A41AB7B4}"/>
    <cellStyle name="20% - Accent6 11 8 2" xfId="47436" xr:uid="{DD9E4AD4-EDB0-4F97-A52F-38D6EBDF528E}"/>
    <cellStyle name="20% - Accent6 11 9" xfId="29734" xr:uid="{9BF6BD7B-CD35-4BF2-96C9-CE0EFB89FAB0}"/>
    <cellStyle name="20% - Accent6 12" xfId="855" xr:uid="{2AF8B2D5-4191-403E-A311-E57A2EEB18C2}"/>
    <cellStyle name="20% - Accent6 12 2" xfId="1128" xr:uid="{1AB3C3CA-DA41-4E93-B66B-7D71EFE0EA3B}"/>
    <cellStyle name="20% - Accent6 12 2 2" xfId="3082" xr:uid="{6BED5A0F-2B43-4F80-892A-3B82FC04315F}"/>
    <cellStyle name="20% - Accent6 12 2 2 2" xfId="31822" xr:uid="{CCC3A32C-616B-41DE-AB63-8BD428A2E6C8}"/>
    <cellStyle name="20% - Accent6 12 2 3" xfId="5567" xr:uid="{6A64C9DA-A9B0-4900-9204-D5461340A71D}"/>
    <cellStyle name="20% - Accent6 12 2 3 2" xfId="34252" xr:uid="{A82C2153-9147-49D8-A40C-2ACAC7AD1B2E}"/>
    <cellStyle name="20% - Accent6 12 2 4" xfId="11279" xr:uid="{04AECBE9-E783-4E30-AECD-E0BF1D3AC5DC}"/>
    <cellStyle name="20% - Accent6 12 2 4 2" xfId="39957" xr:uid="{59513A6C-EDB5-4184-91A4-945418536D76}"/>
    <cellStyle name="20% - Accent6 12 2 5" xfId="20132" xr:uid="{8CF2A692-1F80-4E43-A18E-0AA64FB293E0}"/>
    <cellStyle name="20% - Accent6 12 2 5 2" xfId="48809" xr:uid="{F2DAF0A9-8BBD-40B3-8D46-CFBB5DFA4B65}"/>
    <cellStyle name="20% - Accent6 12 2 6" xfId="30029" xr:uid="{01F77565-5A59-44F1-AF61-94C5B0D355C4}"/>
    <cellStyle name="20% - Accent6 12 3" xfId="1423" xr:uid="{DB29E2D1-7E41-4625-8411-B696C86BD346}"/>
    <cellStyle name="20% - Accent6 12 3 2" xfId="3377" xr:uid="{3A66AAB8-DBB9-4D1A-97E9-D28AB7A1D1B6}"/>
    <cellStyle name="20% - Accent6 12 3 2 2" xfId="32117" xr:uid="{2DEAEA57-A9D0-4ED4-9F62-9A8F1CEA68E2}"/>
    <cellStyle name="20% - Accent6 12 3 3" xfId="6984" xr:uid="{F7E37264-129D-4A85-9D54-EDB6E2F39993}"/>
    <cellStyle name="20% - Accent6 12 3 3 2" xfId="35669" xr:uid="{648AFF44-E566-4603-825C-E719E68A969B}"/>
    <cellStyle name="20% - Accent6 12 3 4" xfId="12696" xr:uid="{E8AE9B88-8DA7-4204-88D1-7C65BD1E4119}"/>
    <cellStyle name="20% - Accent6 12 3 4 2" xfId="41374" xr:uid="{55D18F6A-B45D-4256-B693-204FCF7F24C8}"/>
    <cellStyle name="20% - Accent6 12 3 5" xfId="21549" xr:uid="{DB9F7E57-846B-477A-97F4-0047F4A73C3E}"/>
    <cellStyle name="20% - Accent6 12 3 5 2" xfId="50226" xr:uid="{7B6DA6E9-6CC7-443E-81BB-E26DE6EE4092}"/>
    <cellStyle name="20% - Accent6 12 3 6" xfId="30324" xr:uid="{905C44AB-C893-4D5E-930C-DB8EAB457591}"/>
    <cellStyle name="20% - Accent6 12 4" xfId="1762" xr:uid="{D6D5C330-C36F-4789-A043-D3FF59DE4BE4}"/>
    <cellStyle name="20% - Accent6 12 4 2" xfId="3716" xr:uid="{D4BED5E3-BB3B-4DE5-8975-214947ACBA7F}"/>
    <cellStyle name="20% - Accent6 12 4 2 2" xfId="32456" xr:uid="{DAD2C198-8449-4010-B14D-CFE0C94ACAF5}"/>
    <cellStyle name="20% - Accent6 12 4 3" xfId="8401" xr:uid="{267C5E0F-0656-4A3D-A6BF-DFC5500020BE}"/>
    <cellStyle name="20% - Accent6 12 4 3 2" xfId="37086" xr:uid="{8F794ABC-9A5D-4175-AF18-C64CDDB3A2AB}"/>
    <cellStyle name="20% - Accent6 12 4 4" xfId="14113" xr:uid="{ADEF153B-6A52-4CEA-99D4-0A79A0F25C89}"/>
    <cellStyle name="20% - Accent6 12 4 4 2" xfId="42791" xr:uid="{D7480863-468A-4A85-B412-18D31DEB1882}"/>
    <cellStyle name="20% - Accent6 12 4 5" xfId="22966" xr:uid="{D5A239C2-92B2-4463-8F3D-4FCD1FBFE0CE}"/>
    <cellStyle name="20% - Accent6 12 4 5 2" xfId="51643" xr:uid="{385A7401-3F14-408F-9D90-828F86FC2390}"/>
    <cellStyle name="20% - Accent6 12 4 6" xfId="30663" xr:uid="{55AD47C0-BD51-42B2-87A6-5570F0D36B49}"/>
    <cellStyle name="20% - Accent6 12 5" xfId="2809" xr:uid="{9404CDBD-A59C-471B-9C2E-6CC229B45034}"/>
    <cellStyle name="20% - Accent6 12 5 2" xfId="15628" xr:uid="{1B9DF111-782F-4CB8-8EF5-B4F5584D7A2C}"/>
    <cellStyle name="20% - Accent6 12 5 2 2" xfId="44306" xr:uid="{1021463E-CE73-47F5-88F8-1C114210E2D7}"/>
    <cellStyle name="20% - Accent6 12 5 3" xfId="24481" xr:uid="{9F8D864A-B8D6-454B-989A-C608970A357C}"/>
    <cellStyle name="20% - Accent6 12 5 3 2" xfId="53158" xr:uid="{46EBA891-806C-4AA0-8940-0178882419F4}"/>
    <cellStyle name="20% - Accent6 12 5 4" xfId="31549" xr:uid="{4E0722E7-50BA-4FAB-8FF2-0077E6CADC63}"/>
    <cellStyle name="20% - Accent6 12 6" xfId="4216" xr:uid="{D65FEDBE-B3E0-47CF-B86F-D6FC6DB81F10}"/>
    <cellStyle name="20% - Accent6 12 6 2" xfId="17187" xr:uid="{7280E0CA-C798-4223-8707-8388799BBB62}"/>
    <cellStyle name="20% - Accent6 12 6 2 2" xfId="45865" xr:uid="{141D5262-775F-4F07-B2FF-D08E291E5588}"/>
    <cellStyle name="20% - Accent6 12 6 3" xfId="26040" xr:uid="{8CE5FE00-BB69-41C0-BE55-B776988667D3}"/>
    <cellStyle name="20% - Accent6 12 6 3 2" xfId="54717" xr:uid="{13E99112-FACB-406D-BA5E-36079A471BB8}"/>
    <cellStyle name="20% - Accent6 12 6 4" xfId="32901" xr:uid="{94EF9228-EFE4-48BA-A212-A97EF4D064AE}"/>
    <cellStyle name="20% - Accent6 12 7" xfId="9928" xr:uid="{FE91F3F5-1799-4AF0-91F8-EDED97D9BE04}"/>
    <cellStyle name="20% - Accent6 12 7 2" xfId="27633" xr:uid="{F75A13B9-B855-4DE9-98BB-08460615F890}"/>
    <cellStyle name="20% - Accent6 12 7 2 2" xfId="56310" xr:uid="{4681F8AF-AFBD-402A-8C1C-4D6B82A8800E}"/>
    <cellStyle name="20% - Accent6 12 7 3" xfId="38606" xr:uid="{EF27C116-E9DC-491E-B6F9-018ADB8515DB}"/>
    <cellStyle name="20% - Accent6 12 8" xfId="18781" xr:uid="{AFE2B22A-65E8-44AD-9195-41B0E54BEC21}"/>
    <cellStyle name="20% - Accent6 12 8 2" xfId="47458" xr:uid="{727580D5-9723-4BBA-B299-C1582DEB1F7B}"/>
    <cellStyle name="20% - Accent6 12 9" xfId="29756" xr:uid="{B0278B29-9669-424A-AFDA-77D2C15307CA}"/>
    <cellStyle name="20% - Accent6 13" xfId="877" xr:uid="{97B9F059-0BE9-4CB4-8339-BDFAE2ED4F65}"/>
    <cellStyle name="20% - Accent6 13 2" xfId="1150" xr:uid="{9C23225E-1BD2-47D3-9C0F-598D79722D44}"/>
    <cellStyle name="20% - Accent6 13 2 2" xfId="3104" xr:uid="{93354B89-CBC5-4BC8-B621-923A8EC113A9}"/>
    <cellStyle name="20% - Accent6 13 2 2 2" xfId="31844" xr:uid="{FA508689-0BF6-4B53-B7DE-CC76B86C2E22}"/>
    <cellStyle name="20% - Accent6 13 2 3" xfId="5589" xr:uid="{249DE976-C0D5-4BDA-AFCF-E4CBBA12B26C}"/>
    <cellStyle name="20% - Accent6 13 2 3 2" xfId="34274" xr:uid="{6BA296D2-CD77-4735-8977-D98AA5541EFE}"/>
    <cellStyle name="20% - Accent6 13 2 4" xfId="11301" xr:uid="{9458F4CC-AA42-40AE-BCEC-6A0AA0E1885C}"/>
    <cellStyle name="20% - Accent6 13 2 4 2" xfId="39979" xr:uid="{9E0CD0EF-6C43-4318-8348-73C4C7F8C209}"/>
    <cellStyle name="20% - Accent6 13 2 5" xfId="20154" xr:uid="{4BF141BD-0A82-4125-B32A-07E404CDF0EE}"/>
    <cellStyle name="20% - Accent6 13 2 5 2" xfId="48831" xr:uid="{5B57CBBC-906D-4AA8-8E36-50B0BA3E3ACC}"/>
    <cellStyle name="20% - Accent6 13 2 6" xfId="30051" xr:uid="{15B4BDE3-1D85-4495-AA65-070A3EE9ACCC}"/>
    <cellStyle name="20% - Accent6 13 3" xfId="1445" xr:uid="{755E34DA-8D4F-405D-93EE-2976E24D8586}"/>
    <cellStyle name="20% - Accent6 13 3 2" xfId="3399" xr:uid="{54EDE1F7-D0FD-4133-9B05-063C29523AB8}"/>
    <cellStyle name="20% - Accent6 13 3 2 2" xfId="32139" xr:uid="{428DD61F-7C2D-4945-B00C-480DE65AEEA0}"/>
    <cellStyle name="20% - Accent6 13 3 3" xfId="7006" xr:uid="{E073F9A8-493C-4198-92B6-14B674A7EA2C}"/>
    <cellStyle name="20% - Accent6 13 3 3 2" xfId="35691" xr:uid="{E03DA3C2-F35D-40FE-8B1E-B091C5A265CA}"/>
    <cellStyle name="20% - Accent6 13 3 4" xfId="12718" xr:uid="{A6E33576-E910-4E4A-A26B-6060C5B9A33F}"/>
    <cellStyle name="20% - Accent6 13 3 4 2" xfId="41396" xr:uid="{85A19E61-06A3-4218-8354-E1AADB8D3442}"/>
    <cellStyle name="20% - Accent6 13 3 5" xfId="21571" xr:uid="{4B7BCAAA-19C3-4CF7-A810-CB80C11F828B}"/>
    <cellStyle name="20% - Accent6 13 3 5 2" xfId="50248" xr:uid="{560B0DBF-4840-4466-9EE1-00CAFBC3ABFE}"/>
    <cellStyle name="20% - Accent6 13 3 6" xfId="30346" xr:uid="{1ECCCB62-5C2A-4C69-AB34-30044D1E2133}"/>
    <cellStyle name="20% - Accent6 13 4" xfId="1784" xr:uid="{4BFC716F-1639-4FB7-B1A9-7A1F8E46375F}"/>
    <cellStyle name="20% - Accent6 13 4 2" xfId="3738" xr:uid="{2CF57694-086F-4A00-8AF4-4B9D4ED01E64}"/>
    <cellStyle name="20% - Accent6 13 4 2 2" xfId="32478" xr:uid="{1B0959DD-20F6-495F-9D53-54173E779659}"/>
    <cellStyle name="20% - Accent6 13 4 3" xfId="8423" xr:uid="{36B91EAD-9AC0-426F-B6D7-1306C8BEDA54}"/>
    <cellStyle name="20% - Accent6 13 4 3 2" xfId="37108" xr:uid="{A35FC02E-CC7D-4F37-A1B0-E482D1B21DDC}"/>
    <cellStyle name="20% - Accent6 13 4 4" xfId="14135" xr:uid="{63FEED9D-39DA-4FB8-9CFB-91CE730649C6}"/>
    <cellStyle name="20% - Accent6 13 4 4 2" xfId="42813" xr:uid="{7F9351E5-8C86-44D1-98F8-BABCA22F7D4D}"/>
    <cellStyle name="20% - Accent6 13 4 5" xfId="22988" xr:uid="{E31C7E49-5300-4161-B3B0-85448C7FB2F7}"/>
    <cellStyle name="20% - Accent6 13 4 5 2" xfId="51665" xr:uid="{C1131CBA-1AAD-461E-A1F9-550A0B691298}"/>
    <cellStyle name="20% - Accent6 13 4 6" xfId="30685" xr:uid="{C15113CA-0C9C-4294-A7EC-0D40D8D77686}"/>
    <cellStyle name="20% - Accent6 13 5" xfId="2831" xr:uid="{7E71D897-0714-42D8-8E93-AA6B86DEBCF8}"/>
    <cellStyle name="20% - Accent6 13 5 2" xfId="15650" xr:uid="{E9303CDA-3089-45D9-8120-F1AF749AA088}"/>
    <cellStyle name="20% - Accent6 13 5 2 2" xfId="44328" xr:uid="{4B14AD8C-CF1E-4FD4-92B5-8962C7A447C2}"/>
    <cellStyle name="20% - Accent6 13 5 3" xfId="24503" xr:uid="{08DB1930-A312-457D-9D00-6B79CB4F8CA3}"/>
    <cellStyle name="20% - Accent6 13 5 3 2" xfId="53180" xr:uid="{CA2BBED0-5AE7-4742-8391-81EFA4EFF5CA}"/>
    <cellStyle name="20% - Accent6 13 5 4" xfId="31571" xr:uid="{C5261B05-6328-4AF5-9DCB-E06438F91C82}"/>
    <cellStyle name="20% - Accent6 13 6" xfId="4238" xr:uid="{3ED7894E-C83B-4607-B91F-CF8396A13B58}"/>
    <cellStyle name="20% - Accent6 13 6 2" xfId="17209" xr:uid="{80FA5D8C-0E89-463A-B9E2-FAD4A31A3560}"/>
    <cellStyle name="20% - Accent6 13 6 2 2" xfId="45887" xr:uid="{10713828-54E6-4032-9522-C7E8B3F5FFA2}"/>
    <cellStyle name="20% - Accent6 13 6 3" xfId="26062" xr:uid="{87CD8B37-1F19-4485-829E-41BA82C82206}"/>
    <cellStyle name="20% - Accent6 13 6 3 2" xfId="54739" xr:uid="{32D9090D-9C92-4B6E-9371-55C45D0597B8}"/>
    <cellStyle name="20% - Accent6 13 6 4" xfId="32923" xr:uid="{154CD7BE-06B4-4F17-9AF4-E8971DBBC222}"/>
    <cellStyle name="20% - Accent6 13 7" xfId="9950" xr:uid="{1FBA7A14-A81A-4436-AFCB-F55A542030E5}"/>
    <cellStyle name="20% - Accent6 13 7 2" xfId="27655" xr:uid="{2C381414-348C-462A-BFDD-3DD55F9DD7E0}"/>
    <cellStyle name="20% - Accent6 13 7 2 2" xfId="56332" xr:uid="{9F9CB35F-ED8B-4B6A-9AF0-1427727EBC39}"/>
    <cellStyle name="20% - Accent6 13 7 3" xfId="38628" xr:uid="{CC841F0D-37DA-4DA5-8B18-B9A10893C9A5}"/>
    <cellStyle name="20% - Accent6 13 8" xfId="18803" xr:uid="{4C8E316D-14FA-46E2-9C5A-F6B4F83A7A1F}"/>
    <cellStyle name="20% - Accent6 13 8 2" xfId="47480" xr:uid="{FE0B22E1-D0A6-440D-B6B2-B6C39E4E13FE}"/>
    <cellStyle name="20% - Accent6 13 9" xfId="29778" xr:uid="{93F7E015-B60E-4664-A95F-7E778A9EC125}"/>
    <cellStyle name="20% - Accent6 14" xfId="899" xr:uid="{43A992D1-2224-4F0A-84F0-2C38C25223AB}"/>
    <cellStyle name="20% - Accent6 14 2" xfId="1172" xr:uid="{84DA6813-ED7A-41EC-880D-5F7258C53264}"/>
    <cellStyle name="20% - Accent6 14 2 2" xfId="3126" xr:uid="{6F8DB9A3-11DB-4B9F-8E08-49F113CB94F3}"/>
    <cellStyle name="20% - Accent6 14 2 2 2" xfId="31866" xr:uid="{FFB0BDF6-688F-4441-99CC-005773C82128}"/>
    <cellStyle name="20% - Accent6 14 2 3" xfId="5611" xr:uid="{D7BE0CF9-4159-4828-9409-2579298CE66E}"/>
    <cellStyle name="20% - Accent6 14 2 3 2" xfId="34296" xr:uid="{02C25C98-0045-4B7F-9E07-EC21552331EB}"/>
    <cellStyle name="20% - Accent6 14 2 4" xfId="11323" xr:uid="{703CDEA0-8A49-415D-80A1-E4A928551095}"/>
    <cellStyle name="20% - Accent6 14 2 4 2" xfId="40001" xr:uid="{DED0C32A-BAB3-4509-8940-44ED5F9E9D89}"/>
    <cellStyle name="20% - Accent6 14 2 5" xfId="20176" xr:uid="{B360FFB7-85DB-49F1-90C6-A302B3C70745}"/>
    <cellStyle name="20% - Accent6 14 2 5 2" xfId="48853" xr:uid="{761F4AF4-FF65-40F1-829D-B5A6901076D4}"/>
    <cellStyle name="20% - Accent6 14 2 6" xfId="30073" xr:uid="{1585248C-4D6C-49E0-A391-F6442C1739D4}"/>
    <cellStyle name="20% - Accent6 14 3" xfId="1467" xr:uid="{80EED2D4-620C-45A2-B33A-C6C32BE62FC1}"/>
    <cellStyle name="20% - Accent6 14 3 2" xfId="3421" xr:uid="{8CEEC166-D99A-4D7E-9BDD-595574333368}"/>
    <cellStyle name="20% - Accent6 14 3 2 2" xfId="32161" xr:uid="{A80B42F4-F5A7-4230-B542-622F7213EFF4}"/>
    <cellStyle name="20% - Accent6 14 3 3" xfId="7028" xr:uid="{2C3B0FF9-089B-4C84-A2A7-9C1A8176FAF1}"/>
    <cellStyle name="20% - Accent6 14 3 3 2" xfId="35713" xr:uid="{DCFAAF77-CBE4-45E9-BC0A-39FFEE90D4C9}"/>
    <cellStyle name="20% - Accent6 14 3 4" xfId="12740" xr:uid="{D83F9B50-45D0-438A-83B1-4DF45F8B69A8}"/>
    <cellStyle name="20% - Accent6 14 3 4 2" xfId="41418" xr:uid="{1728FB27-0789-4F2E-848A-07AE70C22683}"/>
    <cellStyle name="20% - Accent6 14 3 5" xfId="21593" xr:uid="{56B0EB15-AE0C-4055-9C2A-D04D5BAB41B3}"/>
    <cellStyle name="20% - Accent6 14 3 5 2" xfId="50270" xr:uid="{B97C4480-D927-4CE3-8AFD-0B13E41DA9B6}"/>
    <cellStyle name="20% - Accent6 14 3 6" xfId="30368" xr:uid="{5F93C6F6-74CD-4485-8EB7-87B2292B5CC8}"/>
    <cellStyle name="20% - Accent6 14 4" xfId="1806" xr:uid="{48E96E82-EAD2-4498-A739-D3693B52D1C5}"/>
    <cellStyle name="20% - Accent6 14 4 2" xfId="3760" xr:uid="{22802D13-A43F-4775-B898-567FFA1991FE}"/>
    <cellStyle name="20% - Accent6 14 4 2 2" xfId="32500" xr:uid="{F3715EC7-32C7-433D-A971-B35FCB329535}"/>
    <cellStyle name="20% - Accent6 14 4 3" xfId="8445" xr:uid="{7A2FA0A8-F82F-40AC-943E-F50330816B92}"/>
    <cellStyle name="20% - Accent6 14 4 3 2" xfId="37130" xr:uid="{1FA50B5D-8E8F-4393-8F9B-EC0E7D7135ED}"/>
    <cellStyle name="20% - Accent6 14 4 4" xfId="14157" xr:uid="{1D3F29E5-CCCA-4519-9ED4-578676F9F502}"/>
    <cellStyle name="20% - Accent6 14 4 4 2" xfId="42835" xr:uid="{81A6CF6E-2660-41A9-8E67-F99F896005DF}"/>
    <cellStyle name="20% - Accent6 14 4 5" xfId="23010" xr:uid="{FF9A4061-0F00-4D14-B40C-6838BE0A6141}"/>
    <cellStyle name="20% - Accent6 14 4 5 2" xfId="51687" xr:uid="{38A91199-BCD7-4688-B509-04905ABEF429}"/>
    <cellStyle name="20% - Accent6 14 4 6" xfId="30707" xr:uid="{1299E0BE-D3B9-46D4-A225-7F8258499C38}"/>
    <cellStyle name="20% - Accent6 14 5" xfId="2853" xr:uid="{8105AE30-E957-49DB-B072-D19B162F4A97}"/>
    <cellStyle name="20% - Accent6 14 5 2" xfId="15672" xr:uid="{AD081702-580D-4BEA-BAE7-69930CA49793}"/>
    <cellStyle name="20% - Accent6 14 5 2 2" xfId="44350" xr:uid="{5EF5C4E0-2E50-482B-9220-02C398E21CA3}"/>
    <cellStyle name="20% - Accent6 14 5 3" xfId="24525" xr:uid="{3E08B536-7B23-4BAD-96D1-A9E376F27D24}"/>
    <cellStyle name="20% - Accent6 14 5 3 2" xfId="53202" xr:uid="{0B0291BD-E084-469C-97AC-CA116A743ECD}"/>
    <cellStyle name="20% - Accent6 14 5 4" xfId="31593" xr:uid="{76E0CB34-5914-43EA-8E96-C17A2E82F860}"/>
    <cellStyle name="20% - Accent6 14 6" xfId="4260" xr:uid="{7EE74765-84FE-4FA0-A750-503E244668E8}"/>
    <cellStyle name="20% - Accent6 14 6 2" xfId="17231" xr:uid="{7D14DF64-13BE-419A-8E9E-4F0DDDE5F0CD}"/>
    <cellStyle name="20% - Accent6 14 6 2 2" xfId="45909" xr:uid="{A2F7A744-6D3B-4B7D-AA99-7941B035BFD4}"/>
    <cellStyle name="20% - Accent6 14 6 3" xfId="26084" xr:uid="{BC22D36F-D312-49AD-93A2-23581A420966}"/>
    <cellStyle name="20% - Accent6 14 6 3 2" xfId="54761" xr:uid="{2AC680B9-5826-44CD-A50F-AC19829678B6}"/>
    <cellStyle name="20% - Accent6 14 6 4" xfId="32945" xr:uid="{43D2D577-C27C-4E89-BA2C-068743CB473C}"/>
    <cellStyle name="20% - Accent6 14 7" xfId="9972" xr:uid="{13808520-565D-4856-A4DA-2F1F8B1185D3}"/>
    <cellStyle name="20% - Accent6 14 7 2" xfId="27677" xr:uid="{CC129D9D-C4A1-4279-9D12-B154F81D50FF}"/>
    <cellStyle name="20% - Accent6 14 7 2 2" xfId="56354" xr:uid="{A19230B8-3166-4758-B6C7-108D2B0BD9C8}"/>
    <cellStyle name="20% - Accent6 14 7 3" xfId="38650" xr:uid="{FBF6BDF4-44ED-4FE1-BFE2-AA44B8D86A87}"/>
    <cellStyle name="20% - Accent6 14 8" xfId="18825" xr:uid="{DC793F38-1404-4F39-9E97-2AE1CFD32B39}"/>
    <cellStyle name="20% - Accent6 14 8 2" xfId="47502" xr:uid="{1721217A-B96D-46C4-9E42-3D8B0957B0B2}"/>
    <cellStyle name="20% - Accent6 14 9" xfId="29800" xr:uid="{44AAD1C5-8F27-45D9-9741-2C3C744C23FB}"/>
    <cellStyle name="20% - Accent6 15" xfId="921" xr:uid="{35AF202C-357A-4921-BA64-E421287B287F}"/>
    <cellStyle name="20% - Accent6 15 2" xfId="1194" xr:uid="{B5DDD316-89A2-4EC6-90B6-2E6E315FC458}"/>
    <cellStyle name="20% - Accent6 15 2 2" xfId="3148" xr:uid="{31F74B9B-2C4C-4D00-8983-0A598B8A2E0D}"/>
    <cellStyle name="20% - Accent6 15 2 2 2" xfId="31888" xr:uid="{8F806374-B49A-415E-92A7-DC8302C4C2D6}"/>
    <cellStyle name="20% - Accent6 15 2 3" xfId="5633" xr:uid="{D52907CE-DA1A-4F9B-B073-B0F7EA7DABF0}"/>
    <cellStyle name="20% - Accent6 15 2 3 2" xfId="34318" xr:uid="{57AF3F08-53ED-40B7-AA0E-ECB45F49B698}"/>
    <cellStyle name="20% - Accent6 15 2 4" xfId="11345" xr:uid="{89E8B1DB-ACBA-4B9A-A176-ED3A0BB6D1AD}"/>
    <cellStyle name="20% - Accent6 15 2 4 2" xfId="40023" xr:uid="{E8313FC5-774A-443A-80F4-C9016E942DBB}"/>
    <cellStyle name="20% - Accent6 15 2 5" xfId="20198" xr:uid="{49CB20BF-6807-421B-B9B3-FDA7BA8B5C2F}"/>
    <cellStyle name="20% - Accent6 15 2 5 2" xfId="48875" xr:uid="{69739527-0555-477C-B255-C93CA383B92D}"/>
    <cellStyle name="20% - Accent6 15 2 6" xfId="30095" xr:uid="{D6D75398-6BA7-423E-ADA2-353803FED185}"/>
    <cellStyle name="20% - Accent6 15 3" xfId="1489" xr:uid="{521BF709-CF73-4BB2-95A8-E09B56AEBB27}"/>
    <cellStyle name="20% - Accent6 15 3 2" xfId="3443" xr:uid="{5406D913-701C-417B-8D99-414EB2FAB00E}"/>
    <cellStyle name="20% - Accent6 15 3 2 2" xfId="32183" xr:uid="{1EA37CC8-81ED-4C32-BEDA-9671A53B5F28}"/>
    <cellStyle name="20% - Accent6 15 3 3" xfId="7050" xr:uid="{5ABB302F-354D-46CF-BF11-F5B66182954B}"/>
    <cellStyle name="20% - Accent6 15 3 3 2" xfId="35735" xr:uid="{9C4B8EE6-9BBF-46D1-9F85-BFF2C7501082}"/>
    <cellStyle name="20% - Accent6 15 3 4" xfId="12762" xr:uid="{92D4D215-F56D-441F-84FB-734D8485F8CC}"/>
    <cellStyle name="20% - Accent6 15 3 4 2" xfId="41440" xr:uid="{058B9F3A-DE70-47CB-9E3B-20EEA749ACEC}"/>
    <cellStyle name="20% - Accent6 15 3 5" xfId="21615" xr:uid="{D05A236E-F5A6-4913-A51B-D580C27DC110}"/>
    <cellStyle name="20% - Accent6 15 3 5 2" xfId="50292" xr:uid="{F45F0E7F-CEFD-4CCC-B04E-D2A496B03174}"/>
    <cellStyle name="20% - Accent6 15 3 6" xfId="30390" xr:uid="{80721F83-ACD6-4914-AF0B-6D05B5C158C3}"/>
    <cellStyle name="20% - Accent6 15 4" xfId="1828" xr:uid="{2D167858-0672-4532-8AA2-F1F1AA20E8A4}"/>
    <cellStyle name="20% - Accent6 15 4 2" xfId="3782" xr:uid="{846D1F6D-59A3-452E-9049-FB7ABE2D7729}"/>
    <cellStyle name="20% - Accent6 15 4 2 2" xfId="32522" xr:uid="{41DA0EF1-D36F-413D-902D-43921EB0CD18}"/>
    <cellStyle name="20% - Accent6 15 4 3" xfId="8467" xr:uid="{526D049A-0537-4FDB-8AD0-6A59E3F30185}"/>
    <cellStyle name="20% - Accent6 15 4 3 2" xfId="37152" xr:uid="{AC46ACB6-1FD8-42CF-AD90-DBFD6FECC488}"/>
    <cellStyle name="20% - Accent6 15 4 4" xfId="14179" xr:uid="{07CBCF62-4838-44D8-90BE-18944AFE0E60}"/>
    <cellStyle name="20% - Accent6 15 4 4 2" xfId="42857" xr:uid="{4AD387DD-9B8A-481E-AC0F-ECAEF617395F}"/>
    <cellStyle name="20% - Accent6 15 4 5" xfId="23032" xr:uid="{BB3F83EF-C3BB-44C7-9A2C-5F38C07906C2}"/>
    <cellStyle name="20% - Accent6 15 4 5 2" xfId="51709" xr:uid="{7321677D-033E-4333-842E-AFA8A80C6C40}"/>
    <cellStyle name="20% - Accent6 15 4 6" xfId="30729" xr:uid="{B55FD129-9F59-4584-B946-2D654A96190F}"/>
    <cellStyle name="20% - Accent6 15 5" xfId="2875" xr:uid="{0BDBCAE3-6971-467F-B475-A2CD02FBC81E}"/>
    <cellStyle name="20% - Accent6 15 5 2" xfId="15694" xr:uid="{AD109472-9641-4EDE-81F5-282461FF2452}"/>
    <cellStyle name="20% - Accent6 15 5 2 2" xfId="44372" xr:uid="{006EADA5-A40C-4C45-A428-C7BF49849967}"/>
    <cellStyle name="20% - Accent6 15 5 3" xfId="24547" xr:uid="{7650B3E1-0B61-4BCE-A355-A936ACA3E633}"/>
    <cellStyle name="20% - Accent6 15 5 3 2" xfId="53224" xr:uid="{116ABDA8-10D8-45FD-92F3-6602EFC2A6FA}"/>
    <cellStyle name="20% - Accent6 15 5 4" xfId="31615" xr:uid="{A0A7463B-8DC7-4695-9CD4-3715624679F2}"/>
    <cellStyle name="20% - Accent6 15 6" xfId="4282" xr:uid="{7EB6C3C7-7731-4EA0-9CE5-9E946E34C42F}"/>
    <cellStyle name="20% - Accent6 15 6 2" xfId="17253" xr:uid="{D46FD523-BB37-4F20-B4C2-0DC2EFC57067}"/>
    <cellStyle name="20% - Accent6 15 6 2 2" xfId="45931" xr:uid="{0B21FBD0-2E12-48C6-8D87-2465F1DC5A01}"/>
    <cellStyle name="20% - Accent6 15 6 3" xfId="26106" xr:uid="{B29CDE5D-84D8-4168-87C4-61149A7F920A}"/>
    <cellStyle name="20% - Accent6 15 6 3 2" xfId="54783" xr:uid="{1C403A05-108E-4457-A3EF-76CECC5AA820}"/>
    <cellStyle name="20% - Accent6 15 6 4" xfId="32967" xr:uid="{84882F66-4B1D-46BE-B280-EEDA18CCDBB0}"/>
    <cellStyle name="20% - Accent6 15 7" xfId="9994" xr:uid="{4145D8E5-0A90-45B2-92D8-65AABA47FD48}"/>
    <cellStyle name="20% - Accent6 15 7 2" xfId="27699" xr:uid="{C7B53EC2-51B4-46FB-8C3E-97B2BF91DEA3}"/>
    <cellStyle name="20% - Accent6 15 7 2 2" xfId="56376" xr:uid="{C2558DD7-510A-4F56-944E-0C0DBA87FA81}"/>
    <cellStyle name="20% - Accent6 15 7 3" xfId="38672" xr:uid="{A53ECA07-AB90-4C48-AD12-897C1935D53C}"/>
    <cellStyle name="20% - Accent6 15 8" xfId="18847" xr:uid="{BD5E96A8-2F07-4F66-9324-4C01DC78A4B5}"/>
    <cellStyle name="20% - Accent6 15 8 2" xfId="47524" xr:uid="{602887D2-0108-4198-B06C-371CD8C8F246}"/>
    <cellStyle name="20% - Accent6 15 9" xfId="29822" xr:uid="{224D0E95-2E78-4AB1-8CE6-93C92E5C4AEC}"/>
    <cellStyle name="20% - Accent6 16" xfId="668" xr:uid="{EBB6E44A-250A-42C8-9608-1D7D8D85BCF1}"/>
    <cellStyle name="20% - Accent6 16 2" xfId="1216" xr:uid="{8253DE6E-5526-47D9-8F1B-89D5B0684136}"/>
    <cellStyle name="20% - Accent6 16 2 2" xfId="3170" xr:uid="{B6FBC70A-1C04-44A6-9283-1B384501B2F3}"/>
    <cellStyle name="20% - Accent6 16 2 2 2" xfId="31910" xr:uid="{8C325517-0AD9-40F1-BA06-4A6FFE105720}"/>
    <cellStyle name="20% - Accent6 16 2 3" xfId="5655" xr:uid="{C3B4F8CD-705C-46AD-BD35-97AA75E83FAA}"/>
    <cellStyle name="20% - Accent6 16 2 3 2" xfId="34340" xr:uid="{C528A106-AA83-4215-8470-63076034AB7F}"/>
    <cellStyle name="20% - Accent6 16 2 4" xfId="11367" xr:uid="{731E5F6C-6CCF-4B4C-B92F-6FA4739D2D88}"/>
    <cellStyle name="20% - Accent6 16 2 4 2" xfId="40045" xr:uid="{3645EA04-A8DB-4B8B-93E5-653E8EAFDAA1}"/>
    <cellStyle name="20% - Accent6 16 2 5" xfId="20220" xr:uid="{88909AE7-3E9E-4F2C-ADAB-93FFBE5F2937}"/>
    <cellStyle name="20% - Accent6 16 2 5 2" xfId="48897" xr:uid="{99502A0D-687E-4143-9E55-3009FE16F7EE}"/>
    <cellStyle name="20% - Accent6 16 2 6" xfId="30117" xr:uid="{E0898BA4-E255-4A13-886F-E536821E1B44}"/>
    <cellStyle name="20% - Accent6 16 3" xfId="1511" xr:uid="{D56AF6F4-F225-4B7A-B41A-0A1728D646AE}"/>
    <cellStyle name="20% - Accent6 16 3 2" xfId="3465" xr:uid="{982B3D3D-C812-465B-829F-CC303C435337}"/>
    <cellStyle name="20% - Accent6 16 3 2 2" xfId="32205" xr:uid="{8AC41137-E192-43C7-A9DA-44FAB044E7E4}"/>
    <cellStyle name="20% - Accent6 16 3 3" xfId="7072" xr:uid="{59662242-F6C5-463A-A355-B26D37EF34BE}"/>
    <cellStyle name="20% - Accent6 16 3 3 2" xfId="35757" xr:uid="{11B45EFC-805D-494F-84A3-54BDF70749B3}"/>
    <cellStyle name="20% - Accent6 16 3 4" xfId="12784" xr:uid="{9A33F957-6A4F-4E62-A5ED-12EA9BF6BE09}"/>
    <cellStyle name="20% - Accent6 16 3 4 2" xfId="41462" xr:uid="{09D9E3E3-E0F7-46F7-845D-9F875C383DF6}"/>
    <cellStyle name="20% - Accent6 16 3 5" xfId="21637" xr:uid="{49442932-BF4F-40AC-8A84-CA65B39D2E86}"/>
    <cellStyle name="20% - Accent6 16 3 5 2" xfId="50314" xr:uid="{BEAC27B5-390C-4C58-A6F8-9D20AEBCA5C7}"/>
    <cellStyle name="20% - Accent6 16 3 6" xfId="30412" xr:uid="{3C9285C9-06B0-4173-ACF9-55E5B8A9C5C2}"/>
    <cellStyle name="20% - Accent6 16 4" xfId="1850" xr:uid="{0F43E0AA-9D6B-4BD5-B2B0-73B16D615233}"/>
    <cellStyle name="20% - Accent6 16 4 2" xfId="3804" xr:uid="{A8C79FE5-1186-46AC-A04C-989360ED50D3}"/>
    <cellStyle name="20% - Accent6 16 4 2 2" xfId="32544" xr:uid="{04E13C47-899B-4E90-B932-8C41CB37BB05}"/>
    <cellStyle name="20% - Accent6 16 4 3" xfId="8489" xr:uid="{CF1D9645-0C9A-4F66-A7E3-B5D5BC369F3C}"/>
    <cellStyle name="20% - Accent6 16 4 3 2" xfId="37174" xr:uid="{8A9B777F-C5F5-48D8-96C2-92917C77C031}"/>
    <cellStyle name="20% - Accent6 16 4 4" xfId="14201" xr:uid="{85004AF0-E4EE-4594-B611-E11F53F99B74}"/>
    <cellStyle name="20% - Accent6 16 4 4 2" xfId="42879" xr:uid="{0AEB6EBA-89F7-42CD-8461-7FF24D0152E0}"/>
    <cellStyle name="20% - Accent6 16 4 5" xfId="23054" xr:uid="{208A216F-52AA-483D-A3FC-BA7E38C7C0CD}"/>
    <cellStyle name="20% - Accent6 16 4 5 2" xfId="51731" xr:uid="{E479B5EC-862B-4B78-9E72-5E5F8E2102EF}"/>
    <cellStyle name="20% - Accent6 16 4 6" xfId="30751" xr:uid="{09F7E085-DD37-43E4-8864-CCDEE5E9D28C}"/>
    <cellStyle name="20% - Accent6 16 5" xfId="2622" xr:uid="{54C00DD4-FED6-4AE8-B311-457DC824148F}"/>
    <cellStyle name="20% - Accent6 16 5 2" xfId="15716" xr:uid="{96729FFB-1F9C-4E79-A552-F7FCEC03D7EC}"/>
    <cellStyle name="20% - Accent6 16 5 2 2" xfId="44394" xr:uid="{C4FC02F4-5D85-4247-AA98-F6D28039B5D1}"/>
    <cellStyle name="20% - Accent6 16 5 3" xfId="24569" xr:uid="{B3586867-286E-4548-9657-2DF13B38AE58}"/>
    <cellStyle name="20% - Accent6 16 5 3 2" xfId="53246" xr:uid="{233B5BCE-FD1E-4A26-9853-ACE61F1E1275}"/>
    <cellStyle name="20% - Accent6 16 5 4" xfId="31362" xr:uid="{B2DA230D-7896-4FE9-B08C-DD4E60DA83EC}"/>
    <cellStyle name="20% - Accent6 16 6" xfId="4304" xr:uid="{23DBDACF-B9BC-455B-84EE-C2B8D3317F95}"/>
    <cellStyle name="20% - Accent6 16 6 2" xfId="17275" xr:uid="{F0AE34B3-7B4C-4A94-9D79-7DAE443B4246}"/>
    <cellStyle name="20% - Accent6 16 6 2 2" xfId="45953" xr:uid="{B67CFE64-3BB3-4828-B473-001262EFD719}"/>
    <cellStyle name="20% - Accent6 16 6 3" xfId="26128" xr:uid="{5E9BB42C-C44E-4A36-A694-290FD3137D7F}"/>
    <cellStyle name="20% - Accent6 16 6 3 2" xfId="54805" xr:uid="{5B6EE943-51F6-4E2A-92B9-644632E42EAD}"/>
    <cellStyle name="20% - Accent6 16 6 4" xfId="32989" xr:uid="{B9A57238-8039-4817-9624-5F1DCEE031AC}"/>
    <cellStyle name="20% - Accent6 16 7" xfId="10016" xr:uid="{022024F7-A785-4BB7-A0EC-8D49C9AF1AB9}"/>
    <cellStyle name="20% - Accent6 16 7 2" xfId="27721" xr:uid="{EA9BCB36-EBC9-4B00-B56B-D83921E154AA}"/>
    <cellStyle name="20% - Accent6 16 7 2 2" xfId="56398" xr:uid="{218AA26B-5921-4316-B9EF-474E7D146C76}"/>
    <cellStyle name="20% - Accent6 16 7 3" xfId="38694" xr:uid="{CF0DEF0E-2417-498B-9723-540C7EB60B72}"/>
    <cellStyle name="20% - Accent6 16 8" xfId="18869" xr:uid="{992287B8-708C-414F-9149-BC34CC5C2A88}"/>
    <cellStyle name="20% - Accent6 16 8 2" xfId="47546" xr:uid="{DEB9514D-AD58-40DB-A196-0C642DBFF156}"/>
    <cellStyle name="20% - Accent6 16 9" xfId="29569" xr:uid="{37376E04-04F5-4BDA-8637-9ACE418D346B}"/>
    <cellStyle name="20% - Accent6 17" xfId="941" xr:uid="{5E2D1E1E-A7CC-4E2F-B698-5FD60A10194F}"/>
    <cellStyle name="20% - Accent6 17 2" xfId="1533" xr:uid="{B445E3F2-489F-4CB2-9F8C-D6E4F608654D}"/>
    <cellStyle name="20% - Accent6 17 2 2" xfId="3487" xr:uid="{C75857F1-559C-4F6C-A66E-07BA35205F1C}"/>
    <cellStyle name="20% - Accent6 17 2 2 2" xfId="32227" xr:uid="{26A9D7AC-F04E-4F2C-B650-6C31B1CE23A8}"/>
    <cellStyle name="20% - Accent6 17 2 3" xfId="5677" xr:uid="{BFF27DBC-ADBE-4273-96B8-5D609919FE5A}"/>
    <cellStyle name="20% - Accent6 17 2 3 2" xfId="34362" xr:uid="{AAC1D6BE-E550-48AB-9BF6-21701208176A}"/>
    <cellStyle name="20% - Accent6 17 2 4" xfId="11389" xr:uid="{BE290DC5-A745-43EF-A561-BA4E405F3594}"/>
    <cellStyle name="20% - Accent6 17 2 4 2" xfId="40067" xr:uid="{3A03617E-CF7B-4486-9095-CCA2A963A369}"/>
    <cellStyle name="20% - Accent6 17 2 5" xfId="20242" xr:uid="{CB4C419A-0C63-4469-B6E4-C6A195553A0E}"/>
    <cellStyle name="20% - Accent6 17 2 5 2" xfId="48919" xr:uid="{5879C4DF-28A3-4458-AE0E-116C67A67015}"/>
    <cellStyle name="20% - Accent6 17 2 6" xfId="30434" xr:uid="{632C7B5A-2C0B-4BF8-8F81-D6A5D0362665}"/>
    <cellStyle name="20% - Accent6 17 3" xfId="1872" xr:uid="{0B3F3373-3103-438E-A0D2-FCFE41A2209E}"/>
    <cellStyle name="20% - Accent6 17 3 2" xfId="3826" xr:uid="{1D6968F6-7F6D-4162-9CF5-557F2AC95510}"/>
    <cellStyle name="20% - Accent6 17 3 2 2" xfId="32566" xr:uid="{A394660F-381D-4745-89A3-ADC6647E97B5}"/>
    <cellStyle name="20% - Accent6 17 3 3" xfId="7094" xr:uid="{E72011C8-1F3D-4166-B09C-6249C8DD45D6}"/>
    <cellStyle name="20% - Accent6 17 3 3 2" xfId="35779" xr:uid="{EBF1C632-F7DE-4224-BD2E-21099B87CBF0}"/>
    <cellStyle name="20% - Accent6 17 3 4" xfId="12806" xr:uid="{3C2D4798-586A-40D8-B98D-084E89440F65}"/>
    <cellStyle name="20% - Accent6 17 3 4 2" xfId="41484" xr:uid="{BAA35D23-2E11-4506-A5DF-06D69538FDA6}"/>
    <cellStyle name="20% - Accent6 17 3 5" xfId="21659" xr:uid="{58E21077-8D01-4E55-B8B4-9D7C618CCF81}"/>
    <cellStyle name="20% - Accent6 17 3 5 2" xfId="50336" xr:uid="{6C2C7FF4-881A-40F8-BA2B-E22CE76D66F6}"/>
    <cellStyle name="20% - Accent6 17 3 6" xfId="30773" xr:uid="{E36D2344-DF28-478E-8BDE-9A7ADD14AD2D}"/>
    <cellStyle name="20% - Accent6 17 4" xfId="2895" xr:uid="{3FE1378D-DC9B-4E91-BC1C-8B90D918D650}"/>
    <cellStyle name="20% - Accent6 17 4 2" xfId="8511" xr:uid="{EDD44474-4DE1-4E59-AAC0-B33878972EFC}"/>
    <cellStyle name="20% - Accent6 17 4 2 2" xfId="37196" xr:uid="{E3C1B73A-AB42-45E7-A9B2-28A987B4EC3F}"/>
    <cellStyle name="20% - Accent6 17 4 3" xfId="14223" xr:uid="{DBE3DA69-81F8-4DEA-94D8-503598C637D7}"/>
    <cellStyle name="20% - Accent6 17 4 3 2" xfId="42901" xr:uid="{E895E6BB-17D3-4A88-9EBD-18274BB08A50}"/>
    <cellStyle name="20% - Accent6 17 4 4" xfId="23076" xr:uid="{444E9B16-D374-4B5C-89AE-B800169EBA0D}"/>
    <cellStyle name="20% - Accent6 17 4 4 2" xfId="51753" xr:uid="{644001BE-ECBE-4106-8712-6F83585B2984}"/>
    <cellStyle name="20% - Accent6 17 4 5" xfId="31635" xr:uid="{B7945890-5ED1-4442-8274-9052DB3F285F}"/>
    <cellStyle name="20% - Accent6 17 5" xfId="4326" xr:uid="{003EFA59-B052-461B-8227-5FE4DC546E0F}"/>
    <cellStyle name="20% - Accent6 17 5 2" xfId="15738" xr:uid="{C8205D38-E3D6-488C-9A36-4D499F24693C}"/>
    <cellStyle name="20% - Accent6 17 5 2 2" xfId="44416" xr:uid="{A3939EB2-961E-4F6E-A54A-F8D1E4CAD962}"/>
    <cellStyle name="20% - Accent6 17 5 3" xfId="24591" xr:uid="{00867D07-D1EC-46A3-934B-141BE8D33534}"/>
    <cellStyle name="20% - Accent6 17 5 3 2" xfId="53268" xr:uid="{95AA355F-362F-4C5C-80B5-8F830FB742A2}"/>
    <cellStyle name="20% - Accent6 17 5 4" xfId="33011" xr:uid="{B823176B-A72C-455C-A75F-D3024AE802D5}"/>
    <cellStyle name="20% - Accent6 17 6" xfId="17297" xr:uid="{8F9B5A4C-0DBE-48E6-8342-66083D27B8BA}"/>
    <cellStyle name="20% - Accent6 17 6 2" xfId="26150" xr:uid="{F454EAFD-E007-455B-9932-F5131F67A67C}"/>
    <cellStyle name="20% - Accent6 17 6 2 2" xfId="54827" xr:uid="{4A2073F5-F06D-48F9-AA8F-AF321CC76282}"/>
    <cellStyle name="20% - Accent6 17 6 3" xfId="45975" xr:uid="{ED391268-2993-4294-943D-B28F24147930}"/>
    <cellStyle name="20% - Accent6 17 7" xfId="10038" xr:uid="{C592AB9E-377F-4D03-8A58-33BA083A793E}"/>
    <cellStyle name="20% - Accent6 17 7 2" xfId="27743" xr:uid="{29C3DCC5-8982-4C9D-BD27-B68616D33A87}"/>
    <cellStyle name="20% - Accent6 17 7 2 2" xfId="56420" xr:uid="{5143B106-CDDA-4DD6-A30B-8D626DE0D40B}"/>
    <cellStyle name="20% - Accent6 17 7 3" xfId="38716" xr:uid="{BBCB7771-D1B0-480B-A93F-90C0082ECE28}"/>
    <cellStyle name="20% - Accent6 17 8" xfId="18891" xr:uid="{3816B146-5D88-4CFF-B4D0-168017BF888F}"/>
    <cellStyle name="20% - Accent6 17 8 2" xfId="47568" xr:uid="{BA199936-3805-407D-8622-6DE25DED0E97}"/>
    <cellStyle name="20% - Accent6 17 9" xfId="29842" xr:uid="{44FFBF1F-DDE0-4910-A9B4-7829E603BF7D}"/>
    <cellStyle name="20% - Accent6 18" xfId="1555" xr:uid="{0A0E5785-5A70-45DC-8B1F-F83A93879982}"/>
    <cellStyle name="20% - Accent6 18 2" xfId="1894" xr:uid="{4BA7FC5A-39A9-480F-AE3E-C4C0367F4333}"/>
    <cellStyle name="20% - Accent6 18 2 2" xfId="3848" xr:uid="{4F280473-89D3-4118-BBE1-CED459342AFF}"/>
    <cellStyle name="20% - Accent6 18 2 2 2" xfId="32588" xr:uid="{CF07AB19-CF38-42CF-B9A1-D0ACF6E0B21C}"/>
    <cellStyle name="20% - Accent6 18 2 3" xfId="5699" xr:uid="{E92D88B7-88DD-488A-8F5C-A7DC0E5BA780}"/>
    <cellStyle name="20% - Accent6 18 2 3 2" xfId="34384" xr:uid="{BC48BB27-920D-4AE0-8CCE-88A6E9C8A331}"/>
    <cellStyle name="20% - Accent6 18 2 4" xfId="11411" xr:uid="{5891F70A-F102-4587-A81E-AC6CF10C7C3D}"/>
    <cellStyle name="20% - Accent6 18 2 4 2" xfId="40089" xr:uid="{010D08EA-1FF1-4BF4-AE6B-FC105FD2EA22}"/>
    <cellStyle name="20% - Accent6 18 2 5" xfId="20264" xr:uid="{3F177F2B-E533-4D16-8A7C-FE187E66F650}"/>
    <cellStyle name="20% - Accent6 18 2 5 2" xfId="48941" xr:uid="{9ACD9600-A7DD-4E64-AF4A-276F8F2C3986}"/>
    <cellStyle name="20% - Accent6 18 2 6" xfId="30795" xr:uid="{69F45251-1F91-4FF2-AC5F-3C47A3FC6F76}"/>
    <cellStyle name="20% - Accent6 18 3" xfId="3509" xr:uid="{F955AD99-69A7-4A6D-AD7E-B20BD8E44B20}"/>
    <cellStyle name="20% - Accent6 18 3 2" xfId="7116" xr:uid="{2B0DD823-2D87-4B9F-B7DA-FC01C583CA9F}"/>
    <cellStyle name="20% - Accent6 18 3 2 2" xfId="35801" xr:uid="{8C281117-279E-4A25-8B35-049833B974F1}"/>
    <cellStyle name="20% - Accent6 18 3 3" xfId="12828" xr:uid="{B2FDDECC-A56B-41AB-8532-61C81BC7AF7E}"/>
    <cellStyle name="20% - Accent6 18 3 3 2" xfId="41506" xr:uid="{C2E03FF4-D9DF-4ACA-915B-48716EE1F986}"/>
    <cellStyle name="20% - Accent6 18 3 4" xfId="21681" xr:uid="{CA967C4D-6F9E-4E9F-82C4-F7FBE465B7C0}"/>
    <cellStyle name="20% - Accent6 18 3 4 2" xfId="50358" xr:uid="{54704BF5-F646-468E-BAB2-E721277FE11C}"/>
    <cellStyle name="20% - Accent6 18 3 5" xfId="32249" xr:uid="{829898B6-60EA-43A8-9353-2D73363ABCF1}"/>
    <cellStyle name="20% - Accent6 18 4" xfId="8533" xr:uid="{AA0ACCDC-0C5B-429C-B510-8CFC6F3E41A9}"/>
    <cellStyle name="20% - Accent6 18 4 2" xfId="14245" xr:uid="{27E06109-FEF3-45E3-BC98-6DD065B86ADA}"/>
    <cellStyle name="20% - Accent6 18 4 2 2" xfId="42923" xr:uid="{38CF06EE-3CF2-42D0-888F-B233FD8F75A7}"/>
    <cellStyle name="20% - Accent6 18 4 3" xfId="23098" xr:uid="{50540457-22E9-4F8D-8BE3-CB151DAFEB60}"/>
    <cellStyle name="20% - Accent6 18 4 3 2" xfId="51775" xr:uid="{D51EC733-053C-4E05-8C06-D402AE9E26B9}"/>
    <cellStyle name="20% - Accent6 18 4 4" xfId="37218" xr:uid="{BC411AF7-DC15-4C16-8909-5101DC550472}"/>
    <cellStyle name="20% - Accent6 18 5" xfId="4348" xr:uid="{8ABB9D57-9796-42EE-9863-0CBC44CE605A}"/>
    <cellStyle name="20% - Accent6 18 5 2" xfId="15760" xr:uid="{FB248125-E545-4C04-AD3C-3779CD28C45C}"/>
    <cellStyle name="20% - Accent6 18 5 2 2" xfId="44438" xr:uid="{1B84824F-21F5-4BD9-B9B2-53F76C33305C}"/>
    <cellStyle name="20% - Accent6 18 5 3" xfId="24613" xr:uid="{E130F5DC-BFC8-40F0-AF02-2D3D7181C8D7}"/>
    <cellStyle name="20% - Accent6 18 5 3 2" xfId="53290" xr:uid="{5A750D26-36B7-4764-8B00-B75B2548AE42}"/>
    <cellStyle name="20% - Accent6 18 5 4" xfId="33033" xr:uid="{7DA7B6FE-950B-40A8-AE61-96AD1A236032}"/>
    <cellStyle name="20% - Accent6 18 6" xfId="17319" xr:uid="{1740EC58-D5F8-4D4F-AE0E-4BD46E8FBAE9}"/>
    <cellStyle name="20% - Accent6 18 6 2" xfId="26172" xr:uid="{AA0B294E-D1C7-48C5-8EBF-DF34C5E1B7CC}"/>
    <cellStyle name="20% - Accent6 18 6 2 2" xfId="54849" xr:uid="{D7F9DB45-708B-4DC5-A12B-33D739CA936D}"/>
    <cellStyle name="20% - Accent6 18 6 3" xfId="45997" xr:uid="{DBA6E7FC-28D5-4AF7-8D8C-3B6354823154}"/>
    <cellStyle name="20% - Accent6 18 7" xfId="10060" xr:uid="{0FD2B7ED-CFAC-4656-B82F-216D710F829F}"/>
    <cellStyle name="20% - Accent6 18 7 2" xfId="27765" xr:uid="{3BED7B99-9596-4DA2-96ED-23C40564151D}"/>
    <cellStyle name="20% - Accent6 18 7 2 2" xfId="56442" xr:uid="{ED2A3F57-3837-4966-B8B6-E222C35E086A}"/>
    <cellStyle name="20% - Accent6 18 7 3" xfId="38738" xr:uid="{2E364D37-BCEE-4E0A-A740-EACDA9ED12AD}"/>
    <cellStyle name="20% - Accent6 18 8" xfId="18913" xr:uid="{DF96A229-DA44-454A-B831-79F31858A226}"/>
    <cellStyle name="20% - Accent6 18 8 2" xfId="47590" xr:uid="{EB51DD4C-83EA-4B25-B025-CE208C38CA87}"/>
    <cellStyle name="20% - Accent6 18 9" xfId="30456" xr:uid="{C0D4BAEF-CA40-4D24-8040-2A4BDFA254B2}"/>
    <cellStyle name="20% - Accent6 19" xfId="1236" xr:uid="{0E93A01D-544E-45DB-A12F-C23821BD80A5}"/>
    <cellStyle name="20% - Accent6 19 2" xfId="1916" xr:uid="{1C2521EB-1504-431C-A8BD-4E4EFCD439DE}"/>
    <cellStyle name="20% - Accent6 19 2 2" xfId="3870" xr:uid="{AAFEF0B8-63D5-4EC1-AF57-9AB581608D9A}"/>
    <cellStyle name="20% - Accent6 19 2 2 2" xfId="32610" xr:uid="{F98E635F-2835-49AC-BA66-1E25897A789B}"/>
    <cellStyle name="20% - Accent6 19 2 3" xfId="5721" xr:uid="{FA97D0FD-3DED-45CC-BB4C-9C96A4D1423A}"/>
    <cellStyle name="20% - Accent6 19 2 3 2" xfId="34406" xr:uid="{7A87728D-89CC-4F36-A709-6FEC7FAFC0B0}"/>
    <cellStyle name="20% - Accent6 19 2 4" xfId="11433" xr:uid="{782099F8-DEC5-43B6-82C9-A52FF5A263BF}"/>
    <cellStyle name="20% - Accent6 19 2 4 2" xfId="40111" xr:uid="{FFD47EB2-DA5A-44A7-BB26-6DDD5A47736D}"/>
    <cellStyle name="20% - Accent6 19 2 5" xfId="20286" xr:uid="{38E25E1A-168D-4974-AD27-32E7A1AD9EAB}"/>
    <cellStyle name="20% - Accent6 19 2 5 2" xfId="48963" xr:uid="{1385D2AA-6506-4979-9107-B75A78D0258D}"/>
    <cellStyle name="20% - Accent6 19 2 6" xfId="30817" xr:uid="{EEE75225-30E0-4025-8B05-C97ED12A05AA}"/>
    <cellStyle name="20% - Accent6 19 3" xfId="3190" xr:uid="{2C38B09D-CACA-4F9E-AFC7-E4EE584543D0}"/>
    <cellStyle name="20% - Accent6 19 3 2" xfId="7138" xr:uid="{D5569A52-9A45-4F80-A8A3-68E1AD0985F5}"/>
    <cellStyle name="20% - Accent6 19 3 2 2" xfId="35823" xr:uid="{064512EE-59C7-4DE6-9B8C-DBBF2491CA40}"/>
    <cellStyle name="20% - Accent6 19 3 3" xfId="12850" xr:uid="{05A67DD6-7F43-40A5-B740-23A02112035E}"/>
    <cellStyle name="20% - Accent6 19 3 3 2" xfId="41528" xr:uid="{9E8B1A2A-00B8-43F9-8A21-5049509FBED4}"/>
    <cellStyle name="20% - Accent6 19 3 4" xfId="21703" xr:uid="{1189F30B-CCEA-40A3-AAED-005AA775FB31}"/>
    <cellStyle name="20% - Accent6 19 3 4 2" xfId="50380" xr:uid="{4DF4C47A-5E9A-4E83-A0D2-6F38F22AE5BC}"/>
    <cellStyle name="20% - Accent6 19 3 5" xfId="31930" xr:uid="{AE1EC58C-93C3-4F74-A41F-5CE292443797}"/>
    <cellStyle name="20% - Accent6 19 4" xfId="8555" xr:uid="{D92CBD1D-0286-406C-83EE-F2011F360519}"/>
    <cellStyle name="20% - Accent6 19 4 2" xfId="14267" xr:uid="{7CE42F93-9843-4995-BB85-E4F5BED70F6A}"/>
    <cellStyle name="20% - Accent6 19 4 2 2" xfId="42945" xr:uid="{72006AB4-3CC4-41DF-855F-B397A6A52243}"/>
    <cellStyle name="20% - Accent6 19 4 3" xfId="23120" xr:uid="{C268103C-06F1-4E42-943B-B5271DDAFABB}"/>
    <cellStyle name="20% - Accent6 19 4 3 2" xfId="51797" xr:uid="{7F99C960-960E-4CDD-B15B-9A19D3E7B2F6}"/>
    <cellStyle name="20% - Accent6 19 4 4" xfId="37240" xr:uid="{4F7435C6-1C4A-4756-89E4-CC48CD00905D}"/>
    <cellStyle name="20% - Accent6 19 5" xfId="4370" xr:uid="{B7179D77-61AD-442C-9374-FD15DAE3A519}"/>
    <cellStyle name="20% - Accent6 19 5 2" xfId="15782" xr:uid="{BB05E60E-482A-4E81-BDD5-99A6605CDC07}"/>
    <cellStyle name="20% - Accent6 19 5 2 2" xfId="44460" xr:uid="{EE571F4D-CB28-45B1-B450-6576E04130D4}"/>
    <cellStyle name="20% - Accent6 19 5 3" xfId="24635" xr:uid="{358644E0-507A-4B66-8A9D-72A3675B140D}"/>
    <cellStyle name="20% - Accent6 19 5 3 2" xfId="53312" xr:uid="{8EDC8C15-AACF-4C1C-915E-C0FF4C2000A7}"/>
    <cellStyle name="20% - Accent6 19 5 4" xfId="33055" xr:uid="{62B6F3C6-A030-4EF2-8FC3-99B098B66F54}"/>
    <cellStyle name="20% - Accent6 19 6" xfId="17341" xr:uid="{6C44C43E-5514-434A-818C-0F3090C8DCAD}"/>
    <cellStyle name="20% - Accent6 19 6 2" xfId="26194" xr:uid="{51A603DF-27A2-4DE7-B245-48A49AC1D0CD}"/>
    <cellStyle name="20% - Accent6 19 6 2 2" xfId="54871" xr:uid="{3646D3CB-7C20-4AD1-A4ED-B92D02E667E3}"/>
    <cellStyle name="20% - Accent6 19 6 3" xfId="46019" xr:uid="{971B584F-DA61-49AB-9074-C02520C5F024}"/>
    <cellStyle name="20% - Accent6 19 7" xfId="10082" xr:uid="{C543CC8A-7006-434E-8E89-696C69360130}"/>
    <cellStyle name="20% - Accent6 19 7 2" xfId="27787" xr:uid="{E7818BB3-19FC-409B-94A0-B03E4D2C56D1}"/>
    <cellStyle name="20% - Accent6 19 7 2 2" xfId="56464" xr:uid="{E4DBEE6E-83E8-4468-845C-2C0B2F8A282B}"/>
    <cellStyle name="20% - Accent6 19 7 3" xfId="38760" xr:uid="{6BB01DF3-8F87-4FBE-AA11-8955113EE290}"/>
    <cellStyle name="20% - Accent6 19 8" xfId="18935" xr:uid="{451F13F5-BBC3-430C-B46C-14659C22C279}"/>
    <cellStyle name="20% - Accent6 19 8 2" xfId="47612" xr:uid="{171EF71C-DAC6-48D8-BC09-67FDCC990D82}"/>
    <cellStyle name="20% - Accent6 19 9" xfId="30137" xr:uid="{EBBEEFB0-55DF-4004-99DB-3B23970C907F}"/>
    <cellStyle name="20% - Accent6 2" xfId="196" xr:uid="{D3102B6A-F1BA-480F-BDB0-5AD3DB015BF7}"/>
    <cellStyle name="20% - Accent6 2 2" xfId="241" xr:uid="{A5B940F6-1563-4B89-8B2D-854DB049A13E}"/>
    <cellStyle name="20% - Accent6 20" xfId="1938" xr:uid="{CC1CC2B3-25A2-4082-A051-2180A25B49E3}"/>
    <cellStyle name="20% - Accent6 20 2" xfId="3892" xr:uid="{E7A02432-7407-411D-BCDA-A18FD98E0FFF}"/>
    <cellStyle name="20% - Accent6 20 2 2" xfId="5743" xr:uid="{829066E1-775A-4649-A65F-EBB76AAF48C5}"/>
    <cellStyle name="20% - Accent6 20 2 2 2" xfId="34428" xr:uid="{01BBAB7F-8CFC-4BB5-8494-B92CC1642034}"/>
    <cellStyle name="20% - Accent6 20 2 3" xfId="11455" xr:uid="{CCD02A2C-12B9-43A2-A001-8B62F978C055}"/>
    <cellStyle name="20% - Accent6 20 2 3 2" xfId="40133" xr:uid="{4FF308E6-CBB1-4805-A6D4-4634EFD289A4}"/>
    <cellStyle name="20% - Accent6 20 2 4" xfId="20308" xr:uid="{6E58CFC2-B145-4231-AB6A-FECA96CC81F8}"/>
    <cellStyle name="20% - Accent6 20 2 4 2" xfId="48985" xr:uid="{ADDB8F06-75BA-458E-8395-5F8DF092D94F}"/>
    <cellStyle name="20% - Accent6 20 2 5" xfId="32632" xr:uid="{0E43F5D4-D657-45D8-BB72-6C09B2DC0ED0}"/>
    <cellStyle name="20% - Accent6 20 3" xfId="7160" xr:uid="{8D205873-0889-4BD8-AAE7-EE7F26188934}"/>
    <cellStyle name="20% - Accent6 20 3 2" xfId="12872" xr:uid="{D8C0C4FC-ED09-4F89-8916-B1FB5D2605EA}"/>
    <cellStyle name="20% - Accent6 20 3 2 2" xfId="41550" xr:uid="{BEF40A66-B2D1-476F-9338-EB998350221E}"/>
    <cellStyle name="20% - Accent6 20 3 3" xfId="21725" xr:uid="{133B02DD-9947-42B3-ADFA-E5A263C8E24E}"/>
    <cellStyle name="20% - Accent6 20 3 3 2" xfId="50402" xr:uid="{85D68A75-D4D1-44FE-8A7A-56135896E9E4}"/>
    <cellStyle name="20% - Accent6 20 3 4" xfId="35845" xr:uid="{5E051BFD-7ADF-48FA-BE40-B07C7C560276}"/>
    <cellStyle name="20% - Accent6 20 4" xfId="8577" xr:uid="{D92E36EB-0D66-4E09-A477-65B23747721A}"/>
    <cellStyle name="20% - Accent6 20 4 2" xfId="14289" xr:uid="{52DFAFB6-FAAF-4200-993F-010F55BD337A}"/>
    <cellStyle name="20% - Accent6 20 4 2 2" xfId="42967" xr:uid="{9351E33C-8974-4B80-B6F9-170A35EA319E}"/>
    <cellStyle name="20% - Accent6 20 4 3" xfId="23142" xr:uid="{7B9D6692-DE84-45D3-8F5F-6B7051CA5E14}"/>
    <cellStyle name="20% - Accent6 20 4 3 2" xfId="51819" xr:uid="{78BDA54A-E631-4EA7-B59E-2FC20CA82551}"/>
    <cellStyle name="20% - Accent6 20 4 4" xfId="37262" xr:uid="{4C8E6292-695E-4AFA-A160-6FC6ECFB1D2B}"/>
    <cellStyle name="20% - Accent6 20 5" xfId="4392" xr:uid="{8664F0FA-431B-4258-B8E7-8A50913FA0C9}"/>
    <cellStyle name="20% - Accent6 20 5 2" xfId="15804" xr:uid="{1CD6629F-54F5-468D-A184-E8E5757091D1}"/>
    <cellStyle name="20% - Accent6 20 5 2 2" xfId="44482" xr:uid="{EFD2E2C3-80D5-4A94-93E9-50D290AD650C}"/>
    <cellStyle name="20% - Accent6 20 5 3" xfId="24657" xr:uid="{A8C61C22-7A4D-4EDB-B4DA-0EB1EDF0162A}"/>
    <cellStyle name="20% - Accent6 20 5 3 2" xfId="53334" xr:uid="{88822DF0-86A1-4858-9F09-E6F3E114BE55}"/>
    <cellStyle name="20% - Accent6 20 5 4" xfId="33077" xr:uid="{5ADEE1D6-CDAE-4B65-B843-8F127EF55B32}"/>
    <cellStyle name="20% - Accent6 20 6" xfId="17363" xr:uid="{FF2A339F-30C1-4A8C-84EF-7F6950246A87}"/>
    <cellStyle name="20% - Accent6 20 6 2" xfId="26216" xr:uid="{0EA73F77-A351-40E8-8787-0AE81853FA2A}"/>
    <cellStyle name="20% - Accent6 20 6 2 2" xfId="54893" xr:uid="{582CE2AA-0C39-45FF-BA3C-3BA7F41A5722}"/>
    <cellStyle name="20% - Accent6 20 6 3" xfId="46041" xr:uid="{9D162FBB-0F4C-4C67-97B6-4DB00931D99F}"/>
    <cellStyle name="20% - Accent6 20 7" xfId="10104" xr:uid="{52FA6664-F0A8-4877-B346-2CF39485C680}"/>
    <cellStyle name="20% - Accent6 20 7 2" xfId="27809" xr:uid="{D983589E-44D9-45F0-8CA3-6C86A9649C74}"/>
    <cellStyle name="20% - Accent6 20 7 2 2" xfId="56486" xr:uid="{8B503C70-AB1D-4F88-9CFD-5A840EB20F2E}"/>
    <cellStyle name="20% - Accent6 20 7 3" xfId="38782" xr:uid="{EE7A7417-6F2E-4632-A974-C3B6C3750FF0}"/>
    <cellStyle name="20% - Accent6 20 8" xfId="18957" xr:uid="{91971AAD-F5C5-46ED-B70A-569BF42753C0}"/>
    <cellStyle name="20% - Accent6 20 8 2" xfId="47634" xr:uid="{2994AB49-E5DE-4F59-88FA-EAB534AF443B}"/>
    <cellStyle name="20% - Accent6 20 9" xfId="30839" xr:uid="{246E5E98-ACF2-4298-890A-6E3D2DFE68B4}"/>
    <cellStyle name="20% - Accent6 21" xfId="1961" xr:uid="{DFE651BC-403C-433A-B536-F6EC1867BB6B}"/>
    <cellStyle name="20% - Accent6 21 2" xfId="3914" xr:uid="{3E8491F7-221D-49F8-9A22-351E874FCDFB}"/>
    <cellStyle name="20% - Accent6 21 2 2" xfId="5765" xr:uid="{F6ADFEA2-C92F-44CF-A1D5-F7A2D9C50459}"/>
    <cellStyle name="20% - Accent6 21 2 2 2" xfId="34450" xr:uid="{3C61252B-8551-44D2-A5DC-FE0B6E24F167}"/>
    <cellStyle name="20% - Accent6 21 2 3" xfId="11477" xr:uid="{DA123503-056E-431D-8D3C-7E2E19DBEA37}"/>
    <cellStyle name="20% - Accent6 21 2 3 2" xfId="40155" xr:uid="{094D04FF-657C-432C-887D-E7E529235B9F}"/>
    <cellStyle name="20% - Accent6 21 2 4" xfId="20330" xr:uid="{06EAB4BB-EC47-473C-8D98-1C1D4D393756}"/>
    <cellStyle name="20% - Accent6 21 2 4 2" xfId="49007" xr:uid="{9B9471B0-8F62-47A7-A0CF-2F4F3007C4AC}"/>
    <cellStyle name="20% - Accent6 21 2 5" xfId="32654" xr:uid="{274A00E2-E9A0-40CF-9952-D267B2B8F3AD}"/>
    <cellStyle name="20% - Accent6 21 3" xfId="7182" xr:uid="{C149D0B9-E18E-4E62-8E10-16A51B55C733}"/>
    <cellStyle name="20% - Accent6 21 3 2" xfId="12894" xr:uid="{F8C04E53-F3FE-4BE4-9F79-1968D233AB1C}"/>
    <cellStyle name="20% - Accent6 21 3 2 2" xfId="41572" xr:uid="{E5498477-0575-431E-A668-15D4D0EBDC06}"/>
    <cellStyle name="20% - Accent6 21 3 3" xfId="21747" xr:uid="{E76EB78E-410E-4462-A6CE-21C0D0CD1DC7}"/>
    <cellStyle name="20% - Accent6 21 3 3 2" xfId="50424" xr:uid="{5EA5E68C-2120-4188-AC1A-EBF6593C19E6}"/>
    <cellStyle name="20% - Accent6 21 3 4" xfId="35867" xr:uid="{74588B33-A082-472F-8915-75B7101940CF}"/>
    <cellStyle name="20% - Accent6 21 4" xfId="8599" xr:uid="{7BEB7B3D-CDC4-4AB6-83D8-D90F5A1BC0BE}"/>
    <cellStyle name="20% - Accent6 21 4 2" xfId="14311" xr:uid="{852F51CB-1CA3-4794-B89B-1A698AF9A526}"/>
    <cellStyle name="20% - Accent6 21 4 2 2" xfId="42989" xr:uid="{4497EFD3-E376-4428-8E7C-C362504F8500}"/>
    <cellStyle name="20% - Accent6 21 4 3" xfId="23164" xr:uid="{AC60FCC1-CA35-4C3B-B73D-CFD22C342D6A}"/>
    <cellStyle name="20% - Accent6 21 4 3 2" xfId="51841" xr:uid="{5D7BA459-6FF6-4C9D-A6B5-157D225A493E}"/>
    <cellStyle name="20% - Accent6 21 4 4" xfId="37284" xr:uid="{6743884C-A71D-4A6C-9D1D-22F639EDD59D}"/>
    <cellStyle name="20% - Accent6 21 5" xfId="4414" xr:uid="{8427A8AB-55F7-421F-AFFB-D190FCCE9D51}"/>
    <cellStyle name="20% - Accent6 21 5 2" xfId="15826" xr:uid="{B6AB0134-9F8E-451B-9584-F21B9857B1B4}"/>
    <cellStyle name="20% - Accent6 21 5 2 2" xfId="44504" xr:uid="{3D0331E7-6C20-42A7-8125-43919BE4D9A2}"/>
    <cellStyle name="20% - Accent6 21 5 3" xfId="24679" xr:uid="{D43E7CFC-EB75-406D-8BB3-8A5E178B21F3}"/>
    <cellStyle name="20% - Accent6 21 5 3 2" xfId="53356" xr:uid="{E2DBD9DA-3496-4FF3-BA67-3BA6621C7C5E}"/>
    <cellStyle name="20% - Accent6 21 5 4" xfId="33099" xr:uid="{42233D50-0377-44F0-8120-BB27C50A8DB9}"/>
    <cellStyle name="20% - Accent6 21 6" xfId="17385" xr:uid="{A57B7D9E-6D54-42C0-9E5A-D3986B233AE7}"/>
    <cellStyle name="20% - Accent6 21 6 2" xfId="26238" xr:uid="{A84980E7-0ABC-49F0-B9BA-AB675F2AF057}"/>
    <cellStyle name="20% - Accent6 21 6 2 2" xfId="54915" xr:uid="{798976B5-2AF8-473E-9E50-72F9698D3BE8}"/>
    <cellStyle name="20% - Accent6 21 6 3" xfId="46063" xr:uid="{A1640361-945B-4012-A2EC-8B503C0CF64F}"/>
    <cellStyle name="20% - Accent6 21 7" xfId="10126" xr:uid="{DF4CDF1D-D91A-4713-B2B5-8DABFE8C749A}"/>
    <cellStyle name="20% - Accent6 21 7 2" xfId="27831" xr:uid="{6E4AB51B-EBF0-4537-939E-B81CB136A85D}"/>
    <cellStyle name="20% - Accent6 21 7 2 2" xfId="56508" xr:uid="{AF224B51-18EC-41AD-965A-20598BB8E18C}"/>
    <cellStyle name="20% - Accent6 21 7 3" xfId="38804" xr:uid="{6D8C460B-3BCA-4C07-A790-5BF74D5A17C9}"/>
    <cellStyle name="20% - Accent6 21 8" xfId="18979" xr:uid="{4A3A25BB-31A2-44F2-A2FE-F4A43710FFD4}"/>
    <cellStyle name="20% - Accent6 21 8 2" xfId="47656" xr:uid="{5A582F50-D283-4D9F-B841-D57B618EB62E}"/>
    <cellStyle name="20% - Accent6 21 9" xfId="30861" xr:uid="{1DB2D179-5F8E-4092-8157-E3628AE43458}"/>
    <cellStyle name="20% - Accent6 22" xfId="1575" xr:uid="{38446251-FCA6-441E-9C0C-312DF8C2A19E}"/>
    <cellStyle name="20% - Accent6 22 2" xfId="3529" xr:uid="{75758212-6636-4044-904E-05DE27E2EA53}"/>
    <cellStyle name="20% - Accent6 22 2 2" xfId="5787" xr:uid="{8B29D62A-5BDE-4E4C-AA7F-04F483D32B51}"/>
    <cellStyle name="20% - Accent6 22 2 2 2" xfId="34472" xr:uid="{DAEE1495-B436-4AA4-B307-5F4C347D7CD6}"/>
    <cellStyle name="20% - Accent6 22 2 3" xfId="11499" xr:uid="{A02903FC-B3EA-4E42-ACDE-1658B8230379}"/>
    <cellStyle name="20% - Accent6 22 2 3 2" xfId="40177" xr:uid="{0592069A-13D3-42B2-BEE6-266F48F209F7}"/>
    <cellStyle name="20% - Accent6 22 2 4" xfId="20352" xr:uid="{A0F257DB-6633-497F-A822-4843202CDF5F}"/>
    <cellStyle name="20% - Accent6 22 2 4 2" xfId="49029" xr:uid="{A11C3A48-CA81-42D2-8E34-8D6FA9FA90B9}"/>
    <cellStyle name="20% - Accent6 22 2 5" xfId="32269" xr:uid="{3B2B53B6-03E4-413D-9732-12202BCA9BF8}"/>
    <cellStyle name="20% - Accent6 22 3" xfId="7204" xr:uid="{A6F145FB-0665-4F87-8741-A1CBA06EA652}"/>
    <cellStyle name="20% - Accent6 22 3 2" xfId="12916" xr:uid="{FD3EDF3F-6A5A-414F-9644-589CEBCFD12D}"/>
    <cellStyle name="20% - Accent6 22 3 2 2" xfId="41594" xr:uid="{E8345860-7177-4105-9F97-B9BF47D9AD94}"/>
    <cellStyle name="20% - Accent6 22 3 3" xfId="21769" xr:uid="{37E607E1-F6C4-471F-8BE0-E0A97C793B77}"/>
    <cellStyle name="20% - Accent6 22 3 3 2" xfId="50446" xr:uid="{851B97E3-1C6F-48CE-80D1-2A1FB4B4BE74}"/>
    <cellStyle name="20% - Accent6 22 3 4" xfId="35889" xr:uid="{6EDEC33B-FF8C-4B38-B55A-5A573D399DD1}"/>
    <cellStyle name="20% - Accent6 22 4" xfId="8621" xr:uid="{44E33135-3C78-40C5-AF38-1C5EBBB65400}"/>
    <cellStyle name="20% - Accent6 22 4 2" xfId="14333" xr:uid="{8A4257E5-B04C-4001-8AF8-63E04FE5744B}"/>
    <cellStyle name="20% - Accent6 22 4 2 2" xfId="43011" xr:uid="{CFD1B0F8-C59E-4C70-A0A5-89D4CD10D8DF}"/>
    <cellStyle name="20% - Accent6 22 4 3" xfId="23186" xr:uid="{966B707E-D793-44F6-BD05-D3A410AF2255}"/>
    <cellStyle name="20% - Accent6 22 4 3 2" xfId="51863" xr:uid="{881CA5CC-6B5A-4B31-841F-096500AEADE5}"/>
    <cellStyle name="20% - Accent6 22 4 4" xfId="37306" xr:uid="{D80A72AB-0001-4FE1-BA17-24B9CB903A50}"/>
    <cellStyle name="20% - Accent6 22 5" xfId="4436" xr:uid="{29129BF3-6F4B-439F-A5E8-847B382BE3D5}"/>
    <cellStyle name="20% - Accent6 22 5 2" xfId="15848" xr:uid="{12A9A36C-ECED-48A4-B0F5-2059E1EEF8FD}"/>
    <cellStyle name="20% - Accent6 22 5 2 2" xfId="44526" xr:uid="{787D982D-6BB5-4F93-B905-64CE3F08CE5B}"/>
    <cellStyle name="20% - Accent6 22 5 3" xfId="24701" xr:uid="{82971309-7486-416D-91CE-AF3AB279EBCA}"/>
    <cellStyle name="20% - Accent6 22 5 3 2" xfId="53378" xr:uid="{D902F92C-E605-451F-A414-C74BFB5B440C}"/>
    <cellStyle name="20% - Accent6 22 5 4" xfId="33121" xr:uid="{ACD8EAC2-9450-4B41-B0A3-6669ECED8F7E}"/>
    <cellStyle name="20% - Accent6 22 6" xfId="17407" xr:uid="{8E2E8707-F7B3-483F-87FF-8AE134507F5C}"/>
    <cellStyle name="20% - Accent6 22 6 2" xfId="26260" xr:uid="{7169935F-7D38-4CE4-BBBE-2CE681535E6E}"/>
    <cellStyle name="20% - Accent6 22 6 2 2" xfId="54937" xr:uid="{4BD56778-5765-4D0A-BCEA-9508CE9374C8}"/>
    <cellStyle name="20% - Accent6 22 6 3" xfId="46085" xr:uid="{A8C97058-D860-465C-845C-E138510956A0}"/>
    <cellStyle name="20% - Accent6 22 7" xfId="10148" xr:uid="{F1836092-6B12-47F0-BE63-FB142C070601}"/>
    <cellStyle name="20% - Accent6 22 7 2" xfId="27853" xr:uid="{FDC80E21-664E-4AEA-B411-1E8412171878}"/>
    <cellStyle name="20% - Accent6 22 7 2 2" xfId="56530" xr:uid="{341CD7E8-DC60-4489-B8C2-63AB9D7C044B}"/>
    <cellStyle name="20% - Accent6 22 7 3" xfId="38826" xr:uid="{0715C07B-A4D6-462C-AA59-1C294A936369}"/>
    <cellStyle name="20% - Accent6 22 8" xfId="19001" xr:uid="{02E0BD96-91F7-4212-BF30-C545939BEA6F}"/>
    <cellStyle name="20% - Accent6 22 8 2" xfId="47678" xr:uid="{A958C494-E2C5-49C5-8407-1C814542C48A}"/>
    <cellStyle name="20% - Accent6 22 9" xfId="30476" xr:uid="{6AD945E4-7501-440B-A18A-4D4087225020}"/>
    <cellStyle name="20% - Accent6 23" xfId="2151" xr:uid="{B7BD53A2-B7B3-4F4E-A136-B1F34FFE494F}"/>
    <cellStyle name="20% - Accent6 23 2" xfId="5809" xr:uid="{334DF77B-EC1B-417A-A263-43A1DBA0BF2C}"/>
    <cellStyle name="20% - Accent6 23 2 2" xfId="11521" xr:uid="{9A11559E-CAC2-414C-BDD2-8660B517596F}"/>
    <cellStyle name="20% - Accent6 23 2 2 2" xfId="40199" xr:uid="{BC02BB52-E0E9-4A09-9129-79EC9021B95E}"/>
    <cellStyle name="20% - Accent6 23 2 3" xfId="20374" xr:uid="{6FCC143D-D01D-4EDD-B6FF-4D9B5B3D7C66}"/>
    <cellStyle name="20% - Accent6 23 2 3 2" xfId="49051" xr:uid="{DECFC8E0-0EF7-4B8D-B5B0-F2CF3AB2BF1F}"/>
    <cellStyle name="20% - Accent6 23 2 4" xfId="34494" xr:uid="{40CB58E1-792F-488B-B4D0-36DE1AE604CF}"/>
    <cellStyle name="20% - Accent6 23 3" xfId="7226" xr:uid="{49B7ED9C-8A11-4B08-B98D-C0B61374C422}"/>
    <cellStyle name="20% - Accent6 23 3 2" xfId="12938" xr:uid="{34F1CF38-46D1-4850-896C-02E3BF71E14D}"/>
    <cellStyle name="20% - Accent6 23 3 2 2" xfId="41616" xr:uid="{060DB69C-F3F2-4F9B-94AE-A36FE9DB72EA}"/>
    <cellStyle name="20% - Accent6 23 3 3" xfId="21791" xr:uid="{648DB5DB-D4DA-4D86-86BC-5A6532427E2C}"/>
    <cellStyle name="20% - Accent6 23 3 3 2" xfId="50468" xr:uid="{E2AED7E0-2501-4E40-8BB6-ACE23629FEE1}"/>
    <cellStyle name="20% - Accent6 23 3 4" xfId="35911" xr:uid="{38CFEE80-EF6D-430F-92C9-488FE719744A}"/>
    <cellStyle name="20% - Accent6 23 4" xfId="8643" xr:uid="{6C8F19D8-9B9A-4116-A28E-0F75444EF444}"/>
    <cellStyle name="20% - Accent6 23 4 2" xfId="14355" xr:uid="{3F045204-EB1A-48E6-BDFE-37028B8C9E30}"/>
    <cellStyle name="20% - Accent6 23 4 2 2" xfId="43033" xr:uid="{7302F53F-EEAA-402B-8212-67F170E8BACB}"/>
    <cellStyle name="20% - Accent6 23 4 3" xfId="23208" xr:uid="{F26B5A76-334A-4DE1-B85B-84752F8ECF55}"/>
    <cellStyle name="20% - Accent6 23 4 3 2" xfId="51885" xr:uid="{2FE6815F-8AE3-48B0-B0F2-CF3B5362E03B}"/>
    <cellStyle name="20% - Accent6 23 4 4" xfId="37328" xr:uid="{6E8E2AB5-EA70-45F8-85D4-43E6DC80E388}"/>
    <cellStyle name="20% - Accent6 23 5" xfId="4458" xr:uid="{622E406B-AD86-40B1-A481-B9ED25BB8AF6}"/>
    <cellStyle name="20% - Accent6 23 5 2" xfId="15870" xr:uid="{8AF936FE-6119-4904-88B5-9BC3C5BCA346}"/>
    <cellStyle name="20% - Accent6 23 5 2 2" xfId="44548" xr:uid="{7AE91A0B-3CB9-4D33-8D81-38F6CCE58A75}"/>
    <cellStyle name="20% - Accent6 23 5 3" xfId="24723" xr:uid="{D1630335-20E3-4685-AA2F-640A96F2C6D7}"/>
    <cellStyle name="20% - Accent6 23 5 3 2" xfId="53400" xr:uid="{6D0DCB8E-C8DB-43F2-9A8C-4EF782B68574}"/>
    <cellStyle name="20% - Accent6 23 5 4" xfId="33143" xr:uid="{1B1B88AE-1E8A-43DC-9502-D5EC8F7548FD}"/>
    <cellStyle name="20% - Accent6 23 6" xfId="17429" xr:uid="{154107E9-64CD-4A27-A160-A4B788FAF35D}"/>
    <cellStyle name="20% - Accent6 23 6 2" xfId="26282" xr:uid="{BA2388F1-681A-435C-9D93-4355F579C2CF}"/>
    <cellStyle name="20% - Accent6 23 6 2 2" xfId="54959" xr:uid="{900CD111-CC85-44AC-A6F5-96FE33F5024C}"/>
    <cellStyle name="20% - Accent6 23 6 3" xfId="46107" xr:uid="{52A0505F-DB1A-4099-8789-429749E91B66}"/>
    <cellStyle name="20% - Accent6 23 7" xfId="10170" xr:uid="{47D169BF-E543-4181-8C98-78D2F591E4CB}"/>
    <cellStyle name="20% - Accent6 23 7 2" xfId="27875" xr:uid="{436D3F7D-3E17-486A-9C4E-9D0F50AE2F26}"/>
    <cellStyle name="20% - Accent6 23 7 2 2" xfId="56552" xr:uid="{B90A095D-64CC-4314-AA13-DB783E9EEDF4}"/>
    <cellStyle name="20% - Accent6 23 7 3" xfId="38848" xr:uid="{45033A95-2DC9-4C02-8B23-ECC09A1CCB51}"/>
    <cellStyle name="20% - Accent6 23 8" xfId="19023" xr:uid="{D5ACF518-7D44-4C31-B47B-A1571EB48896}"/>
    <cellStyle name="20% - Accent6 23 8 2" xfId="47700" xr:uid="{5432DCA4-8972-49F7-A144-4A2B5117C069}"/>
    <cellStyle name="20% - Accent6 23 9" xfId="30923" xr:uid="{EE406B67-7E77-4C61-9A36-BE7CCE428F91}"/>
    <cellStyle name="20% - Accent6 24" xfId="4480" xr:uid="{11532AD4-A7BC-405A-8ACB-24CA223A598E}"/>
    <cellStyle name="20% - Accent6 24 2" xfId="5831" xr:uid="{1FDA4A22-7BEC-47F6-BCE4-1FB1D495E968}"/>
    <cellStyle name="20% - Accent6 24 2 2" xfId="11543" xr:uid="{59A5040D-0F01-4C5A-BD5A-DA05AEB647F7}"/>
    <cellStyle name="20% - Accent6 24 2 2 2" xfId="40221" xr:uid="{C0936F65-7AC9-4B9D-A159-6EC531F45B0C}"/>
    <cellStyle name="20% - Accent6 24 2 3" xfId="20396" xr:uid="{C281039F-6F25-4546-A990-7C3B850F7524}"/>
    <cellStyle name="20% - Accent6 24 2 3 2" xfId="49073" xr:uid="{1DEF5ACB-FD76-43AD-875B-59822CB06E12}"/>
    <cellStyle name="20% - Accent6 24 2 4" xfId="34516" xr:uid="{011F9081-8236-4E63-B067-A9439A07C1EF}"/>
    <cellStyle name="20% - Accent6 24 3" xfId="7248" xr:uid="{E9FA600B-A0E1-44AB-ADFA-FAE939E03D29}"/>
    <cellStyle name="20% - Accent6 24 3 2" xfId="12960" xr:uid="{5E0BE8D8-28EA-464E-B268-27F0738CF07E}"/>
    <cellStyle name="20% - Accent6 24 3 2 2" xfId="41638" xr:uid="{85B0E0A9-7ECA-4968-A36F-3C7BED2A0558}"/>
    <cellStyle name="20% - Accent6 24 3 3" xfId="21813" xr:uid="{E9AF4BAD-8769-41E8-B00E-354F28E2EBEF}"/>
    <cellStyle name="20% - Accent6 24 3 3 2" xfId="50490" xr:uid="{5F86A9E3-19FE-4DA6-A4DF-A6669AF21AA4}"/>
    <cellStyle name="20% - Accent6 24 3 4" xfId="35933" xr:uid="{14C99D3F-1EA7-46EB-970C-E62154BC6D89}"/>
    <cellStyle name="20% - Accent6 24 4" xfId="8665" xr:uid="{DCB2EADF-671A-4220-8BC8-A3398DE58779}"/>
    <cellStyle name="20% - Accent6 24 4 2" xfId="14377" xr:uid="{DB21EF9F-BA75-4C68-BB13-F947DB2EBDE8}"/>
    <cellStyle name="20% - Accent6 24 4 2 2" xfId="43055" xr:uid="{B426A671-8EA9-471E-B459-84B4309342B5}"/>
    <cellStyle name="20% - Accent6 24 4 3" xfId="23230" xr:uid="{82B452C1-A620-429A-96BE-A5CB79EC0726}"/>
    <cellStyle name="20% - Accent6 24 4 3 2" xfId="51907" xr:uid="{5AFB96B0-72A1-4260-B5FC-C82826239A30}"/>
    <cellStyle name="20% - Accent6 24 4 4" xfId="37350" xr:uid="{3AC0B445-E2DC-4BEB-8391-6262EDBFF7A9}"/>
    <cellStyle name="20% - Accent6 24 5" xfId="15892" xr:uid="{9E9A9EB8-0DF2-495B-9037-2215E2B2C14A}"/>
    <cellStyle name="20% - Accent6 24 5 2" xfId="24745" xr:uid="{82990D32-F511-43B0-A19F-CB6218140361}"/>
    <cellStyle name="20% - Accent6 24 5 2 2" xfId="53422" xr:uid="{1F27DA7C-7691-4572-A120-510F4F5C809B}"/>
    <cellStyle name="20% - Accent6 24 5 3" xfId="44570" xr:uid="{51CED91E-F8FD-41F6-B7DD-FD07292DF60B}"/>
    <cellStyle name="20% - Accent6 24 6" xfId="17451" xr:uid="{49F8717B-DD16-478A-9D2C-95618E0F7A40}"/>
    <cellStyle name="20% - Accent6 24 6 2" xfId="26304" xr:uid="{5629AE2C-7F04-416C-864B-814397A0661E}"/>
    <cellStyle name="20% - Accent6 24 6 2 2" xfId="54981" xr:uid="{2CBF1682-8E87-478B-842A-BC1E6E3939C0}"/>
    <cellStyle name="20% - Accent6 24 6 3" xfId="46129" xr:uid="{E4E592CA-4D84-432C-A967-4B1F186A378C}"/>
    <cellStyle name="20% - Accent6 24 7" xfId="10192" xr:uid="{027A3DF7-DCDA-4643-9962-2BC2789B9135}"/>
    <cellStyle name="20% - Accent6 24 7 2" xfId="27897" xr:uid="{9A2356A2-D6FB-4752-8B28-64DBDFADE4FD}"/>
    <cellStyle name="20% - Accent6 24 7 2 2" xfId="56574" xr:uid="{1C1BE6FB-0294-40DE-8F1D-079D800B222C}"/>
    <cellStyle name="20% - Accent6 24 7 3" xfId="38870" xr:uid="{597FB87B-7F39-47CE-A765-ECD4B05ADE39}"/>
    <cellStyle name="20% - Accent6 24 8" xfId="19045" xr:uid="{EA565AA6-E5BD-4861-8982-16C9B69A2058}"/>
    <cellStyle name="20% - Accent6 24 8 2" xfId="47722" xr:uid="{A8B466BA-9D25-44D7-9CA9-DC289FD1BB4D}"/>
    <cellStyle name="20% - Accent6 24 9" xfId="33165" xr:uid="{5E69D9A4-EBCB-4519-9E92-1F18F7AC21C2}"/>
    <cellStyle name="20% - Accent6 25" xfId="4502" xr:uid="{A7A75621-C47C-4235-84FC-3BA543629035}"/>
    <cellStyle name="20% - Accent6 25 2" xfId="5853" xr:uid="{197536A1-23AC-4EF3-8CA7-A6383C5C6744}"/>
    <cellStyle name="20% - Accent6 25 2 2" xfId="11565" xr:uid="{C42F3820-1842-4880-9282-3A5CBCE14759}"/>
    <cellStyle name="20% - Accent6 25 2 2 2" xfId="40243" xr:uid="{56DBF86C-EB52-4437-B7C0-C925E83B4DE2}"/>
    <cellStyle name="20% - Accent6 25 2 3" xfId="20418" xr:uid="{2C7FB77D-8CBB-4DE0-BC39-A7278038FEE2}"/>
    <cellStyle name="20% - Accent6 25 2 3 2" xfId="49095" xr:uid="{639B3DBB-F721-42EE-9424-B5A371E4A712}"/>
    <cellStyle name="20% - Accent6 25 2 4" xfId="34538" xr:uid="{89937DC8-8BB4-4509-89C0-9EB3ADDE54E7}"/>
    <cellStyle name="20% - Accent6 25 3" xfId="7270" xr:uid="{993119D5-E4FF-4EB3-A5D7-9635DCEAB9DE}"/>
    <cellStyle name="20% - Accent6 25 3 2" xfId="12982" xr:uid="{B4DF547A-A89F-4924-AE1A-8A928C3EA424}"/>
    <cellStyle name="20% - Accent6 25 3 2 2" xfId="41660" xr:uid="{40A4D85C-2553-4F9B-A206-A62789F8336F}"/>
    <cellStyle name="20% - Accent6 25 3 3" xfId="21835" xr:uid="{35815D24-304E-4B34-A13E-8DF07F507CCA}"/>
    <cellStyle name="20% - Accent6 25 3 3 2" xfId="50512" xr:uid="{312A515C-C499-4746-8FDA-496C1B798C04}"/>
    <cellStyle name="20% - Accent6 25 3 4" xfId="35955" xr:uid="{E376FFFA-79AB-42BA-BBD2-428BD6D1C758}"/>
    <cellStyle name="20% - Accent6 25 4" xfId="8687" xr:uid="{A2065875-0F4C-4C7C-9522-CC9D71B7EF5E}"/>
    <cellStyle name="20% - Accent6 25 4 2" xfId="14399" xr:uid="{96C0F754-A351-4737-B69D-D2A11F7D630B}"/>
    <cellStyle name="20% - Accent6 25 4 2 2" xfId="43077" xr:uid="{03455F77-33D3-41B6-A674-BC675A5C0C99}"/>
    <cellStyle name="20% - Accent6 25 4 3" xfId="23252" xr:uid="{E78547E5-3384-4C1C-B0F0-D9DE673DCC6E}"/>
    <cellStyle name="20% - Accent6 25 4 3 2" xfId="51929" xr:uid="{D5972977-7A79-429D-B6C0-AA1CA1F9133C}"/>
    <cellStyle name="20% - Accent6 25 4 4" xfId="37372" xr:uid="{C14FCF36-F0E1-4E95-BD51-1A4EF0B99E21}"/>
    <cellStyle name="20% - Accent6 25 5" xfId="15914" xr:uid="{EDD1DF0E-A707-4300-9135-7B5180E88B1B}"/>
    <cellStyle name="20% - Accent6 25 5 2" xfId="24767" xr:uid="{8DC64E5C-DAB1-44B1-B775-3EFBAC500289}"/>
    <cellStyle name="20% - Accent6 25 5 2 2" xfId="53444" xr:uid="{37D0B1EA-B426-452A-B9F0-3E696408EC68}"/>
    <cellStyle name="20% - Accent6 25 5 3" xfId="44592" xr:uid="{15D6B600-08FA-46B4-BF61-F56676F56D59}"/>
    <cellStyle name="20% - Accent6 25 6" xfId="17473" xr:uid="{E90C7289-2BFC-408A-8F9E-266165777DF2}"/>
    <cellStyle name="20% - Accent6 25 6 2" xfId="26326" xr:uid="{F583C863-C4E6-4EF6-ABDB-83668C5834D8}"/>
    <cellStyle name="20% - Accent6 25 6 2 2" xfId="55003" xr:uid="{88B5564E-0B04-43C1-A407-D53C38EF1603}"/>
    <cellStyle name="20% - Accent6 25 6 3" xfId="46151" xr:uid="{4C213F3A-D6D3-4DBC-9F56-35CB3052DB4E}"/>
    <cellStyle name="20% - Accent6 25 7" xfId="10214" xr:uid="{F588D09B-2E67-4E33-9F24-5FB8B75FF11D}"/>
    <cellStyle name="20% - Accent6 25 7 2" xfId="27919" xr:uid="{6C19ABE1-3252-4B37-8F9E-C9B728C98964}"/>
    <cellStyle name="20% - Accent6 25 7 2 2" xfId="56596" xr:uid="{B5770851-48F3-403E-958C-98A5F015E6FC}"/>
    <cellStyle name="20% - Accent6 25 7 3" xfId="38892" xr:uid="{8E78BD41-85BC-4A65-A12D-D380B1FD8AD2}"/>
    <cellStyle name="20% - Accent6 25 8" xfId="19067" xr:uid="{55273E90-70C3-4725-9C0E-83C42E1F8F9B}"/>
    <cellStyle name="20% - Accent6 25 8 2" xfId="47744" xr:uid="{A243F79D-1A51-4563-B3C5-038CD59C0F95}"/>
    <cellStyle name="20% - Accent6 25 9" xfId="33187" xr:uid="{F8E53D0A-BD6A-4223-B2ED-D63A43A838AF}"/>
    <cellStyle name="20% - Accent6 26" xfId="4524" xr:uid="{80CF52CE-1E8B-4E92-8EDD-9D7E3191C709}"/>
    <cellStyle name="20% - Accent6 26 2" xfId="5875" xr:uid="{9BD59083-5E5C-4DA4-AB32-9CFC57B14662}"/>
    <cellStyle name="20% - Accent6 26 2 2" xfId="11587" xr:uid="{F5722A79-93B8-4CCC-A331-ABDE457BD941}"/>
    <cellStyle name="20% - Accent6 26 2 2 2" xfId="40265" xr:uid="{E8903424-9804-4825-987E-66A325AD4E18}"/>
    <cellStyle name="20% - Accent6 26 2 3" xfId="20440" xr:uid="{F7AEBF06-67C2-4299-87A1-C217216AC6EB}"/>
    <cellStyle name="20% - Accent6 26 2 3 2" xfId="49117" xr:uid="{9183B730-891B-4B48-A82E-FCDB4F10EA14}"/>
    <cellStyle name="20% - Accent6 26 2 4" xfId="34560" xr:uid="{25B22B0C-D075-49B5-9A20-63FB33FE1609}"/>
    <cellStyle name="20% - Accent6 26 3" xfId="7292" xr:uid="{71BA8120-CB7A-42B8-8505-DB60A88D751E}"/>
    <cellStyle name="20% - Accent6 26 3 2" xfId="13004" xr:uid="{6F6BE836-CC7B-4C37-927F-D17ECF4DC27F}"/>
    <cellStyle name="20% - Accent6 26 3 2 2" xfId="41682" xr:uid="{734938BE-06C2-43F7-B0CF-CF43B8C26513}"/>
    <cellStyle name="20% - Accent6 26 3 3" xfId="21857" xr:uid="{91F4CC45-07C6-4622-AF62-A6C0673DF001}"/>
    <cellStyle name="20% - Accent6 26 3 3 2" xfId="50534" xr:uid="{1D126048-052D-4332-AE34-140ABCE5D43F}"/>
    <cellStyle name="20% - Accent6 26 3 4" xfId="35977" xr:uid="{75C7252B-1578-4B4D-9B95-8F4AB9C26031}"/>
    <cellStyle name="20% - Accent6 26 4" xfId="8709" xr:uid="{53003EA6-967B-4342-8306-F460CA3A7964}"/>
    <cellStyle name="20% - Accent6 26 4 2" xfId="14421" xr:uid="{EFE73CC3-DF12-44E3-9A0C-19755DA78878}"/>
    <cellStyle name="20% - Accent6 26 4 2 2" xfId="43099" xr:uid="{A79017E7-4C4F-4511-9C8E-F6C0A7D88792}"/>
    <cellStyle name="20% - Accent6 26 4 3" xfId="23274" xr:uid="{237CC5FA-259C-424C-8A16-73A7DA5DC844}"/>
    <cellStyle name="20% - Accent6 26 4 3 2" xfId="51951" xr:uid="{66726FF0-9F38-484C-AF35-3C8431C56DFE}"/>
    <cellStyle name="20% - Accent6 26 4 4" xfId="37394" xr:uid="{DF4112BB-D521-45F7-972A-F9E4FB646DA5}"/>
    <cellStyle name="20% - Accent6 26 5" xfId="15936" xr:uid="{07282462-7E19-4D8E-9FAA-C83F551AF5AD}"/>
    <cellStyle name="20% - Accent6 26 5 2" xfId="24789" xr:uid="{83A16A6C-56D4-4EA1-8260-66A68C69343B}"/>
    <cellStyle name="20% - Accent6 26 5 2 2" xfId="53466" xr:uid="{B044EE2F-FE82-446E-9A29-02A139777D52}"/>
    <cellStyle name="20% - Accent6 26 5 3" xfId="44614" xr:uid="{3A581C0F-1B98-43EA-AE5D-CBA664D0CC97}"/>
    <cellStyle name="20% - Accent6 26 6" xfId="17495" xr:uid="{58995291-2328-4B14-8871-C3C4DAF7AEEA}"/>
    <cellStyle name="20% - Accent6 26 6 2" xfId="26348" xr:uid="{C001231D-A32B-4904-B2FC-6E7F093CCF1B}"/>
    <cellStyle name="20% - Accent6 26 6 2 2" xfId="55025" xr:uid="{C37E5E36-4A97-4B75-A77B-4D9648C6CE20}"/>
    <cellStyle name="20% - Accent6 26 6 3" xfId="46173" xr:uid="{89C30AA5-4B25-4F9B-A085-29755E44AC13}"/>
    <cellStyle name="20% - Accent6 26 7" xfId="10236" xr:uid="{4CB554D8-962E-447D-925E-681E90B0B4ED}"/>
    <cellStyle name="20% - Accent6 26 7 2" xfId="27941" xr:uid="{AD5F92E3-7CF7-4376-B386-304A713885B0}"/>
    <cellStyle name="20% - Accent6 26 7 2 2" xfId="56618" xr:uid="{C8566E9E-85AA-430C-9518-327500D3F186}"/>
    <cellStyle name="20% - Accent6 26 7 3" xfId="38914" xr:uid="{558F6F77-0240-4D81-AAED-D7622EEBFE40}"/>
    <cellStyle name="20% - Accent6 26 8" xfId="19089" xr:uid="{693D5D20-EB12-41D3-B524-1D8DF8E6359D}"/>
    <cellStyle name="20% - Accent6 26 8 2" xfId="47766" xr:uid="{1BA1E883-0034-4058-B6E4-04B14270B747}"/>
    <cellStyle name="20% - Accent6 26 9" xfId="33209" xr:uid="{6DEB2F01-528E-42B0-8E3C-930784ADA95C}"/>
    <cellStyle name="20% - Accent6 27" xfId="4546" xr:uid="{2AEEADE8-2EE8-4418-AB25-5CAF663E26C7}"/>
    <cellStyle name="20% - Accent6 27 2" xfId="5897" xr:uid="{503B5311-ABA5-4EC9-B8BD-00645720860C}"/>
    <cellStyle name="20% - Accent6 27 2 2" xfId="11609" xr:uid="{8A95D86A-A6F6-48F8-8BE2-B0C7BBAC9506}"/>
    <cellStyle name="20% - Accent6 27 2 2 2" xfId="40287" xr:uid="{B559C6D5-8BA7-4B14-9E86-88A2F590A1C0}"/>
    <cellStyle name="20% - Accent6 27 2 3" xfId="20462" xr:uid="{C451E98A-27AA-4B17-96E8-AC97D701E8A3}"/>
    <cellStyle name="20% - Accent6 27 2 3 2" xfId="49139" xr:uid="{11B8BEDF-0634-41B5-967E-D797240420E2}"/>
    <cellStyle name="20% - Accent6 27 2 4" xfId="34582" xr:uid="{477C5C56-1B94-4026-8474-0D737BFF9A89}"/>
    <cellStyle name="20% - Accent6 27 3" xfId="7314" xr:uid="{B67498AE-F6E6-4F86-868A-12C44BA3ED1D}"/>
    <cellStyle name="20% - Accent6 27 3 2" xfId="13026" xr:uid="{29679735-9C23-4EF7-AB42-A0103BBA8ACD}"/>
    <cellStyle name="20% - Accent6 27 3 2 2" xfId="41704" xr:uid="{476959D2-EA54-412B-BF10-9F8DAF1E0117}"/>
    <cellStyle name="20% - Accent6 27 3 3" xfId="21879" xr:uid="{DA20558C-1BB8-4EE3-BC07-D7C99FFE14B9}"/>
    <cellStyle name="20% - Accent6 27 3 3 2" xfId="50556" xr:uid="{1B5F87D7-50A0-42CF-8727-1CDEDEEE7D1B}"/>
    <cellStyle name="20% - Accent6 27 3 4" xfId="35999" xr:uid="{22BC3FD1-B6D9-4CCF-8FBC-431C3E11DF7C}"/>
    <cellStyle name="20% - Accent6 27 4" xfId="8731" xr:uid="{DBC829A2-A76F-4849-9370-C55F8B704405}"/>
    <cellStyle name="20% - Accent6 27 4 2" xfId="14443" xr:uid="{81EB52BE-C4F8-48EB-B9D6-DD695521917B}"/>
    <cellStyle name="20% - Accent6 27 4 2 2" xfId="43121" xr:uid="{B116054A-8DF2-4B00-A9FC-7BF33B026271}"/>
    <cellStyle name="20% - Accent6 27 4 3" xfId="23296" xr:uid="{A7192A8F-6D17-446D-B493-20A94335CC7F}"/>
    <cellStyle name="20% - Accent6 27 4 3 2" xfId="51973" xr:uid="{0358D68E-972B-4DC6-A8D5-00F3C540B48C}"/>
    <cellStyle name="20% - Accent6 27 4 4" xfId="37416" xr:uid="{24C34C42-995C-4783-A9A1-A9F8E75EEFA6}"/>
    <cellStyle name="20% - Accent6 27 5" xfId="15958" xr:uid="{388850AC-FE15-455A-9B29-E180F6EB1C01}"/>
    <cellStyle name="20% - Accent6 27 5 2" xfId="24811" xr:uid="{45CC5B33-A797-4FC3-ABCF-B33C2378481C}"/>
    <cellStyle name="20% - Accent6 27 5 2 2" xfId="53488" xr:uid="{DDAC22C6-AAD0-4090-A8B9-F2735B8C73C1}"/>
    <cellStyle name="20% - Accent6 27 5 3" xfId="44636" xr:uid="{B757F02E-B364-474C-951B-0F05B140E7E5}"/>
    <cellStyle name="20% - Accent6 27 6" xfId="17517" xr:uid="{5538E790-0ECC-4D50-AD10-78FAAF69E2DE}"/>
    <cellStyle name="20% - Accent6 27 6 2" xfId="26370" xr:uid="{DCD61D20-EC59-4005-A5E0-69144B4162E4}"/>
    <cellStyle name="20% - Accent6 27 6 2 2" xfId="55047" xr:uid="{69F39E4E-3609-4EAD-965F-42D4DBEB1313}"/>
    <cellStyle name="20% - Accent6 27 6 3" xfId="46195" xr:uid="{6263056A-17F3-4EA3-BEFA-1CA548A8CF66}"/>
    <cellStyle name="20% - Accent6 27 7" xfId="10258" xr:uid="{278E9A7E-1706-445D-98B1-B3530E7EF678}"/>
    <cellStyle name="20% - Accent6 27 7 2" xfId="27963" xr:uid="{D20E5F3D-4009-4026-8023-9950DD5995F9}"/>
    <cellStyle name="20% - Accent6 27 7 2 2" xfId="56640" xr:uid="{0860BD9A-3ED9-4F40-B633-286FB2A55F09}"/>
    <cellStyle name="20% - Accent6 27 7 3" xfId="38936" xr:uid="{1F1C8530-5DFD-44EA-90D8-F4405BD24BFE}"/>
    <cellStyle name="20% - Accent6 27 8" xfId="19111" xr:uid="{6907F22D-B28E-4354-ACBC-DF1103A47093}"/>
    <cellStyle name="20% - Accent6 27 8 2" xfId="47788" xr:uid="{939E3168-EDD9-4752-9D21-3A74E7E68A96}"/>
    <cellStyle name="20% - Accent6 27 9" xfId="33231" xr:uid="{515044EA-BB09-4187-BC6F-C2826BB4EBB6}"/>
    <cellStyle name="20% - Accent6 28" xfId="4568" xr:uid="{C0B080E6-22D0-4C2F-9433-2958CA8D33B3}"/>
    <cellStyle name="20% - Accent6 28 2" xfId="5919" xr:uid="{216AD72D-BDD3-4081-B6E9-3D439A43CB52}"/>
    <cellStyle name="20% - Accent6 28 2 2" xfId="11631" xr:uid="{256C6617-8B67-4FA9-A208-5DBED35EBAD7}"/>
    <cellStyle name="20% - Accent6 28 2 2 2" xfId="40309" xr:uid="{1A9047DB-8CA1-4FB0-9754-21A4574FE1D5}"/>
    <cellStyle name="20% - Accent6 28 2 3" xfId="20484" xr:uid="{6DAEA4FB-EC70-4095-BCC1-365AF4227901}"/>
    <cellStyle name="20% - Accent6 28 2 3 2" xfId="49161" xr:uid="{E6B8C971-2DF6-447B-BB01-B475FB657F0A}"/>
    <cellStyle name="20% - Accent6 28 2 4" xfId="34604" xr:uid="{9CE740B4-EB59-4E13-9989-64854622772E}"/>
    <cellStyle name="20% - Accent6 28 3" xfId="7336" xr:uid="{0B1385AA-B30B-4D68-A1D0-AA06015AEEDE}"/>
    <cellStyle name="20% - Accent6 28 3 2" xfId="13048" xr:uid="{012E4ED7-C270-41C3-A5DF-C4E22D5C862A}"/>
    <cellStyle name="20% - Accent6 28 3 2 2" xfId="41726" xr:uid="{616EC46D-7770-4C57-8A58-1744298C7B88}"/>
    <cellStyle name="20% - Accent6 28 3 3" xfId="21901" xr:uid="{027A0CA0-136B-4688-BF00-7B2C92FF43B6}"/>
    <cellStyle name="20% - Accent6 28 3 3 2" xfId="50578" xr:uid="{F7EB0A26-7FAE-4C22-8048-2B33A77779BC}"/>
    <cellStyle name="20% - Accent6 28 3 4" xfId="36021" xr:uid="{80F04AF8-C919-45A4-9F1F-6B3790E0E718}"/>
    <cellStyle name="20% - Accent6 28 4" xfId="8753" xr:uid="{3E7A129A-29BF-4CF6-888A-093FB1E17E04}"/>
    <cellStyle name="20% - Accent6 28 4 2" xfId="14465" xr:uid="{B321F251-BBC3-41B4-9577-318F108ADA39}"/>
    <cellStyle name="20% - Accent6 28 4 2 2" xfId="43143" xr:uid="{8C8F6022-F5EF-48F8-9025-119A66E8BDA7}"/>
    <cellStyle name="20% - Accent6 28 4 3" xfId="23318" xr:uid="{BE52C478-B5FC-423C-886A-2A8DC9E22916}"/>
    <cellStyle name="20% - Accent6 28 4 3 2" xfId="51995" xr:uid="{23AF33D0-BAEB-497B-9B60-0E8AE5B1D1D1}"/>
    <cellStyle name="20% - Accent6 28 4 4" xfId="37438" xr:uid="{8EB8C628-0B1F-4EDF-97C4-4373D11BBBC7}"/>
    <cellStyle name="20% - Accent6 28 5" xfId="15980" xr:uid="{ED148876-4F29-4924-9E46-861CF6596177}"/>
    <cellStyle name="20% - Accent6 28 5 2" xfId="24833" xr:uid="{FD167943-35A3-4590-94E3-882AC00C40B0}"/>
    <cellStyle name="20% - Accent6 28 5 2 2" xfId="53510" xr:uid="{821DE2E8-EEB4-4681-9B6A-92C49B4DA140}"/>
    <cellStyle name="20% - Accent6 28 5 3" xfId="44658" xr:uid="{29E749DE-12B5-472C-B323-AD17ECACC2B8}"/>
    <cellStyle name="20% - Accent6 28 6" xfId="17539" xr:uid="{88D07712-3299-4F9F-BEB9-3F1EB9029FDA}"/>
    <cellStyle name="20% - Accent6 28 6 2" xfId="26392" xr:uid="{D24D18C6-E275-42E0-95F8-7318BD01BA58}"/>
    <cellStyle name="20% - Accent6 28 6 2 2" xfId="55069" xr:uid="{D263BB2D-8A0C-4593-8226-84595D76C1A9}"/>
    <cellStyle name="20% - Accent6 28 6 3" xfId="46217" xr:uid="{96CECCBF-4826-439A-847D-BC697326F33F}"/>
    <cellStyle name="20% - Accent6 28 7" xfId="10280" xr:uid="{8DB60DFF-91FC-44AA-BFD7-F16E6F258E92}"/>
    <cellStyle name="20% - Accent6 28 7 2" xfId="27985" xr:uid="{F2FA35D8-3F06-468C-9091-61224E8446C0}"/>
    <cellStyle name="20% - Accent6 28 7 2 2" xfId="56662" xr:uid="{3787614C-AE1B-4480-B6A1-74D6D42D7EEC}"/>
    <cellStyle name="20% - Accent6 28 7 3" xfId="38958" xr:uid="{57C2AB21-4610-41A5-B0D7-01FA1FD2055D}"/>
    <cellStyle name="20% - Accent6 28 8" xfId="19133" xr:uid="{A3054B9D-80EB-4232-B550-4F5B21E8BB5F}"/>
    <cellStyle name="20% - Accent6 28 8 2" xfId="47810" xr:uid="{E549D26E-3F5E-41DA-B81B-1048E2527F39}"/>
    <cellStyle name="20% - Accent6 28 9" xfId="33253" xr:uid="{3E8E21E9-5A27-4C10-B31E-2CE4D7C1B244}"/>
    <cellStyle name="20% - Accent6 29" xfId="4590" xr:uid="{8097A94E-D05F-47A1-9D06-97B6E5CAF30A}"/>
    <cellStyle name="20% - Accent6 29 2" xfId="5941" xr:uid="{9FA43C5D-16DC-417D-869D-6502FB5E1439}"/>
    <cellStyle name="20% - Accent6 29 2 2" xfId="11653" xr:uid="{397A09DD-B2C3-4465-BD71-CE0F357D61FA}"/>
    <cellStyle name="20% - Accent6 29 2 2 2" xfId="40331" xr:uid="{3A915083-5594-4ECD-9451-4876434DF48F}"/>
    <cellStyle name="20% - Accent6 29 2 3" xfId="20506" xr:uid="{A3CD03E9-A4F6-4BEC-A782-878950024A9A}"/>
    <cellStyle name="20% - Accent6 29 2 3 2" xfId="49183" xr:uid="{1F7410BC-C0F9-423A-808F-D8077C322987}"/>
    <cellStyle name="20% - Accent6 29 2 4" xfId="34626" xr:uid="{03ECB46A-5476-4724-A77F-1B1A918BC562}"/>
    <cellStyle name="20% - Accent6 29 3" xfId="7358" xr:uid="{49409F73-E048-46B4-9B89-B7635A44F8A5}"/>
    <cellStyle name="20% - Accent6 29 3 2" xfId="13070" xr:uid="{C66C543F-B3D4-4855-BA53-0D9E8E4887D4}"/>
    <cellStyle name="20% - Accent6 29 3 2 2" xfId="41748" xr:uid="{82A3DEAC-3511-437C-BB3C-2BC2938A2F79}"/>
    <cellStyle name="20% - Accent6 29 3 3" xfId="21923" xr:uid="{D3ECF97A-1113-45DA-88FC-C3BD26AE245E}"/>
    <cellStyle name="20% - Accent6 29 3 3 2" xfId="50600" xr:uid="{895456A6-0FE5-4291-8F5C-53468F5CE2F2}"/>
    <cellStyle name="20% - Accent6 29 3 4" xfId="36043" xr:uid="{2CD6D757-30EE-4912-88C3-B50C88326F51}"/>
    <cellStyle name="20% - Accent6 29 4" xfId="8775" xr:uid="{6E6A0C59-7BB9-4425-B031-5F76A4989BDC}"/>
    <cellStyle name="20% - Accent6 29 4 2" xfId="14487" xr:uid="{E07B3EE0-1D0B-4A7D-AF36-A0D8E2B5F539}"/>
    <cellStyle name="20% - Accent6 29 4 2 2" xfId="43165" xr:uid="{B2B7E36B-CF1E-4409-B873-31F9C86BB03F}"/>
    <cellStyle name="20% - Accent6 29 4 3" xfId="23340" xr:uid="{B6A6100F-F6C8-4455-80A2-F9BAC2944355}"/>
    <cellStyle name="20% - Accent6 29 4 3 2" xfId="52017" xr:uid="{361046CE-51F3-40A3-B29F-E481FE2723AD}"/>
    <cellStyle name="20% - Accent6 29 4 4" xfId="37460" xr:uid="{6ED1D57F-F3A2-44C7-B4E4-FD1838F95133}"/>
    <cellStyle name="20% - Accent6 29 5" xfId="16002" xr:uid="{F7C5B6CE-1C5C-47D6-A64C-1CB90CB3E9B4}"/>
    <cellStyle name="20% - Accent6 29 5 2" xfId="24855" xr:uid="{A3655DA4-7AA1-4145-AFA7-DFC7EF1CBDD1}"/>
    <cellStyle name="20% - Accent6 29 5 2 2" xfId="53532" xr:uid="{9B864875-FFE7-4E8B-AE79-63E7F6551EA8}"/>
    <cellStyle name="20% - Accent6 29 5 3" xfId="44680" xr:uid="{6640265D-7822-4430-9031-CCBC51FB2A90}"/>
    <cellStyle name="20% - Accent6 29 6" xfId="17561" xr:uid="{8313B482-3756-4C92-B102-BD56C77B6ABF}"/>
    <cellStyle name="20% - Accent6 29 6 2" xfId="26414" xr:uid="{87591159-5BB8-4D42-B6AD-E8D541D3A231}"/>
    <cellStyle name="20% - Accent6 29 6 2 2" xfId="55091" xr:uid="{2D47B1B2-1E0F-4B2E-88BC-4F2FA920ED65}"/>
    <cellStyle name="20% - Accent6 29 6 3" xfId="46239" xr:uid="{145CDAB1-4C58-4002-8A8A-2746C1997502}"/>
    <cellStyle name="20% - Accent6 29 7" xfId="10302" xr:uid="{B3A8C382-3D7D-4760-9981-9F0015F5F65A}"/>
    <cellStyle name="20% - Accent6 29 7 2" xfId="28007" xr:uid="{BE9A2780-3511-4FE4-A129-F6EB4FFD6D38}"/>
    <cellStyle name="20% - Accent6 29 7 2 2" xfId="56684" xr:uid="{CF42B6DD-F2A8-4BE1-BF97-E63558B0211E}"/>
    <cellStyle name="20% - Accent6 29 7 3" xfId="38980" xr:uid="{E0E133AA-A2B8-4348-B8F1-C78B32DA0F33}"/>
    <cellStyle name="20% - Accent6 29 8" xfId="19155" xr:uid="{33AB444A-F076-4917-B702-A2E939E4C250}"/>
    <cellStyle name="20% - Accent6 29 8 2" xfId="47832" xr:uid="{BE6BDEF2-AFB8-4236-823A-43E8805A4625}"/>
    <cellStyle name="20% - Accent6 29 9" xfId="33275" xr:uid="{42D81E7A-7984-4135-B67D-A740241979F6}"/>
    <cellStyle name="20% - Accent6 3" xfId="226" xr:uid="{CEF2AD8F-FAF3-4E98-9C40-BD54A72B4744}"/>
    <cellStyle name="20% - Accent6 3 2" xfId="396" xr:uid="{A5FE1A0F-327F-4709-8ADF-C2D337092B55}"/>
    <cellStyle name="20% - Accent6 30" xfId="4612" xr:uid="{D4509C30-0BDE-4BDB-9F83-BD1543499F58}"/>
    <cellStyle name="20% - Accent6 30 2" xfId="5963" xr:uid="{C8D7C294-F341-4AE5-B09A-DFE735944796}"/>
    <cellStyle name="20% - Accent6 30 2 2" xfId="11675" xr:uid="{07969ADA-CFF1-40DE-91EE-D699B245A33A}"/>
    <cellStyle name="20% - Accent6 30 2 2 2" xfId="40353" xr:uid="{DDCBF620-2130-471B-B049-CC246F562B4A}"/>
    <cellStyle name="20% - Accent6 30 2 3" xfId="20528" xr:uid="{00F4B78F-24DD-4FA7-9E98-203B3ABCE53D}"/>
    <cellStyle name="20% - Accent6 30 2 3 2" xfId="49205" xr:uid="{4A4A661A-64B1-46A8-8554-2C5B622E81DB}"/>
    <cellStyle name="20% - Accent6 30 2 4" xfId="34648" xr:uid="{0731B11B-7652-4F59-84E7-CA5D3438E22D}"/>
    <cellStyle name="20% - Accent6 30 3" xfId="7380" xr:uid="{63A1FFD3-0600-435E-8358-F7672576718C}"/>
    <cellStyle name="20% - Accent6 30 3 2" xfId="13092" xr:uid="{7D3754AF-A096-4854-84DB-173F014CC4AD}"/>
    <cellStyle name="20% - Accent6 30 3 2 2" xfId="41770" xr:uid="{873B1E71-889F-4CAB-A8DD-BF24513279C7}"/>
    <cellStyle name="20% - Accent6 30 3 3" xfId="21945" xr:uid="{2FE9E3F3-1FDE-4CFA-A3C3-5FF0B6EE074C}"/>
    <cellStyle name="20% - Accent6 30 3 3 2" xfId="50622" xr:uid="{4F8C09F0-1FDD-42F0-9C4A-4660C790A46B}"/>
    <cellStyle name="20% - Accent6 30 3 4" xfId="36065" xr:uid="{8B7277CC-6F5D-4574-948F-8934CCBAE905}"/>
    <cellStyle name="20% - Accent6 30 4" xfId="8797" xr:uid="{CBC2F3A3-4C8E-4814-8DA7-8A651D181A6A}"/>
    <cellStyle name="20% - Accent6 30 4 2" xfId="14509" xr:uid="{316593D5-9452-4D48-8BBC-20D9B75E2DD2}"/>
    <cellStyle name="20% - Accent6 30 4 2 2" xfId="43187" xr:uid="{EA7D8A31-560A-4360-A7B0-31DEB712D159}"/>
    <cellStyle name="20% - Accent6 30 4 3" xfId="23362" xr:uid="{1B1DA759-CF86-4C13-8C5F-5C0770E4A9E6}"/>
    <cellStyle name="20% - Accent6 30 4 3 2" xfId="52039" xr:uid="{AB89AEF2-6BFE-45B3-9246-46E682E86044}"/>
    <cellStyle name="20% - Accent6 30 4 4" xfId="37482" xr:uid="{F4C3E926-17A3-4AAD-A7A8-251A9E3E40F6}"/>
    <cellStyle name="20% - Accent6 30 5" xfId="16024" xr:uid="{3037E0C1-D3C1-4BB0-9E55-696AD13FA21A}"/>
    <cellStyle name="20% - Accent6 30 5 2" xfId="24877" xr:uid="{76DBA651-7C27-424A-A3ED-5CCC1367BE0B}"/>
    <cellStyle name="20% - Accent6 30 5 2 2" xfId="53554" xr:uid="{DAD819C4-D331-4990-8699-9C619C090FCD}"/>
    <cellStyle name="20% - Accent6 30 5 3" xfId="44702" xr:uid="{570EFA95-A068-40EF-A959-D062B9FFC351}"/>
    <cellStyle name="20% - Accent6 30 6" xfId="17583" xr:uid="{07F6201D-90C8-46BE-9337-5CFE95454EEB}"/>
    <cellStyle name="20% - Accent6 30 6 2" xfId="26436" xr:uid="{12118ACB-2CF3-48EB-B18C-8FD966F01A7D}"/>
    <cellStyle name="20% - Accent6 30 6 2 2" xfId="55113" xr:uid="{4050E17C-AA91-433D-85F0-03DBE90D68D2}"/>
    <cellStyle name="20% - Accent6 30 6 3" xfId="46261" xr:uid="{4233D0E6-C5C7-47CF-B37F-7504C5C69857}"/>
    <cellStyle name="20% - Accent6 30 7" xfId="10324" xr:uid="{2BBC7FC3-E38E-45DE-9F22-A31CF48DBE30}"/>
    <cellStyle name="20% - Accent6 30 7 2" xfId="28029" xr:uid="{90D0C685-1DA1-4C81-82E4-094BE2223E6F}"/>
    <cellStyle name="20% - Accent6 30 7 2 2" xfId="56706" xr:uid="{210FAA01-D52A-48C7-9DBE-344F90D82A1B}"/>
    <cellStyle name="20% - Accent6 30 7 3" xfId="39002" xr:uid="{1557671A-9856-4896-A5DE-E9D8A2E53D62}"/>
    <cellStyle name="20% - Accent6 30 8" xfId="19177" xr:uid="{5BE5F492-64F0-4293-BC5C-B931C54819CB}"/>
    <cellStyle name="20% - Accent6 30 8 2" xfId="47854" xr:uid="{4BE0633F-B51B-4655-83AA-A1CD68B5E87C}"/>
    <cellStyle name="20% - Accent6 30 9" xfId="33297" xr:uid="{913EF879-D6CC-47A7-AF8D-69102384EE07}"/>
    <cellStyle name="20% - Accent6 31" xfId="4634" xr:uid="{987DBD7A-94F8-4342-A92F-B72B7C74CCBB}"/>
    <cellStyle name="20% - Accent6 31 2" xfId="5985" xr:uid="{7ABB22F0-F1CB-49C9-AB28-4FD6B5AF730D}"/>
    <cellStyle name="20% - Accent6 31 2 2" xfId="11697" xr:uid="{28BFBD99-24A4-4C58-AC81-4915E912F786}"/>
    <cellStyle name="20% - Accent6 31 2 2 2" xfId="40375" xr:uid="{61FA0600-677D-4A20-AB96-0677A6BCE6A8}"/>
    <cellStyle name="20% - Accent6 31 2 3" xfId="20550" xr:uid="{1E5B5277-BC2F-4DB7-9D44-2194ABD0D617}"/>
    <cellStyle name="20% - Accent6 31 2 3 2" xfId="49227" xr:uid="{0E026234-9502-4F9A-B839-446081C650F6}"/>
    <cellStyle name="20% - Accent6 31 2 4" xfId="34670" xr:uid="{A336DF87-88E0-4A29-A7A3-353B5CCE812A}"/>
    <cellStyle name="20% - Accent6 31 3" xfId="7402" xr:uid="{A5867F58-87BA-4141-84C1-99D0F58EF56B}"/>
    <cellStyle name="20% - Accent6 31 3 2" xfId="13114" xr:uid="{57A21034-7463-4ECE-80D0-40C04B6715DC}"/>
    <cellStyle name="20% - Accent6 31 3 2 2" xfId="41792" xr:uid="{B0EC5A55-EE4D-48FF-B7D5-2512F76A5256}"/>
    <cellStyle name="20% - Accent6 31 3 3" xfId="21967" xr:uid="{F0D2CFFE-7331-47EA-B261-8CA6787BB4C0}"/>
    <cellStyle name="20% - Accent6 31 3 3 2" xfId="50644" xr:uid="{07B9D8E8-60C5-4B55-B869-C643A4D2C339}"/>
    <cellStyle name="20% - Accent6 31 3 4" xfId="36087" xr:uid="{BC969FAE-01B1-4A7D-80F6-16823DF94DBE}"/>
    <cellStyle name="20% - Accent6 31 4" xfId="8819" xr:uid="{326A2966-1E98-4A80-B71F-EBFE537E44E6}"/>
    <cellStyle name="20% - Accent6 31 4 2" xfId="14531" xr:uid="{A6672716-7A28-47C2-834E-210EB02C6E8C}"/>
    <cellStyle name="20% - Accent6 31 4 2 2" xfId="43209" xr:uid="{07054610-B14F-41C9-919D-F8719CC70F0E}"/>
    <cellStyle name="20% - Accent6 31 4 3" xfId="23384" xr:uid="{6F4B15B7-17A1-4A2B-83FF-A696E5BA6128}"/>
    <cellStyle name="20% - Accent6 31 4 3 2" xfId="52061" xr:uid="{40EDDEF9-331C-479F-A531-45CE49C7C819}"/>
    <cellStyle name="20% - Accent6 31 4 4" xfId="37504" xr:uid="{31D1E214-41BA-40C2-B84E-7B1C38D340B4}"/>
    <cellStyle name="20% - Accent6 31 5" xfId="16046" xr:uid="{DF12E2EC-CCDE-463D-875A-C157800BD977}"/>
    <cellStyle name="20% - Accent6 31 5 2" xfId="24899" xr:uid="{3C6E0238-1D49-4E0D-9E67-49A46875CA7C}"/>
    <cellStyle name="20% - Accent6 31 5 2 2" xfId="53576" xr:uid="{92CCCF29-FA96-4B17-AFF5-3D7EADAD77FD}"/>
    <cellStyle name="20% - Accent6 31 5 3" xfId="44724" xr:uid="{21B218E5-09F4-4927-AD3E-C96991487AA2}"/>
    <cellStyle name="20% - Accent6 31 6" xfId="17605" xr:uid="{082B45D6-16EC-4526-8D1C-1804BAF1D7DF}"/>
    <cellStyle name="20% - Accent6 31 6 2" xfId="26458" xr:uid="{7896F48F-3658-45AA-AD08-6FB8D20F95FE}"/>
    <cellStyle name="20% - Accent6 31 6 2 2" xfId="55135" xr:uid="{07630972-F155-4A2C-B9CE-5262BC37E3D2}"/>
    <cellStyle name="20% - Accent6 31 6 3" xfId="46283" xr:uid="{9716B94C-AB34-409F-AAC2-C1200EEAA3CD}"/>
    <cellStyle name="20% - Accent6 31 7" xfId="10346" xr:uid="{E7A98E23-E217-4B5F-8D89-7757BE7352D0}"/>
    <cellStyle name="20% - Accent6 31 7 2" xfId="28051" xr:uid="{C9161582-35BB-4D26-A4DF-43A261BE7AA8}"/>
    <cellStyle name="20% - Accent6 31 7 2 2" xfId="56728" xr:uid="{BA0D8B1E-E20F-4BF0-968B-F06FA43F8CA4}"/>
    <cellStyle name="20% - Accent6 31 7 3" xfId="39024" xr:uid="{6B6E1124-EFAF-42E2-B6C8-D21180747381}"/>
    <cellStyle name="20% - Accent6 31 8" xfId="19199" xr:uid="{9FB2EAC7-A949-4B43-AC8C-71EE762E1AC4}"/>
    <cellStyle name="20% - Accent6 31 8 2" xfId="47876" xr:uid="{B41EEE55-4C84-4E93-8B5C-C70C7AA63A50}"/>
    <cellStyle name="20% - Accent6 31 9" xfId="33319" xr:uid="{3830499C-EB35-4619-997D-2E035F8C91D9}"/>
    <cellStyle name="20% - Accent6 32" xfId="4656" xr:uid="{1DDA074B-7BD1-4EA1-BB1D-579E479C3502}"/>
    <cellStyle name="20% - Accent6 32 2" xfId="6007" xr:uid="{E7865487-E7BA-4B80-8F02-86FEB90A5CF1}"/>
    <cellStyle name="20% - Accent6 32 2 2" xfId="11719" xr:uid="{C75BABA0-F4B4-4465-A826-4AF57C5818B0}"/>
    <cellStyle name="20% - Accent6 32 2 2 2" xfId="40397" xr:uid="{E77189B8-A739-43A9-9A02-78D20B6E5EF3}"/>
    <cellStyle name="20% - Accent6 32 2 3" xfId="20572" xr:uid="{F4FB1602-9724-49B6-9D02-341B849ADEB9}"/>
    <cellStyle name="20% - Accent6 32 2 3 2" xfId="49249" xr:uid="{7B4AF134-51CA-4BD2-95CA-C693C488B4D9}"/>
    <cellStyle name="20% - Accent6 32 2 4" xfId="34692" xr:uid="{87D6B53B-9C10-48C2-82CC-58A72E2B48BF}"/>
    <cellStyle name="20% - Accent6 32 3" xfId="7424" xr:uid="{4D977238-864D-4273-9463-AE0F1297A15B}"/>
    <cellStyle name="20% - Accent6 32 3 2" xfId="13136" xr:uid="{F08218AF-B747-4A4A-A5A8-9A55A8CB32D6}"/>
    <cellStyle name="20% - Accent6 32 3 2 2" xfId="41814" xr:uid="{13CF452B-9C02-4027-8166-EF34CDB47824}"/>
    <cellStyle name="20% - Accent6 32 3 3" xfId="21989" xr:uid="{7C47FC26-28BE-4A42-A159-DDA57374124B}"/>
    <cellStyle name="20% - Accent6 32 3 3 2" xfId="50666" xr:uid="{D85E05CC-DF55-4253-AA34-F66BE63E14F1}"/>
    <cellStyle name="20% - Accent6 32 3 4" xfId="36109" xr:uid="{0F890493-9B1F-4167-A28D-E11FE5BB45D0}"/>
    <cellStyle name="20% - Accent6 32 4" xfId="8841" xr:uid="{BD8FBE09-FB4B-47EE-889D-F5DCCE5D0433}"/>
    <cellStyle name="20% - Accent6 32 4 2" xfId="14553" xr:uid="{AA63302A-148C-45CB-8F69-8147234C4FB0}"/>
    <cellStyle name="20% - Accent6 32 4 2 2" xfId="43231" xr:uid="{ABC39A01-83BB-4D29-9632-B0E0E9E3FEBC}"/>
    <cellStyle name="20% - Accent6 32 4 3" xfId="23406" xr:uid="{C59B9A2D-B5CC-448A-BD01-1FA9E21F1296}"/>
    <cellStyle name="20% - Accent6 32 4 3 2" xfId="52083" xr:uid="{0DE46607-9E31-4C1D-93DF-A96122D4547C}"/>
    <cellStyle name="20% - Accent6 32 4 4" xfId="37526" xr:uid="{C688AC22-ECEE-4853-92D9-25DBE257F9C9}"/>
    <cellStyle name="20% - Accent6 32 5" xfId="16068" xr:uid="{7668FE33-F735-4498-91BD-6EA56921BEFF}"/>
    <cellStyle name="20% - Accent6 32 5 2" xfId="24921" xr:uid="{A35903DA-DEDD-4DE2-AEAF-A7351E50800C}"/>
    <cellStyle name="20% - Accent6 32 5 2 2" xfId="53598" xr:uid="{4BE1E9F8-A82A-4507-9BCE-038A48E1430E}"/>
    <cellStyle name="20% - Accent6 32 5 3" xfId="44746" xr:uid="{C7E4E442-482C-4DD7-A01D-8024E3B4CEE9}"/>
    <cellStyle name="20% - Accent6 32 6" xfId="17627" xr:uid="{32458CD5-EE65-4C04-BB05-791EB5593506}"/>
    <cellStyle name="20% - Accent6 32 6 2" xfId="26480" xr:uid="{8B193DF5-BDDD-46C4-967B-42A2CAA99492}"/>
    <cellStyle name="20% - Accent6 32 6 2 2" xfId="55157" xr:uid="{CE18720D-3F78-4220-AACE-04BFDA8A011A}"/>
    <cellStyle name="20% - Accent6 32 6 3" xfId="46305" xr:uid="{CA617683-4F03-4AB9-AF18-5F343E7CEC1F}"/>
    <cellStyle name="20% - Accent6 32 7" xfId="10368" xr:uid="{FF7473C2-152B-44D7-B72C-171335C5DC87}"/>
    <cellStyle name="20% - Accent6 32 7 2" xfId="28073" xr:uid="{F488D951-5FD9-40CA-AA14-1624D4376DEB}"/>
    <cellStyle name="20% - Accent6 32 7 2 2" xfId="56750" xr:uid="{0302E878-F79B-4C6D-B703-D154A49F33AD}"/>
    <cellStyle name="20% - Accent6 32 7 3" xfId="39046" xr:uid="{19F331FA-F8CA-4F5E-9DEB-D98970029E66}"/>
    <cellStyle name="20% - Accent6 32 8" xfId="19221" xr:uid="{65894A86-7994-4B96-9EE6-4CB235845D05}"/>
    <cellStyle name="20% - Accent6 32 8 2" xfId="47898" xr:uid="{F7B785E1-DC98-4C15-95A9-F5982D3362F4}"/>
    <cellStyle name="20% - Accent6 32 9" xfId="33341" xr:uid="{E4FC9010-76FA-4BE8-9BF4-FB360741B7FA}"/>
    <cellStyle name="20% - Accent6 33" xfId="4678" xr:uid="{A9408B09-9B7E-44F0-9DFD-82A24EE24468}"/>
    <cellStyle name="20% - Accent6 33 2" xfId="6029" xr:uid="{8E272CCE-9E93-41FF-AB8B-1598010F18EF}"/>
    <cellStyle name="20% - Accent6 33 2 2" xfId="11741" xr:uid="{3D757D7B-9DAD-4359-8785-6D7EEDF2FE37}"/>
    <cellStyle name="20% - Accent6 33 2 2 2" xfId="40419" xr:uid="{9039EBA8-EA25-489C-B043-7126003AB1B7}"/>
    <cellStyle name="20% - Accent6 33 2 3" xfId="20594" xr:uid="{4163F2A8-F4B8-4351-A04B-850FDE0BBC7B}"/>
    <cellStyle name="20% - Accent6 33 2 3 2" xfId="49271" xr:uid="{491E2545-E2E9-49D0-B743-299868753592}"/>
    <cellStyle name="20% - Accent6 33 2 4" xfId="34714" xr:uid="{A601E2AD-4CAD-46F8-94DF-F88F16C07D15}"/>
    <cellStyle name="20% - Accent6 33 3" xfId="7446" xr:uid="{1B8E9056-1149-4722-8903-6273ACC02906}"/>
    <cellStyle name="20% - Accent6 33 3 2" xfId="13158" xr:uid="{722A2358-BFB3-45D6-9617-E27004597FA6}"/>
    <cellStyle name="20% - Accent6 33 3 2 2" xfId="41836" xr:uid="{00942B9B-428B-4B95-B941-6A0635F91216}"/>
    <cellStyle name="20% - Accent6 33 3 3" xfId="22011" xr:uid="{5EBEBBF7-0DF4-4602-91CD-9EEA680BFF91}"/>
    <cellStyle name="20% - Accent6 33 3 3 2" xfId="50688" xr:uid="{22FD952B-8BD5-4D2E-AB9F-73724E752E7E}"/>
    <cellStyle name="20% - Accent6 33 3 4" xfId="36131" xr:uid="{EE43473A-FD73-4DD8-AA1F-FD3E65ABC5FD}"/>
    <cellStyle name="20% - Accent6 33 4" xfId="8863" xr:uid="{AE2AFD48-2AC7-4E71-8169-34EC36D4D3EF}"/>
    <cellStyle name="20% - Accent6 33 4 2" xfId="14575" xr:uid="{FA8E7838-71A4-4DC4-9F96-426E2C1C03DE}"/>
    <cellStyle name="20% - Accent6 33 4 2 2" xfId="43253" xr:uid="{5F16F7F9-038C-4FBE-ABF7-E7D2A0FC0377}"/>
    <cellStyle name="20% - Accent6 33 4 3" xfId="23428" xr:uid="{443C5306-2D21-4E47-BD08-E008830F8191}"/>
    <cellStyle name="20% - Accent6 33 4 3 2" xfId="52105" xr:uid="{3713C625-2692-4214-BBC6-452C20C536AE}"/>
    <cellStyle name="20% - Accent6 33 4 4" xfId="37548" xr:uid="{313764D4-960D-4956-8A35-F7984BDE36AD}"/>
    <cellStyle name="20% - Accent6 33 5" xfId="16090" xr:uid="{7199CB56-6FED-43F7-B8EA-B66501AC3318}"/>
    <cellStyle name="20% - Accent6 33 5 2" xfId="24943" xr:uid="{3E76AE75-F533-4D19-B4F4-AB64A325E14D}"/>
    <cellStyle name="20% - Accent6 33 5 2 2" xfId="53620" xr:uid="{6538761B-E3E0-42E1-BD87-2B1E28987880}"/>
    <cellStyle name="20% - Accent6 33 5 3" xfId="44768" xr:uid="{85544098-9C7E-4B1E-A99A-38E96D31879C}"/>
    <cellStyle name="20% - Accent6 33 6" xfId="17649" xr:uid="{006309AE-6525-45C3-AE8A-011EE9177779}"/>
    <cellStyle name="20% - Accent6 33 6 2" xfId="26502" xr:uid="{E4FB5CC4-3A52-401D-8D1F-5E824BE4B5A7}"/>
    <cellStyle name="20% - Accent6 33 6 2 2" xfId="55179" xr:uid="{8278DC5D-279F-44CE-84D4-6C02A85671A3}"/>
    <cellStyle name="20% - Accent6 33 6 3" xfId="46327" xr:uid="{FB906CA8-52C6-4B0A-9972-30CF49F4C81B}"/>
    <cellStyle name="20% - Accent6 33 7" xfId="10390" xr:uid="{C03E0E35-B83F-4166-9467-1CEC5E2AC737}"/>
    <cellStyle name="20% - Accent6 33 7 2" xfId="28095" xr:uid="{E523787F-5268-4434-8603-17C800D68476}"/>
    <cellStyle name="20% - Accent6 33 7 2 2" xfId="56772" xr:uid="{58B8366D-90F1-4B89-9AD2-EE3F39E2C42F}"/>
    <cellStyle name="20% - Accent6 33 7 3" xfId="39068" xr:uid="{BFBD5570-A9B6-401E-9C15-30DF71E90FCE}"/>
    <cellStyle name="20% - Accent6 33 8" xfId="19243" xr:uid="{23F9C950-8F39-48EF-BF85-C522E3D4DC0C}"/>
    <cellStyle name="20% - Accent6 33 8 2" xfId="47920" xr:uid="{654EFD29-8C45-4379-B8E5-54B75AA3EF25}"/>
    <cellStyle name="20% - Accent6 33 9" xfId="33363" xr:uid="{0AC9263B-03FB-4AB1-A837-32616A499041}"/>
    <cellStyle name="20% - Accent6 34" xfId="4700" xr:uid="{B8ED185C-5E55-41F1-AEE3-715B45E5C9DE}"/>
    <cellStyle name="20% - Accent6 34 2" xfId="6051" xr:uid="{76F4E1F0-E64B-4D26-BC6E-30B0CFD9DB7E}"/>
    <cellStyle name="20% - Accent6 34 2 2" xfId="11763" xr:uid="{61CF4E88-CE04-4C24-8D1E-A1C240693849}"/>
    <cellStyle name="20% - Accent6 34 2 2 2" xfId="40441" xr:uid="{2F54692C-1B56-4035-9F93-2341CDDF5049}"/>
    <cellStyle name="20% - Accent6 34 2 3" xfId="20616" xr:uid="{D62C7328-B4F4-4BFB-B750-A4E838098F46}"/>
    <cellStyle name="20% - Accent6 34 2 3 2" xfId="49293" xr:uid="{7BD0892B-6075-4F04-B22E-028E65E349A3}"/>
    <cellStyle name="20% - Accent6 34 2 4" xfId="34736" xr:uid="{8BE752D4-A04E-427F-BE88-271FAEF8B00E}"/>
    <cellStyle name="20% - Accent6 34 3" xfId="7468" xr:uid="{623D22D5-64F4-4D7A-8F44-C75FD004FFF1}"/>
    <cellStyle name="20% - Accent6 34 3 2" xfId="13180" xr:uid="{FD6EDD31-8871-42E1-AFC9-EA0A93473206}"/>
    <cellStyle name="20% - Accent6 34 3 2 2" xfId="41858" xr:uid="{58B237ED-5219-42EC-BDD2-91723E610F2F}"/>
    <cellStyle name="20% - Accent6 34 3 3" xfId="22033" xr:uid="{D19AB491-4591-4A28-B7EF-0AF9675BBC63}"/>
    <cellStyle name="20% - Accent6 34 3 3 2" xfId="50710" xr:uid="{8897544A-DDE6-4F5C-894B-0AB7AF6B77A2}"/>
    <cellStyle name="20% - Accent6 34 3 4" xfId="36153" xr:uid="{71743BC7-2C38-4F0C-9033-76809DBA7505}"/>
    <cellStyle name="20% - Accent6 34 4" xfId="8885" xr:uid="{C37904A0-6F6B-415E-8378-06F56A000373}"/>
    <cellStyle name="20% - Accent6 34 4 2" xfId="14597" xr:uid="{BD529DF8-2430-4531-95A3-5C475A8C9ADD}"/>
    <cellStyle name="20% - Accent6 34 4 2 2" xfId="43275" xr:uid="{430DFA02-9253-4A5B-85DA-3483A096846D}"/>
    <cellStyle name="20% - Accent6 34 4 3" xfId="23450" xr:uid="{94D2D0B1-F234-4C7B-A9D6-7EB13B3A365F}"/>
    <cellStyle name="20% - Accent6 34 4 3 2" xfId="52127" xr:uid="{766CCDBA-7A45-4917-A1B6-1DE9C4F3BE41}"/>
    <cellStyle name="20% - Accent6 34 4 4" xfId="37570" xr:uid="{2AB5923C-B956-4EE7-99DE-CBA7016185CF}"/>
    <cellStyle name="20% - Accent6 34 5" xfId="16112" xr:uid="{447847AC-B705-4E44-A146-C9256C973F24}"/>
    <cellStyle name="20% - Accent6 34 5 2" xfId="24965" xr:uid="{4FEAFD33-45A5-490C-BC62-2D34B3E2FE25}"/>
    <cellStyle name="20% - Accent6 34 5 2 2" xfId="53642" xr:uid="{BE8353C9-54B4-4AA2-A838-E1A5F9A0AFF8}"/>
    <cellStyle name="20% - Accent6 34 5 3" xfId="44790" xr:uid="{C03D4BFF-24B4-4635-8353-85FC01DA4720}"/>
    <cellStyle name="20% - Accent6 34 6" xfId="17671" xr:uid="{BA743617-8B3E-4DE1-A758-07A6826D73C7}"/>
    <cellStyle name="20% - Accent6 34 6 2" xfId="26524" xr:uid="{0D15F88D-2569-4C75-9858-D0C4D27D5F7B}"/>
    <cellStyle name="20% - Accent6 34 6 2 2" xfId="55201" xr:uid="{47ACE18F-6F3D-4956-BE1D-CBC7EB587B55}"/>
    <cellStyle name="20% - Accent6 34 6 3" xfId="46349" xr:uid="{06CF0555-9320-4C10-8174-85367C781ACF}"/>
    <cellStyle name="20% - Accent6 34 7" xfId="10412" xr:uid="{BEB139E4-87DA-42FD-9BC2-C5EE65259EBF}"/>
    <cellStyle name="20% - Accent6 34 7 2" xfId="28117" xr:uid="{CE91E300-0B76-49B7-A23B-0B75DB641BB0}"/>
    <cellStyle name="20% - Accent6 34 7 2 2" xfId="56794" xr:uid="{BB5F0829-DC2D-44F4-9887-F0A29FA62A35}"/>
    <cellStyle name="20% - Accent6 34 7 3" xfId="39090" xr:uid="{B29E7E9F-56C3-4D74-8693-B79C2000DDFC}"/>
    <cellStyle name="20% - Accent6 34 8" xfId="19265" xr:uid="{366BB341-DF70-40FE-B134-79D532170587}"/>
    <cellStyle name="20% - Accent6 34 8 2" xfId="47942" xr:uid="{1A0FA07F-609E-48F5-992F-C6807DDF9570}"/>
    <cellStyle name="20% - Accent6 34 9" xfId="33385" xr:uid="{35C0B11D-E603-4164-93C5-A5CFE7459A6D}"/>
    <cellStyle name="20% - Accent6 35" xfId="4722" xr:uid="{2098F55E-E763-48C2-B21D-E8C8FD0FC443}"/>
    <cellStyle name="20% - Accent6 35 2" xfId="6073" xr:uid="{8CC13244-E697-494F-81F2-CF862CCE8181}"/>
    <cellStyle name="20% - Accent6 35 2 2" xfId="11785" xr:uid="{B51450F9-CC25-4016-A3B0-420123436EA0}"/>
    <cellStyle name="20% - Accent6 35 2 2 2" xfId="40463" xr:uid="{B53DDC94-5907-4D9D-8E69-B7A7CFA08267}"/>
    <cellStyle name="20% - Accent6 35 2 3" xfId="20638" xr:uid="{5B244BA8-C52A-4B22-A923-0742B0CF531C}"/>
    <cellStyle name="20% - Accent6 35 2 3 2" xfId="49315" xr:uid="{51C7E6BE-F0A4-4088-8186-37A0014FDDC9}"/>
    <cellStyle name="20% - Accent6 35 2 4" xfId="34758" xr:uid="{EE2AEB7F-B473-42AF-92BA-307D60927A11}"/>
    <cellStyle name="20% - Accent6 35 3" xfId="7490" xr:uid="{20460D98-A079-4F15-A557-9A0C1AFEB94D}"/>
    <cellStyle name="20% - Accent6 35 3 2" xfId="13202" xr:uid="{A7B76536-0525-41E5-B1EB-06002E4E9478}"/>
    <cellStyle name="20% - Accent6 35 3 2 2" xfId="41880" xr:uid="{B98D60DE-785A-43D9-A928-E624803C3481}"/>
    <cellStyle name="20% - Accent6 35 3 3" xfId="22055" xr:uid="{44B787A3-9840-49E5-8D21-8CAD1D178C82}"/>
    <cellStyle name="20% - Accent6 35 3 3 2" xfId="50732" xr:uid="{BB08CEF7-42B2-4F95-B94D-9E32006D370D}"/>
    <cellStyle name="20% - Accent6 35 3 4" xfId="36175" xr:uid="{594058CB-1AFE-45E2-B521-FC7B24547D47}"/>
    <cellStyle name="20% - Accent6 35 4" xfId="8907" xr:uid="{0E6F469C-F230-43B9-B57F-DB79F419B5D5}"/>
    <cellStyle name="20% - Accent6 35 4 2" xfId="14619" xr:uid="{02659AAE-B63E-487F-A632-F3DCBE8281D9}"/>
    <cellStyle name="20% - Accent6 35 4 2 2" xfId="43297" xr:uid="{F0402C71-85CB-45CB-BE97-034A8EBDB470}"/>
    <cellStyle name="20% - Accent6 35 4 3" xfId="23472" xr:uid="{C00E410C-CDF2-4AF0-B437-271A0C3A9CAE}"/>
    <cellStyle name="20% - Accent6 35 4 3 2" xfId="52149" xr:uid="{56E637DB-5C7E-4454-9C64-CE8774C591F4}"/>
    <cellStyle name="20% - Accent6 35 4 4" xfId="37592" xr:uid="{FB899449-9270-4337-9340-E91B3D1343FD}"/>
    <cellStyle name="20% - Accent6 35 5" xfId="16134" xr:uid="{FAA42CAE-6DD8-4F8C-B279-75C15779FED8}"/>
    <cellStyle name="20% - Accent6 35 5 2" xfId="24987" xr:uid="{D3C2D5BE-6FD4-4616-89A3-6246538C78E3}"/>
    <cellStyle name="20% - Accent6 35 5 2 2" xfId="53664" xr:uid="{A44A8F71-6734-4A08-BEEF-5968AF9E6C23}"/>
    <cellStyle name="20% - Accent6 35 5 3" xfId="44812" xr:uid="{7C61028A-6A60-483C-BF50-B9BDA55C3A2A}"/>
    <cellStyle name="20% - Accent6 35 6" xfId="17693" xr:uid="{5B022A66-98AB-4817-8C30-B66DF8221B1E}"/>
    <cellStyle name="20% - Accent6 35 6 2" xfId="26546" xr:uid="{DBBE9F33-0C90-4D56-AAB0-9C0C781CCE98}"/>
    <cellStyle name="20% - Accent6 35 6 2 2" xfId="55223" xr:uid="{91E890BE-90AD-4B7A-BF53-E970ECDC0E38}"/>
    <cellStyle name="20% - Accent6 35 6 3" xfId="46371" xr:uid="{CFB0B40D-C9EE-43A8-9BB1-92931409D97F}"/>
    <cellStyle name="20% - Accent6 35 7" xfId="10434" xr:uid="{49830F88-6A3A-44F5-86D9-E56113E9E4AD}"/>
    <cellStyle name="20% - Accent6 35 7 2" xfId="28139" xr:uid="{B4506D48-65C5-421D-9BBA-0A9D6C812CD3}"/>
    <cellStyle name="20% - Accent6 35 7 2 2" xfId="56816" xr:uid="{1CEBD82C-D9D9-4B45-8AE9-81091AD129BE}"/>
    <cellStyle name="20% - Accent6 35 7 3" xfId="39112" xr:uid="{0AEF0EEE-DF09-4CA8-8982-FB3BB8E3FDC6}"/>
    <cellStyle name="20% - Accent6 35 8" xfId="19287" xr:uid="{97B0688E-81D5-43DD-AC21-341692BC1A21}"/>
    <cellStyle name="20% - Accent6 35 8 2" xfId="47964" xr:uid="{AEFFEB8B-5FEE-474C-A05E-F47E9461EBC1}"/>
    <cellStyle name="20% - Accent6 35 9" xfId="33407" xr:uid="{5F656E10-1BB9-4FD7-BCDE-56BF388BEBA9}"/>
    <cellStyle name="20% - Accent6 36" xfId="4744" xr:uid="{5A4AB710-7976-4545-8AF0-808A59081064}"/>
    <cellStyle name="20% - Accent6 36 2" xfId="6095" xr:uid="{08429EBE-C2D1-47A3-8438-9031CF7BE62B}"/>
    <cellStyle name="20% - Accent6 36 2 2" xfId="11807" xr:uid="{19C5EB16-414F-4A48-8F1A-13B7AFCED7BA}"/>
    <cellStyle name="20% - Accent6 36 2 2 2" xfId="40485" xr:uid="{FA18EF51-FABD-4025-81DC-76E13E9DEEDF}"/>
    <cellStyle name="20% - Accent6 36 2 3" xfId="20660" xr:uid="{A62152E7-A580-48AA-8B0F-8D0511675CAF}"/>
    <cellStyle name="20% - Accent6 36 2 3 2" xfId="49337" xr:uid="{D5C5067F-9A3C-4993-9BBF-228E7B7924A9}"/>
    <cellStyle name="20% - Accent6 36 2 4" xfId="34780" xr:uid="{C6A45F0D-EA3E-4D93-B5DC-783784C3E2CD}"/>
    <cellStyle name="20% - Accent6 36 3" xfId="7512" xr:uid="{9B1D4E8F-F55F-4B54-849F-167270CF59D1}"/>
    <cellStyle name="20% - Accent6 36 3 2" xfId="13224" xr:uid="{6C824E9C-758A-4C71-A50A-C538EF730FE6}"/>
    <cellStyle name="20% - Accent6 36 3 2 2" xfId="41902" xr:uid="{85CE97CA-7BF6-4289-A927-176347F24096}"/>
    <cellStyle name="20% - Accent6 36 3 3" xfId="22077" xr:uid="{00661887-7CD6-41FD-8FBE-27F918DD88AB}"/>
    <cellStyle name="20% - Accent6 36 3 3 2" xfId="50754" xr:uid="{4D985D47-9E08-4505-817C-FE40E0A60839}"/>
    <cellStyle name="20% - Accent6 36 3 4" xfId="36197" xr:uid="{D5132D3A-9359-49A0-B928-C60C40EF9C40}"/>
    <cellStyle name="20% - Accent6 36 4" xfId="8929" xr:uid="{600B98F6-F657-4FD7-8506-E00AC0914BBF}"/>
    <cellStyle name="20% - Accent6 36 4 2" xfId="14641" xr:uid="{54CD9411-0C28-452B-ACB4-3A3EB8DABD6F}"/>
    <cellStyle name="20% - Accent6 36 4 2 2" xfId="43319" xr:uid="{748A62D1-0481-49BD-8AD2-0E95F30AC554}"/>
    <cellStyle name="20% - Accent6 36 4 3" xfId="23494" xr:uid="{D747CD99-CBEA-44F1-BE7A-BD21100B7F2F}"/>
    <cellStyle name="20% - Accent6 36 4 3 2" xfId="52171" xr:uid="{7C7C90F8-9C62-4343-A39B-231EBE0E63F0}"/>
    <cellStyle name="20% - Accent6 36 4 4" xfId="37614" xr:uid="{24C9FC50-E5E9-4503-8ED9-19E0F15189FB}"/>
    <cellStyle name="20% - Accent6 36 5" xfId="16156" xr:uid="{B08615AC-1980-4F08-A913-B506F6692BD0}"/>
    <cellStyle name="20% - Accent6 36 5 2" xfId="25009" xr:uid="{DB41C0F2-9B49-40A7-AAC8-3FC26E587026}"/>
    <cellStyle name="20% - Accent6 36 5 2 2" xfId="53686" xr:uid="{8A8D3540-8561-47E8-94FF-46DE4F957EE5}"/>
    <cellStyle name="20% - Accent6 36 5 3" xfId="44834" xr:uid="{0A4804EB-7257-47B1-A79E-4CBF5921A7C2}"/>
    <cellStyle name="20% - Accent6 36 6" xfId="17715" xr:uid="{3869C863-934F-47EC-AE29-60E175223185}"/>
    <cellStyle name="20% - Accent6 36 6 2" xfId="26568" xr:uid="{FB420A93-466D-4935-A321-D1BA5D7E9C83}"/>
    <cellStyle name="20% - Accent6 36 6 2 2" xfId="55245" xr:uid="{43607121-BD6B-46E5-BCC6-0D2E58315056}"/>
    <cellStyle name="20% - Accent6 36 6 3" xfId="46393" xr:uid="{D9C9AF30-3B6B-4495-9267-E1CCB7C99C50}"/>
    <cellStyle name="20% - Accent6 36 7" xfId="10456" xr:uid="{02BBC032-1602-44AB-BED0-6AEB41F947F3}"/>
    <cellStyle name="20% - Accent6 36 7 2" xfId="28161" xr:uid="{2407D06A-E183-4FB3-9D42-8DF4417C8598}"/>
    <cellStyle name="20% - Accent6 36 7 2 2" xfId="56838" xr:uid="{17BBDD20-D77F-412F-9582-C71A8EEE21EB}"/>
    <cellStyle name="20% - Accent6 36 7 3" xfId="39134" xr:uid="{35BA1DDF-DD86-4F0D-A3E9-7E3D1FF8C122}"/>
    <cellStyle name="20% - Accent6 36 8" xfId="19309" xr:uid="{74845498-90B3-4F58-A44B-97AAA496C4CA}"/>
    <cellStyle name="20% - Accent6 36 8 2" xfId="47986" xr:uid="{7B1F8B25-51B7-4FD4-9775-2F6E85FE5810}"/>
    <cellStyle name="20% - Accent6 36 9" xfId="33429" xr:uid="{5C4B08DA-B6FE-408C-83D6-99BF284F2A9A}"/>
    <cellStyle name="20% - Accent6 37" xfId="4766" xr:uid="{102A1F3C-20E9-455F-B6BC-E5AF9A01E5F8}"/>
    <cellStyle name="20% - Accent6 37 2" xfId="6117" xr:uid="{656BAFB4-1537-4153-9C0B-A6AC208E28B5}"/>
    <cellStyle name="20% - Accent6 37 2 2" xfId="11829" xr:uid="{9B169580-8071-482D-9E20-D1D1ECDEB379}"/>
    <cellStyle name="20% - Accent6 37 2 2 2" xfId="40507" xr:uid="{7FC52652-9653-477E-8903-CA8AD4AE9B5F}"/>
    <cellStyle name="20% - Accent6 37 2 3" xfId="20682" xr:uid="{105CC5BE-D120-44DB-A799-5B32ABE4F461}"/>
    <cellStyle name="20% - Accent6 37 2 3 2" xfId="49359" xr:uid="{66F86754-1F5D-4AB3-B94A-FAF96C99DA1A}"/>
    <cellStyle name="20% - Accent6 37 2 4" xfId="34802" xr:uid="{1E14A0D5-D91A-4D7B-A753-4CB47B499B55}"/>
    <cellStyle name="20% - Accent6 37 3" xfId="7534" xr:uid="{0A41005D-0800-4E47-85ED-9CFBD890BE4C}"/>
    <cellStyle name="20% - Accent6 37 3 2" xfId="13246" xr:uid="{DAC818EE-A7C1-419E-9168-9B18ADD75F4B}"/>
    <cellStyle name="20% - Accent6 37 3 2 2" xfId="41924" xr:uid="{689C671E-D472-4156-B687-E58C302A0506}"/>
    <cellStyle name="20% - Accent6 37 3 3" xfId="22099" xr:uid="{3C72B057-CCD3-4D13-ABC4-8BB95B4377FA}"/>
    <cellStyle name="20% - Accent6 37 3 3 2" xfId="50776" xr:uid="{FC2CB0C1-7917-4E18-A8CA-4EC1FD634A9E}"/>
    <cellStyle name="20% - Accent6 37 3 4" xfId="36219" xr:uid="{CB6FF21F-F862-43DE-9B95-53BD65918A8C}"/>
    <cellStyle name="20% - Accent6 37 4" xfId="8951" xr:uid="{CE6CE989-50F3-45A3-A9F2-B530099F856F}"/>
    <cellStyle name="20% - Accent6 37 4 2" xfId="14663" xr:uid="{61CDA2A6-5BE3-4B5C-8042-3F32D3DED246}"/>
    <cellStyle name="20% - Accent6 37 4 2 2" xfId="43341" xr:uid="{78A0A641-92C6-4DEF-B887-02D33BC3196E}"/>
    <cellStyle name="20% - Accent6 37 4 3" xfId="23516" xr:uid="{2F337AC4-F222-4190-8E74-D1CBA7D87316}"/>
    <cellStyle name="20% - Accent6 37 4 3 2" xfId="52193" xr:uid="{2E73B0B2-52EA-4AE7-9032-4DE236CE34CD}"/>
    <cellStyle name="20% - Accent6 37 4 4" xfId="37636" xr:uid="{4E1D771E-E7BF-49A7-9A58-E38BCD77CC7E}"/>
    <cellStyle name="20% - Accent6 37 5" xfId="16178" xr:uid="{BECB8F39-7CD2-4B2D-8CCD-5448B3B4912A}"/>
    <cellStyle name="20% - Accent6 37 5 2" xfId="25031" xr:uid="{62AEED0C-A925-4A5A-A29D-1DB5FE130AD9}"/>
    <cellStyle name="20% - Accent6 37 5 2 2" xfId="53708" xr:uid="{E0526195-0564-45C4-8886-351C7BC8A9E9}"/>
    <cellStyle name="20% - Accent6 37 5 3" xfId="44856" xr:uid="{566122CA-383F-4617-805C-8EA878101587}"/>
    <cellStyle name="20% - Accent6 37 6" xfId="17737" xr:uid="{A1FD58EE-32CF-4008-AF6D-569ABB9EEFE4}"/>
    <cellStyle name="20% - Accent6 37 6 2" xfId="26590" xr:uid="{C427B68C-99F5-43EF-9601-52A3F2EB36AD}"/>
    <cellStyle name="20% - Accent6 37 6 2 2" xfId="55267" xr:uid="{30ABC695-61B2-4451-BD11-B908FC0FF5B5}"/>
    <cellStyle name="20% - Accent6 37 6 3" xfId="46415" xr:uid="{8DD5F987-FD15-4A58-86EE-72D310119415}"/>
    <cellStyle name="20% - Accent6 37 7" xfId="10478" xr:uid="{D70F9C3C-BDC5-48C7-8D06-DA9A68C2E5BA}"/>
    <cellStyle name="20% - Accent6 37 7 2" xfId="28183" xr:uid="{49693178-D5BB-472F-972C-C443C39FEA89}"/>
    <cellStyle name="20% - Accent6 37 7 2 2" xfId="56860" xr:uid="{E30413CA-366B-469B-8032-23C6F843DFF5}"/>
    <cellStyle name="20% - Accent6 37 7 3" xfId="39156" xr:uid="{66DB9C02-2453-4EC7-B057-19AEB74936DE}"/>
    <cellStyle name="20% - Accent6 37 8" xfId="19331" xr:uid="{478F841D-9345-4DD5-81C5-D15583F4ADEA}"/>
    <cellStyle name="20% - Accent6 37 8 2" xfId="48008" xr:uid="{0B163C63-538B-4707-A99A-18F43511349B}"/>
    <cellStyle name="20% - Accent6 37 9" xfId="33451" xr:uid="{996613C7-F151-4757-8D74-054BB3666653}"/>
    <cellStyle name="20% - Accent6 38" xfId="4788" xr:uid="{F822DFFE-6E63-42C9-9755-9723408FEA0D}"/>
    <cellStyle name="20% - Accent6 38 2" xfId="6139" xr:uid="{D41CE2BB-DA1E-487A-BF81-5A196021BF87}"/>
    <cellStyle name="20% - Accent6 38 2 2" xfId="11851" xr:uid="{5CC6299B-897B-4115-97C0-52E86C29D883}"/>
    <cellStyle name="20% - Accent6 38 2 2 2" xfId="40529" xr:uid="{A71E7E9E-9A75-4DD3-9D2C-54B6827FE0E0}"/>
    <cellStyle name="20% - Accent6 38 2 3" xfId="20704" xr:uid="{A24A0D04-BD9C-48D9-9B9F-72016BC073DC}"/>
    <cellStyle name="20% - Accent6 38 2 3 2" xfId="49381" xr:uid="{3210846B-18BB-4161-A0F6-0080C6A39DFB}"/>
    <cellStyle name="20% - Accent6 38 2 4" xfId="34824" xr:uid="{DA55315A-0C65-4CE6-B33C-A1C6F3063C7E}"/>
    <cellStyle name="20% - Accent6 38 3" xfId="7556" xr:uid="{AD5F83EA-CAA7-47A3-ABD6-981662EDA22F}"/>
    <cellStyle name="20% - Accent6 38 3 2" xfId="13268" xr:uid="{53FB0C37-D7C0-4E66-BC5B-09F87EF5A0DF}"/>
    <cellStyle name="20% - Accent6 38 3 2 2" xfId="41946" xr:uid="{4A675EE4-109D-49E0-8F64-2F5BCE6102FE}"/>
    <cellStyle name="20% - Accent6 38 3 3" xfId="22121" xr:uid="{F359F604-0954-49DE-8CA4-E4AFB2E8E203}"/>
    <cellStyle name="20% - Accent6 38 3 3 2" xfId="50798" xr:uid="{39483B01-AC18-4E78-B04E-A76987A73036}"/>
    <cellStyle name="20% - Accent6 38 3 4" xfId="36241" xr:uid="{1DED609E-9348-4BEA-9A28-69B59C039E0E}"/>
    <cellStyle name="20% - Accent6 38 4" xfId="8973" xr:uid="{99858512-6C2B-47A5-9056-EAC3EF7D2E49}"/>
    <cellStyle name="20% - Accent6 38 4 2" xfId="14685" xr:uid="{77C6899C-08A2-4166-A34A-29876F30AF0D}"/>
    <cellStyle name="20% - Accent6 38 4 2 2" xfId="43363" xr:uid="{6B9D98CC-74A4-4CCC-818C-CB8138AD157E}"/>
    <cellStyle name="20% - Accent6 38 4 3" xfId="23538" xr:uid="{29720094-934D-4580-A5A6-C3FD1D196A1D}"/>
    <cellStyle name="20% - Accent6 38 4 3 2" xfId="52215" xr:uid="{2B6E8A29-6622-4123-B226-9D7A1CCD7AD7}"/>
    <cellStyle name="20% - Accent6 38 4 4" xfId="37658" xr:uid="{73CCEA4B-A22E-4BA6-9DA9-B1C7A1333928}"/>
    <cellStyle name="20% - Accent6 38 5" xfId="16200" xr:uid="{5040DD6B-A3E2-4583-ADCD-01913ED55900}"/>
    <cellStyle name="20% - Accent6 38 5 2" xfId="25053" xr:uid="{5D01FD85-9792-4199-9B83-24FAB3E40522}"/>
    <cellStyle name="20% - Accent6 38 5 2 2" xfId="53730" xr:uid="{9FBD6E6F-40D9-478D-B54B-8A015AB8CA47}"/>
    <cellStyle name="20% - Accent6 38 5 3" xfId="44878" xr:uid="{E24A0682-26EA-4FFA-B96D-14321FEBF400}"/>
    <cellStyle name="20% - Accent6 38 6" xfId="17759" xr:uid="{E566B065-E19A-4597-8ACA-3B54C9FBEA2D}"/>
    <cellStyle name="20% - Accent6 38 6 2" xfId="26612" xr:uid="{3F3A2F64-A400-4103-9874-9A9AE76B56C3}"/>
    <cellStyle name="20% - Accent6 38 6 2 2" xfId="55289" xr:uid="{9D9DDD3D-756D-40F6-81F2-485B220104C9}"/>
    <cellStyle name="20% - Accent6 38 6 3" xfId="46437" xr:uid="{823611BF-BF23-4FC4-892D-84BF50CA8272}"/>
    <cellStyle name="20% - Accent6 38 7" xfId="10500" xr:uid="{178C1FA1-2B80-4C5B-A251-FAC4B3A0D336}"/>
    <cellStyle name="20% - Accent6 38 7 2" xfId="28205" xr:uid="{A6A06B63-36FD-4B4C-9312-A5FB1B78C3BA}"/>
    <cellStyle name="20% - Accent6 38 7 2 2" xfId="56882" xr:uid="{FB35F624-64D0-45A0-BCF7-ED452E89C81F}"/>
    <cellStyle name="20% - Accent6 38 7 3" xfId="39178" xr:uid="{A60611AD-4B23-47CE-9D84-403BD22279D5}"/>
    <cellStyle name="20% - Accent6 38 8" xfId="19353" xr:uid="{4C9CF334-2EC5-4AA3-A3CE-67495336BDA1}"/>
    <cellStyle name="20% - Accent6 38 8 2" xfId="48030" xr:uid="{4EA51E71-9AA1-4098-A786-5C728D1348F8}"/>
    <cellStyle name="20% - Accent6 38 9" xfId="33473" xr:uid="{F8205051-3D54-4C88-B0C5-0E5BE42B90C1}"/>
    <cellStyle name="20% - Accent6 39" xfId="4810" xr:uid="{5E1D48EF-FD32-4A27-A6BE-D388456EA417}"/>
    <cellStyle name="20% - Accent6 39 2" xfId="6161" xr:uid="{00443713-EDC9-405B-ACD3-43F3A1C126CF}"/>
    <cellStyle name="20% - Accent6 39 2 2" xfId="11873" xr:uid="{91085CAA-FE0C-4A1D-9307-22DE4EC330D6}"/>
    <cellStyle name="20% - Accent6 39 2 2 2" xfId="40551" xr:uid="{7A0807B4-D0F5-4916-881F-41DE9072AE9D}"/>
    <cellStyle name="20% - Accent6 39 2 3" xfId="20726" xr:uid="{EFB53D39-CC58-4A2D-8B12-1A2E4A068F7B}"/>
    <cellStyle name="20% - Accent6 39 2 3 2" xfId="49403" xr:uid="{F6F0A592-8D19-4762-8359-819ADFC495D2}"/>
    <cellStyle name="20% - Accent6 39 2 4" xfId="34846" xr:uid="{A6305200-4462-4EAE-8716-3CF053B80BAB}"/>
    <cellStyle name="20% - Accent6 39 3" xfId="7578" xr:uid="{BC71C18A-8028-4AAF-B5C1-8339AEFE7791}"/>
    <cellStyle name="20% - Accent6 39 3 2" xfId="13290" xr:uid="{94C8F393-FC69-4020-BAB4-9D5318A6B8AB}"/>
    <cellStyle name="20% - Accent6 39 3 2 2" xfId="41968" xr:uid="{98A8A03F-E449-48B0-8E6F-ED68DD94C2A6}"/>
    <cellStyle name="20% - Accent6 39 3 3" xfId="22143" xr:uid="{A3DA8AD2-1A1C-47DD-9157-88C067BA27E5}"/>
    <cellStyle name="20% - Accent6 39 3 3 2" xfId="50820" xr:uid="{30281666-C55A-4E72-8425-BF3AC5910AFC}"/>
    <cellStyle name="20% - Accent6 39 3 4" xfId="36263" xr:uid="{1EFFD94D-7F04-4F28-9203-6BE24410E9D7}"/>
    <cellStyle name="20% - Accent6 39 4" xfId="8995" xr:uid="{679C3F86-7EEC-49E1-9E52-32B67C0A3726}"/>
    <cellStyle name="20% - Accent6 39 4 2" xfId="14707" xr:uid="{274F5FAA-022D-4A86-A098-9402DE890C92}"/>
    <cellStyle name="20% - Accent6 39 4 2 2" xfId="43385" xr:uid="{326D331F-930A-4BDC-B3C7-A7F7CEC70FBE}"/>
    <cellStyle name="20% - Accent6 39 4 3" xfId="23560" xr:uid="{E7A3CB58-E4C7-4241-8B0B-9D073E1291BE}"/>
    <cellStyle name="20% - Accent6 39 4 3 2" xfId="52237" xr:uid="{33B21B1D-CCAB-4739-A0EC-64486D90D307}"/>
    <cellStyle name="20% - Accent6 39 4 4" xfId="37680" xr:uid="{07B9C96F-6D21-4C7F-8AFC-63D4A962AA0B}"/>
    <cellStyle name="20% - Accent6 39 5" xfId="16222" xr:uid="{4FD8087B-D3F4-40DA-8E15-ECF1DB9D0EB2}"/>
    <cellStyle name="20% - Accent6 39 5 2" xfId="25075" xr:uid="{CE2A01D1-5972-4B24-A3D2-3451B6FA98C1}"/>
    <cellStyle name="20% - Accent6 39 5 2 2" xfId="53752" xr:uid="{86A25719-3370-466A-80A7-6325D5D8F78D}"/>
    <cellStyle name="20% - Accent6 39 5 3" xfId="44900" xr:uid="{1A762FFA-6A6F-4BDA-9C55-F56E846A55E5}"/>
    <cellStyle name="20% - Accent6 39 6" xfId="17781" xr:uid="{C21652BE-3040-438C-BCF1-5A1DA87CF09D}"/>
    <cellStyle name="20% - Accent6 39 6 2" xfId="26634" xr:uid="{09626977-0592-4CB8-94C4-DBDF7E8CBAC0}"/>
    <cellStyle name="20% - Accent6 39 6 2 2" xfId="55311" xr:uid="{80460EEC-EAAB-4246-9906-00FFCB08CDD7}"/>
    <cellStyle name="20% - Accent6 39 6 3" xfId="46459" xr:uid="{42E400C1-4541-49A0-8545-C88622314E9E}"/>
    <cellStyle name="20% - Accent6 39 7" xfId="10522" xr:uid="{C47AD6F6-0D0F-4C76-B20B-08C78877A6CC}"/>
    <cellStyle name="20% - Accent6 39 7 2" xfId="28227" xr:uid="{3EF8495D-6298-42DE-AAEF-4CB8CC4E5046}"/>
    <cellStyle name="20% - Accent6 39 7 2 2" xfId="56904" xr:uid="{8FDC26C0-3929-41E8-A8F7-52F92D4D29D7}"/>
    <cellStyle name="20% - Accent6 39 7 3" xfId="39200" xr:uid="{80273123-B8E1-4914-A1AB-A1ADF1C81B34}"/>
    <cellStyle name="20% - Accent6 39 8" xfId="19375" xr:uid="{3EF1994C-A7CC-464F-A0CC-7F633B284E01}"/>
    <cellStyle name="20% - Accent6 39 8 2" xfId="48052" xr:uid="{F7F29C92-C6E6-416A-B077-5F61B69BDFAA}"/>
    <cellStyle name="20% - Accent6 39 9" xfId="33495" xr:uid="{2AA9E455-784E-4624-8F40-93438DF909C5}"/>
    <cellStyle name="20% - Accent6 4" xfId="211" xr:uid="{1FE35A94-B96D-44F9-98C4-7016C254DCD7}"/>
    <cellStyle name="20% - Accent6 4 10" xfId="4046" xr:uid="{0DB83636-256B-41A3-8139-8610AF33ECFC}"/>
    <cellStyle name="20% - Accent6 4 10 2" xfId="32731" xr:uid="{4F654043-BD84-4D3F-BBA0-850E9F86253F}"/>
    <cellStyle name="20% - Accent6 4 11" xfId="9758" xr:uid="{91A5A3E4-9EF3-4F61-B9B5-F9A826EA91DE}"/>
    <cellStyle name="20% - Accent6 4 11 2" xfId="38436" xr:uid="{907F96DF-B89E-4217-9D20-04B9F17C3EED}"/>
    <cellStyle name="20% - Accent6 4 12" xfId="18611" xr:uid="{E7E1AA5D-5495-4157-A237-A5934C140A5B}"/>
    <cellStyle name="20% - Accent6 4 12 2" xfId="47288" xr:uid="{19227707-FFF7-4391-B4FB-5ED8DAD52C72}"/>
    <cellStyle name="20% - Accent6 4 13" xfId="29156" xr:uid="{88C9DFD7-2474-4701-8635-7784D766C27F}"/>
    <cellStyle name="20% - Accent6 4 2" xfId="316" xr:uid="{B9B5AFD6-F672-4A8A-A601-0A70E1657711}"/>
    <cellStyle name="20% - Accent6 4 2 2" xfId="2283" xr:uid="{8782CBB9-1788-43C1-938D-4A882C817084}"/>
    <cellStyle name="20% - Accent6 4 2 2 2" xfId="31023" xr:uid="{A16F77DF-E198-437D-9FBF-92A60496DD4C}"/>
    <cellStyle name="20% - Accent6 4 2 3" xfId="5397" xr:uid="{B0604442-FD89-480B-B0E2-26081323B62A}"/>
    <cellStyle name="20% - Accent6 4 2 3 2" xfId="34082" xr:uid="{0A5C4B62-B1CF-4580-BBD3-190C52248328}"/>
    <cellStyle name="20% - Accent6 4 2 4" xfId="11109" xr:uid="{E3AB461F-C4DC-47B9-9E9F-1D019A7F383E}"/>
    <cellStyle name="20% - Accent6 4 2 4 2" xfId="39787" xr:uid="{F42B9272-31D3-4767-B679-24E47DBCB3C7}"/>
    <cellStyle name="20% - Accent6 4 2 5" xfId="19962" xr:uid="{98775335-BCC1-4F1E-9994-E986976E843A}"/>
    <cellStyle name="20% - Accent6 4 2 5 2" xfId="48639" xr:uid="{431132A1-3529-41B0-9EC1-C5E48EF873E4}"/>
    <cellStyle name="20% - Accent6 4 2 6" xfId="29230" xr:uid="{A84B7001-5006-4580-A811-DF2ACDFDB8E8}"/>
    <cellStyle name="20% - Accent6 4 3" xfId="425" xr:uid="{6C2CDEA0-6BA7-44B4-B46C-13FA17FCB5B2}"/>
    <cellStyle name="20% - Accent6 4 3 2" xfId="2379" xr:uid="{C6284CBA-D6F2-459B-A254-C0F61CCBA315}"/>
    <cellStyle name="20% - Accent6 4 3 2 2" xfId="31119" xr:uid="{2A69DDF3-9D16-461A-95C8-68886DA1B2BC}"/>
    <cellStyle name="20% - Accent6 4 3 3" xfId="6814" xr:uid="{94E2C41F-8614-473D-8C88-522F2ED7C71D}"/>
    <cellStyle name="20% - Accent6 4 3 3 2" xfId="35499" xr:uid="{979EA5AB-E70B-442D-91FB-99105F53433A}"/>
    <cellStyle name="20% - Accent6 4 3 4" xfId="12526" xr:uid="{021B2F26-CC8E-4026-B088-1E3F5F83D410}"/>
    <cellStyle name="20% - Accent6 4 3 4 2" xfId="41204" xr:uid="{A933833A-05BB-4599-97E2-2A162A77F868}"/>
    <cellStyle name="20% - Accent6 4 3 5" xfId="21379" xr:uid="{3F60855D-D95D-4D43-9FC1-A8B4B8B6D799}"/>
    <cellStyle name="20% - Accent6 4 3 5 2" xfId="50056" xr:uid="{CC2BF254-3D9A-4459-A458-034640720F4C}"/>
    <cellStyle name="20% - Accent6 4 3 6" xfId="29326" xr:uid="{52307BBA-BB9B-4BA4-8EAA-9536F07A1208}"/>
    <cellStyle name="20% - Accent6 4 4" xfId="544" xr:uid="{867B3A93-81E8-48F1-8D27-B1729138CAD1}"/>
    <cellStyle name="20% - Accent6 4 4 2" xfId="2498" xr:uid="{E60FEC20-290D-4294-B7E1-87F9D759FAD2}"/>
    <cellStyle name="20% - Accent6 4 4 2 2" xfId="31238" xr:uid="{DA950C9D-10E2-4CBA-B732-5D8D6A08CEDD}"/>
    <cellStyle name="20% - Accent6 4 4 3" xfId="8231" xr:uid="{6FD0B26F-26DD-4A19-BFF1-388426526A96}"/>
    <cellStyle name="20% - Accent6 4 4 3 2" xfId="36916" xr:uid="{3273F4B5-D556-4B30-98D1-1D3599E91BCE}"/>
    <cellStyle name="20% - Accent6 4 4 4" xfId="13943" xr:uid="{D1C51D1C-BC77-429C-B553-6BF263277FE4}"/>
    <cellStyle name="20% - Accent6 4 4 4 2" xfId="42621" xr:uid="{848A3485-711A-4F83-86D3-E317C4F565FA}"/>
    <cellStyle name="20% - Accent6 4 4 5" xfId="22796" xr:uid="{44F922A7-ADD6-4AAD-B063-AC0777AFBB66}"/>
    <cellStyle name="20% - Accent6 4 4 5 2" xfId="51473" xr:uid="{4469F809-216B-4EBC-9843-D5323CE209AB}"/>
    <cellStyle name="20% - Accent6 4 4 6" xfId="29445" xr:uid="{1C1470FE-034B-4C73-9453-A3C99CDA7F06}"/>
    <cellStyle name="20% - Accent6 4 5" xfId="685" xr:uid="{D8D16644-EECD-4373-8552-5E6BB2F630C0}"/>
    <cellStyle name="20% - Accent6 4 5 2" xfId="2639" xr:uid="{ECDD0CFF-6A60-45FD-8CBC-4622A67FFB4F}"/>
    <cellStyle name="20% - Accent6 4 5 2 2" xfId="31379" xr:uid="{0B365FA0-F110-4D0F-9769-68095A601788}"/>
    <cellStyle name="20% - Accent6 4 5 3" xfId="15458" xr:uid="{197B960F-9DB1-4209-91D0-EBB643ED9E65}"/>
    <cellStyle name="20% - Accent6 4 5 3 2" xfId="44136" xr:uid="{14F84E5B-00A1-46AF-B971-AA0677B9505C}"/>
    <cellStyle name="20% - Accent6 4 5 4" xfId="24311" xr:uid="{179B391E-34B4-428F-939B-375EFF24C29E}"/>
    <cellStyle name="20% - Accent6 4 5 4 2" xfId="52988" xr:uid="{40C72988-ECFA-44A0-A18F-13401CEA8DD1}"/>
    <cellStyle name="20% - Accent6 4 5 5" xfId="29586" xr:uid="{A4C27B90-9CA9-4CF6-BCBB-B496FA4C51B3}"/>
    <cellStyle name="20% - Accent6 4 6" xfId="958" xr:uid="{17201B7A-0365-4DEC-AB43-FD5FBE190C5F}"/>
    <cellStyle name="20% - Accent6 4 6 2" xfId="2912" xr:uid="{FADC1DDA-4391-4853-8A1D-E67A395C33DD}"/>
    <cellStyle name="20% - Accent6 4 6 2 2" xfId="31652" xr:uid="{84F76302-B346-49CA-8FD4-1C3D82CB4105}"/>
    <cellStyle name="20% - Accent6 4 6 3" xfId="17017" xr:uid="{9A1FA625-7B16-4674-A3F7-1AE07963F9BF}"/>
    <cellStyle name="20% - Accent6 4 6 3 2" xfId="45695" xr:uid="{C7096F89-DC83-41AD-8483-6E3441891467}"/>
    <cellStyle name="20% - Accent6 4 6 4" xfId="25870" xr:uid="{BBEC8335-057C-4352-BB7C-A48348ABEBEB}"/>
    <cellStyle name="20% - Accent6 4 6 4 2" xfId="54547" xr:uid="{A35AAF30-B8BE-4FAB-ACD9-A1DBF27AEBD5}"/>
    <cellStyle name="20% - Accent6 4 6 5" xfId="29859" xr:uid="{59FCEE97-E71D-4763-AFF1-6330FEAD2349}"/>
    <cellStyle name="20% - Accent6 4 7" xfId="1253" xr:uid="{54180783-E8E1-4164-BED9-80F2B35E83E5}"/>
    <cellStyle name="20% - Accent6 4 7 2" xfId="3207" xr:uid="{7FCAAABA-2DDE-4A9C-8313-2165869BB462}"/>
    <cellStyle name="20% - Accent6 4 7 2 2" xfId="31947" xr:uid="{D5D79BBE-7231-46A0-A659-56D9D91E976E}"/>
    <cellStyle name="20% - Accent6 4 7 3" xfId="27463" xr:uid="{C6A3D185-8709-4B94-A884-8D0C53431783}"/>
    <cellStyle name="20% - Accent6 4 7 3 2" xfId="56140" xr:uid="{29819C0A-8839-4E60-89CC-F9B821412896}"/>
    <cellStyle name="20% - Accent6 4 7 4" xfId="30154" xr:uid="{F05418FB-9C35-4C7A-9BF8-3D2EBAA7EDC4}"/>
    <cellStyle name="20% - Accent6 4 8" xfId="1592" xr:uid="{451E0E1D-0A95-4A00-BCB5-4A4EB2C9F625}"/>
    <cellStyle name="20% - Accent6 4 8 2" xfId="3546" xr:uid="{18F10D1F-DC17-4917-B216-DFC7B62F92B6}"/>
    <cellStyle name="20% - Accent6 4 8 2 2" xfId="32286" xr:uid="{20C01317-8BFF-4E03-A034-CA568D7C8072}"/>
    <cellStyle name="20% - Accent6 4 8 3" xfId="30493" xr:uid="{808B3F70-F213-405C-84A7-E684500A106C}"/>
    <cellStyle name="20% - Accent6 4 9" xfId="2206" xr:uid="{4AA572A5-FC5F-4F99-BABC-DCB0E0621F93}"/>
    <cellStyle name="20% - Accent6 4 9 2" xfId="30948" xr:uid="{FE812AA8-A450-4109-87AE-CACC525A5F53}"/>
    <cellStyle name="20% - Accent6 40" xfId="4832" xr:uid="{7470A4C1-9AC3-4E18-AD54-3BC4808EE869}"/>
    <cellStyle name="20% - Accent6 40 2" xfId="6183" xr:uid="{486EF48D-B58F-484D-97AC-E714899C86F7}"/>
    <cellStyle name="20% - Accent6 40 2 2" xfId="11895" xr:uid="{C05C1744-04E0-486F-9C84-9089BCF742F4}"/>
    <cellStyle name="20% - Accent6 40 2 2 2" xfId="40573" xr:uid="{B7351DB4-2CF5-4769-9D12-464CA2F9D422}"/>
    <cellStyle name="20% - Accent6 40 2 3" xfId="20748" xr:uid="{556FDF79-6B1B-4203-B58B-360231C14962}"/>
    <cellStyle name="20% - Accent6 40 2 3 2" xfId="49425" xr:uid="{18B48E67-6F35-4BA8-9A93-A83E7C35604D}"/>
    <cellStyle name="20% - Accent6 40 2 4" xfId="34868" xr:uid="{81DFD95B-F1C4-464E-A6F4-042E5FC63F66}"/>
    <cellStyle name="20% - Accent6 40 3" xfId="7600" xr:uid="{1C3A5473-078E-4445-B29F-2D13EEEF4ADF}"/>
    <cellStyle name="20% - Accent6 40 3 2" xfId="13312" xr:uid="{A714CC48-AA09-496F-9C95-588C9EFA87D9}"/>
    <cellStyle name="20% - Accent6 40 3 2 2" xfId="41990" xr:uid="{73238214-F623-46B2-B93A-96AC468712FE}"/>
    <cellStyle name="20% - Accent6 40 3 3" xfId="22165" xr:uid="{9590ED6D-1C5A-4611-980D-AF31EF07C3EB}"/>
    <cellStyle name="20% - Accent6 40 3 3 2" xfId="50842" xr:uid="{A5A7790E-2A7E-42D5-BE7F-02C8AEBC0C16}"/>
    <cellStyle name="20% - Accent6 40 3 4" xfId="36285" xr:uid="{DB44678A-6AE0-41CD-B3BD-A90F190E060E}"/>
    <cellStyle name="20% - Accent6 40 4" xfId="9017" xr:uid="{92DC6945-E914-402C-A103-29F255F4F253}"/>
    <cellStyle name="20% - Accent6 40 4 2" xfId="14729" xr:uid="{FAEB3FC0-558F-4811-A6C7-C8BB41DE3A60}"/>
    <cellStyle name="20% - Accent6 40 4 2 2" xfId="43407" xr:uid="{B87929CD-74D2-4515-919F-49F40CC04C99}"/>
    <cellStyle name="20% - Accent6 40 4 3" xfId="23582" xr:uid="{AEE8EA1B-0712-4DFC-A8B7-A05B49EB0F69}"/>
    <cellStyle name="20% - Accent6 40 4 3 2" xfId="52259" xr:uid="{D72B4534-9060-4F67-8777-560086EF636F}"/>
    <cellStyle name="20% - Accent6 40 4 4" xfId="37702" xr:uid="{1C435F48-C356-4C64-97FB-8D80B0F85CA7}"/>
    <cellStyle name="20% - Accent6 40 5" xfId="16244" xr:uid="{F1B6DC7B-E618-47DC-B0FA-FD2CF95B34EB}"/>
    <cellStyle name="20% - Accent6 40 5 2" xfId="25097" xr:uid="{B8D30CC4-83BD-410D-BAA4-9BF26B1AA4E8}"/>
    <cellStyle name="20% - Accent6 40 5 2 2" xfId="53774" xr:uid="{E391FDFC-BE42-4EEA-9335-BCBFC372831A}"/>
    <cellStyle name="20% - Accent6 40 5 3" xfId="44922" xr:uid="{D2655E03-6766-415B-BFFF-FA8E73441F82}"/>
    <cellStyle name="20% - Accent6 40 6" xfId="17803" xr:uid="{2B141282-35DD-4C71-8663-BE2D3FF130E9}"/>
    <cellStyle name="20% - Accent6 40 6 2" xfId="26656" xr:uid="{C275761F-1431-41B2-99FE-72EFB7EC4D3D}"/>
    <cellStyle name="20% - Accent6 40 6 2 2" xfId="55333" xr:uid="{C1A5BA48-1D07-4BD9-ABA2-B28BFFB9DB4C}"/>
    <cellStyle name="20% - Accent6 40 6 3" xfId="46481" xr:uid="{4262FBB9-B269-4BF2-821C-C44660BD534E}"/>
    <cellStyle name="20% - Accent6 40 7" xfId="10544" xr:uid="{A1BC93FE-5D81-4A2D-9E83-0AA2C6749FDE}"/>
    <cellStyle name="20% - Accent6 40 7 2" xfId="28249" xr:uid="{9FB725C4-BD9F-4BF1-B70B-5DEE4912C65F}"/>
    <cellStyle name="20% - Accent6 40 7 2 2" xfId="56926" xr:uid="{15DB065E-6174-4050-BCBC-C380604F9D00}"/>
    <cellStyle name="20% - Accent6 40 7 3" xfId="39222" xr:uid="{EE957E44-238E-4ED2-8597-9179812D76C5}"/>
    <cellStyle name="20% - Accent6 40 8" xfId="19397" xr:uid="{8A50A824-09E4-4170-856F-C13E6403E5C7}"/>
    <cellStyle name="20% - Accent6 40 8 2" xfId="48074" xr:uid="{B10969F1-38DA-43FE-9111-542E9690FA13}"/>
    <cellStyle name="20% - Accent6 40 9" xfId="33517" xr:uid="{0A204C02-8C57-4A6A-8FCF-463D90148F20}"/>
    <cellStyle name="20% - Accent6 41" xfId="4854" xr:uid="{6F9B8F35-3D5B-4A7A-932B-2F845FCAA860}"/>
    <cellStyle name="20% - Accent6 41 2" xfId="6205" xr:uid="{EC09E50D-02FA-483E-B3E1-E8944EF46A87}"/>
    <cellStyle name="20% - Accent6 41 2 2" xfId="11917" xr:uid="{7CCEF29B-3BB9-4193-B8CA-B46C19AA1488}"/>
    <cellStyle name="20% - Accent6 41 2 2 2" xfId="40595" xr:uid="{E4932008-4902-4636-BD94-B26CAA4CA200}"/>
    <cellStyle name="20% - Accent6 41 2 3" xfId="20770" xr:uid="{7ECF5085-FE30-4556-A62A-6B2C68258677}"/>
    <cellStyle name="20% - Accent6 41 2 3 2" xfId="49447" xr:uid="{3DED2646-2CCA-41D3-9E76-D0C92C1D724B}"/>
    <cellStyle name="20% - Accent6 41 2 4" xfId="34890" xr:uid="{E72E831F-0386-4532-AE4B-E7E4BFAFAE27}"/>
    <cellStyle name="20% - Accent6 41 3" xfId="7622" xr:uid="{4351161C-6DB3-482F-911F-9E59EA2ED8CF}"/>
    <cellStyle name="20% - Accent6 41 3 2" xfId="13334" xr:uid="{FD12C942-8C3C-452F-A71C-D6CE057B0873}"/>
    <cellStyle name="20% - Accent6 41 3 2 2" xfId="42012" xr:uid="{1400FBE0-EB54-4D89-9A31-21892F9116AF}"/>
    <cellStyle name="20% - Accent6 41 3 3" xfId="22187" xr:uid="{98CD9E3A-2959-4260-BBBB-3D95D7995344}"/>
    <cellStyle name="20% - Accent6 41 3 3 2" xfId="50864" xr:uid="{1EA93728-DA7D-4771-B347-0DE45751EE41}"/>
    <cellStyle name="20% - Accent6 41 3 4" xfId="36307" xr:uid="{0861A2DA-C989-4E94-A836-D9F203D9B713}"/>
    <cellStyle name="20% - Accent6 41 4" xfId="9039" xr:uid="{29451C66-25E1-4B4C-B7D2-2C5577CC8E54}"/>
    <cellStyle name="20% - Accent6 41 4 2" xfId="14751" xr:uid="{5E3E4862-6D52-4F60-B653-C02BA74372DA}"/>
    <cellStyle name="20% - Accent6 41 4 2 2" xfId="43429" xr:uid="{7991CC9F-C4B3-4BB0-B120-9B8CE10E34F7}"/>
    <cellStyle name="20% - Accent6 41 4 3" xfId="23604" xr:uid="{C4ECB1A2-C44C-49D7-939F-F4FE1F523FDF}"/>
    <cellStyle name="20% - Accent6 41 4 3 2" xfId="52281" xr:uid="{864AC277-7ADA-4D2C-8E57-C100BF9C682F}"/>
    <cellStyle name="20% - Accent6 41 4 4" xfId="37724" xr:uid="{CDF422DC-501C-4A95-9F37-6DAF8D99A4C8}"/>
    <cellStyle name="20% - Accent6 41 5" xfId="16266" xr:uid="{AEA56CA1-FFD1-4664-A4D2-7711646BC57A}"/>
    <cellStyle name="20% - Accent6 41 5 2" xfId="25119" xr:uid="{A499835A-7198-4CCD-8BC6-53F4E7700FEA}"/>
    <cellStyle name="20% - Accent6 41 5 2 2" xfId="53796" xr:uid="{ACAA0D4E-BDB2-491D-966A-06CEB5D42807}"/>
    <cellStyle name="20% - Accent6 41 5 3" xfId="44944" xr:uid="{F6D576B8-B68D-45B0-A485-6A9879FDFD21}"/>
    <cellStyle name="20% - Accent6 41 6" xfId="17825" xr:uid="{CD3B937E-9214-4104-85E4-22765A38FF93}"/>
    <cellStyle name="20% - Accent6 41 6 2" xfId="26678" xr:uid="{2B7089D5-2E33-40D5-94C5-659E1CFB3381}"/>
    <cellStyle name="20% - Accent6 41 6 2 2" xfId="55355" xr:uid="{C4B2C2D1-01BF-4C57-8218-E340085196E1}"/>
    <cellStyle name="20% - Accent6 41 6 3" xfId="46503" xr:uid="{4C07DA1F-B6F5-4882-B3D3-CEBCBA5E286F}"/>
    <cellStyle name="20% - Accent6 41 7" xfId="10566" xr:uid="{7287D0F5-1DC2-42B3-87A7-2B75E9778E20}"/>
    <cellStyle name="20% - Accent6 41 7 2" xfId="28271" xr:uid="{AA1CE8B0-B6B0-4C4E-A270-5B36783CCE2D}"/>
    <cellStyle name="20% - Accent6 41 7 2 2" xfId="56948" xr:uid="{5B0FA4A4-8B2B-40EF-BA8A-031FFBC5B17B}"/>
    <cellStyle name="20% - Accent6 41 7 3" xfId="39244" xr:uid="{EF4CCF4C-F1ED-40D1-958F-82F98B351206}"/>
    <cellStyle name="20% - Accent6 41 8" xfId="19419" xr:uid="{96566E6C-98E6-43B4-B6E0-C3D7BB781CF6}"/>
    <cellStyle name="20% - Accent6 41 8 2" xfId="48096" xr:uid="{92E0F60E-F629-468F-9CA2-3AF9EF912412}"/>
    <cellStyle name="20% - Accent6 41 9" xfId="33539" xr:uid="{DB42A9E7-9497-4B01-8DE9-BC0F1FA69D77}"/>
    <cellStyle name="20% - Accent6 42" xfId="4876" xr:uid="{15450D89-9F11-4854-81B1-411EB2929C55}"/>
    <cellStyle name="20% - Accent6 42 2" xfId="6227" xr:uid="{1077056F-B941-442E-92C9-083D30B57391}"/>
    <cellStyle name="20% - Accent6 42 2 2" xfId="11939" xr:uid="{954A3259-0566-43C5-873F-C50139D34BA6}"/>
    <cellStyle name="20% - Accent6 42 2 2 2" xfId="40617" xr:uid="{4ECFB658-427D-4276-A9C6-A97A492716AF}"/>
    <cellStyle name="20% - Accent6 42 2 3" xfId="20792" xr:uid="{911DE76D-22C6-49C9-8995-39BDCDB5E954}"/>
    <cellStyle name="20% - Accent6 42 2 3 2" xfId="49469" xr:uid="{35D8BCF7-D081-4436-8129-425A3DE75699}"/>
    <cellStyle name="20% - Accent6 42 2 4" xfId="34912" xr:uid="{DF3B32EE-C190-4147-BA55-B52C75CC8660}"/>
    <cellStyle name="20% - Accent6 42 3" xfId="7644" xr:uid="{D10DA9AD-53FB-4DCC-BE93-86A6F2C35807}"/>
    <cellStyle name="20% - Accent6 42 3 2" xfId="13356" xr:uid="{89E7B3D2-905C-4649-B8A0-78865A39E0BE}"/>
    <cellStyle name="20% - Accent6 42 3 2 2" xfId="42034" xr:uid="{6A529E12-585D-4627-AFD3-BE497004680A}"/>
    <cellStyle name="20% - Accent6 42 3 3" xfId="22209" xr:uid="{575F2A9B-9489-4A17-BA82-92B97A529667}"/>
    <cellStyle name="20% - Accent6 42 3 3 2" xfId="50886" xr:uid="{8A74A0B2-6933-4F06-8448-82D6416AFEF8}"/>
    <cellStyle name="20% - Accent6 42 3 4" xfId="36329" xr:uid="{FA680EB5-82A5-43F6-8458-1D02BA9A5927}"/>
    <cellStyle name="20% - Accent6 42 4" xfId="9061" xr:uid="{7CE2A001-ED5E-4F0D-90CD-2C159EF322FC}"/>
    <cellStyle name="20% - Accent6 42 4 2" xfId="14773" xr:uid="{71D32AD7-0B3B-46C1-ADC0-3DD7BDA4AB50}"/>
    <cellStyle name="20% - Accent6 42 4 2 2" xfId="43451" xr:uid="{A9D6FF6B-4363-48D2-9F11-AE1A3AE2A233}"/>
    <cellStyle name="20% - Accent6 42 4 3" xfId="23626" xr:uid="{AE0041F1-9AF3-442D-9FAD-B6C9C24F7FC6}"/>
    <cellStyle name="20% - Accent6 42 4 3 2" xfId="52303" xr:uid="{2A1EC8E0-4678-40A4-911B-0E1F4ED1F382}"/>
    <cellStyle name="20% - Accent6 42 4 4" xfId="37746" xr:uid="{289E2A20-C937-4639-B95F-8A311E911A85}"/>
    <cellStyle name="20% - Accent6 42 5" xfId="16288" xr:uid="{BAB85F1D-CE0A-4C77-81CF-AAEAE4D3960D}"/>
    <cellStyle name="20% - Accent6 42 5 2" xfId="25141" xr:uid="{83735D94-AA16-4077-93A6-20EC5DC04DF1}"/>
    <cellStyle name="20% - Accent6 42 5 2 2" xfId="53818" xr:uid="{EA9A0C38-F2FF-4E67-AA14-E0FC2E15F4E9}"/>
    <cellStyle name="20% - Accent6 42 5 3" xfId="44966" xr:uid="{B98A506B-85B1-4EB6-992D-390E10966D30}"/>
    <cellStyle name="20% - Accent6 42 6" xfId="17847" xr:uid="{8EFA5EC7-861A-42A0-A786-1AD5E76CCAE0}"/>
    <cellStyle name="20% - Accent6 42 6 2" xfId="26700" xr:uid="{08DF1679-4FB6-47B4-98CF-E7846F9ED2E2}"/>
    <cellStyle name="20% - Accent6 42 6 2 2" xfId="55377" xr:uid="{43DE1255-6D7F-43BE-BE39-5A9AE8504123}"/>
    <cellStyle name="20% - Accent6 42 6 3" xfId="46525" xr:uid="{4337FECF-0BD7-41B0-AD07-204C384ABFE2}"/>
    <cellStyle name="20% - Accent6 42 7" xfId="10588" xr:uid="{EB18059A-0440-47A2-8B5A-E5E97259CFAA}"/>
    <cellStyle name="20% - Accent6 42 7 2" xfId="28293" xr:uid="{C8C209F6-5F07-4970-A273-0FE9C92E0AAF}"/>
    <cellStyle name="20% - Accent6 42 7 2 2" xfId="56970" xr:uid="{09B69F2F-7E48-471A-98B1-66C2DDEF5D8C}"/>
    <cellStyle name="20% - Accent6 42 7 3" xfId="39266" xr:uid="{2716A95E-D0BB-4CE5-823D-C397C61F3094}"/>
    <cellStyle name="20% - Accent6 42 8" xfId="19441" xr:uid="{89B12056-E72C-4105-A683-63F5EC1BF817}"/>
    <cellStyle name="20% - Accent6 42 8 2" xfId="48118" xr:uid="{3712D95A-2659-46DA-BD82-33FC142E65B6}"/>
    <cellStyle name="20% - Accent6 42 9" xfId="33561" xr:uid="{FB96B52D-12BA-4232-A941-F921C43F4A5B}"/>
    <cellStyle name="20% - Accent6 43" xfId="4898" xr:uid="{9410D247-C90C-4234-8897-77F51138C3EB}"/>
    <cellStyle name="20% - Accent6 43 2" xfId="6249" xr:uid="{39BB36DA-7F11-4207-ADDB-B5C2430A6841}"/>
    <cellStyle name="20% - Accent6 43 2 2" xfId="11961" xr:uid="{EE8A777B-83A2-4120-A63F-764CBA3B1BEF}"/>
    <cellStyle name="20% - Accent6 43 2 2 2" xfId="40639" xr:uid="{9BAF8F60-8A8F-425D-8F37-411E94C0E327}"/>
    <cellStyle name="20% - Accent6 43 2 3" xfId="20814" xr:uid="{08790E99-34C8-4169-AFD5-0B1FF46C6CBC}"/>
    <cellStyle name="20% - Accent6 43 2 3 2" xfId="49491" xr:uid="{A67F5E4A-F5E2-44C0-97AB-E267EAD313EA}"/>
    <cellStyle name="20% - Accent6 43 2 4" xfId="34934" xr:uid="{C910142D-B106-42F0-B52F-BCB9EB10E130}"/>
    <cellStyle name="20% - Accent6 43 3" xfId="7666" xr:uid="{DDC6B59A-ED84-409E-881A-06CEA6C2CCF0}"/>
    <cellStyle name="20% - Accent6 43 3 2" xfId="13378" xr:uid="{7AC7CF1C-AD33-4D1F-B6EE-448D81E9AF58}"/>
    <cellStyle name="20% - Accent6 43 3 2 2" xfId="42056" xr:uid="{EBC9FEB9-8803-4E21-B8BF-67F5A4207A0A}"/>
    <cellStyle name="20% - Accent6 43 3 3" xfId="22231" xr:uid="{5001BC3C-2990-4F98-B6F4-29779560594F}"/>
    <cellStyle name="20% - Accent6 43 3 3 2" xfId="50908" xr:uid="{AF69EEF0-2E44-478D-A70B-3BEF07A2FC67}"/>
    <cellStyle name="20% - Accent6 43 3 4" xfId="36351" xr:uid="{064FE2F4-7521-41D1-9D1B-63708416D7F0}"/>
    <cellStyle name="20% - Accent6 43 4" xfId="9083" xr:uid="{AFCEEC12-FD91-4AA1-8ED1-6E808FA67EDF}"/>
    <cellStyle name="20% - Accent6 43 4 2" xfId="14795" xr:uid="{C4E2D86E-3E47-42F3-88A1-BC0DC79E883C}"/>
    <cellStyle name="20% - Accent6 43 4 2 2" xfId="43473" xr:uid="{65091AD2-74BA-4226-AF7E-5F2591028A5D}"/>
    <cellStyle name="20% - Accent6 43 4 3" xfId="23648" xr:uid="{44886058-0457-4CD1-ADB1-6D3A3093280F}"/>
    <cellStyle name="20% - Accent6 43 4 3 2" xfId="52325" xr:uid="{56246F44-16C8-43C5-9B7B-7CC5AB6C18C9}"/>
    <cellStyle name="20% - Accent6 43 4 4" xfId="37768" xr:uid="{32F457F3-8EAB-4650-A50D-A6D10F926B2D}"/>
    <cellStyle name="20% - Accent6 43 5" xfId="16310" xr:uid="{4AA4F703-4A42-4EB5-921D-E6A99FFC38CE}"/>
    <cellStyle name="20% - Accent6 43 5 2" xfId="25163" xr:uid="{79DE9B25-5B8A-4FC6-9442-D72E990DA554}"/>
    <cellStyle name="20% - Accent6 43 5 2 2" xfId="53840" xr:uid="{52344DF7-9897-4199-AB2F-0E673D55455D}"/>
    <cellStyle name="20% - Accent6 43 5 3" xfId="44988" xr:uid="{D20ECC07-C74A-43D2-8182-D5F324408464}"/>
    <cellStyle name="20% - Accent6 43 6" xfId="17869" xr:uid="{DD073C6E-E252-4E13-8DDC-118A35C49A23}"/>
    <cellStyle name="20% - Accent6 43 6 2" xfId="26722" xr:uid="{88A98B50-043F-45E5-8D9C-F282627446AB}"/>
    <cellStyle name="20% - Accent6 43 6 2 2" xfId="55399" xr:uid="{3C2E6219-6908-4D18-8114-2061DCBB4C76}"/>
    <cellStyle name="20% - Accent6 43 6 3" xfId="46547" xr:uid="{716857CE-5664-4B3C-B59E-49EACDF8A71B}"/>
    <cellStyle name="20% - Accent6 43 7" xfId="10610" xr:uid="{99BFE073-DA3D-4CF0-9191-1C6C8CDF4A35}"/>
    <cellStyle name="20% - Accent6 43 7 2" xfId="28315" xr:uid="{B9AF3FE7-BFEE-4512-A1AA-ECA554B4F5DA}"/>
    <cellStyle name="20% - Accent6 43 7 2 2" xfId="56992" xr:uid="{CA136B8A-8C5E-49A2-97AE-1FA9AA3611AD}"/>
    <cellStyle name="20% - Accent6 43 7 3" xfId="39288" xr:uid="{AE1CF26D-29E2-4F5D-A956-87549C64C1B9}"/>
    <cellStyle name="20% - Accent6 43 8" xfId="19463" xr:uid="{DB87BC2B-F5A1-4D80-BAFB-E6DA54B489A1}"/>
    <cellStyle name="20% - Accent6 43 8 2" xfId="48140" xr:uid="{4D6B5F34-2D3E-48D7-9D5C-219490774274}"/>
    <cellStyle name="20% - Accent6 43 9" xfId="33583" xr:uid="{3C0E8A7A-46A7-4B90-BB84-BF695DFE01AB}"/>
    <cellStyle name="20% - Accent6 44" xfId="4920" xr:uid="{F71D7A4A-AD67-485A-B301-830E645F71BF}"/>
    <cellStyle name="20% - Accent6 44 2" xfId="6271" xr:uid="{DA159BAB-E62D-497E-9908-AE7B600791B7}"/>
    <cellStyle name="20% - Accent6 44 2 2" xfId="11983" xr:uid="{A75015BB-6A5A-4A17-9EA5-0436F867F40E}"/>
    <cellStyle name="20% - Accent6 44 2 2 2" xfId="40661" xr:uid="{F9AA8A0E-AAB7-460C-967C-274F01CF275E}"/>
    <cellStyle name="20% - Accent6 44 2 3" xfId="20836" xr:uid="{C3D761AD-77A0-4C07-8264-598EB62AAA6C}"/>
    <cellStyle name="20% - Accent6 44 2 3 2" xfId="49513" xr:uid="{E99CE870-4E33-4F65-8F58-0F5B6EF65E65}"/>
    <cellStyle name="20% - Accent6 44 2 4" xfId="34956" xr:uid="{6C7A9871-4724-4D6C-A953-0258D9C8721C}"/>
    <cellStyle name="20% - Accent6 44 3" xfId="7688" xr:uid="{395582E5-FBC5-490B-AB13-CADC25270C2B}"/>
    <cellStyle name="20% - Accent6 44 3 2" xfId="13400" xr:uid="{C49A9A6D-7793-4A76-B210-A6BCD0BA45D6}"/>
    <cellStyle name="20% - Accent6 44 3 2 2" xfId="42078" xr:uid="{08C2BF9B-C902-48D6-B240-6254AD082A6D}"/>
    <cellStyle name="20% - Accent6 44 3 3" xfId="22253" xr:uid="{EE8B622E-FC45-48E0-9107-106EE69B6CBA}"/>
    <cellStyle name="20% - Accent6 44 3 3 2" xfId="50930" xr:uid="{2DA197A8-0D29-484A-81CD-889B9915091A}"/>
    <cellStyle name="20% - Accent6 44 3 4" xfId="36373" xr:uid="{B0725D75-F1BC-4A0E-9814-0D23B8AE4BCE}"/>
    <cellStyle name="20% - Accent6 44 4" xfId="9105" xr:uid="{FBD7A394-E3C1-42BB-AA74-7432909119DC}"/>
    <cellStyle name="20% - Accent6 44 4 2" xfId="14817" xr:uid="{3C0315D3-5D7B-4E38-8C0C-9CF4F3EB6D07}"/>
    <cellStyle name="20% - Accent6 44 4 2 2" xfId="43495" xr:uid="{2DE8FBEA-B8F4-4948-A33C-3B3471238DBA}"/>
    <cellStyle name="20% - Accent6 44 4 3" xfId="23670" xr:uid="{71B4798E-DA7A-4D93-8ED8-14FEDDCED674}"/>
    <cellStyle name="20% - Accent6 44 4 3 2" xfId="52347" xr:uid="{B0FA4931-6E07-4AE6-ACAC-C2BB62E53006}"/>
    <cellStyle name="20% - Accent6 44 4 4" xfId="37790" xr:uid="{908B0B8E-F943-426E-8B7A-776E0B8EC04D}"/>
    <cellStyle name="20% - Accent6 44 5" xfId="16332" xr:uid="{FA929579-F919-4A6F-A3BB-C249704A9E3F}"/>
    <cellStyle name="20% - Accent6 44 5 2" xfId="25185" xr:uid="{198710AA-439B-47C7-8443-358A3E6D2E92}"/>
    <cellStyle name="20% - Accent6 44 5 2 2" xfId="53862" xr:uid="{115F1441-4FDB-4108-A06D-C66CD9099758}"/>
    <cellStyle name="20% - Accent6 44 5 3" xfId="45010" xr:uid="{C92671C8-E042-4155-9421-2EDE0F1346DF}"/>
    <cellStyle name="20% - Accent6 44 6" xfId="17891" xr:uid="{95FA9F3F-F8A3-41D6-AC1A-9A5FA91CC980}"/>
    <cellStyle name="20% - Accent6 44 6 2" xfId="26744" xr:uid="{045E5466-05EB-4300-9B30-D2307EAB9F80}"/>
    <cellStyle name="20% - Accent6 44 6 2 2" xfId="55421" xr:uid="{AA136BF5-E592-4915-91D0-45DC89AF6852}"/>
    <cellStyle name="20% - Accent6 44 6 3" xfId="46569" xr:uid="{E10BDA65-931D-4355-B2BA-E06D194569FA}"/>
    <cellStyle name="20% - Accent6 44 7" xfId="10632" xr:uid="{BB1462B1-DC9D-466D-9DF2-70BF406E6361}"/>
    <cellStyle name="20% - Accent6 44 7 2" xfId="28337" xr:uid="{87C20E38-9340-4AF9-8540-98DA1BBDF2E0}"/>
    <cellStyle name="20% - Accent6 44 7 2 2" xfId="57014" xr:uid="{A4C10CA2-62AE-4D33-95D6-E9E18F724A70}"/>
    <cellStyle name="20% - Accent6 44 7 3" xfId="39310" xr:uid="{86543686-F6CC-4E81-831A-3E053C22931E}"/>
    <cellStyle name="20% - Accent6 44 8" xfId="19485" xr:uid="{07AC5D7A-E5C3-4324-948A-9379BD642497}"/>
    <cellStyle name="20% - Accent6 44 8 2" xfId="48162" xr:uid="{98483928-2153-4F8A-B9E1-B456F6DD27EF}"/>
    <cellStyle name="20% - Accent6 44 9" xfId="33605" xr:uid="{4FA804A3-BECB-42A6-A786-E1981048C573}"/>
    <cellStyle name="20% - Accent6 45" xfId="4942" xr:uid="{6F685294-C785-457C-8888-858200BDD2BA}"/>
    <cellStyle name="20% - Accent6 45 2" xfId="6293" xr:uid="{CEAFF882-1CDD-4877-A4D0-78C1051F548E}"/>
    <cellStyle name="20% - Accent6 45 2 2" xfId="12005" xr:uid="{1EF93D1F-6964-47BA-A1F7-84CA196982DD}"/>
    <cellStyle name="20% - Accent6 45 2 2 2" xfId="40683" xr:uid="{AF746376-328D-45CF-9E6B-606A20B11E76}"/>
    <cellStyle name="20% - Accent6 45 2 3" xfId="20858" xr:uid="{F462DFCB-4499-4161-9A87-F1EDF6D1D518}"/>
    <cellStyle name="20% - Accent6 45 2 3 2" xfId="49535" xr:uid="{988D330E-7D22-4512-9E4F-BD80EBB1AC8F}"/>
    <cellStyle name="20% - Accent6 45 2 4" xfId="34978" xr:uid="{D6C4929D-9BE9-48BD-A1BE-9693C0D5130A}"/>
    <cellStyle name="20% - Accent6 45 3" xfId="7710" xr:uid="{197849F7-A653-4D57-97FB-2CF4A0F05991}"/>
    <cellStyle name="20% - Accent6 45 3 2" xfId="13422" xr:uid="{3860A544-F907-472F-AF6B-B0D5617D127C}"/>
    <cellStyle name="20% - Accent6 45 3 2 2" xfId="42100" xr:uid="{CF0C2C3A-096B-4486-85FB-C019840EF445}"/>
    <cellStyle name="20% - Accent6 45 3 3" xfId="22275" xr:uid="{565166AF-C92D-4F04-AEE5-E5C4C3DFD88C}"/>
    <cellStyle name="20% - Accent6 45 3 3 2" xfId="50952" xr:uid="{4669AC41-6593-4003-A5FB-E05CE3B68D41}"/>
    <cellStyle name="20% - Accent6 45 3 4" xfId="36395" xr:uid="{9C8D3817-30D7-4B38-A5DA-C6C9E3722C42}"/>
    <cellStyle name="20% - Accent6 45 4" xfId="9127" xr:uid="{2385C0E3-57BF-43E7-8C86-249D990C8777}"/>
    <cellStyle name="20% - Accent6 45 4 2" xfId="14839" xr:uid="{C8DBE05D-8AF0-467C-B1AA-72B7CB02B516}"/>
    <cellStyle name="20% - Accent6 45 4 2 2" xfId="43517" xr:uid="{C06D3950-17CA-47E7-9E9B-1DE128318CF1}"/>
    <cellStyle name="20% - Accent6 45 4 3" xfId="23692" xr:uid="{1BB653B2-62FC-48DB-B5DA-BFDA3193E86E}"/>
    <cellStyle name="20% - Accent6 45 4 3 2" xfId="52369" xr:uid="{EF0818FC-40B6-4BA3-9207-CF11B1C97440}"/>
    <cellStyle name="20% - Accent6 45 4 4" xfId="37812" xr:uid="{5FEE668B-A96B-47DE-9C28-9D218206A1F5}"/>
    <cellStyle name="20% - Accent6 45 5" xfId="16354" xr:uid="{4A3B80BA-CC58-48D1-B04E-00B3D60DCAC5}"/>
    <cellStyle name="20% - Accent6 45 5 2" xfId="25207" xr:uid="{898C6E71-6988-47D7-8EDB-E306DD4D4B5C}"/>
    <cellStyle name="20% - Accent6 45 5 2 2" xfId="53884" xr:uid="{26C92F23-97FC-4CE1-99D4-8D14FBB9772F}"/>
    <cellStyle name="20% - Accent6 45 5 3" xfId="45032" xr:uid="{28BDE98E-FD30-4E0A-A549-5DBA59BBB9FB}"/>
    <cellStyle name="20% - Accent6 45 6" xfId="17913" xr:uid="{EF427909-F22A-460D-AB9E-B2A19F4F347B}"/>
    <cellStyle name="20% - Accent6 45 6 2" xfId="26766" xr:uid="{E431A14F-2FCA-4936-8265-E7CF33B40B49}"/>
    <cellStyle name="20% - Accent6 45 6 2 2" xfId="55443" xr:uid="{0F615A80-0A41-46F2-9BA0-F6FDB30B6105}"/>
    <cellStyle name="20% - Accent6 45 6 3" xfId="46591" xr:uid="{EA191B4A-05E0-47E2-B66D-FD89C5C1D87B}"/>
    <cellStyle name="20% - Accent6 45 7" xfId="10654" xr:uid="{47583F7D-6231-4EF6-AF46-72B072C2AC14}"/>
    <cellStyle name="20% - Accent6 45 7 2" xfId="28359" xr:uid="{940A1CA6-A670-4CA1-AC5B-54230734DC78}"/>
    <cellStyle name="20% - Accent6 45 7 2 2" xfId="57036" xr:uid="{3DDF62C5-A625-4D91-8618-8B656C6A97D6}"/>
    <cellStyle name="20% - Accent6 45 7 3" xfId="39332" xr:uid="{0E1306EF-5BA1-4C35-B3C5-48D9B265CE20}"/>
    <cellStyle name="20% - Accent6 45 8" xfId="19507" xr:uid="{35732143-AA70-49AC-85C6-DB2CE509B21A}"/>
    <cellStyle name="20% - Accent6 45 8 2" xfId="48184" xr:uid="{E9E9BDD7-87CC-446D-996D-4505F5B189F3}"/>
    <cellStyle name="20% - Accent6 45 9" xfId="33627" xr:uid="{71B21052-9C3D-4BF1-846C-6ED237E4FD99}"/>
    <cellStyle name="20% - Accent6 46" xfId="4964" xr:uid="{1F9F62B4-6EC5-489E-8F81-CD626FBEA4F0}"/>
    <cellStyle name="20% - Accent6 46 2" xfId="6315" xr:uid="{72E8D955-A961-41D1-88B5-2FEE47FAC548}"/>
    <cellStyle name="20% - Accent6 46 2 2" xfId="12027" xr:uid="{26F92059-9D0A-4EB0-B3F3-0AFAC69430F5}"/>
    <cellStyle name="20% - Accent6 46 2 2 2" xfId="40705" xr:uid="{8BE16F0D-ADB5-49EF-93E6-2AD629E409A7}"/>
    <cellStyle name="20% - Accent6 46 2 3" xfId="20880" xr:uid="{C3628FB0-6987-4C80-BBA8-F4E15B61A9EA}"/>
    <cellStyle name="20% - Accent6 46 2 3 2" xfId="49557" xr:uid="{751C9D55-C03A-40DA-AA0E-0161249C133D}"/>
    <cellStyle name="20% - Accent6 46 2 4" xfId="35000" xr:uid="{22E92E78-CB83-4062-BEAC-9536FC6AB1C2}"/>
    <cellStyle name="20% - Accent6 46 3" xfId="7732" xr:uid="{A18B6E8A-5E5B-44EF-9F6C-5A0DFF019F45}"/>
    <cellStyle name="20% - Accent6 46 3 2" xfId="13444" xr:uid="{8BE424D5-A46A-42E4-9AC8-5FA66B55413A}"/>
    <cellStyle name="20% - Accent6 46 3 2 2" xfId="42122" xr:uid="{A17F9402-79E0-4CE7-B3ED-296C2D428F02}"/>
    <cellStyle name="20% - Accent6 46 3 3" xfId="22297" xr:uid="{29E0BDA8-B6EF-4F7D-B700-974136517DE7}"/>
    <cellStyle name="20% - Accent6 46 3 3 2" xfId="50974" xr:uid="{78ADC424-0D91-48F3-8F5E-D0E105F97EE4}"/>
    <cellStyle name="20% - Accent6 46 3 4" xfId="36417" xr:uid="{7FE008AC-6ECC-415F-B576-47E3DF7AED7B}"/>
    <cellStyle name="20% - Accent6 46 4" xfId="9149" xr:uid="{375189BD-8E2B-4E14-80E0-E2940466E1A9}"/>
    <cellStyle name="20% - Accent6 46 4 2" xfId="14861" xr:uid="{9951501C-8F87-4DB5-BF85-F3AFF594EBA3}"/>
    <cellStyle name="20% - Accent6 46 4 2 2" xfId="43539" xr:uid="{1AB1F0A4-31D9-44CD-AC01-A46ECB1EDA8D}"/>
    <cellStyle name="20% - Accent6 46 4 3" xfId="23714" xr:uid="{A6142C4D-F375-4999-B374-6FF371547DD4}"/>
    <cellStyle name="20% - Accent6 46 4 3 2" xfId="52391" xr:uid="{EDCB2F7D-5F4F-4B88-B733-AA38A0BB6676}"/>
    <cellStyle name="20% - Accent6 46 4 4" xfId="37834" xr:uid="{6776EE94-70D5-4FE5-9AAF-38EC3A381A9A}"/>
    <cellStyle name="20% - Accent6 46 5" xfId="16376" xr:uid="{237CED27-BC09-457C-A9BA-89B376AB15C6}"/>
    <cellStyle name="20% - Accent6 46 5 2" xfId="25229" xr:uid="{311B7CF2-56C5-4D3A-B6B6-F61D7DF53694}"/>
    <cellStyle name="20% - Accent6 46 5 2 2" xfId="53906" xr:uid="{AC22988D-9DAF-42F8-A550-43DBFCE21281}"/>
    <cellStyle name="20% - Accent6 46 5 3" xfId="45054" xr:uid="{92B51F4B-6DEF-42A1-B1CE-7CA17D11C80A}"/>
    <cellStyle name="20% - Accent6 46 6" xfId="17935" xr:uid="{B7971E56-8B10-41D0-9C17-708244F524F0}"/>
    <cellStyle name="20% - Accent6 46 6 2" xfId="26788" xr:uid="{D3747CDA-2230-46A8-B41A-C4F8EF326B20}"/>
    <cellStyle name="20% - Accent6 46 6 2 2" xfId="55465" xr:uid="{945D7F02-C8A8-4850-B6D3-1DC86097E4DD}"/>
    <cellStyle name="20% - Accent6 46 6 3" xfId="46613" xr:uid="{AEFEED87-01DC-4655-87C4-0509030AD81A}"/>
    <cellStyle name="20% - Accent6 46 7" xfId="10676" xr:uid="{A1B4B95D-9231-4F33-8B9A-34C1ECF642B5}"/>
    <cellStyle name="20% - Accent6 46 7 2" xfId="28381" xr:uid="{C9D83154-3654-47A0-BCB8-58B69A136904}"/>
    <cellStyle name="20% - Accent6 46 7 2 2" xfId="57058" xr:uid="{7D42A38B-B1CC-4223-AF0C-CEC22E1BF705}"/>
    <cellStyle name="20% - Accent6 46 7 3" xfId="39354" xr:uid="{39624381-CB83-41FC-92C9-06DAE03C5920}"/>
    <cellStyle name="20% - Accent6 46 8" xfId="19529" xr:uid="{CBF723B2-ED76-4DEE-8878-8B7F02265B11}"/>
    <cellStyle name="20% - Accent6 46 8 2" xfId="48206" xr:uid="{62572A64-3C32-4B5B-9662-B065AD9FE1CE}"/>
    <cellStyle name="20% - Accent6 46 9" xfId="33649" xr:uid="{8F4205DB-96D0-495A-9527-6DD3C46FCD26}"/>
    <cellStyle name="20% - Accent6 47" xfId="4986" xr:uid="{C233D638-9969-43F1-A95A-CB5215AFCB46}"/>
    <cellStyle name="20% - Accent6 47 2" xfId="6337" xr:uid="{5FDFBD60-4490-4605-ABDB-229DB34F6AC5}"/>
    <cellStyle name="20% - Accent6 47 2 2" xfId="12049" xr:uid="{C7F3AB81-4F90-4CCE-9A72-48666EFDEA7E}"/>
    <cellStyle name="20% - Accent6 47 2 2 2" xfId="40727" xr:uid="{24D6C0C6-798F-4AD0-B3CA-DDA981586670}"/>
    <cellStyle name="20% - Accent6 47 2 3" xfId="20902" xr:uid="{EFBF12DA-221A-4222-A938-C16A1758C6B4}"/>
    <cellStyle name="20% - Accent6 47 2 3 2" xfId="49579" xr:uid="{9702E798-3C6B-42F9-A33B-ADA8928AC8DB}"/>
    <cellStyle name="20% - Accent6 47 2 4" xfId="35022" xr:uid="{455340FA-5CA4-4BC3-8034-7C5DFFEADA16}"/>
    <cellStyle name="20% - Accent6 47 3" xfId="7754" xr:uid="{BBB3DF30-7340-4F19-A20B-D463A2438631}"/>
    <cellStyle name="20% - Accent6 47 3 2" xfId="13466" xr:uid="{DB77DA65-315D-421F-BDD9-43F22EB9841C}"/>
    <cellStyle name="20% - Accent6 47 3 2 2" xfId="42144" xr:uid="{C90DBBE8-4E0D-495B-8018-706671C643A0}"/>
    <cellStyle name="20% - Accent6 47 3 3" xfId="22319" xr:uid="{997D3CF1-6943-431D-B218-8891A818E5BD}"/>
    <cellStyle name="20% - Accent6 47 3 3 2" xfId="50996" xr:uid="{F9F8BBC5-68A4-4EC2-859A-CF7DEB8F3B6A}"/>
    <cellStyle name="20% - Accent6 47 3 4" xfId="36439" xr:uid="{2980FA3E-0ABC-4810-A11D-453388519D6B}"/>
    <cellStyle name="20% - Accent6 47 4" xfId="9171" xr:uid="{7841AE59-503C-49AD-8E5D-23D40B397FA6}"/>
    <cellStyle name="20% - Accent6 47 4 2" xfId="14883" xr:uid="{49D9E681-2561-4578-A059-3CA3F2B2CF98}"/>
    <cellStyle name="20% - Accent6 47 4 2 2" xfId="43561" xr:uid="{C0D5C180-64BD-41ED-B7EA-F391284964A7}"/>
    <cellStyle name="20% - Accent6 47 4 3" xfId="23736" xr:uid="{69694FFF-005E-418B-9FC4-B9D08B2A3E9E}"/>
    <cellStyle name="20% - Accent6 47 4 3 2" xfId="52413" xr:uid="{710400E6-9605-4F91-A045-632E13E963C1}"/>
    <cellStyle name="20% - Accent6 47 4 4" xfId="37856" xr:uid="{AD0D7CED-B1F5-4B60-A9EC-74FB7D7468DE}"/>
    <cellStyle name="20% - Accent6 47 5" xfId="16398" xr:uid="{55F04751-9A4F-4437-9741-321F6CD845E4}"/>
    <cellStyle name="20% - Accent6 47 5 2" xfId="25251" xr:uid="{41200D8D-828C-4677-BF4B-BC2862F8162F}"/>
    <cellStyle name="20% - Accent6 47 5 2 2" xfId="53928" xr:uid="{CBF67232-AF27-42BD-AC13-B38AB04682AD}"/>
    <cellStyle name="20% - Accent6 47 5 3" xfId="45076" xr:uid="{9304CDDE-2741-4FD6-853B-BBA1A1628838}"/>
    <cellStyle name="20% - Accent6 47 6" xfId="17957" xr:uid="{A4DDF703-E65C-4D58-AA2C-BCF2B818EC08}"/>
    <cellStyle name="20% - Accent6 47 6 2" xfId="26810" xr:uid="{EA5A72FF-93CD-4E1D-B438-38D21B624399}"/>
    <cellStyle name="20% - Accent6 47 6 2 2" xfId="55487" xr:uid="{54ECE60D-231B-47A0-AD57-E1E9EA9546D9}"/>
    <cellStyle name="20% - Accent6 47 6 3" xfId="46635" xr:uid="{E87A4970-E084-48CC-95FE-454E60D5EDF0}"/>
    <cellStyle name="20% - Accent6 47 7" xfId="10698" xr:uid="{1FDB6AC9-C7FC-44B4-A79C-B96942926437}"/>
    <cellStyle name="20% - Accent6 47 7 2" xfId="28403" xr:uid="{529D0A95-C8BD-4F91-BF84-BF4A777B8D3D}"/>
    <cellStyle name="20% - Accent6 47 7 2 2" xfId="57080" xr:uid="{DEB5CDB5-F250-4AE0-AB8B-E38C2AB7A848}"/>
    <cellStyle name="20% - Accent6 47 7 3" xfId="39376" xr:uid="{E1F1B81D-A647-47E6-8533-7EDD4C4E3A32}"/>
    <cellStyle name="20% - Accent6 47 8" xfId="19551" xr:uid="{6A56D6E6-6FD2-4E47-90E6-6549825E4046}"/>
    <cellStyle name="20% - Accent6 47 8 2" xfId="48228" xr:uid="{12FB2A37-89C3-4A3C-A406-9647AE77394C}"/>
    <cellStyle name="20% - Accent6 47 9" xfId="33671" xr:uid="{06959C88-EF7B-4AAD-8608-3337A6757B0F}"/>
    <cellStyle name="20% - Accent6 48" xfId="5008" xr:uid="{8A24440F-8B96-4BEF-B1B4-EF962DF1D84C}"/>
    <cellStyle name="20% - Accent6 48 2" xfId="6359" xr:uid="{CE44598B-51B6-4633-A177-79812D238B0F}"/>
    <cellStyle name="20% - Accent6 48 2 2" xfId="12071" xr:uid="{C7F3D4CC-ABA4-48BC-964F-517334998C9D}"/>
    <cellStyle name="20% - Accent6 48 2 2 2" xfId="40749" xr:uid="{8CCD2523-398E-4FAF-80D8-6DDE6243F8A1}"/>
    <cellStyle name="20% - Accent6 48 2 3" xfId="20924" xr:uid="{244C6250-D0F8-4D57-9DAC-9947FCC82E43}"/>
    <cellStyle name="20% - Accent6 48 2 3 2" xfId="49601" xr:uid="{41830DDC-F082-44F8-9A14-51E3624B1FA8}"/>
    <cellStyle name="20% - Accent6 48 2 4" xfId="35044" xr:uid="{0D1E97A7-DDF7-4928-9FF3-1CEAAD69BB5C}"/>
    <cellStyle name="20% - Accent6 48 3" xfId="7776" xr:uid="{88E97B6E-141B-4D16-B83E-73B65F77D898}"/>
    <cellStyle name="20% - Accent6 48 3 2" xfId="13488" xr:uid="{AD5C3FA8-B573-4A4E-8E6A-35F10454462F}"/>
    <cellStyle name="20% - Accent6 48 3 2 2" xfId="42166" xr:uid="{33A1F78D-5086-4680-8546-AC88984A8518}"/>
    <cellStyle name="20% - Accent6 48 3 3" xfId="22341" xr:uid="{B5993AFA-9A3C-4940-8D45-14BB888924B1}"/>
    <cellStyle name="20% - Accent6 48 3 3 2" xfId="51018" xr:uid="{6844257F-4B73-4852-99D2-3A5052F4A1B6}"/>
    <cellStyle name="20% - Accent6 48 3 4" xfId="36461" xr:uid="{0ADC2863-4103-4381-84EB-0D44962B61EF}"/>
    <cellStyle name="20% - Accent6 48 4" xfId="9193" xr:uid="{A75476C1-ED38-4FE6-9925-AFB002E9FF32}"/>
    <cellStyle name="20% - Accent6 48 4 2" xfId="14905" xr:uid="{4BB24F51-8619-4DDC-B02D-2B813B213F6D}"/>
    <cellStyle name="20% - Accent6 48 4 2 2" xfId="43583" xr:uid="{45AF549D-B6DB-4057-A3AD-1886AA01F3DD}"/>
    <cellStyle name="20% - Accent6 48 4 3" xfId="23758" xr:uid="{724ECA7A-8ACD-4F43-8A44-5381EA3017E6}"/>
    <cellStyle name="20% - Accent6 48 4 3 2" xfId="52435" xr:uid="{1FE63B84-AFAB-47E2-9600-C38B6CC4A9ED}"/>
    <cellStyle name="20% - Accent6 48 4 4" xfId="37878" xr:uid="{D2E4B923-1005-49C9-9474-35918CAE7B11}"/>
    <cellStyle name="20% - Accent6 48 5" xfId="16420" xr:uid="{E6FDF5F2-735F-4496-9719-2219A0EC91C1}"/>
    <cellStyle name="20% - Accent6 48 5 2" xfId="25273" xr:uid="{8FBFB78C-9965-4056-A848-B3F3AEC5C1E6}"/>
    <cellStyle name="20% - Accent6 48 5 2 2" xfId="53950" xr:uid="{2A69B825-FA33-4885-B218-C365146A9C26}"/>
    <cellStyle name="20% - Accent6 48 5 3" xfId="45098" xr:uid="{2D0B9645-DFAE-40C3-95BA-1AF5E7530F41}"/>
    <cellStyle name="20% - Accent6 48 6" xfId="17979" xr:uid="{AC1C57D0-9158-4116-9078-B267A825B4A0}"/>
    <cellStyle name="20% - Accent6 48 6 2" xfId="26832" xr:uid="{B7F8D39E-5A1F-4258-B329-27D085C6FA6C}"/>
    <cellStyle name="20% - Accent6 48 6 2 2" xfId="55509" xr:uid="{B4216192-CDE8-4A7A-A7B4-B1B289058524}"/>
    <cellStyle name="20% - Accent6 48 6 3" xfId="46657" xr:uid="{9AD9A5CA-966F-4AF4-BC5F-AC06A512B62E}"/>
    <cellStyle name="20% - Accent6 48 7" xfId="10720" xr:uid="{7484C3BE-29F3-4C61-95DF-618B8ED4DC81}"/>
    <cellStyle name="20% - Accent6 48 7 2" xfId="28425" xr:uid="{BE184F8F-247B-45A9-AFA5-2A463869D402}"/>
    <cellStyle name="20% - Accent6 48 7 2 2" xfId="57102" xr:uid="{0A092ACF-622A-445F-945E-DDD572909AAF}"/>
    <cellStyle name="20% - Accent6 48 7 3" xfId="39398" xr:uid="{A295A0FD-30B1-4B35-BF2D-C2B89F8DB579}"/>
    <cellStyle name="20% - Accent6 48 8" xfId="19573" xr:uid="{BA2D15A0-735D-4A9D-BC4F-262D6148A001}"/>
    <cellStyle name="20% - Accent6 48 8 2" xfId="48250" xr:uid="{3AA8904A-E34D-45D2-89A1-EEA09C5CD63D}"/>
    <cellStyle name="20% - Accent6 48 9" xfId="33693" xr:uid="{21170D97-C80D-4F8D-A055-878DA9CB496A}"/>
    <cellStyle name="20% - Accent6 49" xfId="5030" xr:uid="{8E5CA13A-074A-4B11-8041-A3F3F0DB0D4B}"/>
    <cellStyle name="20% - Accent6 49 2" xfId="6381" xr:uid="{F509F8D6-F0CE-47C1-8DD4-41A1AABDEB8D}"/>
    <cellStyle name="20% - Accent6 49 2 2" xfId="12093" xr:uid="{A88FD491-3E9E-483B-9DA1-5EE5FE8472E8}"/>
    <cellStyle name="20% - Accent6 49 2 2 2" xfId="40771" xr:uid="{91902505-B61B-47BB-BCF6-156475FF58C0}"/>
    <cellStyle name="20% - Accent6 49 2 3" xfId="20946" xr:uid="{1C87F788-3E73-4039-AE24-BCDA013FE435}"/>
    <cellStyle name="20% - Accent6 49 2 3 2" xfId="49623" xr:uid="{3C185C3C-47C6-459A-8059-3ECD18F69F3B}"/>
    <cellStyle name="20% - Accent6 49 2 4" xfId="35066" xr:uid="{AB0E9C9F-D656-4569-8076-554827D1E2B0}"/>
    <cellStyle name="20% - Accent6 49 3" xfId="7798" xr:uid="{EDE9B0D3-5A72-4486-B566-02035D87C68A}"/>
    <cellStyle name="20% - Accent6 49 3 2" xfId="13510" xr:uid="{C6920617-0DBA-4AA3-815C-390D23E5CCB6}"/>
    <cellStyle name="20% - Accent6 49 3 2 2" xfId="42188" xr:uid="{F5E79511-FFEA-4EC6-8216-7DA4180D4FDB}"/>
    <cellStyle name="20% - Accent6 49 3 3" xfId="22363" xr:uid="{B6BAF87E-DDFF-4DFE-8972-947999C67EEF}"/>
    <cellStyle name="20% - Accent6 49 3 3 2" xfId="51040" xr:uid="{18318BB0-14AC-4848-8E20-03C7E5793B83}"/>
    <cellStyle name="20% - Accent6 49 3 4" xfId="36483" xr:uid="{0A3D9596-8E5E-4D74-936A-9DFA4B8BC862}"/>
    <cellStyle name="20% - Accent6 49 4" xfId="9215" xr:uid="{CA592316-41C0-445E-871E-9985BA0C9622}"/>
    <cellStyle name="20% - Accent6 49 4 2" xfId="14927" xr:uid="{C6CF7E61-29DC-4B2C-961D-0846E1B26949}"/>
    <cellStyle name="20% - Accent6 49 4 2 2" xfId="43605" xr:uid="{250A77D2-403F-4155-81F6-E1131C6D3311}"/>
    <cellStyle name="20% - Accent6 49 4 3" xfId="23780" xr:uid="{A7917EB7-C605-4FEC-AE76-DE127BBD44AA}"/>
    <cellStyle name="20% - Accent6 49 4 3 2" xfId="52457" xr:uid="{FF77687A-2F84-4615-B249-F3E6166D7A08}"/>
    <cellStyle name="20% - Accent6 49 4 4" xfId="37900" xr:uid="{D9A6F495-C16F-41E9-A0D6-63351097D432}"/>
    <cellStyle name="20% - Accent6 49 5" xfId="16442" xr:uid="{7F5164BE-47A9-4BF3-8FF1-290E1C2ACD17}"/>
    <cellStyle name="20% - Accent6 49 5 2" xfId="25295" xr:uid="{FC8EC7C2-27C5-4029-875F-F531F3B2FF5E}"/>
    <cellStyle name="20% - Accent6 49 5 2 2" xfId="53972" xr:uid="{92AB3932-2A7D-464F-B756-C96F643B7E93}"/>
    <cellStyle name="20% - Accent6 49 5 3" xfId="45120" xr:uid="{B146AFEA-1A75-4DA6-A208-42E30A2F20CF}"/>
    <cellStyle name="20% - Accent6 49 6" xfId="18001" xr:uid="{695E8446-721C-4D31-9BEB-6F65AA0B30BD}"/>
    <cellStyle name="20% - Accent6 49 6 2" xfId="26854" xr:uid="{3A4F007A-B2C7-4D92-B81D-142E1BD6EC1D}"/>
    <cellStyle name="20% - Accent6 49 6 2 2" xfId="55531" xr:uid="{B4F796DB-5963-4A06-9AE0-B9E6E82C29F8}"/>
    <cellStyle name="20% - Accent6 49 6 3" xfId="46679" xr:uid="{071D9FFC-561E-4F4A-9783-FD45AF615F0F}"/>
    <cellStyle name="20% - Accent6 49 7" xfId="10742" xr:uid="{A5721B76-A4CF-4DE5-B86B-521F571709EE}"/>
    <cellStyle name="20% - Accent6 49 7 2" xfId="28447" xr:uid="{7636906B-D59C-4865-8034-EB3F7665C449}"/>
    <cellStyle name="20% - Accent6 49 7 2 2" xfId="57124" xr:uid="{D3585DED-5C5C-4A53-89D9-20D250073912}"/>
    <cellStyle name="20% - Accent6 49 7 3" xfId="39420" xr:uid="{FFBD8E2B-4485-4552-B7E5-406632772828}"/>
    <cellStyle name="20% - Accent6 49 8" xfId="19595" xr:uid="{76F5E9DB-87A5-421D-A7A5-B9761DF2A392}"/>
    <cellStyle name="20% - Accent6 49 8 2" xfId="48272" xr:uid="{CAF64EE6-2AA2-4C9E-A8FE-14A76E8E9A70}"/>
    <cellStyle name="20% - Accent6 49 9" xfId="33715" xr:uid="{358C1024-C786-45BE-8080-5EBF928D0A42}"/>
    <cellStyle name="20% - Accent6 5" xfId="255" xr:uid="{5CE2A92E-1169-4694-9E13-3B59DB25997A}"/>
    <cellStyle name="20% - Accent6 5 10" xfId="4062" xr:uid="{9A3A41D9-C342-405A-A000-EC9125AF9B00}"/>
    <cellStyle name="20% - Accent6 5 10 2" xfId="32747" xr:uid="{85655D88-48F3-4133-97D5-86FC9ECD06D4}"/>
    <cellStyle name="20% - Accent6 5 11" xfId="9774" xr:uid="{64C37C04-CB79-4345-B6DA-4D8D966D2707}"/>
    <cellStyle name="20% - Accent6 5 11 2" xfId="38452" xr:uid="{56DEA08C-C840-4181-94C9-4AF34E17DD3A}"/>
    <cellStyle name="20% - Accent6 5 12" xfId="18627" xr:uid="{DDE26DA1-6BB5-44E7-BEA8-22869A38FD10}"/>
    <cellStyle name="20% - Accent6 5 12 2" xfId="47304" xr:uid="{EEC34CDC-A7FD-4FEF-82A0-DD4A0D1BEF7B}"/>
    <cellStyle name="20% - Accent6 5 13" xfId="29172" xr:uid="{C828AAEB-85E9-4681-A7C3-C343BE2B36B8}"/>
    <cellStyle name="20% - Accent6 5 2" xfId="332" xr:uid="{B49A7D85-B842-4D0A-87AE-78A1B948950C}"/>
    <cellStyle name="20% - Accent6 5 2 2" xfId="2299" xr:uid="{793808A5-5693-4054-8D95-C04C48B02E6C}"/>
    <cellStyle name="20% - Accent6 5 2 2 2" xfId="31039" xr:uid="{13A2F698-5D67-4217-86A3-C9EC47BB71B0}"/>
    <cellStyle name="20% - Accent6 5 2 3" xfId="5413" xr:uid="{E73896D2-B3DB-4222-BF78-42EA1C00FB27}"/>
    <cellStyle name="20% - Accent6 5 2 3 2" xfId="34098" xr:uid="{4E0E79A7-6D22-4F8E-8359-A40D9EEA4F86}"/>
    <cellStyle name="20% - Accent6 5 2 4" xfId="11125" xr:uid="{8AD80AC0-F998-48EB-BEE3-C802B400898A}"/>
    <cellStyle name="20% - Accent6 5 2 4 2" xfId="39803" xr:uid="{D497839F-A8D9-4F8F-BD6B-71B0FB8BC21F}"/>
    <cellStyle name="20% - Accent6 5 2 5" xfId="19978" xr:uid="{4FEED75C-0318-46B5-A04F-63453641FCE7}"/>
    <cellStyle name="20% - Accent6 5 2 5 2" xfId="48655" xr:uid="{B1370F8A-41AD-4579-84F8-307657290FBD}"/>
    <cellStyle name="20% - Accent6 5 2 6" xfId="29246" xr:uid="{08AB8C8B-FD48-42E0-8213-81FD56B36922}"/>
    <cellStyle name="20% - Accent6 5 3" xfId="441" xr:uid="{5DE0273D-A1DE-403D-BD21-EEDBF5BFD7B1}"/>
    <cellStyle name="20% - Accent6 5 3 2" xfId="2395" xr:uid="{2E1B92FD-46A3-45CE-A6A4-E7DCDDB5C2AF}"/>
    <cellStyle name="20% - Accent6 5 3 2 2" xfId="31135" xr:uid="{A0D81EB5-91A5-4D9C-99A5-09B5620CD935}"/>
    <cellStyle name="20% - Accent6 5 3 3" xfId="6830" xr:uid="{2DE47DE4-052B-4497-80EA-88776D940A06}"/>
    <cellStyle name="20% - Accent6 5 3 3 2" xfId="35515" xr:uid="{74352CEF-818A-4EF1-AF6B-7CF91024E360}"/>
    <cellStyle name="20% - Accent6 5 3 4" xfId="12542" xr:uid="{F6B968E2-822C-4940-A7EC-F4D9B64BE206}"/>
    <cellStyle name="20% - Accent6 5 3 4 2" xfId="41220" xr:uid="{367A0577-9D68-4E4F-B897-AB86A20DB024}"/>
    <cellStyle name="20% - Accent6 5 3 5" xfId="21395" xr:uid="{7F397BB8-F286-49EA-9D65-552DEF5067F1}"/>
    <cellStyle name="20% - Accent6 5 3 5 2" xfId="50072" xr:uid="{BA5180C0-E5D4-4C45-B5B5-21FD0773AFB7}"/>
    <cellStyle name="20% - Accent6 5 3 6" xfId="29342" xr:uid="{1A47D00B-D2F1-4E2D-B0C6-A8941075B21B}"/>
    <cellStyle name="20% - Accent6 5 4" xfId="560" xr:uid="{0971C315-96C5-4422-B485-3156C90EA2A3}"/>
    <cellStyle name="20% - Accent6 5 4 2" xfId="2514" xr:uid="{27BC80E0-5B8F-4AB7-A865-48AD92B0CE97}"/>
    <cellStyle name="20% - Accent6 5 4 2 2" xfId="31254" xr:uid="{B7B6161F-3CB0-48F9-8ED1-383D30EBCF04}"/>
    <cellStyle name="20% - Accent6 5 4 3" xfId="8247" xr:uid="{39E167DF-80BD-4794-BECA-2F3738B4DEB0}"/>
    <cellStyle name="20% - Accent6 5 4 3 2" xfId="36932" xr:uid="{C19A4BE7-2147-41DE-BFCE-8435ADB3BDB3}"/>
    <cellStyle name="20% - Accent6 5 4 4" xfId="13959" xr:uid="{D9C28863-9C49-4FC8-8F05-CAF627055BD6}"/>
    <cellStyle name="20% - Accent6 5 4 4 2" xfId="42637" xr:uid="{7CD7BD73-644C-4A61-9B00-34AAB7AAB5BB}"/>
    <cellStyle name="20% - Accent6 5 4 5" xfId="22812" xr:uid="{A5275BE8-60C6-4206-A8F9-B6183316DE11}"/>
    <cellStyle name="20% - Accent6 5 4 5 2" xfId="51489" xr:uid="{1BA08A8F-F92C-48F1-9E68-0ED20F0C6DFA}"/>
    <cellStyle name="20% - Accent6 5 4 6" xfId="29461" xr:uid="{937994B2-D098-4EA6-A4BD-A0D17938EB00}"/>
    <cellStyle name="20% - Accent6 5 5" xfId="701" xr:uid="{8789E032-BEB8-4C54-8043-5D596E666A25}"/>
    <cellStyle name="20% - Accent6 5 5 2" xfId="2655" xr:uid="{AC670CD2-7E5C-4143-B643-4DB45E76BAB4}"/>
    <cellStyle name="20% - Accent6 5 5 2 2" xfId="31395" xr:uid="{FECA8F24-4ECA-4A0E-99A9-4211F8C28D19}"/>
    <cellStyle name="20% - Accent6 5 5 3" xfId="15474" xr:uid="{923E9F5B-489D-4966-B65F-00099816A104}"/>
    <cellStyle name="20% - Accent6 5 5 3 2" xfId="44152" xr:uid="{A1C03D34-4D59-4755-B8B9-530F883A420F}"/>
    <cellStyle name="20% - Accent6 5 5 4" xfId="24327" xr:uid="{E91E6568-99E3-4DBC-BC0C-20890BAD3AD9}"/>
    <cellStyle name="20% - Accent6 5 5 4 2" xfId="53004" xr:uid="{474606A1-860E-48CD-941F-7B04AC31E57F}"/>
    <cellStyle name="20% - Accent6 5 5 5" xfId="29602" xr:uid="{CD68D0D1-A164-4B47-85D7-41F7DFE217CB}"/>
    <cellStyle name="20% - Accent6 5 6" xfId="974" xr:uid="{D499B7FD-9FEF-4653-9AE3-CE2760E2392F}"/>
    <cellStyle name="20% - Accent6 5 6 2" xfId="2928" xr:uid="{3A731C0B-D6FC-4776-B3B5-C583ECA11C43}"/>
    <cellStyle name="20% - Accent6 5 6 2 2" xfId="31668" xr:uid="{47B407ED-A094-4542-9D11-22B99E533C01}"/>
    <cellStyle name="20% - Accent6 5 6 3" xfId="17033" xr:uid="{C524D5B2-3B79-4094-B420-0570A03C64FB}"/>
    <cellStyle name="20% - Accent6 5 6 3 2" xfId="45711" xr:uid="{DC88EC3A-2769-40ED-99A2-ECE9D720ED64}"/>
    <cellStyle name="20% - Accent6 5 6 4" xfId="25886" xr:uid="{831BB9BD-BDC4-46C0-B008-06E10AF192C0}"/>
    <cellStyle name="20% - Accent6 5 6 4 2" xfId="54563" xr:uid="{C33B04FA-E3DE-4B3E-9F26-73BCAEBB6B0C}"/>
    <cellStyle name="20% - Accent6 5 6 5" xfId="29875" xr:uid="{D2870B97-6ECD-4742-AC63-A63A847DE606}"/>
    <cellStyle name="20% - Accent6 5 7" xfId="1269" xr:uid="{73DA1A5C-C8A5-4FE7-846B-FA438BCD715F}"/>
    <cellStyle name="20% - Accent6 5 7 2" xfId="3223" xr:uid="{A7EC72E4-6C67-44AF-BED8-A7EF3FC592B7}"/>
    <cellStyle name="20% - Accent6 5 7 2 2" xfId="31963" xr:uid="{20E7DE07-5C4C-421D-9B89-D0A2FE58E4A0}"/>
    <cellStyle name="20% - Accent6 5 7 3" xfId="27479" xr:uid="{58042719-727E-4A2A-97B0-C98A4D795E55}"/>
    <cellStyle name="20% - Accent6 5 7 3 2" xfId="56156" xr:uid="{41B82390-DE50-4286-9C5E-BDC70A7B7EB2}"/>
    <cellStyle name="20% - Accent6 5 7 4" xfId="30170" xr:uid="{9E58E181-6E3D-4E97-8A41-2B679EA9A7E7}"/>
    <cellStyle name="20% - Accent6 5 8" xfId="1608" xr:uid="{550F7379-19BE-4D3D-94AE-DA3E6AC93CD6}"/>
    <cellStyle name="20% - Accent6 5 8 2" xfId="3562" xr:uid="{34B2AEEC-10BB-4DDA-9BFC-A14B5BA0918B}"/>
    <cellStyle name="20% - Accent6 5 8 2 2" xfId="32302" xr:uid="{AB1AEEDF-BA4C-485F-95FE-5F6ACBC84884}"/>
    <cellStyle name="20% - Accent6 5 8 3" xfId="30509" xr:uid="{A778EF32-331B-4C9D-B090-06B973D8EB9A}"/>
    <cellStyle name="20% - Accent6 5 9" xfId="2223" xr:uid="{411529BD-04BC-4806-BFAC-8EEEBD854526}"/>
    <cellStyle name="20% - Accent6 5 9 2" xfId="30964" xr:uid="{584D5CB2-B0D8-46A0-8D2D-A3D5DA0D1D1E}"/>
    <cellStyle name="20% - Accent6 50" xfId="5052" xr:uid="{7BEDB5D2-06C1-49D2-A4EB-1F94A0FB157C}"/>
    <cellStyle name="20% - Accent6 50 2" xfId="6403" xr:uid="{A72CB740-875E-4277-B288-04587544B7F2}"/>
    <cellStyle name="20% - Accent6 50 2 2" xfId="12115" xr:uid="{15E96CAE-6146-41FB-976C-9FFD4847B0E3}"/>
    <cellStyle name="20% - Accent6 50 2 2 2" xfId="40793" xr:uid="{16D06D76-EFC4-4297-B719-E0643091EA41}"/>
    <cellStyle name="20% - Accent6 50 2 3" xfId="20968" xr:uid="{B0388CC9-80AE-4B2E-80E3-FC8CB02B68A7}"/>
    <cellStyle name="20% - Accent6 50 2 3 2" xfId="49645" xr:uid="{4B051DF8-A98C-4A7F-9187-D7E7ED9B35DE}"/>
    <cellStyle name="20% - Accent6 50 2 4" xfId="35088" xr:uid="{4256E4BA-CA8A-4969-9FD7-DEA6147AF5E7}"/>
    <cellStyle name="20% - Accent6 50 3" xfId="7820" xr:uid="{779EF242-4224-44C3-AFE2-A19209C5C362}"/>
    <cellStyle name="20% - Accent6 50 3 2" xfId="13532" xr:uid="{214729AD-F44D-469F-B353-651C23A2BE4B}"/>
    <cellStyle name="20% - Accent6 50 3 2 2" xfId="42210" xr:uid="{58D47D25-EB64-49C6-A61A-A9C8BE11278B}"/>
    <cellStyle name="20% - Accent6 50 3 3" xfId="22385" xr:uid="{B1AA2B54-E32F-4094-8C6F-B80C9FAD4BBC}"/>
    <cellStyle name="20% - Accent6 50 3 3 2" xfId="51062" xr:uid="{AE05B79C-3F78-47E4-9A49-7C8A0AD86182}"/>
    <cellStyle name="20% - Accent6 50 3 4" xfId="36505" xr:uid="{75499A4B-9784-44FE-A86A-00A97C091E94}"/>
    <cellStyle name="20% - Accent6 50 4" xfId="9237" xr:uid="{C497F4F6-8A9A-454C-B181-DBD236A392BC}"/>
    <cellStyle name="20% - Accent6 50 4 2" xfId="14949" xr:uid="{742CF420-C74C-4867-B812-15E4B8555391}"/>
    <cellStyle name="20% - Accent6 50 4 2 2" xfId="43627" xr:uid="{871F88E6-DEB0-4C82-9890-84CAD854295E}"/>
    <cellStyle name="20% - Accent6 50 4 3" xfId="23802" xr:uid="{439BD817-B597-46F1-9A39-6D6A0CCAA55C}"/>
    <cellStyle name="20% - Accent6 50 4 3 2" xfId="52479" xr:uid="{F93D4BF3-0A29-40D5-B3A0-4365F4C7A25E}"/>
    <cellStyle name="20% - Accent6 50 4 4" xfId="37922" xr:uid="{D4329182-0C62-41C6-A9D4-2D5673349C61}"/>
    <cellStyle name="20% - Accent6 50 5" xfId="16464" xr:uid="{23D66A16-3CD3-4ED8-B7C2-B2E9D824F6F9}"/>
    <cellStyle name="20% - Accent6 50 5 2" xfId="25317" xr:uid="{61BA154B-AF5A-4AB1-8FC1-EF900B917032}"/>
    <cellStyle name="20% - Accent6 50 5 2 2" xfId="53994" xr:uid="{1A700603-75DE-4169-A066-60457C945D29}"/>
    <cellStyle name="20% - Accent6 50 5 3" xfId="45142" xr:uid="{2471ED7B-4270-4748-AF77-4E3D14B0C785}"/>
    <cellStyle name="20% - Accent6 50 6" xfId="18023" xr:uid="{D3CE0AD0-6B4D-4549-B4BC-08E2423FCE7C}"/>
    <cellStyle name="20% - Accent6 50 6 2" xfId="26876" xr:uid="{918B1D33-CA62-4FE7-99D9-6E27BB9AC202}"/>
    <cellStyle name="20% - Accent6 50 6 2 2" xfId="55553" xr:uid="{388D5754-DD45-4037-A39C-BC93C54DEEBC}"/>
    <cellStyle name="20% - Accent6 50 6 3" xfId="46701" xr:uid="{39014BA6-DE33-4395-99E7-673F354E243A}"/>
    <cellStyle name="20% - Accent6 50 7" xfId="10764" xr:uid="{BE8FC74E-80EC-42DA-9118-0A88919E1375}"/>
    <cellStyle name="20% - Accent6 50 7 2" xfId="28469" xr:uid="{1D70928F-B0C7-43AA-9ADA-258A007C882F}"/>
    <cellStyle name="20% - Accent6 50 7 2 2" xfId="57146" xr:uid="{B72EBC6A-E32F-4283-A406-0DF28B0DA4CC}"/>
    <cellStyle name="20% - Accent6 50 7 3" xfId="39442" xr:uid="{0D375FE0-5370-4F01-BF27-24214939E66F}"/>
    <cellStyle name="20% - Accent6 50 8" xfId="19617" xr:uid="{A3E1C603-2EE6-4D87-93FE-3BE2D78AF9A7}"/>
    <cellStyle name="20% - Accent6 50 8 2" xfId="48294" xr:uid="{21277F3F-B1F0-4B39-B599-DCBEBBC002F7}"/>
    <cellStyle name="20% - Accent6 50 9" xfId="33737" xr:uid="{32F158A3-9C5F-4B60-878E-157AB73EB2FA}"/>
    <cellStyle name="20% - Accent6 51" xfId="5074" xr:uid="{648D3646-F61F-456E-B3C0-9090BB0AC9C3}"/>
    <cellStyle name="20% - Accent6 51 2" xfId="6425" xr:uid="{6FACFFF3-8533-47EE-94DC-A7616002ABCE}"/>
    <cellStyle name="20% - Accent6 51 2 2" xfId="12137" xr:uid="{94D6127C-5CE6-4D67-AF09-178FB7874422}"/>
    <cellStyle name="20% - Accent6 51 2 2 2" xfId="40815" xr:uid="{2CA03802-7CBC-46D3-B6DA-29DB9544CEA6}"/>
    <cellStyle name="20% - Accent6 51 2 3" xfId="20990" xr:uid="{CFF682FE-5F91-4483-BC23-9928D20E53A6}"/>
    <cellStyle name="20% - Accent6 51 2 3 2" xfId="49667" xr:uid="{B91DFD26-2610-4D4A-A036-6E33D47771C7}"/>
    <cellStyle name="20% - Accent6 51 2 4" xfId="35110" xr:uid="{6B1754AD-8E22-4D70-BBEC-44FEDAFA551A}"/>
    <cellStyle name="20% - Accent6 51 3" xfId="7842" xr:uid="{18A761E3-3BFD-4F2D-8250-2AA536BC21FB}"/>
    <cellStyle name="20% - Accent6 51 3 2" xfId="13554" xr:uid="{E1AEA801-5E37-4D04-BFA4-56F5D295670C}"/>
    <cellStyle name="20% - Accent6 51 3 2 2" xfId="42232" xr:uid="{7276A2FD-CCE3-40E1-A89F-9C52D19CC9C4}"/>
    <cellStyle name="20% - Accent6 51 3 3" xfId="22407" xr:uid="{3F6BB2A1-B7A3-4429-8A4F-4E706FE4349C}"/>
    <cellStyle name="20% - Accent6 51 3 3 2" xfId="51084" xr:uid="{B477F5B8-0526-490D-B434-E0035523345D}"/>
    <cellStyle name="20% - Accent6 51 3 4" xfId="36527" xr:uid="{FDEDC1B6-60C2-4A7D-AEFB-6B4F5638C608}"/>
    <cellStyle name="20% - Accent6 51 4" xfId="9259" xr:uid="{56164D42-EA97-4DEF-93C8-8A290522F482}"/>
    <cellStyle name="20% - Accent6 51 4 2" xfId="14971" xr:uid="{B40B8835-E66A-48BE-8210-3B9FDBD56945}"/>
    <cellStyle name="20% - Accent6 51 4 2 2" xfId="43649" xr:uid="{5E698FC7-C31D-4805-AB8D-349A16796AF1}"/>
    <cellStyle name="20% - Accent6 51 4 3" xfId="23824" xr:uid="{368B77AC-1B03-40FC-9056-52B674FEF213}"/>
    <cellStyle name="20% - Accent6 51 4 3 2" xfId="52501" xr:uid="{675E2F73-EBF1-4DC7-BB0B-6DECD6928E9E}"/>
    <cellStyle name="20% - Accent6 51 4 4" xfId="37944" xr:uid="{D131A309-2C74-41EB-B272-89282597912E}"/>
    <cellStyle name="20% - Accent6 51 5" xfId="16486" xr:uid="{BAE86EF0-0731-491A-A244-2FC131D66CF7}"/>
    <cellStyle name="20% - Accent6 51 5 2" xfId="25339" xr:uid="{ED223CBC-C393-4C8B-BDDA-FC69B995EEB2}"/>
    <cellStyle name="20% - Accent6 51 5 2 2" xfId="54016" xr:uid="{2A0CA4A4-4E51-4402-BE24-BB43BAE2D78A}"/>
    <cellStyle name="20% - Accent6 51 5 3" xfId="45164" xr:uid="{AFBE4B7A-BC8D-48F9-AB97-4C7570FB13EA}"/>
    <cellStyle name="20% - Accent6 51 6" xfId="18045" xr:uid="{5101DCEC-578F-4B4F-BE08-91B6558B4ADA}"/>
    <cellStyle name="20% - Accent6 51 6 2" xfId="26898" xr:uid="{B014651F-CF74-414A-BB41-5F3550DE6D8A}"/>
    <cellStyle name="20% - Accent6 51 6 2 2" xfId="55575" xr:uid="{03A1E878-F6CF-4670-A77E-5699EA1C7BEA}"/>
    <cellStyle name="20% - Accent6 51 6 3" xfId="46723" xr:uid="{C84485AB-A291-4DC1-9F08-FB5B2025E6E3}"/>
    <cellStyle name="20% - Accent6 51 7" xfId="10786" xr:uid="{25659720-6D10-428F-820E-A789626E6234}"/>
    <cellStyle name="20% - Accent6 51 7 2" xfId="28491" xr:uid="{648B70D5-66E3-4526-869B-2529B276BB16}"/>
    <cellStyle name="20% - Accent6 51 7 2 2" xfId="57168" xr:uid="{2F4BA359-02B6-4066-B4A9-CCC5F6BD7A1D}"/>
    <cellStyle name="20% - Accent6 51 7 3" xfId="39464" xr:uid="{4B832D5B-5228-47D9-BE11-DD8974B92BA1}"/>
    <cellStyle name="20% - Accent6 51 8" xfId="19639" xr:uid="{A5EBACB0-0BA2-45B5-BA41-C0A65FBFFCCF}"/>
    <cellStyle name="20% - Accent6 51 8 2" xfId="48316" xr:uid="{A59F90A3-C795-4588-87EA-659A120855AA}"/>
    <cellStyle name="20% - Accent6 51 9" xfId="33759" xr:uid="{9B35902D-C10C-46E7-A523-CC0D1189D5D0}"/>
    <cellStyle name="20% - Accent6 52" xfId="5096" xr:uid="{E8275F14-1F8E-4C79-B2C9-F62C65972FC0}"/>
    <cellStyle name="20% - Accent6 52 2" xfId="6447" xr:uid="{988DFED9-8924-4DAB-88DF-69393D641502}"/>
    <cellStyle name="20% - Accent6 52 2 2" xfId="12159" xr:uid="{FD914446-4DD5-4FFC-9AFA-CBD6FD413D8A}"/>
    <cellStyle name="20% - Accent6 52 2 2 2" xfId="40837" xr:uid="{477450C9-82FC-4C2B-8BEA-E1D8F6171DFE}"/>
    <cellStyle name="20% - Accent6 52 2 3" xfId="21012" xr:uid="{B695A19F-55EE-46E8-9A88-B30D11197A50}"/>
    <cellStyle name="20% - Accent6 52 2 3 2" xfId="49689" xr:uid="{649E6C26-4EE0-4393-A267-B41AC5BA80A4}"/>
    <cellStyle name="20% - Accent6 52 2 4" xfId="35132" xr:uid="{D8B11631-A8B0-44E8-A683-DE7590507AE4}"/>
    <cellStyle name="20% - Accent6 52 3" xfId="7864" xr:uid="{B323D990-D40A-42BA-AF20-E7C3BB0C6CD7}"/>
    <cellStyle name="20% - Accent6 52 3 2" xfId="13576" xr:uid="{F0A232B5-597D-4E70-863C-BAF8ADBD78A3}"/>
    <cellStyle name="20% - Accent6 52 3 2 2" xfId="42254" xr:uid="{3F5D7B48-677F-428D-ADA2-A8588D71D877}"/>
    <cellStyle name="20% - Accent6 52 3 3" xfId="22429" xr:uid="{3C673D6C-3CA6-4E72-82C3-8110452340FF}"/>
    <cellStyle name="20% - Accent6 52 3 3 2" xfId="51106" xr:uid="{F3E1A67D-B454-40F4-8F2E-8B41AAC87A3F}"/>
    <cellStyle name="20% - Accent6 52 3 4" xfId="36549" xr:uid="{3E02675C-691C-4D3D-831C-85331A0FA042}"/>
    <cellStyle name="20% - Accent6 52 4" xfId="9281" xr:uid="{CE2BB7E0-3820-499B-9A1E-BD69472D7D51}"/>
    <cellStyle name="20% - Accent6 52 4 2" xfId="14993" xr:uid="{F587232C-C649-4BE4-9707-99383F3580BE}"/>
    <cellStyle name="20% - Accent6 52 4 2 2" xfId="43671" xr:uid="{6FDB797A-7451-4367-88BB-7B65871F7E9A}"/>
    <cellStyle name="20% - Accent6 52 4 3" xfId="23846" xr:uid="{4D942425-09F7-4175-9C4D-D2B4A1D49D3D}"/>
    <cellStyle name="20% - Accent6 52 4 3 2" xfId="52523" xr:uid="{2E9B3074-11D3-41FC-86F3-FFE461EFD6BE}"/>
    <cellStyle name="20% - Accent6 52 4 4" xfId="37966" xr:uid="{739CD074-B527-49FD-A8FD-A1155804D202}"/>
    <cellStyle name="20% - Accent6 52 5" xfId="16508" xr:uid="{712CCB48-1D29-44A7-8040-2A6068FBB48D}"/>
    <cellStyle name="20% - Accent6 52 5 2" xfId="25361" xr:uid="{883555CE-D392-4570-BCFF-4951BD833B6A}"/>
    <cellStyle name="20% - Accent6 52 5 2 2" xfId="54038" xr:uid="{36379BB3-BBCF-4DCE-9405-E6514790D9AE}"/>
    <cellStyle name="20% - Accent6 52 5 3" xfId="45186" xr:uid="{55482B3B-ABEA-4BB8-913B-AC4FF5CC900F}"/>
    <cellStyle name="20% - Accent6 52 6" xfId="18067" xr:uid="{DA89D780-4D66-4374-97EE-F15053981E94}"/>
    <cellStyle name="20% - Accent6 52 6 2" xfId="26920" xr:uid="{66A6091C-84E2-4900-85A0-7D75527A9E79}"/>
    <cellStyle name="20% - Accent6 52 6 2 2" xfId="55597" xr:uid="{5C1C4F10-0F6A-4D9B-AB83-D64B5CFB3CB7}"/>
    <cellStyle name="20% - Accent6 52 6 3" xfId="46745" xr:uid="{89A8E1ED-1635-4404-85BA-94A3F14E5B1D}"/>
    <cellStyle name="20% - Accent6 52 7" xfId="10808" xr:uid="{FF49C227-FEBA-463C-85C1-BCFEAF530678}"/>
    <cellStyle name="20% - Accent6 52 7 2" xfId="28513" xr:uid="{698438DD-22A2-416D-8B46-8F6CF904CE6F}"/>
    <cellStyle name="20% - Accent6 52 7 2 2" xfId="57190" xr:uid="{7A673A03-466D-44BA-8FFF-A0680E6238DA}"/>
    <cellStyle name="20% - Accent6 52 7 3" xfId="39486" xr:uid="{D3D394A1-282A-439F-A14B-CD24AF2D4C5D}"/>
    <cellStyle name="20% - Accent6 52 8" xfId="19661" xr:uid="{8C521014-4C18-4C04-BF05-57DA8D86BB9E}"/>
    <cellStyle name="20% - Accent6 52 8 2" xfId="48338" xr:uid="{95F116B8-C068-4A66-A129-1A0807EBAE47}"/>
    <cellStyle name="20% - Accent6 52 9" xfId="33781" xr:uid="{8072ADA2-4392-451A-9B08-46F7EB824D09}"/>
    <cellStyle name="20% - Accent6 53" xfId="5118" xr:uid="{0A4B5D1E-FD93-4E34-989E-186E56BFF111}"/>
    <cellStyle name="20% - Accent6 53 2" xfId="6469" xr:uid="{1897E443-287B-48AC-9835-5BC3E221B6A4}"/>
    <cellStyle name="20% - Accent6 53 2 2" xfId="12181" xr:uid="{BE9F385D-BB09-4635-BD11-542323DBA13D}"/>
    <cellStyle name="20% - Accent6 53 2 2 2" xfId="40859" xr:uid="{9BA1858F-6651-4F5B-AF2A-A851AEF919A8}"/>
    <cellStyle name="20% - Accent6 53 2 3" xfId="21034" xr:uid="{57148F12-87FE-4F11-8D29-878F5884360D}"/>
    <cellStyle name="20% - Accent6 53 2 3 2" xfId="49711" xr:uid="{C4D14FDA-55DC-48C1-BF0F-D70CC2E3127C}"/>
    <cellStyle name="20% - Accent6 53 2 4" xfId="35154" xr:uid="{44017BC8-CB60-4EC3-B74F-099EA781E096}"/>
    <cellStyle name="20% - Accent6 53 3" xfId="7886" xr:uid="{458C7C65-2ECF-4557-A5B3-37CD303FB7B8}"/>
    <cellStyle name="20% - Accent6 53 3 2" xfId="13598" xr:uid="{2D7982FD-2B3E-4AE4-8748-5F4425F59136}"/>
    <cellStyle name="20% - Accent6 53 3 2 2" xfId="42276" xr:uid="{90512EC8-F1A2-45AB-82DB-183FABAC682E}"/>
    <cellStyle name="20% - Accent6 53 3 3" xfId="22451" xr:uid="{9BFAE464-1C79-45D8-A851-53BBEB7E7AB9}"/>
    <cellStyle name="20% - Accent6 53 3 3 2" xfId="51128" xr:uid="{A7842192-4D17-4BE8-955F-6DEE2B2E7641}"/>
    <cellStyle name="20% - Accent6 53 3 4" xfId="36571" xr:uid="{B73C3ECD-4F43-445C-9D98-34112E1F4E5D}"/>
    <cellStyle name="20% - Accent6 53 4" xfId="9303" xr:uid="{C9F6F228-1363-4B4F-843F-AA19CCE55888}"/>
    <cellStyle name="20% - Accent6 53 4 2" xfId="15015" xr:uid="{2D6D5AA7-9C03-4CBC-8453-B1CCADB867D5}"/>
    <cellStyle name="20% - Accent6 53 4 2 2" xfId="43693" xr:uid="{EAC1114A-209F-4E62-AC06-8C88D85150DE}"/>
    <cellStyle name="20% - Accent6 53 4 3" xfId="23868" xr:uid="{6008263F-398B-4201-A107-B97486A9ED00}"/>
    <cellStyle name="20% - Accent6 53 4 3 2" xfId="52545" xr:uid="{DC87D625-FB5F-418D-813F-4C4851D7BDA4}"/>
    <cellStyle name="20% - Accent6 53 4 4" xfId="37988" xr:uid="{77EEAFE0-67B5-49F5-AB2D-F3407F3A0091}"/>
    <cellStyle name="20% - Accent6 53 5" xfId="16530" xr:uid="{D337BE00-B94D-4F3C-87BA-7F9298BA2C52}"/>
    <cellStyle name="20% - Accent6 53 5 2" xfId="25383" xr:uid="{5344D33D-D1CA-4CA6-8C27-BCE395A1460F}"/>
    <cellStyle name="20% - Accent6 53 5 2 2" xfId="54060" xr:uid="{9F7D5CFC-5A93-4600-9993-0E869851BE53}"/>
    <cellStyle name="20% - Accent6 53 5 3" xfId="45208" xr:uid="{AC0E9885-89D7-46F0-9E53-FD9DD228C353}"/>
    <cellStyle name="20% - Accent6 53 6" xfId="18089" xr:uid="{AAEA96B4-8595-4D5F-8592-FC591FF53680}"/>
    <cellStyle name="20% - Accent6 53 6 2" xfId="26942" xr:uid="{4089C8C4-1843-42CD-BD35-DFB24F8A5968}"/>
    <cellStyle name="20% - Accent6 53 6 2 2" xfId="55619" xr:uid="{364D552D-CAB4-49A6-BA36-25288003C00F}"/>
    <cellStyle name="20% - Accent6 53 6 3" xfId="46767" xr:uid="{4E285CF2-0490-4E6D-9D5D-01CD968548C9}"/>
    <cellStyle name="20% - Accent6 53 7" xfId="10830" xr:uid="{5A2B0A22-9A47-4116-9EBC-F6013731402D}"/>
    <cellStyle name="20% - Accent6 53 7 2" xfId="28535" xr:uid="{7BB60FA4-1E6C-4C0E-BBCF-BD3B259AD9B9}"/>
    <cellStyle name="20% - Accent6 53 7 2 2" xfId="57212" xr:uid="{769BA26E-3B4A-45B9-9F96-209BF402DA09}"/>
    <cellStyle name="20% - Accent6 53 7 3" xfId="39508" xr:uid="{5CFC9C31-441A-4585-907E-EB2244E53657}"/>
    <cellStyle name="20% - Accent6 53 8" xfId="19683" xr:uid="{0D8E54F2-DFB5-406C-9228-2DC08E6B9DAD}"/>
    <cellStyle name="20% - Accent6 53 8 2" xfId="48360" xr:uid="{AD0F48A8-C834-4C78-97C3-106D0868EC99}"/>
    <cellStyle name="20% - Accent6 53 9" xfId="33803" xr:uid="{23221EEB-8009-4CEF-A6A9-E9B79255D81F}"/>
    <cellStyle name="20% - Accent6 54" xfId="5140" xr:uid="{ECCFE9F4-F874-4D71-A64C-DC5A13E7199B}"/>
    <cellStyle name="20% - Accent6 54 2" xfId="6491" xr:uid="{630D8C9D-8349-4092-A140-1C096DA3B115}"/>
    <cellStyle name="20% - Accent6 54 2 2" xfId="12203" xr:uid="{C26BD495-4684-4E30-A741-67D3C0D87F99}"/>
    <cellStyle name="20% - Accent6 54 2 2 2" xfId="40881" xr:uid="{861ED5BF-E579-42FC-8511-2ACCB6BC4224}"/>
    <cellStyle name="20% - Accent6 54 2 3" xfId="21056" xr:uid="{D93BFB32-EA48-461B-97D0-A750871E302C}"/>
    <cellStyle name="20% - Accent6 54 2 3 2" xfId="49733" xr:uid="{25E98D7F-C802-4769-AB43-B880374CEF43}"/>
    <cellStyle name="20% - Accent6 54 2 4" xfId="35176" xr:uid="{F58F357D-2543-44F3-8EAD-98E98FDA7756}"/>
    <cellStyle name="20% - Accent6 54 3" xfId="7908" xr:uid="{0AFFA9C9-A96C-4CA2-8252-60C9C644F85E}"/>
    <cellStyle name="20% - Accent6 54 3 2" xfId="13620" xr:uid="{90C0447A-AC51-44EA-9A47-238840A00EC4}"/>
    <cellStyle name="20% - Accent6 54 3 2 2" xfId="42298" xr:uid="{935B88A0-73A7-4F1E-AC11-F957A5899EB7}"/>
    <cellStyle name="20% - Accent6 54 3 3" xfId="22473" xr:uid="{08BCED0A-7680-4B90-83A9-4897B14C12F8}"/>
    <cellStyle name="20% - Accent6 54 3 3 2" xfId="51150" xr:uid="{9587847F-8ACA-4A80-956E-90DB82605C09}"/>
    <cellStyle name="20% - Accent6 54 3 4" xfId="36593" xr:uid="{35B81816-969A-4139-91FD-01E22B28571E}"/>
    <cellStyle name="20% - Accent6 54 4" xfId="9325" xr:uid="{EE3E0BDA-59D0-4A33-97D5-9EE297EC1A07}"/>
    <cellStyle name="20% - Accent6 54 4 2" xfId="15037" xr:uid="{4044A192-582E-465C-B2FD-F8FCF85694AC}"/>
    <cellStyle name="20% - Accent6 54 4 2 2" xfId="43715" xr:uid="{2D0B08B8-F366-4A22-A90A-6607026352D8}"/>
    <cellStyle name="20% - Accent6 54 4 3" xfId="23890" xr:uid="{A0ED654A-4DB3-4DDE-9CF0-D457B2322DF8}"/>
    <cellStyle name="20% - Accent6 54 4 3 2" xfId="52567" xr:uid="{6BAB22B1-03E8-421C-AB82-8DA78F530FA9}"/>
    <cellStyle name="20% - Accent6 54 4 4" xfId="38010" xr:uid="{45B3203C-86F6-48F5-B573-A630DA7D85AF}"/>
    <cellStyle name="20% - Accent6 54 5" xfId="16552" xr:uid="{0A46068F-A643-414B-B0B5-C6A0A874FCEA}"/>
    <cellStyle name="20% - Accent6 54 5 2" xfId="25405" xr:uid="{FB561B79-EA75-49D7-AD32-02AD2E6F1F80}"/>
    <cellStyle name="20% - Accent6 54 5 2 2" xfId="54082" xr:uid="{D0E6399C-876F-488A-A3B5-1FC260BAB942}"/>
    <cellStyle name="20% - Accent6 54 5 3" xfId="45230" xr:uid="{5D83B78D-0B24-404D-BB2D-73DB74282618}"/>
    <cellStyle name="20% - Accent6 54 6" xfId="18111" xr:uid="{8CC2867B-3D40-4DC9-A013-48523FC0F09D}"/>
    <cellStyle name="20% - Accent6 54 6 2" xfId="26964" xr:uid="{BDD938F7-706D-4329-A41C-5807D5812769}"/>
    <cellStyle name="20% - Accent6 54 6 2 2" xfId="55641" xr:uid="{9CE0FC61-77B7-49D9-88C9-CF03794AAD16}"/>
    <cellStyle name="20% - Accent6 54 6 3" xfId="46789" xr:uid="{049E8851-A678-475B-89EC-D50B7ACA0284}"/>
    <cellStyle name="20% - Accent6 54 7" xfId="10852" xr:uid="{96552230-FCB5-49FC-8DAF-84E863AD4B6F}"/>
    <cellStyle name="20% - Accent6 54 7 2" xfId="28557" xr:uid="{384085EA-CF80-4568-AEC5-7E414EB54509}"/>
    <cellStyle name="20% - Accent6 54 7 2 2" xfId="57234" xr:uid="{D5FEB91C-48CE-43D7-B858-3409FDDA706A}"/>
    <cellStyle name="20% - Accent6 54 7 3" xfId="39530" xr:uid="{C195E99B-CE6D-41E5-97B8-0CCA45F56766}"/>
    <cellStyle name="20% - Accent6 54 8" xfId="19705" xr:uid="{5C31B6F4-E511-4E60-927E-A579C75E4976}"/>
    <cellStyle name="20% - Accent6 54 8 2" xfId="48382" xr:uid="{CAE22EFE-1298-4A8F-B7A8-0D77B8B614B8}"/>
    <cellStyle name="20% - Accent6 54 9" xfId="33825" xr:uid="{4AE20DDD-FCE3-4036-B516-E98CA8342B69}"/>
    <cellStyle name="20% - Accent6 55" xfId="5162" xr:uid="{50D53628-3305-4C8A-A229-0F93EB8AB1ED}"/>
    <cellStyle name="20% - Accent6 55 2" xfId="6513" xr:uid="{2AD80239-979A-497C-9172-953DBC5F127F}"/>
    <cellStyle name="20% - Accent6 55 2 2" xfId="12225" xr:uid="{89CCC215-EB83-47AF-A2D4-9697EB6DA34F}"/>
    <cellStyle name="20% - Accent6 55 2 2 2" xfId="40903" xr:uid="{37BA7BED-79EE-423A-9530-53E014567209}"/>
    <cellStyle name="20% - Accent6 55 2 3" xfId="21078" xr:uid="{88C6FDDD-C5E1-4BC7-B728-BCDE5C158560}"/>
    <cellStyle name="20% - Accent6 55 2 3 2" xfId="49755" xr:uid="{97D0D859-BF6E-47A3-800F-161FF4559C6E}"/>
    <cellStyle name="20% - Accent6 55 2 4" xfId="35198" xr:uid="{CF61BE23-3C93-4B4C-96FF-E01E010A2615}"/>
    <cellStyle name="20% - Accent6 55 3" xfId="7930" xr:uid="{F4042117-F8D5-433E-83BF-A43C5CDD7780}"/>
    <cellStyle name="20% - Accent6 55 3 2" xfId="13642" xr:uid="{FDC92648-FDE4-46F7-8002-FD8C8684E4AA}"/>
    <cellStyle name="20% - Accent6 55 3 2 2" xfId="42320" xr:uid="{E7B832B3-68C2-488C-8367-E46B68C96052}"/>
    <cellStyle name="20% - Accent6 55 3 3" xfId="22495" xr:uid="{6C929AF6-9BC7-4877-9CB8-EEC348FDFB22}"/>
    <cellStyle name="20% - Accent6 55 3 3 2" xfId="51172" xr:uid="{7FB1A6D1-7B45-4D3C-83C6-532A32252E5B}"/>
    <cellStyle name="20% - Accent6 55 3 4" xfId="36615" xr:uid="{BA7EE9D9-9A42-4B1D-80FD-D9D9DC63091A}"/>
    <cellStyle name="20% - Accent6 55 4" xfId="9347" xr:uid="{74A68637-1A74-4705-B9AC-1DE1DAAE5966}"/>
    <cellStyle name="20% - Accent6 55 4 2" xfId="15059" xr:uid="{8489A4AD-DE2B-40CA-A4B6-25BD93488699}"/>
    <cellStyle name="20% - Accent6 55 4 2 2" xfId="43737" xr:uid="{00A3AD72-02D2-46E2-A058-9E143FB74ADD}"/>
    <cellStyle name="20% - Accent6 55 4 3" xfId="23912" xr:uid="{F07592A9-0ED8-490B-995D-04D3742023D5}"/>
    <cellStyle name="20% - Accent6 55 4 3 2" xfId="52589" xr:uid="{F4F1CB0E-7951-451A-8412-89AA7CAB0991}"/>
    <cellStyle name="20% - Accent6 55 4 4" xfId="38032" xr:uid="{5C5CC099-E059-418D-8DCE-3F291B41DE41}"/>
    <cellStyle name="20% - Accent6 55 5" xfId="16574" xr:uid="{7AE55A1F-F915-42CF-9CD8-9C0912E8AA7B}"/>
    <cellStyle name="20% - Accent6 55 5 2" xfId="25427" xr:uid="{3544F248-113A-49C1-82D2-E387CE041A89}"/>
    <cellStyle name="20% - Accent6 55 5 2 2" xfId="54104" xr:uid="{7B38D026-6F41-488F-85AA-451D9A3B99C2}"/>
    <cellStyle name="20% - Accent6 55 5 3" xfId="45252" xr:uid="{63C5DF86-94FC-4F6C-AA99-F829622DCD4C}"/>
    <cellStyle name="20% - Accent6 55 6" xfId="18133" xr:uid="{9E0D1B32-5C52-4C1A-9BBD-D242F40B148B}"/>
    <cellStyle name="20% - Accent6 55 6 2" xfId="26986" xr:uid="{B038356B-463A-46AA-8E35-D88102CB80F9}"/>
    <cellStyle name="20% - Accent6 55 6 2 2" xfId="55663" xr:uid="{7F678548-5C89-4222-8A2F-EA0E6E30C87F}"/>
    <cellStyle name="20% - Accent6 55 6 3" xfId="46811" xr:uid="{1511BB92-9EED-46CF-8E3A-2E066431D302}"/>
    <cellStyle name="20% - Accent6 55 7" xfId="10874" xr:uid="{5D9F1EBE-1991-452D-8126-B9CAB52C06CA}"/>
    <cellStyle name="20% - Accent6 55 7 2" xfId="28579" xr:uid="{202ACB89-9454-4FBE-9236-885FB85A8DF4}"/>
    <cellStyle name="20% - Accent6 55 7 2 2" xfId="57256" xr:uid="{E26EE95F-2214-4831-BB50-BCB4FFB2AD90}"/>
    <cellStyle name="20% - Accent6 55 7 3" xfId="39552" xr:uid="{F5B18BF9-80EF-44E1-83B4-DDAD232B3AD4}"/>
    <cellStyle name="20% - Accent6 55 8" xfId="19727" xr:uid="{BD27DDBE-7584-4E89-B43B-9187E940B220}"/>
    <cellStyle name="20% - Accent6 55 8 2" xfId="48404" xr:uid="{67FDFBE6-CC84-4021-BC4D-3EF9A4220D58}"/>
    <cellStyle name="20% - Accent6 55 9" xfId="33847" xr:uid="{D50AE1B2-9085-48FA-8957-4A51FDD05172}"/>
    <cellStyle name="20% - Accent6 56" xfId="5184" xr:uid="{C374B024-4466-4D4C-B387-12B35CC206EB}"/>
    <cellStyle name="20% - Accent6 56 2" xfId="6535" xr:uid="{386EDF9D-B6BE-4E4E-B381-99F7589CF54E}"/>
    <cellStyle name="20% - Accent6 56 2 2" xfId="12247" xr:uid="{3732ADCA-5F46-491E-BA47-3752B50EA299}"/>
    <cellStyle name="20% - Accent6 56 2 2 2" xfId="40925" xr:uid="{338FBC4D-B9A6-4A02-AC50-D7BB72B4CFD4}"/>
    <cellStyle name="20% - Accent6 56 2 3" xfId="21100" xr:uid="{68E2FDE5-3F50-45F5-A728-DE1684A3C056}"/>
    <cellStyle name="20% - Accent6 56 2 3 2" xfId="49777" xr:uid="{3AEEA12E-0393-47B9-8AEF-FCBAAD76BE68}"/>
    <cellStyle name="20% - Accent6 56 2 4" xfId="35220" xr:uid="{8D813695-F4B6-496E-B198-CFA5153B1C04}"/>
    <cellStyle name="20% - Accent6 56 3" xfId="7952" xr:uid="{3AF0352E-8889-417A-A665-422E1DC15729}"/>
    <cellStyle name="20% - Accent6 56 3 2" xfId="13664" xr:uid="{12B1DA53-3E99-4294-BADC-C79EB8F603E0}"/>
    <cellStyle name="20% - Accent6 56 3 2 2" xfId="42342" xr:uid="{B4A323A2-0070-426A-BBE6-4E82B7F654E1}"/>
    <cellStyle name="20% - Accent6 56 3 3" xfId="22517" xr:uid="{3C7E9F9B-A6EE-4426-A178-9820247700F9}"/>
    <cellStyle name="20% - Accent6 56 3 3 2" xfId="51194" xr:uid="{21EC2290-2BB5-4AE6-97FE-E57806A8532A}"/>
    <cellStyle name="20% - Accent6 56 3 4" xfId="36637" xr:uid="{F9F07565-F92B-42C4-BB2C-79A381A162C2}"/>
    <cellStyle name="20% - Accent6 56 4" xfId="9369" xr:uid="{DCF0A37D-1BA7-4A1F-91CE-77CA045F4CF2}"/>
    <cellStyle name="20% - Accent6 56 4 2" xfId="15081" xr:uid="{53785C14-537C-4D0B-BD5C-E118EB745FE5}"/>
    <cellStyle name="20% - Accent6 56 4 2 2" xfId="43759" xr:uid="{3CE8B4EE-D7CA-4F0A-A40F-438B490308CA}"/>
    <cellStyle name="20% - Accent6 56 4 3" xfId="23934" xr:uid="{E3027A31-19DB-40F3-9CCD-0AD873C91CBC}"/>
    <cellStyle name="20% - Accent6 56 4 3 2" xfId="52611" xr:uid="{38853A99-FE68-4DC9-B105-1E915829B9C3}"/>
    <cellStyle name="20% - Accent6 56 4 4" xfId="38054" xr:uid="{EDB4A4DB-6DFA-4964-80AC-E3FFD04F2CF3}"/>
    <cellStyle name="20% - Accent6 56 5" xfId="16596" xr:uid="{34DCCE19-8DBC-4515-8BB7-B3B224A9DBB7}"/>
    <cellStyle name="20% - Accent6 56 5 2" xfId="25449" xr:uid="{E477A6D1-CA8E-4B23-948C-959FB573EFE9}"/>
    <cellStyle name="20% - Accent6 56 5 2 2" xfId="54126" xr:uid="{C2C8700D-4DFC-46EE-899A-CB284BDA661A}"/>
    <cellStyle name="20% - Accent6 56 5 3" xfId="45274" xr:uid="{979804D6-F9F2-4AEA-9B85-8282C5EB9C39}"/>
    <cellStyle name="20% - Accent6 56 6" xfId="18155" xr:uid="{3222F4E1-6AD2-4485-800F-C5912D1952E1}"/>
    <cellStyle name="20% - Accent6 56 6 2" xfId="27008" xr:uid="{A83CF6D0-7A8D-46D5-86F9-4FF62A6A36D8}"/>
    <cellStyle name="20% - Accent6 56 6 2 2" xfId="55685" xr:uid="{889A3D36-56AB-426B-989A-A761F6CD07C7}"/>
    <cellStyle name="20% - Accent6 56 6 3" xfId="46833" xr:uid="{2DCEEA40-CB77-44BE-90F3-5A1E1852C222}"/>
    <cellStyle name="20% - Accent6 56 7" xfId="10896" xr:uid="{A6B6770B-0164-4633-889F-BB659274978B}"/>
    <cellStyle name="20% - Accent6 56 7 2" xfId="28601" xr:uid="{C1A6F43C-5671-4190-8AF6-1637CEF2C0B1}"/>
    <cellStyle name="20% - Accent6 56 7 2 2" xfId="57278" xr:uid="{1BA89361-1172-4805-9D38-AC035FAD3003}"/>
    <cellStyle name="20% - Accent6 56 7 3" xfId="39574" xr:uid="{5ADD1C0E-D21C-48BD-AD9F-0683B8DA66E7}"/>
    <cellStyle name="20% - Accent6 56 8" xfId="19749" xr:uid="{CB843C46-743F-43BE-B0AE-88E7E0B5C7AC}"/>
    <cellStyle name="20% - Accent6 56 8 2" xfId="48426" xr:uid="{21C0B444-2E0B-4998-8BAF-664F73252BCF}"/>
    <cellStyle name="20% - Accent6 56 9" xfId="33869" xr:uid="{427290D8-77C7-4E2B-9AC2-26BE81F41299}"/>
    <cellStyle name="20% - Accent6 57" xfId="5206" xr:uid="{35DA1809-CC86-4C6E-8FE9-A7672120CC09}"/>
    <cellStyle name="20% - Accent6 57 2" xfId="6557" xr:uid="{C59D55DC-F399-4E87-B247-DE4431F4A5D2}"/>
    <cellStyle name="20% - Accent6 57 2 2" xfId="12269" xr:uid="{98390F69-1711-48DA-9C39-5DEBE542854D}"/>
    <cellStyle name="20% - Accent6 57 2 2 2" xfId="40947" xr:uid="{BC0B718D-4CE4-4949-957D-198CA3E32537}"/>
    <cellStyle name="20% - Accent6 57 2 3" xfId="21122" xr:uid="{CB8915A8-B1D3-4BA2-B3F7-0F5D55576AAF}"/>
    <cellStyle name="20% - Accent6 57 2 3 2" xfId="49799" xr:uid="{6B32C33C-F458-47FF-B80C-011BA1693BE1}"/>
    <cellStyle name="20% - Accent6 57 2 4" xfId="35242" xr:uid="{9D6638DC-25A7-4C1F-93EB-BE98A505D50C}"/>
    <cellStyle name="20% - Accent6 57 3" xfId="7974" xr:uid="{13EE0030-C37F-4C78-8F9C-361E0EF92E2F}"/>
    <cellStyle name="20% - Accent6 57 3 2" xfId="13686" xr:uid="{D211C7AC-75CF-4AA3-A725-F5FCE63F6542}"/>
    <cellStyle name="20% - Accent6 57 3 2 2" xfId="42364" xr:uid="{FD46B5C4-3374-4146-A975-E5ED397E18ED}"/>
    <cellStyle name="20% - Accent6 57 3 3" xfId="22539" xr:uid="{797123D2-37A2-4C47-9ACB-CD7C53133074}"/>
    <cellStyle name="20% - Accent6 57 3 3 2" xfId="51216" xr:uid="{500C9B7F-9F30-4E7F-9D88-A538FC9B595F}"/>
    <cellStyle name="20% - Accent6 57 3 4" xfId="36659" xr:uid="{8F338E2E-6974-4482-AB0A-42ABDFAEE174}"/>
    <cellStyle name="20% - Accent6 57 4" xfId="9391" xr:uid="{FB73FD5E-7618-4FD2-A62E-81E174D78F64}"/>
    <cellStyle name="20% - Accent6 57 4 2" xfId="15103" xr:uid="{CA1FDA3C-27E7-4A65-B200-BE6717EA5E82}"/>
    <cellStyle name="20% - Accent6 57 4 2 2" xfId="43781" xr:uid="{CD8C39BD-583F-457B-BFF4-F82F861ED478}"/>
    <cellStyle name="20% - Accent6 57 4 3" xfId="23956" xr:uid="{A00C0B58-487D-440C-9865-B4B3E19CDBEE}"/>
    <cellStyle name="20% - Accent6 57 4 3 2" xfId="52633" xr:uid="{102D0829-01EC-460E-BA09-4F19A00A1D09}"/>
    <cellStyle name="20% - Accent6 57 4 4" xfId="38076" xr:uid="{060C2DFA-CFBC-4FAB-A30B-ADEC690A4F7F}"/>
    <cellStyle name="20% - Accent6 57 5" xfId="16618" xr:uid="{534BE6B7-6D8A-44A7-99F3-029872D21EEB}"/>
    <cellStyle name="20% - Accent6 57 5 2" xfId="25471" xr:uid="{5EA48D6E-2873-41F9-B17F-0B9D53899AD6}"/>
    <cellStyle name="20% - Accent6 57 5 2 2" xfId="54148" xr:uid="{05F22327-7B99-4DAA-B1F5-30103263DA43}"/>
    <cellStyle name="20% - Accent6 57 5 3" xfId="45296" xr:uid="{C8405AC2-61F0-4401-BA23-1E43A9E8E249}"/>
    <cellStyle name="20% - Accent6 57 6" xfId="18177" xr:uid="{A776D885-F5A3-4916-B1B0-0D8008258E30}"/>
    <cellStyle name="20% - Accent6 57 6 2" xfId="27030" xr:uid="{55C9A46B-D06D-40E2-9D9B-B0DD77A5D4DE}"/>
    <cellStyle name="20% - Accent6 57 6 2 2" xfId="55707" xr:uid="{53A9A57C-33D9-4801-87E9-EEBE69336208}"/>
    <cellStyle name="20% - Accent6 57 6 3" xfId="46855" xr:uid="{DFDA327D-A708-4045-BC3F-D71A5A02CE12}"/>
    <cellStyle name="20% - Accent6 57 7" xfId="10918" xr:uid="{6DAA8AF3-A6EA-487F-A355-E39F1368704D}"/>
    <cellStyle name="20% - Accent6 57 7 2" xfId="28623" xr:uid="{299E4D67-990F-4D18-BFA0-6ABBD8EF75AD}"/>
    <cellStyle name="20% - Accent6 57 7 2 2" xfId="57300" xr:uid="{724667A0-AA48-4C4D-967E-6115EE2E8C2A}"/>
    <cellStyle name="20% - Accent6 57 7 3" xfId="39596" xr:uid="{321ACB15-8E68-41D1-A696-11C8944DBE97}"/>
    <cellStyle name="20% - Accent6 57 8" xfId="19771" xr:uid="{34BA8D39-F91F-4F7C-991A-410DDBD2B58F}"/>
    <cellStyle name="20% - Accent6 57 8 2" xfId="48448" xr:uid="{541A81A2-4071-4FC6-9435-460859256ECC}"/>
    <cellStyle name="20% - Accent6 57 9" xfId="33891" xr:uid="{9958FFAE-2629-4386-80CC-3A0748EB3878}"/>
    <cellStyle name="20% - Accent6 58" xfId="5228" xr:uid="{E41792CA-85F7-4880-8680-ED6B6FFAF3BF}"/>
    <cellStyle name="20% - Accent6 58 2" xfId="6579" xr:uid="{7AFAEFD9-CEDF-48A9-AED5-DA79199CDBCB}"/>
    <cellStyle name="20% - Accent6 58 2 2" xfId="12291" xr:uid="{FA9D5E76-3916-4B97-AC46-DBB8F69F92CA}"/>
    <cellStyle name="20% - Accent6 58 2 2 2" xfId="40969" xr:uid="{2C67A8C9-971C-48FD-9F30-36DE9CF47C46}"/>
    <cellStyle name="20% - Accent6 58 2 3" xfId="21144" xr:uid="{EEC4F2E2-D4B2-42A6-B764-486F517E5EFC}"/>
    <cellStyle name="20% - Accent6 58 2 3 2" xfId="49821" xr:uid="{40E796DB-E99E-4749-8340-BA9A09CEB6C4}"/>
    <cellStyle name="20% - Accent6 58 2 4" xfId="35264" xr:uid="{A2563AD3-FA58-4AE0-8F3D-169DFFFF1C5B}"/>
    <cellStyle name="20% - Accent6 58 3" xfId="7996" xr:uid="{A91E214A-D950-45EF-97A2-9F52A7B80BD1}"/>
    <cellStyle name="20% - Accent6 58 3 2" xfId="13708" xr:uid="{A2E544F0-C86A-4D31-8133-78E11F4A1869}"/>
    <cellStyle name="20% - Accent6 58 3 2 2" xfId="42386" xr:uid="{0643406F-E8FE-4457-A92F-6997F5240888}"/>
    <cellStyle name="20% - Accent6 58 3 3" xfId="22561" xr:uid="{33282BD2-87A5-4677-ACD3-C1B0FE8D0137}"/>
    <cellStyle name="20% - Accent6 58 3 3 2" xfId="51238" xr:uid="{627BC027-C4C0-40A4-BC25-47C986B5E1F3}"/>
    <cellStyle name="20% - Accent6 58 3 4" xfId="36681" xr:uid="{73565251-D61B-488A-9D22-2E4D531152B7}"/>
    <cellStyle name="20% - Accent6 58 4" xfId="9413" xr:uid="{6FCBF041-DE85-4E5B-8337-FED26D8BBECC}"/>
    <cellStyle name="20% - Accent6 58 4 2" xfId="15125" xr:uid="{4F5EFE45-8CA4-4FB1-92E1-242E9A41DBFD}"/>
    <cellStyle name="20% - Accent6 58 4 2 2" xfId="43803" xr:uid="{FCE9CDBC-2D41-441B-B549-90C5BA57AC93}"/>
    <cellStyle name="20% - Accent6 58 4 3" xfId="23978" xr:uid="{3E71C2A9-E6A3-4A3D-8F52-AC44533980A8}"/>
    <cellStyle name="20% - Accent6 58 4 3 2" xfId="52655" xr:uid="{F3F7311F-2C27-44D9-83F7-B6F73BB30152}"/>
    <cellStyle name="20% - Accent6 58 4 4" xfId="38098" xr:uid="{A6E2BE29-D669-428C-B1B9-C277C2B743F1}"/>
    <cellStyle name="20% - Accent6 58 5" xfId="16640" xr:uid="{13C41CF9-2DE4-4AB5-908D-BE35F0CB559E}"/>
    <cellStyle name="20% - Accent6 58 5 2" xfId="25493" xr:uid="{C02AC1A3-FD03-4AA1-8146-760BAEA3815F}"/>
    <cellStyle name="20% - Accent6 58 5 2 2" xfId="54170" xr:uid="{509AA56D-7236-4720-876D-23700641A0BA}"/>
    <cellStyle name="20% - Accent6 58 5 3" xfId="45318" xr:uid="{C15B6304-3AA5-456E-9F78-B89EDF2884B2}"/>
    <cellStyle name="20% - Accent6 58 6" xfId="18199" xr:uid="{5FDF480F-2BBB-45E3-BF13-1874B7A8D27E}"/>
    <cellStyle name="20% - Accent6 58 6 2" xfId="27052" xr:uid="{1440F07C-B3DA-4FEC-AD6F-B26EAFF54249}"/>
    <cellStyle name="20% - Accent6 58 6 2 2" xfId="55729" xr:uid="{2E2BD715-C535-403A-89D1-487F055E860A}"/>
    <cellStyle name="20% - Accent6 58 6 3" xfId="46877" xr:uid="{D46D0355-282D-49D0-B19A-A355DA00CDFC}"/>
    <cellStyle name="20% - Accent6 58 7" xfId="10940" xr:uid="{B8736C27-F0C6-4913-984F-27A24DA47978}"/>
    <cellStyle name="20% - Accent6 58 7 2" xfId="28645" xr:uid="{CFCE129E-3EA7-4C98-A9D9-B34B4806C15F}"/>
    <cellStyle name="20% - Accent6 58 7 2 2" xfId="57322" xr:uid="{9AA198CB-2D9A-485A-B2A5-368494D2ABB6}"/>
    <cellStyle name="20% - Accent6 58 7 3" xfId="39618" xr:uid="{2B4D64F5-C015-4D87-BDD5-CD2FFB0F6150}"/>
    <cellStyle name="20% - Accent6 58 8" xfId="19793" xr:uid="{2F10B376-E61A-4236-90FD-F1C67E89FB63}"/>
    <cellStyle name="20% - Accent6 58 8 2" xfId="48470" xr:uid="{BC6985EB-F422-43A2-B54D-1BE2F0507ADC}"/>
    <cellStyle name="20% - Accent6 58 9" xfId="33913" xr:uid="{6AC35D85-7BEF-44BC-82E2-6DC4A15A4370}"/>
    <cellStyle name="20% - Accent6 59" xfId="5250" xr:uid="{74019B33-ABF8-4733-9E37-F6BCFE903F48}"/>
    <cellStyle name="20% - Accent6 59 2" xfId="6601" xr:uid="{5282B86C-451E-4C53-BA9E-70BAAF599F69}"/>
    <cellStyle name="20% - Accent6 59 2 2" xfId="12313" xr:uid="{19C1F093-FA84-45B8-97EA-D691A4BC40E8}"/>
    <cellStyle name="20% - Accent6 59 2 2 2" xfId="40991" xr:uid="{88E82F07-02E5-4160-AE76-D33C5649C367}"/>
    <cellStyle name="20% - Accent6 59 2 3" xfId="21166" xr:uid="{A9DB050B-1AB4-4422-9115-F1484CA02EFF}"/>
    <cellStyle name="20% - Accent6 59 2 3 2" xfId="49843" xr:uid="{5D6B66AE-9D32-4EAF-A7EC-54E63C285AB4}"/>
    <cellStyle name="20% - Accent6 59 2 4" xfId="35286" xr:uid="{C5150A21-91C9-4730-B3E5-55CE0C2AEF6D}"/>
    <cellStyle name="20% - Accent6 59 3" xfId="8018" xr:uid="{2925C07A-94FD-45FF-B357-2DCFCD1DA909}"/>
    <cellStyle name="20% - Accent6 59 3 2" xfId="13730" xr:uid="{B63A12E1-5B55-421D-8F22-7F784B2658CC}"/>
    <cellStyle name="20% - Accent6 59 3 2 2" xfId="42408" xr:uid="{D02BCF71-5B4A-4DB6-9136-F13B1F743A2F}"/>
    <cellStyle name="20% - Accent6 59 3 3" xfId="22583" xr:uid="{B7A9EB4D-E636-431D-9E79-80810E436642}"/>
    <cellStyle name="20% - Accent6 59 3 3 2" xfId="51260" xr:uid="{D2F3CF16-F60A-4BF7-B2DF-03A7EA88CB60}"/>
    <cellStyle name="20% - Accent6 59 3 4" xfId="36703" xr:uid="{D3CB4146-D788-4A02-BF2C-120140089EE6}"/>
    <cellStyle name="20% - Accent6 59 4" xfId="9435" xr:uid="{675CE9F4-4008-4761-8719-5FCD0A1E0E68}"/>
    <cellStyle name="20% - Accent6 59 4 2" xfId="15147" xr:uid="{3B7022A2-2C8E-4D04-AD2A-FC55E481616B}"/>
    <cellStyle name="20% - Accent6 59 4 2 2" xfId="43825" xr:uid="{4F4C7A5C-3F18-45FF-9406-33AECA7C2F90}"/>
    <cellStyle name="20% - Accent6 59 4 3" xfId="24000" xr:uid="{6879EEA0-E183-42D8-98D7-6607F7B69788}"/>
    <cellStyle name="20% - Accent6 59 4 3 2" xfId="52677" xr:uid="{38DE6393-B961-4CFD-9F0A-BEDFDFE6DB34}"/>
    <cellStyle name="20% - Accent6 59 4 4" xfId="38120" xr:uid="{1FA9E676-FDA5-4E2F-BF63-8731CF9B357C}"/>
    <cellStyle name="20% - Accent6 59 5" xfId="16662" xr:uid="{5E7337D8-B464-4418-8823-F82C2834D3CF}"/>
    <cellStyle name="20% - Accent6 59 5 2" xfId="25515" xr:uid="{8490E8C1-E1B1-4E7B-B8F1-A7B857FC3E6B}"/>
    <cellStyle name="20% - Accent6 59 5 2 2" xfId="54192" xr:uid="{822D0B8E-7DE5-4A3C-B523-3CB38631D148}"/>
    <cellStyle name="20% - Accent6 59 5 3" xfId="45340" xr:uid="{F266012A-9D1C-4699-A528-22467D30754C}"/>
    <cellStyle name="20% - Accent6 59 6" xfId="18221" xr:uid="{CF549DA1-B574-40AD-9F6C-38203BC763F8}"/>
    <cellStyle name="20% - Accent6 59 6 2" xfId="27074" xr:uid="{597A0502-CFAA-43ED-B098-FDE133479022}"/>
    <cellStyle name="20% - Accent6 59 6 2 2" xfId="55751" xr:uid="{99861837-FC34-48D1-AFBD-2F3E1F1EB6DA}"/>
    <cellStyle name="20% - Accent6 59 6 3" xfId="46899" xr:uid="{EFDD6D18-5A26-474D-A32B-57D30FDD9754}"/>
    <cellStyle name="20% - Accent6 59 7" xfId="10962" xr:uid="{33C813CC-4E51-4BCB-ABBF-5F1E4AEF4ECC}"/>
    <cellStyle name="20% - Accent6 59 7 2" xfId="28667" xr:uid="{CDA318D7-CFCC-4AC9-AD9B-58170461CBB9}"/>
    <cellStyle name="20% - Accent6 59 7 2 2" xfId="57344" xr:uid="{677B8C6F-AEAD-4C96-89FA-39ED1B54514D}"/>
    <cellStyle name="20% - Accent6 59 7 3" xfId="39640" xr:uid="{1954CEA6-EC1D-4325-A314-5D6B0CFAA640}"/>
    <cellStyle name="20% - Accent6 59 8" xfId="19815" xr:uid="{4F046011-1D91-47F3-B9FF-5A1D5B981073}"/>
    <cellStyle name="20% - Accent6 59 8 2" xfId="48492" xr:uid="{7A797D2C-F2B6-4EB8-A595-13077D7AB3EB}"/>
    <cellStyle name="20% - Accent6 59 9" xfId="33935" xr:uid="{1AD754BF-B2C0-4C8A-8BB6-5076343A56FD}"/>
    <cellStyle name="20% - Accent6 6" xfId="279" xr:uid="{47BF7E5D-E279-4C0E-A7BA-2BE140174D42}"/>
    <cellStyle name="20% - Accent6 6 10" xfId="4084" xr:uid="{0E524F13-5DD6-4089-AF2F-EC856D895936}"/>
    <cellStyle name="20% - Accent6 6 10 2" xfId="32769" xr:uid="{AD58436A-762D-4DD8-ABD8-B5F65BC0176E}"/>
    <cellStyle name="20% - Accent6 6 11" xfId="9796" xr:uid="{AAF962E1-8628-4BED-883A-27CE3D91AA35}"/>
    <cellStyle name="20% - Accent6 6 11 2" xfId="38474" xr:uid="{AFC62D25-305D-426A-B074-1DB9F8AB91D5}"/>
    <cellStyle name="20% - Accent6 6 12" xfId="18649" xr:uid="{17778F8C-DAEF-466F-8032-29F78EE22A7F}"/>
    <cellStyle name="20% - Accent6 6 12 2" xfId="47326" xr:uid="{04419D0F-64B2-4A7D-801C-2FE248653497}"/>
    <cellStyle name="20% - Accent6 6 13" xfId="29193" xr:uid="{66E85D97-BB23-49A4-A75A-C34CBEEE176A}"/>
    <cellStyle name="20% - Accent6 6 2" xfId="354" xr:uid="{9371EA6E-257F-474E-8729-94FDA0011982}"/>
    <cellStyle name="20% - Accent6 6 2 2" xfId="2321" xr:uid="{4E5AEF60-12EF-476A-B11A-9697944ADD64}"/>
    <cellStyle name="20% - Accent6 6 2 2 2" xfId="31061" xr:uid="{6A3D7994-2F90-4281-802B-6E333E0CE3C9}"/>
    <cellStyle name="20% - Accent6 6 2 3" xfId="5435" xr:uid="{73020CD9-4A5E-4E7C-8587-0339F77EA206}"/>
    <cellStyle name="20% - Accent6 6 2 3 2" xfId="34120" xr:uid="{7A4B5EA5-4993-483B-9033-19CBCF819C69}"/>
    <cellStyle name="20% - Accent6 6 2 4" xfId="11147" xr:uid="{5EE90A90-3B8A-4D0C-8563-7DFF59772E8F}"/>
    <cellStyle name="20% - Accent6 6 2 4 2" xfId="39825" xr:uid="{099877B3-F2BC-4F2B-BC38-A986E878F6D4}"/>
    <cellStyle name="20% - Accent6 6 2 5" xfId="20000" xr:uid="{DBF52C36-5A47-46F8-8C7F-B13A7150EC09}"/>
    <cellStyle name="20% - Accent6 6 2 5 2" xfId="48677" xr:uid="{A7172C47-FE75-46ED-BD32-660BD869D12C}"/>
    <cellStyle name="20% - Accent6 6 2 6" xfId="29268" xr:uid="{57B9C192-DD63-409E-AB30-09FDBD5E4124}"/>
    <cellStyle name="20% - Accent6 6 3" xfId="463" xr:uid="{763A1724-0B5D-41DB-B1D0-05D0BBE31A19}"/>
    <cellStyle name="20% - Accent6 6 3 2" xfId="2417" xr:uid="{8173E6C1-76AF-496A-9C57-A770DF66B77D}"/>
    <cellStyle name="20% - Accent6 6 3 2 2" xfId="31157" xr:uid="{024BC887-F651-4E2F-97E4-38369DDCF636}"/>
    <cellStyle name="20% - Accent6 6 3 3" xfId="6852" xr:uid="{47C352FD-E7B5-4D04-BF08-90893762A936}"/>
    <cellStyle name="20% - Accent6 6 3 3 2" xfId="35537" xr:uid="{F94C668C-B84B-44FE-AE66-9BAD8B466895}"/>
    <cellStyle name="20% - Accent6 6 3 4" xfId="12564" xr:uid="{A268574A-8F25-4AA1-8A53-7B1F6F801F93}"/>
    <cellStyle name="20% - Accent6 6 3 4 2" xfId="41242" xr:uid="{386D2258-C7BD-4530-BF04-77A4330E12FB}"/>
    <cellStyle name="20% - Accent6 6 3 5" xfId="21417" xr:uid="{E6D2D4AB-72CF-4AC2-98EF-417969294304}"/>
    <cellStyle name="20% - Accent6 6 3 5 2" xfId="50094" xr:uid="{3F3947BC-765F-4F7C-A0ED-41BB770A6524}"/>
    <cellStyle name="20% - Accent6 6 3 6" xfId="29364" xr:uid="{9BC56B2E-F559-4D84-AA67-9FC8E5AE0820}"/>
    <cellStyle name="20% - Accent6 6 4" xfId="582" xr:uid="{EB9C3C70-7E8D-4B00-B388-F201EC7A753E}"/>
    <cellStyle name="20% - Accent6 6 4 2" xfId="2536" xr:uid="{8264D779-7E09-4CB2-8F04-E092052127CF}"/>
    <cellStyle name="20% - Accent6 6 4 2 2" xfId="31276" xr:uid="{0723122F-71BB-4B0F-B2D1-5BE2D1A750C3}"/>
    <cellStyle name="20% - Accent6 6 4 3" xfId="8269" xr:uid="{0DAA4FB9-72B7-4A6F-8121-6284F68069A3}"/>
    <cellStyle name="20% - Accent6 6 4 3 2" xfId="36954" xr:uid="{BB05B94F-C43D-427C-9730-51400959F02D}"/>
    <cellStyle name="20% - Accent6 6 4 4" xfId="13981" xr:uid="{95C1B898-B5E5-454C-99F9-629A6B6A9FF9}"/>
    <cellStyle name="20% - Accent6 6 4 4 2" xfId="42659" xr:uid="{392D83C7-331E-4680-AF2F-9BF7DA404F03}"/>
    <cellStyle name="20% - Accent6 6 4 5" xfId="22834" xr:uid="{B55AD39E-CFC0-43A1-B553-F5BF7C7EF67C}"/>
    <cellStyle name="20% - Accent6 6 4 5 2" xfId="51511" xr:uid="{6B9B5984-EBAD-45BA-B51F-21E14B539061}"/>
    <cellStyle name="20% - Accent6 6 4 6" xfId="29483" xr:uid="{F662CD0C-312F-49A3-A51F-14F2E4E1A414}"/>
    <cellStyle name="20% - Accent6 6 5" xfId="723" xr:uid="{62DE3BAC-9496-49E5-B86A-3736F92AA977}"/>
    <cellStyle name="20% - Accent6 6 5 2" xfId="2677" xr:uid="{AA36564D-558F-42FF-AFE0-08023033A407}"/>
    <cellStyle name="20% - Accent6 6 5 2 2" xfId="31417" xr:uid="{52CBE12E-5114-4589-A85F-8CADF9FE24DB}"/>
    <cellStyle name="20% - Accent6 6 5 3" xfId="15496" xr:uid="{CCDE8964-DCCF-4FD9-BF69-EAA02436237A}"/>
    <cellStyle name="20% - Accent6 6 5 3 2" xfId="44174" xr:uid="{773A9627-60E1-49BC-A38E-7DD0BB51FFE5}"/>
    <cellStyle name="20% - Accent6 6 5 4" xfId="24349" xr:uid="{DCA4744D-A0AB-4EC2-B73A-E18E983A3249}"/>
    <cellStyle name="20% - Accent6 6 5 4 2" xfId="53026" xr:uid="{CA1A4B6E-9D94-4D74-9DC6-8ABE3802CD61}"/>
    <cellStyle name="20% - Accent6 6 5 5" xfId="29624" xr:uid="{60946D6A-EE40-40EC-95A4-F00D64794ED0}"/>
    <cellStyle name="20% - Accent6 6 6" xfId="996" xr:uid="{3405C87D-A8EE-4D65-A00C-F6FE94B8628A}"/>
    <cellStyle name="20% - Accent6 6 6 2" xfId="2950" xr:uid="{C80BC5CB-D24C-4C44-855F-FDDAE41B0C5B}"/>
    <cellStyle name="20% - Accent6 6 6 2 2" xfId="31690" xr:uid="{F7374CC3-C1E7-4405-93D7-AB04FFE4EAA9}"/>
    <cellStyle name="20% - Accent6 6 6 3" xfId="17055" xr:uid="{BC3FF372-6B82-4F7B-9834-80588F40EEAB}"/>
    <cellStyle name="20% - Accent6 6 6 3 2" xfId="45733" xr:uid="{D3E30C6A-F05E-4682-8C34-DE9D883E0845}"/>
    <cellStyle name="20% - Accent6 6 6 4" xfId="25908" xr:uid="{9729CCFD-88FE-45C5-B336-CE55EF3A2633}"/>
    <cellStyle name="20% - Accent6 6 6 4 2" xfId="54585" xr:uid="{11755967-C447-446F-9345-BD3F5A7C3E72}"/>
    <cellStyle name="20% - Accent6 6 6 5" xfId="29897" xr:uid="{2F78E87D-0E8B-4CD6-896C-1102AF23CA09}"/>
    <cellStyle name="20% - Accent6 6 7" xfId="1291" xr:uid="{977B09A9-068B-421D-8E52-6958CC65107F}"/>
    <cellStyle name="20% - Accent6 6 7 2" xfId="3245" xr:uid="{0D4D269F-C881-4B4B-8BD6-8B52466D968E}"/>
    <cellStyle name="20% - Accent6 6 7 2 2" xfId="31985" xr:uid="{B5D79475-45AB-4D2E-8F7A-F01D9BB3011C}"/>
    <cellStyle name="20% - Accent6 6 7 3" xfId="27501" xr:uid="{2FCE1A03-11B8-471A-9CD4-59DAFA86B4C4}"/>
    <cellStyle name="20% - Accent6 6 7 3 2" xfId="56178" xr:uid="{6C364B57-4E04-4847-AD99-3C5273BC5F8C}"/>
    <cellStyle name="20% - Accent6 6 7 4" xfId="30192" xr:uid="{D87A80DC-4721-4BCA-A2CD-C87242BAA403}"/>
    <cellStyle name="20% - Accent6 6 8" xfId="1630" xr:uid="{4E9F00E5-36D2-4C95-865E-E2CF2D2BF368}"/>
    <cellStyle name="20% - Accent6 6 8 2" xfId="3584" xr:uid="{F00F5594-7455-43B1-B933-471D42913E6D}"/>
    <cellStyle name="20% - Accent6 6 8 2 2" xfId="32324" xr:uid="{E6E5812F-98C8-4E2A-A1A5-0A1A169DD161}"/>
    <cellStyle name="20% - Accent6 6 8 3" xfId="30531" xr:uid="{7D53315A-FAC4-4B89-9A69-E12FC3BCBCB2}"/>
    <cellStyle name="20% - Accent6 6 9" xfId="2246" xr:uid="{35080987-D370-4B8C-943D-33E534FBD552}"/>
    <cellStyle name="20% - Accent6 6 9 2" xfId="30986" xr:uid="{85A195A2-DE40-41B1-AF17-85B794AEE635}"/>
    <cellStyle name="20% - Accent6 60" xfId="5272" xr:uid="{C265BE00-0C16-4181-A5B1-D34E86A9664A}"/>
    <cellStyle name="20% - Accent6 60 2" xfId="6623" xr:uid="{05E79429-056D-4B90-9818-99CB28DCDA9F}"/>
    <cellStyle name="20% - Accent6 60 2 2" xfId="12335" xr:uid="{300A4024-F7A6-4165-A23D-611631396FEE}"/>
    <cellStyle name="20% - Accent6 60 2 2 2" xfId="41013" xr:uid="{2A40EBC3-AA48-4E38-972B-40A5E7FEA422}"/>
    <cellStyle name="20% - Accent6 60 2 3" xfId="21188" xr:uid="{0ECBFFD7-2EE3-4F1E-8FE0-4F6E374686E9}"/>
    <cellStyle name="20% - Accent6 60 2 3 2" xfId="49865" xr:uid="{DD53679B-0200-4763-8D69-0AF4D67767EA}"/>
    <cellStyle name="20% - Accent6 60 2 4" xfId="35308" xr:uid="{F44EAFE3-1D04-4DC0-82AA-C926B520AC3D}"/>
    <cellStyle name="20% - Accent6 60 3" xfId="8040" xr:uid="{0EE598B5-52F3-4764-BB44-E2C82E8B5DA2}"/>
    <cellStyle name="20% - Accent6 60 3 2" xfId="13752" xr:uid="{0594D5AB-2CC8-4633-8C99-0D936A7BA39D}"/>
    <cellStyle name="20% - Accent6 60 3 2 2" xfId="42430" xr:uid="{AEE05F4A-9358-4408-A437-41E240EA6290}"/>
    <cellStyle name="20% - Accent6 60 3 3" xfId="22605" xr:uid="{95B03492-5004-457D-847E-E2200F74C9B1}"/>
    <cellStyle name="20% - Accent6 60 3 3 2" xfId="51282" xr:uid="{576A125C-6DF5-4489-9127-527FF11CEA95}"/>
    <cellStyle name="20% - Accent6 60 3 4" xfId="36725" xr:uid="{84F9B71C-2F26-457C-8B49-380006AD1706}"/>
    <cellStyle name="20% - Accent6 60 4" xfId="9457" xr:uid="{1188F09C-3549-4183-9833-69B90DDF8E3D}"/>
    <cellStyle name="20% - Accent6 60 4 2" xfId="15169" xr:uid="{95B917CC-3091-4073-A112-AAE53DFAE854}"/>
    <cellStyle name="20% - Accent6 60 4 2 2" xfId="43847" xr:uid="{06CCB4F1-B674-4ECC-92C2-67CF98F71E35}"/>
    <cellStyle name="20% - Accent6 60 4 3" xfId="24022" xr:uid="{676FF694-022E-471A-AB56-F9F65CD989D2}"/>
    <cellStyle name="20% - Accent6 60 4 3 2" xfId="52699" xr:uid="{20916C7B-7EC3-4625-96F8-7403E9C69B79}"/>
    <cellStyle name="20% - Accent6 60 4 4" xfId="38142" xr:uid="{2BBE5193-D3D1-41AD-98E9-66B1FC1CF158}"/>
    <cellStyle name="20% - Accent6 60 5" xfId="16684" xr:uid="{CDA7B30C-A420-42CA-8E20-42BB85E1BB79}"/>
    <cellStyle name="20% - Accent6 60 5 2" xfId="25537" xr:uid="{CEE498FA-E8BC-47B4-9CB2-46F2ACD8025C}"/>
    <cellStyle name="20% - Accent6 60 5 2 2" xfId="54214" xr:uid="{0B92BD57-0516-4CA3-BD31-7A1682C6DF58}"/>
    <cellStyle name="20% - Accent6 60 5 3" xfId="45362" xr:uid="{B6996847-A067-43B5-B019-31D53AFB0D98}"/>
    <cellStyle name="20% - Accent6 60 6" xfId="18243" xr:uid="{0F014C74-B6D0-468D-9670-970F62EEF4FC}"/>
    <cellStyle name="20% - Accent6 60 6 2" xfId="27096" xr:uid="{ACC4EB10-225A-4723-9859-10BB79819C32}"/>
    <cellStyle name="20% - Accent6 60 6 2 2" xfId="55773" xr:uid="{F64A1075-DA4C-4D1B-A8BD-DF419125F810}"/>
    <cellStyle name="20% - Accent6 60 6 3" xfId="46921" xr:uid="{9772D930-52C4-4416-85CE-411EFCAD02EB}"/>
    <cellStyle name="20% - Accent6 60 7" xfId="10984" xr:uid="{F0A042E2-793A-435F-84CC-E726CE60E616}"/>
    <cellStyle name="20% - Accent6 60 7 2" xfId="28689" xr:uid="{2276F896-2DFC-4FC4-A3F5-41C5B843E427}"/>
    <cellStyle name="20% - Accent6 60 7 2 2" xfId="57366" xr:uid="{69F78B42-91E4-487A-9163-5E3BAFBDBF8A}"/>
    <cellStyle name="20% - Accent6 60 7 3" xfId="39662" xr:uid="{E973B71D-DE89-4AC8-A663-650D5AA3F4AE}"/>
    <cellStyle name="20% - Accent6 60 8" xfId="19837" xr:uid="{EFA29B26-56C3-4417-9B8E-A9510216143C}"/>
    <cellStyle name="20% - Accent6 60 8 2" xfId="48514" xr:uid="{7A995D59-EC28-418A-B457-6B0ED1934E6F}"/>
    <cellStyle name="20% - Accent6 60 9" xfId="33957" xr:uid="{7349522A-5BC9-4BDC-9735-06314BAEB060}"/>
    <cellStyle name="20% - Accent6 61" xfId="5294" xr:uid="{AB53CC64-9FC5-4616-ABAD-8A8141F756FC}"/>
    <cellStyle name="20% - Accent6 61 2" xfId="6645" xr:uid="{85271815-2512-4940-9749-AF7B73386977}"/>
    <cellStyle name="20% - Accent6 61 2 2" xfId="12357" xr:uid="{05EFF248-B669-4095-9011-BF8A175DD20B}"/>
    <cellStyle name="20% - Accent6 61 2 2 2" xfId="41035" xr:uid="{E28AA773-5F9E-4F17-A0B0-02BD677F3288}"/>
    <cellStyle name="20% - Accent6 61 2 3" xfId="21210" xr:uid="{4E2F1591-F884-46CA-919A-66244FBDA7CD}"/>
    <cellStyle name="20% - Accent6 61 2 3 2" xfId="49887" xr:uid="{89F11168-B50D-41A6-9DA5-28F9A9A1FC26}"/>
    <cellStyle name="20% - Accent6 61 2 4" xfId="35330" xr:uid="{C2AAD19F-5117-4A86-A302-45255A7F1993}"/>
    <cellStyle name="20% - Accent6 61 3" xfId="8062" xr:uid="{72768DC3-D80B-4796-9503-605EB0096E24}"/>
    <cellStyle name="20% - Accent6 61 3 2" xfId="13774" xr:uid="{D866CA4A-B7E6-4A0A-9081-B839E91A8020}"/>
    <cellStyle name="20% - Accent6 61 3 2 2" xfId="42452" xr:uid="{0F18AB0E-C400-48DE-AAB6-CD1DE13512D9}"/>
    <cellStyle name="20% - Accent6 61 3 3" xfId="22627" xr:uid="{14E00E68-C0F8-4655-ACA2-0F97DEAB8379}"/>
    <cellStyle name="20% - Accent6 61 3 3 2" xfId="51304" xr:uid="{3CA6D402-1CA3-4D04-9359-485894EBD292}"/>
    <cellStyle name="20% - Accent6 61 3 4" xfId="36747" xr:uid="{D1617EB4-4899-4A39-9DED-24F59F8DCE04}"/>
    <cellStyle name="20% - Accent6 61 4" xfId="9479" xr:uid="{870EE851-6B14-482A-8778-B16FFF2B1DE2}"/>
    <cellStyle name="20% - Accent6 61 4 2" xfId="15191" xr:uid="{BD4B9C98-7E3A-4EE9-923C-DEDE19922DD5}"/>
    <cellStyle name="20% - Accent6 61 4 2 2" xfId="43869" xr:uid="{325BD737-B5FF-45EB-8DD7-68906ACE9779}"/>
    <cellStyle name="20% - Accent6 61 4 3" xfId="24044" xr:uid="{D71E9F62-0268-47AA-BF70-A2241825616D}"/>
    <cellStyle name="20% - Accent6 61 4 3 2" xfId="52721" xr:uid="{9197A89A-4C5A-406C-8CCD-58F15F790507}"/>
    <cellStyle name="20% - Accent6 61 4 4" xfId="38164" xr:uid="{26204397-F548-4B54-B6A7-31A610287BE6}"/>
    <cellStyle name="20% - Accent6 61 5" xfId="16706" xr:uid="{EE79B985-6F54-4965-A201-F6B5EF7F200F}"/>
    <cellStyle name="20% - Accent6 61 5 2" xfId="25559" xr:uid="{6D27024F-0534-4C9E-AD57-974BBCDF7DFF}"/>
    <cellStyle name="20% - Accent6 61 5 2 2" xfId="54236" xr:uid="{3CE90BB8-B8B1-41AB-A7FE-48DE4DFA93B1}"/>
    <cellStyle name="20% - Accent6 61 5 3" xfId="45384" xr:uid="{76BBA79F-EBBF-4DCF-8383-9456465FFE1A}"/>
    <cellStyle name="20% - Accent6 61 6" xfId="18265" xr:uid="{18FE2DFC-1F34-4714-A6BD-EF32E2A281A9}"/>
    <cellStyle name="20% - Accent6 61 6 2" xfId="27118" xr:uid="{33EFEAB7-4387-41D9-9F95-97EA3CF440DD}"/>
    <cellStyle name="20% - Accent6 61 6 2 2" xfId="55795" xr:uid="{A8B6035A-4FD9-480D-83C2-E50CC3D8B244}"/>
    <cellStyle name="20% - Accent6 61 6 3" xfId="46943" xr:uid="{9C03728E-5C8F-4114-89B4-72EC06F61E34}"/>
    <cellStyle name="20% - Accent6 61 7" xfId="11006" xr:uid="{3DB4F56D-6EB7-48CF-A2C5-F97F7420DFEE}"/>
    <cellStyle name="20% - Accent6 61 7 2" xfId="28711" xr:uid="{B146F769-D9CF-43BE-A671-0F8EAF73C769}"/>
    <cellStyle name="20% - Accent6 61 7 2 2" xfId="57388" xr:uid="{91A661F9-E38C-4BCF-AAC4-28B9B71449A8}"/>
    <cellStyle name="20% - Accent6 61 7 3" xfId="39684" xr:uid="{835A7CC1-D8F3-49F4-BDDD-C5E419414630}"/>
    <cellStyle name="20% - Accent6 61 8" xfId="19859" xr:uid="{6DCDF642-00E6-492A-916E-415410E31DA8}"/>
    <cellStyle name="20% - Accent6 61 8 2" xfId="48536" xr:uid="{76945F93-5191-4632-8794-F09B0FAD9388}"/>
    <cellStyle name="20% - Accent6 61 9" xfId="33979" xr:uid="{64FC1908-621B-4486-8CCF-C4356FE5D58E}"/>
    <cellStyle name="20% - Accent6 62" xfId="5316" xr:uid="{02570563-9F34-40C6-9564-8B5FDC19A44B}"/>
    <cellStyle name="20% - Accent6 62 2" xfId="6667" xr:uid="{96585CDF-4A21-416A-930E-8092B3253791}"/>
    <cellStyle name="20% - Accent6 62 2 2" xfId="12379" xr:uid="{FDDD6545-79A5-41D3-B291-AA8EA9C3640E}"/>
    <cellStyle name="20% - Accent6 62 2 2 2" xfId="41057" xr:uid="{67E888BB-FB5A-4EA9-96DA-BF1EB6BD62AD}"/>
    <cellStyle name="20% - Accent6 62 2 3" xfId="21232" xr:uid="{9D2DA9BB-BF1F-4671-B3DE-F691557161C2}"/>
    <cellStyle name="20% - Accent6 62 2 3 2" xfId="49909" xr:uid="{7796A017-4D2C-4A22-8CFB-339F2D979877}"/>
    <cellStyle name="20% - Accent6 62 2 4" xfId="35352" xr:uid="{46E2F42A-A0B1-4915-924A-5DCA1187D9CD}"/>
    <cellStyle name="20% - Accent6 62 3" xfId="8084" xr:uid="{FFDB18BA-4B0A-4DC4-B857-0DBCC85A9CEF}"/>
    <cellStyle name="20% - Accent6 62 3 2" xfId="13796" xr:uid="{3E73FFA1-3919-4363-AEA9-834ABD51FA6F}"/>
    <cellStyle name="20% - Accent6 62 3 2 2" xfId="42474" xr:uid="{56C8BEF6-B82E-40B3-9E76-3CC3BE5DD226}"/>
    <cellStyle name="20% - Accent6 62 3 3" xfId="22649" xr:uid="{EE066454-2AC9-4D8C-9C63-A22A6612F383}"/>
    <cellStyle name="20% - Accent6 62 3 3 2" xfId="51326" xr:uid="{ED3A638E-BB15-42D7-BD83-B34ACADF456D}"/>
    <cellStyle name="20% - Accent6 62 3 4" xfId="36769" xr:uid="{67D65040-6A6F-48DF-A42D-0F4A795036DD}"/>
    <cellStyle name="20% - Accent6 62 4" xfId="9501" xr:uid="{C4EBE801-4E0B-4249-92CD-31AFC1A9E326}"/>
    <cellStyle name="20% - Accent6 62 4 2" xfId="15213" xr:uid="{684D1760-4071-477F-8F03-ABF9CD0EEEAC}"/>
    <cellStyle name="20% - Accent6 62 4 2 2" xfId="43891" xr:uid="{3B423295-7DF1-40C7-A7EB-201B0997FE6B}"/>
    <cellStyle name="20% - Accent6 62 4 3" xfId="24066" xr:uid="{A3C0B9E9-4B96-46B7-ACC8-63859C65F75E}"/>
    <cellStyle name="20% - Accent6 62 4 3 2" xfId="52743" xr:uid="{3B13C82D-6E36-4950-8C14-760B9B521C50}"/>
    <cellStyle name="20% - Accent6 62 4 4" xfId="38186" xr:uid="{613459E3-16FB-4B8B-B4B7-987F314C384D}"/>
    <cellStyle name="20% - Accent6 62 5" xfId="16728" xr:uid="{5FDCE628-EA8E-4C30-8072-F4F8F9C66AB7}"/>
    <cellStyle name="20% - Accent6 62 5 2" xfId="25581" xr:uid="{B90F25FE-7F4A-4B8C-BC85-FF73EBCE5E30}"/>
    <cellStyle name="20% - Accent6 62 5 2 2" xfId="54258" xr:uid="{42CAB5DF-25C9-4972-A79E-E9AE170BFE24}"/>
    <cellStyle name="20% - Accent6 62 5 3" xfId="45406" xr:uid="{A62CAADE-D359-4623-A834-1087E6E8CB84}"/>
    <cellStyle name="20% - Accent6 62 6" xfId="18287" xr:uid="{E8C3E403-34A1-4D5B-A449-70E22FA075A8}"/>
    <cellStyle name="20% - Accent6 62 6 2" xfId="27140" xr:uid="{F201A93E-7155-4B89-9C5F-1E73626AB4B4}"/>
    <cellStyle name="20% - Accent6 62 6 2 2" xfId="55817" xr:uid="{D9880B26-036F-4CA5-A28B-E6FCB320333D}"/>
    <cellStyle name="20% - Accent6 62 6 3" xfId="46965" xr:uid="{7DEAE016-7F67-481A-8172-3444D3D5DC9F}"/>
    <cellStyle name="20% - Accent6 62 7" xfId="11028" xr:uid="{30669D58-A8B5-482C-AE57-A639BBF8FAC1}"/>
    <cellStyle name="20% - Accent6 62 7 2" xfId="28733" xr:uid="{94135AA2-6CB6-4465-B33F-558BE07223EB}"/>
    <cellStyle name="20% - Accent6 62 7 2 2" xfId="57410" xr:uid="{EC8F2BB2-3E71-4F38-A7CE-9C27EC99A836}"/>
    <cellStyle name="20% - Accent6 62 7 3" xfId="39706" xr:uid="{336C2CEB-8D21-4B9A-89AE-F7930ECD775D}"/>
    <cellStyle name="20% - Accent6 62 8" xfId="19881" xr:uid="{FD5B43DA-EF23-4CB2-97A7-6C05BCB24770}"/>
    <cellStyle name="20% - Accent6 62 8 2" xfId="48558" xr:uid="{E0E307E7-ECDB-45A4-824A-8F99CD311E97}"/>
    <cellStyle name="20% - Accent6 62 9" xfId="34001" xr:uid="{606C97A8-D9A8-4394-8FC1-CBB20BA073AF}"/>
    <cellStyle name="20% - Accent6 63" xfId="5338" xr:uid="{35669F4D-90FC-4F3E-99F2-FCD59B89E094}"/>
    <cellStyle name="20% - Accent6 63 2" xfId="6689" xr:uid="{C501AB6C-E815-4EE5-AF41-4F3D3C29AC2F}"/>
    <cellStyle name="20% - Accent6 63 2 2" xfId="12401" xr:uid="{164992AB-B889-48A0-892E-9FD701D7E8A2}"/>
    <cellStyle name="20% - Accent6 63 2 2 2" xfId="41079" xr:uid="{E28DF220-3623-4AD9-A50B-5BBE51089394}"/>
    <cellStyle name="20% - Accent6 63 2 3" xfId="21254" xr:uid="{0585027C-B849-4D42-8435-4E8C9B95F007}"/>
    <cellStyle name="20% - Accent6 63 2 3 2" xfId="49931" xr:uid="{1A6F5146-27DE-4784-9E16-4851B6B4EE22}"/>
    <cellStyle name="20% - Accent6 63 2 4" xfId="35374" xr:uid="{2248A70E-F8F7-4D46-99D4-B90926A545F6}"/>
    <cellStyle name="20% - Accent6 63 3" xfId="8106" xr:uid="{BE04035A-88B5-430D-9CCD-4DF728E41742}"/>
    <cellStyle name="20% - Accent6 63 3 2" xfId="13818" xr:uid="{0FFA5486-179D-45E4-9AED-4E73BCDBC84C}"/>
    <cellStyle name="20% - Accent6 63 3 2 2" xfId="42496" xr:uid="{49D757E7-AA72-403B-A8A6-BFCD2A407F0C}"/>
    <cellStyle name="20% - Accent6 63 3 3" xfId="22671" xr:uid="{4D5B1B88-B35B-4C67-9805-0AB23368C8C9}"/>
    <cellStyle name="20% - Accent6 63 3 3 2" xfId="51348" xr:uid="{A22A11CF-AD27-4661-B264-E49239DD991D}"/>
    <cellStyle name="20% - Accent6 63 3 4" xfId="36791" xr:uid="{3426BC3B-50A9-4E1A-A45D-EE18D2B34D18}"/>
    <cellStyle name="20% - Accent6 63 4" xfId="9523" xr:uid="{144A7DFF-0F0C-4876-B0FE-A008A4EB2726}"/>
    <cellStyle name="20% - Accent6 63 4 2" xfId="15235" xr:uid="{2C30CF15-421E-41C8-A856-207A3F04B63E}"/>
    <cellStyle name="20% - Accent6 63 4 2 2" xfId="43913" xr:uid="{44582115-7928-41AA-8B25-0D817B6FA60A}"/>
    <cellStyle name="20% - Accent6 63 4 3" xfId="24088" xr:uid="{8CFE2565-C6DB-42BD-8A3C-169DAB1A9D83}"/>
    <cellStyle name="20% - Accent6 63 4 3 2" xfId="52765" xr:uid="{BBC2FBE4-DA56-4BFD-B9A3-30587C3F1B04}"/>
    <cellStyle name="20% - Accent6 63 4 4" xfId="38208" xr:uid="{E7DFE101-4753-4447-BD82-BE9F5EC0BCB0}"/>
    <cellStyle name="20% - Accent6 63 5" xfId="16750" xr:uid="{154E4442-8FBB-4EA1-A95B-E6B184F6DE08}"/>
    <cellStyle name="20% - Accent6 63 5 2" xfId="25603" xr:uid="{554CE67B-C69E-4904-B92E-4FD3FD2729D1}"/>
    <cellStyle name="20% - Accent6 63 5 2 2" xfId="54280" xr:uid="{7AC8B8A7-2F3C-4844-9D24-560D130DB4FB}"/>
    <cellStyle name="20% - Accent6 63 5 3" xfId="45428" xr:uid="{2637E5E6-47BC-4A88-8BE9-71369E827AE2}"/>
    <cellStyle name="20% - Accent6 63 6" xfId="18309" xr:uid="{863AE7A8-9D47-4539-AF8B-F3E56045C08F}"/>
    <cellStyle name="20% - Accent6 63 6 2" xfId="27162" xr:uid="{1FFF3949-9F76-4499-A1A8-F297F6E89091}"/>
    <cellStyle name="20% - Accent6 63 6 2 2" xfId="55839" xr:uid="{1B7CEC66-96C1-431D-9C09-0BDF197E957B}"/>
    <cellStyle name="20% - Accent6 63 6 3" xfId="46987" xr:uid="{91AD7B1C-8482-46DE-A457-BA805125D465}"/>
    <cellStyle name="20% - Accent6 63 7" xfId="11050" xr:uid="{FD7EF99E-605B-4125-8A2C-D3D9F5EDB889}"/>
    <cellStyle name="20% - Accent6 63 7 2" xfId="28755" xr:uid="{631338BE-C5E4-4B1F-B3C8-F0BED4A68258}"/>
    <cellStyle name="20% - Accent6 63 7 2 2" xfId="57432" xr:uid="{96D3C2FA-A762-4836-9747-025C331AB5E9}"/>
    <cellStyle name="20% - Accent6 63 7 3" xfId="39728" xr:uid="{796D3778-B6F5-4FE7-BE1A-ABFA99AB3948}"/>
    <cellStyle name="20% - Accent6 63 8" xfId="19903" xr:uid="{BCD5E1F0-AAAE-4C1F-976E-2B9DFD5BE4C0}"/>
    <cellStyle name="20% - Accent6 63 8 2" xfId="48580" xr:uid="{D973837C-DB7B-46E5-B7D8-D3C8A39813D5}"/>
    <cellStyle name="20% - Accent6 63 9" xfId="34023" xr:uid="{D88B5B56-B557-48B8-A604-79F528FE2098}"/>
    <cellStyle name="20% - Accent6 64" xfId="5360" xr:uid="{A40A4471-44B5-448E-97D4-29D93FAD0709}"/>
    <cellStyle name="20% - Accent6 64 2" xfId="6711" xr:uid="{1415D510-E4A1-412B-8164-66DFAD1A0681}"/>
    <cellStyle name="20% - Accent6 64 2 2" xfId="12423" xr:uid="{646EA306-D4F2-4866-8FB6-819CC857E936}"/>
    <cellStyle name="20% - Accent6 64 2 2 2" xfId="41101" xr:uid="{C06D5E00-DC85-4BF1-B83E-E1604C6A0019}"/>
    <cellStyle name="20% - Accent6 64 2 3" xfId="21276" xr:uid="{4D1A620F-5F23-4BE9-95DA-132391B77B0E}"/>
    <cellStyle name="20% - Accent6 64 2 3 2" xfId="49953" xr:uid="{E31A81AC-1A56-4682-8D76-8D9DCB666B1E}"/>
    <cellStyle name="20% - Accent6 64 2 4" xfId="35396" xr:uid="{10C7816D-07AE-4A26-9B97-013982C13100}"/>
    <cellStyle name="20% - Accent6 64 3" xfId="8128" xr:uid="{601C8143-4109-484C-84A4-16C0A7507FC9}"/>
    <cellStyle name="20% - Accent6 64 3 2" xfId="13840" xr:uid="{10DCCAEF-90FE-4894-B4A7-65E7651B8C87}"/>
    <cellStyle name="20% - Accent6 64 3 2 2" xfId="42518" xr:uid="{C9A2A93E-93A7-4757-BE88-649F6F9C093B}"/>
    <cellStyle name="20% - Accent6 64 3 3" xfId="22693" xr:uid="{1B9CE219-C416-400E-9073-FFA39BD9B20A}"/>
    <cellStyle name="20% - Accent6 64 3 3 2" xfId="51370" xr:uid="{EC78213E-4B10-4545-B23E-F8A036A84774}"/>
    <cellStyle name="20% - Accent6 64 3 4" xfId="36813" xr:uid="{7695BC49-8703-4A44-8AED-DF1C887CBF45}"/>
    <cellStyle name="20% - Accent6 64 4" xfId="9545" xr:uid="{CC0636CA-4EBA-4FE9-8749-0E6552762D67}"/>
    <cellStyle name="20% - Accent6 64 4 2" xfId="15257" xr:uid="{641DE082-CB68-4210-B0C5-789955DE2CB6}"/>
    <cellStyle name="20% - Accent6 64 4 2 2" xfId="43935" xr:uid="{00CEE25F-D68A-4D0F-A516-7C7BC683C087}"/>
    <cellStyle name="20% - Accent6 64 4 3" xfId="24110" xr:uid="{A89DBD30-A67D-4EF6-A2B0-3CCDE69A3BD2}"/>
    <cellStyle name="20% - Accent6 64 4 3 2" xfId="52787" xr:uid="{CDA05D0E-53D7-4F53-939B-D83974C78160}"/>
    <cellStyle name="20% - Accent6 64 4 4" xfId="38230" xr:uid="{260414F9-3424-46E6-839B-52E64C0E35DB}"/>
    <cellStyle name="20% - Accent6 64 5" xfId="16772" xr:uid="{437235B1-F90D-4E5F-95F6-9FB2B775D2E7}"/>
    <cellStyle name="20% - Accent6 64 5 2" xfId="25625" xr:uid="{098C3CC0-E9A9-4136-9E38-4A46ABBAB526}"/>
    <cellStyle name="20% - Accent6 64 5 2 2" xfId="54302" xr:uid="{A61B104C-D188-4320-B136-798A33722652}"/>
    <cellStyle name="20% - Accent6 64 5 3" xfId="45450" xr:uid="{2F5E57A4-FD16-4EED-A69D-ED1750C07698}"/>
    <cellStyle name="20% - Accent6 64 6" xfId="18331" xr:uid="{EBD3B8B2-7942-416D-B3E7-7D0D2F5CFA3B}"/>
    <cellStyle name="20% - Accent6 64 6 2" xfId="27184" xr:uid="{DE7B1B09-E34A-460C-B82C-01FA81EEA5BB}"/>
    <cellStyle name="20% - Accent6 64 6 2 2" xfId="55861" xr:uid="{18E362FB-6584-4F8A-B858-BF4159452C17}"/>
    <cellStyle name="20% - Accent6 64 6 3" xfId="47009" xr:uid="{5BCA4DCE-AE91-4701-BED2-9D4316E53B19}"/>
    <cellStyle name="20% - Accent6 64 7" xfId="11072" xr:uid="{52F866F3-2C4B-4D09-A8E3-344473A8D12A}"/>
    <cellStyle name="20% - Accent6 64 7 2" xfId="28777" xr:uid="{05CC82FD-2DDB-447B-BFC5-686E046E996E}"/>
    <cellStyle name="20% - Accent6 64 7 2 2" xfId="57454" xr:uid="{BCDB650A-DF7B-4ACB-AA3D-FAE91D251849}"/>
    <cellStyle name="20% - Accent6 64 7 3" xfId="39750" xr:uid="{CFA9DF0C-8923-44D4-B659-0A337EBA95AC}"/>
    <cellStyle name="20% - Accent6 64 8" xfId="19925" xr:uid="{7626717D-33FB-484A-BEFE-9282127AE87E}"/>
    <cellStyle name="20% - Accent6 64 8 2" xfId="48602" xr:uid="{5694D724-0F56-4F17-8E78-13B3C4AF43DC}"/>
    <cellStyle name="20% - Accent6 64 9" xfId="34045" xr:uid="{E713942D-EF03-4C58-B0C8-99D85BAB5734}"/>
    <cellStyle name="20% - Accent6 65" xfId="6733" xr:uid="{1216520A-C451-4296-BCC7-3A8615DC595B}"/>
    <cellStyle name="20% - Accent6 65 2" xfId="8150" xr:uid="{A97BEDC8-3460-4B34-BE22-ED687FE5213B}"/>
    <cellStyle name="20% - Accent6 65 2 2" xfId="13862" xr:uid="{AED488A8-1168-448C-A347-FF98EC84D3E3}"/>
    <cellStyle name="20% - Accent6 65 2 2 2" xfId="42540" xr:uid="{33BD11E9-3D1D-4BD3-8249-F022628D3830}"/>
    <cellStyle name="20% - Accent6 65 2 3" xfId="22715" xr:uid="{A6304A9A-1C46-4944-A3FB-164E6554A006}"/>
    <cellStyle name="20% - Accent6 65 2 3 2" xfId="51392" xr:uid="{9940EF99-0771-4F5B-A662-84D10D86A9B1}"/>
    <cellStyle name="20% - Accent6 65 2 4" xfId="36835" xr:uid="{84C76324-8597-4651-AEDA-916424A834F9}"/>
    <cellStyle name="20% - Accent6 65 3" xfId="9567" xr:uid="{E0C6C1AE-5F4C-4DF2-995C-224403326B87}"/>
    <cellStyle name="20% - Accent6 65 3 2" xfId="15279" xr:uid="{950AB083-5165-41CC-B449-BAC89288AEC2}"/>
    <cellStyle name="20% - Accent6 65 3 2 2" xfId="43957" xr:uid="{85057958-1CC2-4EBF-8016-356F71117B6A}"/>
    <cellStyle name="20% - Accent6 65 3 3" xfId="24132" xr:uid="{12D7669B-30AF-4EA3-8785-A7F6034F1C6A}"/>
    <cellStyle name="20% - Accent6 65 3 3 2" xfId="52809" xr:uid="{A079496C-B916-4E38-9374-CF9A194A95A1}"/>
    <cellStyle name="20% - Accent6 65 3 4" xfId="38252" xr:uid="{17FF24DC-94C0-4901-8D90-FF088F5C336B}"/>
    <cellStyle name="20% - Accent6 65 4" xfId="16794" xr:uid="{A8D3212E-08D0-4986-A63F-E32EF7BEF7C6}"/>
    <cellStyle name="20% - Accent6 65 4 2" xfId="25647" xr:uid="{9AF36118-7D08-447D-A213-6DDEF28BF951}"/>
    <cellStyle name="20% - Accent6 65 4 2 2" xfId="54324" xr:uid="{CD1DFA2D-C2BD-4E1E-97C2-CEB662194D77}"/>
    <cellStyle name="20% - Accent6 65 4 3" xfId="45472" xr:uid="{CC5DAE9C-AEC4-48AD-B533-49E96AFF1759}"/>
    <cellStyle name="20% - Accent6 65 5" xfId="18353" xr:uid="{B22EEC91-746C-4D33-9A04-EB743066E54D}"/>
    <cellStyle name="20% - Accent6 65 5 2" xfId="27206" xr:uid="{6FCD3081-6151-423F-80C4-DB4853BA82B4}"/>
    <cellStyle name="20% - Accent6 65 5 2 2" xfId="55883" xr:uid="{FF920167-576E-4BFD-9895-CBC351862490}"/>
    <cellStyle name="20% - Accent6 65 5 3" xfId="47031" xr:uid="{8C993DF5-86D2-4AE2-A61B-47C020B4CCF8}"/>
    <cellStyle name="20% - Accent6 65 6" xfId="12445" xr:uid="{A204F6B8-4747-4464-9740-3809B5573E5D}"/>
    <cellStyle name="20% - Accent6 65 6 2" xfId="28799" xr:uid="{9642527B-16AF-4BB4-AD93-DEE330629CD6}"/>
    <cellStyle name="20% - Accent6 65 6 2 2" xfId="57476" xr:uid="{040B0C81-2DBC-4534-A3F1-1A9A1C1580A8}"/>
    <cellStyle name="20% - Accent6 65 6 3" xfId="41123" xr:uid="{0A0E7F6C-C1F0-4FEA-8F72-6A052A99A4B9}"/>
    <cellStyle name="20% - Accent6 65 7" xfId="21298" xr:uid="{E729EFA0-0631-47C5-B0FC-30D743904C57}"/>
    <cellStyle name="20% - Accent6 65 7 2" xfId="49975" xr:uid="{CFBD99DA-2EF0-4BC9-B1D8-58928F2A165F}"/>
    <cellStyle name="20% - Accent6 65 8" xfId="35418" xr:uid="{DD9CB82A-08FE-4D18-9178-6549150E6E3A}"/>
    <cellStyle name="20% - Accent6 66" xfId="6755" xr:uid="{D315B404-C96C-47B6-A68A-63141DC103D3}"/>
    <cellStyle name="20% - Accent6 66 2" xfId="8172" xr:uid="{BFD6BCC2-79D3-44B9-8D3F-98A69ABF4D6C}"/>
    <cellStyle name="20% - Accent6 66 2 2" xfId="13884" xr:uid="{276B63D9-ED3A-438A-90A0-766E9368E2E5}"/>
    <cellStyle name="20% - Accent6 66 2 2 2" xfId="42562" xr:uid="{981B332C-D989-49F0-9AEB-BAAC0B543B29}"/>
    <cellStyle name="20% - Accent6 66 2 3" xfId="22737" xr:uid="{DF7CD28B-86FE-4F75-98AE-25F0ED32BC0B}"/>
    <cellStyle name="20% - Accent6 66 2 3 2" xfId="51414" xr:uid="{11DC730B-1C31-48A4-A4E3-4E10DB25B96C}"/>
    <cellStyle name="20% - Accent6 66 2 4" xfId="36857" xr:uid="{87106F1F-1BE7-4775-B458-41F299FFA6B8}"/>
    <cellStyle name="20% - Accent6 66 3" xfId="9589" xr:uid="{54CF7A59-3C33-4CC0-90F3-A4CEF32BB3EC}"/>
    <cellStyle name="20% - Accent6 66 3 2" xfId="15301" xr:uid="{2FA2BB44-DE63-4B1D-81A8-86C8B2A3C6F5}"/>
    <cellStyle name="20% - Accent6 66 3 2 2" xfId="43979" xr:uid="{9291F60C-D399-40F4-A389-D6B95E30BFB2}"/>
    <cellStyle name="20% - Accent6 66 3 3" xfId="24154" xr:uid="{2FEDAC8A-3C8B-4F60-9A54-8F85B6A7EB0A}"/>
    <cellStyle name="20% - Accent6 66 3 3 2" xfId="52831" xr:uid="{5B99CA14-1036-44EA-A703-DDC03FAA645A}"/>
    <cellStyle name="20% - Accent6 66 3 4" xfId="38274" xr:uid="{305E015A-DA47-4A18-8B3E-348C529EEF4E}"/>
    <cellStyle name="20% - Accent6 66 4" xfId="16816" xr:uid="{7873D6E3-29B7-410B-8351-AFF60203DDD4}"/>
    <cellStyle name="20% - Accent6 66 4 2" xfId="25669" xr:uid="{9AEEA87F-EDF8-49B5-971C-9CCDF95F68C9}"/>
    <cellStyle name="20% - Accent6 66 4 2 2" xfId="54346" xr:uid="{19B9EEB9-5B94-4D56-A18A-17FF3A5CBAF7}"/>
    <cellStyle name="20% - Accent6 66 4 3" xfId="45494" xr:uid="{D64BF064-28FE-45AC-BDF9-E7F92F78D8B6}"/>
    <cellStyle name="20% - Accent6 66 5" xfId="18375" xr:uid="{11C9DFE0-1F88-48BB-BFB6-86174E5A5FA2}"/>
    <cellStyle name="20% - Accent6 66 5 2" xfId="27228" xr:uid="{5CECFBFF-9F5B-4E2D-B7FA-43AABEC41A37}"/>
    <cellStyle name="20% - Accent6 66 5 2 2" xfId="55905" xr:uid="{E1B42DB4-1F8B-4D1A-A36D-0DD8177796BE}"/>
    <cellStyle name="20% - Accent6 66 5 3" xfId="47053" xr:uid="{004064EF-675F-46BB-8F70-ACFBB2A4FAFC}"/>
    <cellStyle name="20% - Accent6 66 6" xfId="12467" xr:uid="{0C5C98E7-8CA6-495F-9C12-5D55D1B09465}"/>
    <cellStyle name="20% - Accent6 66 6 2" xfId="28821" xr:uid="{C23E7F4F-27D6-45D5-BBFC-E83BDB6807D0}"/>
    <cellStyle name="20% - Accent6 66 6 2 2" xfId="57498" xr:uid="{2089F443-E4BA-433D-ADC7-1D363CC17813}"/>
    <cellStyle name="20% - Accent6 66 6 3" xfId="41145" xr:uid="{8E9C3A87-AD9F-474F-AA77-2F35BDF33388}"/>
    <cellStyle name="20% - Accent6 66 7" xfId="21320" xr:uid="{D98907F1-0EEE-4B0E-BA4E-876B99DE9FFE}"/>
    <cellStyle name="20% - Accent6 66 7 2" xfId="49997" xr:uid="{BC1DDAC5-E4C8-4350-B92E-6A8F021C0E60}"/>
    <cellStyle name="20% - Accent6 66 8" xfId="35440" xr:uid="{9469801C-5B50-4576-9EDF-9474C8F0B1DF}"/>
    <cellStyle name="20% - Accent6 67" xfId="6777" xr:uid="{6D09FAC5-52AF-464B-AB72-9C13FE02D12A}"/>
    <cellStyle name="20% - Accent6 67 2" xfId="8194" xr:uid="{8BF40F4A-212E-4DD7-B1A8-006443DE87AB}"/>
    <cellStyle name="20% - Accent6 67 2 2" xfId="13906" xr:uid="{110F8A18-A9DC-489C-8975-B0188E7391F9}"/>
    <cellStyle name="20% - Accent6 67 2 2 2" xfId="42584" xr:uid="{7456072C-531E-4408-A5B1-E6311E52A0A1}"/>
    <cellStyle name="20% - Accent6 67 2 3" xfId="22759" xr:uid="{877D5CCF-73CA-4D16-A4F2-99D67FCA494D}"/>
    <cellStyle name="20% - Accent6 67 2 3 2" xfId="51436" xr:uid="{926D0309-6355-4188-92A8-FC40268EA155}"/>
    <cellStyle name="20% - Accent6 67 2 4" xfId="36879" xr:uid="{2257E327-FBEB-4047-96F3-3B5D3635D514}"/>
    <cellStyle name="20% - Accent6 67 3" xfId="9611" xr:uid="{191F14C1-6646-40FC-9A13-B413160FEC5B}"/>
    <cellStyle name="20% - Accent6 67 3 2" xfId="15323" xr:uid="{34B3F4F0-3BB8-4D21-83A8-6CCC0A097F80}"/>
    <cellStyle name="20% - Accent6 67 3 2 2" xfId="44001" xr:uid="{E92FAB95-70D1-4AE5-BEE7-761B1F6A7C59}"/>
    <cellStyle name="20% - Accent6 67 3 3" xfId="24176" xr:uid="{0E8427AE-B8AC-403C-A00B-A5B599A018AF}"/>
    <cellStyle name="20% - Accent6 67 3 3 2" xfId="52853" xr:uid="{2E65478F-A17D-4135-AAAF-A6BE0411BFE1}"/>
    <cellStyle name="20% - Accent6 67 3 4" xfId="38296" xr:uid="{F9BB78C0-31AD-4ED8-B549-7136D7F6A3DD}"/>
    <cellStyle name="20% - Accent6 67 4" xfId="16838" xr:uid="{81BB85D4-BBE2-4D3F-AC72-0FBE3C738FE0}"/>
    <cellStyle name="20% - Accent6 67 4 2" xfId="25691" xr:uid="{72FB704C-1978-4DDB-9CAF-7A31EE846448}"/>
    <cellStyle name="20% - Accent6 67 4 2 2" xfId="54368" xr:uid="{9B74AD99-3368-4031-9A97-AB7B75ABA045}"/>
    <cellStyle name="20% - Accent6 67 4 3" xfId="45516" xr:uid="{35EE5E4F-660D-4A4C-9818-FD2D78D98E5B}"/>
    <cellStyle name="20% - Accent6 67 5" xfId="18397" xr:uid="{6FF92EE3-6B26-41E8-9C26-821C058A2867}"/>
    <cellStyle name="20% - Accent6 67 5 2" xfId="27250" xr:uid="{01B88189-4290-4B44-9425-0EB91CBA2175}"/>
    <cellStyle name="20% - Accent6 67 5 2 2" xfId="55927" xr:uid="{7FC67C85-2374-4936-AC0E-9C0C9594A358}"/>
    <cellStyle name="20% - Accent6 67 5 3" xfId="47075" xr:uid="{3200425A-EA6E-4EE2-AABC-625294F10228}"/>
    <cellStyle name="20% - Accent6 67 6" xfId="12489" xr:uid="{37AE26F9-A1E1-4439-A900-BEB9A44BB4A1}"/>
    <cellStyle name="20% - Accent6 67 6 2" xfId="28843" xr:uid="{9E801B89-1635-443A-8A1D-F7159C70094E}"/>
    <cellStyle name="20% - Accent6 67 6 2 2" xfId="57520" xr:uid="{BFDD20A4-E795-45A0-AD27-C020F7388A5F}"/>
    <cellStyle name="20% - Accent6 67 6 3" xfId="41167" xr:uid="{03DAADCD-1ECB-4897-8E11-220FD6A11BCE}"/>
    <cellStyle name="20% - Accent6 67 7" xfId="21342" xr:uid="{1CD669F0-6A72-4098-867B-7A877D523670}"/>
    <cellStyle name="20% - Accent6 67 7 2" xfId="50019" xr:uid="{7E75A233-ACB7-41A2-9115-E64A5298FACD}"/>
    <cellStyle name="20% - Accent6 67 8" xfId="35462" xr:uid="{8A195A63-B9DE-4F10-8846-E0D9F4CB443C}"/>
    <cellStyle name="20% - Accent6 68" xfId="5380" xr:uid="{3D7DB52F-AC0E-4363-A1D9-B29A428288A1}"/>
    <cellStyle name="20% - Accent6 68 2" xfId="9633" xr:uid="{6F6212A4-4110-43DB-823F-5CA553F91A84}"/>
    <cellStyle name="20% - Accent6 68 2 2" xfId="15345" xr:uid="{4565E6F9-D1FB-4FF7-9D78-B672C8ECBF2C}"/>
    <cellStyle name="20% - Accent6 68 2 2 2" xfId="44023" xr:uid="{BEB5A48D-8499-44F1-BAF8-6FAF95ECDD75}"/>
    <cellStyle name="20% - Accent6 68 2 3" xfId="24198" xr:uid="{E0546EAB-67A6-47B4-AE3D-682AFEA643AA}"/>
    <cellStyle name="20% - Accent6 68 2 3 2" xfId="52875" xr:uid="{9FDED8F7-6C31-4A19-880F-189FBEC40465}"/>
    <cellStyle name="20% - Accent6 68 2 4" xfId="38318" xr:uid="{61AF2305-AAA2-45F5-82C6-11CEE8AE01ED}"/>
    <cellStyle name="20% - Accent6 68 3" xfId="16860" xr:uid="{EF3FF3A9-F07F-489C-A141-34029F360350}"/>
    <cellStyle name="20% - Accent6 68 3 2" xfId="25713" xr:uid="{264E871B-B4BA-4E76-9F21-92E60CF93EFF}"/>
    <cellStyle name="20% - Accent6 68 3 2 2" xfId="54390" xr:uid="{8EAE988A-0914-4E42-9B97-AB45AD519F5B}"/>
    <cellStyle name="20% - Accent6 68 3 3" xfId="45538" xr:uid="{02E32534-9A56-42C7-8413-617AD0CDAB66}"/>
    <cellStyle name="20% - Accent6 68 4" xfId="18419" xr:uid="{9641037B-123F-4857-AF74-FC207A9D5089}"/>
    <cellStyle name="20% - Accent6 68 4 2" xfId="27272" xr:uid="{A5A8F2B1-4C96-4418-8CC2-114A3B071F0E}"/>
    <cellStyle name="20% - Accent6 68 4 2 2" xfId="55949" xr:uid="{5EFB18A4-C3A2-4FF6-93F7-406075935F75}"/>
    <cellStyle name="20% - Accent6 68 4 3" xfId="47097" xr:uid="{3B32A8AF-1499-4DD7-8363-239F3D92E096}"/>
    <cellStyle name="20% - Accent6 68 5" xfId="11092" xr:uid="{DF26BA56-E77B-4AEE-86CF-24B6A7831D8F}"/>
    <cellStyle name="20% - Accent6 68 5 2" xfId="28865" xr:uid="{8CEEBE50-A910-4679-A827-1CC9339592AF}"/>
    <cellStyle name="20% - Accent6 68 5 2 2" xfId="57542" xr:uid="{553DF802-7C7C-4ADD-8BC7-E73D71A39A43}"/>
    <cellStyle name="20% - Accent6 68 5 3" xfId="39770" xr:uid="{2C5E32E6-32EB-4AAD-A83D-C9234798969A}"/>
    <cellStyle name="20% - Accent6 68 6" xfId="19945" xr:uid="{FB9BB237-29BB-4F97-B597-53DDC2C3EB01}"/>
    <cellStyle name="20% - Accent6 68 6 2" xfId="48622" xr:uid="{C60D3845-A7A4-4D58-921C-C7835A2F8D44}"/>
    <cellStyle name="20% - Accent6 68 7" xfId="34065" xr:uid="{6DA6610F-BDDC-467D-8772-E1089F58307E}"/>
    <cellStyle name="20% - Accent6 69" xfId="6797" xr:uid="{75D67D68-6BED-4846-8086-1B59D9105C8A}"/>
    <cellStyle name="20% - Accent6 69 2" xfId="9655" xr:uid="{0EF8A4F8-8E45-4758-98CB-0C187E1225D0}"/>
    <cellStyle name="20% - Accent6 69 2 2" xfId="15367" xr:uid="{8A626A9F-469D-49F1-90FE-474E9E28BEEB}"/>
    <cellStyle name="20% - Accent6 69 2 2 2" xfId="44045" xr:uid="{92162924-07C0-421E-A8DF-DFE68DF66F84}"/>
    <cellStyle name="20% - Accent6 69 2 3" xfId="24220" xr:uid="{901EAFCD-AF7A-4DD2-AC1B-2ED259452191}"/>
    <cellStyle name="20% - Accent6 69 2 3 2" xfId="52897" xr:uid="{51E6E2C1-B4CA-4B73-902A-132717B53CFE}"/>
    <cellStyle name="20% - Accent6 69 2 4" xfId="38340" xr:uid="{B3AED0D4-A4BF-4389-B58D-A393EEC70D4F}"/>
    <cellStyle name="20% - Accent6 69 3" xfId="16882" xr:uid="{C1045A17-B95C-41A3-A4C6-0EF49D9DF05C}"/>
    <cellStyle name="20% - Accent6 69 3 2" xfId="25735" xr:uid="{83AE6EC7-5C7B-4A94-8D74-BE7ED474BE7F}"/>
    <cellStyle name="20% - Accent6 69 3 2 2" xfId="54412" xr:uid="{CA44C8E4-088A-47FF-B89D-DF3C0E777837}"/>
    <cellStyle name="20% - Accent6 69 3 3" xfId="45560" xr:uid="{1A1FAFC5-7E98-48B8-978C-86BBBE0C06C7}"/>
    <cellStyle name="20% - Accent6 69 4" xfId="18441" xr:uid="{90C38EF7-63B7-4315-96A6-0EC41F283E90}"/>
    <cellStyle name="20% - Accent6 69 4 2" xfId="27294" xr:uid="{E19C907F-34E9-4397-A97E-44D0D34BC48E}"/>
    <cellStyle name="20% - Accent6 69 4 2 2" xfId="55971" xr:uid="{8C0610D6-51F4-4BFE-A7C0-A3A5F8B5DA5C}"/>
    <cellStyle name="20% - Accent6 69 4 3" xfId="47119" xr:uid="{23C5FEE7-05F6-4092-B3F6-F438C85128A5}"/>
    <cellStyle name="20% - Accent6 69 5" xfId="12509" xr:uid="{6BC8A095-8493-48D3-91AB-0475A424D05E}"/>
    <cellStyle name="20% - Accent6 69 5 2" xfId="28887" xr:uid="{E72CD980-67C6-4B4B-977B-99144207219B}"/>
    <cellStyle name="20% - Accent6 69 5 2 2" xfId="57564" xr:uid="{DE03F5E5-EBC6-4148-8F6C-6BE716004F3A}"/>
    <cellStyle name="20% - Accent6 69 5 3" xfId="41187" xr:uid="{15A0B2F0-6FD6-4085-9856-BC3031B7D12A}"/>
    <cellStyle name="20% - Accent6 69 6" xfId="21362" xr:uid="{10193C33-080F-47B5-A64C-AAF6F3A591EF}"/>
    <cellStyle name="20% - Accent6 69 6 2" xfId="50039" xr:uid="{9A9989BA-C3FA-4D42-937E-CE14308B5546}"/>
    <cellStyle name="20% - Accent6 69 7" xfId="35482" xr:uid="{2E1E069B-7AC1-46EC-8BD8-64CB65883FC3}"/>
    <cellStyle name="20% - Accent6 7" xfId="376" xr:uid="{009AB806-D8F8-4F40-AC93-FF00E1291027}"/>
    <cellStyle name="20% - Accent6 7 10" xfId="9818" xr:uid="{580FB980-3B08-4788-9831-9683D2695AED}"/>
    <cellStyle name="20% - Accent6 7 10 2" xfId="38496" xr:uid="{718064F6-FCA6-4321-B12E-76E39921A20D}"/>
    <cellStyle name="20% - Accent6 7 11" xfId="18671" xr:uid="{81019F13-868D-431B-B2A5-ADBBAE6CC9DC}"/>
    <cellStyle name="20% - Accent6 7 11 2" xfId="47348" xr:uid="{48A10063-3A62-46FA-991F-39D628A4CA31}"/>
    <cellStyle name="20% - Accent6 7 12" xfId="29289" xr:uid="{EB396C9C-B9CE-408E-B797-096D895A3580}"/>
    <cellStyle name="20% - Accent6 7 2" xfId="485" xr:uid="{766EAE49-CD95-4DE0-9691-A5BCF68681B7}"/>
    <cellStyle name="20% - Accent6 7 2 2" xfId="2439" xr:uid="{363EC29E-2661-4B81-A3CD-F4DC8BC31958}"/>
    <cellStyle name="20% - Accent6 7 2 2 2" xfId="31179" xr:uid="{A6DE8B63-FA8C-4DA7-B532-D0CC1BB81140}"/>
    <cellStyle name="20% - Accent6 7 2 3" xfId="5457" xr:uid="{EF5F749A-EEE1-4ABF-BD42-94E4A0E10C22}"/>
    <cellStyle name="20% - Accent6 7 2 3 2" xfId="34142" xr:uid="{A9A66473-4653-4138-A4DB-AFCA556CF9B7}"/>
    <cellStyle name="20% - Accent6 7 2 4" xfId="11169" xr:uid="{0FE249FA-1B47-4764-BB7D-90D0D5DC19C7}"/>
    <cellStyle name="20% - Accent6 7 2 4 2" xfId="39847" xr:uid="{A90C3E4F-6E59-4C3E-9AC1-C4518B2D8E8E}"/>
    <cellStyle name="20% - Accent6 7 2 5" xfId="20022" xr:uid="{04729341-C424-4931-BAB5-41614C866C44}"/>
    <cellStyle name="20% - Accent6 7 2 5 2" xfId="48699" xr:uid="{B80BF7B0-08E2-4D20-914D-A4B346BEFF20}"/>
    <cellStyle name="20% - Accent6 7 2 6" xfId="29386" xr:uid="{FCFC273B-F1A3-424F-9350-647943365315}"/>
    <cellStyle name="20% - Accent6 7 3" xfId="604" xr:uid="{AF68529A-30DE-40FA-BAA1-FD2BE7DF6F71}"/>
    <cellStyle name="20% - Accent6 7 3 2" xfId="2558" xr:uid="{0E3F50C1-7A80-4D56-B2D3-D28707025713}"/>
    <cellStyle name="20% - Accent6 7 3 2 2" xfId="31298" xr:uid="{CE7DD34E-7054-4560-9241-68CD521E4254}"/>
    <cellStyle name="20% - Accent6 7 3 3" xfId="6874" xr:uid="{597892FA-80C3-48BD-BBD9-18889F4FB882}"/>
    <cellStyle name="20% - Accent6 7 3 3 2" xfId="35559" xr:uid="{56BB382B-D0F0-42BF-856D-0752392F838E}"/>
    <cellStyle name="20% - Accent6 7 3 4" xfId="12586" xr:uid="{B11B61B8-7F70-40FD-9115-5699FD068F4D}"/>
    <cellStyle name="20% - Accent6 7 3 4 2" xfId="41264" xr:uid="{F4DEF4E3-1762-40EF-A716-726B60B44FE0}"/>
    <cellStyle name="20% - Accent6 7 3 5" xfId="21439" xr:uid="{8D4D65E3-C4ED-4B30-9539-5BD4006D5346}"/>
    <cellStyle name="20% - Accent6 7 3 5 2" xfId="50116" xr:uid="{E7D085B1-15CB-4298-815E-BC78BC81945A}"/>
    <cellStyle name="20% - Accent6 7 3 6" xfId="29505" xr:uid="{17AA8FD0-32D2-4CD7-A941-1835CCA071C3}"/>
    <cellStyle name="20% - Accent6 7 4" xfId="745" xr:uid="{20203CE2-F103-44E5-828F-0E9A7032CB16}"/>
    <cellStyle name="20% - Accent6 7 4 2" xfId="2699" xr:uid="{6F2173FF-F9C8-451B-A2E5-E5311223506E}"/>
    <cellStyle name="20% - Accent6 7 4 2 2" xfId="31439" xr:uid="{7D86DCCD-AF49-4076-883C-A4BD0D4EB629}"/>
    <cellStyle name="20% - Accent6 7 4 3" xfId="8291" xr:uid="{E7A0D272-7498-4E77-B744-34BDE264177A}"/>
    <cellStyle name="20% - Accent6 7 4 3 2" xfId="36976" xr:uid="{86F2CF0E-D724-4928-8739-17193D3886F6}"/>
    <cellStyle name="20% - Accent6 7 4 4" xfId="14003" xr:uid="{29732D02-AEE8-4261-A7C4-77AF93E27257}"/>
    <cellStyle name="20% - Accent6 7 4 4 2" xfId="42681" xr:uid="{5183DB6B-A12C-4C25-BC00-5681EA8C097B}"/>
    <cellStyle name="20% - Accent6 7 4 5" xfId="22856" xr:uid="{9DFEBA43-71FE-4FD7-9040-2B523201CC8D}"/>
    <cellStyle name="20% - Accent6 7 4 5 2" xfId="51533" xr:uid="{4AA1BFFC-1267-4635-A806-B700A5B46FE4}"/>
    <cellStyle name="20% - Accent6 7 4 6" xfId="29646" xr:uid="{BB84A54D-6F7B-4044-8B21-C374B97A877F}"/>
    <cellStyle name="20% - Accent6 7 5" xfId="1018" xr:uid="{AF1B184B-8B2B-4D52-9B19-ED1B44904A42}"/>
    <cellStyle name="20% - Accent6 7 5 2" xfId="2972" xr:uid="{12884720-DD70-448A-BFD4-48D80BA4BB0E}"/>
    <cellStyle name="20% - Accent6 7 5 2 2" xfId="31712" xr:uid="{E20CCF07-34B7-4253-A956-CCF16A78DD98}"/>
    <cellStyle name="20% - Accent6 7 5 3" xfId="15518" xr:uid="{33CD6D98-4AC2-4773-8C5D-8F1876A8FF03}"/>
    <cellStyle name="20% - Accent6 7 5 3 2" xfId="44196" xr:uid="{B233B748-E472-4FF4-92E6-DD672AAA0B6D}"/>
    <cellStyle name="20% - Accent6 7 5 4" xfId="24371" xr:uid="{2F0EDCF5-7F23-4896-B320-BC69EA561FCD}"/>
    <cellStyle name="20% - Accent6 7 5 4 2" xfId="53048" xr:uid="{D3CA91D3-73C1-43A8-AF5D-08F0A9533A39}"/>
    <cellStyle name="20% - Accent6 7 5 5" xfId="29919" xr:uid="{2336E167-DA74-4BCB-8563-91CDF8D7C7C2}"/>
    <cellStyle name="20% - Accent6 7 6" xfId="1313" xr:uid="{30B2D2A7-18E0-444C-A09A-DA6A40CD67D7}"/>
    <cellStyle name="20% - Accent6 7 6 2" xfId="3267" xr:uid="{A42B9033-6531-47C7-9D8C-4EE3854C4D60}"/>
    <cellStyle name="20% - Accent6 7 6 2 2" xfId="32007" xr:uid="{2E59B7CC-3825-4BA8-B587-E32C76F512FC}"/>
    <cellStyle name="20% - Accent6 7 6 3" xfId="17077" xr:uid="{D2D36D9E-34F7-4D4F-86B3-ED1149863EC7}"/>
    <cellStyle name="20% - Accent6 7 6 3 2" xfId="45755" xr:uid="{CA3D2D53-70C1-48A8-8504-9FE9FBE18A95}"/>
    <cellStyle name="20% - Accent6 7 6 4" xfId="25930" xr:uid="{DB44ABED-D2A2-4BFC-B1D3-031664F39472}"/>
    <cellStyle name="20% - Accent6 7 6 4 2" xfId="54607" xr:uid="{4100468C-0216-4E24-B591-4AFF379F9BD3}"/>
    <cellStyle name="20% - Accent6 7 6 5" xfId="30214" xr:uid="{44E085A1-D91E-4F6E-A43E-903B563B6698}"/>
    <cellStyle name="20% - Accent6 7 7" xfId="1652" xr:uid="{388EDF20-D5D9-4B19-9389-F9B2C8E2E868}"/>
    <cellStyle name="20% - Accent6 7 7 2" xfId="3606" xr:uid="{9BECCACE-1D18-499C-A250-E410007FD2C7}"/>
    <cellStyle name="20% - Accent6 7 7 2 2" xfId="32346" xr:uid="{F919D078-535E-444F-94C1-E03C0EFDDAE3}"/>
    <cellStyle name="20% - Accent6 7 7 3" xfId="27523" xr:uid="{28C1EA24-248B-49EA-B37A-B198B6D4C57E}"/>
    <cellStyle name="20% - Accent6 7 7 3 2" xfId="56200" xr:uid="{6FABFD0C-859F-4928-B689-9AE50AC30600}"/>
    <cellStyle name="20% - Accent6 7 7 4" xfId="30553" xr:uid="{6E224284-DA72-410B-8C92-A4C66C761D2D}"/>
    <cellStyle name="20% - Accent6 7 8" xfId="2342" xr:uid="{520753EC-2B73-485F-A51C-B6119AD16A60}"/>
    <cellStyle name="20% - Accent6 7 8 2" xfId="31082" xr:uid="{A62BC8B1-9CC4-4F27-AB99-9D1B0F2533AB}"/>
    <cellStyle name="20% - Accent6 7 9" xfId="4106" xr:uid="{5A532F01-53D2-48C9-906F-7219852C02CE}"/>
    <cellStyle name="20% - Accent6 7 9 2" xfId="32791" xr:uid="{304BDF37-C16E-488B-BD1C-471AA508FE5C}"/>
    <cellStyle name="20% - Accent6 70" xfId="9677" xr:uid="{D2B1182F-52E6-46A9-8213-BE7F7E7834FD}"/>
    <cellStyle name="20% - Accent6 70 2" xfId="16904" xr:uid="{59D80FBA-E225-4AFA-90A8-756530F9D8AF}"/>
    <cellStyle name="20% - Accent6 70 2 2" xfId="25757" xr:uid="{64C83804-DD2D-40BA-99CC-0B269636ABFD}"/>
    <cellStyle name="20% - Accent6 70 2 2 2" xfId="54434" xr:uid="{0E700B2E-E66E-49B5-8B3A-0D276D27E5BC}"/>
    <cellStyle name="20% - Accent6 70 2 3" xfId="45582" xr:uid="{71931E3F-6426-4DA3-8E9E-854E77258B37}"/>
    <cellStyle name="20% - Accent6 70 3" xfId="18463" xr:uid="{CB5016C8-7697-4B6A-B1BD-3B170F5C7E32}"/>
    <cellStyle name="20% - Accent6 70 3 2" xfId="27316" xr:uid="{33BC2B67-68AB-4DF4-B7D0-CD2FD1A45574}"/>
    <cellStyle name="20% - Accent6 70 3 2 2" xfId="55993" xr:uid="{B085A2EC-79BB-417B-8024-793C39A46BC1}"/>
    <cellStyle name="20% - Accent6 70 3 3" xfId="47141" xr:uid="{5ED8755D-9A8A-402D-81D6-EBC562505F69}"/>
    <cellStyle name="20% - Accent6 70 4" xfId="15389" xr:uid="{2FF2E40E-532F-4663-8096-53986E0D50AD}"/>
    <cellStyle name="20% - Accent6 70 4 2" xfId="28909" xr:uid="{E2EB50D4-E662-4CCF-A79A-FAF74E220F03}"/>
    <cellStyle name="20% - Accent6 70 4 2 2" xfId="57586" xr:uid="{4F9F9521-38CD-4BB7-A175-112C617186EA}"/>
    <cellStyle name="20% - Accent6 70 4 3" xfId="44067" xr:uid="{136FA0A1-731C-49A1-9852-6725D28C685F}"/>
    <cellStyle name="20% - Accent6 70 5" xfId="24242" xr:uid="{4082AD01-9B75-468C-B1D9-76DC5A8F32B9}"/>
    <cellStyle name="20% - Accent6 70 5 2" xfId="52919" xr:uid="{C75CDECC-445D-46F9-B122-A71DFF0DA9EE}"/>
    <cellStyle name="20% - Accent6 70 6" xfId="38362" xr:uid="{CB1273A3-401A-4BDD-BC8E-CD9A942E9B86}"/>
    <cellStyle name="20% - Accent6 71" xfId="9699" xr:uid="{BEE7986F-9A10-4A0B-8A59-619AE94C02FA}"/>
    <cellStyle name="20% - Accent6 71 2" xfId="16926" xr:uid="{54A64D8D-1449-49C8-8D95-7716FFD68673}"/>
    <cellStyle name="20% - Accent6 71 2 2" xfId="25779" xr:uid="{20429F43-BE80-44ED-8141-DD8ABFCC0193}"/>
    <cellStyle name="20% - Accent6 71 2 2 2" xfId="54456" xr:uid="{95E3C6C8-9E0F-43FB-A53D-FBAE3A425FB3}"/>
    <cellStyle name="20% - Accent6 71 2 3" xfId="45604" xr:uid="{E439A5E8-5C89-4802-B165-D0B1FFF3AEB9}"/>
    <cellStyle name="20% - Accent6 71 3" xfId="18485" xr:uid="{07F3656E-3501-49B2-A655-DFFAF5A79C63}"/>
    <cellStyle name="20% - Accent6 71 3 2" xfId="27338" xr:uid="{77B807A0-B68A-40D6-A454-89E8F9374AC1}"/>
    <cellStyle name="20% - Accent6 71 3 2 2" xfId="56015" xr:uid="{3AB62FD7-5518-4FB7-8498-50059201E42B}"/>
    <cellStyle name="20% - Accent6 71 3 3" xfId="47163" xr:uid="{40EE6EF0-68F0-4804-AE11-09F2D0668264}"/>
    <cellStyle name="20% - Accent6 71 4" xfId="15411" xr:uid="{3E5224AD-CEA4-4418-B939-143266C20B3E}"/>
    <cellStyle name="20% - Accent6 71 4 2" xfId="28931" xr:uid="{F376E01A-BEC0-4113-9389-73A50EAAEEEC}"/>
    <cellStyle name="20% - Accent6 71 4 2 2" xfId="57608" xr:uid="{FF5A640E-887E-4E22-B733-D6FEF29C90E7}"/>
    <cellStyle name="20% - Accent6 71 4 3" xfId="44089" xr:uid="{2FDFD641-D60F-45B7-A02C-B470CC98EB4C}"/>
    <cellStyle name="20% - Accent6 71 5" xfId="24264" xr:uid="{FA9D11BB-4F9A-4E51-A98A-E377460A478D}"/>
    <cellStyle name="20% - Accent6 71 5 2" xfId="52941" xr:uid="{EB79CC80-2303-4CB9-BA34-C6D81784558E}"/>
    <cellStyle name="20% - Accent6 71 6" xfId="38384" xr:uid="{BA72BAF5-E98D-4ED9-AC70-04B3DB7BF695}"/>
    <cellStyle name="20% - Accent6 72" xfId="8214" xr:uid="{0F55912F-57AE-4ED1-A94D-4E5C7DE06125}"/>
    <cellStyle name="20% - Accent6 72 2" xfId="16948" xr:uid="{BAD08E53-C886-452D-9B96-27ED83330F45}"/>
    <cellStyle name="20% - Accent6 72 2 2" xfId="25801" xr:uid="{6D2200F9-CB5E-438D-9EBC-958F987C47DD}"/>
    <cellStyle name="20% - Accent6 72 2 2 2" xfId="54478" xr:uid="{CEC41D95-1AB1-4C82-8B3C-A18DEE61458B}"/>
    <cellStyle name="20% - Accent6 72 2 3" xfId="45626" xr:uid="{3ABAC31B-FD01-4E6F-B0EA-C8FA0CB6A709}"/>
    <cellStyle name="20% - Accent6 72 3" xfId="18507" xr:uid="{121CAA17-74FC-41FF-976B-BB8E46394816}"/>
    <cellStyle name="20% - Accent6 72 3 2" xfId="27360" xr:uid="{673D6605-550B-4F88-A4C7-5C7B474F417A}"/>
    <cellStyle name="20% - Accent6 72 3 2 2" xfId="56037" xr:uid="{96FE46B6-4B01-4CA3-B055-FF6FEE089BAD}"/>
    <cellStyle name="20% - Accent6 72 3 3" xfId="47185" xr:uid="{812CB4C7-260D-4873-8AE7-CCCC6922F156}"/>
    <cellStyle name="20% - Accent6 72 4" xfId="13926" xr:uid="{CF86EC6F-A9D7-4D1E-B41C-FA8F7F2950AD}"/>
    <cellStyle name="20% - Accent6 72 4 2" xfId="28953" xr:uid="{6AE41EE7-C184-42CF-874E-C6DFE44C6D34}"/>
    <cellStyle name="20% - Accent6 72 4 2 2" xfId="57630" xr:uid="{77D2E485-5AC5-4721-AE40-DFFFC4E2CE6B}"/>
    <cellStyle name="20% - Accent6 72 4 3" xfId="42604" xr:uid="{58E9861E-A9EA-49B7-B37B-51CE74714888}"/>
    <cellStyle name="20% - Accent6 72 5" xfId="22779" xr:uid="{268429A8-AEAA-4C8D-8B0B-C31F52698555}"/>
    <cellStyle name="20% - Accent6 72 5 2" xfId="51456" xr:uid="{8732DD56-2FEE-406D-AC78-8E2826C4F3B1}"/>
    <cellStyle name="20% - Accent6 72 6" xfId="36899" xr:uid="{6E0F05D7-8C39-4685-B7F8-42A9B0286486}"/>
    <cellStyle name="20% - Accent6 73" xfId="4029" xr:uid="{830BEE85-E75B-452E-9257-ED2D08FC2C27}"/>
    <cellStyle name="20% - Accent6 73 2" xfId="18529" xr:uid="{3D32C60E-EEFE-4E31-8943-45B73747F13B}"/>
    <cellStyle name="20% - Accent6 73 2 2" xfId="27382" xr:uid="{32B6A684-6905-4949-A429-206BE9229447}"/>
    <cellStyle name="20% - Accent6 73 2 2 2" xfId="56059" xr:uid="{B219483F-859F-4BF6-909E-A8790D8F134D}"/>
    <cellStyle name="20% - Accent6 73 2 3" xfId="47207" xr:uid="{D2DCFCB0-369F-4ABC-8FD6-A2C3F8FF264B}"/>
    <cellStyle name="20% - Accent6 73 3" xfId="16970" xr:uid="{259C2D1C-55C0-4826-83A8-B39BF8B76B90}"/>
    <cellStyle name="20% - Accent6 73 3 2" xfId="28975" xr:uid="{39ECD0BB-63AC-4F77-8A37-72F0623E534A}"/>
    <cellStyle name="20% - Accent6 73 3 2 2" xfId="57652" xr:uid="{77FDEA66-5DE9-4C96-8C4C-F3D601D44AE4}"/>
    <cellStyle name="20% - Accent6 73 3 3" xfId="45648" xr:uid="{D122EF27-42EC-4BBC-A0B2-F49EF73742A3}"/>
    <cellStyle name="20% - Accent6 73 4" xfId="25823" xr:uid="{4FD9B75A-33CE-47A1-8B8B-575574DCF296}"/>
    <cellStyle name="20% - Accent6 73 4 2" xfId="54500" xr:uid="{5F469DB0-96E9-45E9-9F66-5B1C06D9F0AF}"/>
    <cellStyle name="20% - Accent6 73 5" xfId="32714" xr:uid="{88BCC66A-B507-45F2-AAA9-786BA430AFB1}"/>
    <cellStyle name="20% - Accent6 74" xfId="15441" xr:uid="{61101548-D5B5-4FB2-8522-A061705968BB}"/>
    <cellStyle name="20% - Accent6 74 2" xfId="18551" xr:uid="{8DD67DE7-2983-46F7-B5F2-5C6DF4DAF8DB}"/>
    <cellStyle name="20% - Accent6 74 2 2" xfId="27404" xr:uid="{964EAAD7-A3A3-4652-9106-B7ADDA736F27}"/>
    <cellStyle name="20% - Accent6 74 2 2 2" xfId="56081" xr:uid="{1B9C82E2-7736-4296-8F7D-CAEDB17585F2}"/>
    <cellStyle name="20% - Accent6 74 2 3" xfId="47229" xr:uid="{B703E11F-C47C-4C91-A5A7-53E1E96C4530}"/>
    <cellStyle name="20% - Accent6 74 3" xfId="28997" xr:uid="{1D89C135-A688-4157-9C4F-0C94D3323161}"/>
    <cellStyle name="20% - Accent6 74 3 2" xfId="57674" xr:uid="{E64F1AA4-1E44-4CFF-8816-D389E9A83FA8}"/>
    <cellStyle name="20% - Accent6 74 4" xfId="24294" xr:uid="{27F80F97-79F6-4B9B-A18E-CF99314704A0}"/>
    <cellStyle name="20% - Accent6 74 4 2" xfId="52971" xr:uid="{9B37B3DB-2996-4DFF-A488-3F5859BCF3D2}"/>
    <cellStyle name="20% - Accent6 74 5" xfId="44119" xr:uid="{B157D06B-B9F9-4697-96C5-E68A238FC93B}"/>
    <cellStyle name="20% - Accent6 75" xfId="18573" xr:uid="{87E0CEB9-4223-42B2-8842-D8B52B737F9C}"/>
    <cellStyle name="20% - Accent6 75 2" xfId="29019" xr:uid="{F0F920D9-58B0-44D2-91CF-AF826CE38FE6}"/>
    <cellStyle name="20% - Accent6 75 2 2" xfId="57696" xr:uid="{C6B4556A-4E7F-40FE-A532-96815D7E1353}"/>
    <cellStyle name="20% - Accent6 75 3" xfId="27426" xr:uid="{2399268A-D66E-4A49-9250-2268DCFAC675}"/>
    <cellStyle name="20% - Accent6 75 3 2" xfId="56103" xr:uid="{9212F401-22FD-4C80-8BCC-71868868D23F}"/>
    <cellStyle name="20% - Accent6 75 4" xfId="47251" xr:uid="{CF80368D-F72E-4EC3-B7BD-9A90FC0273DC}"/>
    <cellStyle name="20% - Accent6 76" xfId="17000" xr:uid="{91D1C1A4-6A8B-4CD7-9D26-11B5C99B2B4A}"/>
    <cellStyle name="20% - Accent6 76 2" xfId="29041" xr:uid="{21E263A2-9968-4CFD-AB31-BF719C88F205}"/>
    <cellStyle name="20% - Accent6 76 2 2" xfId="57718" xr:uid="{C43A9521-8BF4-4200-8D16-578EEF8309D0}"/>
    <cellStyle name="20% - Accent6 76 3" xfId="25853" xr:uid="{8596D68A-726F-4123-847C-5FF17FE0EE5D}"/>
    <cellStyle name="20% - Accent6 76 3 2" xfId="54530" xr:uid="{4298545E-3CFC-482A-AB09-02FC9F23DD9F}"/>
    <cellStyle name="20% - Accent6 76 4" xfId="45678" xr:uid="{FF563FAC-7BEB-474D-9F57-681CDA9CA196}"/>
    <cellStyle name="20% - Accent6 77" xfId="9741" xr:uid="{F791A997-528A-4E56-84FD-34E727561A7A}"/>
    <cellStyle name="20% - Accent6 77 2" xfId="27446" xr:uid="{F4BF4D50-1BFE-4790-BCF7-F70F5617B738}"/>
    <cellStyle name="20% - Accent6 77 2 2" xfId="56123" xr:uid="{699C308F-BF3E-4C30-950E-13C96AD3BC27}"/>
    <cellStyle name="20% - Accent6 77 3" xfId="38419" xr:uid="{FA06C055-536F-4E7E-A132-F1157EB015F6}"/>
    <cellStyle name="20% - Accent6 78" xfId="29073" xr:uid="{06B298CF-55C9-47FA-B239-AFA6ADA627D9}"/>
    <cellStyle name="20% - Accent6 78 2" xfId="57750" xr:uid="{2B5294C3-9F80-40AC-8793-6291492B70D2}"/>
    <cellStyle name="20% - Accent6 79" xfId="29095" xr:uid="{500F9F7C-7DE1-4ACB-81D3-C0994BC96CCE}"/>
    <cellStyle name="20% - Accent6 79 2" xfId="57772" xr:uid="{0A77DA6E-117F-45F3-8E22-6705B3423C21}"/>
    <cellStyle name="20% - Accent6 8" xfId="299" xr:uid="{2569AADA-99C9-4CE1-BF48-BD2FE213B6DE}"/>
    <cellStyle name="20% - Accent6 8 10" xfId="9840" xr:uid="{A4E0B363-A047-415B-A395-42B3DA77576E}"/>
    <cellStyle name="20% - Accent6 8 10 2" xfId="38518" xr:uid="{5C6FFA32-F67D-42A5-BCC4-F6967C29616F}"/>
    <cellStyle name="20% - Accent6 8 11" xfId="18693" xr:uid="{FA2949B3-D9EC-4613-ACBF-C9E2B67606A2}"/>
    <cellStyle name="20% - Accent6 8 11 2" xfId="47370" xr:uid="{15FB0A84-A4D4-42CE-A0E5-C561C2A2E51C}"/>
    <cellStyle name="20% - Accent6 8 12" xfId="29213" xr:uid="{B847DB6B-0E4D-4F3E-9CFA-5C68CFDCFD0C}"/>
    <cellStyle name="20% - Accent6 8 2" xfId="507" xr:uid="{ACCA2944-373F-44F7-B449-5C83F9109562}"/>
    <cellStyle name="20% - Accent6 8 2 2" xfId="2461" xr:uid="{3FA785A0-E264-400A-B88B-A945104D0DF8}"/>
    <cellStyle name="20% - Accent6 8 2 2 2" xfId="31201" xr:uid="{697F3D20-4A23-4439-82A5-CFED25CBEAD7}"/>
    <cellStyle name="20% - Accent6 8 2 3" xfId="5479" xr:uid="{6FE17509-9DE1-40AE-B1FB-BC0BA7DE03AE}"/>
    <cellStyle name="20% - Accent6 8 2 3 2" xfId="34164" xr:uid="{85E71284-6966-43C2-A9E7-39464B208866}"/>
    <cellStyle name="20% - Accent6 8 2 4" xfId="11191" xr:uid="{89A3BC4F-ED63-47F9-A2BB-BC5BE0056A80}"/>
    <cellStyle name="20% - Accent6 8 2 4 2" xfId="39869" xr:uid="{6BE6B75C-FF67-48D9-836F-EE7C0AD1CEAF}"/>
    <cellStyle name="20% - Accent6 8 2 5" xfId="20044" xr:uid="{928AB3DD-1143-43F2-9089-D03132117138}"/>
    <cellStyle name="20% - Accent6 8 2 5 2" xfId="48721" xr:uid="{6837300D-0464-499D-AABE-3FFDA5705A07}"/>
    <cellStyle name="20% - Accent6 8 2 6" xfId="29408" xr:uid="{1A87C9C7-A0B5-4985-8926-606947595E3A}"/>
    <cellStyle name="20% - Accent6 8 3" xfId="626" xr:uid="{0B951ABC-1510-47D6-842C-B98A1295DE0D}"/>
    <cellStyle name="20% - Accent6 8 3 2" xfId="2580" xr:uid="{BA3A4BD3-2D98-4977-9B56-B448DD81A499}"/>
    <cellStyle name="20% - Accent6 8 3 2 2" xfId="31320" xr:uid="{F32EDB60-B071-4DA9-8E82-B4B400432300}"/>
    <cellStyle name="20% - Accent6 8 3 3" xfId="6896" xr:uid="{6C3A5169-02F3-4511-9F31-981A5A623455}"/>
    <cellStyle name="20% - Accent6 8 3 3 2" xfId="35581" xr:uid="{DFD3D3A1-AB57-494C-8D5A-99FCA5C10107}"/>
    <cellStyle name="20% - Accent6 8 3 4" xfId="12608" xr:uid="{1635951D-A683-40C0-8B4F-FDA8EC9B491D}"/>
    <cellStyle name="20% - Accent6 8 3 4 2" xfId="41286" xr:uid="{FAA17CFF-47DE-4C3D-9098-BA9789E9ED04}"/>
    <cellStyle name="20% - Accent6 8 3 5" xfId="21461" xr:uid="{5D3EFABB-2EB4-453A-BF3D-3E89EA2AE18F}"/>
    <cellStyle name="20% - Accent6 8 3 5 2" xfId="50138" xr:uid="{D00ED157-4052-40FC-A084-5615CC2DCD72}"/>
    <cellStyle name="20% - Accent6 8 3 6" xfId="29527" xr:uid="{971EF78F-F6EB-4064-BDD5-922A07EA53B1}"/>
    <cellStyle name="20% - Accent6 8 4" xfId="767" xr:uid="{64504141-AD58-4C93-9957-D7C288FB7D37}"/>
    <cellStyle name="20% - Accent6 8 4 2" xfId="2721" xr:uid="{945CEF3B-814D-45AE-B799-728FC2CA30E1}"/>
    <cellStyle name="20% - Accent6 8 4 2 2" xfId="31461" xr:uid="{5D47CEDA-C88D-419D-9048-66A368946469}"/>
    <cellStyle name="20% - Accent6 8 4 3" xfId="8313" xr:uid="{090E73FF-B4D7-4715-9EC0-56037D76270E}"/>
    <cellStyle name="20% - Accent6 8 4 3 2" xfId="36998" xr:uid="{9977D9A3-BE0A-4777-A6BC-D3A5434768B2}"/>
    <cellStyle name="20% - Accent6 8 4 4" xfId="14025" xr:uid="{08751664-C45B-4314-B4C0-2C2B840C330E}"/>
    <cellStyle name="20% - Accent6 8 4 4 2" xfId="42703" xr:uid="{B80E1E51-9F9D-4790-A09C-FF9D2F766B22}"/>
    <cellStyle name="20% - Accent6 8 4 5" xfId="22878" xr:uid="{8715380E-76ED-495B-9593-D54823C0B8EA}"/>
    <cellStyle name="20% - Accent6 8 4 5 2" xfId="51555" xr:uid="{615BB968-4D1F-4E38-815A-55E0813CEE0E}"/>
    <cellStyle name="20% - Accent6 8 4 6" xfId="29668" xr:uid="{0DADB105-DAF4-400D-9F9B-248D057160EA}"/>
    <cellStyle name="20% - Accent6 8 5" xfId="1040" xr:uid="{57B977B7-DFCD-42B6-AEFF-7F431D892632}"/>
    <cellStyle name="20% - Accent6 8 5 2" xfId="2994" xr:uid="{8833F67F-4F6B-4190-A5F6-62D68CA089FC}"/>
    <cellStyle name="20% - Accent6 8 5 2 2" xfId="31734" xr:uid="{04AF8A70-5044-4EB6-AE3B-B11011B85D93}"/>
    <cellStyle name="20% - Accent6 8 5 3" xfId="15540" xr:uid="{B76F9919-4B5A-452A-8E2C-05EBE9EA336F}"/>
    <cellStyle name="20% - Accent6 8 5 3 2" xfId="44218" xr:uid="{FB56E499-0FA0-44D4-8EF3-5C8B583F2EB4}"/>
    <cellStyle name="20% - Accent6 8 5 4" xfId="24393" xr:uid="{3AE2B911-D89E-4A7E-A4B1-8DBBB62F27FC}"/>
    <cellStyle name="20% - Accent6 8 5 4 2" xfId="53070" xr:uid="{D5049680-B826-4318-B387-1F1872DB71E6}"/>
    <cellStyle name="20% - Accent6 8 5 5" xfId="29941" xr:uid="{5C4FF109-FD42-48AE-AFE0-06928AD2FEB1}"/>
    <cellStyle name="20% - Accent6 8 6" xfId="1335" xr:uid="{4E077A4B-CC2D-43E1-A7D3-780D4F337328}"/>
    <cellStyle name="20% - Accent6 8 6 2" xfId="3289" xr:uid="{C55C6B48-767D-4FB2-804F-F3DFEEEC0C1A}"/>
    <cellStyle name="20% - Accent6 8 6 2 2" xfId="32029" xr:uid="{95410B1F-003C-429A-8821-791F7A312464}"/>
    <cellStyle name="20% - Accent6 8 6 3" xfId="17099" xr:uid="{07803200-2382-4237-8A5C-455230B6B279}"/>
    <cellStyle name="20% - Accent6 8 6 3 2" xfId="45777" xr:uid="{37C57E0B-5F0B-40E1-A50D-0A95633857AA}"/>
    <cellStyle name="20% - Accent6 8 6 4" xfId="25952" xr:uid="{9A0ECFE6-C6FF-4604-87F5-2DEF00E60C58}"/>
    <cellStyle name="20% - Accent6 8 6 4 2" xfId="54629" xr:uid="{98319F4C-C269-423E-97DB-22DD4BDC2637}"/>
    <cellStyle name="20% - Accent6 8 6 5" xfId="30236" xr:uid="{6A89D5D7-361F-423E-81A9-438D41A84A59}"/>
    <cellStyle name="20% - Accent6 8 7" xfId="1674" xr:uid="{A7875378-7D02-4FEF-817F-6AA958BC9291}"/>
    <cellStyle name="20% - Accent6 8 7 2" xfId="3628" xr:uid="{44CD6272-69BC-4588-8EB6-25281DB30314}"/>
    <cellStyle name="20% - Accent6 8 7 2 2" xfId="32368" xr:uid="{857C8953-E7B8-4BE8-BF78-6A358D8B5E36}"/>
    <cellStyle name="20% - Accent6 8 7 3" xfId="27545" xr:uid="{52928B5D-15D3-488B-83FB-54C551524118}"/>
    <cellStyle name="20% - Accent6 8 7 3 2" xfId="56222" xr:uid="{5FAE27A2-9557-4110-AE11-C759432D18F5}"/>
    <cellStyle name="20% - Accent6 8 7 4" xfId="30575" xr:uid="{E03331E1-9D4F-4870-BF73-61DA9FF9AB42}"/>
    <cellStyle name="20% - Accent6 8 8" xfId="2266" xr:uid="{C77E3253-F9D6-4011-B47C-EBDD1D666433}"/>
    <cellStyle name="20% - Accent6 8 8 2" xfId="31006" xr:uid="{408787A9-B375-4430-ACA6-8EA1DEBC5805}"/>
    <cellStyle name="20% - Accent6 8 9" xfId="4128" xr:uid="{BA6F42E6-536D-4836-A52F-A537A7980A3E}"/>
    <cellStyle name="20% - Accent6 8 9 2" xfId="32813" xr:uid="{2FCEEA57-84C9-4A64-A085-3C0E0420F440}"/>
    <cellStyle name="20% - Accent6 80" xfId="18594" xr:uid="{82D79089-70A8-4A67-B01E-D365F6FCAAB0}"/>
    <cellStyle name="20% - Accent6 80 2" xfId="47271" xr:uid="{84C333C7-A9F4-400B-8080-EBF2FCA915F2}"/>
    <cellStyle name="20% - Accent6 81" xfId="29118" xr:uid="{13858FD2-EAF7-4CFB-8EB4-DDBAD1C163E9}"/>
    <cellStyle name="20% - Accent6 82" xfId="87" xr:uid="{3AEFC717-6A43-4295-9EB5-AF48B4AE382B}"/>
    <cellStyle name="20% - Accent6 9" xfId="408" xr:uid="{6B7C29EF-7543-40EA-B6E8-A1820A8833BF}"/>
    <cellStyle name="20% - Accent6 9 10" xfId="18715" xr:uid="{537B3803-2E9E-4267-8DD6-2D559B5E371B}"/>
    <cellStyle name="20% - Accent6 9 10 2" xfId="47392" xr:uid="{113A86F0-B54A-4F6E-98B6-E59B90C8FFE7}"/>
    <cellStyle name="20% - Accent6 9 11" xfId="29309" xr:uid="{67BBDC7E-765C-42BA-A257-1C0225F323E6}"/>
    <cellStyle name="20% - Accent6 9 2" xfId="648" xr:uid="{DC83AD75-124B-4E5C-8C78-251A9A0E7669}"/>
    <cellStyle name="20% - Accent6 9 2 2" xfId="2602" xr:uid="{1D88787C-10DD-4CBB-8156-40EF88A7B2A6}"/>
    <cellStyle name="20% - Accent6 9 2 2 2" xfId="31342" xr:uid="{96B8CF31-F83F-4964-99C4-9A53BB001685}"/>
    <cellStyle name="20% - Accent6 9 2 3" xfId="5501" xr:uid="{216A9089-5D27-4B02-8BBE-3ED7E8498C69}"/>
    <cellStyle name="20% - Accent6 9 2 3 2" xfId="34186" xr:uid="{F7B3C147-1112-45BC-ABB4-DCCC03A0ACCC}"/>
    <cellStyle name="20% - Accent6 9 2 4" xfId="11213" xr:uid="{DFA4F429-516E-4FE9-A5B7-CE75CA29056D}"/>
    <cellStyle name="20% - Accent6 9 2 4 2" xfId="39891" xr:uid="{105C488F-D139-44C3-B19F-E62E31F86A68}"/>
    <cellStyle name="20% - Accent6 9 2 5" xfId="20066" xr:uid="{EE437B7C-460C-4D8C-A577-D61C45ADA2A7}"/>
    <cellStyle name="20% - Accent6 9 2 5 2" xfId="48743" xr:uid="{F38C24AB-CA24-4B7B-8F62-CA3805E5574D}"/>
    <cellStyle name="20% - Accent6 9 2 6" xfId="29549" xr:uid="{FB2A856D-DA52-4B51-9EBA-CB87AB8157EE}"/>
    <cellStyle name="20% - Accent6 9 3" xfId="789" xr:uid="{A1F800BE-DD4E-42B3-A266-02D8F3F42874}"/>
    <cellStyle name="20% - Accent6 9 3 2" xfId="2743" xr:uid="{79956B56-1B4F-4AC1-999C-840ADA380B2A}"/>
    <cellStyle name="20% - Accent6 9 3 2 2" xfId="31483" xr:uid="{3D6268E9-2188-4E81-80A1-51A4A5431D33}"/>
    <cellStyle name="20% - Accent6 9 3 3" xfId="6918" xr:uid="{8F9EEC58-F279-4ED1-835A-9406A7631281}"/>
    <cellStyle name="20% - Accent6 9 3 3 2" xfId="35603" xr:uid="{71ACCCD5-F878-47C5-A011-CCCF2329037D}"/>
    <cellStyle name="20% - Accent6 9 3 4" xfId="12630" xr:uid="{FC4AAB68-5F86-4737-AF50-5C99673BA494}"/>
    <cellStyle name="20% - Accent6 9 3 4 2" xfId="41308" xr:uid="{C9009EF1-CB5A-4EFB-8C70-33ACDC9DDCF2}"/>
    <cellStyle name="20% - Accent6 9 3 5" xfId="21483" xr:uid="{E2590BB4-357A-474B-9137-06F8E70098ED}"/>
    <cellStyle name="20% - Accent6 9 3 5 2" xfId="50160" xr:uid="{44ED93E9-4BA4-4177-A68D-116A849E7B4B}"/>
    <cellStyle name="20% - Accent6 9 3 6" xfId="29690" xr:uid="{B8AAE37F-4990-4B74-A677-5335A1FF9769}"/>
    <cellStyle name="20% - Accent6 9 4" xfId="1062" xr:uid="{621BD88F-8CC6-4B1F-BA3F-2298A7C6B054}"/>
    <cellStyle name="20% - Accent6 9 4 2" xfId="3016" xr:uid="{025E6A4F-D2AA-4AD6-88BF-940D5557E85F}"/>
    <cellStyle name="20% - Accent6 9 4 2 2" xfId="31756" xr:uid="{0151A7F1-5CE8-4E28-BAA7-1706D2BCA21A}"/>
    <cellStyle name="20% - Accent6 9 4 3" xfId="8335" xr:uid="{D09D6D56-CDF0-447B-931E-7724AFD2B365}"/>
    <cellStyle name="20% - Accent6 9 4 3 2" xfId="37020" xr:uid="{5066FA96-CFA8-4BC6-ABB1-977C6F2C86F5}"/>
    <cellStyle name="20% - Accent6 9 4 4" xfId="14047" xr:uid="{4830DD15-DE9E-4F7C-BEFE-7F5B8A35CF17}"/>
    <cellStyle name="20% - Accent6 9 4 4 2" xfId="42725" xr:uid="{4A85182D-E01E-4D38-B293-20267E7540FA}"/>
    <cellStyle name="20% - Accent6 9 4 5" xfId="22900" xr:uid="{87EDED8F-B684-487C-ABB9-40145A97700A}"/>
    <cellStyle name="20% - Accent6 9 4 5 2" xfId="51577" xr:uid="{6DBDD380-5E6B-4838-A9B2-5A7E6B31D2FD}"/>
    <cellStyle name="20% - Accent6 9 4 6" xfId="29963" xr:uid="{DE09BFFC-8881-4F15-8CBB-3956F6D50668}"/>
    <cellStyle name="20% - Accent6 9 5" xfId="1357" xr:uid="{EC0492F2-3285-4D90-92F9-34E72DE500E2}"/>
    <cellStyle name="20% - Accent6 9 5 2" xfId="3311" xr:uid="{B3FDA950-703C-4464-A9C1-DE523E59D59B}"/>
    <cellStyle name="20% - Accent6 9 5 2 2" xfId="32051" xr:uid="{F72A176E-6FD9-4290-AD33-D59C67B51CC9}"/>
    <cellStyle name="20% - Accent6 9 5 3" xfId="15562" xr:uid="{4D2CBBDF-4AE8-4566-A32F-14862E00E5D1}"/>
    <cellStyle name="20% - Accent6 9 5 3 2" xfId="44240" xr:uid="{5EAEE575-6D43-4E2F-B4A7-A9D17851EBA9}"/>
    <cellStyle name="20% - Accent6 9 5 4" xfId="24415" xr:uid="{2979E5BA-0E4C-4931-9B5B-215443E2D2F1}"/>
    <cellStyle name="20% - Accent6 9 5 4 2" xfId="53092" xr:uid="{1F62FFF8-B800-494B-A68E-68F33F576C8F}"/>
    <cellStyle name="20% - Accent6 9 5 5" xfId="30258" xr:uid="{7BEA9E8C-6A9F-4C8A-B300-9E50A268DE1A}"/>
    <cellStyle name="20% - Accent6 9 6" xfId="1696" xr:uid="{9B2A8E7F-D63A-437A-BE0C-5C25CED398C0}"/>
    <cellStyle name="20% - Accent6 9 6 2" xfId="3650" xr:uid="{5C8E5836-15C1-4D90-83E1-DE06CE4179FE}"/>
    <cellStyle name="20% - Accent6 9 6 2 2" xfId="32390" xr:uid="{62F34F7D-5C13-45D7-A2FF-82DDEBF5DBF1}"/>
    <cellStyle name="20% - Accent6 9 6 3" xfId="17121" xr:uid="{BDF09832-89B6-4EA0-8DA7-EF3F3F11A136}"/>
    <cellStyle name="20% - Accent6 9 6 3 2" xfId="45799" xr:uid="{1BC4BAC6-088F-440A-A85E-AD994300E504}"/>
    <cellStyle name="20% - Accent6 9 6 4" xfId="25974" xr:uid="{5FCE3300-9116-4C93-B5B5-F828B56F3E7F}"/>
    <cellStyle name="20% - Accent6 9 6 4 2" xfId="54651" xr:uid="{5757163C-464E-4006-A16F-98BAC6C0BAE1}"/>
    <cellStyle name="20% - Accent6 9 6 5" xfId="30597" xr:uid="{FBECE793-C25E-4E5D-848F-FC5E43000D51}"/>
    <cellStyle name="20% - Accent6 9 7" xfId="2362" xr:uid="{6B7E179F-ED1E-4DEB-A234-17C6BEBE7111}"/>
    <cellStyle name="20% - Accent6 9 7 2" xfId="27567" xr:uid="{4F4ACC32-24D5-4406-8604-3F7F783D6E9D}"/>
    <cellStyle name="20% - Accent6 9 7 2 2" xfId="56244" xr:uid="{A7F81812-F041-4F33-AB4D-370A0340ED82}"/>
    <cellStyle name="20% - Accent6 9 7 3" xfId="31102" xr:uid="{5147ABCA-6D7D-492C-B866-D5E33449B720}"/>
    <cellStyle name="20% - Accent6 9 8" xfId="4150" xr:uid="{F271A79E-FAE7-4B28-84AF-D262927FDB47}"/>
    <cellStyle name="20% - Accent6 9 8 2" xfId="32835" xr:uid="{FF73D427-944C-4215-BD43-26A668D0F826}"/>
    <cellStyle name="20% - Accent6 9 9" xfId="9862" xr:uid="{9822E76F-12EB-4ED4-8966-F05AF1E8EFC7}"/>
    <cellStyle name="20% - Accent6 9 9 2" xfId="38540" xr:uid="{0A40DB47-0ED6-44CD-BD66-CED66ED69D0D}"/>
    <cellStyle name="40% - Accent1 10" xfId="518" xr:uid="{42BC31E6-2D26-448C-B2A9-DC0CBBFB33FE}"/>
    <cellStyle name="40% - Accent1 10 10" xfId="29419" xr:uid="{7D390CE8-0C25-4F59-A201-8B1BE6B910E7}"/>
    <cellStyle name="40% - Accent1 10 2" xfId="802" xr:uid="{CB2B0227-5FFA-460D-A3B9-FF0B15A44F57}"/>
    <cellStyle name="40% - Accent1 10 2 2" xfId="2756" xr:uid="{A771DAFD-7E9A-40B6-9B6A-54292A267F2C}"/>
    <cellStyle name="40% - Accent1 10 2 2 2" xfId="31496" xr:uid="{A21E8E36-DFF2-4CFC-9FD9-7D41026EE320}"/>
    <cellStyle name="40% - Accent1 10 2 3" xfId="5514" xr:uid="{82AEC1E4-995D-4365-8058-B74D9D32ED56}"/>
    <cellStyle name="40% - Accent1 10 2 3 2" xfId="34199" xr:uid="{685B852A-3E07-444C-A508-66D52492FC47}"/>
    <cellStyle name="40% - Accent1 10 2 4" xfId="11226" xr:uid="{5A173D49-56E9-4369-B8D4-DDA68608221E}"/>
    <cellStyle name="40% - Accent1 10 2 4 2" xfId="39904" xr:uid="{3D8F5CAE-3E29-469F-B71E-46001AE10483}"/>
    <cellStyle name="40% - Accent1 10 2 5" xfId="20079" xr:uid="{2D99BFE7-F19E-4900-8AE7-64A9AA58F0D4}"/>
    <cellStyle name="40% - Accent1 10 2 5 2" xfId="48756" xr:uid="{8C115E3C-0D63-4B7F-9B5F-AD779ED54FC5}"/>
    <cellStyle name="40% - Accent1 10 2 6" xfId="29703" xr:uid="{1819E2E3-B30E-4DF2-8065-55ECE761F976}"/>
    <cellStyle name="40% - Accent1 10 3" xfId="1075" xr:uid="{E39F19C3-02F3-4417-80E0-FBB4461E6DD0}"/>
    <cellStyle name="40% - Accent1 10 3 2" xfId="3029" xr:uid="{6E4689D0-ADA6-4588-97CF-E3D3620AF013}"/>
    <cellStyle name="40% - Accent1 10 3 2 2" xfId="31769" xr:uid="{BB732275-3368-49E8-BF95-C790B5DC9313}"/>
    <cellStyle name="40% - Accent1 10 3 3" xfId="6931" xr:uid="{CE11D26F-E127-4307-B0E2-1B28CBE28A93}"/>
    <cellStyle name="40% - Accent1 10 3 3 2" xfId="35616" xr:uid="{E7D2AB83-BB24-45AA-A201-7449D85149AF}"/>
    <cellStyle name="40% - Accent1 10 3 4" xfId="12643" xr:uid="{DA196A20-E0F9-40FC-8A9A-0357C27483B3}"/>
    <cellStyle name="40% - Accent1 10 3 4 2" xfId="41321" xr:uid="{EE6C5DF3-3EB7-459B-8BF3-69406823D4ED}"/>
    <cellStyle name="40% - Accent1 10 3 5" xfId="21496" xr:uid="{0AE90370-8235-490E-ADF7-765DCA8E9CDF}"/>
    <cellStyle name="40% - Accent1 10 3 5 2" xfId="50173" xr:uid="{B54123CF-449A-4C5C-95C6-68BEDCBC9EE6}"/>
    <cellStyle name="40% - Accent1 10 3 6" xfId="29976" xr:uid="{EAF181AD-4677-4B35-9BEF-555861F01E58}"/>
    <cellStyle name="40% - Accent1 10 4" xfId="1370" xr:uid="{6092E058-C08C-44C8-8A9F-0D12F4F4BA60}"/>
    <cellStyle name="40% - Accent1 10 4 2" xfId="3324" xr:uid="{19D7A5D4-5B62-46E4-99F6-5D9BDEAD3590}"/>
    <cellStyle name="40% - Accent1 10 4 2 2" xfId="32064" xr:uid="{EDF356C0-7669-4330-AA05-AD7BC685E522}"/>
    <cellStyle name="40% - Accent1 10 4 3" xfId="8348" xr:uid="{57B7544F-FE6B-420E-9DAE-30CF05214C25}"/>
    <cellStyle name="40% - Accent1 10 4 3 2" xfId="37033" xr:uid="{A95E7FD6-86BE-48D4-8A29-B8B38508878A}"/>
    <cellStyle name="40% - Accent1 10 4 4" xfId="14060" xr:uid="{CD74DD7E-F980-4906-A80E-6C0F04FE8E19}"/>
    <cellStyle name="40% - Accent1 10 4 4 2" xfId="42738" xr:uid="{6DE6788C-E3E8-4202-808A-CBA754651816}"/>
    <cellStyle name="40% - Accent1 10 4 5" xfId="22913" xr:uid="{B578E34C-819F-48D5-A1C5-FD6E57710FBA}"/>
    <cellStyle name="40% - Accent1 10 4 5 2" xfId="51590" xr:uid="{979C4613-D008-445C-861C-60A1AD792B68}"/>
    <cellStyle name="40% - Accent1 10 4 6" xfId="30271" xr:uid="{3E5ACCC9-C03B-49D5-99C1-AB70EDAC5B5A}"/>
    <cellStyle name="40% - Accent1 10 5" xfId="1709" xr:uid="{275C2B7F-0A01-4814-9D23-5FC4BCAFA3AF}"/>
    <cellStyle name="40% - Accent1 10 5 2" xfId="3663" xr:uid="{CB74E116-CEEE-4E5F-AD40-AAF3CED87B62}"/>
    <cellStyle name="40% - Accent1 10 5 2 2" xfId="32403" xr:uid="{E0242D12-30B9-490B-A5AF-BE7C9740930A}"/>
    <cellStyle name="40% - Accent1 10 5 3" xfId="15575" xr:uid="{0AC7A022-2B1A-44EA-89B2-DB5E48AE7B55}"/>
    <cellStyle name="40% - Accent1 10 5 3 2" xfId="44253" xr:uid="{9E0CD317-C8AD-4E20-A3D5-7A5A0B3D1C34}"/>
    <cellStyle name="40% - Accent1 10 5 4" xfId="24428" xr:uid="{5B0659AB-F4C2-4EDC-9669-FFD22A51DE4E}"/>
    <cellStyle name="40% - Accent1 10 5 4 2" xfId="53105" xr:uid="{D3F2F186-665A-4DEC-B684-601415D0C42E}"/>
    <cellStyle name="40% - Accent1 10 5 5" xfId="30610" xr:uid="{20210E12-3D36-4DF2-9E10-9003AD27E96C}"/>
    <cellStyle name="40% - Accent1 10 6" xfId="2472" xr:uid="{8B259411-3326-4129-B022-BE8CAD407450}"/>
    <cellStyle name="40% - Accent1 10 6 2" xfId="17134" xr:uid="{F9488CEE-C759-4837-9031-1D104979AFC5}"/>
    <cellStyle name="40% - Accent1 10 6 2 2" xfId="45812" xr:uid="{9D8AE92B-4FDB-46AA-9A08-D7186B4ABC37}"/>
    <cellStyle name="40% - Accent1 10 6 3" xfId="25987" xr:uid="{85737155-F505-4E91-B8E5-4E1367F8B62D}"/>
    <cellStyle name="40% - Accent1 10 6 3 2" xfId="54664" xr:uid="{F2E9F149-AA1D-49B4-AF51-0A0D876E8A13}"/>
    <cellStyle name="40% - Accent1 10 6 4" xfId="31212" xr:uid="{5FE275E3-3623-40D4-80C1-11AF82033B74}"/>
    <cellStyle name="40% - Accent1 10 7" xfId="4163" xr:uid="{372A7B11-7CD3-45C7-94E0-21E510056E05}"/>
    <cellStyle name="40% - Accent1 10 7 2" xfId="27580" xr:uid="{8E94120C-7EDD-4E95-8674-E7CF2D591315}"/>
    <cellStyle name="40% - Accent1 10 7 2 2" xfId="56257" xr:uid="{5236335E-974D-4493-A4F1-47354789C5FA}"/>
    <cellStyle name="40% - Accent1 10 7 3" xfId="32848" xr:uid="{76B1C696-5C62-467A-824A-F41EF95B86E6}"/>
    <cellStyle name="40% - Accent1 10 8" xfId="9875" xr:uid="{2DC85319-49CD-430B-8D79-0EE537D74025}"/>
    <cellStyle name="40% - Accent1 10 8 2" xfId="38553" xr:uid="{B52CC1C5-9F07-4EA3-A4E5-9C6D2D8B409E}"/>
    <cellStyle name="40% - Accent1 10 9" xfId="18728" xr:uid="{34F87220-7EEA-428D-8876-9A15A1E5A3E2}"/>
    <cellStyle name="40% - Accent1 10 9 2" xfId="47405" xr:uid="{8DE1A123-87A9-4212-A71F-9885786F8E84}"/>
    <cellStyle name="40% - Accent1 11" xfId="824" xr:uid="{72CE3E85-B9F6-45BD-8C58-376627C47BF8}"/>
    <cellStyle name="40% - Accent1 11 2" xfId="1097" xr:uid="{FEA886F9-D420-40A4-BECC-02BA8338CD2B}"/>
    <cellStyle name="40% - Accent1 11 2 2" xfId="3051" xr:uid="{EDF2CC24-ED87-4C74-91FE-3FEBD87A0565}"/>
    <cellStyle name="40% - Accent1 11 2 2 2" xfId="31791" xr:uid="{F88EAE12-5DF1-4FCF-B93F-594F40FCD0FE}"/>
    <cellStyle name="40% - Accent1 11 2 3" xfId="5536" xr:uid="{48CBE4A4-EFCB-43D4-A96C-FF2A5BC003C5}"/>
    <cellStyle name="40% - Accent1 11 2 3 2" xfId="34221" xr:uid="{0AB369B5-E16A-499D-BF26-5C73F7549D8F}"/>
    <cellStyle name="40% - Accent1 11 2 4" xfId="11248" xr:uid="{C56DB9C7-1D25-49B1-B581-722EF0EAFDB2}"/>
    <cellStyle name="40% - Accent1 11 2 4 2" xfId="39926" xr:uid="{41ABB716-D561-41F8-9FF6-A7F026A6F30F}"/>
    <cellStyle name="40% - Accent1 11 2 5" xfId="20101" xr:uid="{EB14678A-93E8-45E9-AAB0-63C67A682A23}"/>
    <cellStyle name="40% - Accent1 11 2 5 2" xfId="48778" xr:uid="{DB77CB45-B47A-45AE-A7AB-3B0A524B82F5}"/>
    <cellStyle name="40% - Accent1 11 2 6" xfId="29998" xr:uid="{4EBE9898-0B66-4D32-BC7E-A728E0687D59}"/>
    <cellStyle name="40% - Accent1 11 3" xfId="1392" xr:uid="{4E5EFACC-5968-433A-81C0-707AE7FC6DEC}"/>
    <cellStyle name="40% - Accent1 11 3 2" xfId="3346" xr:uid="{93C6F2FA-048C-463E-A781-6D8410EAA09D}"/>
    <cellStyle name="40% - Accent1 11 3 2 2" xfId="32086" xr:uid="{E2D3DE09-7DF2-4328-ABB2-C00A052068B7}"/>
    <cellStyle name="40% - Accent1 11 3 3" xfId="6953" xr:uid="{8A1F1CBF-1EFB-4436-96E4-B0D70B6E9328}"/>
    <cellStyle name="40% - Accent1 11 3 3 2" xfId="35638" xr:uid="{FE986058-B658-4EBF-8F76-FBACEB9ACA59}"/>
    <cellStyle name="40% - Accent1 11 3 4" xfId="12665" xr:uid="{0F519B94-4629-4708-A2BE-E3325D1D71C5}"/>
    <cellStyle name="40% - Accent1 11 3 4 2" xfId="41343" xr:uid="{94A0485D-42DD-4A71-84A6-538D35F69255}"/>
    <cellStyle name="40% - Accent1 11 3 5" xfId="21518" xr:uid="{7D848993-CEF7-4F7F-8F0B-1ED366314E2C}"/>
    <cellStyle name="40% - Accent1 11 3 5 2" xfId="50195" xr:uid="{1844A9BB-0C37-46E1-A731-DF85F36BE7F4}"/>
    <cellStyle name="40% - Accent1 11 3 6" xfId="30293" xr:uid="{5B726F53-94A7-4A24-9294-4FED4CEEE372}"/>
    <cellStyle name="40% - Accent1 11 4" xfId="1731" xr:uid="{23E6BAEE-3666-4795-957C-1F237050E893}"/>
    <cellStyle name="40% - Accent1 11 4 2" xfId="3685" xr:uid="{13B49C0A-9C80-4002-97D0-9A1BEDD3B44B}"/>
    <cellStyle name="40% - Accent1 11 4 2 2" xfId="32425" xr:uid="{7D6999C8-65DE-446C-8990-5D25F65AFA48}"/>
    <cellStyle name="40% - Accent1 11 4 3" xfId="8370" xr:uid="{65199BF8-FDC0-408D-8DF3-EAB9A67CC3B6}"/>
    <cellStyle name="40% - Accent1 11 4 3 2" xfId="37055" xr:uid="{E28847E1-3DCA-45E7-B390-103E36127E45}"/>
    <cellStyle name="40% - Accent1 11 4 4" xfId="14082" xr:uid="{1A60F8C1-5CD1-4619-BF7B-D5803BD87252}"/>
    <cellStyle name="40% - Accent1 11 4 4 2" xfId="42760" xr:uid="{3CC69278-EC13-47B6-9498-E5878C6C0CF2}"/>
    <cellStyle name="40% - Accent1 11 4 5" xfId="22935" xr:uid="{3B6639D0-A87E-4E82-AC52-98385138367A}"/>
    <cellStyle name="40% - Accent1 11 4 5 2" xfId="51612" xr:uid="{DE21571F-FA64-43C3-8C77-38EDCDA737B8}"/>
    <cellStyle name="40% - Accent1 11 4 6" xfId="30632" xr:uid="{8FDD06C2-12C6-4728-9471-6F7C391DB30C}"/>
    <cellStyle name="40% - Accent1 11 5" xfId="2778" xr:uid="{5C256477-882E-480C-A108-72EC075D0E0E}"/>
    <cellStyle name="40% - Accent1 11 5 2" xfId="15597" xr:uid="{BE7C8589-2176-49D1-955D-6D4DD8E6D65C}"/>
    <cellStyle name="40% - Accent1 11 5 2 2" xfId="44275" xr:uid="{1B91C508-99D9-4A5D-A79D-E87947D9B73E}"/>
    <cellStyle name="40% - Accent1 11 5 3" xfId="24450" xr:uid="{35871D0C-6B81-4267-9A07-543A6463382C}"/>
    <cellStyle name="40% - Accent1 11 5 3 2" xfId="53127" xr:uid="{9F004E7B-D9B2-4C8C-B182-DC6DFC8BC6C2}"/>
    <cellStyle name="40% - Accent1 11 5 4" xfId="31518" xr:uid="{BCF7E8F3-E504-4150-B1C9-5F2EBA06EA9A}"/>
    <cellStyle name="40% - Accent1 11 6" xfId="4185" xr:uid="{DDC42E03-A316-4F5F-B7BA-EB8E068B45D8}"/>
    <cellStyle name="40% - Accent1 11 6 2" xfId="17156" xr:uid="{70E5F8C6-9877-4EFD-9C9A-03B6B8AE4EA3}"/>
    <cellStyle name="40% - Accent1 11 6 2 2" xfId="45834" xr:uid="{831604EA-F668-429C-9AD2-34FCDBBD4F2E}"/>
    <cellStyle name="40% - Accent1 11 6 3" xfId="26009" xr:uid="{B96A6FF4-8FC3-4EE5-8564-42352F860A40}"/>
    <cellStyle name="40% - Accent1 11 6 3 2" xfId="54686" xr:uid="{022CB006-86FB-4977-9886-E588B9D01C6F}"/>
    <cellStyle name="40% - Accent1 11 6 4" xfId="32870" xr:uid="{32017BD4-4F21-4057-B18D-16F97722D70C}"/>
    <cellStyle name="40% - Accent1 11 7" xfId="9897" xr:uid="{A1DC45D7-5BCA-4185-94AC-5776B84BB4C9}"/>
    <cellStyle name="40% - Accent1 11 7 2" xfId="27602" xr:uid="{2198B81E-9D89-4CA3-A3BD-A8E6DCB2551A}"/>
    <cellStyle name="40% - Accent1 11 7 2 2" xfId="56279" xr:uid="{C2F60EE0-203C-4B5A-A611-9A0BE38240F4}"/>
    <cellStyle name="40% - Accent1 11 7 3" xfId="38575" xr:uid="{A9BDF736-7D04-4B3D-B55A-A28B46FB8A54}"/>
    <cellStyle name="40% - Accent1 11 8" xfId="18750" xr:uid="{03B1C204-2BF6-40D4-8E6A-FEDF18ED7CBF}"/>
    <cellStyle name="40% - Accent1 11 8 2" xfId="47427" xr:uid="{BF743F66-7667-4381-A872-4E0EAF091D34}"/>
    <cellStyle name="40% - Accent1 11 9" xfId="29725" xr:uid="{23811CD0-EC05-4C0F-81BF-07160E3FFFFC}"/>
    <cellStyle name="40% - Accent1 12" xfId="846" xr:uid="{F6A4132E-CED7-4DCB-88D7-D03F45217AC4}"/>
    <cellStyle name="40% - Accent1 12 2" xfId="1119" xr:uid="{EB9AC493-4EDD-4B4A-92CB-A844228EE51C}"/>
    <cellStyle name="40% - Accent1 12 2 2" xfId="3073" xr:uid="{16B8E977-36CE-40B9-AF7C-7C154521BEF8}"/>
    <cellStyle name="40% - Accent1 12 2 2 2" xfId="31813" xr:uid="{82A69712-0213-44A1-B759-C1A71B2B84CF}"/>
    <cellStyle name="40% - Accent1 12 2 3" xfId="5558" xr:uid="{57ADB421-ACA2-481E-95B2-59D1230631E1}"/>
    <cellStyle name="40% - Accent1 12 2 3 2" xfId="34243" xr:uid="{F99B233C-65E6-4302-8BD0-1251B444740E}"/>
    <cellStyle name="40% - Accent1 12 2 4" xfId="11270" xr:uid="{2A71378C-DD96-483A-8081-705EE9AEBAF1}"/>
    <cellStyle name="40% - Accent1 12 2 4 2" xfId="39948" xr:uid="{8A921602-928D-47CD-A1A9-3687D0516E42}"/>
    <cellStyle name="40% - Accent1 12 2 5" xfId="20123" xr:uid="{42987661-5557-4412-B96F-D30133E837DA}"/>
    <cellStyle name="40% - Accent1 12 2 5 2" xfId="48800" xr:uid="{2D50DD72-CC10-4C70-B8BD-20EE05E43308}"/>
    <cellStyle name="40% - Accent1 12 2 6" xfId="30020" xr:uid="{BA55278E-79E3-40AC-85A3-CA0F2CC2CEFE}"/>
    <cellStyle name="40% - Accent1 12 3" xfId="1414" xr:uid="{433D18EE-F8B1-48D0-AA0C-EDC195E5B067}"/>
    <cellStyle name="40% - Accent1 12 3 2" xfId="3368" xr:uid="{B34E7384-8F31-4936-A443-5DFD76CE765D}"/>
    <cellStyle name="40% - Accent1 12 3 2 2" xfId="32108" xr:uid="{49E970F9-61E9-4012-9465-555C3E6002C6}"/>
    <cellStyle name="40% - Accent1 12 3 3" xfId="6975" xr:uid="{A11C25C0-AFBC-4923-A62C-370C6D636DD9}"/>
    <cellStyle name="40% - Accent1 12 3 3 2" xfId="35660" xr:uid="{C3CCFCA8-CF3D-4F98-B08F-4711017C20F2}"/>
    <cellStyle name="40% - Accent1 12 3 4" xfId="12687" xr:uid="{7EDAC629-85A7-4474-B79D-B26EEB238434}"/>
    <cellStyle name="40% - Accent1 12 3 4 2" xfId="41365" xr:uid="{B8995237-760A-412A-AFF9-618A5F4AD77A}"/>
    <cellStyle name="40% - Accent1 12 3 5" xfId="21540" xr:uid="{CB0FBC6C-7504-4AB7-BE51-F3C652F6DA40}"/>
    <cellStyle name="40% - Accent1 12 3 5 2" xfId="50217" xr:uid="{2A23AB1F-34A7-4AF1-ADAE-623E444DB550}"/>
    <cellStyle name="40% - Accent1 12 3 6" xfId="30315" xr:uid="{9019FCBE-6153-4310-AF16-B8B2C614E0D5}"/>
    <cellStyle name="40% - Accent1 12 4" xfId="1753" xr:uid="{52A611F2-671A-490C-A320-F5A0C361B9C3}"/>
    <cellStyle name="40% - Accent1 12 4 2" xfId="3707" xr:uid="{959CDFDE-0ADB-4F4B-ADBC-BD11E8D80010}"/>
    <cellStyle name="40% - Accent1 12 4 2 2" xfId="32447" xr:uid="{5ECC7B76-0EA7-4798-B916-E49513E59BAD}"/>
    <cellStyle name="40% - Accent1 12 4 3" xfId="8392" xr:uid="{CAD4FE28-6FEC-4729-9E5A-1C1960DFB2DD}"/>
    <cellStyle name="40% - Accent1 12 4 3 2" xfId="37077" xr:uid="{15D9B226-2761-4314-8FD1-66EF00C9109C}"/>
    <cellStyle name="40% - Accent1 12 4 4" xfId="14104" xr:uid="{C1E35229-D33A-42CC-8B81-B500F9DAEEE8}"/>
    <cellStyle name="40% - Accent1 12 4 4 2" xfId="42782" xr:uid="{53920E03-819E-4E6D-99A7-BD357B41570A}"/>
    <cellStyle name="40% - Accent1 12 4 5" xfId="22957" xr:uid="{D8B50C61-DA54-4CB5-9EDC-851F74864D38}"/>
    <cellStyle name="40% - Accent1 12 4 5 2" xfId="51634" xr:uid="{6CD57BE5-E28B-4F39-A45D-B6BEB478C53C}"/>
    <cellStyle name="40% - Accent1 12 4 6" xfId="30654" xr:uid="{659FD817-65D3-49DD-B616-8C2C9D7FE781}"/>
    <cellStyle name="40% - Accent1 12 5" xfId="2800" xr:uid="{14EE4ADA-A0EA-4C35-A139-057EB3A6B0DE}"/>
    <cellStyle name="40% - Accent1 12 5 2" xfId="15619" xr:uid="{385384B4-8FEB-4E7B-ADB7-1D6CABFCC504}"/>
    <cellStyle name="40% - Accent1 12 5 2 2" xfId="44297" xr:uid="{44C249B2-33BD-4C10-9A02-2EFB83513026}"/>
    <cellStyle name="40% - Accent1 12 5 3" xfId="24472" xr:uid="{6D54EAE5-8125-4344-942C-6DD9274BE093}"/>
    <cellStyle name="40% - Accent1 12 5 3 2" xfId="53149" xr:uid="{E85DA3B3-745B-421C-9EE3-C3D1AAE4A9B0}"/>
    <cellStyle name="40% - Accent1 12 5 4" xfId="31540" xr:uid="{7685E6CF-68FC-44C6-8417-8C1E6D5858F2}"/>
    <cellStyle name="40% - Accent1 12 6" xfId="4207" xr:uid="{D278C4C5-C03D-40BB-8443-D102C25CFE5B}"/>
    <cellStyle name="40% - Accent1 12 6 2" xfId="17178" xr:uid="{7E94AEE4-EC64-4F5E-80A0-BB1C015F8EC5}"/>
    <cellStyle name="40% - Accent1 12 6 2 2" xfId="45856" xr:uid="{D029902A-4BC7-4E6B-9617-02989D57857A}"/>
    <cellStyle name="40% - Accent1 12 6 3" xfId="26031" xr:uid="{83A7C3A6-695D-4664-A672-877141D52F9B}"/>
    <cellStyle name="40% - Accent1 12 6 3 2" xfId="54708" xr:uid="{7EE017CD-B318-48D9-89CB-E3A01D72842E}"/>
    <cellStyle name="40% - Accent1 12 6 4" xfId="32892" xr:uid="{A9DFD93B-287B-49E9-8F53-348EC308B212}"/>
    <cellStyle name="40% - Accent1 12 7" xfId="9919" xr:uid="{2D89FF2F-6568-413C-82B5-2F2B95EA24FD}"/>
    <cellStyle name="40% - Accent1 12 7 2" xfId="27624" xr:uid="{DF9F6A7D-C6D8-42AE-A60C-69DACA5B21DF}"/>
    <cellStyle name="40% - Accent1 12 7 2 2" xfId="56301" xr:uid="{785249FE-0894-4588-8B72-C285B361C55E}"/>
    <cellStyle name="40% - Accent1 12 7 3" xfId="38597" xr:uid="{F5102983-FBD0-4107-B6D8-3FF420E391EE}"/>
    <cellStyle name="40% - Accent1 12 8" xfId="18772" xr:uid="{7D0680C4-2D04-4269-8BB0-1767253AEC1D}"/>
    <cellStyle name="40% - Accent1 12 8 2" xfId="47449" xr:uid="{F0010A0D-8D2D-4CB8-81F3-9E797D41ABB2}"/>
    <cellStyle name="40% - Accent1 12 9" xfId="29747" xr:uid="{7CF0898C-2725-4903-B529-550983C94B22}"/>
    <cellStyle name="40% - Accent1 13" xfId="868" xr:uid="{A78AC275-746A-4EA6-A05B-67B5C0350904}"/>
    <cellStyle name="40% - Accent1 13 2" xfId="1141" xr:uid="{47D44D4D-0390-4459-BF87-E0EBB777B316}"/>
    <cellStyle name="40% - Accent1 13 2 2" xfId="3095" xr:uid="{BE6C1543-1769-4A57-8FAE-5E868D3410D5}"/>
    <cellStyle name="40% - Accent1 13 2 2 2" xfId="31835" xr:uid="{7A139225-8AC4-40FA-97BD-8C04B743F49B}"/>
    <cellStyle name="40% - Accent1 13 2 3" xfId="5580" xr:uid="{D21A431B-E749-4E02-8063-106CB4311B40}"/>
    <cellStyle name="40% - Accent1 13 2 3 2" xfId="34265" xr:uid="{067C0DD4-44AD-41EC-9DAB-36E9DD749634}"/>
    <cellStyle name="40% - Accent1 13 2 4" xfId="11292" xr:uid="{CE4ABE36-7C72-43E7-AC1A-88FB107086C7}"/>
    <cellStyle name="40% - Accent1 13 2 4 2" xfId="39970" xr:uid="{1D3F362F-2FB5-4BA7-B151-DAE53F2C1EF6}"/>
    <cellStyle name="40% - Accent1 13 2 5" xfId="20145" xr:uid="{4E686910-18F1-468B-8F97-E93C32D3B778}"/>
    <cellStyle name="40% - Accent1 13 2 5 2" xfId="48822" xr:uid="{92367050-67FB-4E60-8460-66ED972A2116}"/>
    <cellStyle name="40% - Accent1 13 2 6" xfId="30042" xr:uid="{3E4C1DA9-C3A2-4EED-96AA-75B82C5B0E42}"/>
    <cellStyle name="40% - Accent1 13 3" xfId="1436" xr:uid="{44F7B82E-2F57-4DF7-9A4D-EE963C4CE4DC}"/>
    <cellStyle name="40% - Accent1 13 3 2" xfId="3390" xr:uid="{0B3A8136-ABF2-4434-BD28-9B2CF0EE4476}"/>
    <cellStyle name="40% - Accent1 13 3 2 2" xfId="32130" xr:uid="{CECBA5B0-AEA1-4A13-A170-F7F45FEBC392}"/>
    <cellStyle name="40% - Accent1 13 3 3" xfId="6997" xr:uid="{5050A36A-0F75-4403-B28C-1C6FAAE8F150}"/>
    <cellStyle name="40% - Accent1 13 3 3 2" xfId="35682" xr:uid="{7AE1E46E-11DA-4466-ABA0-1DD6E8224A09}"/>
    <cellStyle name="40% - Accent1 13 3 4" xfId="12709" xr:uid="{E69F3DCB-110D-4820-B69E-9B579E3C7E66}"/>
    <cellStyle name="40% - Accent1 13 3 4 2" xfId="41387" xr:uid="{8DBCCE89-820D-4E2D-AC2B-DD93F7181490}"/>
    <cellStyle name="40% - Accent1 13 3 5" xfId="21562" xr:uid="{E4628E94-C22E-49BD-91A6-74329E735AD9}"/>
    <cellStyle name="40% - Accent1 13 3 5 2" xfId="50239" xr:uid="{78CCF114-67CB-4A86-A34C-17F111F61432}"/>
    <cellStyle name="40% - Accent1 13 3 6" xfId="30337" xr:uid="{72F2C667-E0C0-44CC-8E3F-9D3D7306C463}"/>
    <cellStyle name="40% - Accent1 13 4" xfId="1775" xr:uid="{059968E9-A189-460C-A73E-C8015C721177}"/>
    <cellStyle name="40% - Accent1 13 4 2" xfId="3729" xr:uid="{72C13C6A-007F-4017-9F5D-84EF7DED3543}"/>
    <cellStyle name="40% - Accent1 13 4 2 2" xfId="32469" xr:uid="{0929CCD3-7A66-4CA7-B570-7938C1D5AD13}"/>
    <cellStyle name="40% - Accent1 13 4 3" xfId="8414" xr:uid="{01AD77E5-A727-4AE0-8BB9-87E8720BF4CC}"/>
    <cellStyle name="40% - Accent1 13 4 3 2" xfId="37099" xr:uid="{4D0689D7-BBE1-4DC6-826C-74A9E262B1C1}"/>
    <cellStyle name="40% - Accent1 13 4 4" xfId="14126" xr:uid="{780FAD34-7E5E-4095-A9E3-FA61210FB9A5}"/>
    <cellStyle name="40% - Accent1 13 4 4 2" xfId="42804" xr:uid="{149F0879-554C-4784-A367-02CD390DFBE4}"/>
    <cellStyle name="40% - Accent1 13 4 5" xfId="22979" xr:uid="{8EF277F0-D5A6-4608-83FD-D90C770AE1CD}"/>
    <cellStyle name="40% - Accent1 13 4 5 2" xfId="51656" xr:uid="{E2E25B26-3752-4384-B0AB-C1F5A7E2E0E4}"/>
    <cellStyle name="40% - Accent1 13 4 6" xfId="30676" xr:uid="{B1DEB948-FBBC-4DDF-A55E-C871862FFC58}"/>
    <cellStyle name="40% - Accent1 13 5" xfId="2822" xr:uid="{135037C0-55D7-4D2A-B351-E7934E28D32C}"/>
    <cellStyle name="40% - Accent1 13 5 2" xfId="15641" xr:uid="{42AECAD7-D140-4CA9-9A54-C4EC8B01153D}"/>
    <cellStyle name="40% - Accent1 13 5 2 2" xfId="44319" xr:uid="{96337177-6F46-49B3-A73C-55B226FEC5F0}"/>
    <cellStyle name="40% - Accent1 13 5 3" xfId="24494" xr:uid="{F3C14A97-0337-443B-83CB-B393894B1FE2}"/>
    <cellStyle name="40% - Accent1 13 5 3 2" xfId="53171" xr:uid="{3D57632A-5BD9-4035-8247-E39CB6A85028}"/>
    <cellStyle name="40% - Accent1 13 5 4" xfId="31562" xr:uid="{04A18FE5-995C-4767-AEB9-9AB7D17F6DE5}"/>
    <cellStyle name="40% - Accent1 13 6" xfId="4229" xr:uid="{76A242ED-1EF9-4568-85C2-7C343B4F564B}"/>
    <cellStyle name="40% - Accent1 13 6 2" xfId="17200" xr:uid="{AC4BDEBD-4062-42A5-93FE-3240987307A6}"/>
    <cellStyle name="40% - Accent1 13 6 2 2" xfId="45878" xr:uid="{F365D43F-481A-45C7-AEBD-D2D41543C3F7}"/>
    <cellStyle name="40% - Accent1 13 6 3" xfId="26053" xr:uid="{4D008885-64C9-49B0-856B-E8A3FE9DAB10}"/>
    <cellStyle name="40% - Accent1 13 6 3 2" xfId="54730" xr:uid="{F078B56B-F388-4E07-9ECE-FCC0998FE0C3}"/>
    <cellStyle name="40% - Accent1 13 6 4" xfId="32914" xr:uid="{0C6EA542-1169-4F8D-BCA2-0C0B0830AC8B}"/>
    <cellStyle name="40% - Accent1 13 7" xfId="9941" xr:uid="{03239EB9-3819-4044-9D8A-32A091411586}"/>
    <cellStyle name="40% - Accent1 13 7 2" xfId="27646" xr:uid="{7C8D7C39-7754-4A91-83EE-C0812B24FB3E}"/>
    <cellStyle name="40% - Accent1 13 7 2 2" xfId="56323" xr:uid="{CFCD8661-D2E7-42A4-90E5-7FA60B3FCC4E}"/>
    <cellStyle name="40% - Accent1 13 7 3" xfId="38619" xr:uid="{D8585FB2-F7A6-49B6-A9C4-5338A6B7DC0B}"/>
    <cellStyle name="40% - Accent1 13 8" xfId="18794" xr:uid="{1471F6C2-0817-468F-B770-33A1A31CA2A1}"/>
    <cellStyle name="40% - Accent1 13 8 2" xfId="47471" xr:uid="{A23F7C01-7FE0-45B5-9057-D9179B2D3002}"/>
    <cellStyle name="40% - Accent1 13 9" xfId="29769" xr:uid="{E6459E80-FF1E-42C4-B6B3-8812C703ECF8}"/>
    <cellStyle name="40% - Accent1 14" xfId="890" xr:uid="{CDDA1C62-2045-409E-BD04-25C9AC5499AD}"/>
    <cellStyle name="40% - Accent1 14 2" xfId="1163" xr:uid="{C2AE5FAE-7390-4EAC-837D-12F5EA543620}"/>
    <cellStyle name="40% - Accent1 14 2 2" xfId="3117" xr:uid="{B00975F4-A70E-4A8B-8F9F-8D73084C9F6D}"/>
    <cellStyle name="40% - Accent1 14 2 2 2" xfId="31857" xr:uid="{492875BD-1805-4766-91E9-3FAD6FF8AB9E}"/>
    <cellStyle name="40% - Accent1 14 2 3" xfId="5602" xr:uid="{08E98CA6-5172-49C4-AD11-2B58D9E694EF}"/>
    <cellStyle name="40% - Accent1 14 2 3 2" xfId="34287" xr:uid="{A4CCAB9C-3381-490C-9165-33A5B6FBB493}"/>
    <cellStyle name="40% - Accent1 14 2 4" xfId="11314" xr:uid="{D726E15D-D4DC-4ED1-B7E3-3C8CA3D0F4C3}"/>
    <cellStyle name="40% - Accent1 14 2 4 2" xfId="39992" xr:uid="{233B806C-2D1F-43DA-8175-8575FDD19754}"/>
    <cellStyle name="40% - Accent1 14 2 5" xfId="20167" xr:uid="{77B9FA28-4623-4A86-A385-828F2FFA301A}"/>
    <cellStyle name="40% - Accent1 14 2 5 2" xfId="48844" xr:uid="{3D733E54-F18D-42D3-A4DA-53D331A4E91C}"/>
    <cellStyle name="40% - Accent1 14 2 6" xfId="30064" xr:uid="{14033BD4-E7E9-4B78-BC18-CC42ED48DF2E}"/>
    <cellStyle name="40% - Accent1 14 3" xfId="1458" xr:uid="{7899A45B-1E09-4EF0-9389-1EAC0DD7C665}"/>
    <cellStyle name="40% - Accent1 14 3 2" xfId="3412" xr:uid="{F215DD5A-0F82-44FF-BAE3-121DB67BD840}"/>
    <cellStyle name="40% - Accent1 14 3 2 2" xfId="32152" xr:uid="{B9E63016-A140-45E9-A217-D985CC0FCEFB}"/>
    <cellStyle name="40% - Accent1 14 3 3" xfId="7019" xr:uid="{DC19D033-78B5-4120-8265-424C89EBADF2}"/>
    <cellStyle name="40% - Accent1 14 3 3 2" xfId="35704" xr:uid="{D7B12F23-DABD-46B3-A954-32FE59895FD0}"/>
    <cellStyle name="40% - Accent1 14 3 4" xfId="12731" xr:uid="{B3123CD8-D037-4B51-9938-D6AA59143229}"/>
    <cellStyle name="40% - Accent1 14 3 4 2" xfId="41409" xr:uid="{34B0E2C8-D804-41A9-B11C-D29FA988456D}"/>
    <cellStyle name="40% - Accent1 14 3 5" xfId="21584" xr:uid="{0E274505-7443-4486-AE81-07DDCE76D3F6}"/>
    <cellStyle name="40% - Accent1 14 3 5 2" xfId="50261" xr:uid="{21B613EF-453C-453F-B6BB-0478A6FC7601}"/>
    <cellStyle name="40% - Accent1 14 3 6" xfId="30359" xr:uid="{0E043C0B-1F2D-44EB-9966-11F14A4FF7C8}"/>
    <cellStyle name="40% - Accent1 14 4" xfId="1797" xr:uid="{7A8FB57A-F317-4192-AE6B-091143A19771}"/>
    <cellStyle name="40% - Accent1 14 4 2" xfId="3751" xr:uid="{67A06D3B-615B-410B-958C-332131B52268}"/>
    <cellStyle name="40% - Accent1 14 4 2 2" xfId="32491" xr:uid="{853ED759-90C7-4A53-AA7E-469D2AEB527B}"/>
    <cellStyle name="40% - Accent1 14 4 3" xfId="8436" xr:uid="{7A15C4F4-0126-444D-ADCC-AC9D5925AD12}"/>
    <cellStyle name="40% - Accent1 14 4 3 2" xfId="37121" xr:uid="{754247C0-B275-48FD-97F0-CD3B680F5EBE}"/>
    <cellStyle name="40% - Accent1 14 4 4" xfId="14148" xr:uid="{F25F6DF7-326F-4451-8EE7-E6B563352D5D}"/>
    <cellStyle name="40% - Accent1 14 4 4 2" xfId="42826" xr:uid="{F6667883-FD4D-4DB0-9AFC-0D650A9810A2}"/>
    <cellStyle name="40% - Accent1 14 4 5" xfId="23001" xr:uid="{8D709CD3-CDC9-443E-AEBC-556EDE488728}"/>
    <cellStyle name="40% - Accent1 14 4 5 2" xfId="51678" xr:uid="{6E9B8283-AAD5-4ADD-8FB8-340536778334}"/>
    <cellStyle name="40% - Accent1 14 4 6" xfId="30698" xr:uid="{245DBD43-D597-461D-B8E3-8334138D9436}"/>
    <cellStyle name="40% - Accent1 14 5" xfId="2844" xr:uid="{72EFAD0B-787E-45FF-A320-52EFD4F6D91E}"/>
    <cellStyle name="40% - Accent1 14 5 2" xfId="15663" xr:uid="{19CA4647-BE12-458D-9BAE-CF2BFC3982C2}"/>
    <cellStyle name="40% - Accent1 14 5 2 2" xfId="44341" xr:uid="{59E3A289-454F-46A7-BA28-DC88D688DC53}"/>
    <cellStyle name="40% - Accent1 14 5 3" xfId="24516" xr:uid="{3AB29D59-0C1B-47C7-9E0B-64C9E329A233}"/>
    <cellStyle name="40% - Accent1 14 5 3 2" xfId="53193" xr:uid="{A919B8DB-23DC-412F-84B4-75C1A125C29A}"/>
    <cellStyle name="40% - Accent1 14 5 4" xfId="31584" xr:uid="{B643A785-517F-4D4D-8DE6-2ADBBEE273DE}"/>
    <cellStyle name="40% - Accent1 14 6" xfId="4251" xr:uid="{7D91AED1-43DD-46B7-8BAF-5DB5B09B778F}"/>
    <cellStyle name="40% - Accent1 14 6 2" xfId="17222" xr:uid="{E46FFA19-EE43-43F9-9DCF-E2A4EB6BE502}"/>
    <cellStyle name="40% - Accent1 14 6 2 2" xfId="45900" xr:uid="{BD56EC7A-2A56-45AF-B45E-5B4863B25BA9}"/>
    <cellStyle name="40% - Accent1 14 6 3" xfId="26075" xr:uid="{F49C012E-8A0A-4B29-914C-9A8AC5E8F947}"/>
    <cellStyle name="40% - Accent1 14 6 3 2" xfId="54752" xr:uid="{BE97381E-51F5-4C36-9C89-D48F56A38A89}"/>
    <cellStyle name="40% - Accent1 14 6 4" xfId="32936" xr:uid="{16120DAA-F315-42D1-A9C9-0B99CBA5B6D8}"/>
    <cellStyle name="40% - Accent1 14 7" xfId="9963" xr:uid="{D292C20C-20E4-4524-9F53-84737101882A}"/>
    <cellStyle name="40% - Accent1 14 7 2" xfId="27668" xr:uid="{E56E964B-7D64-48B3-AE57-6C54C55BA8F4}"/>
    <cellStyle name="40% - Accent1 14 7 2 2" xfId="56345" xr:uid="{FE3FDF45-4C67-4AB5-A493-09B8BEA0EBFA}"/>
    <cellStyle name="40% - Accent1 14 7 3" xfId="38641" xr:uid="{FBC14BD6-A97A-4105-9369-01E1F4AA2D33}"/>
    <cellStyle name="40% - Accent1 14 8" xfId="18816" xr:uid="{DB233F28-56DE-4A9B-9393-DEA68F97AAB8}"/>
    <cellStyle name="40% - Accent1 14 8 2" xfId="47493" xr:uid="{377928B1-AE29-4A56-959A-204E3B2EC6EA}"/>
    <cellStyle name="40% - Accent1 14 9" xfId="29791" xr:uid="{9372EC3D-9005-4C0F-A7DA-D70FBED73B87}"/>
    <cellStyle name="40% - Accent1 15" xfId="912" xr:uid="{EE2F9271-3D4E-427E-BAA7-B67AE23F7951}"/>
    <cellStyle name="40% - Accent1 15 2" xfId="1185" xr:uid="{2C79C7A6-2575-4EA1-A54D-810FE5D2A340}"/>
    <cellStyle name="40% - Accent1 15 2 2" xfId="3139" xr:uid="{2728A42F-CA7D-47BC-8177-CBA64A86BF25}"/>
    <cellStyle name="40% - Accent1 15 2 2 2" xfId="31879" xr:uid="{7737DD0F-D43F-408C-8F86-42CD8BA53013}"/>
    <cellStyle name="40% - Accent1 15 2 3" xfId="5624" xr:uid="{9E8EA8FA-EAEE-4BED-BE45-BF6ED33FD0E8}"/>
    <cellStyle name="40% - Accent1 15 2 3 2" xfId="34309" xr:uid="{59CD3620-7C36-4698-91E4-64776C74019F}"/>
    <cellStyle name="40% - Accent1 15 2 4" xfId="11336" xr:uid="{5FA47C03-4000-4491-A01D-A3E74A461750}"/>
    <cellStyle name="40% - Accent1 15 2 4 2" xfId="40014" xr:uid="{5CB2636A-408C-4BF2-BF57-7B49F28E816E}"/>
    <cellStyle name="40% - Accent1 15 2 5" xfId="20189" xr:uid="{92C1F585-003D-4AA1-AEB4-0A1A0A2AD59F}"/>
    <cellStyle name="40% - Accent1 15 2 5 2" xfId="48866" xr:uid="{CC228AB6-EB48-44A1-B9E3-788462F80E39}"/>
    <cellStyle name="40% - Accent1 15 2 6" xfId="30086" xr:uid="{0E63F65E-1F03-40B2-83AD-ABE1FF3F3239}"/>
    <cellStyle name="40% - Accent1 15 3" xfId="1480" xr:uid="{A2412997-51E7-4FC8-97E0-CAF05A4125EA}"/>
    <cellStyle name="40% - Accent1 15 3 2" xfId="3434" xr:uid="{A5AF65EC-30F1-4B33-9FF1-AE9827C865B9}"/>
    <cellStyle name="40% - Accent1 15 3 2 2" xfId="32174" xr:uid="{F2BE8BCF-BD46-4D2D-AF7D-E26E97B3152E}"/>
    <cellStyle name="40% - Accent1 15 3 3" xfId="7041" xr:uid="{FDC83CF4-4917-41AA-998E-E48FCBD232FF}"/>
    <cellStyle name="40% - Accent1 15 3 3 2" xfId="35726" xr:uid="{9CE21571-4BAC-41EC-BF4A-8D207C28CEE1}"/>
    <cellStyle name="40% - Accent1 15 3 4" xfId="12753" xr:uid="{788DBC60-708B-49E7-AFE8-0373A1A99B2A}"/>
    <cellStyle name="40% - Accent1 15 3 4 2" xfId="41431" xr:uid="{76BAFAD7-5D84-4399-A199-5487DE400C60}"/>
    <cellStyle name="40% - Accent1 15 3 5" xfId="21606" xr:uid="{0BB18A27-F833-444F-BD49-E60A5C91B1FF}"/>
    <cellStyle name="40% - Accent1 15 3 5 2" xfId="50283" xr:uid="{E5903293-71B0-4D9B-AF04-046B6FCCA327}"/>
    <cellStyle name="40% - Accent1 15 3 6" xfId="30381" xr:uid="{AB41D30E-B166-4792-9A16-EC971163C661}"/>
    <cellStyle name="40% - Accent1 15 4" xfId="1819" xr:uid="{2DDB38BF-EC41-4856-96A7-9EDD588DA917}"/>
    <cellStyle name="40% - Accent1 15 4 2" xfId="3773" xr:uid="{560F9AEF-F094-4A19-B770-82109D81202B}"/>
    <cellStyle name="40% - Accent1 15 4 2 2" xfId="32513" xr:uid="{24C35A9A-382C-4EE1-8A75-BA85DCC29DDF}"/>
    <cellStyle name="40% - Accent1 15 4 3" xfId="8458" xr:uid="{ECA80C46-DA61-412C-AB25-003B7717D9AA}"/>
    <cellStyle name="40% - Accent1 15 4 3 2" xfId="37143" xr:uid="{8741D713-AFD0-40E4-866D-2730A3273841}"/>
    <cellStyle name="40% - Accent1 15 4 4" xfId="14170" xr:uid="{3EC261D6-52EF-4A8D-9523-1D0FD78BEE55}"/>
    <cellStyle name="40% - Accent1 15 4 4 2" xfId="42848" xr:uid="{FDEA0E05-93B6-40A7-AB56-198B25589F3B}"/>
    <cellStyle name="40% - Accent1 15 4 5" xfId="23023" xr:uid="{9B72CE0E-8F2D-4DA1-9A28-55CE700ABD73}"/>
    <cellStyle name="40% - Accent1 15 4 5 2" xfId="51700" xr:uid="{C609FCA7-FFB2-4E95-8457-6C7AFBF5F61F}"/>
    <cellStyle name="40% - Accent1 15 4 6" xfId="30720" xr:uid="{198074EC-B656-4F3A-B12C-28339F0A09D7}"/>
    <cellStyle name="40% - Accent1 15 5" xfId="2866" xr:uid="{1C42E021-4345-4D30-8BCD-5400811F55BB}"/>
    <cellStyle name="40% - Accent1 15 5 2" xfId="15685" xr:uid="{348D70A8-C092-484F-BC40-2F6AA6F88E79}"/>
    <cellStyle name="40% - Accent1 15 5 2 2" xfId="44363" xr:uid="{5F904283-960E-4ABA-BB90-95067D8650D9}"/>
    <cellStyle name="40% - Accent1 15 5 3" xfId="24538" xr:uid="{752ACEFB-7E53-4439-84C6-84C9A6A5A46F}"/>
    <cellStyle name="40% - Accent1 15 5 3 2" xfId="53215" xr:uid="{2584236A-0ADE-41FD-ADE5-7D7B3D4E80F8}"/>
    <cellStyle name="40% - Accent1 15 5 4" xfId="31606" xr:uid="{E1026565-55F1-4CD6-BD10-806EF850ADAD}"/>
    <cellStyle name="40% - Accent1 15 6" xfId="4273" xr:uid="{CC25E549-A6BE-4A7E-9033-9A66784F2FB6}"/>
    <cellStyle name="40% - Accent1 15 6 2" xfId="17244" xr:uid="{6749587E-FA00-456A-A8BF-9817F5E08221}"/>
    <cellStyle name="40% - Accent1 15 6 2 2" xfId="45922" xr:uid="{7FD9E3E8-0090-4FBE-ACC6-92D3AA1829E6}"/>
    <cellStyle name="40% - Accent1 15 6 3" xfId="26097" xr:uid="{D9621941-F736-48B2-BA4F-6D9C155CC8E5}"/>
    <cellStyle name="40% - Accent1 15 6 3 2" xfId="54774" xr:uid="{3AE2DB59-D47C-4885-AF0A-C881B6C8377A}"/>
    <cellStyle name="40% - Accent1 15 6 4" xfId="32958" xr:uid="{A3EADC7D-A271-47E8-9F1E-E615A48B13A0}"/>
    <cellStyle name="40% - Accent1 15 7" xfId="9985" xr:uid="{A6B0743A-E5DE-4DBC-A1E8-7F9FBDA7B29A}"/>
    <cellStyle name="40% - Accent1 15 7 2" xfId="27690" xr:uid="{3DC0BD6A-AAE4-4FC3-8EE5-65E51E4D3CB9}"/>
    <cellStyle name="40% - Accent1 15 7 2 2" xfId="56367" xr:uid="{7E1880D8-7A72-45F6-9D1E-819CFB103353}"/>
    <cellStyle name="40% - Accent1 15 7 3" xfId="38663" xr:uid="{93960330-6BE6-411D-A399-AD5875D7603E}"/>
    <cellStyle name="40% - Accent1 15 8" xfId="18838" xr:uid="{E39BF011-AC55-4342-8D45-CDE525E46856}"/>
    <cellStyle name="40% - Accent1 15 8 2" xfId="47515" xr:uid="{1F34F9D1-E9C5-43E7-8A4C-38CB83D2B6DA}"/>
    <cellStyle name="40% - Accent1 15 9" xfId="29813" xr:uid="{E1EF0626-CE2E-441E-97F5-311EC192A245}"/>
    <cellStyle name="40% - Accent1 16" xfId="659" xr:uid="{166A5BF3-718D-41B7-920C-43C1AC02F455}"/>
    <cellStyle name="40% - Accent1 16 2" xfId="1207" xr:uid="{511A69FC-3340-4F1C-9882-044212E91F69}"/>
    <cellStyle name="40% - Accent1 16 2 2" xfId="3161" xr:uid="{F315B488-D03C-4438-AB81-A2F94B488E6B}"/>
    <cellStyle name="40% - Accent1 16 2 2 2" xfId="31901" xr:uid="{BF1A8D0E-6487-4CCA-93C0-E7ADE1B2B48B}"/>
    <cellStyle name="40% - Accent1 16 2 3" xfId="5646" xr:uid="{357975F4-66F2-4C34-B03A-460DBC8EFD7A}"/>
    <cellStyle name="40% - Accent1 16 2 3 2" xfId="34331" xr:uid="{85BAED5C-893F-47BB-A780-113301345E20}"/>
    <cellStyle name="40% - Accent1 16 2 4" xfId="11358" xr:uid="{54CF9266-E6C4-469D-A48B-87F936C5A2C5}"/>
    <cellStyle name="40% - Accent1 16 2 4 2" xfId="40036" xr:uid="{5BD9F247-DE79-4147-A1A3-0DA859E43707}"/>
    <cellStyle name="40% - Accent1 16 2 5" xfId="20211" xr:uid="{A0A39253-0AA6-4FB2-900F-C06FC4AE6ACD}"/>
    <cellStyle name="40% - Accent1 16 2 5 2" xfId="48888" xr:uid="{B9334372-BA0C-4B6E-9345-CADD24EE66C6}"/>
    <cellStyle name="40% - Accent1 16 2 6" xfId="30108" xr:uid="{68508B54-C721-486C-9E60-530A868003D8}"/>
    <cellStyle name="40% - Accent1 16 3" xfId="1502" xr:uid="{F7E82762-9108-4B0C-8F81-827CE8B7A1BA}"/>
    <cellStyle name="40% - Accent1 16 3 2" xfId="3456" xr:uid="{AFB2DFBB-84A9-4ADF-B556-2DBDE45EF2D1}"/>
    <cellStyle name="40% - Accent1 16 3 2 2" xfId="32196" xr:uid="{C80D7943-7AE8-405B-ABFE-4560B0C84EA8}"/>
    <cellStyle name="40% - Accent1 16 3 3" xfId="7063" xr:uid="{967BBAD0-5AA0-46B9-A2F8-B64BF18DA7B0}"/>
    <cellStyle name="40% - Accent1 16 3 3 2" xfId="35748" xr:uid="{64C3D87D-B809-482B-8172-EB5D3C1F3FAB}"/>
    <cellStyle name="40% - Accent1 16 3 4" xfId="12775" xr:uid="{70D2458E-55F1-4B25-88E7-65873E456DD5}"/>
    <cellStyle name="40% - Accent1 16 3 4 2" xfId="41453" xr:uid="{89E5268F-CA8E-40B6-86A7-805328A75E3A}"/>
    <cellStyle name="40% - Accent1 16 3 5" xfId="21628" xr:uid="{0C195D0F-3FEC-495A-88F5-F87D897DD386}"/>
    <cellStyle name="40% - Accent1 16 3 5 2" xfId="50305" xr:uid="{1EA83F31-5F0C-4AED-AB41-42015CDF14AD}"/>
    <cellStyle name="40% - Accent1 16 3 6" xfId="30403" xr:uid="{4A6F6384-AAC9-4009-B74C-5673FF71CED5}"/>
    <cellStyle name="40% - Accent1 16 4" xfId="1841" xr:uid="{19B991BC-128D-4DBC-8D94-D698F0268602}"/>
    <cellStyle name="40% - Accent1 16 4 2" xfId="3795" xr:uid="{55776E44-68B4-499B-BFBA-CE0A14F8677C}"/>
    <cellStyle name="40% - Accent1 16 4 2 2" xfId="32535" xr:uid="{80190778-C3B7-4A66-A368-4D35E37B609B}"/>
    <cellStyle name="40% - Accent1 16 4 3" xfId="8480" xr:uid="{F56B2539-8ADC-4E57-9F01-83EE5A682D57}"/>
    <cellStyle name="40% - Accent1 16 4 3 2" xfId="37165" xr:uid="{E5BF0541-7F92-416B-8B98-76F503A816D1}"/>
    <cellStyle name="40% - Accent1 16 4 4" xfId="14192" xr:uid="{86DC16EF-A4CF-4C7B-B033-B9E20EDFD74C}"/>
    <cellStyle name="40% - Accent1 16 4 4 2" xfId="42870" xr:uid="{F4391811-C64A-4EEC-A22A-3A8A36C5A859}"/>
    <cellStyle name="40% - Accent1 16 4 5" xfId="23045" xr:uid="{AFD4E802-3C00-48FE-BDF7-01DA55F49AC7}"/>
    <cellStyle name="40% - Accent1 16 4 5 2" xfId="51722" xr:uid="{03794220-2BAC-46B0-902F-CDCDEE228A6C}"/>
    <cellStyle name="40% - Accent1 16 4 6" xfId="30742" xr:uid="{1FA25024-82E4-4731-B4CD-D5EBC4C0BC95}"/>
    <cellStyle name="40% - Accent1 16 5" xfId="2613" xr:uid="{45D2C971-EA6F-4A8A-A12F-B3B8150DC187}"/>
    <cellStyle name="40% - Accent1 16 5 2" xfId="15707" xr:uid="{4FDFBBBC-FEFD-4739-A514-B24B0F81E34D}"/>
    <cellStyle name="40% - Accent1 16 5 2 2" xfId="44385" xr:uid="{0A7F0F87-72FE-4227-9B8D-D4E1B76DA684}"/>
    <cellStyle name="40% - Accent1 16 5 3" xfId="24560" xr:uid="{42A3FF50-9A17-461A-97CA-7B758621120F}"/>
    <cellStyle name="40% - Accent1 16 5 3 2" xfId="53237" xr:uid="{5DD50B3B-9C29-45FA-A671-A558A2892674}"/>
    <cellStyle name="40% - Accent1 16 5 4" xfId="31353" xr:uid="{9F4C05C9-91F1-4913-86F9-FBA7BE46B087}"/>
    <cellStyle name="40% - Accent1 16 6" xfId="4295" xr:uid="{97542973-C02C-498B-9AE6-E0C1BDF389D5}"/>
    <cellStyle name="40% - Accent1 16 6 2" xfId="17266" xr:uid="{813D180D-DCDC-45D5-894D-73B0AF71F836}"/>
    <cellStyle name="40% - Accent1 16 6 2 2" xfId="45944" xr:uid="{11298F23-0F65-4209-8299-604981E079B5}"/>
    <cellStyle name="40% - Accent1 16 6 3" xfId="26119" xr:uid="{A804F345-A46F-4D67-9366-000AD39EA143}"/>
    <cellStyle name="40% - Accent1 16 6 3 2" xfId="54796" xr:uid="{A598B914-18ED-4D38-BA24-C59C073FC2BB}"/>
    <cellStyle name="40% - Accent1 16 6 4" xfId="32980" xr:uid="{869AEABD-495E-4E7E-AE10-1D88AF2FFBAD}"/>
    <cellStyle name="40% - Accent1 16 7" xfId="10007" xr:uid="{8BDDDEE7-4AAE-4744-90D4-7F085555FE17}"/>
    <cellStyle name="40% - Accent1 16 7 2" xfId="27712" xr:uid="{BB777942-B630-40F7-8D46-A7093D10E694}"/>
    <cellStyle name="40% - Accent1 16 7 2 2" xfId="56389" xr:uid="{FD7F5DD5-D917-432F-98F0-AEC627BB7D00}"/>
    <cellStyle name="40% - Accent1 16 7 3" xfId="38685" xr:uid="{8DE24441-A4A3-47EF-A54A-B6E98B6DD6FA}"/>
    <cellStyle name="40% - Accent1 16 8" xfId="18860" xr:uid="{6C845D43-DCCC-46EF-9AE6-A1F4B33FA207}"/>
    <cellStyle name="40% - Accent1 16 8 2" xfId="47537" xr:uid="{EB767414-6BFF-47C2-A173-696BDE093B6E}"/>
    <cellStyle name="40% - Accent1 16 9" xfId="29560" xr:uid="{EBA4E718-1D56-4F4A-842D-C59BFBA2F573}"/>
    <cellStyle name="40% - Accent1 17" xfId="932" xr:uid="{6EC2B102-0CED-42BC-BFF5-5CA0BDBE4AD9}"/>
    <cellStyle name="40% - Accent1 17 2" xfId="1524" xr:uid="{14A29D70-130B-434E-9A11-54FD79774841}"/>
    <cellStyle name="40% - Accent1 17 2 2" xfId="3478" xr:uid="{92EE1E7C-3C41-4708-B050-D7251E52A620}"/>
    <cellStyle name="40% - Accent1 17 2 2 2" xfId="32218" xr:uid="{96CC3F2C-F3C2-4E7C-B5DB-5DFB732EDBF7}"/>
    <cellStyle name="40% - Accent1 17 2 3" xfId="5668" xr:uid="{C01C2B41-8609-403B-8A90-97913D80F82A}"/>
    <cellStyle name="40% - Accent1 17 2 3 2" xfId="34353" xr:uid="{FC092281-9CF2-4021-8237-E9A8DC6BFE20}"/>
    <cellStyle name="40% - Accent1 17 2 4" xfId="11380" xr:uid="{7F64BE42-9BC7-47E3-ACF0-5252CC154BEA}"/>
    <cellStyle name="40% - Accent1 17 2 4 2" xfId="40058" xr:uid="{35C5FF19-032C-4EA0-8367-0D247A22903B}"/>
    <cellStyle name="40% - Accent1 17 2 5" xfId="20233" xr:uid="{BD055874-9121-49E2-9A93-0DFDA47E57CB}"/>
    <cellStyle name="40% - Accent1 17 2 5 2" xfId="48910" xr:uid="{2164F629-268B-46CA-BCE6-DF0252063972}"/>
    <cellStyle name="40% - Accent1 17 2 6" xfId="30425" xr:uid="{63DD94C7-C94C-4AEA-AD51-8C7866C2C7CA}"/>
    <cellStyle name="40% - Accent1 17 3" xfId="1863" xr:uid="{E53C061D-715B-416B-846D-32FEB9A046B8}"/>
    <cellStyle name="40% - Accent1 17 3 2" xfId="3817" xr:uid="{E14ACADF-D47F-46D8-B544-E22E02734D10}"/>
    <cellStyle name="40% - Accent1 17 3 2 2" xfId="32557" xr:uid="{CCF70EE2-DD81-4A73-9B4A-CE46119D7AA5}"/>
    <cellStyle name="40% - Accent1 17 3 3" xfId="7085" xr:uid="{018BEAC8-E6FF-41C9-B51B-0F0D1EBF53C2}"/>
    <cellStyle name="40% - Accent1 17 3 3 2" xfId="35770" xr:uid="{C644E45F-F717-48D9-8010-E8A9589E76BE}"/>
    <cellStyle name="40% - Accent1 17 3 4" xfId="12797" xr:uid="{C71DCF42-0E87-4A1A-8397-41276CC7AFDD}"/>
    <cellStyle name="40% - Accent1 17 3 4 2" xfId="41475" xr:uid="{DD802894-F067-44C1-9255-F154835C81A6}"/>
    <cellStyle name="40% - Accent1 17 3 5" xfId="21650" xr:uid="{A50C4933-E1B2-4636-8EDB-D67440631EA3}"/>
    <cellStyle name="40% - Accent1 17 3 5 2" xfId="50327" xr:uid="{BF10E7CC-FC2A-4495-BFCC-5040C829711D}"/>
    <cellStyle name="40% - Accent1 17 3 6" xfId="30764" xr:uid="{70DA7275-350F-4565-A786-55176B2836DA}"/>
    <cellStyle name="40% - Accent1 17 4" xfId="2886" xr:uid="{7EC09FF8-D30B-49F0-8965-E74D761FD8FB}"/>
    <cellStyle name="40% - Accent1 17 4 2" xfId="8502" xr:uid="{39514E6B-781F-4BD2-A136-67645334ED56}"/>
    <cellStyle name="40% - Accent1 17 4 2 2" xfId="37187" xr:uid="{63E8B1F3-C2B9-45EE-9176-A0C33C31B69B}"/>
    <cellStyle name="40% - Accent1 17 4 3" xfId="14214" xr:uid="{8DD10391-A88B-40FB-ACD2-F2A4B63EB9FD}"/>
    <cellStyle name="40% - Accent1 17 4 3 2" xfId="42892" xr:uid="{960805DC-334A-471B-AC8F-FF3B038A4602}"/>
    <cellStyle name="40% - Accent1 17 4 4" xfId="23067" xr:uid="{223002A2-9D9E-4587-A389-444E22492DC1}"/>
    <cellStyle name="40% - Accent1 17 4 4 2" xfId="51744" xr:uid="{86B51674-8DF8-42BC-9D5B-50A445F5467B}"/>
    <cellStyle name="40% - Accent1 17 4 5" xfId="31626" xr:uid="{B0BCBD9B-5FCE-4569-A1A5-A4DFCC5FD633}"/>
    <cellStyle name="40% - Accent1 17 5" xfId="4317" xr:uid="{6BBE1993-BE05-4C84-894C-2282D4DE1D9A}"/>
    <cellStyle name="40% - Accent1 17 5 2" xfId="15729" xr:uid="{29BDA655-C7D2-41D8-8FD3-9F2E7D415A1D}"/>
    <cellStyle name="40% - Accent1 17 5 2 2" xfId="44407" xr:uid="{EE61D906-769B-4F7C-A322-EFFBA6738898}"/>
    <cellStyle name="40% - Accent1 17 5 3" xfId="24582" xr:uid="{4C6174E4-DF04-40D0-AB12-3E4866CD6A9B}"/>
    <cellStyle name="40% - Accent1 17 5 3 2" xfId="53259" xr:uid="{1928273A-4B7B-415A-903C-E4C4F447A37F}"/>
    <cellStyle name="40% - Accent1 17 5 4" xfId="33002" xr:uid="{4FEDBDEF-DA4B-4B13-BC36-77618A5045CE}"/>
    <cellStyle name="40% - Accent1 17 6" xfId="17288" xr:uid="{075A04C6-C83C-4CD6-93C7-1201411150D2}"/>
    <cellStyle name="40% - Accent1 17 6 2" xfId="26141" xr:uid="{BEEF7048-0B86-4D47-92C9-E7BCF461359E}"/>
    <cellStyle name="40% - Accent1 17 6 2 2" xfId="54818" xr:uid="{4E021ACC-79A6-4536-BE07-EE2295D1C214}"/>
    <cellStyle name="40% - Accent1 17 6 3" xfId="45966" xr:uid="{877CB5C9-2AF7-4733-965C-57794952B76B}"/>
    <cellStyle name="40% - Accent1 17 7" xfId="10029" xr:uid="{BEBEA9E9-6ED4-4D93-982B-57C81EF614BA}"/>
    <cellStyle name="40% - Accent1 17 7 2" xfId="27734" xr:uid="{1B398A87-801B-4951-833C-FD0657611708}"/>
    <cellStyle name="40% - Accent1 17 7 2 2" xfId="56411" xr:uid="{70181086-397A-4A30-BFD7-D77C6EC2B729}"/>
    <cellStyle name="40% - Accent1 17 7 3" xfId="38707" xr:uid="{D10E46F4-9112-4C34-9B2A-5D2F95F9E3D1}"/>
    <cellStyle name="40% - Accent1 17 8" xfId="18882" xr:uid="{67ECB2A4-A07E-4A37-9270-D261A8982BCB}"/>
    <cellStyle name="40% - Accent1 17 8 2" xfId="47559" xr:uid="{B6502E0A-2DE3-4DDA-A396-26153E19B269}"/>
    <cellStyle name="40% - Accent1 17 9" xfId="29833" xr:uid="{3F7D5A19-56AB-4D28-B10E-FF612A52D264}"/>
    <cellStyle name="40% - Accent1 18" xfId="1546" xr:uid="{1635858E-6633-4927-843E-32E3B01167C9}"/>
    <cellStyle name="40% - Accent1 18 2" xfId="1885" xr:uid="{BF726442-5C0D-4AA5-BFF6-E95FE8017A7D}"/>
    <cellStyle name="40% - Accent1 18 2 2" xfId="3839" xr:uid="{1FC7FF38-838C-4EDD-A674-28593FF8E74E}"/>
    <cellStyle name="40% - Accent1 18 2 2 2" xfId="32579" xr:uid="{9CD45832-58C3-47EA-BEBC-F1317E988DD4}"/>
    <cellStyle name="40% - Accent1 18 2 3" xfId="5690" xr:uid="{8276096C-FE1F-4DF3-9584-F14D8DEC87B3}"/>
    <cellStyle name="40% - Accent1 18 2 3 2" xfId="34375" xr:uid="{15FA2D7A-8660-4335-9822-F58CC55E07B9}"/>
    <cellStyle name="40% - Accent1 18 2 4" xfId="11402" xr:uid="{09F01F2F-AC7E-4536-BCB1-C973C7407A4D}"/>
    <cellStyle name="40% - Accent1 18 2 4 2" xfId="40080" xr:uid="{A75B2797-CD6B-4758-8400-079351A5ADED}"/>
    <cellStyle name="40% - Accent1 18 2 5" xfId="20255" xr:uid="{73C44BD5-5377-4AB7-9064-15823A2DB48B}"/>
    <cellStyle name="40% - Accent1 18 2 5 2" xfId="48932" xr:uid="{CC5C93D0-BFDA-4E3B-B674-EDD95A56F810}"/>
    <cellStyle name="40% - Accent1 18 2 6" xfId="30786" xr:uid="{4BE11A11-06A1-46E0-9003-A6DDF31C2539}"/>
    <cellStyle name="40% - Accent1 18 3" xfId="3500" xr:uid="{8BA36821-CA73-4EB2-8A51-60BBFFC76F4A}"/>
    <cellStyle name="40% - Accent1 18 3 2" xfId="7107" xr:uid="{997369B6-3A33-4E6A-B7E8-AD824D2921C5}"/>
    <cellStyle name="40% - Accent1 18 3 2 2" xfId="35792" xr:uid="{867939C7-7809-472B-B8FC-5E392308F422}"/>
    <cellStyle name="40% - Accent1 18 3 3" xfId="12819" xr:uid="{F3802720-8A07-4E4F-B8E1-BE51047817F0}"/>
    <cellStyle name="40% - Accent1 18 3 3 2" xfId="41497" xr:uid="{E1A190BA-5DE4-454D-A982-9BB357E10C90}"/>
    <cellStyle name="40% - Accent1 18 3 4" xfId="21672" xr:uid="{60CB45B5-D576-46DE-9758-4150B571FF57}"/>
    <cellStyle name="40% - Accent1 18 3 4 2" xfId="50349" xr:uid="{07FB9A33-6A92-432D-B606-91171F4107F4}"/>
    <cellStyle name="40% - Accent1 18 3 5" xfId="32240" xr:uid="{54597F00-DF4F-486F-8812-36DAC75C95F3}"/>
    <cellStyle name="40% - Accent1 18 4" xfId="8524" xr:uid="{D3B5DDA0-6CA1-4A87-AB11-B4B58EE97DE0}"/>
    <cellStyle name="40% - Accent1 18 4 2" xfId="14236" xr:uid="{BB3433DC-F870-4F9C-B839-A11F11263FD8}"/>
    <cellStyle name="40% - Accent1 18 4 2 2" xfId="42914" xr:uid="{F01A377F-72F1-4431-A1AA-CF94ECF99751}"/>
    <cellStyle name="40% - Accent1 18 4 3" xfId="23089" xr:uid="{20DB970D-8A03-418B-8DB0-B95D337258A3}"/>
    <cellStyle name="40% - Accent1 18 4 3 2" xfId="51766" xr:uid="{86CC496C-8B83-41C9-9991-A4B3C0D12BF8}"/>
    <cellStyle name="40% - Accent1 18 4 4" xfId="37209" xr:uid="{5FBF7296-C2A6-4DDD-8781-83870F9244AF}"/>
    <cellStyle name="40% - Accent1 18 5" xfId="4339" xr:uid="{E8394BFD-DCC9-41D9-A263-0DDA64202D8A}"/>
    <cellStyle name="40% - Accent1 18 5 2" xfId="15751" xr:uid="{06DE6496-604B-427C-A001-D005AFECE91E}"/>
    <cellStyle name="40% - Accent1 18 5 2 2" xfId="44429" xr:uid="{1B861AD6-8663-422A-BD4C-CE32B8765DC3}"/>
    <cellStyle name="40% - Accent1 18 5 3" xfId="24604" xr:uid="{3D89DDAA-8578-4059-AE25-CB498C2FC1F6}"/>
    <cellStyle name="40% - Accent1 18 5 3 2" xfId="53281" xr:uid="{1EC00E0F-671B-4B1D-AE2E-781B508F5E13}"/>
    <cellStyle name="40% - Accent1 18 5 4" xfId="33024" xr:uid="{7C80582D-36E6-4745-B910-6CA18D64EE32}"/>
    <cellStyle name="40% - Accent1 18 6" xfId="17310" xr:uid="{881357ED-6F0B-47F4-9122-994FB02DD722}"/>
    <cellStyle name="40% - Accent1 18 6 2" xfId="26163" xr:uid="{9ABE89A3-4690-4EB2-A494-42F825201700}"/>
    <cellStyle name="40% - Accent1 18 6 2 2" xfId="54840" xr:uid="{CD35E9B9-5A64-4E24-B666-4859F23A2019}"/>
    <cellStyle name="40% - Accent1 18 6 3" xfId="45988" xr:uid="{76851B6B-F4A5-40B6-BED4-433782A5D2C8}"/>
    <cellStyle name="40% - Accent1 18 7" xfId="10051" xr:uid="{510409C6-E091-4767-BC9A-544B78322C58}"/>
    <cellStyle name="40% - Accent1 18 7 2" xfId="27756" xr:uid="{C51A5EBB-934B-4121-9FCD-0E1388B15E19}"/>
    <cellStyle name="40% - Accent1 18 7 2 2" xfId="56433" xr:uid="{FF09BFDB-BD49-41EB-8A1D-53C8D274EFD2}"/>
    <cellStyle name="40% - Accent1 18 7 3" xfId="38729" xr:uid="{1F5780DC-F565-42F4-B341-DDC3252463ED}"/>
    <cellStyle name="40% - Accent1 18 8" xfId="18904" xr:uid="{FD06CF7F-3E4D-4F38-91E7-F15D30219678}"/>
    <cellStyle name="40% - Accent1 18 8 2" xfId="47581" xr:uid="{6E2A56EE-195B-4571-AC50-08A88BC3CCC1}"/>
    <cellStyle name="40% - Accent1 18 9" xfId="30447" xr:uid="{2C4D3293-1F24-4B77-934C-DBD983D161B8}"/>
    <cellStyle name="40% - Accent1 19" xfId="1227" xr:uid="{F324B70C-DA0E-4B30-A2EC-5CCA328080ED}"/>
    <cellStyle name="40% - Accent1 19 2" xfId="1907" xr:uid="{42525C5B-E106-4539-B173-BFF4BB25D98D}"/>
    <cellStyle name="40% - Accent1 19 2 2" xfId="3861" xr:uid="{B63B13B6-974F-4E97-8B3B-C44858FBB613}"/>
    <cellStyle name="40% - Accent1 19 2 2 2" xfId="32601" xr:uid="{3A0BBC76-EE27-4793-9B03-5425F86C1A92}"/>
    <cellStyle name="40% - Accent1 19 2 3" xfId="5712" xr:uid="{F27A4D11-20B1-4595-863A-C1D607D4580A}"/>
    <cellStyle name="40% - Accent1 19 2 3 2" xfId="34397" xr:uid="{ABC2BBCE-F22B-4E58-BCAA-056351059265}"/>
    <cellStyle name="40% - Accent1 19 2 4" xfId="11424" xr:uid="{B28F9627-BD06-46C2-9D24-211F23612C96}"/>
    <cellStyle name="40% - Accent1 19 2 4 2" xfId="40102" xr:uid="{125B57EC-659F-49F7-8551-C3BFBABFC68A}"/>
    <cellStyle name="40% - Accent1 19 2 5" xfId="20277" xr:uid="{7E5F2861-1F4B-48DB-B7E6-732F6F0BF1AF}"/>
    <cellStyle name="40% - Accent1 19 2 5 2" xfId="48954" xr:uid="{3E5D76F1-8EEE-45EF-BD85-B9AF8B66A14F}"/>
    <cellStyle name="40% - Accent1 19 2 6" xfId="30808" xr:uid="{0207315E-FE5D-43E8-8686-A0BD1006E5B8}"/>
    <cellStyle name="40% - Accent1 19 3" xfId="3181" xr:uid="{45532756-0B9C-4E91-A3D4-D39CF5C94D7D}"/>
    <cellStyle name="40% - Accent1 19 3 2" xfId="7129" xr:uid="{4373D1AB-537F-40B5-9C75-06E269D160A8}"/>
    <cellStyle name="40% - Accent1 19 3 2 2" xfId="35814" xr:uid="{A09665E8-27F9-4BE1-A377-20D6B715CA1F}"/>
    <cellStyle name="40% - Accent1 19 3 3" xfId="12841" xr:uid="{ECF1F2D4-0394-4DDA-9239-90E426792A17}"/>
    <cellStyle name="40% - Accent1 19 3 3 2" xfId="41519" xr:uid="{ACE63747-8ED2-493F-A4F5-53D67D09CA86}"/>
    <cellStyle name="40% - Accent1 19 3 4" xfId="21694" xr:uid="{219D3E5B-4927-4EC9-B231-C7DB11F1F161}"/>
    <cellStyle name="40% - Accent1 19 3 4 2" xfId="50371" xr:uid="{80904529-4BA4-4F28-9F88-F9FF4DFC3B4E}"/>
    <cellStyle name="40% - Accent1 19 3 5" xfId="31921" xr:uid="{EBD3CBEF-B518-4DE1-ACF4-DC48C87049A1}"/>
    <cellStyle name="40% - Accent1 19 4" xfId="8546" xr:uid="{BA573EBD-02FA-49EA-B438-48A9A50B2101}"/>
    <cellStyle name="40% - Accent1 19 4 2" xfId="14258" xr:uid="{1200FB54-6E58-40F9-A33B-775B7870F66A}"/>
    <cellStyle name="40% - Accent1 19 4 2 2" xfId="42936" xr:uid="{406CCF2D-4531-4B37-97CC-FFE184BD5B55}"/>
    <cellStyle name="40% - Accent1 19 4 3" xfId="23111" xr:uid="{B63ADF2F-D415-47FF-A284-0CC09B2BA099}"/>
    <cellStyle name="40% - Accent1 19 4 3 2" xfId="51788" xr:uid="{A705B0AC-152D-4EDC-B4DC-7E4331A4A4C0}"/>
    <cellStyle name="40% - Accent1 19 4 4" xfId="37231" xr:uid="{9FB9EFA1-05D6-4451-ABC7-85D208A3C7A9}"/>
    <cellStyle name="40% - Accent1 19 5" xfId="4361" xr:uid="{A7208106-9CDB-4195-8F7B-838AD0C4BFCD}"/>
    <cellStyle name="40% - Accent1 19 5 2" xfId="15773" xr:uid="{BB7079A4-DF78-432E-A7F5-B8AE30119C80}"/>
    <cellStyle name="40% - Accent1 19 5 2 2" xfId="44451" xr:uid="{C98176BF-9585-4546-A36F-1C2AEFA21F2F}"/>
    <cellStyle name="40% - Accent1 19 5 3" xfId="24626" xr:uid="{60240567-557A-488F-9642-EE4AABF02E13}"/>
    <cellStyle name="40% - Accent1 19 5 3 2" xfId="53303" xr:uid="{E63C9E16-73CA-41CE-BD82-D8564A6DA521}"/>
    <cellStyle name="40% - Accent1 19 5 4" xfId="33046" xr:uid="{4F1C25DE-2FCC-44A2-A665-AEB2FB6763F6}"/>
    <cellStyle name="40% - Accent1 19 6" xfId="17332" xr:uid="{4F11F342-3A97-47F1-A0E5-D3C55F0E3097}"/>
    <cellStyle name="40% - Accent1 19 6 2" xfId="26185" xr:uid="{E5CC4F3C-A9AA-49C6-8C43-32F41D549D3B}"/>
    <cellStyle name="40% - Accent1 19 6 2 2" xfId="54862" xr:uid="{28389596-7E60-45D0-B0EC-58BB8E2776A4}"/>
    <cellStyle name="40% - Accent1 19 6 3" xfId="46010" xr:uid="{67877DC3-A5B5-4712-9539-09D50AEC4F44}"/>
    <cellStyle name="40% - Accent1 19 7" xfId="10073" xr:uid="{0CF9185E-BDBF-45AE-94B9-81905FEFE14A}"/>
    <cellStyle name="40% - Accent1 19 7 2" xfId="27778" xr:uid="{93F85AAD-B69D-451D-91BE-3E2D7AB910FB}"/>
    <cellStyle name="40% - Accent1 19 7 2 2" xfId="56455" xr:uid="{E77EEB77-AC70-4852-AC96-75AC8DE6EEA1}"/>
    <cellStyle name="40% - Accent1 19 7 3" xfId="38751" xr:uid="{D895ED3F-F4E7-4E50-9A9F-5A95CD62BEDE}"/>
    <cellStyle name="40% - Accent1 19 8" xfId="18926" xr:uid="{2157DF12-5C8A-408E-AC6A-32977CDE4FBB}"/>
    <cellStyle name="40% - Accent1 19 8 2" xfId="47603" xr:uid="{7AC9E255-ED2B-4F36-B207-697589D93C60}"/>
    <cellStyle name="40% - Accent1 19 9" xfId="30128" xr:uid="{E32D5BCD-39BD-4FDF-B3CE-92759DC5DBCA}"/>
    <cellStyle name="40% - Accent1 2" xfId="177" xr:uid="{52E78F33-172F-499A-8A55-B3B94347C2E5}"/>
    <cellStyle name="40% - Accent1 2 2" xfId="232" xr:uid="{0A751898-3D2A-4FC5-A27E-65806BA1986A}"/>
    <cellStyle name="40% - Accent1 20" xfId="1929" xr:uid="{3676FC8B-5C77-4446-B2A2-7F6A8CDD705D}"/>
    <cellStyle name="40% - Accent1 20 2" xfId="3883" xr:uid="{15D0D1B1-7DC0-4EA3-A846-533E91D0AA73}"/>
    <cellStyle name="40% - Accent1 20 2 2" xfId="5734" xr:uid="{78E9F401-B054-4409-9D48-AD4C1C85B2ED}"/>
    <cellStyle name="40% - Accent1 20 2 2 2" xfId="34419" xr:uid="{8E6FC1BC-918A-4B7A-9670-F7486D957FFD}"/>
    <cellStyle name="40% - Accent1 20 2 3" xfId="11446" xr:uid="{7725BFFE-B930-4C04-B6A3-E890C66AF2E5}"/>
    <cellStyle name="40% - Accent1 20 2 3 2" xfId="40124" xr:uid="{D1F7A80C-2A4E-4406-828F-E8EEBB1F93C0}"/>
    <cellStyle name="40% - Accent1 20 2 4" xfId="20299" xr:uid="{277B968B-7415-41FB-AFEF-CFD6B0CD7703}"/>
    <cellStyle name="40% - Accent1 20 2 4 2" xfId="48976" xr:uid="{38327E7D-50ED-49F8-B88C-8D4916B1AEC5}"/>
    <cellStyle name="40% - Accent1 20 2 5" xfId="32623" xr:uid="{3E6E63DC-B4B2-4206-B9D5-645850461AB5}"/>
    <cellStyle name="40% - Accent1 20 3" xfId="7151" xr:uid="{B3DF78E6-04A6-4400-BB3D-585898899605}"/>
    <cellStyle name="40% - Accent1 20 3 2" xfId="12863" xr:uid="{FE3CCFE3-C1CE-4E57-A845-E5FA28CC6BAF}"/>
    <cellStyle name="40% - Accent1 20 3 2 2" xfId="41541" xr:uid="{BD8626C1-496B-4346-AB19-4EA53D7716E7}"/>
    <cellStyle name="40% - Accent1 20 3 3" xfId="21716" xr:uid="{25D56885-8F95-4C75-8ED8-6B1943D04CEE}"/>
    <cellStyle name="40% - Accent1 20 3 3 2" xfId="50393" xr:uid="{E37AE9D8-49C7-4D0A-A882-EF9E70BEE3DF}"/>
    <cellStyle name="40% - Accent1 20 3 4" xfId="35836" xr:uid="{A589CDB8-1885-4BDD-9F93-FFCAB8490682}"/>
    <cellStyle name="40% - Accent1 20 4" xfId="8568" xr:uid="{A244BB2A-A18E-41A4-A2AD-E5F3D7FC89EA}"/>
    <cellStyle name="40% - Accent1 20 4 2" xfId="14280" xr:uid="{4AFBF051-2833-4BA3-BF1C-A6BDCBFA9E72}"/>
    <cellStyle name="40% - Accent1 20 4 2 2" xfId="42958" xr:uid="{F3732C27-8C7C-4F4F-BD79-A1ECD5468667}"/>
    <cellStyle name="40% - Accent1 20 4 3" xfId="23133" xr:uid="{DFDE7927-B77B-425B-BAAC-1EA1B5116DB8}"/>
    <cellStyle name="40% - Accent1 20 4 3 2" xfId="51810" xr:uid="{E88226E2-2750-4143-8C96-BA4896FB655D}"/>
    <cellStyle name="40% - Accent1 20 4 4" xfId="37253" xr:uid="{354825BD-6890-471E-AFB3-017CFC92D299}"/>
    <cellStyle name="40% - Accent1 20 5" xfId="4383" xr:uid="{9C36D6C0-6DEC-4F12-819C-48B8717EAE1D}"/>
    <cellStyle name="40% - Accent1 20 5 2" xfId="15795" xr:uid="{FB0EE283-C313-4C65-88F4-7C8AA59D12CE}"/>
    <cellStyle name="40% - Accent1 20 5 2 2" xfId="44473" xr:uid="{D388A566-5A72-403F-840E-340C0E73453C}"/>
    <cellStyle name="40% - Accent1 20 5 3" xfId="24648" xr:uid="{864BC937-6019-455F-AD65-50F590717901}"/>
    <cellStyle name="40% - Accent1 20 5 3 2" xfId="53325" xr:uid="{D972FA50-B088-4655-8D8E-50C793B5DF81}"/>
    <cellStyle name="40% - Accent1 20 5 4" xfId="33068" xr:uid="{27E7940A-54D7-4903-AE2E-223E3D54D585}"/>
    <cellStyle name="40% - Accent1 20 6" xfId="17354" xr:uid="{E68E0558-2620-4586-948D-597A9CDB097F}"/>
    <cellStyle name="40% - Accent1 20 6 2" xfId="26207" xr:uid="{54EC75F6-98F6-4C51-B8B0-CA17819910D2}"/>
    <cellStyle name="40% - Accent1 20 6 2 2" xfId="54884" xr:uid="{D37FCC88-A883-4A45-9DA7-9E3DF637B401}"/>
    <cellStyle name="40% - Accent1 20 6 3" xfId="46032" xr:uid="{F47371A2-AD74-4F6B-9512-A515BB05BAB2}"/>
    <cellStyle name="40% - Accent1 20 7" xfId="10095" xr:uid="{4B9104DC-24D2-4C39-A0DF-1C05A9F6C678}"/>
    <cellStyle name="40% - Accent1 20 7 2" xfId="27800" xr:uid="{2E2E1AB1-586D-4F2D-BABC-D5D79508A8C2}"/>
    <cellStyle name="40% - Accent1 20 7 2 2" xfId="56477" xr:uid="{B5D17B48-C082-4C4E-8EFC-6D339756298B}"/>
    <cellStyle name="40% - Accent1 20 7 3" xfId="38773" xr:uid="{5A2A8956-9A2E-4F0E-A4EC-D02E97BC1F9E}"/>
    <cellStyle name="40% - Accent1 20 8" xfId="18948" xr:uid="{6723381A-6F30-4DF4-A3C7-1F5E80C1B07A}"/>
    <cellStyle name="40% - Accent1 20 8 2" xfId="47625" xr:uid="{B8DB82F9-4B9A-4E5C-9A93-8C04DDCB745E}"/>
    <cellStyle name="40% - Accent1 20 9" xfId="30830" xr:uid="{5922CBC7-FD37-4B33-8DBD-A12BE5BB0B43}"/>
    <cellStyle name="40% - Accent1 21" xfId="1952" xr:uid="{C1ABD8C6-CCA8-4244-A47F-C05740D91226}"/>
    <cellStyle name="40% - Accent1 21 2" xfId="3905" xr:uid="{B623245C-A1AC-4741-A661-9CB6DF336781}"/>
    <cellStyle name="40% - Accent1 21 2 2" xfId="5756" xr:uid="{A2C77BD7-37AB-48BC-B95B-9FA959C9D076}"/>
    <cellStyle name="40% - Accent1 21 2 2 2" xfId="34441" xr:uid="{058129E1-00FF-46E9-BB4F-DE752A910D06}"/>
    <cellStyle name="40% - Accent1 21 2 3" xfId="11468" xr:uid="{8FD85F85-0750-4599-BFE0-CE9B5D1F35D8}"/>
    <cellStyle name="40% - Accent1 21 2 3 2" xfId="40146" xr:uid="{971B0B26-A643-4018-A3FD-4AD5C719506A}"/>
    <cellStyle name="40% - Accent1 21 2 4" xfId="20321" xr:uid="{1C06DCB6-8E62-4FE6-A203-AC58297FE9D0}"/>
    <cellStyle name="40% - Accent1 21 2 4 2" xfId="48998" xr:uid="{84CA6F3E-7A8C-42E5-A403-3201E530FA56}"/>
    <cellStyle name="40% - Accent1 21 2 5" xfId="32645" xr:uid="{507CDC6A-589F-4810-8A64-4F82DA13F79F}"/>
    <cellStyle name="40% - Accent1 21 3" xfId="7173" xr:uid="{54984610-F62C-4F0F-9550-BE8277269484}"/>
    <cellStyle name="40% - Accent1 21 3 2" xfId="12885" xr:uid="{87FBAA56-87A2-41D2-B26D-CD251068FF41}"/>
    <cellStyle name="40% - Accent1 21 3 2 2" xfId="41563" xr:uid="{AA2334A5-C788-4F7E-BFA9-4755C411DA26}"/>
    <cellStyle name="40% - Accent1 21 3 3" xfId="21738" xr:uid="{EA5BA551-9C99-43A8-B71F-7F8EDB437B5D}"/>
    <cellStyle name="40% - Accent1 21 3 3 2" xfId="50415" xr:uid="{EF9209ED-1EA2-4B6C-AB3D-7AEC6CB551F4}"/>
    <cellStyle name="40% - Accent1 21 3 4" xfId="35858" xr:uid="{DE3A3B40-63C1-4763-BDB1-B6B7C87F7109}"/>
    <cellStyle name="40% - Accent1 21 4" xfId="8590" xr:uid="{8036A399-A5A3-4C7E-BB2E-5429427FAEA3}"/>
    <cellStyle name="40% - Accent1 21 4 2" xfId="14302" xr:uid="{5AFFB34F-2BF0-4060-9D3F-42D243D9DA41}"/>
    <cellStyle name="40% - Accent1 21 4 2 2" xfId="42980" xr:uid="{F1B8A122-F6C3-42CB-B049-A99323277FB8}"/>
    <cellStyle name="40% - Accent1 21 4 3" xfId="23155" xr:uid="{A9CC5132-4F19-4F4E-A183-7E3AB9B87B43}"/>
    <cellStyle name="40% - Accent1 21 4 3 2" xfId="51832" xr:uid="{881A5393-BEB9-4438-A2C9-14AAC5052932}"/>
    <cellStyle name="40% - Accent1 21 4 4" xfId="37275" xr:uid="{6FBD3EE6-8C65-4806-8962-F40B0ECE82A1}"/>
    <cellStyle name="40% - Accent1 21 5" xfId="4405" xr:uid="{1C04B96A-CCA2-476F-851B-B862D03F988A}"/>
    <cellStyle name="40% - Accent1 21 5 2" xfId="15817" xr:uid="{2A16121A-A578-4AC6-A1B5-8BD2ECC29902}"/>
    <cellStyle name="40% - Accent1 21 5 2 2" xfId="44495" xr:uid="{F4867C1E-6C0E-4B9E-A561-595808845977}"/>
    <cellStyle name="40% - Accent1 21 5 3" xfId="24670" xr:uid="{B1AB1B5E-F137-4699-9E30-F2B753C58AD0}"/>
    <cellStyle name="40% - Accent1 21 5 3 2" xfId="53347" xr:uid="{2D5E019B-D62D-4144-939E-2D37D381CB69}"/>
    <cellStyle name="40% - Accent1 21 5 4" xfId="33090" xr:uid="{D3DFFCCF-93D9-4F65-B8C3-780B4DB856E1}"/>
    <cellStyle name="40% - Accent1 21 6" xfId="17376" xr:uid="{67F52793-9047-44A4-8D42-550C5978265E}"/>
    <cellStyle name="40% - Accent1 21 6 2" xfId="26229" xr:uid="{B38FEF13-340E-4513-84EF-4A4CB9C1A1D8}"/>
    <cellStyle name="40% - Accent1 21 6 2 2" xfId="54906" xr:uid="{C6A82235-73BE-49E6-A2FD-054EDC1ED0D6}"/>
    <cellStyle name="40% - Accent1 21 6 3" xfId="46054" xr:uid="{BA528540-55E0-444B-ACFF-220EFFBC314C}"/>
    <cellStyle name="40% - Accent1 21 7" xfId="10117" xr:uid="{3316378A-3D07-4EB2-AE25-7263E80CA8AF}"/>
    <cellStyle name="40% - Accent1 21 7 2" xfId="27822" xr:uid="{476FF20E-4C75-49B3-86BC-9A6A051381C8}"/>
    <cellStyle name="40% - Accent1 21 7 2 2" xfId="56499" xr:uid="{7157D005-9EFA-4461-9743-55862286817A}"/>
    <cellStyle name="40% - Accent1 21 7 3" xfId="38795" xr:uid="{8EDBF027-905C-4CC5-8695-239C87E5127F}"/>
    <cellStyle name="40% - Accent1 21 8" xfId="18970" xr:uid="{CF633479-5887-42BC-96B5-C52FA97BD115}"/>
    <cellStyle name="40% - Accent1 21 8 2" xfId="47647" xr:uid="{4832E7A7-25F8-424E-84B4-022EE50C6AAF}"/>
    <cellStyle name="40% - Accent1 21 9" xfId="30852" xr:uid="{FC45AA1B-17BE-465F-844D-364DBA487D03}"/>
    <cellStyle name="40% - Accent1 22" xfId="1566" xr:uid="{86087741-C0B0-49B5-B753-1232447B3375}"/>
    <cellStyle name="40% - Accent1 22 2" xfId="3520" xr:uid="{AC09DAEA-C9AD-45A0-8C24-4D367693D4B0}"/>
    <cellStyle name="40% - Accent1 22 2 2" xfId="5778" xr:uid="{98BEC8DC-E7BD-4E77-B55E-AAE3DDB56065}"/>
    <cellStyle name="40% - Accent1 22 2 2 2" xfId="34463" xr:uid="{43C5084A-12C3-4AAD-AFCB-C4A178F30BF6}"/>
    <cellStyle name="40% - Accent1 22 2 3" xfId="11490" xr:uid="{5E518495-0263-4F90-8D26-F1B489575D7E}"/>
    <cellStyle name="40% - Accent1 22 2 3 2" xfId="40168" xr:uid="{5AEAF322-0FE1-4B77-AA59-AF4041B0A0D7}"/>
    <cellStyle name="40% - Accent1 22 2 4" xfId="20343" xr:uid="{3A0AC5EF-2085-4E9F-B47B-2262E5591E58}"/>
    <cellStyle name="40% - Accent1 22 2 4 2" xfId="49020" xr:uid="{EE45FDF8-57D4-433C-83A7-AB17C04D1C80}"/>
    <cellStyle name="40% - Accent1 22 2 5" xfId="32260" xr:uid="{DEEC38E1-B2E3-496D-A163-CC84A39F7E9D}"/>
    <cellStyle name="40% - Accent1 22 3" xfId="7195" xr:uid="{0CEB5CF5-4DFB-478E-B9A6-E11E79B230A1}"/>
    <cellStyle name="40% - Accent1 22 3 2" xfId="12907" xr:uid="{5F6382D0-99AA-428C-A43B-C5E162C17DAD}"/>
    <cellStyle name="40% - Accent1 22 3 2 2" xfId="41585" xr:uid="{BB27B377-1F38-47F3-B991-3161D1E64294}"/>
    <cellStyle name="40% - Accent1 22 3 3" xfId="21760" xr:uid="{54FFD02E-70D9-41DF-A99F-972F35AE890D}"/>
    <cellStyle name="40% - Accent1 22 3 3 2" xfId="50437" xr:uid="{15430C1F-643E-45AA-9F58-121F95F225F9}"/>
    <cellStyle name="40% - Accent1 22 3 4" xfId="35880" xr:uid="{B008B915-E62C-407A-8506-46CE9CE74E37}"/>
    <cellStyle name="40% - Accent1 22 4" xfId="8612" xr:uid="{F21BF02A-85D3-486C-8C95-FFF64BA43A46}"/>
    <cellStyle name="40% - Accent1 22 4 2" xfId="14324" xr:uid="{FCAD3223-D6E2-42A0-ADA1-CF8FC2D3C35B}"/>
    <cellStyle name="40% - Accent1 22 4 2 2" xfId="43002" xr:uid="{560A2157-3C57-45E9-B451-C3BD10E94583}"/>
    <cellStyle name="40% - Accent1 22 4 3" xfId="23177" xr:uid="{40BDF61D-CAAB-414F-B1B6-6C81EA870378}"/>
    <cellStyle name="40% - Accent1 22 4 3 2" xfId="51854" xr:uid="{4C245995-480E-4D49-A476-908E2C9CDA2A}"/>
    <cellStyle name="40% - Accent1 22 4 4" xfId="37297" xr:uid="{36EDFEB5-1789-4E36-8858-518FBF2B4E0C}"/>
    <cellStyle name="40% - Accent1 22 5" xfId="4427" xr:uid="{74EEC42C-B255-47C0-9273-DCAC23F3F14E}"/>
    <cellStyle name="40% - Accent1 22 5 2" xfId="15839" xr:uid="{A8B3BB06-B1B6-4D55-B358-0FDF68B3B30C}"/>
    <cellStyle name="40% - Accent1 22 5 2 2" xfId="44517" xr:uid="{504A783F-AA7B-4E32-9346-1A6884E4ED47}"/>
    <cellStyle name="40% - Accent1 22 5 3" xfId="24692" xr:uid="{913276A2-0650-4432-A900-F62858A813E4}"/>
    <cellStyle name="40% - Accent1 22 5 3 2" xfId="53369" xr:uid="{F03C8C86-770D-4114-87C4-43F6D5A15C5A}"/>
    <cellStyle name="40% - Accent1 22 5 4" xfId="33112" xr:uid="{114A6F29-74E0-4ECF-B24D-C3EE78F23EBF}"/>
    <cellStyle name="40% - Accent1 22 6" xfId="17398" xr:uid="{53D354B5-CCC9-48FC-8E2D-B3E6C94259FE}"/>
    <cellStyle name="40% - Accent1 22 6 2" xfId="26251" xr:uid="{A6A2E706-817A-4614-9855-1468971B252A}"/>
    <cellStyle name="40% - Accent1 22 6 2 2" xfId="54928" xr:uid="{F2E9380A-16AE-4377-9D65-2976531C3EC1}"/>
    <cellStyle name="40% - Accent1 22 6 3" xfId="46076" xr:uid="{A31E0275-A53F-4DF6-BAFB-B2690D94608C}"/>
    <cellStyle name="40% - Accent1 22 7" xfId="10139" xr:uid="{713FC979-7708-4F67-8126-BD6141B0AD14}"/>
    <cellStyle name="40% - Accent1 22 7 2" xfId="27844" xr:uid="{E703D95C-5629-4179-A612-B301FCEEB326}"/>
    <cellStyle name="40% - Accent1 22 7 2 2" xfId="56521" xr:uid="{2E03C351-B993-4487-AB7B-EBA389FB2175}"/>
    <cellStyle name="40% - Accent1 22 7 3" xfId="38817" xr:uid="{9DF2F699-A766-4030-8D56-309BD2403C7A}"/>
    <cellStyle name="40% - Accent1 22 8" xfId="18992" xr:uid="{D0154F7B-3EE1-4203-A3B3-D76BB7713234}"/>
    <cellStyle name="40% - Accent1 22 8 2" xfId="47669" xr:uid="{33A14C46-57DA-43AF-B6CE-F8271A57F0B9}"/>
    <cellStyle name="40% - Accent1 22 9" xfId="30467" xr:uid="{2870B136-38EC-4F3E-877E-F0B1323DC4E7}"/>
    <cellStyle name="40% - Accent1 23" xfId="2142" xr:uid="{866A1C64-8A59-4E72-BA87-B49FE69193C5}"/>
    <cellStyle name="40% - Accent1 23 2" xfId="5800" xr:uid="{03B786A5-BB96-42B7-87D7-C2ECA81D93A0}"/>
    <cellStyle name="40% - Accent1 23 2 2" xfId="11512" xr:uid="{0873A172-B693-44CF-9140-502A80A0806A}"/>
    <cellStyle name="40% - Accent1 23 2 2 2" xfId="40190" xr:uid="{759C6781-977D-4A45-A5F8-6484E53179D4}"/>
    <cellStyle name="40% - Accent1 23 2 3" xfId="20365" xr:uid="{05E3E79B-1518-449F-AF24-B78EDF931679}"/>
    <cellStyle name="40% - Accent1 23 2 3 2" xfId="49042" xr:uid="{9214C2FC-B8F3-4D8D-8C0A-9927C2F1C2F1}"/>
    <cellStyle name="40% - Accent1 23 2 4" xfId="34485" xr:uid="{941DE6F4-51D8-4B1C-A15C-6DF5DD9D416B}"/>
    <cellStyle name="40% - Accent1 23 3" xfId="7217" xr:uid="{CB546D19-3B61-4595-A249-F1F1B9C148DD}"/>
    <cellStyle name="40% - Accent1 23 3 2" xfId="12929" xr:uid="{801630BC-0AE2-42D0-A3C9-EEF0FFF21C8E}"/>
    <cellStyle name="40% - Accent1 23 3 2 2" xfId="41607" xr:uid="{965091AB-E08A-498E-82E9-B993098F167A}"/>
    <cellStyle name="40% - Accent1 23 3 3" xfId="21782" xr:uid="{D5167E54-C8EA-4EB8-B479-18E9591220A5}"/>
    <cellStyle name="40% - Accent1 23 3 3 2" xfId="50459" xr:uid="{5A5C89E9-A2CF-4FE2-B5DE-0B1B3FD98D22}"/>
    <cellStyle name="40% - Accent1 23 3 4" xfId="35902" xr:uid="{F96E2B1C-B1C3-4E9B-98D3-40839F1B2C63}"/>
    <cellStyle name="40% - Accent1 23 4" xfId="8634" xr:uid="{8722E17C-F404-4EB8-8E20-6BD19CF388F2}"/>
    <cellStyle name="40% - Accent1 23 4 2" xfId="14346" xr:uid="{82989815-7FB4-483E-8ACC-0AC1A43A0EDF}"/>
    <cellStyle name="40% - Accent1 23 4 2 2" xfId="43024" xr:uid="{64B497AE-4AC8-424E-B78C-DDE1FD59808E}"/>
    <cellStyle name="40% - Accent1 23 4 3" xfId="23199" xr:uid="{EA593662-4D5A-4676-8091-02D5AFAAE1E0}"/>
    <cellStyle name="40% - Accent1 23 4 3 2" xfId="51876" xr:uid="{E5A75ED5-949B-4194-A455-7C33DA14475D}"/>
    <cellStyle name="40% - Accent1 23 4 4" xfId="37319" xr:uid="{507D2AE9-2787-48C9-B347-8E0746992F8B}"/>
    <cellStyle name="40% - Accent1 23 5" xfId="4449" xr:uid="{53C2024C-0348-4649-AC2D-193470E50242}"/>
    <cellStyle name="40% - Accent1 23 5 2" xfId="15861" xr:uid="{958E5603-BBBB-4C35-B526-4CD43F550A94}"/>
    <cellStyle name="40% - Accent1 23 5 2 2" xfId="44539" xr:uid="{AA7B33FF-71D8-4BC8-AC2A-A5CD5B898F08}"/>
    <cellStyle name="40% - Accent1 23 5 3" xfId="24714" xr:uid="{F8E7DD5C-EA05-4D2D-9A61-B721532D1809}"/>
    <cellStyle name="40% - Accent1 23 5 3 2" xfId="53391" xr:uid="{ADCB9776-1031-4BAA-BE35-C18246CC28DC}"/>
    <cellStyle name="40% - Accent1 23 5 4" xfId="33134" xr:uid="{40CED9EC-BA0F-4F39-B23C-75DFEA6BE9DC}"/>
    <cellStyle name="40% - Accent1 23 6" xfId="17420" xr:uid="{D3F0596F-3E13-4F84-AC33-AB8DB0516123}"/>
    <cellStyle name="40% - Accent1 23 6 2" xfId="26273" xr:uid="{17B5EBFB-4D16-4533-A25C-84F9D4A54FC9}"/>
    <cellStyle name="40% - Accent1 23 6 2 2" xfId="54950" xr:uid="{CB303BD3-9957-48D8-81AA-6897B6B6650F}"/>
    <cellStyle name="40% - Accent1 23 6 3" xfId="46098" xr:uid="{729A6FB4-3C30-41C7-BC96-694A80EE7B38}"/>
    <cellStyle name="40% - Accent1 23 7" xfId="10161" xr:uid="{4CEB3629-3D00-415F-8C8B-ED125666F342}"/>
    <cellStyle name="40% - Accent1 23 7 2" xfId="27866" xr:uid="{58AF5F4F-0A10-4779-A368-5CF537697FC4}"/>
    <cellStyle name="40% - Accent1 23 7 2 2" xfId="56543" xr:uid="{C4F1872D-3A51-4D34-812F-3CAFBBA99FBF}"/>
    <cellStyle name="40% - Accent1 23 7 3" xfId="38839" xr:uid="{B5BCF90B-9C6F-4290-83C7-5D999436372D}"/>
    <cellStyle name="40% - Accent1 23 8" xfId="19014" xr:uid="{702A12F7-132C-460A-9EE8-9969F32F5DF6}"/>
    <cellStyle name="40% - Accent1 23 8 2" xfId="47691" xr:uid="{9F6138B1-F197-4A92-9B67-B6F8A0F8C87C}"/>
    <cellStyle name="40% - Accent1 23 9" xfId="30914" xr:uid="{CAA8D8CA-7BC1-47A5-A64B-AD41F53DCD0F}"/>
    <cellStyle name="40% - Accent1 24" xfId="4471" xr:uid="{6853D47A-0DCA-42E1-B59B-1396844E1092}"/>
    <cellStyle name="40% - Accent1 24 2" xfId="5822" xr:uid="{D78C2F1F-E5C8-4044-BC07-98CE7B0A2197}"/>
    <cellStyle name="40% - Accent1 24 2 2" xfId="11534" xr:uid="{83A6BD62-86B4-4ED4-8BB2-60BD2C35A6DC}"/>
    <cellStyle name="40% - Accent1 24 2 2 2" xfId="40212" xr:uid="{2F38AF72-FCEB-42A7-944C-3A85AC8A5575}"/>
    <cellStyle name="40% - Accent1 24 2 3" xfId="20387" xr:uid="{0B99375A-3021-49A8-8248-2D30EAE08870}"/>
    <cellStyle name="40% - Accent1 24 2 3 2" xfId="49064" xr:uid="{0C7B490F-F8C1-4DAD-810D-A4D66C4F416B}"/>
    <cellStyle name="40% - Accent1 24 2 4" xfId="34507" xr:uid="{A26101D4-4E48-4D51-A91C-474B45ECF9E1}"/>
    <cellStyle name="40% - Accent1 24 3" xfId="7239" xr:uid="{9F66ADB0-4E1B-4D0A-B184-222B2112149D}"/>
    <cellStyle name="40% - Accent1 24 3 2" xfId="12951" xr:uid="{39CFA6C4-3CA1-46CB-A43A-F31D760911AB}"/>
    <cellStyle name="40% - Accent1 24 3 2 2" xfId="41629" xr:uid="{D1DDE1F5-A2D9-470B-AB8A-FFB3F89E52F7}"/>
    <cellStyle name="40% - Accent1 24 3 3" xfId="21804" xr:uid="{14A1E2E3-7B9F-4756-9F9E-AA1899169EC0}"/>
    <cellStyle name="40% - Accent1 24 3 3 2" xfId="50481" xr:uid="{C420B058-9FE2-4598-A3FE-F2C239A1B8F1}"/>
    <cellStyle name="40% - Accent1 24 3 4" xfId="35924" xr:uid="{22E3E948-E391-4F59-9E2C-4868A0444426}"/>
    <cellStyle name="40% - Accent1 24 4" xfId="8656" xr:uid="{B7988D73-D407-4EFE-8F9B-72D1D370630F}"/>
    <cellStyle name="40% - Accent1 24 4 2" xfId="14368" xr:uid="{71FFAA95-2C3A-4FCC-A5C6-148BBEBF3091}"/>
    <cellStyle name="40% - Accent1 24 4 2 2" xfId="43046" xr:uid="{88BFFA6C-0748-4FDD-BEBA-28A337651C54}"/>
    <cellStyle name="40% - Accent1 24 4 3" xfId="23221" xr:uid="{75CC33FA-C27D-4980-9CBE-49CC1195B87A}"/>
    <cellStyle name="40% - Accent1 24 4 3 2" xfId="51898" xr:uid="{96E2C102-54BA-4CF8-8A3F-8306F073231F}"/>
    <cellStyle name="40% - Accent1 24 4 4" xfId="37341" xr:uid="{2437CFF9-7081-4A12-8740-CB0C7CD3CE34}"/>
    <cellStyle name="40% - Accent1 24 5" xfId="15883" xr:uid="{5B1B73E7-2B25-46A2-8DAB-5CFE63C966C2}"/>
    <cellStyle name="40% - Accent1 24 5 2" xfId="24736" xr:uid="{E49860E0-E89F-4EFB-9BDE-2E5F03391778}"/>
    <cellStyle name="40% - Accent1 24 5 2 2" xfId="53413" xr:uid="{67E7B152-0170-4575-8758-D0A41496B96E}"/>
    <cellStyle name="40% - Accent1 24 5 3" xfId="44561" xr:uid="{31FF41DA-DE59-44BB-939C-B6D8A0CCFF24}"/>
    <cellStyle name="40% - Accent1 24 6" xfId="17442" xr:uid="{12C08931-CCE7-42DF-8C2E-EFCA370D3391}"/>
    <cellStyle name="40% - Accent1 24 6 2" xfId="26295" xr:uid="{872C8A40-2FE3-4FE6-AEB3-8DAD6AB231C3}"/>
    <cellStyle name="40% - Accent1 24 6 2 2" xfId="54972" xr:uid="{D9D010E2-C4C9-42E8-9CDC-5A4CBECD8325}"/>
    <cellStyle name="40% - Accent1 24 6 3" xfId="46120" xr:uid="{3AE916ED-7989-4154-A6D6-0FD40C1F3138}"/>
    <cellStyle name="40% - Accent1 24 7" xfId="10183" xr:uid="{DF81F2F6-1E40-47D7-B7C4-CADE3A516BFD}"/>
    <cellStyle name="40% - Accent1 24 7 2" xfId="27888" xr:uid="{3C76B57A-AFFC-4A62-B706-4697FE4FDD21}"/>
    <cellStyle name="40% - Accent1 24 7 2 2" xfId="56565" xr:uid="{CFAD856B-2517-435B-8C7F-1DEE0655E857}"/>
    <cellStyle name="40% - Accent1 24 7 3" xfId="38861" xr:uid="{83203235-66B5-44F9-B5EE-9B02532F7516}"/>
    <cellStyle name="40% - Accent1 24 8" xfId="19036" xr:uid="{0A7CC121-63F6-46E1-BC09-43FE01825125}"/>
    <cellStyle name="40% - Accent1 24 8 2" xfId="47713" xr:uid="{4C5A9E63-1874-454A-AF6A-D7476C1213B0}"/>
    <cellStyle name="40% - Accent1 24 9" xfId="33156" xr:uid="{8E1C5619-E1B2-4A22-BA59-238388944C9B}"/>
    <cellStyle name="40% - Accent1 25" xfId="4493" xr:uid="{D42595EE-037E-4B82-A828-EBC96D8DF3C5}"/>
    <cellStyle name="40% - Accent1 25 2" xfId="5844" xr:uid="{DA5AB9D2-D2A1-4BD6-8769-09E36F007192}"/>
    <cellStyle name="40% - Accent1 25 2 2" xfId="11556" xr:uid="{B6C08183-F1E6-4D6A-A18C-329859B3419D}"/>
    <cellStyle name="40% - Accent1 25 2 2 2" xfId="40234" xr:uid="{6563ED15-80FA-452D-9197-702A14A563AA}"/>
    <cellStyle name="40% - Accent1 25 2 3" xfId="20409" xr:uid="{B59570ED-AF6E-428B-ADCC-0732CD1D66FF}"/>
    <cellStyle name="40% - Accent1 25 2 3 2" xfId="49086" xr:uid="{076F77C7-8A5C-4331-AF0E-D9D8F3608EFA}"/>
    <cellStyle name="40% - Accent1 25 2 4" xfId="34529" xr:uid="{19AA34F2-A53E-4440-9E8C-09CB244B2340}"/>
    <cellStyle name="40% - Accent1 25 3" xfId="7261" xr:uid="{09604304-D86B-4F2F-8413-E3DB1BBC9985}"/>
    <cellStyle name="40% - Accent1 25 3 2" xfId="12973" xr:uid="{5E39652D-5355-41FB-98B4-F43B58458564}"/>
    <cellStyle name="40% - Accent1 25 3 2 2" xfId="41651" xr:uid="{7EFFCD9F-3FCE-4091-9FD3-19F4DE8C7283}"/>
    <cellStyle name="40% - Accent1 25 3 3" xfId="21826" xr:uid="{51701DC9-573C-4088-BCE3-FC4E4892DD4C}"/>
    <cellStyle name="40% - Accent1 25 3 3 2" xfId="50503" xr:uid="{7EA9A60E-6BDE-4219-BC9D-A22DCC58835D}"/>
    <cellStyle name="40% - Accent1 25 3 4" xfId="35946" xr:uid="{8999E18B-207C-4193-9FF5-018CD10C7F14}"/>
    <cellStyle name="40% - Accent1 25 4" xfId="8678" xr:uid="{42964D24-11C3-4D91-BB6B-BEE5A5774AA1}"/>
    <cellStyle name="40% - Accent1 25 4 2" xfId="14390" xr:uid="{3C23E44A-2279-4E05-9A89-7504B2192F9F}"/>
    <cellStyle name="40% - Accent1 25 4 2 2" xfId="43068" xr:uid="{6EDDE927-08E2-47BB-BD31-D6B3C80B5E4C}"/>
    <cellStyle name="40% - Accent1 25 4 3" xfId="23243" xr:uid="{61BB2D3D-81BF-46B9-9E00-D190C1FD3D3F}"/>
    <cellStyle name="40% - Accent1 25 4 3 2" xfId="51920" xr:uid="{4F4761DB-ED98-4629-AC8C-5DD2D3C2E284}"/>
    <cellStyle name="40% - Accent1 25 4 4" xfId="37363" xr:uid="{7BE75F34-5AA9-4D8B-A5A7-C5097EE478B0}"/>
    <cellStyle name="40% - Accent1 25 5" xfId="15905" xr:uid="{B7D63918-4E06-4A71-B3F1-A8919823303E}"/>
    <cellStyle name="40% - Accent1 25 5 2" xfId="24758" xr:uid="{457DB794-E723-4355-923F-10DC43179230}"/>
    <cellStyle name="40% - Accent1 25 5 2 2" xfId="53435" xr:uid="{0578A22B-6531-4092-99B3-B282755275CB}"/>
    <cellStyle name="40% - Accent1 25 5 3" xfId="44583" xr:uid="{C6CDDF24-3C40-41BE-9B99-DD34A5981858}"/>
    <cellStyle name="40% - Accent1 25 6" xfId="17464" xr:uid="{769EA308-1EDC-4BAA-A3FE-B1CF2FC27FB1}"/>
    <cellStyle name="40% - Accent1 25 6 2" xfId="26317" xr:uid="{BF3D09F9-0A61-445D-A942-6CBB58ABE238}"/>
    <cellStyle name="40% - Accent1 25 6 2 2" xfId="54994" xr:uid="{509331DE-5E9B-47E7-850C-65555136EB78}"/>
    <cellStyle name="40% - Accent1 25 6 3" xfId="46142" xr:uid="{70E19241-3DAF-49D0-BC39-B1BAF7D8F95E}"/>
    <cellStyle name="40% - Accent1 25 7" xfId="10205" xr:uid="{1D270703-4B1F-47C4-AED0-6F6652713D2E}"/>
    <cellStyle name="40% - Accent1 25 7 2" xfId="27910" xr:uid="{544B0FA5-09B7-4B29-B6BF-92A1A46AD182}"/>
    <cellStyle name="40% - Accent1 25 7 2 2" xfId="56587" xr:uid="{5186862D-C0AB-4386-A90B-61BA85A9E683}"/>
    <cellStyle name="40% - Accent1 25 7 3" xfId="38883" xr:uid="{7E128AC2-9470-4823-9150-D3BDC724B723}"/>
    <cellStyle name="40% - Accent1 25 8" xfId="19058" xr:uid="{68EE7A92-56F8-41ED-B3E6-2945B288B726}"/>
    <cellStyle name="40% - Accent1 25 8 2" xfId="47735" xr:uid="{5A023229-4ABE-4037-9ED6-5404C1161531}"/>
    <cellStyle name="40% - Accent1 25 9" xfId="33178" xr:uid="{7D3627C3-0D33-4AF8-B0DA-B6E66AA9CA67}"/>
    <cellStyle name="40% - Accent1 26" xfId="4515" xr:uid="{A7AE02EE-7D73-4E21-A695-499D45CD4B07}"/>
    <cellStyle name="40% - Accent1 26 2" xfId="5866" xr:uid="{1F5F19EF-B5CC-4BE0-B37B-251BCFCF09BA}"/>
    <cellStyle name="40% - Accent1 26 2 2" xfId="11578" xr:uid="{2E5AE042-0D75-41BA-9DEF-DA000A2FEB2C}"/>
    <cellStyle name="40% - Accent1 26 2 2 2" xfId="40256" xr:uid="{3BC323AE-025F-4746-87A0-BC8ED3B27987}"/>
    <cellStyle name="40% - Accent1 26 2 3" xfId="20431" xr:uid="{113FDDBA-CE4E-4584-9DFE-157A77A13927}"/>
    <cellStyle name="40% - Accent1 26 2 3 2" xfId="49108" xr:uid="{5BDB34AB-C696-4172-B1A7-1D9E63D01172}"/>
    <cellStyle name="40% - Accent1 26 2 4" xfId="34551" xr:uid="{A2A1CBD0-D13F-4FBA-8BBB-7C2EC888F4AC}"/>
    <cellStyle name="40% - Accent1 26 3" xfId="7283" xr:uid="{C3882AC8-E57B-4343-87BB-CDDAD200620D}"/>
    <cellStyle name="40% - Accent1 26 3 2" xfId="12995" xr:uid="{E214B00A-05BA-4AC6-BC09-671DCD90C9C6}"/>
    <cellStyle name="40% - Accent1 26 3 2 2" xfId="41673" xr:uid="{BF294E6A-AC76-4D1C-A67F-7E986FE7FFF5}"/>
    <cellStyle name="40% - Accent1 26 3 3" xfId="21848" xr:uid="{C551C583-5394-4702-8275-B04EF98307AA}"/>
    <cellStyle name="40% - Accent1 26 3 3 2" xfId="50525" xr:uid="{79F75441-E9B8-4353-8FD7-2B41417E1B38}"/>
    <cellStyle name="40% - Accent1 26 3 4" xfId="35968" xr:uid="{B29F4C68-3E4D-465C-8DC8-FA2BB8B84661}"/>
    <cellStyle name="40% - Accent1 26 4" xfId="8700" xr:uid="{079B1EB6-6D20-414C-8C0C-51BB9FA2120F}"/>
    <cellStyle name="40% - Accent1 26 4 2" xfId="14412" xr:uid="{2C335884-448C-4595-901E-D9ED960594B1}"/>
    <cellStyle name="40% - Accent1 26 4 2 2" xfId="43090" xr:uid="{3C34BB33-92A5-4E4C-9C9F-E77F0EA741BC}"/>
    <cellStyle name="40% - Accent1 26 4 3" xfId="23265" xr:uid="{40DBB588-A76E-41B3-9206-831FC39EEBF5}"/>
    <cellStyle name="40% - Accent1 26 4 3 2" xfId="51942" xr:uid="{69B41DC4-3470-40B6-B53B-4C0B4117CEA8}"/>
    <cellStyle name="40% - Accent1 26 4 4" xfId="37385" xr:uid="{A40E8503-1751-4AFB-8583-F91263ED4F57}"/>
    <cellStyle name="40% - Accent1 26 5" xfId="15927" xr:uid="{11571413-BEA7-45F3-96CF-6C4453825982}"/>
    <cellStyle name="40% - Accent1 26 5 2" xfId="24780" xr:uid="{77E53360-D273-47BE-86FD-9F14692C2AC8}"/>
    <cellStyle name="40% - Accent1 26 5 2 2" xfId="53457" xr:uid="{DFB0E644-20DF-4F87-BEE4-E2DC17D398E1}"/>
    <cellStyle name="40% - Accent1 26 5 3" xfId="44605" xr:uid="{46BA873F-A95B-40C9-8AA6-5EE2E2DA7FF6}"/>
    <cellStyle name="40% - Accent1 26 6" xfId="17486" xr:uid="{22E0A4B2-8BA7-4A84-BAEE-68480D8BC541}"/>
    <cellStyle name="40% - Accent1 26 6 2" xfId="26339" xr:uid="{76560965-7178-4BE6-AA50-3C0FEEB519BC}"/>
    <cellStyle name="40% - Accent1 26 6 2 2" xfId="55016" xr:uid="{D3BD0C43-6FF3-460C-9FF9-7C8F659E196C}"/>
    <cellStyle name="40% - Accent1 26 6 3" xfId="46164" xr:uid="{2BECEE53-A548-4A82-9C96-CA9E03BE8C06}"/>
    <cellStyle name="40% - Accent1 26 7" xfId="10227" xr:uid="{D62B39D5-F47C-4CB7-B343-8651B91DA7DB}"/>
    <cellStyle name="40% - Accent1 26 7 2" xfId="27932" xr:uid="{52382C0D-D22D-4F6C-9DD3-8073DEF42CF2}"/>
    <cellStyle name="40% - Accent1 26 7 2 2" xfId="56609" xr:uid="{58F6543B-CCCE-4591-A95D-CA61734E36C8}"/>
    <cellStyle name="40% - Accent1 26 7 3" xfId="38905" xr:uid="{922543E9-33F0-4666-A93F-2F3C5A18116A}"/>
    <cellStyle name="40% - Accent1 26 8" xfId="19080" xr:uid="{7CE31FF1-B6C3-4C6B-8A1B-9D26B2D534BA}"/>
    <cellStyle name="40% - Accent1 26 8 2" xfId="47757" xr:uid="{F3FDD91E-F123-4EF3-9E80-8C7A8961E00D}"/>
    <cellStyle name="40% - Accent1 26 9" xfId="33200" xr:uid="{BADA2E7F-D718-43EC-A7D2-74DEB7DFCFE6}"/>
    <cellStyle name="40% - Accent1 27" xfId="4537" xr:uid="{4FDFC9FB-421A-443B-8068-953C60552F06}"/>
    <cellStyle name="40% - Accent1 27 2" xfId="5888" xr:uid="{FC334B98-0306-411F-B449-46CCB46DF361}"/>
    <cellStyle name="40% - Accent1 27 2 2" xfId="11600" xr:uid="{7CC56E3C-A711-4197-B852-B8572716D247}"/>
    <cellStyle name="40% - Accent1 27 2 2 2" xfId="40278" xr:uid="{EB71BA6A-6696-480B-8954-AE0E25A8F562}"/>
    <cellStyle name="40% - Accent1 27 2 3" xfId="20453" xr:uid="{320BF9EC-6791-465C-8C46-8E1F8972C732}"/>
    <cellStyle name="40% - Accent1 27 2 3 2" xfId="49130" xr:uid="{BA46637E-FFFD-47AB-B506-B3F4EE485F88}"/>
    <cellStyle name="40% - Accent1 27 2 4" xfId="34573" xr:uid="{12DB5EE8-6379-4D37-B532-950864EFB1DD}"/>
    <cellStyle name="40% - Accent1 27 3" xfId="7305" xr:uid="{E2CE5BAA-A649-4DC5-B145-4C2489555777}"/>
    <cellStyle name="40% - Accent1 27 3 2" xfId="13017" xr:uid="{AF2117CC-CB69-4EE1-A8BE-13E90C3934DB}"/>
    <cellStyle name="40% - Accent1 27 3 2 2" xfId="41695" xr:uid="{0AE26C3C-A819-4CCE-A22D-1F7815E9BA94}"/>
    <cellStyle name="40% - Accent1 27 3 3" xfId="21870" xr:uid="{3EA5E9F1-172F-4CFC-89A3-10FD92FFB81E}"/>
    <cellStyle name="40% - Accent1 27 3 3 2" xfId="50547" xr:uid="{8E982FE6-DCEE-43E9-9B93-A8EAE5F7F25D}"/>
    <cellStyle name="40% - Accent1 27 3 4" xfId="35990" xr:uid="{01FAD4A4-6500-4D65-8866-534AC16FD66C}"/>
    <cellStyle name="40% - Accent1 27 4" xfId="8722" xr:uid="{62D8541D-D8D4-4BB3-8E34-8220A6949C5E}"/>
    <cellStyle name="40% - Accent1 27 4 2" xfId="14434" xr:uid="{9C1E304E-7B57-4E62-92C0-D0864CBFDC97}"/>
    <cellStyle name="40% - Accent1 27 4 2 2" xfId="43112" xr:uid="{27512A07-6669-404A-877B-5529F30970D8}"/>
    <cellStyle name="40% - Accent1 27 4 3" xfId="23287" xr:uid="{4F8CEABE-0E96-4A08-A713-E17EBD5BA854}"/>
    <cellStyle name="40% - Accent1 27 4 3 2" xfId="51964" xr:uid="{112D6CD6-B744-4B5A-A348-10AE9988EC67}"/>
    <cellStyle name="40% - Accent1 27 4 4" xfId="37407" xr:uid="{8569CE10-1B47-4D24-957E-64B5DAAD24F8}"/>
    <cellStyle name="40% - Accent1 27 5" xfId="15949" xr:uid="{192E36E4-6190-43CA-BE9C-7104DD4357FD}"/>
    <cellStyle name="40% - Accent1 27 5 2" xfId="24802" xr:uid="{502B8F93-6EF9-4743-8E6E-96EE0E438C40}"/>
    <cellStyle name="40% - Accent1 27 5 2 2" xfId="53479" xr:uid="{398A352D-89B8-4209-85F2-3F6C2FED38E5}"/>
    <cellStyle name="40% - Accent1 27 5 3" xfId="44627" xr:uid="{3781ACC5-0109-4F7C-8677-57683C5E594B}"/>
    <cellStyle name="40% - Accent1 27 6" xfId="17508" xr:uid="{3FB8C146-2824-49F2-993E-6552C5BE18FB}"/>
    <cellStyle name="40% - Accent1 27 6 2" xfId="26361" xr:uid="{931B9E85-F08A-49CA-B102-9B7C26283024}"/>
    <cellStyle name="40% - Accent1 27 6 2 2" xfId="55038" xr:uid="{7162E9E2-2222-4F82-8BF7-FCBC4604F244}"/>
    <cellStyle name="40% - Accent1 27 6 3" xfId="46186" xr:uid="{C4CB59B8-1250-4F65-8B2D-3C5FB35856CD}"/>
    <cellStyle name="40% - Accent1 27 7" xfId="10249" xr:uid="{7BA8FC70-052F-4DAB-9347-DF173CE6C11D}"/>
    <cellStyle name="40% - Accent1 27 7 2" xfId="27954" xr:uid="{E8A29FEE-1616-4239-B8D7-DBF69C3AD091}"/>
    <cellStyle name="40% - Accent1 27 7 2 2" xfId="56631" xr:uid="{5EB6BBBB-8EF2-4EE9-9FDA-F018EDC044DE}"/>
    <cellStyle name="40% - Accent1 27 7 3" xfId="38927" xr:uid="{2B7C86D2-C069-45DD-9A0B-FBFB1F8F44EE}"/>
    <cellStyle name="40% - Accent1 27 8" xfId="19102" xr:uid="{A94C7064-E04C-43AE-9852-2CA967C7CE81}"/>
    <cellStyle name="40% - Accent1 27 8 2" xfId="47779" xr:uid="{66E58C74-191C-4EA2-ACFA-F7716E0C5932}"/>
    <cellStyle name="40% - Accent1 27 9" xfId="33222" xr:uid="{B7F694A0-F697-4C75-959B-7A091DDCD606}"/>
    <cellStyle name="40% - Accent1 28" xfId="4559" xr:uid="{6FC445E8-2D4F-4B9A-9AF9-846C578D5B15}"/>
    <cellStyle name="40% - Accent1 28 2" xfId="5910" xr:uid="{D7CDF8CF-F4F0-46C8-9182-937088999A65}"/>
    <cellStyle name="40% - Accent1 28 2 2" xfId="11622" xr:uid="{D9D5227D-4A41-496A-AF57-50398372AEED}"/>
    <cellStyle name="40% - Accent1 28 2 2 2" xfId="40300" xr:uid="{19E419EA-C50F-434C-8A7E-9E238D6311B6}"/>
    <cellStyle name="40% - Accent1 28 2 3" xfId="20475" xr:uid="{19248BCC-2D28-43DA-83DB-DCFB03F5EC83}"/>
    <cellStyle name="40% - Accent1 28 2 3 2" xfId="49152" xr:uid="{2D71D6A1-A37A-4CB6-AC4A-E7EF819FE5C2}"/>
    <cellStyle name="40% - Accent1 28 2 4" xfId="34595" xr:uid="{70ACC86C-07C4-47EB-B069-5461C8042866}"/>
    <cellStyle name="40% - Accent1 28 3" xfId="7327" xr:uid="{8A906441-7EE4-4AB4-A52F-C265C83DBF3C}"/>
    <cellStyle name="40% - Accent1 28 3 2" xfId="13039" xr:uid="{50657110-15E7-41DB-AD1B-61A95C2B8DB4}"/>
    <cellStyle name="40% - Accent1 28 3 2 2" xfId="41717" xr:uid="{600E5569-1C4C-45A2-8BEA-84AE7ECCDF92}"/>
    <cellStyle name="40% - Accent1 28 3 3" xfId="21892" xr:uid="{03BE5296-7108-4CD2-9283-CB153907015C}"/>
    <cellStyle name="40% - Accent1 28 3 3 2" xfId="50569" xr:uid="{A049A732-7C4C-4905-8C07-FA1805BEC2CA}"/>
    <cellStyle name="40% - Accent1 28 3 4" xfId="36012" xr:uid="{9FD1D717-C45C-4E2E-B7E7-BF701214192C}"/>
    <cellStyle name="40% - Accent1 28 4" xfId="8744" xr:uid="{D46F3D2F-D659-4F12-A826-C3A276B3011E}"/>
    <cellStyle name="40% - Accent1 28 4 2" xfId="14456" xr:uid="{499D37B3-F29A-41DF-BFA9-9B0AC4BCFE48}"/>
    <cellStyle name="40% - Accent1 28 4 2 2" xfId="43134" xr:uid="{1C080BBB-C98D-4CA1-9B57-A778557A9612}"/>
    <cellStyle name="40% - Accent1 28 4 3" xfId="23309" xr:uid="{329D3765-77A6-4388-8652-CB420FE72CC8}"/>
    <cellStyle name="40% - Accent1 28 4 3 2" xfId="51986" xr:uid="{167008D6-1EF4-4222-AB4E-125AA617DC44}"/>
    <cellStyle name="40% - Accent1 28 4 4" xfId="37429" xr:uid="{91C85FD3-60F0-4D26-AFC5-2536B75BE384}"/>
    <cellStyle name="40% - Accent1 28 5" xfId="15971" xr:uid="{554471EC-0A3F-4F1B-8306-0840636DD0DD}"/>
    <cellStyle name="40% - Accent1 28 5 2" xfId="24824" xr:uid="{7186B6DC-63CB-45C0-A832-3A111B867939}"/>
    <cellStyle name="40% - Accent1 28 5 2 2" xfId="53501" xr:uid="{535F098A-4881-48E9-B003-3751D5E49E13}"/>
    <cellStyle name="40% - Accent1 28 5 3" xfId="44649" xr:uid="{FA1B3FFB-F361-4EC0-9449-78AB5145F86D}"/>
    <cellStyle name="40% - Accent1 28 6" xfId="17530" xr:uid="{3C70790A-88D8-4BAB-9AF4-60CAFE33C9C4}"/>
    <cellStyle name="40% - Accent1 28 6 2" xfId="26383" xr:uid="{5CA5A0B1-092B-485E-A610-AD6BDA911B3A}"/>
    <cellStyle name="40% - Accent1 28 6 2 2" xfId="55060" xr:uid="{8CA43B87-D809-407D-9B6C-EA5333B6D3B0}"/>
    <cellStyle name="40% - Accent1 28 6 3" xfId="46208" xr:uid="{7FCA0C80-8D75-432A-A9E0-F23AFA4DBB68}"/>
    <cellStyle name="40% - Accent1 28 7" xfId="10271" xr:uid="{6E0532F3-369D-4577-826A-82314DE2EEDA}"/>
    <cellStyle name="40% - Accent1 28 7 2" xfId="27976" xr:uid="{30D643C4-8FA8-4FA3-A04F-18CC82820646}"/>
    <cellStyle name="40% - Accent1 28 7 2 2" xfId="56653" xr:uid="{27E84062-1006-4D5B-8F5E-959A4A89893F}"/>
    <cellStyle name="40% - Accent1 28 7 3" xfId="38949" xr:uid="{4D6FADAF-0B90-4999-9366-95E8AA019A75}"/>
    <cellStyle name="40% - Accent1 28 8" xfId="19124" xr:uid="{95D3A246-04B9-4D9D-8DA1-4500F540E783}"/>
    <cellStyle name="40% - Accent1 28 8 2" xfId="47801" xr:uid="{8321BAFE-0CD7-4646-8055-F41E7E60F0A2}"/>
    <cellStyle name="40% - Accent1 28 9" xfId="33244" xr:uid="{F08E9308-C7B4-4FCA-B52F-D684AD20BCE6}"/>
    <cellStyle name="40% - Accent1 29" xfId="4581" xr:uid="{48191737-3C10-47E9-8D31-C02E1758A253}"/>
    <cellStyle name="40% - Accent1 29 2" xfId="5932" xr:uid="{36AB00C4-7BA9-4256-BAB6-B7FC9AEE6E40}"/>
    <cellStyle name="40% - Accent1 29 2 2" xfId="11644" xr:uid="{70F6237E-87CE-42B1-8E8D-9E7A2664948E}"/>
    <cellStyle name="40% - Accent1 29 2 2 2" xfId="40322" xr:uid="{C9957C98-E14F-4604-8922-0788369D5670}"/>
    <cellStyle name="40% - Accent1 29 2 3" xfId="20497" xr:uid="{E35B4865-A288-4780-920E-FCCDF41D25C0}"/>
    <cellStyle name="40% - Accent1 29 2 3 2" xfId="49174" xr:uid="{F3DD6A33-B742-4A13-BEC8-E06430E1BADC}"/>
    <cellStyle name="40% - Accent1 29 2 4" xfId="34617" xr:uid="{6A0F9B32-CDBB-4858-A67B-0D963AB6D581}"/>
    <cellStyle name="40% - Accent1 29 3" xfId="7349" xr:uid="{710CA1C3-B292-4E68-818E-0A7B32ED3E76}"/>
    <cellStyle name="40% - Accent1 29 3 2" xfId="13061" xr:uid="{52A7BBCA-2689-4248-A522-65612716C4E6}"/>
    <cellStyle name="40% - Accent1 29 3 2 2" xfId="41739" xr:uid="{B52E1FCD-0915-4DAC-BEDF-6376A1B38FA8}"/>
    <cellStyle name="40% - Accent1 29 3 3" xfId="21914" xr:uid="{6344F0FB-D2E0-4627-9E60-4A08577A6D61}"/>
    <cellStyle name="40% - Accent1 29 3 3 2" xfId="50591" xr:uid="{FB28D1D3-3C0E-44ED-9C0B-BA718B854326}"/>
    <cellStyle name="40% - Accent1 29 3 4" xfId="36034" xr:uid="{873AB3A3-3355-4096-828E-D3C2083AC4EA}"/>
    <cellStyle name="40% - Accent1 29 4" xfId="8766" xr:uid="{92AB3E7C-BA54-4533-9D68-4CF23010DE85}"/>
    <cellStyle name="40% - Accent1 29 4 2" xfId="14478" xr:uid="{442FA487-D6FC-4B34-BEAB-E6DA140527FA}"/>
    <cellStyle name="40% - Accent1 29 4 2 2" xfId="43156" xr:uid="{469ED5C8-C6CA-4F35-823A-33D6CAA768FF}"/>
    <cellStyle name="40% - Accent1 29 4 3" xfId="23331" xr:uid="{D359C890-8A47-4659-8385-84AC7254FBA2}"/>
    <cellStyle name="40% - Accent1 29 4 3 2" xfId="52008" xr:uid="{FA8A47B4-170E-4833-AE40-2F563BFFB2FA}"/>
    <cellStyle name="40% - Accent1 29 4 4" xfId="37451" xr:uid="{F5D7D4D8-02F5-4E73-9E9E-982D20A10844}"/>
    <cellStyle name="40% - Accent1 29 5" xfId="15993" xr:uid="{53FD1C97-D35F-4AB2-9223-C684C14F40E2}"/>
    <cellStyle name="40% - Accent1 29 5 2" xfId="24846" xr:uid="{5841238F-6451-43D5-9E59-10E163930D3D}"/>
    <cellStyle name="40% - Accent1 29 5 2 2" xfId="53523" xr:uid="{F52E436A-2EAF-4D7A-A581-30EC168684AB}"/>
    <cellStyle name="40% - Accent1 29 5 3" xfId="44671" xr:uid="{A429CACC-F522-4201-9924-3879CEBF1AE5}"/>
    <cellStyle name="40% - Accent1 29 6" xfId="17552" xr:uid="{E91CAEAE-93FB-47D5-8B74-EB5DD642F5F6}"/>
    <cellStyle name="40% - Accent1 29 6 2" xfId="26405" xr:uid="{43DA5001-5C9C-482C-8C98-5DE30AF11EF7}"/>
    <cellStyle name="40% - Accent1 29 6 2 2" xfId="55082" xr:uid="{87AF1863-FDF8-4934-B6DC-137F54EF8570}"/>
    <cellStyle name="40% - Accent1 29 6 3" xfId="46230" xr:uid="{61C3EF69-B4FD-4F04-8207-99ECC40E9810}"/>
    <cellStyle name="40% - Accent1 29 7" xfId="10293" xr:uid="{A15508A2-82DB-45B6-9483-8ADE31127A1D}"/>
    <cellStyle name="40% - Accent1 29 7 2" xfId="27998" xr:uid="{F5748B31-9C9F-492D-8ACE-0D106A519CDD}"/>
    <cellStyle name="40% - Accent1 29 7 2 2" xfId="56675" xr:uid="{E651F8AC-D0AE-4D3C-A523-A6C1F6ADF1A8}"/>
    <cellStyle name="40% - Accent1 29 7 3" xfId="38971" xr:uid="{801E63E9-5D6D-4F34-BFE4-3AC31BEEC319}"/>
    <cellStyle name="40% - Accent1 29 8" xfId="19146" xr:uid="{BC1B0A2B-9C1A-4F12-929D-A913989A6EBC}"/>
    <cellStyle name="40% - Accent1 29 8 2" xfId="47823" xr:uid="{DF6368D2-1E75-4C8E-9CF7-A9828B6A2200}"/>
    <cellStyle name="40% - Accent1 29 9" xfId="33266" xr:uid="{7EC0EA17-97FE-429D-B53B-EC2CC9FA267E}"/>
    <cellStyle name="40% - Accent1 3" xfId="217" xr:uid="{2AB9F6AD-2FC5-42B4-8BF8-824210C78E0B}"/>
    <cellStyle name="40% - Accent1 3 2" xfId="387" xr:uid="{21329B42-9D0D-452E-82D1-01B102D90191}"/>
    <cellStyle name="40% - Accent1 30" xfId="4603" xr:uid="{23A006DD-E82B-4B64-9198-EC9ED138078E}"/>
    <cellStyle name="40% - Accent1 30 2" xfId="5954" xr:uid="{4E316D36-4E0C-4276-A48E-16AD052FCF33}"/>
    <cellStyle name="40% - Accent1 30 2 2" xfId="11666" xr:uid="{29CCDC53-65A7-4D3B-8B9A-9169A5CD215A}"/>
    <cellStyle name="40% - Accent1 30 2 2 2" xfId="40344" xr:uid="{669DEC44-9ECE-4D7F-A249-DCA9ED6C18D4}"/>
    <cellStyle name="40% - Accent1 30 2 3" xfId="20519" xr:uid="{3162292A-9C6C-40AC-BE05-79D0DA8E1C28}"/>
    <cellStyle name="40% - Accent1 30 2 3 2" xfId="49196" xr:uid="{30F15CEC-832F-4F3A-887B-D3FDEF80D533}"/>
    <cellStyle name="40% - Accent1 30 2 4" xfId="34639" xr:uid="{47EFEFE1-46E6-4DCA-983A-B6580AC85CE2}"/>
    <cellStyle name="40% - Accent1 30 3" xfId="7371" xr:uid="{903ACAED-A0C3-420E-A549-6C4E61312618}"/>
    <cellStyle name="40% - Accent1 30 3 2" xfId="13083" xr:uid="{25AF7E9B-FCD4-4A45-9906-B567771F0420}"/>
    <cellStyle name="40% - Accent1 30 3 2 2" xfId="41761" xr:uid="{DC1C3A41-1819-4470-853E-8FC8C557DAD6}"/>
    <cellStyle name="40% - Accent1 30 3 3" xfId="21936" xr:uid="{0A25BBE2-E8D8-4E35-BC78-02CD85539710}"/>
    <cellStyle name="40% - Accent1 30 3 3 2" xfId="50613" xr:uid="{4C4D8793-F503-4DF9-87EF-AC1FF0F1D535}"/>
    <cellStyle name="40% - Accent1 30 3 4" xfId="36056" xr:uid="{F30E6819-6F88-4329-B4B2-CDFE486556A4}"/>
    <cellStyle name="40% - Accent1 30 4" xfId="8788" xr:uid="{AA9D5328-5412-4EBC-BCE4-ED756E9B145E}"/>
    <cellStyle name="40% - Accent1 30 4 2" xfId="14500" xr:uid="{16B998AD-A7CC-4898-9B6E-26BA1D7FB719}"/>
    <cellStyle name="40% - Accent1 30 4 2 2" xfId="43178" xr:uid="{D4D6B08E-2CA6-420B-8F94-CC2A5EBDE086}"/>
    <cellStyle name="40% - Accent1 30 4 3" xfId="23353" xr:uid="{528015C8-1BA8-4E75-AF89-3F317085057E}"/>
    <cellStyle name="40% - Accent1 30 4 3 2" xfId="52030" xr:uid="{1972B73A-96FA-49F4-BC54-FF319FA01942}"/>
    <cellStyle name="40% - Accent1 30 4 4" xfId="37473" xr:uid="{881E6670-23F1-4B05-8037-25358DCC5641}"/>
    <cellStyle name="40% - Accent1 30 5" xfId="16015" xr:uid="{560F2D25-745D-4A09-8894-5796D71617F8}"/>
    <cellStyle name="40% - Accent1 30 5 2" xfId="24868" xr:uid="{DBBFC69B-7BA1-4701-A966-9B6A62DFA47D}"/>
    <cellStyle name="40% - Accent1 30 5 2 2" xfId="53545" xr:uid="{51F515D1-992C-43D0-9DBB-7425E0BF29F6}"/>
    <cellStyle name="40% - Accent1 30 5 3" xfId="44693" xr:uid="{3E946FB1-71EC-46CA-9C64-21BC1B97BE49}"/>
    <cellStyle name="40% - Accent1 30 6" xfId="17574" xr:uid="{01B7A636-1C5F-49F0-93C1-426085053362}"/>
    <cellStyle name="40% - Accent1 30 6 2" xfId="26427" xr:uid="{D550B24D-40A0-42F4-BEFB-41350598B13D}"/>
    <cellStyle name="40% - Accent1 30 6 2 2" xfId="55104" xr:uid="{75E41F65-5C30-4EC8-86F0-E01599AF7497}"/>
    <cellStyle name="40% - Accent1 30 6 3" xfId="46252" xr:uid="{E93754B1-E98B-4B22-8FE2-CBE581661296}"/>
    <cellStyle name="40% - Accent1 30 7" xfId="10315" xr:uid="{BC5A5ECB-C9BA-48F6-BC7F-E6403B9A8346}"/>
    <cellStyle name="40% - Accent1 30 7 2" xfId="28020" xr:uid="{BFC6101D-4E5A-4C88-8E66-68EF764C7FC5}"/>
    <cellStyle name="40% - Accent1 30 7 2 2" xfId="56697" xr:uid="{FCD6DAB8-BF8A-4929-880E-D26044680864}"/>
    <cellStyle name="40% - Accent1 30 7 3" xfId="38993" xr:uid="{CCBC0E26-0944-46E4-A058-7D1455057A0D}"/>
    <cellStyle name="40% - Accent1 30 8" xfId="19168" xr:uid="{0D838DDF-084F-4F40-BF0B-5867512CF539}"/>
    <cellStyle name="40% - Accent1 30 8 2" xfId="47845" xr:uid="{07D473D4-BAAB-467E-8E80-F7EB8058CDB5}"/>
    <cellStyle name="40% - Accent1 30 9" xfId="33288" xr:uid="{30B3CAA6-9E70-4228-8CB3-F07841BE5966}"/>
    <cellStyle name="40% - Accent1 31" xfId="4625" xr:uid="{64D1FDD8-B341-47C2-8BB5-5CB62A45AE5F}"/>
    <cellStyle name="40% - Accent1 31 2" xfId="5976" xr:uid="{ABE66279-4318-4833-AF11-DE7351965A31}"/>
    <cellStyle name="40% - Accent1 31 2 2" xfId="11688" xr:uid="{BB47D87B-E3C9-459E-8433-673954531E13}"/>
    <cellStyle name="40% - Accent1 31 2 2 2" xfId="40366" xr:uid="{8581B88A-5B45-4957-A971-03DDCFAAA808}"/>
    <cellStyle name="40% - Accent1 31 2 3" xfId="20541" xr:uid="{1AAA0D3C-E83B-4E17-B8FB-F79F1D6E9DE9}"/>
    <cellStyle name="40% - Accent1 31 2 3 2" xfId="49218" xr:uid="{C31EA229-D4B5-41E6-B818-80658A80068F}"/>
    <cellStyle name="40% - Accent1 31 2 4" xfId="34661" xr:uid="{D4707A04-92CA-41EA-B229-98B0A6BA3957}"/>
    <cellStyle name="40% - Accent1 31 3" xfId="7393" xr:uid="{2DA1EB75-E630-4DD8-ABB8-B3B060EE23CF}"/>
    <cellStyle name="40% - Accent1 31 3 2" xfId="13105" xr:uid="{0969C17B-B81D-40F8-83A7-28D540951609}"/>
    <cellStyle name="40% - Accent1 31 3 2 2" xfId="41783" xr:uid="{ADFF2564-8C4B-43E6-ACC4-E96BFD59BCB1}"/>
    <cellStyle name="40% - Accent1 31 3 3" xfId="21958" xr:uid="{F1370862-7C8A-4DED-B485-1D0D82C2135A}"/>
    <cellStyle name="40% - Accent1 31 3 3 2" xfId="50635" xr:uid="{5A64F6B5-B2C5-4275-B197-609EEE3898C4}"/>
    <cellStyle name="40% - Accent1 31 3 4" xfId="36078" xr:uid="{46823BC6-389F-42E0-80A6-BAD8F9BEABCE}"/>
    <cellStyle name="40% - Accent1 31 4" xfId="8810" xr:uid="{82F5E7AE-677E-46FE-9824-4D63C1F98750}"/>
    <cellStyle name="40% - Accent1 31 4 2" xfId="14522" xr:uid="{E81D73E1-1A6F-4BA1-AB58-6010E7A566ED}"/>
    <cellStyle name="40% - Accent1 31 4 2 2" xfId="43200" xr:uid="{4F0939A8-C94D-4FD6-8114-57B8FD9C4601}"/>
    <cellStyle name="40% - Accent1 31 4 3" xfId="23375" xr:uid="{8D8F1301-806E-431B-A258-4F3CCB8B7368}"/>
    <cellStyle name="40% - Accent1 31 4 3 2" xfId="52052" xr:uid="{F00DCA74-A35F-490C-81D2-0D9E78715740}"/>
    <cellStyle name="40% - Accent1 31 4 4" xfId="37495" xr:uid="{3EA547B1-EFE0-4596-9F1A-2A69A624DAF9}"/>
    <cellStyle name="40% - Accent1 31 5" xfId="16037" xr:uid="{5D97C0CF-2D1F-4F0C-A31E-5A3B7F767A7F}"/>
    <cellStyle name="40% - Accent1 31 5 2" xfId="24890" xr:uid="{36B27CDD-BEF0-4E6B-813E-0C4E2583D02B}"/>
    <cellStyle name="40% - Accent1 31 5 2 2" xfId="53567" xr:uid="{AEC36B87-8508-4059-AC67-538D3775D43C}"/>
    <cellStyle name="40% - Accent1 31 5 3" xfId="44715" xr:uid="{431C97BF-9CA7-40C2-8C52-15E5ABCA5CEB}"/>
    <cellStyle name="40% - Accent1 31 6" xfId="17596" xr:uid="{F1BB9441-2748-4B3A-8C9D-8958ACAEEC48}"/>
    <cellStyle name="40% - Accent1 31 6 2" xfId="26449" xr:uid="{30F86CD3-F7D4-42DC-A714-207E77D686CC}"/>
    <cellStyle name="40% - Accent1 31 6 2 2" xfId="55126" xr:uid="{F5BC997A-FA68-437F-9761-DF024232AB49}"/>
    <cellStyle name="40% - Accent1 31 6 3" xfId="46274" xr:uid="{FAD7116C-763A-4A6F-ACB9-AD870F97682F}"/>
    <cellStyle name="40% - Accent1 31 7" xfId="10337" xr:uid="{F27B6E82-ECC5-446C-965E-3077B2B641BB}"/>
    <cellStyle name="40% - Accent1 31 7 2" xfId="28042" xr:uid="{465F5A30-B05C-4F3F-AFF6-740C2519B925}"/>
    <cellStyle name="40% - Accent1 31 7 2 2" xfId="56719" xr:uid="{1A1356C0-2B3D-438F-B1B0-77EA8EA26538}"/>
    <cellStyle name="40% - Accent1 31 7 3" xfId="39015" xr:uid="{D79D9BCD-F07E-4130-B561-129FFD9471D8}"/>
    <cellStyle name="40% - Accent1 31 8" xfId="19190" xr:uid="{DACB0EBB-BC4C-43A6-9B1F-D33C2B4A9C08}"/>
    <cellStyle name="40% - Accent1 31 8 2" xfId="47867" xr:uid="{8D715959-EB80-4A37-8533-FE285188A04B}"/>
    <cellStyle name="40% - Accent1 31 9" xfId="33310" xr:uid="{87DB3A3C-1803-41E7-8BEA-18252CDFECED}"/>
    <cellStyle name="40% - Accent1 32" xfId="4647" xr:uid="{EBE01E7B-97AD-42C2-95E6-D31BE884578E}"/>
    <cellStyle name="40% - Accent1 32 2" xfId="5998" xr:uid="{09826440-7F4E-476C-B477-F03D3459421F}"/>
    <cellStyle name="40% - Accent1 32 2 2" xfId="11710" xr:uid="{D4C49AE5-AF5C-44C7-93C5-2C1DA8AF7069}"/>
    <cellStyle name="40% - Accent1 32 2 2 2" xfId="40388" xr:uid="{33580304-4407-411D-8FB1-54BBE7411B8F}"/>
    <cellStyle name="40% - Accent1 32 2 3" xfId="20563" xr:uid="{D4CDE7BB-CAFE-43AA-B69F-6DA44A538414}"/>
    <cellStyle name="40% - Accent1 32 2 3 2" xfId="49240" xr:uid="{48726CFC-7CF8-4E8A-AB2F-BFD1689BB58D}"/>
    <cellStyle name="40% - Accent1 32 2 4" xfId="34683" xr:uid="{C2C08923-A026-468D-9E48-AE966FF74489}"/>
    <cellStyle name="40% - Accent1 32 3" xfId="7415" xr:uid="{21CFA014-20E9-486E-A8A2-AAD9618C45F2}"/>
    <cellStyle name="40% - Accent1 32 3 2" xfId="13127" xr:uid="{ECD9655A-FF5F-44FC-8785-41FBE42ABAE0}"/>
    <cellStyle name="40% - Accent1 32 3 2 2" xfId="41805" xr:uid="{BC6C1233-0EBB-436E-A560-21712DAF41B0}"/>
    <cellStyle name="40% - Accent1 32 3 3" xfId="21980" xr:uid="{2D01625D-EA37-43B7-822A-106804DAC185}"/>
    <cellStyle name="40% - Accent1 32 3 3 2" xfId="50657" xr:uid="{814269BF-DE66-4E8B-B7D0-198895F413AA}"/>
    <cellStyle name="40% - Accent1 32 3 4" xfId="36100" xr:uid="{6900B520-0DF5-4ACC-8770-7144F2526BAB}"/>
    <cellStyle name="40% - Accent1 32 4" xfId="8832" xr:uid="{E783D3A2-F3BE-4189-B74F-7F816475110C}"/>
    <cellStyle name="40% - Accent1 32 4 2" xfId="14544" xr:uid="{A1DDEDA9-2FC9-4EB7-944F-E35F75CD5C48}"/>
    <cellStyle name="40% - Accent1 32 4 2 2" xfId="43222" xr:uid="{4B2FBB89-E2E5-4434-9982-4021C951BF06}"/>
    <cellStyle name="40% - Accent1 32 4 3" xfId="23397" xr:uid="{53A85630-A422-4620-87C4-9CE56343FB00}"/>
    <cellStyle name="40% - Accent1 32 4 3 2" xfId="52074" xr:uid="{A581E99C-5F59-4A67-8B83-6D1627E3BA36}"/>
    <cellStyle name="40% - Accent1 32 4 4" xfId="37517" xr:uid="{DF092F73-F4FF-45C1-AE41-B9B18621A9D3}"/>
    <cellStyle name="40% - Accent1 32 5" xfId="16059" xr:uid="{3DA044EF-14A0-485A-BA83-66606BBC9954}"/>
    <cellStyle name="40% - Accent1 32 5 2" xfId="24912" xr:uid="{756F1BF5-91D4-4B51-9896-C0D4D80AAAC6}"/>
    <cellStyle name="40% - Accent1 32 5 2 2" xfId="53589" xr:uid="{C2B76732-2DCC-44FE-AF24-B56260236B72}"/>
    <cellStyle name="40% - Accent1 32 5 3" xfId="44737" xr:uid="{BC959CA6-59E7-4D9E-A1BE-C0A51E572F44}"/>
    <cellStyle name="40% - Accent1 32 6" xfId="17618" xr:uid="{A69A89EE-DEDC-482F-A77A-F69DB054B895}"/>
    <cellStyle name="40% - Accent1 32 6 2" xfId="26471" xr:uid="{82426FCB-C830-42B7-90BF-47166B5A4C33}"/>
    <cellStyle name="40% - Accent1 32 6 2 2" xfId="55148" xr:uid="{C6038079-698E-4FC0-A62E-57CE92927EBD}"/>
    <cellStyle name="40% - Accent1 32 6 3" xfId="46296" xr:uid="{DEAAA23D-8A6E-482E-8E71-952B61BCAB93}"/>
    <cellStyle name="40% - Accent1 32 7" xfId="10359" xr:uid="{853244CC-0889-42F9-9F4F-8F7537F3CB2A}"/>
    <cellStyle name="40% - Accent1 32 7 2" xfId="28064" xr:uid="{BB4DC49D-1CBA-433C-9C54-ED8BA5C727FD}"/>
    <cellStyle name="40% - Accent1 32 7 2 2" xfId="56741" xr:uid="{13FF9D61-2C86-4292-96F5-5E6F94B128BE}"/>
    <cellStyle name="40% - Accent1 32 7 3" xfId="39037" xr:uid="{0C238F86-84EC-4EAF-8D5F-A04B8C164F04}"/>
    <cellStyle name="40% - Accent1 32 8" xfId="19212" xr:uid="{85AB8E8C-8125-4E44-AB7F-8ECABC9D0B07}"/>
    <cellStyle name="40% - Accent1 32 8 2" xfId="47889" xr:uid="{F458B86D-6604-477A-BA12-B8B4875DCE4C}"/>
    <cellStyle name="40% - Accent1 32 9" xfId="33332" xr:uid="{3F1EA128-C8A3-4882-B691-771B57961843}"/>
    <cellStyle name="40% - Accent1 33" xfId="4669" xr:uid="{D0384677-C23B-466A-BAD4-B395AA968E08}"/>
    <cellStyle name="40% - Accent1 33 2" xfId="6020" xr:uid="{C6526103-AF55-4FFF-B087-981170F289B6}"/>
    <cellStyle name="40% - Accent1 33 2 2" xfId="11732" xr:uid="{F4DC4334-7E62-4723-AF32-A164A143B3FD}"/>
    <cellStyle name="40% - Accent1 33 2 2 2" xfId="40410" xr:uid="{FB7AA5EB-29AC-462B-948A-ED9542BCE175}"/>
    <cellStyle name="40% - Accent1 33 2 3" xfId="20585" xr:uid="{A59AD849-3F44-4C11-B5B4-B2B5BC04E587}"/>
    <cellStyle name="40% - Accent1 33 2 3 2" xfId="49262" xr:uid="{745B1C31-7459-4D56-8F23-AB0CE7F279BC}"/>
    <cellStyle name="40% - Accent1 33 2 4" xfId="34705" xr:uid="{E8CF442C-60E4-4430-BCFD-B2FC4007D0DA}"/>
    <cellStyle name="40% - Accent1 33 3" xfId="7437" xr:uid="{003DB16E-9F1A-46C1-894A-76CB5B3F223C}"/>
    <cellStyle name="40% - Accent1 33 3 2" xfId="13149" xr:uid="{81776AF2-18C1-408A-AA0E-B59887C93738}"/>
    <cellStyle name="40% - Accent1 33 3 2 2" xfId="41827" xr:uid="{40C30A13-F258-4C8A-A808-4575E1346D15}"/>
    <cellStyle name="40% - Accent1 33 3 3" xfId="22002" xr:uid="{47F61B24-85DC-4232-9FE8-D680624E40C8}"/>
    <cellStyle name="40% - Accent1 33 3 3 2" xfId="50679" xr:uid="{C79F81DB-6E9B-406D-BFF8-895C15BE9A79}"/>
    <cellStyle name="40% - Accent1 33 3 4" xfId="36122" xr:uid="{35A770A2-5EC1-4412-B5D6-FD33847C1067}"/>
    <cellStyle name="40% - Accent1 33 4" xfId="8854" xr:uid="{74ABFAB6-5620-4F18-9F34-B3C1FD48C4A5}"/>
    <cellStyle name="40% - Accent1 33 4 2" xfId="14566" xr:uid="{21D74E8D-CF69-48EE-BD2B-17684D85EF5B}"/>
    <cellStyle name="40% - Accent1 33 4 2 2" xfId="43244" xr:uid="{3CECDDAC-9F1E-4DE3-8C0B-6FC572B726BC}"/>
    <cellStyle name="40% - Accent1 33 4 3" xfId="23419" xr:uid="{92749A97-4E6F-48AF-B29C-959AC3CA5A51}"/>
    <cellStyle name="40% - Accent1 33 4 3 2" xfId="52096" xr:uid="{6B171133-14D2-45DC-BB67-DF8F3B67B474}"/>
    <cellStyle name="40% - Accent1 33 4 4" xfId="37539" xr:uid="{76AA3507-7CB3-4A4D-BE02-8D07B276B305}"/>
    <cellStyle name="40% - Accent1 33 5" xfId="16081" xr:uid="{4961F923-3D37-4BF4-9BB5-563170642A85}"/>
    <cellStyle name="40% - Accent1 33 5 2" xfId="24934" xr:uid="{2BA35847-49BD-4B9A-BE45-8C8F9D515E5D}"/>
    <cellStyle name="40% - Accent1 33 5 2 2" xfId="53611" xr:uid="{9FC9455C-44D2-4356-8218-ED390304AA37}"/>
    <cellStyle name="40% - Accent1 33 5 3" xfId="44759" xr:uid="{202C0E8B-0A8C-4432-99E5-465C6A1EE2B3}"/>
    <cellStyle name="40% - Accent1 33 6" xfId="17640" xr:uid="{5C85E948-8D16-4016-8ADA-47A4B4DBA9F6}"/>
    <cellStyle name="40% - Accent1 33 6 2" xfId="26493" xr:uid="{1E4E1AAF-E43C-47A7-BABE-D51CA1D78193}"/>
    <cellStyle name="40% - Accent1 33 6 2 2" xfId="55170" xr:uid="{813C1B36-3EBD-4F7D-BD80-598508935A2C}"/>
    <cellStyle name="40% - Accent1 33 6 3" xfId="46318" xr:uid="{4E7CF482-2399-472B-81AF-2842EDA83B54}"/>
    <cellStyle name="40% - Accent1 33 7" xfId="10381" xr:uid="{38121E10-0B3D-414C-A98A-BC529A6A2F57}"/>
    <cellStyle name="40% - Accent1 33 7 2" xfId="28086" xr:uid="{83DC3987-C9BB-48C1-A4DB-8917A07565C9}"/>
    <cellStyle name="40% - Accent1 33 7 2 2" xfId="56763" xr:uid="{57E5496C-C97A-478D-A5C1-044BB0601136}"/>
    <cellStyle name="40% - Accent1 33 7 3" xfId="39059" xr:uid="{9D9C7A48-D19C-4E23-8957-2024522175AB}"/>
    <cellStyle name="40% - Accent1 33 8" xfId="19234" xr:uid="{35CC0194-0516-4BF3-8825-B862ADC1E3F4}"/>
    <cellStyle name="40% - Accent1 33 8 2" xfId="47911" xr:uid="{1AD12AB6-DDFB-4773-BD0F-504224D9E513}"/>
    <cellStyle name="40% - Accent1 33 9" xfId="33354" xr:uid="{FDEC697F-ECC0-469C-8FB1-C073364D1C60}"/>
    <cellStyle name="40% - Accent1 34" xfId="4691" xr:uid="{DFA010E2-4EC1-442E-95F2-554650C32750}"/>
    <cellStyle name="40% - Accent1 34 2" xfId="6042" xr:uid="{0E9ECB85-B9EB-462A-A4BF-96FDCD6E36B9}"/>
    <cellStyle name="40% - Accent1 34 2 2" xfId="11754" xr:uid="{9D9C33F0-FE26-469A-BB42-A7C28CB9C7D6}"/>
    <cellStyle name="40% - Accent1 34 2 2 2" xfId="40432" xr:uid="{3FAE006C-1925-47AF-9D90-B0A6AA3086C9}"/>
    <cellStyle name="40% - Accent1 34 2 3" xfId="20607" xr:uid="{F493FFD0-80FF-4DC3-824A-2E04397AFE6A}"/>
    <cellStyle name="40% - Accent1 34 2 3 2" xfId="49284" xr:uid="{07960E6B-9402-446A-B897-492B32AF27D4}"/>
    <cellStyle name="40% - Accent1 34 2 4" xfId="34727" xr:uid="{E823289C-8454-4C65-A9A8-B34B1B4F960C}"/>
    <cellStyle name="40% - Accent1 34 3" xfId="7459" xr:uid="{F1CCEA4C-9451-468F-9558-9A27D73B142A}"/>
    <cellStyle name="40% - Accent1 34 3 2" xfId="13171" xr:uid="{BB769ACA-76FE-49AF-BEB4-507DA11180AA}"/>
    <cellStyle name="40% - Accent1 34 3 2 2" xfId="41849" xr:uid="{791D1788-003D-4D6D-AC6B-793439C9A5C0}"/>
    <cellStyle name="40% - Accent1 34 3 3" xfId="22024" xr:uid="{D2959AB7-EC49-4727-9311-8C661965C361}"/>
    <cellStyle name="40% - Accent1 34 3 3 2" xfId="50701" xr:uid="{E94F33FA-213E-4C53-8C32-F693FE42015B}"/>
    <cellStyle name="40% - Accent1 34 3 4" xfId="36144" xr:uid="{AD6DF97D-27A8-4165-965F-B801FBB8CAC1}"/>
    <cellStyle name="40% - Accent1 34 4" xfId="8876" xr:uid="{FB7503E2-8D6D-46D1-AB59-704E9E2B9B77}"/>
    <cellStyle name="40% - Accent1 34 4 2" xfId="14588" xr:uid="{CF05DD98-8787-4B7E-92B2-948EAB3C38A4}"/>
    <cellStyle name="40% - Accent1 34 4 2 2" xfId="43266" xr:uid="{ACD5CA6C-4F03-4BF3-968E-9CA3D42F90CA}"/>
    <cellStyle name="40% - Accent1 34 4 3" xfId="23441" xr:uid="{6C7C9AB2-1C57-4CF6-8111-A0DD0AECB3CB}"/>
    <cellStyle name="40% - Accent1 34 4 3 2" xfId="52118" xr:uid="{BC0B47BA-8B06-42B4-BA4F-5E71F364DFFB}"/>
    <cellStyle name="40% - Accent1 34 4 4" xfId="37561" xr:uid="{CD762682-4BF6-4FF8-90BC-6C778E948B19}"/>
    <cellStyle name="40% - Accent1 34 5" xfId="16103" xr:uid="{3F22714B-D529-477F-A701-0ADA5FF6D273}"/>
    <cellStyle name="40% - Accent1 34 5 2" xfId="24956" xr:uid="{A00F1E43-5FAD-4100-98D6-3B4964526DB4}"/>
    <cellStyle name="40% - Accent1 34 5 2 2" xfId="53633" xr:uid="{36389561-2113-4379-89DB-1C75C13E084D}"/>
    <cellStyle name="40% - Accent1 34 5 3" xfId="44781" xr:uid="{740457F1-26EC-4892-A8C8-EC04380D9B13}"/>
    <cellStyle name="40% - Accent1 34 6" xfId="17662" xr:uid="{2035625F-4952-4C1E-931A-6E451C13BE35}"/>
    <cellStyle name="40% - Accent1 34 6 2" xfId="26515" xr:uid="{7C9681AD-1BA5-4266-8E8D-CCBD9AC9A9F7}"/>
    <cellStyle name="40% - Accent1 34 6 2 2" xfId="55192" xr:uid="{0C37CCED-C870-4723-8362-0FD032FC348D}"/>
    <cellStyle name="40% - Accent1 34 6 3" xfId="46340" xr:uid="{E972212B-9646-478B-9FDA-47B56A0F287B}"/>
    <cellStyle name="40% - Accent1 34 7" xfId="10403" xr:uid="{D7D1BBE6-FAB6-4200-86E9-4BB81C5E0C4D}"/>
    <cellStyle name="40% - Accent1 34 7 2" xfId="28108" xr:uid="{13EC035E-4F3B-4231-B7C3-1D8C5D538AB7}"/>
    <cellStyle name="40% - Accent1 34 7 2 2" xfId="56785" xr:uid="{0207191D-4236-47E5-AFC1-038CB243BDD9}"/>
    <cellStyle name="40% - Accent1 34 7 3" xfId="39081" xr:uid="{70940E56-B5F4-4FB0-A082-B785F5F04B9D}"/>
    <cellStyle name="40% - Accent1 34 8" xfId="19256" xr:uid="{E6C6AF1F-6396-4EDF-A484-E5ED7E8DEFC4}"/>
    <cellStyle name="40% - Accent1 34 8 2" xfId="47933" xr:uid="{28CE17C4-C93B-4C99-B342-5A691976AE54}"/>
    <cellStyle name="40% - Accent1 34 9" xfId="33376" xr:uid="{44151BB9-BFDF-4693-98EE-3E84419FD47F}"/>
    <cellStyle name="40% - Accent1 35" xfId="4713" xr:uid="{99474A85-B430-48D1-8173-3C7209D4C077}"/>
    <cellStyle name="40% - Accent1 35 2" xfId="6064" xr:uid="{D28FCCA2-761A-4588-966D-6401D0352842}"/>
    <cellStyle name="40% - Accent1 35 2 2" xfId="11776" xr:uid="{664E37E1-BBAB-437F-B828-15992DE32704}"/>
    <cellStyle name="40% - Accent1 35 2 2 2" xfId="40454" xr:uid="{D3264C8A-C0E2-4F27-A18A-FBE706D83309}"/>
    <cellStyle name="40% - Accent1 35 2 3" xfId="20629" xr:uid="{644CE014-1F6C-49FE-8DE0-E712C27BB369}"/>
    <cellStyle name="40% - Accent1 35 2 3 2" xfId="49306" xr:uid="{416514D0-2324-4343-A2C8-99F2E7379F04}"/>
    <cellStyle name="40% - Accent1 35 2 4" xfId="34749" xr:uid="{3B2A4370-9CBA-487E-ADFF-D3ECCECC333D}"/>
    <cellStyle name="40% - Accent1 35 3" xfId="7481" xr:uid="{F513BFC8-ACB6-40A9-B7F1-70DB516E566A}"/>
    <cellStyle name="40% - Accent1 35 3 2" xfId="13193" xr:uid="{7E217D93-9A7C-4572-8EF9-399EF484B9E1}"/>
    <cellStyle name="40% - Accent1 35 3 2 2" xfId="41871" xr:uid="{697CEB70-4514-41EA-B26E-5A2F61B89EDC}"/>
    <cellStyle name="40% - Accent1 35 3 3" xfId="22046" xr:uid="{A12CF1E8-476A-4D2B-8FA4-E68C524BC39C}"/>
    <cellStyle name="40% - Accent1 35 3 3 2" xfId="50723" xr:uid="{27F68C94-0204-4C23-B571-711C97497D28}"/>
    <cellStyle name="40% - Accent1 35 3 4" xfId="36166" xr:uid="{2510459D-020A-4582-8EE2-17655C9A7642}"/>
    <cellStyle name="40% - Accent1 35 4" xfId="8898" xr:uid="{FE8A7BBF-46FD-4C62-A9B7-352439E6742A}"/>
    <cellStyle name="40% - Accent1 35 4 2" xfId="14610" xr:uid="{667C021E-14BC-4B89-AEC9-E4C613BFEF87}"/>
    <cellStyle name="40% - Accent1 35 4 2 2" xfId="43288" xr:uid="{7C3A89F6-5C90-4156-9B2E-B2E862989F8F}"/>
    <cellStyle name="40% - Accent1 35 4 3" xfId="23463" xr:uid="{FAC067D7-F092-4BB4-A44B-C666CF114F92}"/>
    <cellStyle name="40% - Accent1 35 4 3 2" xfId="52140" xr:uid="{F15AA994-C3BD-4678-A119-E2E77CD08716}"/>
    <cellStyle name="40% - Accent1 35 4 4" xfId="37583" xr:uid="{C1541D7C-8079-4F91-9150-27F5BDF02DD4}"/>
    <cellStyle name="40% - Accent1 35 5" xfId="16125" xr:uid="{0DD0CC6C-FC34-4747-B486-3E3E9A72929B}"/>
    <cellStyle name="40% - Accent1 35 5 2" xfId="24978" xr:uid="{5D65E969-6C4E-4728-83B4-ACB70E0E4A8D}"/>
    <cellStyle name="40% - Accent1 35 5 2 2" xfId="53655" xr:uid="{8B221AC2-6E3E-4895-A84A-04A3A1618EEC}"/>
    <cellStyle name="40% - Accent1 35 5 3" xfId="44803" xr:uid="{E0B5D78C-DDAF-4088-99E3-AD8405DCD159}"/>
    <cellStyle name="40% - Accent1 35 6" xfId="17684" xr:uid="{71F0FBDE-EFEF-4650-80EA-A009ACD19240}"/>
    <cellStyle name="40% - Accent1 35 6 2" xfId="26537" xr:uid="{4B748B88-D834-49AB-8BE0-0BDB0B07FF0A}"/>
    <cellStyle name="40% - Accent1 35 6 2 2" xfId="55214" xr:uid="{2B6CF8E2-6000-43F8-93CA-EE1CFFEF738B}"/>
    <cellStyle name="40% - Accent1 35 6 3" xfId="46362" xr:uid="{FFEF3A0E-9AF8-4E2F-8E6E-6A35EF08CDC8}"/>
    <cellStyle name="40% - Accent1 35 7" xfId="10425" xr:uid="{96B828C2-AF6E-42E6-AB21-F780F651E863}"/>
    <cellStyle name="40% - Accent1 35 7 2" xfId="28130" xr:uid="{481BE419-A9BB-491F-B763-DA1BD44B140B}"/>
    <cellStyle name="40% - Accent1 35 7 2 2" xfId="56807" xr:uid="{5C37F66D-8238-4707-A7B7-E07BCE3115EC}"/>
    <cellStyle name="40% - Accent1 35 7 3" xfId="39103" xr:uid="{12F83B1D-49C6-4C8C-8133-D7F620B8736C}"/>
    <cellStyle name="40% - Accent1 35 8" xfId="19278" xr:uid="{A8307DE8-AD33-476C-A990-53BF42023790}"/>
    <cellStyle name="40% - Accent1 35 8 2" xfId="47955" xr:uid="{78942B69-2B7F-4576-8F43-81CC2B00D39F}"/>
    <cellStyle name="40% - Accent1 35 9" xfId="33398" xr:uid="{F5CFEC97-9680-42C3-ABBE-853E94B1C1EC}"/>
    <cellStyle name="40% - Accent1 36" xfId="4735" xr:uid="{2E4B886D-D32C-4DB6-A310-2AAD65076104}"/>
    <cellStyle name="40% - Accent1 36 2" xfId="6086" xr:uid="{E536151B-72A0-4894-AC72-03F68F8077F2}"/>
    <cellStyle name="40% - Accent1 36 2 2" xfId="11798" xr:uid="{5BDA5D9F-7FE7-48E0-9CC0-CB49A790209A}"/>
    <cellStyle name="40% - Accent1 36 2 2 2" xfId="40476" xr:uid="{EDACC6B9-9ACB-4901-B2F7-E9526C7F326C}"/>
    <cellStyle name="40% - Accent1 36 2 3" xfId="20651" xr:uid="{B0434CA7-C82C-4B4A-BC37-FE910673C5B3}"/>
    <cellStyle name="40% - Accent1 36 2 3 2" xfId="49328" xr:uid="{7F4525DB-EEB5-45B5-BED8-8FD570203ED9}"/>
    <cellStyle name="40% - Accent1 36 2 4" xfId="34771" xr:uid="{E93D8BCD-6EBD-47AB-B07C-982E5B0121D0}"/>
    <cellStyle name="40% - Accent1 36 3" xfId="7503" xr:uid="{F951DD77-63C1-45CC-8BCC-519B41009FD7}"/>
    <cellStyle name="40% - Accent1 36 3 2" xfId="13215" xr:uid="{B96EB483-F3CB-432B-AC22-39A20DA1F2B6}"/>
    <cellStyle name="40% - Accent1 36 3 2 2" xfId="41893" xr:uid="{5E7CF323-72A6-4DA2-96F1-3E862F82367F}"/>
    <cellStyle name="40% - Accent1 36 3 3" xfId="22068" xr:uid="{6A89BCF2-721D-4057-A17E-BB2CB0D3801D}"/>
    <cellStyle name="40% - Accent1 36 3 3 2" xfId="50745" xr:uid="{7B5FEAA7-E094-492F-989B-EF736868C883}"/>
    <cellStyle name="40% - Accent1 36 3 4" xfId="36188" xr:uid="{8E0AC241-89D5-4BAE-A8AF-D4AFF143D12D}"/>
    <cellStyle name="40% - Accent1 36 4" xfId="8920" xr:uid="{199FA060-983D-4F82-A933-B24BE29CF7EC}"/>
    <cellStyle name="40% - Accent1 36 4 2" xfId="14632" xr:uid="{008957A3-BB27-4A1E-ADAC-0B678D6FD95D}"/>
    <cellStyle name="40% - Accent1 36 4 2 2" xfId="43310" xr:uid="{0FE21F94-A3EA-44A4-983B-F03FE6AB312F}"/>
    <cellStyle name="40% - Accent1 36 4 3" xfId="23485" xr:uid="{666A0285-8968-4F9C-9711-9DBE6795B3B5}"/>
    <cellStyle name="40% - Accent1 36 4 3 2" xfId="52162" xr:uid="{1A1CCACF-E4FE-4F1D-99E8-8492DFF07994}"/>
    <cellStyle name="40% - Accent1 36 4 4" xfId="37605" xr:uid="{011D024F-59ED-4506-92B6-6A40B0F8AFD9}"/>
    <cellStyle name="40% - Accent1 36 5" xfId="16147" xr:uid="{EB8FEC4A-5D4D-42B7-AB0C-648832277EC0}"/>
    <cellStyle name="40% - Accent1 36 5 2" xfId="25000" xr:uid="{A7AD2670-1574-4DA6-9126-3A9C9CF09307}"/>
    <cellStyle name="40% - Accent1 36 5 2 2" xfId="53677" xr:uid="{8D7BCACA-56A7-4692-9CEE-B526D0A07462}"/>
    <cellStyle name="40% - Accent1 36 5 3" xfId="44825" xr:uid="{01B43886-6340-4E19-AC01-EC9481C70A7F}"/>
    <cellStyle name="40% - Accent1 36 6" xfId="17706" xr:uid="{95B77BD5-EF84-4359-986A-17D603547B8A}"/>
    <cellStyle name="40% - Accent1 36 6 2" xfId="26559" xr:uid="{AB14D5C2-2B6C-457F-96F0-904F60B74702}"/>
    <cellStyle name="40% - Accent1 36 6 2 2" xfId="55236" xr:uid="{CC43FBFB-7847-494B-8670-3748648C41F0}"/>
    <cellStyle name="40% - Accent1 36 6 3" xfId="46384" xr:uid="{9DE07631-5E3E-49E6-9F83-FFC001F1E6F5}"/>
    <cellStyle name="40% - Accent1 36 7" xfId="10447" xr:uid="{6ECC96BB-D49B-4506-829F-E49EFA6E2530}"/>
    <cellStyle name="40% - Accent1 36 7 2" xfId="28152" xr:uid="{6C095C93-A42D-436B-B777-D71C4CA40623}"/>
    <cellStyle name="40% - Accent1 36 7 2 2" xfId="56829" xr:uid="{87290EE0-FE3B-4E3D-B8E9-8D96D1EFA76E}"/>
    <cellStyle name="40% - Accent1 36 7 3" xfId="39125" xr:uid="{50917BDF-5183-4B90-8ECF-EB593B7EEF65}"/>
    <cellStyle name="40% - Accent1 36 8" xfId="19300" xr:uid="{DAE635D9-D789-4998-90BF-C062ADBD6DE7}"/>
    <cellStyle name="40% - Accent1 36 8 2" xfId="47977" xr:uid="{78594DA7-632A-4B42-BB6C-57CED64EF1D2}"/>
    <cellStyle name="40% - Accent1 36 9" xfId="33420" xr:uid="{C893891F-C0F3-46F7-818A-08E5686F97C8}"/>
    <cellStyle name="40% - Accent1 37" xfId="4757" xr:uid="{F1840D56-3964-4D5A-8ACE-80CBE1E9B888}"/>
    <cellStyle name="40% - Accent1 37 2" xfId="6108" xr:uid="{99D92C66-2016-407C-B6EB-154CF48B1B47}"/>
    <cellStyle name="40% - Accent1 37 2 2" xfId="11820" xr:uid="{BBB2B2A1-2E5F-418C-AC87-228B37CF03A3}"/>
    <cellStyle name="40% - Accent1 37 2 2 2" xfId="40498" xr:uid="{0B6D452C-A3B8-435F-A1A1-50A10F4F0839}"/>
    <cellStyle name="40% - Accent1 37 2 3" xfId="20673" xr:uid="{594391CB-7A1D-4ABE-9DCA-A6ACF171E909}"/>
    <cellStyle name="40% - Accent1 37 2 3 2" xfId="49350" xr:uid="{9F7921DF-1A38-455D-9572-DF5B410EE078}"/>
    <cellStyle name="40% - Accent1 37 2 4" xfId="34793" xr:uid="{6B56781A-6A94-4C92-9745-14DA74436EF0}"/>
    <cellStyle name="40% - Accent1 37 3" xfId="7525" xr:uid="{AC479447-BF53-41B0-A9D7-FBED5CA8B1E0}"/>
    <cellStyle name="40% - Accent1 37 3 2" xfId="13237" xr:uid="{5A1BD5CA-CE1C-474E-9BD7-3F9197771560}"/>
    <cellStyle name="40% - Accent1 37 3 2 2" xfId="41915" xr:uid="{96EA79E2-B9FC-462D-BA5D-AAAD1FDE34F8}"/>
    <cellStyle name="40% - Accent1 37 3 3" xfId="22090" xr:uid="{9F7D1248-D47C-4A16-A51E-E00E52FD6A62}"/>
    <cellStyle name="40% - Accent1 37 3 3 2" xfId="50767" xr:uid="{4DA62179-E0BB-4E3C-BC5F-C0719ACED523}"/>
    <cellStyle name="40% - Accent1 37 3 4" xfId="36210" xr:uid="{0E184E2B-5AF6-405A-8B7F-BB48420F1181}"/>
    <cellStyle name="40% - Accent1 37 4" xfId="8942" xr:uid="{86801B3F-36E6-40CB-81E7-D0D88306D999}"/>
    <cellStyle name="40% - Accent1 37 4 2" xfId="14654" xr:uid="{122B5728-F02C-4F77-9C25-216423F0A0EB}"/>
    <cellStyle name="40% - Accent1 37 4 2 2" xfId="43332" xr:uid="{A44A0106-E1FC-4995-A1C6-3562FA5C4504}"/>
    <cellStyle name="40% - Accent1 37 4 3" xfId="23507" xr:uid="{296D9200-3EAF-4EA4-A523-5ADD0F02C69B}"/>
    <cellStyle name="40% - Accent1 37 4 3 2" xfId="52184" xr:uid="{7467482E-B9B7-4F33-8889-0BB432169AC0}"/>
    <cellStyle name="40% - Accent1 37 4 4" xfId="37627" xr:uid="{06F1A80B-1D02-446E-987F-E3B87B63F3C5}"/>
    <cellStyle name="40% - Accent1 37 5" xfId="16169" xr:uid="{624514C2-901B-4695-88CE-8A430E1276F7}"/>
    <cellStyle name="40% - Accent1 37 5 2" xfId="25022" xr:uid="{17D2EEB6-3ACF-47C7-824B-75DE55B7D1DB}"/>
    <cellStyle name="40% - Accent1 37 5 2 2" xfId="53699" xr:uid="{B899E423-AA41-492F-9688-995AC8991EB8}"/>
    <cellStyle name="40% - Accent1 37 5 3" xfId="44847" xr:uid="{A4CA0B45-C75D-435E-979C-B01CBB461FCC}"/>
    <cellStyle name="40% - Accent1 37 6" xfId="17728" xr:uid="{13F7B71F-7A8B-4148-BFA5-5BAE63FBD59C}"/>
    <cellStyle name="40% - Accent1 37 6 2" xfId="26581" xr:uid="{1DCBF607-317F-49A5-8624-6E99A9C94D85}"/>
    <cellStyle name="40% - Accent1 37 6 2 2" xfId="55258" xr:uid="{BA98E10D-1C7A-4D5E-AE37-1C8D4ABA7C78}"/>
    <cellStyle name="40% - Accent1 37 6 3" xfId="46406" xr:uid="{BC06F083-2305-4995-BBB4-EC5110DFDF98}"/>
    <cellStyle name="40% - Accent1 37 7" xfId="10469" xr:uid="{7ACF1D56-9D62-4FFF-9FDB-1BE8504D5B63}"/>
    <cellStyle name="40% - Accent1 37 7 2" xfId="28174" xr:uid="{7C9C6B6C-7730-481E-A951-92CD9DE08E9C}"/>
    <cellStyle name="40% - Accent1 37 7 2 2" xfId="56851" xr:uid="{1BB67FBD-526C-4D5A-A7A1-6EA877899167}"/>
    <cellStyle name="40% - Accent1 37 7 3" xfId="39147" xr:uid="{04F22610-EB5C-49E0-88E1-2FAED1F7A5FB}"/>
    <cellStyle name="40% - Accent1 37 8" xfId="19322" xr:uid="{FB5250B5-18F5-4FCC-9438-42D75FFF08EE}"/>
    <cellStyle name="40% - Accent1 37 8 2" xfId="47999" xr:uid="{17DF41EC-ADCE-4739-910E-512B00EC1757}"/>
    <cellStyle name="40% - Accent1 37 9" xfId="33442" xr:uid="{D94438A2-18F9-470A-80DE-25EE112D4405}"/>
    <cellStyle name="40% - Accent1 38" xfId="4779" xr:uid="{4530F184-FF40-45EA-8C8C-9500C09B2E37}"/>
    <cellStyle name="40% - Accent1 38 2" xfId="6130" xr:uid="{6E3203FD-E3D5-48AB-BB62-C58D421FCB70}"/>
    <cellStyle name="40% - Accent1 38 2 2" xfId="11842" xr:uid="{91EA2E8C-A929-4F6B-BD33-8602C53E698F}"/>
    <cellStyle name="40% - Accent1 38 2 2 2" xfId="40520" xr:uid="{A407BD1B-2D30-444D-A921-ADD31667C4EC}"/>
    <cellStyle name="40% - Accent1 38 2 3" xfId="20695" xr:uid="{18E24764-C307-47F7-B4D6-085D2DE46C3E}"/>
    <cellStyle name="40% - Accent1 38 2 3 2" xfId="49372" xr:uid="{5443DB99-3B93-4791-B72D-1B6CAFA9A8AC}"/>
    <cellStyle name="40% - Accent1 38 2 4" xfId="34815" xr:uid="{5324C735-78FF-4166-AE94-1D72BE3EEDFC}"/>
    <cellStyle name="40% - Accent1 38 3" xfId="7547" xr:uid="{4DBE585E-BF31-4F03-89BD-388F88948722}"/>
    <cellStyle name="40% - Accent1 38 3 2" xfId="13259" xr:uid="{50F8B43A-5605-462A-8D27-5E6794BD27B6}"/>
    <cellStyle name="40% - Accent1 38 3 2 2" xfId="41937" xr:uid="{884314E8-AE02-4FFB-B958-417EA248A57F}"/>
    <cellStyle name="40% - Accent1 38 3 3" xfId="22112" xr:uid="{7016CDF3-1D38-4D3C-8792-BD5D53797209}"/>
    <cellStyle name="40% - Accent1 38 3 3 2" xfId="50789" xr:uid="{65E5CD2E-FA92-4831-ADC3-2C61FAC14C47}"/>
    <cellStyle name="40% - Accent1 38 3 4" xfId="36232" xr:uid="{9DAFF4B5-9202-42F4-8DDE-104DF02C1368}"/>
    <cellStyle name="40% - Accent1 38 4" xfId="8964" xr:uid="{BD093099-DFEF-4438-B1A2-872D45D5A5E3}"/>
    <cellStyle name="40% - Accent1 38 4 2" xfId="14676" xr:uid="{72F3CFFD-AB15-4AA2-84D4-C06E2A0C77E8}"/>
    <cellStyle name="40% - Accent1 38 4 2 2" xfId="43354" xr:uid="{CC5E32C8-CD43-4212-AA29-C149E0C4F3B7}"/>
    <cellStyle name="40% - Accent1 38 4 3" xfId="23529" xr:uid="{88D81494-23E8-4D90-BD9B-55743D5A23C8}"/>
    <cellStyle name="40% - Accent1 38 4 3 2" xfId="52206" xr:uid="{E2B1DD1E-8698-435C-945A-98C39067B783}"/>
    <cellStyle name="40% - Accent1 38 4 4" xfId="37649" xr:uid="{2F5475D2-E78A-4869-BBD2-2984F8B26229}"/>
    <cellStyle name="40% - Accent1 38 5" xfId="16191" xr:uid="{207A02F6-3BBE-4CEB-BEE7-B5A886E2E9A0}"/>
    <cellStyle name="40% - Accent1 38 5 2" xfId="25044" xr:uid="{D4A81664-1A6E-48AA-B50D-BE0C7A353F5B}"/>
    <cellStyle name="40% - Accent1 38 5 2 2" xfId="53721" xr:uid="{9DA62F5B-6F44-48B5-9346-C764F63C63AD}"/>
    <cellStyle name="40% - Accent1 38 5 3" xfId="44869" xr:uid="{2D3BD255-CE8B-41DC-A502-C73C7F5AD434}"/>
    <cellStyle name="40% - Accent1 38 6" xfId="17750" xr:uid="{C8CDE92A-0B20-414E-9C1B-191F653BBD05}"/>
    <cellStyle name="40% - Accent1 38 6 2" xfId="26603" xr:uid="{FDB250EA-A7A5-48B2-80FB-882D90FDF406}"/>
    <cellStyle name="40% - Accent1 38 6 2 2" xfId="55280" xr:uid="{2619960C-22A5-40A5-8FB4-AF88D15A1C8F}"/>
    <cellStyle name="40% - Accent1 38 6 3" xfId="46428" xr:uid="{108EC373-B174-4CBE-8C91-5352BBCF11BB}"/>
    <cellStyle name="40% - Accent1 38 7" xfId="10491" xr:uid="{B9B24324-7ADB-4056-B9E4-F79B016D4E44}"/>
    <cellStyle name="40% - Accent1 38 7 2" xfId="28196" xr:uid="{BA0C6744-1803-449B-83F4-A1AFF6DBF09F}"/>
    <cellStyle name="40% - Accent1 38 7 2 2" xfId="56873" xr:uid="{D18EEC9C-C810-46F6-AF4B-922949A15297}"/>
    <cellStyle name="40% - Accent1 38 7 3" xfId="39169" xr:uid="{3F5B2A5C-664E-4407-9D3D-3AE392509045}"/>
    <cellStyle name="40% - Accent1 38 8" xfId="19344" xr:uid="{085C2A2C-09BD-4066-822E-5A73B8B52555}"/>
    <cellStyle name="40% - Accent1 38 8 2" xfId="48021" xr:uid="{BCE10F8A-9FB8-438A-9EF3-F6D237A32FDB}"/>
    <cellStyle name="40% - Accent1 38 9" xfId="33464" xr:uid="{85F0B867-A47C-4DB9-8753-D457622D5C60}"/>
    <cellStyle name="40% - Accent1 39" xfId="4801" xr:uid="{23D9D1E7-7EF9-443F-A9B7-D9B1EACD93FA}"/>
    <cellStyle name="40% - Accent1 39 2" xfId="6152" xr:uid="{641136D5-663D-483B-9EBF-34DD986F4840}"/>
    <cellStyle name="40% - Accent1 39 2 2" xfId="11864" xr:uid="{C8B45B29-C876-4533-9985-8C88D2361B64}"/>
    <cellStyle name="40% - Accent1 39 2 2 2" xfId="40542" xr:uid="{7F2C7674-AB14-4945-AA4A-1638016EEEF3}"/>
    <cellStyle name="40% - Accent1 39 2 3" xfId="20717" xr:uid="{E33B7B2D-58DC-45A8-BAE5-75CB86E1BC89}"/>
    <cellStyle name="40% - Accent1 39 2 3 2" xfId="49394" xr:uid="{04B4E75D-8CF5-49C9-A432-9423A1F0CA98}"/>
    <cellStyle name="40% - Accent1 39 2 4" xfId="34837" xr:uid="{E7AB6723-AE2F-40B8-A400-CF9D71CCAE75}"/>
    <cellStyle name="40% - Accent1 39 3" xfId="7569" xr:uid="{91A09E42-139A-4471-A37E-2D9A0929226C}"/>
    <cellStyle name="40% - Accent1 39 3 2" xfId="13281" xr:uid="{BFB52C7F-9079-4E62-9D43-EF17AD0487E1}"/>
    <cellStyle name="40% - Accent1 39 3 2 2" xfId="41959" xr:uid="{A954D5B7-D0C9-461A-B754-A6B854D878CD}"/>
    <cellStyle name="40% - Accent1 39 3 3" xfId="22134" xr:uid="{AEDF7425-7B19-46E4-A5F0-273BF820D5FC}"/>
    <cellStyle name="40% - Accent1 39 3 3 2" xfId="50811" xr:uid="{686D2600-FB2A-45AD-9C3E-835413A0C775}"/>
    <cellStyle name="40% - Accent1 39 3 4" xfId="36254" xr:uid="{4AB3E53A-0770-4CF3-9A9E-82BFEACBC81C}"/>
    <cellStyle name="40% - Accent1 39 4" xfId="8986" xr:uid="{3BE7E395-9132-4400-A95B-22FC286EAABC}"/>
    <cellStyle name="40% - Accent1 39 4 2" xfId="14698" xr:uid="{C6BADF1E-3A97-4FA9-A565-4D03852CA011}"/>
    <cellStyle name="40% - Accent1 39 4 2 2" xfId="43376" xr:uid="{22B2764C-3BD9-43E0-9984-070A0173E1F5}"/>
    <cellStyle name="40% - Accent1 39 4 3" xfId="23551" xr:uid="{036BD031-2EEE-49C4-9400-B237785F0640}"/>
    <cellStyle name="40% - Accent1 39 4 3 2" xfId="52228" xr:uid="{FC40D0ED-BEC9-4287-916B-C2B25BBB0151}"/>
    <cellStyle name="40% - Accent1 39 4 4" xfId="37671" xr:uid="{13DD13FF-C325-4CA5-9F85-BF2BB7DC0D25}"/>
    <cellStyle name="40% - Accent1 39 5" xfId="16213" xr:uid="{9AD725B5-8F86-4326-AEB3-6637A87B858F}"/>
    <cellStyle name="40% - Accent1 39 5 2" xfId="25066" xr:uid="{866DAC83-CA84-4C69-AEF5-82140EA1C9F3}"/>
    <cellStyle name="40% - Accent1 39 5 2 2" xfId="53743" xr:uid="{885CA6CF-1A8B-4E9B-ADC4-54EB8C905765}"/>
    <cellStyle name="40% - Accent1 39 5 3" xfId="44891" xr:uid="{DED9C528-EF0B-4C71-A225-1D633A8BF756}"/>
    <cellStyle name="40% - Accent1 39 6" xfId="17772" xr:uid="{8D51C780-62EF-4752-812D-2790B552D70C}"/>
    <cellStyle name="40% - Accent1 39 6 2" xfId="26625" xr:uid="{A63AE2CF-5648-4BAE-901F-89CF4A47DC3B}"/>
    <cellStyle name="40% - Accent1 39 6 2 2" xfId="55302" xr:uid="{52902A19-64BB-418C-83E3-3A780BCF1F71}"/>
    <cellStyle name="40% - Accent1 39 6 3" xfId="46450" xr:uid="{B7F3C23C-1131-464E-BC41-5CFA6ADE06E8}"/>
    <cellStyle name="40% - Accent1 39 7" xfId="10513" xr:uid="{F2687504-C57F-4550-84C4-C668E18BD744}"/>
    <cellStyle name="40% - Accent1 39 7 2" xfId="28218" xr:uid="{79BC35A3-B2B3-446F-92B5-21BDD0C54B4E}"/>
    <cellStyle name="40% - Accent1 39 7 2 2" xfId="56895" xr:uid="{94373212-5E83-4710-B411-3558CB9ACBC7}"/>
    <cellStyle name="40% - Accent1 39 7 3" xfId="39191" xr:uid="{57B6107E-9D22-4B56-A81A-08ABCBC9E84E}"/>
    <cellStyle name="40% - Accent1 39 8" xfId="19366" xr:uid="{9364BFB7-100D-4400-B3D5-7881AFB2CF7D}"/>
    <cellStyle name="40% - Accent1 39 8 2" xfId="48043" xr:uid="{3E318ED7-9AAF-4096-AC00-5478C01839C8}"/>
    <cellStyle name="40% - Accent1 39 9" xfId="33486" xr:uid="{A76F2BFB-2C95-45D9-B286-808395F42EE6}"/>
    <cellStyle name="40% - Accent1 4" xfId="202" xr:uid="{461EF309-DDE5-4FEA-861C-65E7AEDDF313}"/>
    <cellStyle name="40% - Accent1 4 10" xfId="4037" xr:uid="{ED5D4AD3-128D-494E-93A3-0CFF38E144B7}"/>
    <cellStyle name="40% - Accent1 4 10 2" xfId="32722" xr:uid="{5513BF26-E8DA-42C7-95B8-0F588E3947EC}"/>
    <cellStyle name="40% - Accent1 4 11" xfId="9749" xr:uid="{B0589357-1FEE-431C-BE8C-2CC0D90375F7}"/>
    <cellStyle name="40% - Accent1 4 11 2" xfId="38427" xr:uid="{33B84389-B0C7-487E-85A7-345646D08225}"/>
    <cellStyle name="40% - Accent1 4 12" xfId="18602" xr:uid="{9310BE23-EE3C-4E68-A428-FF8512BF0B05}"/>
    <cellStyle name="40% - Accent1 4 12 2" xfId="47279" xr:uid="{416B5D99-CBB8-4411-A8DA-10752522A308}"/>
    <cellStyle name="40% - Accent1 4 13" xfId="29147" xr:uid="{BDB35B96-77CD-4702-9077-72768764951A}"/>
    <cellStyle name="40% - Accent1 4 2" xfId="307" xr:uid="{636E8EB6-8C70-4F3B-98C0-170AA44EC016}"/>
    <cellStyle name="40% - Accent1 4 2 2" xfId="2274" xr:uid="{D0C0CEBB-7502-48E6-8BBC-9A0EEC6F4782}"/>
    <cellStyle name="40% - Accent1 4 2 2 2" xfId="31014" xr:uid="{1194C7B5-27C1-4537-AB89-2D40DA96962E}"/>
    <cellStyle name="40% - Accent1 4 2 3" xfId="5388" xr:uid="{8FE05735-C006-4459-B3D0-1636E60AD219}"/>
    <cellStyle name="40% - Accent1 4 2 3 2" xfId="34073" xr:uid="{3FEB8A29-83F2-430E-836F-D976344D244F}"/>
    <cellStyle name="40% - Accent1 4 2 4" xfId="11100" xr:uid="{45A6DC5B-3A71-4B38-BED3-2C8592BF9456}"/>
    <cellStyle name="40% - Accent1 4 2 4 2" xfId="39778" xr:uid="{B5AE41D0-23CF-4C96-83B2-62967C9E84CF}"/>
    <cellStyle name="40% - Accent1 4 2 5" xfId="19953" xr:uid="{85C41ED7-DAC5-45DB-937E-7E8F60950070}"/>
    <cellStyle name="40% - Accent1 4 2 5 2" xfId="48630" xr:uid="{71B74730-E157-4515-8CD2-899A15A68746}"/>
    <cellStyle name="40% - Accent1 4 2 6" xfId="29221" xr:uid="{5892C8D3-C715-4695-B659-CDA922ED0E50}"/>
    <cellStyle name="40% - Accent1 4 3" xfId="416" xr:uid="{C517C8D8-7175-408B-95B3-3C4060CF8309}"/>
    <cellStyle name="40% - Accent1 4 3 2" xfId="2370" xr:uid="{051DF344-6114-4346-A18F-B35C523CDAE4}"/>
    <cellStyle name="40% - Accent1 4 3 2 2" xfId="31110" xr:uid="{CDF1F4DE-1E9B-4602-B02C-5F3EFC47C51F}"/>
    <cellStyle name="40% - Accent1 4 3 3" xfId="6805" xr:uid="{A02ECC9C-BB07-42F3-AFA4-7C5C2E8EC984}"/>
    <cellStyle name="40% - Accent1 4 3 3 2" xfId="35490" xr:uid="{7809A9CB-395C-4A0E-955E-541D1C43D29A}"/>
    <cellStyle name="40% - Accent1 4 3 4" xfId="12517" xr:uid="{D2DD8154-97CA-4595-9434-4808B28BE966}"/>
    <cellStyle name="40% - Accent1 4 3 4 2" xfId="41195" xr:uid="{595EDA2C-7883-49BE-98C4-FD4A74DC5FCA}"/>
    <cellStyle name="40% - Accent1 4 3 5" xfId="21370" xr:uid="{C9E71108-7C71-43C7-A23A-C8DAF16AFDB5}"/>
    <cellStyle name="40% - Accent1 4 3 5 2" xfId="50047" xr:uid="{C2D31C60-3618-4D79-A2EA-6A0296B04427}"/>
    <cellStyle name="40% - Accent1 4 3 6" xfId="29317" xr:uid="{8ACF40C1-DE58-4EBE-9E0C-6B0ED57232F1}"/>
    <cellStyle name="40% - Accent1 4 4" xfId="535" xr:uid="{15BC00B5-EAFC-4D30-B386-A5835B10DB51}"/>
    <cellStyle name="40% - Accent1 4 4 2" xfId="2489" xr:uid="{DA10D137-DB57-4BD5-9FBB-458396FE7BED}"/>
    <cellStyle name="40% - Accent1 4 4 2 2" xfId="31229" xr:uid="{24D16E30-BDD2-44EC-9D13-CA117960DA22}"/>
    <cellStyle name="40% - Accent1 4 4 3" xfId="8222" xr:uid="{9C12654D-3F21-4D27-A7B4-7107D957D655}"/>
    <cellStyle name="40% - Accent1 4 4 3 2" xfId="36907" xr:uid="{2E9BFC27-3626-4F81-9070-CA586AC8BE68}"/>
    <cellStyle name="40% - Accent1 4 4 4" xfId="13934" xr:uid="{F467E60C-BFB0-4F8C-AE90-7881D937E22C}"/>
    <cellStyle name="40% - Accent1 4 4 4 2" xfId="42612" xr:uid="{FD7EAEA8-CCB4-4F10-80A4-2770AB86B036}"/>
    <cellStyle name="40% - Accent1 4 4 5" xfId="22787" xr:uid="{4E7199AC-F16E-4516-95FF-BCB7A170FE8F}"/>
    <cellStyle name="40% - Accent1 4 4 5 2" xfId="51464" xr:uid="{8796DD2E-68ED-421C-AE55-0BDB417FEBA2}"/>
    <cellStyle name="40% - Accent1 4 4 6" xfId="29436" xr:uid="{244F3F34-EC37-4B3C-B68A-EE2E6BBA9E66}"/>
    <cellStyle name="40% - Accent1 4 5" xfId="676" xr:uid="{DF38BC78-8B89-44AF-8A3D-BB045242A231}"/>
    <cellStyle name="40% - Accent1 4 5 2" xfId="2630" xr:uid="{F27AAA5F-46A6-4E73-B4F3-B7E332F2A271}"/>
    <cellStyle name="40% - Accent1 4 5 2 2" xfId="31370" xr:uid="{7AF6930D-0D40-4CF2-87C8-8E0A97FE4245}"/>
    <cellStyle name="40% - Accent1 4 5 3" xfId="15449" xr:uid="{31E0E2A7-951B-4913-A5C3-82D7F0DEE0F5}"/>
    <cellStyle name="40% - Accent1 4 5 3 2" xfId="44127" xr:uid="{99635355-22B3-4DA4-8BFD-B39A67B8CF9B}"/>
    <cellStyle name="40% - Accent1 4 5 4" xfId="24302" xr:uid="{297D284F-3065-4492-BDBD-9F9AD56C445A}"/>
    <cellStyle name="40% - Accent1 4 5 4 2" xfId="52979" xr:uid="{E9FAE040-EE04-42AC-9BEC-4B493631F987}"/>
    <cellStyle name="40% - Accent1 4 5 5" xfId="29577" xr:uid="{8B3A0A99-D025-464F-8C92-0C35FEFA2991}"/>
    <cellStyle name="40% - Accent1 4 6" xfId="949" xr:uid="{80BD51AA-7AB9-40CB-A8DE-E3A851FE02C0}"/>
    <cellStyle name="40% - Accent1 4 6 2" xfId="2903" xr:uid="{1BC8DBA1-26EA-4F19-A058-C51E4AC9DF48}"/>
    <cellStyle name="40% - Accent1 4 6 2 2" xfId="31643" xr:uid="{BE04927B-169F-4A10-A0C1-B5F040679968}"/>
    <cellStyle name="40% - Accent1 4 6 3" xfId="17008" xr:uid="{195784C8-F5E2-402D-9C2E-380918935C56}"/>
    <cellStyle name="40% - Accent1 4 6 3 2" xfId="45686" xr:uid="{4DEC3A63-D4E2-40F2-B57D-465D5BDC2B1D}"/>
    <cellStyle name="40% - Accent1 4 6 4" xfId="25861" xr:uid="{3FC1B54D-F892-48EA-AF6A-BC687BC69882}"/>
    <cellStyle name="40% - Accent1 4 6 4 2" xfId="54538" xr:uid="{30F40A0B-6722-426E-BFBD-9904B98DBC94}"/>
    <cellStyle name="40% - Accent1 4 6 5" xfId="29850" xr:uid="{7C051BD5-2D9C-4D1D-9D13-2F48601E09AE}"/>
    <cellStyle name="40% - Accent1 4 7" xfId="1244" xr:uid="{D43BB23B-6465-4567-AE2B-9F2A81965068}"/>
    <cellStyle name="40% - Accent1 4 7 2" xfId="3198" xr:uid="{DCFCECBC-C255-46CC-9741-19DB33EF2D17}"/>
    <cellStyle name="40% - Accent1 4 7 2 2" xfId="31938" xr:uid="{06AA1EA3-EE2D-4CFB-859E-96C8CE99FBF1}"/>
    <cellStyle name="40% - Accent1 4 7 3" xfId="27454" xr:uid="{AA842EDC-2F4E-4541-BBFB-B988889512A4}"/>
    <cellStyle name="40% - Accent1 4 7 3 2" xfId="56131" xr:uid="{D85D9550-2FCF-4999-B88D-02792EFFFCA9}"/>
    <cellStyle name="40% - Accent1 4 7 4" xfId="30145" xr:uid="{0FAF0A63-E2BD-4351-B725-4BBE35F5AC20}"/>
    <cellStyle name="40% - Accent1 4 8" xfId="1583" xr:uid="{DFB55C3C-8328-4CE5-B06A-F497A1445F6C}"/>
    <cellStyle name="40% - Accent1 4 8 2" xfId="3537" xr:uid="{D9A19B45-6D8D-4D17-86D0-782EE4014190}"/>
    <cellStyle name="40% - Accent1 4 8 2 2" xfId="32277" xr:uid="{DC2AF6F4-7CCD-4A37-9E9A-5A094B9BDB67}"/>
    <cellStyle name="40% - Accent1 4 8 3" xfId="30484" xr:uid="{AED047C8-54D9-4382-96D4-E60DCD4A8851}"/>
    <cellStyle name="40% - Accent1 4 9" xfId="2197" xr:uid="{925FFB3A-46D7-4816-8EF0-D45E67236081}"/>
    <cellStyle name="40% - Accent1 4 9 2" xfId="30939" xr:uid="{75E0F87E-93E9-4A46-B0B5-2E28642F535B}"/>
    <cellStyle name="40% - Accent1 40" xfId="4823" xr:uid="{E87ECA84-2220-4331-B180-9163A965B244}"/>
    <cellStyle name="40% - Accent1 40 2" xfId="6174" xr:uid="{1A22DF8C-387D-48CC-8909-B8565CF9CE57}"/>
    <cellStyle name="40% - Accent1 40 2 2" xfId="11886" xr:uid="{2D9455BC-88C0-4DE1-95C1-B76F447396F9}"/>
    <cellStyle name="40% - Accent1 40 2 2 2" xfId="40564" xr:uid="{52E3BFAC-56BC-43EC-8822-475BF29F9642}"/>
    <cellStyle name="40% - Accent1 40 2 3" xfId="20739" xr:uid="{71EF7A6C-9655-45B3-A771-555D716F218A}"/>
    <cellStyle name="40% - Accent1 40 2 3 2" xfId="49416" xr:uid="{5B5B129F-9351-4696-829D-84DB6C6EB63A}"/>
    <cellStyle name="40% - Accent1 40 2 4" xfId="34859" xr:uid="{33ABBD0E-85E8-42FE-9BC6-333E7102C34B}"/>
    <cellStyle name="40% - Accent1 40 3" xfId="7591" xr:uid="{79896621-87B2-4CEF-997A-FA42190DCA1F}"/>
    <cellStyle name="40% - Accent1 40 3 2" xfId="13303" xr:uid="{917D5DAB-862C-4DCC-9C48-B06BC49E22E8}"/>
    <cellStyle name="40% - Accent1 40 3 2 2" xfId="41981" xr:uid="{F5E2FB06-DE07-46F5-9947-84546D457422}"/>
    <cellStyle name="40% - Accent1 40 3 3" xfId="22156" xr:uid="{E1823AC2-2C25-48D8-BCC1-F0A0E1DFB6F9}"/>
    <cellStyle name="40% - Accent1 40 3 3 2" xfId="50833" xr:uid="{282FC2DD-ED3A-4559-934C-BEBE56A99759}"/>
    <cellStyle name="40% - Accent1 40 3 4" xfId="36276" xr:uid="{E4610073-CD5E-45D2-82D8-98F4207ACEAF}"/>
    <cellStyle name="40% - Accent1 40 4" xfId="9008" xr:uid="{D9D0FD0E-5EE5-4F77-B2A1-5BFA84675D1F}"/>
    <cellStyle name="40% - Accent1 40 4 2" xfId="14720" xr:uid="{75BAC823-A9F5-4B3B-A34B-77AE14134604}"/>
    <cellStyle name="40% - Accent1 40 4 2 2" xfId="43398" xr:uid="{26CDF241-6E26-4021-8785-26D2D164A593}"/>
    <cellStyle name="40% - Accent1 40 4 3" xfId="23573" xr:uid="{BF69E03A-D991-4AB1-804F-6B7C43B5872C}"/>
    <cellStyle name="40% - Accent1 40 4 3 2" xfId="52250" xr:uid="{DDF08DA8-EDB1-457C-AA7A-C36235F817E1}"/>
    <cellStyle name="40% - Accent1 40 4 4" xfId="37693" xr:uid="{9682BEBB-680A-4B6A-9E4F-20338A2C820D}"/>
    <cellStyle name="40% - Accent1 40 5" xfId="16235" xr:uid="{A5FD6099-95EF-4291-BB64-97BAE9FE5540}"/>
    <cellStyle name="40% - Accent1 40 5 2" xfId="25088" xr:uid="{CD3E2CBD-5B16-41C7-B3A5-E59629D1A356}"/>
    <cellStyle name="40% - Accent1 40 5 2 2" xfId="53765" xr:uid="{5BC355F1-CD84-47C1-B6A3-2574393D8C28}"/>
    <cellStyle name="40% - Accent1 40 5 3" xfId="44913" xr:uid="{0B353F7A-44FB-42B1-8529-3A013B23A26D}"/>
    <cellStyle name="40% - Accent1 40 6" xfId="17794" xr:uid="{FFC722FD-B00E-4EA3-9BD1-839A44BE55FB}"/>
    <cellStyle name="40% - Accent1 40 6 2" xfId="26647" xr:uid="{9D9C6F28-7D5F-4378-AF1B-FE305710A692}"/>
    <cellStyle name="40% - Accent1 40 6 2 2" xfId="55324" xr:uid="{2C026DFB-1DED-4DF3-9759-A98746607ED7}"/>
    <cellStyle name="40% - Accent1 40 6 3" xfId="46472" xr:uid="{393F7956-7913-4309-82F6-0503B3825D91}"/>
    <cellStyle name="40% - Accent1 40 7" xfId="10535" xr:uid="{2C4A4EC9-9B0B-4EE5-A099-610EC80FA13B}"/>
    <cellStyle name="40% - Accent1 40 7 2" xfId="28240" xr:uid="{43325AE9-844E-470B-80EF-BFB479A70F19}"/>
    <cellStyle name="40% - Accent1 40 7 2 2" xfId="56917" xr:uid="{5BCB7BA5-5B10-4FC9-824F-09BBCEA24730}"/>
    <cellStyle name="40% - Accent1 40 7 3" xfId="39213" xr:uid="{98F4505D-9AC0-4128-8DA3-41DAAE05D19E}"/>
    <cellStyle name="40% - Accent1 40 8" xfId="19388" xr:uid="{CF46EF19-A2A5-4A07-8422-5DD4CE34C895}"/>
    <cellStyle name="40% - Accent1 40 8 2" xfId="48065" xr:uid="{5E789C8C-33E0-4DED-B520-9113EA991910}"/>
    <cellStyle name="40% - Accent1 40 9" xfId="33508" xr:uid="{11DE1C8D-91AC-4041-A03E-34F372D14ED1}"/>
    <cellStyle name="40% - Accent1 41" xfId="4845" xr:uid="{2535AAAE-EC0A-4C69-AC7E-1A9D9C6E61D3}"/>
    <cellStyle name="40% - Accent1 41 2" xfId="6196" xr:uid="{22D2E760-40CC-43AB-9DB4-8FA27C2826F0}"/>
    <cellStyle name="40% - Accent1 41 2 2" xfId="11908" xr:uid="{4FE1F7A6-D8E7-4CEF-B919-E27691E098CA}"/>
    <cellStyle name="40% - Accent1 41 2 2 2" xfId="40586" xr:uid="{E2887773-84EB-4C36-AE20-EE4E21335512}"/>
    <cellStyle name="40% - Accent1 41 2 3" xfId="20761" xr:uid="{29067FB8-D5A2-4700-B668-976C72115E54}"/>
    <cellStyle name="40% - Accent1 41 2 3 2" xfId="49438" xr:uid="{5821E9C3-7A37-49AF-B1F9-96C27E182035}"/>
    <cellStyle name="40% - Accent1 41 2 4" xfId="34881" xr:uid="{09F5DA05-E94B-41CD-B5C9-FBB0F98EC328}"/>
    <cellStyle name="40% - Accent1 41 3" xfId="7613" xr:uid="{C5C8B05C-953E-4C71-8582-8F80197B04DB}"/>
    <cellStyle name="40% - Accent1 41 3 2" xfId="13325" xr:uid="{10BA65C5-8A46-408C-8C4C-321A8F764428}"/>
    <cellStyle name="40% - Accent1 41 3 2 2" xfId="42003" xr:uid="{B14ADD1B-76F9-48A1-A217-DFADD518777D}"/>
    <cellStyle name="40% - Accent1 41 3 3" xfId="22178" xr:uid="{C2F32941-FAAE-4044-A0A7-9A7B694DB1F8}"/>
    <cellStyle name="40% - Accent1 41 3 3 2" xfId="50855" xr:uid="{B26914C0-E52F-4C6F-9AE8-3D830D81C49E}"/>
    <cellStyle name="40% - Accent1 41 3 4" xfId="36298" xr:uid="{8A4DA62C-DFE0-428A-B49B-F4FAB9C15DBE}"/>
    <cellStyle name="40% - Accent1 41 4" xfId="9030" xr:uid="{109577A6-6812-46D3-997B-E5665609882D}"/>
    <cellStyle name="40% - Accent1 41 4 2" xfId="14742" xr:uid="{0B3071D7-E932-45A3-82CD-93CC06344F89}"/>
    <cellStyle name="40% - Accent1 41 4 2 2" xfId="43420" xr:uid="{0638083E-69E2-4ABE-8D44-E16856D96BB9}"/>
    <cellStyle name="40% - Accent1 41 4 3" xfId="23595" xr:uid="{BF3094B2-8A34-4982-9027-099EF65D86E3}"/>
    <cellStyle name="40% - Accent1 41 4 3 2" xfId="52272" xr:uid="{08E1D444-0A09-4E9A-8AFB-074A507A946B}"/>
    <cellStyle name="40% - Accent1 41 4 4" xfId="37715" xr:uid="{826B0C18-F4AA-4B7E-A4DF-E6BAC05A2613}"/>
    <cellStyle name="40% - Accent1 41 5" xfId="16257" xr:uid="{AECECFE2-1E6E-44C1-9F37-2301C0456383}"/>
    <cellStyle name="40% - Accent1 41 5 2" xfId="25110" xr:uid="{96510443-7137-4836-8037-4B26817BDDF1}"/>
    <cellStyle name="40% - Accent1 41 5 2 2" xfId="53787" xr:uid="{0E3D7FBC-158A-43A9-8B02-8985F40895DB}"/>
    <cellStyle name="40% - Accent1 41 5 3" xfId="44935" xr:uid="{288E87C4-4D15-4580-BEA1-2D976D30E9C6}"/>
    <cellStyle name="40% - Accent1 41 6" xfId="17816" xr:uid="{066F58FF-C5B7-46D1-8178-58B1F55B1214}"/>
    <cellStyle name="40% - Accent1 41 6 2" xfId="26669" xr:uid="{BF36D3C0-955C-4453-817A-4D536398744D}"/>
    <cellStyle name="40% - Accent1 41 6 2 2" xfId="55346" xr:uid="{E9547B38-2ACC-4DFC-B6A1-06E2C9FDD546}"/>
    <cellStyle name="40% - Accent1 41 6 3" xfId="46494" xr:uid="{503365F4-10EB-40DB-BFC5-64950BE820C4}"/>
    <cellStyle name="40% - Accent1 41 7" xfId="10557" xr:uid="{4BAE10B0-DD1B-462B-94BF-B4AF436400F3}"/>
    <cellStyle name="40% - Accent1 41 7 2" xfId="28262" xr:uid="{84BCA69F-70B9-41F0-B665-3471FD2A2D36}"/>
    <cellStyle name="40% - Accent1 41 7 2 2" xfId="56939" xr:uid="{55D91FF9-48F9-4BBB-993B-492C7AB6FC30}"/>
    <cellStyle name="40% - Accent1 41 7 3" xfId="39235" xr:uid="{B71A222A-8C14-4977-9D7B-A93F61D16D9B}"/>
    <cellStyle name="40% - Accent1 41 8" xfId="19410" xr:uid="{F1EE87E4-F4A7-425F-A42C-64DF817E53AB}"/>
    <cellStyle name="40% - Accent1 41 8 2" xfId="48087" xr:uid="{F00F3EC8-2610-45F4-AD7F-99AFEB0E2098}"/>
    <cellStyle name="40% - Accent1 41 9" xfId="33530" xr:uid="{33FBD68C-A664-47EB-87A0-AF594C387CEF}"/>
    <cellStyle name="40% - Accent1 42" xfId="4867" xr:uid="{66C9C064-0AA5-4D27-AA94-766AE74176E5}"/>
    <cellStyle name="40% - Accent1 42 2" xfId="6218" xr:uid="{0AE2E59A-B0CC-4CA6-A04D-55ED1DFE9BF9}"/>
    <cellStyle name="40% - Accent1 42 2 2" xfId="11930" xr:uid="{28C2363F-2BF4-4AD1-ADE3-EDE1A94B6C85}"/>
    <cellStyle name="40% - Accent1 42 2 2 2" xfId="40608" xr:uid="{6B5973A8-2688-4C8C-AEAC-9A5501B25B0F}"/>
    <cellStyle name="40% - Accent1 42 2 3" xfId="20783" xr:uid="{569C803C-FD80-41AA-964F-10B03C54B4B2}"/>
    <cellStyle name="40% - Accent1 42 2 3 2" xfId="49460" xr:uid="{FA283E81-A43B-4B6D-BC5B-99784C8EF5B4}"/>
    <cellStyle name="40% - Accent1 42 2 4" xfId="34903" xr:uid="{8350DE98-9578-488C-8A9D-77A0A1E9D5F3}"/>
    <cellStyle name="40% - Accent1 42 3" xfId="7635" xr:uid="{454E51F7-79B3-4161-993D-493FC763D324}"/>
    <cellStyle name="40% - Accent1 42 3 2" xfId="13347" xr:uid="{62D7CA49-2C73-43E7-AFB6-720340296E36}"/>
    <cellStyle name="40% - Accent1 42 3 2 2" xfId="42025" xr:uid="{69D8E668-FA1F-41F7-BFBE-D96A06E7E44E}"/>
    <cellStyle name="40% - Accent1 42 3 3" xfId="22200" xr:uid="{030CC7AC-D6E4-4F35-92E6-3C57E8D1B92C}"/>
    <cellStyle name="40% - Accent1 42 3 3 2" xfId="50877" xr:uid="{06ED1AFE-79C2-45BF-96CD-D177C36A7387}"/>
    <cellStyle name="40% - Accent1 42 3 4" xfId="36320" xr:uid="{39D4BF3F-6D34-42F5-8B3E-BDA8A466C126}"/>
    <cellStyle name="40% - Accent1 42 4" xfId="9052" xr:uid="{ACC8308A-1D1E-45AA-9E69-C1E8B0E32544}"/>
    <cellStyle name="40% - Accent1 42 4 2" xfId="14764" xr:uid="{1FE8B769-D228-471E-A6B2-EE81013BBADA}"/>
    <cellStyle name="40% - Accent1 42 4 2 2" xfId="43442" xr:uid="{ACEA4C08-FA82-4761-A4E0-6E9ED4A6B6CE}"/>
    <cellStyle name="40% - Accent1 42 4 3" xfId="23617" xr:uid="{A20DF9AD-F6A9-4C4E-B9F3-B0A655808A94}"/>
    <cellStyle name="40% - Accent1 42 4 3 2" xfId="52294" xr:uid="{65D77BD3-2ECB-41AC-B293-823FEFDA44AB}"/>
    <cellStyle name="40% - Accent1 42 4 4" xfId="37737" xr:uid="{4126EAB4-9F52-4B02-B74D-203B1DD6AD68}"/>
    <cellStyle name="40% - Accent1 42 5" xfId="16279" xr:uid="{C9650612-C2AF-4B61-B01C-0500A8068172}"/>
    <cellStyle name="40% - Accent1 42 5 2" xfId="25132" xr:uid="{647C6D8F-14D6-4DEC-83A2-89F3F880F177}"/>
    <cellStyle name="40% - Accent1 42 5 2 2" xfId="53809" xr:uid="{3C42E553-C50E-414C-985A-756E623405B1}"/>
    <cellStyle name="40% - Accent1 42 5 3" xfId="44957" xr:uid="{81CBF2F4-CA9A-43D1-AAF8-5C8386224D40}"/>
    <cellStyle name="40% - Accent1 42 6" xfId="17838" xr:uid="{682A7535-9C5E-452F-BE74-355002A7E38B}"/>
    <cellStyle name="40% - Accent1 42 6 2" xfId="26691" xr:uid="{53A5D46D-3CD9-4B67-B290-10C1797310E2}"/>
    <cellStyle name="40% - Accent1 42 6 2 2" xfId="55368" xr:uid="{B121C6F8-8DD9-445A-9111-7FABFEA1080C}"/>
    <cellStyle name="40% - Accent1 42 6 3" xfId="46516" xr:uid="{1F824AA3-7AE4-4CDF-92C1-3EC1F96206F6}"/>
    <cellStyle name="40% - Accent1 42 7" xfId="10579" xr:uid="{4BD631FB-EA2C-42BD-85F1-D2C70CFF0E8E}"/>
    <cellStyle name="40% - Accent1 42 7 2" xfId="28284" xr:uid="{39360F3C-FB7C-4A5D-A642-12894087FC9C}"/>
    <cellStyle name="40% - Accent1 42 7 2 2" xfId="56961" xr:uid="{AD46D763-EC72-4D04-BFF3-0FD5F139A0E6}"/>
    <cellStyle name="40% - Accent1 42 7 3" xfId="39257" xr:uid="{A0F00E99-14A5-47AE-BE7F-8F7E8EFB51D8}"/>
    <cellStyle name="40% - Accent1 42 8" xfId="19432" xr:uid="{F65FD432-3E66-4D52-B3D4-158AB620F310}"/>
    <cellStyle name="40% - Accent1 42 8 2" xfId="48109" xr:uid="{065D0C05-5C4D-461F-8308-30CAC4AB4405}"/>
    <cellStyle name="40% - Accent1 42 9" xfId="33552" xr:uid="{A82CEA70-8A03-406A-AC58-DB58AA011D85}"/>
    <cellStyle name="40% - Accent1 43" xfId="4889" xr:uid="{00FCA38A-3D04-461D-83D1-692526ECD574}"/>
    <cellStyle name="40% - Accent1 43 2" xfId="6240" xr:uid="{6B8FA7D3-0632-4399-8528-68AA9A305896}"/>
    <cellStyle name="40% - Accent1 43 2 2" xfId="11952" xr:uid="{1FC5773D-B9E7-4CCD-B8D5-47AF56D1F7EE}"/>
    <cellStyle name="40% - Accent1 43 2 2 2" xfId="40630" xr:uid="{CF72A8A8-ADE4-4213-B32C-6ACA9CD843A6}"/>
    <cellStyle name="40% - Accent1 43 2 3" xfId="20805" xr:uid="{F776CC25-926F-4734-8F42-478965FD5C3F}"/>
    <cellStyle name="40% - Accent1 43 2 3 2" xfId="49482" xr:uid="{13103C9D-B2EF-4FE1-A2C6-B103EAE97FF9}"/>
    <cellStyle name="40% - Accent1 43 2 4" xfId="34925" xr:uid="{A3357A16-11FF-4C38-9D0A-24A6FCCA042B}"/>
    <cellStyle name="40% - Accent1 43 3" xfId="7657" xr:uid="{B68D18E5-C16C-4BC3-B12C-BEDF86976CBE}"/>
    <cellStyle name="40% - Accent1 43 3 2" xfId="13369" xr:uid="{239E4648-9AC8-446E-9DDD-B8280EF0001E}"/>
    <cellStyle name="40% - Accent1 43 3 2 2" xfId="42047" xr:uid="{687A81A5-A62B-4678-B9A1-6B2C7E9717AB}"/>
    <cellStyle name="40% - Accent1 43 3 3" xfId="22222" xr:uid="{1EE5DB5D-C634-4DC8-9166-21272AE8A25C}"/>
    <cellStyle name="40% - Accent1 43 3 3 2" xfId="50899" xr:uid="{8EB1F7D0-283B-4152-8708-E2126DFD96A7}"/>
    <cellStyle name="40% - Accent1 43 3 4" xfId="36342" xr:uid="{E26A1FF8-5F2C-4B83-BF5B-E893A7A6ADB9}"/>
    <cellStyle name="40% - Accent1 43 4" xfId="9074" xr:uid="{6706D3D2-4F56-46A4-81AA-97476C0A3E61}"/>
    <cellStyle name="40% - Accent1 43 4 2" xfId="14786" xr:uid="{A6D132A6-9F42-4D90-A569-E8D3035A3E55}"/>
    <cellStyle name="40% - Accent1 43 4 2 2" xfId="43464" xr:uid="{A421EE77-0201-4F05-B805-0E82055DCAE6}"/>
    <cellStyle name="40% - Accent1 43 4 3" xfId="23639" xr:uid="{C88EFDB8-33EA-4093-ADAD-17F06E2C3B0C}"/>
    <cellStyle name="40% - Accent1 43 4 3 2" xfId="52316" xr:uid="{EB67F383-9D17-4D95-A448-12E21AB3D2FA}"/>
    <cellStyle name="40% - Accent1 43 4 4" xfId="37759" xr:uid="{D9A56406-F7C7-4CA7-994A-C498740E6C56}"/>
    <cellStyle name="40% - Accent1 43 5" xfId="16301" xr:uid="{0BD2CCF5-38C4-4B44-A22F-827F0512E797}"/>
    <cellStyle name="40% - Accent1 43 5 2" xfId="25154" xr:uid="{4E9C87FB-76DF-49AB-A198-8E714C74EAB5}"/>
    <cellStyle name="40% - Accent1 43 5 2 2" xfId="53831" xr:uid="{7C02E308-C9B7-45BD-B15E-CB6B93075139}"/>
    <cellStyle name="40% - Accent1 43 5 3" xfId="44979" xr:uid="{ECE100AB-7A9E-448C-B1B2-6C16AC37BD83}"/>
    <cellStyle name="40% - Accent1 43 6" xfId="17860" xr:uid="{37E5E976-D283-4308-B3B3-BBCF03828746}"/>
    <cellStyle name="40% - Accent1 43 6 2" xfId="26713" xr:uid="{905B8EEE-8F38-4E7A-89D4-91A4E2743163}"/>
    <cellStyle name="40% - Accent1 43 6 2 2" xfId="55390" xr:uid="{057C15F8-4870-454B-9C37-6A0E53EC9CFE}"/>
    <cellStyle name="40% - Accent1 43 6 3" xfId="46538" xr:uid="{9EC4622F-12F6-4471-A282-301BB3EF8C78}"/>
    <cellStyle name="40% - Accent1 43 7" xfId="10601" xr:uid="{A1943055-AA73-4866-861B-18B80DF315CF}"/>
    <cellStyle name="40% - Accent1 43 7 2" xfId="28306" xr:uid="{CB084ED7-C229-403D-8872-6802EF6854DD}"/>
    <cellStyle name="40% - Accent1 43 7 2 2" xfId="56983" xr:uid="{DD47241B-26C1-42CF-9E7F-C27A1052AB70}"/>
    <cellStyle name="40% - Accent1 43 7 3" xfId="39279" xr:uid="{56A18220-F64F-4081-9CE8-60EF5D53F3A0}"/>
    <cellStyle name="40% - Accent1 43 8" xfId="19454" xr:uid="{F8C5C649-DF83-496F-86E8-D87936F93D93}"/>
    <cellStyle name="40% - Accent1 43 8 2" xfId="48131" xr:uid="{AA1303D8-6020-4280-9D77-2428461C0B7E}"/>
    <cellStyle name="40% - Accent1 43 9" xfId="33574" xr:uid="{D91B2BA9-F83A-4D8E-8401-5C719BB0FA4E}"/>
    <cellStyle name="40% - Accent1 44" xfId="4911" xr:uid="{22B00A7F-850E-46CB-B8F9-908037A44C79}"/>
    <cellStyle name="40% - Accent1 44 2" xfId="6262" xr:uid="{1ED48776-AFAC-44AA-94FA-982E4BA0831D}"/>
    <cellStyle name="40% - Accent1 44 2 2" xfId="11974" xr:uid="{7B1F9DAE-4347-4C5E-B9C6-78973F45A347}"/>
    <cellStyle name="40% - Accent1 44 2 2 2" xfId="40652" xr:uid="{566F9182-8785-4322-9018-0660895F00B2}"/>
    <cellStyle name="40% - Accent1 44 2 3" xfId="20827" xr:uid="{A0D25CC3-00DA-49B2-8B9D-9A27BF62306A}"/>
    <cellStyle name="40% - Accent1 44 2 3 2" xfId="49504" xr:uid="{E733E80A-507A-4199-BFD3-AB2E75C8F32A}"/>
    <cellStyle name="40% - Accent1 44 2 4" xfId="34947" xr:uid="{A5129483-8194-4BD8-B1FF-5BEE9D52F31E}"/>
    <cellStyle name="40% - Accent1 44 3" xfId="7679" xr:uid="{C46D2C07-ADD7-4B73-B94B-5700D712C19B}"/>
    <cellStyle name="40% - Accent1 44 3 2" xfId="13391" xr:uid="{44F8D5C5-8DD3-4674-8F29-47E44B19FA22}"/>
    <cellStyle name="40% - Accent1 44 3 2 2" xfId="42069" xr:uid="{B07430A8-349E-4F41-961B-7E1349DBB058}"/>
    <cellStyle name="40% - Accent1 44 3 3" xfId="22244" xr:uid="{DDA81D44-6C6C-4BEA-BBCB-DB26F906B2EE}"/>
    <cellStyle name="40% - Accent1 44 3 3 2" xfId="50921" xr:uid="{8A48C061-0E0E-44B7-B3A6-FACC3D6A4D5F}"/>
    <cellStyle name="40% - Accent1 44 3 4" xfId="36364" xr:uid="{5E2F29B2-6632-49E0-92A0-EC2FB44CDF90}"/>
    <cellStyle name="40% - Accent1 44 4" xfId="9096" xr:uid="{4DF30C68-40D9-4DED-B153-76962D44E9AC}"/>
    <cellStyle name="40% - Accent1 44 4 2" xfId="14808" xr:uid="{BA187651-FE64-48E1-8816-7CE7D011B54E}"/>
    <cellStyle name="40% - Accent1 44 4 2 2" xfId="43486" xr:uid="{A2B9DEA6-4E2F-47F5-9ED8-DE83222969F1}"/>
    <cellStyle name="40% - Accent1 44 4 3" xfId="23661" xr:uid="{D4ABA9B5-4B44-4E6E-8B16-C4FB08F10D87}"/>
    <cellStyle name="40% - Accent1 44 4 3 2" xfId="52338" xr:uid="{F104D948-E099-4F25-BE37-7E5307A09775}"/>
    <cellStyle name="40% - Accent1 44 4 4" xfId="37781" xr:uid="{1D826208-E1A0-4E10-8AA1-3D5C8471C885}"/>
    <cellStyle name="40% - Accent1 44 5" xfId="16323" xr:uid="{DA36D164-D289-4EEB-9FE2-2DC4C409179B}"/>
    <cellStyle name="40% - Accent1 44 5 2" xfId="25176" xr:uid="{73E4A622-9E60-4DC1-9E2C-C398B2F4A147}"/>
    <cellStyle name="40% - Accent1 44 5 2 2" xfId="53853" xr:uid="{3E5AEDEC-2923-40DC-9AF9-B948A70563C5}"/>
    <cellStyle name="40% - Accent1 44 5 3" xfId="45001" xr:uid="{DF88936A-F8C8-4493-A15D-0FEA148806F3}"/>
    <cellStyle name="40% - Accent1 44 6" xfId="17882" xr:uid="{BFB302BD-4CB6-48D0-850E-B333468BE7B2}"/>
    <cellStyle name="40% - Accent1 44 6 2" xfId="26735" xr:uid="{FC4A30E3-624B-40E0-A667-D15F6127AABF}"/>
    <cellStyle name="40% - Accent1 44 6 2 2" xfId="55412" xr:uid="{888012F6-61B2-4BFF-AF98-E2F0EBBEAB93}"/>
    <cellStyle name="40% - Accent1 44 6 3" xfId="46560" xr:uid="{54B411AE-D3F3-44DE-9C1D-4D32176D7977}"/>
    <cellStyle name="40% - Accent1 44 7" xfId="10623" xr:uid="{2F16B659-9234-4DBA-B674-1368827C20C2}"/>
    <cellStyle name="40% - Accent1 44 7 2" xfId="28328" xr:uid="{5C0AD221-CAD0-4DFB-B6F1-4A550421B44B}"/>
    <cellStyle name="40% - Accent1 44 7 2 2" xfId="57005" xr:uid="{9668BA5E-9D9C-41F8-A1FE-EB3DAB843821}"/>
    <cellStyle name="40% - Accent1 44 7 3" xfId="39301" xr:uid="{9943BA46-C1E9-4223-94F8-3509121A73AA}"/>
    <cellStyle name="40% - Accent1 44 8" xfId="19476" xr:uid="{D13316EF-13CA-42F8-A4CF-D0484D408ADD}"/>
    <cellStyle name="40% - Accent1 44 8 2" xfId="48153" xr:uid="{B0E35A66-804F-4895-B1A7-21941242A55D}"/>
    <cellStyle name="40% - Accent1 44 9" xfId="33596" xr:uid="{15C16933-E0A9-442A-BABF-46D939EB7736}"/>
    <cellStyle name="40% - Accent1 45" xfId="4933" xr:uid="{9732CBCF-B264-45D6-A062-9609CE0F6ECE}"/>
    <cellStyle name="40% - Accent1 45 2" xfId="6284" xr:uid="{1B4F5083-8668-4996-8666-5C9FDE8274D4}"/>
    <cellStyle name="40% - Accent1 45 2 2" xfId="11996" xr:uid="{A1F12928-E78C-47A7-9661-0377146872E9}"/>
    <cellStyle name="40% - Accent1 45 2 2 2" xfId="40674" xr:uid="{889E67B4-EFA0-4497-A88D-15F8DF4C0CA9}"/>
    <cellStyle name="40% - Accent1 45 2 3" xfId="20849" xr:uid="{F817F11F-2A7A-4D90-8DE2-FB9185EC4EF3}"/>
    <cellStyle name="40% - Accent1 45 2 3 2" xfId="49526" xr:uid="{081F74B5-B590-4DF6-967C-A9760646D588}"/>
    <cellStyle name="40% - Accent1 45 2 4" xfId="34969" xr:uid="{F1E1BAD9-8D13-47B7-8214-3B5B9C593346}"/>
    <cellStyle name="40% - Accent1 45 3" xfId="7701" xr:uid="{DD94BED6-B407-41A1-BF2D-05028DAA5494}"/>
    <cellStyle name="40% - Accent1 45 3 2" xfId="13413" xr:uid="{C2FD5C6F-E12B-4F4B-AFDC-A64D386DCED2}"/>
    <cellStyle name="40% - Accent1 45 3 2 2" xfId="42091" xr:uid="{618CF3AE-5DCA-43F0-81A6-590D8B295619}"/>
    <cellStyle name="40% - Accent1 45 3 3" xfId="22266" xr:uid="{67EB6091-697F-46DD-B04C-BEB121FAC12D}"/>
    <cellStyle name="40% - Accent1 45 3 3 2" xfId="50943" xr:uid="{2B785AD8-1E18-486B-90C3-2D8908891076}"/>
    <cellStyle name="40% - Accent1 45 3 4" xfId="36386" xr:uid="{6246C304-6371-4E94-B82B-AF0925469C0C}"/>
    <cellStyle name="40% - Accent1 45 4" xfId="9118" xr:uid="{8239BEB7-3277-44BC-8236-BD02B32CF5C0}"/>
    <cellStyle name="40% - Accent1 45 4 2" xfId="14830" xr:uid="{88871F6F-429D-4740-B9FF-C1B1543169A5}"/>
    <cellStyle name="40% - Accent1 45 4 2 2" xfId="43508" xr:uid="{313116E3-7586-435F-8BB3-E45BE0E03C3E}"/>
    <cellStyle name="40% - Accent1 45 4 3" xfId="23683" xr:uid="{6AAF00DD-8273-4853-BC3C-9875EB05FD14}"/>
    <cellStyle name="40% - Accent1 45 4 3 2" xfId="52360" xr:uid="{8F0E71CF-8FB4-4DAD-8BB1-608411212D4E}"/>
    <cellStyle name="40% - Accent1 45 4 4" xfId="37803" xr:uid="{0E6B2819-5497-430F-81AF-4E40D712C7D5}"/>
    <cellStyle name="40% - Accent1 45 5" xfId="16345" xr:uid="{7952A5AC-86ED-41A9-B110-D3F6DDB3C27C}"/>
    <cellStyle name="40% - Accent1 45 5 2" xfId="25198" xr:uid="{491824AC-42E1-4DB1-9DCA-E96BA8A87B8E}"/>
    <cellStyle name="40% - Accent1 45 5 2 2" xfId="53875" xr:uid="{8C5EDE42-BB9D-4ACF-8510-0A13AC45B66A}"/>
    <cellStyle name="40% - Accent1 45 5 3" xfId="45023" xr:uid="{CE3C89F6-631D-4459-A5A3-D1DEF5093ECD}"/>
    <cellStyle name="40% - Accent1 45 6" xfId="17904" xr:uid="{61D84837-DCFE-438F-88A0-9D810C21425F}"/>
    <cellStyle name="40% - Accent1 45 6 2" xfId="26757" xr:uid="{97E3B9B6-A70E-467D-BB1E-02DF56A9C7F7}"/>
    <cellStyle name="40% - Accent1 45 6 2 2" xfId="55434" xr:uid="{39C1E6B6-D033-42A6-8AAE-56E1B23E6E69}"/>
    <cellStyle name="40% - Accent1 45 6 3" xfId="46582" xr:uid="{B45710AB-4514-4AFB-92A1-1B486445E59A}"/>
    <cellStyle name="40% - Accent1 45 7" xfId="10645" xr:uid="{A448E1A0-A691-48FF-A69A-01C79DED4603}"/>
    <cellStyle name="40% - Accent1 45 7 2" xfId="28350" xr:uid="{0B429BAF-94D0-4FD2-B17F-865BABA048AC}"/>
    <cellStyle name="40% - Accent1 45 7 2 2" xfId="57027" xr:uid="{C894FABD-F6DC-49BF-81F4-9DC3C133537D}"/>
    <cellStyle name="40% - Accent1 45 7 3" xfId="39323" xr:uid="{E8FEE6CD-5D7C-4A79-ABD8-10E5AE8E762E}"/>
    <cellStyle name="40% - Accent1 45 8" xfId="19498" xr:uid="{A69F341A-07A5-4453-99CA-13388BEF4FB4}"/>
    <cellStyle name="40% - Accent1 45 8 2" xfId="48175" xr:uid="{6ABFDED4-630A-4E12-A87E-41B085C6E12E}"/>
    <cellStyle name="40% - Accent1 45 9" xfId="33618" xr:uid="{035F7A28-23EB-4A58-8243-4A09E86F0F12}"/>
    <cellStyle name="40% - Accent1 46" xfId="4955" xr:uid="{5B0A7315-0BFD-4127-B981-D1F115C056B5}"/>
    <cellStyle name="40% - Accent1 46 2" xfId="6306" xr:uid="{CF1643C1-0367-4C11-9E97-8C92DA8BBACA}"/>
    <cellStyle name="40% - Accent1 46 2 2" xfId="12018" xr:uid="{725DFD1E-E720-41A5-A2E8-A4CA7079688E}"/>
    <cellStyle name="40% - Accent1 46 2 2 2" xfId="40696" xr:uid="{4C15A237-A6A6-47EB-9695-5567F1F77035}"/>
    <cellStyle name="40% - Accent1 46 2 3" xfId="20871" xr:uid="{62742EAA-7D9C-49AE-9A22-6805E7E78A46}"/>
    <cellStyle name="40% - Accent1 46 2 3 2" xfId="49548" xr:uid="{0E431E0C-0330-4C87-91EC-F001FE1F00BA}"/>
    <cellStyle name="40% - Accent1 46 2 4" xfId="34991" xr:uid="{55CD770D-DDBF-4A6C-A70D-87DCE958AB61}"/>
    <cellStyle name="40% - Accent1 46 3" xfId="7723" xr:uid="{55045838-1806-4DE7-BFD6-427113054E0F}"/>
    <cellStyle name="40% - Accent1 46 3 2" xfId="13435" xr:uid="{B952AF09-57BA-4D42-BA22-788050B4649D}"/>
    <cellStyle name="40% - Accent1 46 3 2 2" xfId="42113" xr:uid="{45D66E26-CD9E-4521-B92C-BE9984460BEB}"/>
    <cellStyle name="40% - Accent1 46 3 3" xfId="22288" xr:uid="{924F5974-937F-4846-BB53-ACC3C1AF4354}"/>
    <cellStyle name="40% - Accent1 46 3 3 2" xfId="50965" xr:uid="{CD45B3EA-EBF1-4724-8380-A9DC3E5AA581}"/>
    <cellStyle name="40% - Accent1 46 3 4" xfId="36408" xr:uid="{AA9A9FB6-2374-482E-8980-097441CD9B98}"/>
    <cellStyle name="40% - Accent1 46 4" xfId="9140" xr:uid="{FCAE5255-AADE-4E65-BB2D-A9BABDA04969}"/>
    <cellStyle name="40% - Accent1 46 4 2" xfId="14852" xr:uid="{271C3334-4F44-4E82-8061-D130E65708F5}"/>
    <cellStyle name="40% - Accent1 46 4 2 2" xfId="43530" xr:uid="{61489DD8-29AA-4B00-B995-9AFEC89593A5}"/>
    <cellStyle name="40% - Accent1 46 4 3" xfId="23705" xr:uid="{C1A2B26F-F84E-43DD-A7ED-A014824C287A}"/>
    <cellStyle name="40% - Accent1 46 4 3 2" xfId="52382" xr:uid="{59C3149E-61B7-4A53-9097-3B2F10746C78}"/>
    <cellStyle name="40% - Accent1 46 4 4" xfId="37825" xr:uid="{0F49872D-B14B-4421-855D-6AD0E072B653}"/>
    <cellStyle name="40% - Accent1 46 5" xfId="16367" xr:uid="{D9B96EDB-C9B4-4499-A6D5-339E6A7B3F3A}"/>
    <cellStyle name="40% - Accent1 46 5 2" xfId="25220" xr:uid="{579570D9-D589-488E-BF68-14CF2F2060B9}"/>
    <cellStyle name="40% - Accent1 46 5 2 2" xfId="53897" xr:uid="{39915F11-EF48-4838-A8C7-C76B737744C4}"/>
    <cellStyle name="40% - Accent1 46 5 3" xfId="45045" xr:uid="{27B2ACEF-4829-412C-B964-3A591A97988B}"/>
    <cellStyle name="40% - Accent1 46 6" xfId="17926" xr:uid="{E56A99A7-CA11-434F-B43C-D7E2CAA24D5A}"/>
    <cellStyle name="40% - Accent1 46 6 2" xfId="26779" xr:uid="{2EF822A7-DF31-45D5-A5FC-8DB6570DCBBC}"/>
    <cellStyle name="40% - Accent1 46 6 2 2" xfId="55456" xr:uid="{45C487B8-8D4B-43FA-88DB-7FFF31C60BB1}"/>
    <cellStyle name="40% - Accent1 46 6 3" xfId="46604" xr:uid="{5DC62E7B-14E3-4778-B2BF-65CC1A5D4DA7}"/>
    <cellStyle name="40% - Accent1 46 7" xfId="10667" xr:uid="{6AB1FF74-C148-4DE8-9ABF-1D975F52C5D5}"/>
    <cellStyle name="40% - Accent1 46 7 2" xfId="28372" xr:uid="{4F76FA0F-33A7-4448-BAFF-D5E5F049AB3B}"/>
    <cellStyle name="40% - Accent1 46 7 2 2" xfId="57049" xr:uid="{2EF55ECD-E20A-44C5-A97A-AFD74A51A89C}"/>
    <cellStyle name="40% - Accent1 46 7 3" xfId="39345" xr:uid="{AC43D673-F292-4DF8-B9C5-9DE5F7040BC6}"/>
    <cellStyle name="40% - Accent1 46 8" xfId="19520" xr:uid="{6C9C1A85-14CD-40F0-B1FB-2D9E8538811E}"/>
    <cellStyle name="40% - Accent1 46 8 2" xfId="48197" xr:uid="{D3EC5D82-9679-49C6-96F8-05A3066A3EC2}"/>
    <cellStyle name="40% - Accent1 46 9" xfId="33640" xr:uid="{1ACC9E9F-CFE0-484A-BF8D-67F561C30A32}"/>
    <cellStyle name="40% - Accent1 47" xfId="4977" xr:uid="{42372AD8-D77D-4E7B-993C-4688BD3EA10C}"/>
    <cellStyle name="40% - Accent1 47 2" xfId="6328" xr:uid="{7D000693-E026-472B-9770-26BB7DF17124}"/>
    <cellStyle name="40% - Accent1 47 2 2" xfId="12040" xr:uid="{0CCCE19C-791E-46D7-8A4C-B6E913F4B93D}"/>
    <cellStyle name="40% - Accent1 47 2 2 2" xfId="40718" xr:uid="{AFF0D20C-87F3-4AEF-A8A0-C5D1B209AAAD}"/>
    <cellStyle name="40% - Accent1 47 2 3" xfId="20893" xr:uid="{D7A48E80-85CE-4AAF-9117-7D81E1CE1EA6}"/>
    <cellStyle name="40% - Accent1 47 2 3 2" xfId="49570" xr:uid="{585C0F7E-272B-4438-A49D-C51687294D52}"/>
    <cellStyle name="40% - Accent1 47 2 4" xfId="35013" xr:uid="{7C543829-6A3A-4FB0-B791-F7C955829948}"/>
    <cellStyle name="40% - Accent1 47 3" xfId="7745" xr:uid="{27BBE176-7E0A-470C-866F-22E701F857A7}"/>
    <cellStyle name="40% - Accent1 47 3 2" xfId="13457" xr:uid="{44F26077-130A-469F-AF77-248E7408A1C2}"/>
    <cellStyle name="40% - Accent1 47 3 2 2" xfId="42135" xr:uid="{2794760F-D80B-4238-8F53-FEF30A05E7FC}"/>
    <cellStyle name="40% - Accent1 47 3 3" xfId="22310" xr:uid="{551538D5-8180-494D-BCAA-0BC1103DB373}"/>
    <cellStyle name="40% - Accent1 47 3 3 2" xfId="50987" xr:uid="{5929E75D-4890-440C-81DF-8012ABCD7EC6}"/>
    <cellStyle name="40% - Accent1 47 3 4" xfId="36430" xr:uid="{28D56AF7-1A7B-4A54-88AF-5948012ECCF1}"/>
    <cellStyle name="40% - Accent1 47 4" xfId="9162" xr:uid="{761F8D35-F110-431C-B1C2-790CFC7DF526}"/>
    <cellStyle name="40% - Accent1 47 4 2" xfId="14874" xr:uid="{AEFBB8E2-1199-472D-9FC9-55C51FB7EA30}"/>
    <cellStyle name="40% - Accent1 47 4 2 2" xfId="43552" xr:uid="{D2B18D52-CA0A-4184-928C-708521712333}"/>
    <cellStyle name="40% - Accent1 47 4 3" xfId="23727" xr:uid="{E40728B3-DD45-4E10-83CB-4D1768224FCD}"/>
    <cellStyle name="40% - Accent1 47 4 3 2" xfId="52404" xr:uid="{5FE972D5-2431-4FC9-8649-0AF1A809C3A8}"/>
    <cellStyle name="40% - Accent1 47 4 4" xfId="37847" xr:uid="{467910D4-D586-4398-A7F7-85498FB6CD34}"/>
    <cellStyle name="40% - Accent1 47 5" xfId="16389" xr:uid="{77515FF1-190E-48B3-9933-82C3F98D63C0}"/>
    <cellStyle name="40% - Accent1 47 5 2" xfId="25242" xr:uid="{7257D385-B7C1-45D7-9FE3-9E5E5559B8D5}"/>
    <cellStyle name="40% - Accent1 47 5 2 2" xfId="53919" xr:uid="{825E8A81-CE5D-4140-A5D0-E17D6843C864}"/>
    <cellStyle name="40% - Accent1 47 5 3" xfId="45067" xr:uid="{56CC750B-FDFD-4E63-A67A-0EA4E9B4CF4B}"/>
    <cellStyle name="40% - Accent1 47 6" xfId="17948" xr:uid="{B189A383-7EC6-4471-ACD7-0D5E5E23F2A3}"/>
    <cellStyle name="40% - Accent1 47 6 2" xfId="26801" xr:uid="{240B3A69-B16C-4AE6-A88B-2397989C778C}"/>
    <cellStyle name="40% - Accent1 47 6 2 2" xfId="55478" xr:uid="{F1C9C276-D09B-4B9D-B2B5-0925F711E50C}"/>
    <cellStyle name="40% - Accent1 47 6 3" xfId="46626" xr:uid="{4EF1C725-8604-4E81-8192-BE5F3169F3AA}"/>
    <cellStyle name="40% - Accent1 47 7" xfId="10689" xr:uid="{553539D7-7E89-48A0-9B79-6BC623F9F334}"/>
    <cellStyle name="40% - Accent1 47 7 2" xfId="28394" xr:uid="{50163CCF-4F96-4912-9B44-1938C5C70908}"/>
    <cellStyle name="40% - Accent1 47 7 2 2" xfId="57071" xr:uid="{E9F0F841-F5E4-422A-9C8E-306567C3C065}"/>
    <cellStyle name="40% - Accent1 47 7 3" xfId="39367" xr:uid="{827F2F58-3A0D-40B6-97FE-C33F3D982FF0}"/>
    <cellStyle name="40% - Accent1 47 8" xfId="19542" xr:uid="{E2B96A34-F65C-4C6F-87E2-FE14AB4F795E}"/>
    <cellStyle name="40% - Accent1 47 8 2" xfId="48219" xr:uid="{2C89A3F6-EB53-4649-B7A1-29FE1B7629D4}"/>
    <cellStyle name="40% - Accent1 47 9" xfId="33662" xr:uid="{397464AC-DA8C-4F3E-B2EA-2CDE33575004}"/>
    <cellStyle name="40% - Accent1 48" xfId="4999" xr:uid="{769151DA-9749-4C9B-AFE1-77179815B80C}"/>
    <cellStyle name="40% - Accent1 48 2" xfId="6350" xr:uid="{1232E9FB-4F47-4EAA-86C9-0E45B437E6E6}"/>
    <cellStyle name="40% - Accent1 48 2 2" xfId="12062" xr:uid="{66309E5A-9FA7-41F7-8FD4-1DF636ECF973}"/>
    <cellStyle name="40% - Accent1 48 2 2 2" xfId="40740" xr:uid="{2F8854D3-BBA6-46CB-9C0A-EC3A2CA0AAC0}"/>
    <cellStyle name="40% - Accent1 48 2 3" xfId="20915" xr:uid="{67AE59D1-6306-4224-AEE5-3159E52AEFB6}"/>
    <cellStyle name="40% - Accent1 48 2 3 2" xfId="49592" xr:uid="{458FA7DC-7457-4DBE-B84F-0EAD4C6F3DA0}"/>
    <cellStyle name="40% - Accent1 48 2 4" xfId="35035" xr:uid="{A1FDC8C4-708C-47A0-84EE-4923247ABA69}"/>
    <cellStyle name="40% - Accent1 48 3" xfId="7767" xr:uid="{B9216F05-CB81-4F5C-899C-663FF3C97CF4}"/>
    <cellStyle name="40% - Accent1 48 3 2" xfId="13479" xr:uid="{7CBB6680-FAAA-48F5-B167-AFCDB97CD86B}"/>
    <cellStyle name="40% - Accent1 48 3 2 2" xfId="42157" xr:uid="{3AC97537-925E-40B4-81F8-C821972D85F3}"/>
    <cellStyle name="40% - Accent1 48 3 3" xfId="22332" xr:uid="{1CA80BF0-C386-490D-9337-253B22EEFD12}"/>
    <cellStyle name="40% - Accent1 48 3 3 2" xfId="51009" xr:uid="{2C26BDE9-16E7-49AB-AA5C-4068C2DDC1F0}"/>
    <cellStyle name="40% - Accent1 48 3 4" xfId="36452" xr:uid="{64A84279-9E80-4305-83E3-3E0D5398F9A5}"/>
    <cellStyle name="40% - Accent1 48 4" xfId="9184" xr:uid="{416F48B4-63AB-4D60-B312-8E624E2AB003}"/>
    <cellStyle name="40% - Accent1 48 4 2" xfId="14896" xr:uid="{E3D30146-D80D-471A-A947-05B34CE07FCC}"/>
    <cellStyle name="40% - Accent1 48 4 2 2" xfId="43574" xr:uid="{4959F699-BBD5-4E0E-9B5D-A6501AF6D8EB}"/>
    <cellStyle name="40% - Accent1 48 4 3" xfId="23749" xr:uid="{DB749E93-3915-4E15-9714-07F48AD30C13}"/>
    <cellStyle name="40% - Accent1 48 4 3 2" xfId="52426" xr:uid="{0BFAC34C-2FED-4EED-A09B-DF8047717078}"/>
    <cellStyle name="40% - Accent1 48 4 4" xfId="37869" xr:uid="{C12E31BB-94DD-4EDD-8767-DACA3443D159}"/>
    <cellStyle name="40% - Accent1 48 5" xfId="16411" xr:uid="{40AE3C83-45B7-428C-BADF-9403C6C776E0}"/>
    <cellStyle name="40% - Accent1 48 5 2" xfId="25264" xr:uid="{84817927-3367-4781-AAC7-EA2526F70F07}"/>
    <cellStyle name="40% - Accent1 48 5 2 2" xfId="53941" xr:uid="{8B4FEE8D-BEE8-4483-B8C6-557CA7B59D9F}"/>
    <cellStyle name="40% - Accent1 48 5 3" xfId="45089" xr:uid="{F8AE63F0-B14E-4529-A8D6-848E9ED57757}"/>
    <cellStyle name="40% - Accent1 48 6" xfId="17970" xr:uid="{E6CA8186-1463-43CE-AF40-4748C12AC1CA}"/>
    <cellStyle name="40% - Accent1 48 6 2" xfId="26823" xr:uid="{D156360F-EF35-40F2-BFE5-9A0C0DEA24AB}"/>
    <cellStyle name="40% - Accent1 48 6 2 2" xfId="55500" xr:uid="{B9180F45-B15D-4E1B-BC6C-939E8020AB6B}"/>
    <cellStyle name="40% - Accent1 48 6 3" xfId="46648" xr:uid="{29761515-E216-43BA-999D-6A2C847D2819}"/>
    <cellStyle name="40% - Accent1 48 7" xfId="10711" xr:uid="{2AE0A466-D65E-4FC5-AAC6-1A87508E9876}"/>
    <cellStyle name="40% - Accent1 48 7 2" xfId="28416" xr:uid="{842C53E0-CCA7-40E2-B245-2A62DBD8E443}"/>
    <cellStyle name="40% - Accent1 48 7 2 2" xfId="57093" xr:uid="{203CF574-53BA-470B-8308-357F76ABA358}"/>
    <cellStyle name="40% - Accent1 48 7 3" xfId="39389" xr:uid="{348D9AF5-CF19-4C09-A460-7BA722AC0297}"/>
    <cellStyle name="40% - Accent1 48 8" xfId="19564" xr:uid="{D6F89B5B-4F8A-4184-B3BE-7BE4645E3050}"/>
    <cellStyle name="40% - Accent1 48 8 2" xfId="48241" xr:uid="{86732738-72A7-4428-8DAF-36C84B7FD1AB}"/>
    <cellStyle name="40% - Accent1 48 9" xfId="33684" xr:uid="{FB5844C7-823E-4401-B915-5257ECF50840}"/>
    <cellStyle name="40% - Accent1 49" xfId="5021" xr:uid="{84B1AF5E-DF8A-4517-AABD-A0FCDBD4F3E0}"/>
    <cellStyle name="40% - Accent1 49 2" xfId="6372" xr:uid="{061EDB0E-51DB-4BBE-B225-C2C9ECE7A2AA}"/>
    <cellStyle name="40% - Accent1 49 2 2" xfId="12084" xr:uid="{DD596A8C-E18B-4C05-BA38-B3066652AE5D}"/>
    <cellStyle name="40% - Accent1 49 2 2 2" xfId="40762" xr:uid="{8E858B91-A269-4FD7-BA20-75F1ECDF8DE9}"/>
    <cellStyle name="40% - Accent1 49 2 3" xfId="20937" xr:uid="{216E8D1B-EF92-44AC-A711-4488A6C19536}"/>
    <cellStyle name="40% - Accent1 49 2 3 2" xfId="49614" xr:uid="{28E7A506-157D-4CBD-BD49-72A214D2B67D}"/>
    <cellStyle name="40% - Accent1 49 2 4" xfId="35057" xr:uid="{0E542A42-1FBA-4E63-824D-FC579AF71FA2}"/>
    <cellStyle name="40% - Accent1 49 3" xfId="7789" xr:uid="{675F3C35-AE99-433E-82B3-969C3E427DF9}"/>
    <cellStyle name="40% - Accent1 49 3 2" xfId="13501" xr:uid="{62B95CCF-E073-43A1-A68D-5889A82B88A1}"/>
    <cellStyle name="40% - Accent1 49 3 2 2" xfId="42179" xr:uid="{D4A48BCE-1A26-4603-B2CC-FCB7E30B1677}"/>
    <cellStyle name="40% - Accent1 49 3 3" xfId="22354" xr:uid="{97D59BB0-F678-446C-9027-D7684781C172}"/>
    <cellStyle name="40% - Accent1 49 3 3 2" xfId="51031" xr:uid="{7F9FFB95-ECDB-4B66-8931-68877A6299A7}"/>
    <cellStyle name="40% - Accent1 49 3 4" xfId="36474" xr:uid="{DA7276E0-27B3-439E-ADF8-3D1814C0DEB1}"/>
    <cellStyle name="40% - Accent1 49 4" xfId="9206" xr:uid="{044497B2-253B-4B96-8EA9-3CDC5BB8637E}"/>
    <cellStyle name="40% - Accent1 49 4 2" xfId="14918" xr:uid="{9DDFF545-4E16-4ACD-AC2E-76C2ACC3DA46}"/>
    <cellStyle name="40% - Accent1 49 4 2 2" xfId="43596" xr:uid="{C7587138-6302-4C04-AC9A-19FFF3284419}"/>
    <cellStyle name="40% - Accent1 49 4 3" xfId="23771" xr:uid="{1C9DDB67-40C5-46E9-A505-8C322B4761D8}"/>
    <cellStyle name="40% - Accent1 49 4 3 2" xfId="52448" xr:uid="{E85C5AAD-08F7-4548-8AFD-AAC0921770B4}"/>
    <cellStyle name="40% - Accent1 49 4 4" xfId="37891" xr:uid="{FA9236BC-3AC5-4F6A-AE8E-A74A1FFEB036}"/>
    <cellStyle name="40% - Accent1 49 5" xfId="16433" xr:uid="{618248E6-C219-4C72-AAB5-0AC81983D08E}"/>
    <cellStyle name="40% - Accent1 49 5 2" xfId="25286" xr:uid="{0E1ECB68-FA3C-457D-ABA3-6BC996A5C097}"/>
    <cellStyle name="40% - Accent1 49 5 2 2" xfId="53963" xr:uid="{1B325B82-52CD-4E7C-B21F-82B8E14A6FFB}"/>
    <cellStyle name="40% - Accent1 49 5 3" xfId="45111" xr:uid="{41892389-341B-4977-9678-7C203710DD9B}"/>
    <cellStyle name="40% - Accent1 49 6" xfId="17992" xr:uid="{FC6624FB-2C90-4675-87DD-F3BD4EC43558}"/>
    <cellStyle name="40% - Accent1 49 6 2" xfId="26845" xr:uid="{BA1DAB7F-CCFE-493D-8A05-64E4536BA179}"/>
    <cellStyle name="40% - Accent1 49 6 2 2" xfId="55522" xr:uid="{0CBB8D75-F64D-4FDF-AC8B-F6898D3A1246}"/>
    <cellStyle name="40% - Accent1 49 6 3" xfId="46670" xr:uid="{992A2F24-467C-41B7-AD24-60C23E27E989}"/>
    <cellStyle name="40% - Accent1 49 7" xfId="10733" xr:uid="{F79BE987-EFAB-4169-8759-F0BA97A2EF7E}"/>
    <cellStyle name="40% - Accent1 49 7 2" xfId="28438" xr:uid="{49567DC7-666B-4089-9C94-D8CC9A008B62}"/>
    <cellStyle name="40% - Accent1 49 7 2 2" xfId="57115" xr:uid="{ED5EA96F-EA6C-498B-BFBC-F8EEA4D5B77A}"/>
    <cellStyle name="40% - Accent1 49 7 3" xfId="39411" xr:uid="{B376DAEB-A6C8-466C-BA0A-48D251E4A3FB}"/>
    <cellStyle name="40% - Accent1 49 8" xfId="19586" xr:uid="{577ECE0F-F677-4DFC-B03F-A82B78A53619}"/>
    <cellStyle name="40% - Accent1 49 8 2" xfId="48263" xr:uid="{8CFDC0B6-E09D-4A19-8827-7596D1EF16D1}"/>
    <cellStyle name="40% - Accent1 49 9" xfId="33706" xr:uid="{E1DDE483-43B4-4179-8CBF-D4990205A25C}"/>
    <cellStyle name="40% - Accent1 5" xfId="246" xr:uid="{2A477E1C-D112-4E09-9A49-B3C68D9D60BE}"/>
    <cellStyle name="40% - Accent1 5 10" xfId="4053" xr:uid="{9F58EFCB-8318-49E9-9587-E604202C006B}"/>
    <cellStyle name="40% - Accent1 5 10 2" xfId="32738" xr:uid="{731C16AF-465F-4FC8-8A76-2426B78BF2AE}"/>
    <cellStyle name="40% - Accent1 5 11" xfId="9765" xr:uid="{323FB147-2538-4941-86C4-A82B590AF438}"/>
    <cellStyle name="40% - Accent1 5 11 2" xfId="38443" xr:uid="{21F6D4FC-DFF0-4B08-9CC5-DFDADD92B79E}"/>
    <cellStyle name="40% - Accent1 5 12" xfId="18618" xr:uid="{EF5784F6-712B-46F3-89DE-3EAB5AEDCB7C}"/>
    <cellStyle name="40% - Accent1 5 12 2" xfId="47295" xr:uid="{5374FDBE-0CE8-4FA5-9712-881DB8DD9A7C}"/>
    <cellStyle name="40% - Accent1 5 13" xfId="29163" xr:uid="{98C1B826-DD0D-4492-80EB-EDDC39BB1920}"/>
    <cellStyle name="40% - Accent1 5 2" xfId="323" xr:uid="{06CBE826-7D3E-4DBF-9B2E-E7C74FB9FB70}"/>
    <cellStyle name="40% - Accent1 5 2 2" xfId="2290" xr:uid="{56B31E41-C116-4A0A-A056-3CFE0665017D}"/>
    <cellStyle name="40% - Accent1 5 2 2 2" xfId="31030" xr:uid="{4778D596-FF31-4653-9BD1-AB2118180E85}"/>
    <cellStyle name="40% - Accent1 5 2 3" xfId="5404" xr:uid="{107EA5ED-D5C0-4257-B9C1-CB47DAC6D817}"/>
    <cellStyle name="40% - Accent1 5 2 3 2" xfId="34089" xr:uid="{8410A7A2-1113-4226-94F5-E196F995C9E6}"/>
    <cellStyle name="40% - Accent1 5 2 4" xfId="11116" xr:uid="{223F7714-5314-4592-B7D5-DCE79B1B6330}"/>
    <cellStyle name="40% - Accent1 5 2 4 2" xfId="39794" xr:uid="{5AD84657-4654-4974-91AD-44C85131B49A}"/>
    <cellStyle name="40% - Accent1 5 2 5" xfId="19969" xr:uid="{BE5B3B53-D2FC-456D-B23F-C085DB6F205D}"/>
    <cellStyle name="40% - Accent1 5 2 5 2" xfId="48646" xr:uid="{85A2E219-7A7B-40C2-812F-26B0C114A1A4}"/>
    <cellStyle name="40% - Accent1 5 2 6" xfId="29237" xr:uid="{8DC72656-AEC9-4285-8C40-4E490F6C90A5}"/>
    <cellStyle name="40% - Accent1 5 3" xfId="432" xr:uid="{B8B65766-E5A1-4763-8710-AE13C8F933A9}"/>
    <cellStyle name="40% - Accent1 5 3 2" xfId="2386" xr:uid="{E82FD5F1-A647-4AF5-B350-014B37DBB2A3}"/>
    <cellStyle name="40% - Accent1 5 3 2 2" xfId="31126" xr:uid="{D03A2174-A3BC-463C-9F61-95B75BE14207}"/>
    <cellStyle name="40% - Accent1 5 3 3" xfId="6821" xr:uid="{0F5B8D6B-3256-4731-8081-F490FABA2FB2}"/>
    <cellStyle name="40% - Accent1 5 3 3 2" xfId="35506" xr:uid="{6BD8E8D1-9BFD-463A-9510-8F3742391455}"/>
    <cellStyle name="40% - Accent1 5 3 4" xfId="12533" xr:uid="{C9A3D340-AA3F-48E6-BF9F-35DDC3060B14}"/>
    <cellStyle name="40% - Accent1 5 3 4 2" xfId="41211" xr:uid="{ABF6BE95-EC53-4E03-8C2C-B081CBE48ABD}"/>
    <cellStyle name="40% - Accent1 5 3 5" xfId="21386" xr:uid="{3FDEF05D-68D3-4213-8ED9-C332604C4116}"/>
    <cellStyle name="40% - Accent1 5 3 5 2" xfId="50063" xr:uid="{454CAB0E-2EB8-494A-8472-DCC0272FC477}"/>
    <cellStyle name="40% - Accent1 5 3 6" xfId="29333" xr:uid="{6BFA580C-256D-495E-A4A9-606DA4D36CBA}"/>
    <cellStyle name="40% - Accent1 5 4" xfId="551" xr:uid="{F131F754-6DBD-461F-9A2C-728DDF63BF05}"/>
    <cellStyle name="40% - Accent1 5 4 2" xfId="2505" xr:uid="{AD483331-50E6-4079-A95F-5D04883D57F1}"/>
    <cellStyle name="40% - Accent1 5 4 2 2" xfId="31245" xr:uid="{9432DA34-E0EE-4DDF-BB63-07595AA7279C}"/>
    <cellStyle name="40% - Accent1 5 4 3" xfId="8238" xr:uid="{88635EF6-4CF3-4D46-9B0A-C08E7D64B504}"/>
    <cellStyle name="40% - Accent1 5 4 3 2" xfId="36923" xr:uid="{C486D69B-DCD3-4D83-8E8A-65EF944ECB48}"/>
    <cellStyle name="40% - Accent1 5 4 4" xfId="13950" xr:uid="{DDE545B3-0C9D-4587-ACFA-4E77836FE551}"/>
    <cellStyle name="40% - Accent1 5 4 4 2" xfId="42628" xr:uid="{634FFF1B-A21D-4A19-91AC-5A4A539A74C0}"/>
    <cellStyle name="40% - Accent1 5 4 5" xfId="22803" xr:uid="{48A1D078-F17A-45B0-B19A-65E64E8EAC7C}"/>
    <cellStyle name="40% - Accent1 5 4 5 2" xfId="51480" xr:uid="{2894A39B-C8A9-423E-8BE4-E4F976396AAC}"/>
    <cellStyle name="40% - Accent1 5 4 6" xfId="29452" xr:uid="{B652A260-0590-47EE-860B-468271582535}"/>
    <cellStyle name="40% - Accent1 5 5" xfId="692" xr:uid="{D7CBF7AA-09F3-44C3-A515-A27432A3007D}"/>
    <cellStyle name="40% - Accent1 5 5 2" xfId="2646" xr:uid="{6E31D9D9-B4FB-46A6-B4CD-5CB9470921EB}"/>
    <cellStyle name="40% - Accent1 5 5 2 2" xfId="31386" xr:uid="{B837BA0E-15B4-435D-BCB5-8D764D319896}"/>
    <cellStyle name="40% - Accent1 5 5 3" xfId="15465" xr:uid="{B98A2F10-43AC-40FE-A725-9F861B1144FD}"/>
    <cellStyle name="40% - Accent1 5 5 3 2" xfId="44143" xr:uid="{89B87FA5-7897-46DB-A305-E1F1DEA7F3D3}"/>
    <cellStyle name="40% - Accent1 5 5 4" xfId="24318" xr:uid="{93C8DA53-4426-4C70-8E6B-B06923621287}"/>
    <cellStyle name="40% - Accent1 5 5 4 2" xfId="52995" xr:uid="{AA30C04F-3B56-4A56-8498-CF7CE29B7B68}"/>
    <cellStyle name="40% - Accent1 5 5 5" xfId="29593" xr:uid="{F9F00C8F-7347-449C-AC41-DB04756DCCF3}"/>
    <cellStyle name="40% - Accent1 5 6" xfId="965" xr:uid="{A6E9F4B0-6D6B-430E-A685-83F3605297BF}"/>
    <cellStyle name="40% - Accent1 5 6 2" xfId="2919" xr:uid="{FDE02B59-D06C-4A1E-B4A7-264FCD943FDD}"/>
    <cellStyle name="40% - Accent1 5 6 2 2" xfId="31659" xr:uid="{067A7911-72BD-41E4-8099-79C81E3D5C64}"/>
    <cellStyle name="40% - Accent1 5 6 3" xfId="17024" xr:uid="{D6D72027-C566-4B5F-BAE6-0BE6A43E1050}"/>
    <cellStyle name="40% - Accent1 5 6 3 2" xfId="45702" xr:uid="{771F4226-9C9E-416D-BB5B-13FE42D065F5}"/>
    <cellStyle name="40% - Accent1 5 6 4" xfId="25877" xr:uid="{83E6E392-C904-4631-9B2E-0789D6587BCB}"/>
    <cellStyle name="40% - Accent1 5 6 4 2" xfId="54554" xr:uid="{861F8FA0-20FF-472E-854E-873FDD76EDE7}"/>
    <cellStyle name="40% - Accent1 5 6 5" xfId="29866" xr:uid="{6A85996C-E03F-468D-9C48-93E7555B99DB}"/>
    <cellStyle name="40% - Accent1 5 7" xfId="1260" xr:uid="{268BEDE4-0DB0-4FFE-B4F5-6F94A54F750F}"/>
    <cellStyle name="40% - Accent1 5 7 2" xfId="3214" xr:uid="{42C3815D-1AEA-46F4-849B-BEB079AD8610}"/>
    <cellStyle name="40% - Accent1 5 7 2 2" xfId="31954" xr:uid="{DF548A97-67A5-4F78-8919-D0623A381130}"/>
    <cellStyle name="40% - Accent1 5 7 3" xfId="27470" xr:uid="{83321105-59A9-4D8D-AEC5-1DB7B5E8A9E4}"/>
    <cellStyle name="40% - Accent1 5 7 3 2" xfId="56147" xr:uid="{6C01A533-9C5C-47F8-9D68-ADF0A9251759}"/>
    <cellStyle name="40% - Accent1 5 7 4" xfId="30161" xr:uid="{A8AA57BE-0307-4146-A7FC-B869286620FE}"/>
    <cellStyle name="40% - Accent1 5 8" xfId="1599" xr:uid="{B6B21432-3E2F-42B0-BF82-02EE215148B7}"/>
    <cellStyle name="40% - Accent1 5 8 2" xfId="3553" xr:uid="{68BD76E6-8A31-4272-BA55-BC9933390D50}"/>
    <cellStyle name="40% - Accent1 5 8 2 2" xfId="32293" xr:uid="{E4875923-9ED8-4EDB-902B-959673BDD9F2}"/>
    <cellStyle name="40% - Accent1 5 8 3" xfId="30500" xr:uid="{934D254E-3927-4F67-8758-AAEE4FA61061}"/>
    <cellStyle name="40% - Accent1 5 9" xfId="2214" xr:uid="{7596B8D0-B169-487E-8389-08020E39B0DE}"/>
    <cellStyle name="40% - Accent1 5 9 2" xfId="30955" xr:uid="{99E569C0-4154-4239-A1CC-DCC13B0251EB}"/>
    <cellStyle name="40% - Accent1 50" xfId="5043" xr:uid="{8F61B5DA-31DE-44C3-A490-3D8A95D5D202}"/>
    <cellStyle name="40% - Accent1 50 2" xfId="6394" xr:uid="{E6E0BB33-DA4D-4A67-A92E-208773299ECA}"/>
    <cellStyle name="40% - Accent1 50 2 2" xfId="12106" xr:uid="{E7E25487-76EB-4DD9-80B0-D7D45DFA80DC}"/>
    <cellStyle name="40% - Accent1 50 2 2 2" xfId="40784" xr:uid="{1F8F452E-4219-4463-852A-61CE6A769A10}"/>
    <cellStyle name="40% - Accent1 50 2 3" xfId="20959" xr:uid="{5358EB45-E951-4D8F-BA0D-3680B91C0E5E}"/>
    <cellStyle name="40% - Accent1 50 2 3 2" xfId="49636" xr:uid="{6FBC09B2-F081-4598-8C96-C4B3D296DAEA}"/>
    <cellStyle name="40% - Accent1 50 2 4" xfId="35079" xr:uid="{60F1ED44-3242-49BF-AC93-56FF3058CF42}"/>
    <cellStyle name="40% - Accent1 50 3" xfId="7811" xr:uid="{0FCF0C1F-6A0D-45ED-A78D-0EBBCCF985A4}"/>
    <cellStyle name="40% - Accent1 50 3 2" xfId="13523" xr:uid="{1A1F984A-EDAF-4AE4-BD57-9077395BB0CA}"/>
    <cellStyle name="40% - Accent1 50 3 2 2" xfId="42201" xr:uid="{0CE25112-D0F0-4348-AC76-74909BB21499}"/>
    <cellStyle name="40% - Accent1 50 3 3" xfId="22376" xr:uid="{B3898236-0176-405A-B59F-2E492F847BA4}"/>
    <cellStyle name="40% - Accent1 50 3 3 2" xfId="51053" xr:uid="{BB5BB411-B099-4BE0-97ED-1E64033B3DC5}"/>
    <cellStyle name="40% - Accent1 50 3 4" xfId="36496" xr:uid="{0EF71EB2-6A0E-4D55-BD36-7684A436693D}"/>
    <cellStyle name="40% - Accent1 50 4" xfId="9228" xr:uid="{5A0CE077-5E02-439F-A65C-7705EDE18C5E}"/>
    <cellStyle name="40% - Accent1 50 4 2" xfId="14940" xr:uid="{FE11EB0A-DCC6-4E33-9398-E6CAAF958586}"/>
    <cellStyle name="40% - Accent1 50 4 2 2" xfId="43618" xr:uid="{4DA64140-EB3D-492A-A13E-4B4BBD4FD08F}"/>
    <cellStyle name="40% - Accent1 50 4 3" xfId="23793" xr:uid="{3EEFB057-14CC-4B88-8E3D-DECE47F5746D}"/>
    <cellStyle name="40% - Accent1 50 4 3 2" xfId="52470" xr:uid="{09A23452-4FE9-40E2-9BEE-03A37FC2D2B7}"/>
    <cellStyle name="40% - Accent1 50 4 4" xfId="37913" xr:uid="{64E01443-51A0-4647-8707-15C551F10FD6}"/>
    <cellStyle name="40% - Accent1 50 5" xfId="16455" xr:uid="{95254121-2946-4A97-A237-57153AB2C2CC}"/>
    <cellStyle name="40% - Accent1 50 5 2" xfId="25308" xr:uid="{565BF296-CA94-4794-97F3-802EBC88D952}"/>
    <cellStyle name="40% - Accent1 50 5 2 2" xfId="53985" xr:uid="{894D49CA-2ADB-4BF0-A22C-FFADE47AAD88}"/>
    <cellStyle name="40% - Accent1 50 5 3" xfId="45133" xr:uid="{8DFFB584-6F1D-468B-99C8-EF80DED99F1F}"/>
    <cellStyle name="40% - Accent1 50 6" xfId="18014" xr:uid="{6148779C-809E-44A2-A8F4-8CCA3C73FABE}"/>
    <cellStyle name="40% - Accent1 50 6 2" xfId="26867" xr:uid="{FEFA1899-7164-4192-AB7B-CECEDBB3DDC4}"/>
    <cellStyle name="40% - Accent1 50 6 2 2" xfId="55544" xr:uid="{E9BD8B4F-93DC-4853-AB43-AA173A07F46C}"/>
    <cellStyle name="40% - Accent1 50 6 3" xfId="46692" xr:uid="{9E1F5D8A-2CBF-43D7-A1F6-DEF6B8B35F4C}"/>
    <cellStyle name="40% - Accent1 50 7" xfId="10755" xr:uid="{BB31017E-0616-4751-9383-3D100E52E0BF}"/>
    <cellStyle name="40% - Accent1 50 7 2" xfId="28460" xr:uid="{E76CEB7F-7A09-49CB-9AE9-34F32715B2A9}"/>
    <cellStyle name="40% - Accent1 50 7 2 2" xfId="57137" xr:uid="{13F869FB-E754-4CF8-9FC7-2CFB2AF226E5}"/>
    <cellStyle name="40% - Accent1 50 7 3" xfId="39433" xr:uid="{537B6F75-F761-4838-9F3B-6D2926AD23BC}"/>
    <cellStyle name="40% - Accent1 50 8" xfId="19608" xr:uid="{500196E7-BEF1-406D-B926-68E2FAD5FA2E}"/>
    <cellStyle name="40% - Accent1 50 8 2" xfId="48285" xr:uid="{30830ABF-E567-4B17-9900-7D45FBF156CF}"/>
    <cellStyle name="40% - Accent1 50 9" xfId="33728" xr:uid="{FFBDD188-D581-4C0C-B065-B7CA2A324B61}"/>
    <cellStyle name="40% - Accent1 51" xfId="5065" xr:uid="{749ED6D0-F72E-466F-9282-F2FBFA3D7B81}"/>
    <cellStyle name="40% - Accent1 51 2" xfId="6416" xr:uid="{36E1F9E0-3ECB-4C80-9F1A-DAF97FB870BA}"/>
    <cellStyle name="40% - Accent1 51 2 2" xfId="12128" xr:uid="{D3AB44F5-2CC1-4B17-B260-E005F0A9B087}"/>
    <cellStyle name="40% - Accent1 51 2 2 2" xfId="40806" xr:uid="{5160326E-F741-48FB-AD05-02B1AAE45764}"/>
    <cellStyle name="40% - Accent1 51 2 3" xfId="20981" xr:uid="{976A1B0A-6E1E-41BA-9933-D068ACDF6D81}"/>
    <cellStyle name="40% - Accent1 51 2 3 2" xfId="49658" xr:uid="{EF59F7EF-6A17-4723-A4B3-411904AEEFE5}"/>
    <cellStyle name="40% - Accent1 51 2 4" xfId="35101" xr:uid="{07331CF9-BDA7-45EB-9A59-CE24CBF21F33}"/>
    <cellStyle name="40% - Accent1 51 3" xfId="7833" xr:uid="{A34EDE07-9A39-464F-A59E-A659F6B12990}"/>
    <cellStyle name="40% - Accent1 51 3 2" xfId="13545" xr:uid="{9B1F7B3D-38D5-49DE-8F2C-E55F67B67F89}"/>
    <cellStyle name="40% - Accent1 51 3 2 2" xfId="42223" xr:uid="{8CAE4F1F-BFBB-4E0E-B6B7-CB56181607ED}"/>
    <cellStyle name="40% - Accent1 51 3 3" xfId="22398" xr:uid="{AEBEDBFA-897D-4904-B0BE-DDF18E3C45BD}"/>
    <cellStyle name="40% - Accent1 51 3 3 2" xfId="51075" xr:uid="{3C2EE560-EB84-4C71-8DF0-D49F111E4A15}"/>
    <cellStyle name="40% - Accent1 51 3 4" xfId="36518" xr:uid="{1E0FF759-3C4E-4F62-B0FF-42200B861F89}"/>
    <cellStyle name="40% - Accent1 51 4" xfId="9250" xr:uid="{46288DBE-473E-4EB1-8F30-479CDC95BB32}"/>
    <cellStyle name="40% - Accent1 51 4 2" xfId="14962" xr:uid="{49E44711-3BBA-4ECE-8411-FBB9895365C2}"/>
    <cellStyle name="40% - Accent1 51 4 2 2" xfId="43640" xr:uid="{37BE1298-8217-44C4-9098-38099AC261B5}"/>
    <cellStyle name="40% - Accent1 51 4 3" xfId="23815" xr:uid="{599FA699-A74B-4387-968C-C71FD2943C3B}"/>
    <cellStyle name="40% - Accent1 51 4 3 2" xfId="52492" xr:uid="{613F788C-7274-4153-8FDA-729FB1405A77}"/>
    <cellStyle name="40% - Accent1 51 4 4" xfId="37935" xr:uid="{5B4D46A1-5C9F-4AC6-BB8C-721EF7FFC9C4}"/>
    <cellStyle name="40% - Accent1 51 5" xfId="16477" xr:uid="{239A55D2-37F2-4835-ADD7-CDBBD08AB531}"/>
    <cellStyle name="40% - Accent1 51 5 2" xfId="25330" xr:uid="{9EBFA27A-1634-4509-B918-569B3B98200A}"/>
    <cellStyle name="40% - Accent1 51 5 2 2" xfId="54007" xr:uid="{09E7EC97-2916-4DC3-B38F-4F41AD3FE869}"/>
    <cellStyle name="40% - Accent1 51 5 3" xfId="45155" xr:uid="{CED1BBD7-9214-4E31-ADA2-3C31B9466772}"/>
    <cellStyle name="40% - Accent1 51 6" xfId="18036" xr:uid="{795539A3-D012-4E0D-8878-DC9BEE8983E0}"/>
    <cellStyle name="40% - Accent1 51 6 2" xfId="26889" xr:uid="{30E31C8D-0EE1-4504-A684-99BA0DF371C2}"/>
    <cellStyle name="40% - Accent1 51 6 2 2" xfId="55566" xr:uid="{04F90C8A-4B61-4D69-90D0-CC87AF87C73D}"/>
    <cellStyle name="40% - Accent1 51 6 3" xfId="46714" xr:uid="{66A98459-DD76-4952-A901-B82F8CD3A208}"/>
    <cellStyle name="40% - Accent1 51 7" xfId="10777" xr:uid="{C67D67FB-7DF0-4F37-A4E2-925930CAE439}"/>
    <cellStyle name="40% - Accent1 51 7 2" xfId="28482" xr:uid="{D6E66B3D-DEC3-4837-8E30-8BD6D9F858B5}"/>
    <cellStyle name="40% - Accent1 51 7 2 2" xfId="57159" xr:uid="{D02F60B1-C9F8-4C0C-8F90-D98E062CF3E8}"/>
    <cellStyle name="40% - Accent1 51 7 3" xfId="39455" xr:uid="{216F2BE4-076D-4582-9A73-F55239E9F06D}"/>
    <cellStyle name="40% - Accent1 51 8" xfId="19630" xr:uid="{2F85FC44-0F3D-40D7-9679-1C724AD522F6}"/>
    <cellStyle name="40% - Accent1 51 8 2" xfId="48307" xr:uid="{4893370E-9954-424E-BDCE-C983225289F0}"/>
    <cellStyle name="40% - Accent1 51 9" xfId="33750" xr:uid="{C7F26CF1-3180-4B7F-8833-2C6AE64A7FDF}"/>
    <cellStyle name="40% - Accent1 52" xfId="5087" xr:uid="{020B95AA-BD90-43BA-91B4-3BCE882E7D60}"/>
    <cellStyle name="40% - Accent1 52 2" xfId="6438" xr:uid="{8A990ED9-59FE-4E29-BD43-1558FDA2DF8E}"/>
    <cellStyle name="40% - Accent1 52 2 2" xfId="12150" xr:uid="{8AB8B89F-04B5-4DBF-9179-6068E6B07801}"/>
    <cellStyle name="40% - Accent1 52 2 2 2" xfId="40828" xr:uid="{89F206C0-2641-43A9-8592-0D4D47CCB08C}"/>
    <cellStyle name="40% - Accent1 52 2 3" xfId="21003" xr:uid="{357A5F06-2BE6-4B7D-8EE8-A010589BA29F}"/>
    <cellStyle name="40% - Accent1 52 2 3 2" xfId="49680" xr:uid="{4CF96071-E583-4599-915E-E9FAABEDBA3A}"/>
    <cellStyle name="40% - Accent1 52 2 4" xfId="35123" xr:uid="{EA5367F6-0574-4547-A2A0-C01F96BECF28}"/>
    <cellStyle name="40% - Accent1 52 3" xfId="7855" xr:uid="{43929705-EA8F-4E39-9313-278CFDF76896}"/>
    <cellStyle name="40% - Accent1 52 3 2" xfId="13567" xr:uid="{53124901-D6AC-461A-95D2-7E51B33FDDAC}"/>
    <cellStyle name="40% - Accent1 52 3 2 2" xfId="42245" xr:uid="{857963B9-0115-4359-91B4-A9047174907B}"/>
    <cellStyle name="40% - Accent1 52 3 3" xfId="22420" xr:uid="{86AA40D6-FAB6-4F6E-8402-43E4963530C4}"/>
    <cellStyle name="40% - Accent1 52 3 3 2" xfId="51097" xr:uid="{83AB94DA-9800-4C79-B269-6E9E04A19027}"/>
    <cellStyle name="40% - Accent1 52 3 4" xfId="36540" xr:uid="{3FB6B079-7C9C-4E27-9A88-D7262F77DBFC}"/>
    <cellStyle name="40% - Accent1 52 4" xfId="9272" xr:uid="{1D6BAE99-748B-4EA0-91AC-E2691B0A3EAF}"/>
    <cellStyle name="40% - Accent1 52 4 2" xfId="14984" xr:uid="{95371EC1-5660-4058-A257-96A9C9F4853D}"/>
    <cellStyle name="40% - Accent1 52 4 2 2" xfId="43662" xr:uid="{65936955-C20D-4E6A-BEDA-F808F8760801}"/>
    <cellStyle name="40% - Accent1 52 4 3" xfId="23837" xr:uid="{2ACEA6D2-4953-4E37-9469-5E6C6DB7B221}"/>
    <cellStyle name="40% - Accent1 52 4 3 2" xfId="52514" xr:uid="{7B5A677F-72EE-49AC-8B34-CA3FA13049E9}"/>
    <cellStyle name="40% - Accent1 52 4 4" xfId="37957" xr:uid="{BEACE9B2-2E94-4973-A6D9-EF7FE376D194}"/>
    <cellStyle name="40% - Accent1 52 5" xfId="16499" xr:uid="{46846CF8-ABCE-4F8A-B53E-F87F470F8327}"/>
    <cellStyle name="40% - Accent1 52 5 2" xfId="25352" xr:uid="{7BD25544-21FF-41ED-9B89-A06931ADBE44}"/>
    <cellStyle name="40% - Accent1 52 5 2 2" xfId="54029" xr:uid="{1107AFC8-DC22-4DBD-A3A2-922C5AF05C46}"/>
    <cellStyle name="40% - Accent1 52 5 3" xfId="45177" xr:uid="{594D2F22-0F01-4FBC-BDCF-215E0327A450}"/>
    <cellStyle name="40% - Accent1 52 6" xfId="18058" xr:uid="{BC1A029E-73E2-474B-BF19-0A3A0E1E5745}"/>
    <cellStyle name="40% - Accent1 52 6 2" xfId="26911" xr:uid="{8AA37AB5-3FD2-4BAC-94FF-FE267B443B81}"/>
    <cellStyle name="40% - Accent1 52 6 2 2" xfId="55588" xr:uid="{9F4B0989-465D-4EFB-9CC4-4D9539914FD1}"/>
    <cellStyle name="40% - Accent1 52 6 3" xfId="46736" xr:uid="{21F86CCF-BEB1-4792-B0D0-376A7E794ED1}"/>
    <cellStyle name="40% - Accent1 52 7" xfId="10799" xr:uid="{E44C02B6-4996-4931-BB24-305D66F28FB9}"/>
    <cellStyle name="40% - Accent1 52 7 2" xfId="28504" xr:uid="{C69F495B-4C65-4F8A-90EF-F0C9863F8E98}"/>
    <cellStyle name="40% - Accent1 52 7 2 2" xfId="57181" xr:uid="{3D1AB973-1222-4AFF-A117-B34692E34136}"/>
    <cellStyle name="40% - Accent1 52 7 3" xfId="39477" xr:uid="{407185A4-685D-46BC-B1AF-4E0C8E4684FC}"/>
    <cellStyle name="40% - Accent1 52 8" xfId="19652" xr:uid="{D11EEB5C-D851-4E2B-A7CF-95ECF8DFE33D}"/>
    <cellStyle name="40% - Accent1 52 8 2" xfId="48329" xr:uid="{9029A09A-551E-47BD-9FFF-346221A67E55}"/>
    <cellStyle name="40% - Accent1 52 9" xfId="33772" xr:uid="{8BDD6706-54F8-4C19-B3C2-27999F343CD6}"/>
    <cellStyle name="40% - Accent1 53" xfId="5109" xr:uid="{65EE97F3-F4EE-4215-9AC6-1D93DFF32543}"/>
    <cellStyle name="40% - Accent1 53 2" xfId="6460" xr:uid="{CBCD9B96-6027-422D-A4A2-04806E4E7298}"/>
    <cellStyle name="40% - Accent1 53 2 2" xfId="12172" xr:uid="{5CD80995-3B44-4D27-A7FC-DC33611C3ED2}"/>
    <cellStyle name="40% - Accent1 53 2 2 2" xfId="40850" xr:uid="{F0E51A28-9813-4385-BBCA-334A2CC99BBA}"/>
    <cellStyle name="40% - Accent1 53 2 3" xfId="21025" xr:uid="{3C7E17FF-3947-409F-9501-04A1CC149E5B}"/>
    <cellStyle name="40% - Accent1 53 2 3 2" xfId="49702" xr:uid="{B0241B6B-3F84-458B-8EA8-85DE9944659C}"/>
    <cellStyle name="40% - Accent1 53 2 4" xfId="35145" xr:uid="{8213F8CF-915D-4571-B3BF-E6C065DF047C}"/>
    <cellStyle name="40% - Accent1 53 3" xfId="7877" xr:uid="{4A0B3546-173C-418C-91EF-3BD23FE2D25B}"/>
    <cellStyle name="40% - Accent1 53 3 2" xfId="13589" xr:uid="{4B6F06BC-4C2E-4E47-8AC9-ED2659D5ED3B}"/>
    <cellStyle name="40% - Accent1 53 3 2 2" xfId="42267" xr:uid="{C5A46A79-BA98-4B33-9F3E-8ECC1AB486B2}"/>
    <cellStyle name="40% - Accent1 53 3 3" xfId="22442" xr:uid="{030A62CB-63CC-4D1A-B244-D05428BE9E35}"/>
    <cellStyle name="40% - Accent1 53 3 3 2" xfId="51119" xr:uid="{4BA159D1-3564-4EBC-B0E5-C03975324B0E}"/>
    <cellStyle name="40% - Accent1 53 3 4" xfId="36562" xr:uid="{CC99080C-F120-4038-814B-3F50D1AF9718}"/>
    <cellStyle name="40% - Accent1 53 4" xfId="9294" xr:uid="{27F8E93F-0F2C-45DB-A36B-0AF427AE7B2E}"/>
    <cellStyle name="40% - Accent1 53 4 2" xfId="15006" xr:uid="{164ECE6D-DDD0-474E-B6F3-E8AD658C4E28}"/>
    <cellStyle name="40% - Accent1 53 4 2 2" xfId="43684" xr:uid="{33CA72A6-C691-4A4C-88DB-390C3849592B}"/>
    <cellStyle name="40% - Accent1 53 4 3" xfId="23859" xr:uid="{6BA9111A-E486-4061-BAC3-6B84AA79D190}"/>
    <cellStyle name="40% - Accent1 53 4 3 2" xfId="52536" xr:uid="{45B90532-B8A4-42BD-A619-9C9662497094}"/>
    <cellStyle name="40% - Accent1 53 4 4" xfId="37979" xr:uid="{F1A649BD-8C97-4669-8E38-306D9A9DC42F}"/>
    <cellStyle name="40% - Accent1 53 5" xfId="16521" xr:uid="{3B3645C9-153F-437B-AD8A-51EF3E160EF2}"/>
    <cellStyle name="40% - Accent1 53 5 2" xfId="25374" xr:uid="{113A86D7-714C-4FA6-94B7-8AAC486D6E75}"/>
    <cellStyle name="40% - Accent1 53 5 2 2" xfId="54051" xr:uid="{45FF621D-5E29-488D-AB2D-4D66512C5A5E}"/>
    <cellStyle name="40% - Accent1 53 5 3" xfId="45199" xr:uid="{F211D4B7-338F-40A9-BFB5-F2C9C8285933}"/>
    <cellStyle name="40% - Accent1 53 6" xfId="18080" xr:uid="{5BE556D9-C6BC-4D1C-9FBF-DD66D43CABCB}"/>
    <cellStyle name="40% - Accent1 53 6 2" xfId="26933" xr:uid="{FEBB3DB3-D345-461C-B3A7-CA786D6A504A}"/>
    <cellStyle name="40% - Accent1 53 6 2 2" xfId="55610" xr:uid="{08C09227-9EEF-4168-B1B5-0017CAD74444}"/>
    <cellStyle name="40% - Accent1 53 6 3" xfId="46758" xr:uid="{EBBAC08A-1673-4858-B110-1C85D86C8127}"/>
    <cellStyle name="40% - Accent1 53 7" xfId="10821" xr:uid="{3E005E55-8F7D-4BA0-87D4-CB692E05186D}"/>
    <cellStyle name="40% - Accent1 53 7 2" xfId="28526" xr:uid="{76FA2E1B-7F27-4F04-8A9A-BAB4C21D4E3A}"/>
    <cellStyle name="40% - Accent1 53 7 2 2" xfId="57203" xr:uid="{F0712FE2-4FCE-4686-8542-9607C8A3042E}"/>
    <cellStyle name="40% - Accent1 53 7 3" xfId="39499" xr:uid="{A5C885A0-AD00-43C4-A961-5BFAB3ACD90C}"/>
    <cellStyle name="40% - Accent1 53 8" xfId="19674" xr:uid="{5A53EDD5-C6E3-4944-A34C-DA532E7C4273}"/>
    <cellStyle name="40% - Accent1 53 8 2" xfId="48351" xr:uid="{5F3DEB38-A528-4F0B-A7E5-B15D85258CAD}"/>
    <cellStyle name="40% - Accent1 53 9" xfId="33794" xr:uid="{A3353F3F-E5E6-479D-8CA2-AE7E28195A73}"/>
    <cellStyle name="40% - Accent1 54" xfId="5131" xr:uid="{2B51B431-DEDC-4F22-A1BE-F800147C1CE3}"/>
    <cellStyle name="40% - Accent1 54 2" xfId="6482" xr:uid="{C8EF53CE-3C19-441A-8C17-278BF02ECE53}"/>
    <cellStyle name="40% - Accent1 54 2 2" xfId="12194" xr:uid="{8DB8CBA8-4509-414D-81F8-479C5B203C04}"/>
    <cellStyle name="40% - Accent1 54 2 2 2" xfId="40872" xr:uid="{0FD4ECFE-4D7D-491F-A936-470481AD9FA2}"/>
    <cellStyle name="40% - Accent1 54 2 3" xfId="21047" xr:uid="{47BDBF0C-3367-43BF-AC13-263C97BA07FC}"/>
    <cellStyle name="40% - Accent1 54 2 3 2" xfId="49724" xr:uid="{1395BE42-7540-40E8-8712-87214503091F}"/>
    <cellStyle name="40% - Accent1 54 2 4" xfId="35167" xr:uid="{59996C9A-1007-4570-8933-7F2152CC9B71}"/>
    <cellStyle name="40% - Accent1 54 3" xfId="7899" xr:uid="{3ED1D420-83B3-4F6A-BDEE-73456C497A6B}"/>
    <cellStyle name="40% - Accent1 54 3 2" xfId="13611" xr:uid="{4839E4E8-C075-4FCE-B6A4-EC7727717E57}"/>
    <cellStyle name="40% - Accent1 54 3 2 2" xfId="42289" xr:uid="{6E109569-BCB9-431C-9D95-AB8D0449D230}"/>
    <cellStyle name="40% - Accent1 54 3 3" xfId="22464" xr:uid="{6BF29C68-EF49-45B2-9EEE-6D073960F3EB}"/>
    <cellStyle name="40% - Accent1 54 3 3 2" xfId="51141" xr:uid="{DFD6E8A8-1265-4FE4-9585-3B937B3C9787}"/>
    <cellStyle name="40% - Accent1 54 3 4" xfId="36584" xr:uid="{7258A3B3-E3E2-497B-A563-C554D71F94CA}"/>
    <cellStyle name="40% - Accent1 54 4" xfId="9316" xr:uid="{B010FB30-5164-4B4A-8576-4B88BE7AFB1D}"/>
    <cellStyle name="40% - Accent1 54 4 2" xfId="15028" xr:uid="{16203525-4D1E-4642-8B00-670F4A7A5517}"/>
    <cellStyle name="40% - Accent1 54 4 2 2" xfId="43706" xr:uid="{CB36D463-02EC-4612-BA8A-51B2EB76E26E}"/>
    <cellStyle name="40% - Accent1 54 4 3" xfId="23881" xr:uid="{4E76F0B3-4787-4457-B41C-EA731D1FD167}"/>
    <cellStyle name="40% - Accent1 54 4 3 2" xfId="52558" xr:uid="{B97EFA2E-1D7E-4DD2-AE8B-9207E5EDAF56}"/>
    <cellStyle name="40% - Accent1 54 4 4" xfId="38001" xr:uid="{9A340AD9-DC1C-4D74-8374-34A603917AAD}"/>
    <cellStyle name="40% - Accent1 54 5" xfId="16543" xr:uid="{81C90623-26FD-4A1D-B324-7E1E18750675}"/>
    <cellStyle name="40% - Accent1 54 5 2" xfId="25396" xr:uid="{64D53605-CE96-49E0-A6C6-218A37A39B6F}"/>
    <cellStyle name="40% - Accent1 54 5 2 2" xfId="54073" xr:uid="{588BA475-A1D1-40A7-8AE2-B64A6A04C5F7}"/>
    <cellStyle name="40% - Accent1 54 5 3" xfId="45221" xr:uid="{9952DEF5-8B8D-4BAB-80CE-7A930E1E2B86}"/>
    <cellStyle name="40% - Accent1 54 6" xfId="18102" xr:uid="{8833B009-C285-4AA5-AA2B-8001B7F7FED8}"/>
    <cellStyle name="40% - Accent1 54 6 2" xfId="26955" xr:uid="{10B33166-0D22-4740-8B60-13F6577530EC}"/>
    <cellStyle name="40% - Accent1 54 6 2 2" xfId="55632" xr:uid="{5F4D5080-FE55-4667-8E6C-53AE53C155EA}"/>
    <cellStyle name="40% - Accent1 54 6 3" xfId="46780" xr:uid="{513576BE-73C7-42DA-9084-B3AF260849F2}"/>
    <cellStyle name="40% - Accent1 54 7" xfId="10843" xr:uid="{CDBFF564-5773-460A-850F-FB2461D5D77F}"/>
    <cellStyle name="40% - Accent1 54 7 2" xfId="28548" xr:uid="{64D42D6B-FCF4-452E-99E0-891BF7F0B3D1}"/>
    <cellStyle name="40% - Accent1 54 7 2 2" xfId="57225" xr:uid="{DB5AFADF-32FB-43A3-8A85-26D913B2CB30}"/>
    <cellStyle name="40% - Accent1 54 7 3" xfId="39521" xr:uid="{8AD33AF4-29B5-40B8-A5EC-5C5E773650CD}"/>
    <cellStyle name="40% - Accent1 54 8" xfId="19696" xr:uid="{6C1C7482-686B-4F9D-8FE6-9D2018B43E22}"/>
    <cellStyle name="40% - Accent1 54 8 2" xfId="48373" xr:uid="{800BB7D0-3DE8-4C20-A108-E9FCB79F0F7D}"/>
    <cellStyle name="40% - Accent1 54 9" xfId="33816" xr:uid="{5472531E-F24D-491A-8864-E40D537B0252}"/>
    <cellStyle name="40% - Accent1 55" xfId="5153" xr:uid="{EF9BA7C0-DDCE-4D1E-82E7-2B594BC07CD7}"/>
    <cellStyle name="40% - Accent1 55 2" xfId="6504" xr:uid="{8816C88E-7429-40F2-8EEF-1431ED6DC945}"/>
    <cellStyle name="40% - Accent1 55 2 2" xfId="12216" xr:uid="{823F3E5A-AA5C-4F9E-B691-F907094B968E}"/>
    <cellStyle name="40% - Accent1 55 2 2 2" xfId="40894" xr:uid="{1656E4F7-B5A9-48AE-9B15-D2DEBFF55F0E}"/>
    <cellStyle name="40% - Accent1 55 2 3" xfId="21069" xr:uid="{34FA29FE-07EF-4D39-8A5B-C431D4A62FB7}"/>
    <cellStyle name="40% - Accent1 55 2 3 2" xfId="49746" xr:uid="{D4FFB783-1619-44B5-A086-0F0F3716C03D}"/>
    <cellStyle name="40% - Accent1 55 2 4" xfId="35189" xr:uid="{5BB61264-6F7F-463F-B13D-D1E117B0BCC5}"/>
    <cellStyle name="40% - Accent1 55 3" xfId="7921" xr:uid="{79800483-D250-4A06-B41C-92A8C120D411}"/>
    <cellStyle name="40% - Accent1 55 3 2" xfId="13633" xr:uid="{AF85D6B0-174D-4648-9478-CC1EBF6206DD}"/>
    <cellStyle name="40% - Accent1 55 3 2 2" xfId="42311" xr:uid="{04D89E24-41BB-4E09-89CE-EB835ACD7492}"/>
    <cellStyle name="40% - Accent1 55 3 3" xfId="22486" xr:uid="{8AC6E4D1-5CA8-40CC-B55D-674EEA899AAA}"/>
    <cellStyle name="40% - Accent1 55 3 3 2" xfId="51163" xr:uid="{B40B58CB-4862-4676-8401-1BED5F88119B}"/>
    <cellStyle name="40% - Accent1 55 3 4" xfId="36606" xr:uid="{1D3E31D2-40EA-4F70-AB42-273DE6F3DC59}"/>
    <cellStyle name="40% - Accent1 55 4" xfId="9338" xr:uid="{22EF5136-8F24-46BF-B8D5-1FF80BD7003F}"/>
    <cellStyle name="40% - Accent1 55 4 2" xfId="15050" xr:uid="{372659AD-414D-4471-9E72-03092A9AA867}"/>
    <cellStyle name="40% - Accent1 55 4 2 2" xfId="43728" xr:uid="{3ADB102C-0405-4812-9267-F5014FC89E8B}"/>
    <cellStyle name="40% - Accent1 55 4 3" xfId="23903" xr:uid="{A06B2553-1C2B-4953-B83C-17F84F33ABDF}"/>
    <cellStyle name="40% - Accent1 55 4 3 2" xfId="52580" xr:uid="{7CD9502F-D20A-4590-8DA0-63338ACAA9F7}"/>
    <cellStyle name="40% - Accent1 55 4 4" xfId="38023" xr:uid="{5C92E879-F38E-4039-9B47-D110A33BCCC9}"/>
    <cellStyle name="40% - Accent1 55 5" xfId="16565" xr:uid="{B821CBE6-6FF1-46B0-9BF8-3DA237C090F0}"/>
    <cellStyle name="40% - Accent1 55 5 2" xfId="25418" xr:uid="{01806D6D-34B1-4C36-8EC3-D9B69AFF84B2}"/>
    <cellStyle name="40% - Accent1 55 5 2 2" xfId="54095" xr:uid="{E2592C37-C961-4E4E-9410-54E39799748B}"/>
    <cellStyle name="40% - Accent1 55 5 3" xfId="45243" xr:uid="{D8B8DC4A-D5D5-415D-8CFC-FDC0CDF3786C}"/>
    <cellStyle name="40% - Accent1 55 6" xfId="18124" xr:uid="{838D8F82-503F-45CA-912D-6506CC4C1A22}"/>
    <cellStyle name="40% - Accent1 55 6 2" xfId="26977" xr:uid="{576B0C12-F3C3-40BF-82BC-D20665EE6CB8}"/>
    <cellStyle name="40% - Accent1 55 6 2 2" xfId="55654" xr:uid="{3029A008-77B7-4801-8224-CA032B96E81F}"/>
    <cellStyle name="40% - Accent1 55 6 3" xfId="46802" xr:uid="{D3FA13E9-D891-4547-A99B-D513B3460522}"/>
    <cellStyle name="40% - Accent1 55 7" xfId="10865" xr:uid="{65B1DB52-00BB-4109-B57A-E65FFEA820E3}"/>
    <cellStyle name="40% - Accent1 55 7 2" xfId="28570" xr:uid="{9B103D72-7378-4B1B-BBFC-6DC656A9987C}"/>
    <cellStyle name="40% - Accent1 55 7 2 2" xfId="57247" xr:uid="{F52E1ABD-3DC1-4E56-9BB2-3794F9CF9333}"/>
    <cellStyle name="40% - Accent1 55 7 3" xfId="39543" xr:uid="{5E11AF78-1E3F-4BA5-B859-58E30F17B205}"/>
    <cellStyle name="40% - Accent1 55 8" xfId="19718" xr:uid="{5B1EF4E7-E98B-4285-B390-7EF0005E55F2}"/>
    <cellStyle name="40% - Accent1 55 8 2" xfId="48395" xr:uid="{7B5FAA3B-C26B-40E8-BE30-40D4C5B21DFA}"/>
    <cellStyle name="40% - Accent1 55 9" xfId="33838" xr:uid="{A6732F2C-AAFE-4F11-A6A5-4AC2A599186F}"/>
    <cellStyle name="40% - Accent1 56" xfId="5175" xr:uid="{AA17FD10-43C2-4F2B-A463-EA9EF4ACE65D}"/>
    <cellStyle name="40% - Accent1 56 2" xfId="6526" xr:uid="{39EF161D-A3DD-40CC-AB59-DA9D815BFEA4}"/>
    <cellStyle name="40% - Accent1 56 2 2" xfId="12238" xr:uid="{F3E5CF97-C48E-4FA1-89C0-E5E702057A03}"/>
    <cellStyle name="40% - Accent1 56 2 2 2" xfId="40916" xr:uid="{A3FBF62A-BFE4-474C-9F87-7329699AAD0B}"/>
    <cellStyle name="40% - Accent1 56 2 3" xfId="21091" xr:uid="{EBD86EC7-F9E7-443B-B69A-298EAB2E1E9C}"/>
    <cellStyle name="40% - Accent1 56 2 3 2" xfId="49768" xr:uid="{4E0DC285-F8B2-4C8C-85DE-AAABD2AEACD7}"/>
    <cellStyle name="40% - Accent1 56 2 4" xfId="35211" xr:uid="{D195D081-B0C1-41D0-8F5C-E96399A0E064}"/>
    <cellStyle name="40% - Accent1 56 3" xfId="7943" xr:uid="{E9A2AA9F-C431-41A6-9C3D-26771A285EC8}"/>
    <cellStyle name="40% - Accent1 56 3 2" xfId="13655" xr:uid="{D3C018CE-1045-44E4-BA87-6968C469B68D}"/>
    <cellStyle name="40% - Accent1 56 3 2 2" xfId="42333" xr:uid="{E59443F6-DE3C-4750-8207-85ECC24A5238}"/>
    <cellStyle name="40% - Accent1 56 3 3" xfId="22508" xr:uid="{A9E54B13-E9FC-440D-B2A0-835D80CEACD1}"/>
    <cellStyle name="40% - Accent1 56 3 3 2" xfId="51185" xr:uid="{276A2045-3E74-4636-AE63-4074E945E4EF}"/>
    <cellStyle name="40% - Accent1 56 3 4" xfId="36628" xr:uid="{C8D96471-8C77-48D5-B00E-63BBA11FEC3E}"/>
    <cellStyle name="40% - Accent1 56 4" xfId="9360" xr:uid="{2B87EB33-E9A6-43A4-95FA-C28953B8C3C1}"/>
    <cellStyle name="40% - Accent1 56 4 2" xfId="15072" xr:uid="{A4313F0B-4689-4029-AC78-1AD8C8F334DF}"/>
    <cellStyle name="40% - Accent1 56 4 2 2" xfId="43750" xr:uid="{2B59578E-2300-479D-8C1B-36BC8FCB4A27}"/>
    <cellStyle name="40% - Accent1 56 4 3" xfId="23925" xr:uid="{C7C21767-81EE-4A6F-9251-4E9EACCF49EB}"/>
    <cellStyle name="40% - Accent1 56 4 3 2" xfId="52602" xr:uid="{948D4118-D6FA-412A-8BD2-8F1740040F8E}"/>
    <cellStyle name="40% - Accent1 56 4 4" xfId="38045" xr:uid="{BA8AEFAF-79C8-44D7-AC32-4745CEAE7CF8}"/>
    <cellStyle name="40% - Accent1 56 5" xfId="16587" xr:uid="{0C14DEC2-EDFE-4814-BEFC-A573229577FB}"/>
    <cellStyle name="40% - Accent1 56 5 2" xfId="25440" xr:uid="{243DEE54-3B3A-476B-BDEE-51D64027C1C4}"/>
    <cellStyle name="40% - Accent1 56 5 2 2" xfId="54117" xr:uid="{C4ED516D-E2B8-4627-8E0C-325EDBD44234}"/>
    <cellStyle name="40% - Accent1 56 5 3" xfId="45265" xr:uid="{9550FF55-9387-46C9-8CEC-530F2D4D73A4}"/>
    <cellStyle name="40% - Accent1 56 6" xfId="18146" xr:uid="{C495DD30-71EF-4D9F-8569-B79D9386DE57}"/>
    <cellStyle name="40% - Accent1 56 6 2" xfId="26999" xr:uid="{05F4A440-D1A1-4A6F-97A7-5D1C063E782C}"/>
    <cellStyle name="40% - Accent1 56 6 2 2" xfId="55676" xr:uid="{ECAAB755-F8DF-4FF9-B24E-55DBFB98AA98}"/>
    <cellStyle name="40% - Accent1 56 6 3" xfId="46824" xr:uid="{1669C5FE-2D57-4E8D-929B-859C27A85B89}"/>
    <cellStyle name="40% - Accent1 56 7" xfId="10887" xr:uid="{1CBFC88E-2622-420F-9398-90B05D6F4C07}"/>
    <cellStyle name="40% - Accent1 56 7 2" xfId="28592" xr:uid="{C9016238-50D6-4F81-AAC6-4A0744C982E9}"/>
    <cellStyle name="40% - Accent1 56 7 2 2" xfId="57269" xr:uid="{98018F69-B150-44C6-A78E-11F9F0D0AF79}"/>
    <cellStyle name="40% - Accent1 56 7 3" xfId="39565" xr:uid="{EFAB8D96-C477-4753-B9D8-043A48CAB34C}"/>
    <cellStyle name="40% - Accent1 56 8" xfId="19740" xr:uid="{B34D21A5-D94A-49BE-B56E-A93EE5BFE43D}"/>
    <cellStyle name="40% - Accent1 56 8 2" xfId="48417" xr:uid="{AD37CFDE-4732-4CAB-99E6-3C6CD0CA0C58}"/>
    <cellStyle name="40% - Accent1 56 9" xfId="33860" xr:uid="{5C4F90FD-6860-40BD-81D2-F043F12696D2}"/>
    <cellStyle name="40% - Accent1 57" xfId="5197" xr:uid="{04F922FE-A95B-46E4-B945-28A1049C45F9}"/>
    <cellStyle name="40% - Accent1 57 2" xfId="6548" xr:uid="{3E95983F-DAEA-4E06-8829-6AD3A37258B6}"/>
    <cellStyle name="40% - Accent1 57 2 2" xfId="12260" xr:uid="{4296CA1E-4C54-40A4-AD24-E0F95E4B7EF2}"/>
    <cellStyle name="40% - Accent1 57 2 2 2" xfId="40938" xr:uid="{5017F4B1-C59B-4AF8-8E11-75F8C44CE299}"/>
    <cellStyle name="40% - Accent1 57 2 3" xfId="21113" xr:uid="{58E9E8FF-CC6F-4C53-9927-0C95F8F9E518}"/>
    <cellStyle name="40% - Accent1 57 2 3 2" xfId="49790" xr:uid="{25810C1A-278A-436E-8CA0-3A54E6B7EF93}"/>
    <cellStyle name="40% - Accent1 57 2 4" xfId="35233" xr:uid="{38E266B5-F0E4-4A66-8E3B-CA10D612FA51}"/>
    <cellStyle name="40% - Accent1 57 3" xfId="7965" xr:uid="{04AAB70A-B538-43A9-B57F-5CE224492248}"/>
    <cellStyle name="40% - Accent1 57 3 2" xfId="13677" xr:uid="{A14BF3E9-5627-44CB-8BCA-79B896A2B5B9}"/>
    <cellStyle name="40% - Accent1 57 3 2 2" xfId="42355" xr:uid="{E73D6F4A-5D65-461C-B232-98FD174D3A0D}"/>
    <cellStyle name="40% - Accent1 57 3 3" xfId="22530" xr:uid="{EA1D2171-1555-4BE2-885B-9C55E9A8B41E}"/>
    <cellStyle name="40% - Accent1 57 3 3 2" xfId="51207" xr:uid="{8DE87B1F-3FA2-4BF1-94AF-C349129834EA}"/>
    <cellStyle name="40% - Accent1 57 3 4" xfId="36650" xr:uid="{C96756D9-DAE6-4736-B08E-EF8A70056913}"/>
    <cellStyle name="40% - Accent1 57 4" xfId="9382" xr:uid="{0FEFDEF8-2E04-494C-A9FE-AA4AC00F7ED5}"/>
    <cellStyle name="40% - Accent1 57 4 2" xfId="15094" xr:uid="{BB5292FC-918D-4DC0-A777-B18AE46A4750}"/>
    <cellStyle name="40% - Accent1 57 4 2 2" xfId="43772" xr:uid="{EADF3306-12F1-461C-B46A-72EAB3C3A1C1}"/>
    <cellStyle name="40% - Accent1 57 4 3" xfId="23947" xr:uid="{257EFC1B-CE5E-428B-A8C5-DAFBC8587989}"/>
    <cellStyle name="40% - Accent1 57 4 3 2" xfId="52624" xr:uid="{FBAE6BF4-7112-4DBF-B91E-EA99805E41F3}"/>
    <cellStyle name="40% - Accent1 57 4 4" xfId="38067" xr:uid="{750C5BB9-4BEA-4A25-9972-FE2A25D1B1B3}"/>
    <cellStyle name="40% - Accent1 57 5" xfId="16609" xr:uid="{2AFB9CF3-D1C9-4FD8-9B6C-D0791B73AA3F}"/>
    <cellStyle name="40% - Accent1 57 5 2" xfId="25462" xr:uid="{A05EB329-4FF7-43F0-94F9-266102DD817E}"/>
    <cellStyle name="40% - Accent1 57 5 2 2" xfId="54139" xr:uid="{1065D56F-6380-4E09-8229-CB877CC25191}"/>
    <cellStyle name="40% - Accent1 57 5 3" xfId="45287" xr:uid="{ACA1D55D-A5D9-4090-AF34-5440E970216C}"/>
    <cellStyle name="40% - Accent1 57 6" xfId="18168" xr:uid="{7CB1A8F9-27B8-47BA-8D9A-54647D4AB902}"/>
    <cellStyle name="40% - Accent1 57 6 2" xfId="27021" xr:uid="{118E5804-AA12-45B8-AD82-7B32F16E15C7}"/>
    <cellStyle name="40% - Accent1 57 6 2 2" xfId="55698" xr:uid="{5F71E326-86AD-4C46-A6C0-2381A3636EA8}"/>
    <cellStyle name="40% - Accent1 57 6 3" xfId="46846" xr:uid="{315251CE-1699-474F-A93C-B3C944DCB101}"/>
    <cellStyle name="40% - Accent1 57 7" xfId="10909" xr:uid="{490BB963-B6CF-47EA-862E-6FA21C6BB2CB}"/>
    <cellStyle name="40% - Accent1 57 7 2" xfId="28614" xr:uid="{3DA82FFE-AA9F-4E49-A96B-9EB436DB1E90}"/>
    <cellStyle name="40% - Accent1 57 7 2 2" xfId="57291" xr:uid="{CD4C3B76-7915-4F27-90EF-208419543116}"/>
    <cellStyle name="40% - Accent1 57 7 3" xfId="39587" xr:uid="{31554596-A11F-408E-8A32-C4F6AE3E55A6}"/>
    <cellStyle name="40% - Accent1 57 8" xfId="19762" xr:uid="{624EC589-A267-429D-A238-FAA0AE5EB163}"/>
    <cellStyle name="40% - Accent1 57 8 2" xfId="48439" xr:uid="{0E369C5F-8164-482F-9438-1476F5BA7BE1}"/>
    <cellStyle name="40% - Accent1 57 9" xfId="33882" xr:uid="{B6524933-F641-440B-AAAE-2F904CFFC515}"/>
    <cellStyle name="40% - Accent1 58" xfId="5219" xr:uid="{943173B7-6178-427F-B399-614DAF0259DC}"/>
    <cellStyle name="40% - Accent1 58 2" xfId="6570" xr:uid="{40A815D2-61D2-4AC8-B8A5-A4B305EB4991}"/>
    <cellStyle name="40% - Accent1 58 2 2" xfId="12282" xr:uid="{FAA5E721-9F68-4EB7-9B8D-DB49B5B1D7C0}"/>
    <cellStyle name="40% - Accent1 58 2 2 2" xfId="40960" xr:uid="{E30CC02E-92A7-40EA-BAEE-4D66E7E107CC}"/>
    <cellStyle name="40% - Accent1 58 2 3" xfId="21135" xr:uid="{2E519633-2B0B-4D89-B760-F20A82269048}"/>
    <cellStyle name="40% - Accent1 58 2 3 2" xfId="49812" xr:uid="{63540B2D-7D88-49A0-8A72-D7031C6013B7}"/>
    <cellStyle name="40% - Accent1 58 2 4" xfId="35255" xr:uid="{68E706E9-DD72-4808-8E96-407EC8682EE2}"/>
    <cellStyle name="40% - Accent1 58 3" xfId="7987" xr:uid="{4B769120-4160-40F3-A329-4BC9FD06C393}"/>
    <cellStyle name="40% - Accent1 58 3 2" xfId="13699" xr:uid="{11B6FCAF-C7F7-4B0C-A7F0-61FCCF9F0D4A}"/>
    <cellStyle name="40% - Accent1 58 3 2 2" xfId="42377" xr:uid="{2BBAA63C-7173-4FE7-A2E4-A5940C290DBF}"/>
    <cellStyle name="40% - Accent1 58 3 3" xfId="22552" xr:uid="{4BFCB93F-858E-42D0-8DCF-84418D701793}"/>
    <cellStyle name="40% - Accent1 58 3 3 2" xfId="51229" xr:uid="{A15AE0DB-6539-4AE3-8B65-F73D2890EDF5}"/>
    <cellStyle name="40% - Accent1 58 3 4" xfId="36672" xr:uid="{70EA93CF-2DD3-4AFB-9E20-27CF16FD138E}"/>
    <cellStyle name="40% - Accent1 58 4" xfId="9404" xr:uid="{0911E497-0B34-4F7F-975E-EA3AA1D30C8F}"/>
    <cellStyle name="40% - Accent1 58 4 2" xfId="15116" xr:uid="{CC20EB4B-49C8-487D-8B7A-CC89D7C5DC97}"/>
    <cellStyle name="40% - Accent1 58 4 2 2" xfId="43794" xr:uid="{992D85F7-9B05-42EF-A50E-EB74082F4535}"/>
    <cellStyle name="40% - Accent1 58 4 3" xfId="23969" xr:uid="{48CDDE52-0406-4B44-ADB9-540544A51412}"/>
    <cellStyle name="40% - Accent1 58 4 3 2" xfId="52646" xr:uid="{620DF6B0-1AA4-4A33-9714-74B94EFAFD1B}"/>
    <cellStyle name="40% - Accent1 58 4 4" xfId="38089" xr:uid="{C697FD36-DC04-49ED-ACF7-7E8DC8CFA727}"/>
    <cellStyle name="40% - Accent1 58 5" xfId="16631" xr:uid="{E5B6C1DB-B088-4846-9B50-044DFF507CEB}"/>
    <cellStyle name="40% - Accent1 58 5 2" xfId="25484" xr:uid="{CAF58DA1-99F4-4A7B-A0C3-EC8BCAE57C8B}"/>
    <cellStyle name="40% - Accent1 58 5 2 2" xfId="54161" xr:uid="{0BA18BB9-264C-4850-B312-DD78F1BF4E8D}"/>
    <cellStyle name="40% - Accent1 58 5 3" xfId="45309" xr:uid="{B6FB2555-E6F8-4D8D-BE15-6B877898A26B}"/>
    <cellStyle name="40% - Accent1 58 6" xfId="18190" xr:uid="{72DC9F6D-4C6A-4BEF-B3B8-A85D972DD0EB}"/>
    <cellStyle name="40% - Accent1 58 6 2" xfId="27043" xr:uid="{4E087B91-D71F-47F0-B2E9-E75D322E8E8B}"/>
    <cellStyle name="40% - Accent1 58 6 2 2" xfId="55720" xr:uid="{0AE49BE4-96A1-498F-9B00-D790B26B3A01}"/>
    <cellStyle name="40% - Accent1 58 6 3" xfId="46868" xr:uid="{48103DDF-3837-4536-9609-3BED3F4C0BCE}"/>
    <cellStyle name="40% - Accent1 58 7" xfId="10931" xr:uid="{56EDF0EB-BB7A-474D-BB5C-CE6E38204665}"/>
    <cellStyle name="40% - Accent1 58 7 2" xfId="28636" xr:uid="{AB704990-25B6-4096-A62F-D8E5DC96931C}"/>
    <cellStyle name="40% - Accent1 58 7 2 2" xfId="57313" xr:uid="{D195ECBF-F125-49A8-AB58-B8535DF807B4}"/>
    <cellStyle name="40% - Accent1 58 7 3" xfId="39609" xr:uid="{41020ABD-2BE7-4563-8851-B823561D6BF0}"/>
    <cellStyle name="40% - Accent1 58 8" xfId="19784" xr:uid="{7AF81D74-51C0-415A-8416-3682F5DDA7C3}"/>
    <cellStyle name="40% - Accent1 58 8 2" xfId="48461" xr:uid="{E4A65ED8-2DD1-462C-BAAC-492474582B05}"/>
    <cellStyle name="40% - Accent1 58 9" xfId="33904" xr:uid="{3C967EAC-4D67-4663-A05F-5EFD70624B8C}"/>
    <cellStyle name="40% - Accent1 59" xfId="5241" xr:uid="{9533341B-F16D-410D-BE8E-45E561EF9B30}"/>
    <cellStyle name="40% - Accent1 59 2" xfId="6592" xr:uid="{4A4A838F-3E29-40F5-9D02-1DBBC8B065C5}"/>
    <cellStyle name="40% - Accent1 59 2 2" xfId="12304" xr:uid="{958C066F-B09B-4B49-9F25-C75B681E3B8C}"/>
    <cellStyle name="40% - Accent1 59 2 2 2" xfId="40982" xr:uid="{96AB971F-E057-4A10-BF82-7DFE602A9F3B}"/>
    <cellStyle name="40% - Accent1 59 2 3" xfId="21157" xr:uid="{AD2EB9F4-F490-4D1C-9AC5-528AC301FCEB}"/>
    <cellStyle name="40% - Accent1 59 2 3 2" xfId="49834" xr:uid="{F4EE6CA0-07C3-44FB-877C-D3971CC0E4CD}"/>
    <cellStyle name="40% - Accent1 59 2 4" xfId="35277" xr:uid="{07149678-0EDF-44FB-AA16-040BEB193A64}"/>
    <cellStyle name="40% - Accent1 59 3" xfId="8009" xr:uid="{7B318659-48F1-4359-96B7-6CD9696319DB}"/>
    <cellStyle name="40% - Accent1 59 3 2" xfId="13721" xr:uid="{94DE5131-E3DD-43C4-AA87-7E476BB70DE6}"/>
    <cellStyle name="40% - Accent1 59 3 2 2" xfId="42399" xr:uid="{29B20198-DD0A-40BA-8D18-6B6676F7768E}"/>
    <cellStyle name="40% - Accent1 59 3 3" xfId="22574" xr:uid="{E88D342C-284A-4AFC-AF2B-D26187DCDA9F}"/>
    <cellStyle name="40% - Accent1 59 3 3 2" xfId="51251" xr:uid="{DEC261AF-81E6-49F3-A33F-88E7771D3A45}"/>
    <cellStyle name="40% - Accent1 59 3 4" xfId="36694" xr:uid="{C5ACA74F-5947-4903-807D-7744D606CFCB}"/>
    <cellStyle name="40% - Accent1 59 4" xfId="9426" xr:uid="{B3FB3EFD-72EA-4823-88AF-F2A5946D3963}"/>
    <cellStyle name="40% - Accent1 59 4 2" xfId="15138" xr:uid="{EFD588D1-2D23-4E24-9F0D-70E3EDCD878F}"/>
    <cellStyle name="40% - Accent1 59 4 2 2" xfId="43816" xr:uid="{8859D40D-B495-4D90-A761-2B95FD630E49}"/>
    <cellStyle name="40% - Accent1 59 4 3" xfId="23991" xr:uid="{A4617A6C-4412-4562-A0F0-A075C5A495D8}"/>
    <cellStyle name="40% - Accent1 59 4 3 2" xfId="52668" xr:uid="{91EB7D6E-C976-49EA-806E-B4FFAF36B66C}"/>
    <cellStyle name="40% - Accent1 59 4 4" xfId="38111" xr:uid="{6EFCC5DA-B3F5-4E6B-9E25-D0AF3E4DC42A}"/>
    <cellStyle name="40% - Accent1 59 5" xfId="16653" xr:uid="{4E6875C3-0006-433F-A402-7ECA6D831932}"/>
    <cellStyle name="40% - Accent1 59 5 2" xfId="25506" xr:uid="{82701F68-4CC3-4BF2-B3A3-364242351823}"/>
    <cellStyle name="40% - Accent1 59 5 2 2" xfId="54183" xr:uid="{B9C497CE-17D0-4832-8145-B6E901E9AC83}"/>
    <cellStyle name="40% - Accent1 59 5 3" xfId="45331" xr:uid="{F2E51400-FE9E-45C2-B648-CE298268954A}"/>
    <cellStyle name="40% - Accent1 59 6" xfId="18212" xr:uid="{5323106E-A5E3-4DD1-8A95-FF71B76DF439}"/>
    <cellStyle name="40% - Accent1 59 6 2" xfId="27065" xr:uid="{6C8CA11A-0FDC-4885-81CB-5D83A3DFE787}"/>
    <cellStyle name="40% - Accent1 59 6 2 2" xfId="55742" xr:uid="{09D004D7-F70E-4DA3-8A2C-EEEF1D73C450}"/>
    <cellStyle name="40% - Accent1 59 6 3" xfId="46890" xr:uid="{034EFDBA-E645-4589-8795-2BD421930DAA}"/>
    <cellStyle name="40% - Accent1 59 7" xfId="10953" xr:uid="{5BABE4EA-1C03-4BFE-BEAF-19DA348E7443}"/>
    <cellStyle name="40% - Accent1 59 7 2" xfId="28658" xr:uid="{68C7469F-57A9-4593-B79F-CE841B5DBCF8}"/>
    <cellStyle name="40% - Accent1 59 7 2 2" xfId="57335" xr:uid="{DA06E78B-B31B-4A8B-8352-3CF7C3C3B722}"/>
    <cellStyle name="40% - Accent1 59 7 3" xfId="39631" xr:uid="{B1004021-8D93-40DE-B29C-A8AE1EA1D98C}"/>
    <cellStyle name="40% - Accent1 59 8" xfId="19806" xr:uid="{702D936F-5CA5-4AB2-8DFB-275CF3794663}"/>
    <cellStyle name="40% - Accent1 59 8 2" xfId="48483" xr:uid="{26F224A3-794E-431F-B7DF-2A1F019DAFB3}"/>
    <cellStyle name="40% - Accent1 59 9" xfId="33926" xr:uid="{9770F52D-F9E7-4375-8BF3-5602CFAA040A}"/>
    <cellStyle name="40% - Accent1 6" xfId="270" xr:uid="{F97B45C2-0675-46FF-85D0-773EA24F4248}"/>
    <cellStyle name="40% - Accent1 6 10" xfId="4075" xr:uid="{B9FDC0B2-4C9D-4E85-8530-A14DFFBF597E}"/>
    <cellStyle name="40% - Accent1 6 10 2" xfId="32760" xr:uid="{0708F9A3-9FA8-42EA-9AB0-CF7920A53CD1}"/>
    <cellStyle name="40% - Accent1 6 11" xfId="9787" xr:uid="{04849C27-7F22-4298-A46C-DBF4E5FF9369}"/>
    <cellStyle name="40% - Accent1 6 11 2" xfId="38465" xr:uid="{6F9D04EF-BFC9-40E5-A1AC-1476A8E9E2E5}"/>
    <cellStyle name="40% - Accent1 6 12" xfId="18640" xr:uid="{901B81B9-053F-41C9-B74B-C3197D2AD9C8}"/>
    <cellStyle name="40% - Accent1 6 12 2" xfId="47317" xr:uid="{90C95650-60EF-42E2-BC2F-63565F3978B2}"/>
    <cellStyle name="40% - Accent1 6 13" xfId="29184" xr:uid="{1104C59F-6FF6-4C7E-BEAC-43F8EA5E5A1F}"/>
    <cellStyle name="40% - Accent1 6 2" xfId="345" xr:uid="{2E853065-EB86-44B8-A60C-2007A72DFB2D}"/>
    <cellStyle name="40% - Accent1 6 2 2" xfId="2312" xr:uid="{6B6A42E8-8031-40E7-AAA3-BA5C1CCED592}"/>
    <cellStyle name="40% - Accent1 6 2 2 2" xfId="31052" xr:uid="{46C03D37-F33C-44DC-88F4-24B99445A167}"/>
    <cellStyle name="40% - Accent1 6 2 3" xfId="5426" xr:uid="{673C7CC1-5759-4DB3-80CF-CC082EE8BC0A}"/>
    <cellStyle name="40% - Accent1 6 2 3 2" xfId="34111" xr:uid="{B6BB070A-C787-4554-984C-DF537156C110}"/>
    <cellStyle name="40% - Accent1 6 2 4" xfId="11138" xr:uid="{5069517E-2AA9-4B25-9694-D285945C81CC}"/>
    <cellStyle name="40% - Accent1 6 2 4 2" xfId="39816" xr:uid="{705DD53A-54CC-430F-BB41-1E18E8E9EE1D}"/>
    <cellStyle name="40% - Accent1 6 2 5" xfId="19991" xr:uid="{DFA2B536-2938-4F4B-97D3-B3869092764B}"/>
    <cellStyle name="40% - Accent1 6 2 5 2" xfId="48668" xr:uid="{CBD4872A-8EC8-448A-8CB3-7F20303BCF54}"/>
    <cellStyle name="40% - Accent1 6 2 6" xfId="29259" xr:uid="{7A2445A3-9A4E-425D-8639-94B61BFB5DB4}"/>
    <cellStyle name="40% - Accent1 6 3" xfId="454" xr:uid="{AFBDB1FE-A5CF-45DD-8D47-170C47974E25}"/>
    <cellStyle name="40% - Accent1 6 3 2" xfId="2408" xr:uid="{0060E633-D3EB-4312-875E-C3E6715FA063}"/>
    <cellStyle name="40% - Accent1 6 3 2 2" xfId="31148" xr:uid="{4FF24EF0-5747-4998-8B8C-8C5DDBC2AECF}"/>
    <cellStyle name="40% - Accent1 6 3 3" xfId="6843" xr:uid="{0F962757-8981-40D5-92D3-6787C437A542}"/>
    <cellStyle name="40% - Accent1 6 3 3 2" xfId="35528" xr:uid="{B47A0A23-B624-4231-BCD1-78522A3CE60D}"/>
    <cellStyle name="40% - Accent1 6 3 4" xfId="12555" xr:uid="{EF7FB4C3-196F-4907-93D2-C1C0E424C270}"/>
    <cellStyle name="40% - Accent1 6 3 4 2" xfId="41233" xr:uid="{2942795E-AF9D-4FBD-A0E1-6CD494D12453}"/>
    <cellStyle name="40% - Accent1 6 3 5" xfId="21408" xr:uid="{1CC2CCB6-6E7B-4A4F-BBA5-0CA5DA2A1069}"/>
    <cellStyle name="40% - Accent1 6 3 5 2" xfId="50085" xr:uid="{3A1D9166-9E22-4C4E-832A-B1E4E7D73B8F}"/>
    <cellStyle name="40% - Accent1 6 3 6" xfId="29355" xr:uid="{A6DEDAFA-5F41-43AE-A72A-717EC8BDEA18}"/>
    <cellStyle name="40% - Accent1 6 4" xfId="573" xr:uid="{C29F30DD-9365-4058-ACB8-972DDE3F203C}"/>
    <cellStyle name="40% - Accent1 6 4 2" xfId="2527" xr:uid="{B0E4692A-4465-4F23-A9E6-D80E00BE8C4B}"/>
    <cellStyle name="40% - Accent1 6 4 2 2" xfId="31267" xr:uid="{364C083F-C893-432B-BE7C-5361BE333AAF}"/>
    <cellStyle name="40% - Accent1 6 4 3" xfId="8260" xr:uid="{42364060-6AC9-460E-86B7-3C387D820CEF}"/>
    <cellStyle name="40% - Accent1 6 4 3 2" xfId="36945" xr:uid="{BB89F73F-DC75-4D20-B47F-7449046CA9D2}"/>
    <cellStyle name="40% - Accent1 6 4 4" xfId="13972" xr:uid="{1BB83B4C-1BF3-48E4-B480-0F59D31ADB1C}"/>
    <cellStyle name="40% - Accent1 6 4 4 2" xfId="42650" xr:uid="{81041A62-AF3E-4BF3-B144-9ECF003BCD2E}"/>
    <cellStyle name="40% - Accent1 6 4 5" xfId="22825" xr:uid="{1BE23ADE-69E7-4C6B-9114-52C555BC6F27}"/>
    <cellStyle name="40% - Accent1 6 4 5 2" xfId="51502" xr:uid="{67A5627B-3382-49AE-8674-81087B3BB010}"/>
    <cellStyle name="40% - Accent1 6 4 6" xfId="29474" xr:uid="{2E81D834-1647-4EB6-9267-AA0587993680}"/>
    <cellStyle name="40% - Accent1 6 5" xfId="714" xr:uid="{F281A9B6-2033-4A49-BA38-C62E9E1B70FC}"/>
    <cellStyle name="40% - Accent1 6 5 2" xfId="2668" xr:uid="{F9AA17B5-40EC-48AC-BA55-3640D2556FCA}"/>
    <cellStyle name="40% - Accent1 6 5 2 2" xfId="31408" xr:uid="{B99CBE08-EDD9-42B1-80A2-56B398AA15F2}"/>
    <cellStyle name="40% - Accent1 6 5 3" xfId="15487" xr:uid="{E8F7B94B-F62A-42D8-AA70-04D42E459CBC}"/>
    <cellStyle name="40% - Accent1 6 5 3 2" xfId="44165" xr:uid="{6648F8CE-874B-49DF-A20C-91FD29AA0DC4}"/>
    <cellStyle name="40% - Accent1 6 5 4" xfId="24340" xr:uid="{64DA684A-5701-41CE-A2D2-CD417230A1F4}"/>
    <cellStyle name="40% - Accent1 6 5 4 2" xfId="53017" xr:uid="{75192DB7-C7C4-468E-89F9-780BE57B3A5D}"/>
    <cellStyle name="40% - Accent1 6 5 5" xfId="29615" xr:uid="{AF7FD3E9-4BCC-4141-B59C-75197578852D}"/>
    <cellStyle name="40% - Accent1 6 6" xfId="987" xr:uid="{F1B1DDC2-E7C2-4D8A-848B-1F00E737C1D3}"/>
    <cellStyle name="40% - Accent1 6 6 2" xfId="2941" xr:uid="{E84E253E-93EA-4C87-8156-3065FA6B3E8E}"/>
    <cellStyle name="40% - Accent1 6 6 2 2" xfId="31681" xr:uid="{0211FD9D-4CDF-4191-8D28-D8BF90628C99}"/>
    <cellStyle name="40% - Accent1 6 6 3" xfId="17046" xr:uid="{72973750-90DE-4243-B212-413CA801CFA5}"/>
    <cellStyle name="40% - Accent1 6 6 3 2" xfId="45724" xr:uid="{DC706B86-3A18-4016-A06A-FEE791636BF7}"/>
    <cellStyle name="40% - Accent1 6 6 4" xfId="25899" xr:uid="{99A81806-8AFE-4669-B0BD-CE9CE4B8B9B3}"/>
    <cellStyle name="40% - Accent1 6 6 4 2" xfId="54576" xr:uid="{C33A64AA-8E48-4146-B202-96A3C6D913CA}"/>
    <cellStyle name="40% - Accent1 6 6 5" xfId="29888" xr:uid="{2DF500A3-5F18-4734-B14E-0A9A6C38A266}"/>
    <cellStyle name="40% - Accent1 6 7" xfId="1282" xr:uid="{BF8EC46C-9023-4FF0-91D3-85E0725FC99E}"/>
    <cellStyle name="40% - Accent1 6 7 2" xfId="3236" xr:uid="{41B2D958-490D-40FD-9691-205E73249705}"/>
    <cellStyle name="40% - Accent1 6 7 2 2" xfId="31976" xr:uid="{FEA3651F-F15D-44EB-A893-8FB27C5E0DBE}"/>
    <cellStyle name="40% - Accent1 6 7 3" xfId="27492" xr:uid="{9F3974BA-C19C-48C5-A3E1-E6E35F07F473}"/>
    <cellStyle name="40% - Accent1 6 7 3 2" xfId="56169" xr:uid="{98CAA4D4-1B4C-4E42-B5FF-269A9894C6D7}"/>
    <cellStyle name="40% - Accent1 6 7 4" xfId="30183" xr:uid="{66B0643B-5847-4AA2-8504-E75403CC534E}"/>
    <cellStyle name="40% - Accent1 6 8" xfId="1621" xr:uid="{389173D8-EDF5-4E3B-B85A-FC2E84D785FE}"/>
    <cellStyle name="40% - Accent1 6 8 2" xfId="3575" xr:uid="{90DF3C37-D647-4C7D-99B5-5E8DC1B116E1}"/>
    <cellStyle name="40% - Accent1 6 8 2 2" xfId="32315" xr:uid="{6EFFCD1C-9309-4FF7-B18E-DC33B9794DFA}"/>
    <cellStyle name="40% - Accent1 6 8 3" xfId="30522" xr:uid="{3E085671-1B78-4D0E-A53C-14AFA36DD9BA}"/>
    <cellStyle name="40% - Accent1 6 9" xfId="2237" xr:uid="{4437C7C8-6914-424B-B4D3-53AFD95AA4F7}"/>
    <cellStyle name="40% - Accent1 6 9 2" xfId="30977" xr:uid="{233703FB-EE04-40D5-A06B-B93F003A8A48}"/>
    <cellStyle name="40% - Accent1 60" xfId="5263" xr:uid="{5AB42043-D1A3-4C2D-B6E5-8500A1B65732}"/>
    <cellStyle name="40% - Accent1 60 2" xfId="6614" xr:uid="{24369AB6-0926-48B1-AD43-92BC6EF3ECC4}"/>
    <cellStyle name="40% - Accent1 60 2 2" xfId="12326" xr:uid="{D345A22C-6D6E-4067-8265-33BD96535799}"/>
    <cellStyle name="40% - Accent1 60 2 2 2" xfId="41004" xr:uid="{39D8EE05-2378-4287-9AF4-A3371FEAA159}"/>
    <cellStyle name="40% - Accent1 60 2 3" xfId="21179" xr:uid="{25F4A443-92DC-4C95-B2FC-5DF9EE7C6D29}"/>
    <cellStyle name="40% - Accent1 60 2 3 2" xfId="49856" xr:uid="{239702F8-7A1C-4738-88D6-BBA245CE7F13}"/>
    <cellStyle name="40% - Accent1 60 2 4" xfId="35299" xr:uid="{ED41CEE2-0CCD-4E32-A0CD-04EC315767F2}"/>
    <cellStyle name="40% - Accent1 60 3" xfId="8031" xr:uid="{CDB9C689-2233-4E94-AA6C-1ABC87D2224A}"/>
    <cellStyle name="40% - Accent1 60 3 2" xfId="13743" xr:uid="{654984A5-C3D0-49EF-8F39-05B558F61330}"/>
    <cellStyle name="40% - Accent1 60 3 2 2" xfId="42421" xr:uid="{D03652A2-D0AF-4151-A513-76246AB1305E}"/>
    <cellStyle name="40% - Accent1 60 3 3" xfId="22596" xr:uid="{2E7BA816-077F-4DDC-87B0-311DB906C94E}"/>
    <cellStyle name="40% - Accent1 60 3 3 2" xfId="51273" xr:uid="{D305CA32-79A7-4305-968E-5CE53B6632FB}"/>
    <cellStyle name="40% - Accent1 60 3 4" xfId="36716" xr:uid="{8D380D36-7C39-42C1-9684-826E2D5DD5CC}"/>
    <cellStyle name="40% - Accent1 60 4" xfId="9448" xr:uid="{A9FB9B7E-A4DE-4B2B-B09F-21558F02F6FF}"/>
    <cellStyle name="40% - Accent1 60 4 2" xfId="15160" xr:uid="{19B34CD8-B02A-4F4B-8692-628C8D5B8CEC}"/>
    <cellStyle name="40% - Accent1 60 4 2 2" xfId="43838" xr:uid="{F739111E-8178-4575-A4A4-535F92B4AAB1}"/>
    <cellStyle name="40% - Accent1 60 4 3" xfId="24013" xr:uid="{9ACB9C38-8490-473A-B8D5-BD9AB149AFB6}"/>
    <cellStyle name="40% - Accent1 60 4 3 2" xfId="52690" xr:uid="{1100225B-D4F4-46A0-866D-CB04D399DDA9}"/>
    <cellStyle name="40% - Accent1 60 4 4" xfId="38133" xr:uid="{8A251F1B-1756-4044-9F3D-98C444CC0579}"/>
    <cellStyle name="40% - Accent1 60 5" xfId="16675" xr:uid="{7F929FFE-CE00-4FE6-98BA-13A3B8318C87}"/>
    <cellStyle name="40% - Accent1 60 5 2" xfId="25528" xr:uid="{0A059CBF-8C9F-4679-A982-BECEED005808}"/>
    <cellStyle name="40% - Accent1 60 5 2 2" xfId="54205" xr:uid="{80444406-D4D1-42EE-9754-76EE5CD3C50C}"/>
    <cellStyle name="40% - Accent1 60 5 3" xfId="45353" xr:uid="{11FA3F32-616D-45F0-B6C9-91E95EE4A927}"/>
    <cellStyle name="40% - Accent1 60 6" xfId="18234" xr:uid="{83ED3AF0-DE28-4609-85B8-9FE32EC7D03C}"/>
    <cellStyle name="40% - Accent1 60 6 2" xfId="27087" xr:uid="{84A3F311-CCBA-4BD2-88A2-3C578656C6CB}"/>
    <cellStyle name="40% - Accent1 60 6 2 2" xfId="55764" xr:uid="{4D4C341E-AD67-4A14-80E4-86A3823433D8}"/>
    <cellStyle name="40% - Accent1 60 6 3" xfId="46912" xr:uid="{BA18C949-8B39-4A3E-B8A8-86DDB10971A0}"/>
    <cellStyle name="40% - Accent1 60 7" xfId="10975" xr:uid="{A74AC8C7-8355-4253-9147-7AA228AA1671}"/>
    <cellStyle name="40% - Accent1 60 7 2" xfId="28680" xr:uid="{4C217AAC-F4EA-40B1-9E51-DB85024F6560}"/>
    <cellStyle name="40% - Accent1 60 7 2 2" xfId="57357" xr:uid="{0F5A4AAE-0A57-4B6D-A679-4198FAF4BBC3}"/>
    <cellStyle name="40% - Accent1 60 7 3" xfId="39653" xr:uid="{DB58A0EC-3041-4D22-B975-636B8AD1D000}"/>
    <cellStyle name="40% - Accent1 60 8" xfId="19828" xr:uid="{84BF711F-ED1B-43D5-B5FE-4DA016297B17}"/>
    <cellStyle name="40% - Accent1 60 8 2" xfId="48505" xr:uid="{AFF10C4B-26E1-4F0F-9FA3-9A69AEFA64D9}"/>
    <cellStyle name="40% - Accent1 60 9" xfId="33948" xr:uid="{C091F177-DC81-47E5-8C5E-367C52AC9038}"/>
    <cellStyle name="40% - Accent1 61" xfId="5285" xr:uid="{C1CB430B-56FC-4109-ABAA-C18E6FC5ADD8}"/>
    <cellStyle name="40% - Accent1 61 2" xfId="6636" xr:uid="{04B0B157-6869-4028-8F91-0916D88FB1F6}"/>
    <cellStyle name="40% - Accent1 61 2 2" xfId="12348" xr:uid="{B6FB134B-5C5B-44C2-89DB-95418FBB5A27}"/>
    <cellStyle name="40% - Accent1 61 2 2 2" xfId="41026" xr:uid="{72EF7507-147E-44C6-9ADE-CE66AD0CA816}"/>
    <cellStyle name="40% - Accent1 61 2 3" xfId="21201" xr:uid="{DE0F0DA9-684C-4B31-B9EC-FCCA0A3ACD19}"/>
    <cellStyle name="40% - Accent1 61 2 3 2" xfId="49878" xr:uid="{C9BF4E18-EBC0-43F3-B450-FD60506D5A08}"/>
    <cellStyle name="40% - Accent1 61 2 4" xfId="35321" xr:uid="{0E06481F-95F4-406E-9827-3DC97394183C}"/>
    <cellStyle name="40% - Accent1 61 3" xfId="8053" xr:uid="{1ECA3255-0D6E-46E8-B51D-53C48A9746BD}"/>
    <cellStyle name="40% - Accent1 61 3 2" xfId="13765" xr:uid="{DC8C0284-4A5D-4F7E-99F5-AB8B58A969B6}"/>
    <cellStyle name="40% - Accent1 61 3 2 2" xfId="42443" xr:uid="{67193BBB-6386-4B0A-8544-2D714D462615}"/>
    <cellStyle name="40% - Accent1 61 3 3" xfId="22618" xr:uid="{6D8A1FD9-28B8-44E8-9E4A-33D0011C9B7C}"/>
    <cellStyle name="40% - Accent1 61 3 3 2" xfId="51295" xr:uid="{092596F1-557C-408D-9534-D416729C2F56}"/>
    <cellStyle name="40% - Accent1 61 3 4" xfId="36738" xr:uid="{4BBC3785-3BEF-4A49-BF90-AEE7D645EA12}"/>
    <cellStyle name="40% - Accent1 61 4" xfId="9470" xr:uid="{39D6477F-83A9-4222-8F58-11634F42BAE5}"/>
    <cellStyle name="40% - Accent1 61 4 2" xfId="15182" xr:uid="{E2C4BCE3-55FD-4B5B-A3AE-E96416886359}"/>
    <cellStyle name="40% - Accent1 61 4 2 2" xfId="43860" xr:uid="{CFDC9ECD-01FF-48ED-94F1-45E1D9043136}"/>
    <cellStyle name="40% - Accent1 61 4 3" xfId="24035" xr:uid="{8786205C-6300-441E-9855-AAEB3A4527AD}"/>
    <cellStyle name="40% - Accent1 61 4 3 2" xfId="52712" xr:uid="{0BCBFAF0-ECBF-4A48-B87F-CFECD4AD9A61}"/>
    <cellStyle name="40% - Accent1 61 4 4" xfId="38155" xr:uid="{72CEC822-A501-4704-BA2B-FA2BF8A925C7}"/>
    <cellStyle name="40% - Accent1 61 5" xfId="16697" xr:uid="{55B6CEE5-F91B-441A-984C-C62C3992E498}"/>
    <cellStyle name="40% - Accent1 61 5 2" xfId="25550" xr:uid="{C99AFE81-A0D9-4F6A-B470-7C8D7BF3B77C}"/>
    <cellStyle name="40% - Accent1 61 5 2 2" xfId="54227" xr:uid="{DF8219B8-8645-47C7-BE64-D18244D323EB}"/>
    <cellStyle name="40% - Accent1 61 5 3" xfId="45375" xr:uid="{86AB8ED1-D6E9-4AA3-B2A2-A17448EE499A}"/>
    <cellStyle name="40% - Accent1 61 6" xfId="18256" xr:uid="{1607250D-C19D-4F5D-9053-C70CF05038EF}"/>
    <cellStyle name="40% - Accent1 61 6 2" xfId="27109" xr:uid="{50D4F304-7D9E-4D34-89F1-1ECC3BD6177D}"/>
    <cellStyle name="40% - Accent1 61 6 2 2" xfId="55786" xr:uid="{FA15426B-380B-45A2-BEDD-621F25879778}"/>
    <cellStyle name="40% - Accent1 61 6 3" xfId="46934" xr:uid="{215976C5-1977-4E9B-B8C6-CB042BDC76B0}"/>
    <cellStyle name="40% - Accent1 61 7" xfId="10997" xr:uid="{188F8F89-8790-41B5-A0A0-B9131A5889BB}"/>
    <cellStyle name="40% - Accent1 61 7 2" xfId="28702" xr:uid="{6D7FD824-5582-4E1A-8250-A836B7F6709E}"/>
    <cellStyle name="40% - Accent1 61 7 2 2" xfId="57379" xr:uid="{079FFCA7-0A8A-4C45-9258-DBE4604731C3}"/>
    <cellStyle name="40% - Accent1 61 7 3" xfId="39675" xr:uid="{29E401FF-874D-4178-AB81-0FA0A84C140E}"/>
    <cellStyle name="40% - Accent1 61 8" xfId="19850" xr:uid="{13343984-6ACD-46E3-BBE6-218A1CC53502}"/>
    <cellStyle name="40% - Accent1 61 8 2" xfId="48527" xr:uid="{859DEF20-C293-40B4-8A85-3F627E9503A8}"/>
    <cellStyle name="40% - Accent1 61 9" xfId="33970" xr:uid="{1E689EF8-0B02-444B-964B-B3EC4F5F12BB}"/>
    <cellStyle name="40% - Accent1 62" xfId="5307" xr:uid="{C9E5228F-0FA8-4F10-A5C7-C40D3BD1DFCE}"/>
    <cellStyle name="40% - Accent1 62 2" xfId="6658" xr:uid="{D442BF70-76ED-4F2E-B4FA-7C5E94BF1DF5}"/>
    <cellStyle name="40% - Accent1 62 2 2" xfId="12370" xr:uid="{3DA2DC31-C5F6-49A5-8740-3D5B92F49A6C}"/>
    <cellStyle name="40% - Accent1 62 2 2 2" xfId="41048" xr:uid="{33AD41BE-4477-4302-B5E4-9BAE2D8E26C9}"/>
    <cellStyle name="40% - Accent1 62 2 3" xfId="21223" xr:uid="{A4632429-054F-4078-A13D-2451A5FCF787}"/>
    <cellStyle name="40% - Accent1 62 2 3 2" xfId="49900" xr:uid="{5D0C73B0-0EF7-4A35-8DDF-5B0EF7ACB5A1}"/>
    <cellStyle name="40% - Accent1 62 2 4" xfId="35343" xr:uid="{85A31545-458C-47DF-9840-56882C03D6EB}"/>
    <cellStyle name="40% - Accent1 62 3" xfId="8075" xr:uid="{FA0E9809-E2D1-4045-8288-355F19DB03A6}"/>
    <cellStyle name="40% - Accent1 62 3 2" xfId="13787" xr:uid="{7093DF8D-04CB-4927-BCB0-936DB5F32389}"/>
    <cellStyle name="40% - Accent1 62 3 2 2" xfId="42465" xr:uid="{A069A43A-6AF3-4AE0-A1A5-F2EA17B668CF}"/>
    <cellStyle name="40% - Accent1 62 3 3" xfId="22640" xr:uid="{9DE5A0A2-E5F9-4BCC-A9A4-7DD8D67DF09C}"/>
    <cellStyle name="40% - Accent1 62 3 3 2" xfId="51317" xr:uid="{05690CC1-3D8E-4B5D-BAF6-DC068F047409}"/>
    <cellStyle name="40% - Accent1 62 3 4" xfId="36760" xr:uid="{F5390E4E-042A-4A4E-AB9E-D44D6DF6C6B2}"/>
    <cellStyle name="40% - Accent1 62 4" xfId="9492" xr:uid="{303934E8-F6CE-46EC-A274-A84381970F48}"/>
    <cellStyle name="40% - Accent1 62 4 2" xfId="15204" xr:uid="{296EAD38-4805-442A-A744-F4333AD3FD54}"/>
    <cellStyle name="40% - Accent1 62 4 2 2" xfId="43882" xr:uid="{89F21A93-811E-415C-8B5A-A7A7FB1C72DA}"/>
    <cellStyle name="40% - Accent1 62 4 3" xfId="24057" xr:uid="{B0E28846-0EF8-4C16-8FA6-28F11ACA61C2}"/>
    <cellStyle name="40% - Accent1 62 4 3 2" xfId="52734" xr:uid="{23A73DD9-AC2B-423D-8A0B-BF622EA68734}"/>
    <cellStyle name="40% - Accent1 62 4 4" xfId="38177" xr:uid="{4B1C04A0-50AC-48C1-8979-BCDB0D4193BE}"/>
    <cellStyle name="40% - Accent1 62 5" xfId="16719" xr:uid="{6B84882D-CB96-405B-AC54-7707E970CCC5}"/>
    <cellStyle name="40% - Accent1 62 5 2" xfId="25572" xr:uid="{17947D69-5F4D-4F2C-A6D3-4AA88B48AC06}"/>
    <cellStyle name="40% - Accent1 62 5 2 2" xfId="54249" xr:uid="{1A4143D9-934D-4ED2-9D60-072B7D6AE903}"/>
    <cellStyle name="40% - Accent1 62 5 3" xfId="45397" xr:uid="{C7348797-0B28-4CBE-AED7-3EDC16867ED2}"/>
    <cellStyle name="40% - Accent1 62 6" xfId="18278" xr:uid="{6AD68E09-7307-4FBE-AB3E-19CB02848EB7}"/>
    <cellStyle name="40% - Accent1 62 6 2" xfId="27131" xr:uid="{95E7326D-A693-49C4-9E6A-201A3D93AA65}"/>
    <cellStyle name="40% - Accent1 62 6 2 2" xfId="55808" xr:uid="{8E34538C-A35D-4E41-A3FA-DFBFB73D7022}"/>
    <cellStyle name="40% - Accent1 62 6 3" xfId="46956" xr:uid="{9A5711F0-73C2-4AE5-BF1E-AEF60B68AA83}"/>
    <cellStyle name="40% - Accent1 62 7" xfId="11019" xr:uid="{46E827BC-CD73-45B0-959F-BB56E54D5C07}"/>
    <cellStyle name="40% - Accent1 62 7 2" xfId="28724" xr:uid="{85ED9A04-3188-48E9-A0D5-0FA11FC50D4F}"/>
    <cellStyle name="40% - Accent1 62 7 2 2" xfId="57401" xr:uid="{7F9A53BE-8574-45AF-AE5C-AC62F7E95FED}"/>
    <cellStyle name="40% - Accent1 62 7 3" xfId="39697" xr:uid="{8F3E04B6-984D-49C2-9EF1-44900C744A6E}"/>
    <cellStyle name="40% - Accent1 62 8" xfId="19872" xr:uid="{F189CC52-565D-44CA-B268-C319B1216889}"/>
    <cellStyle name="40% - Accent1 62 8 2" xfId="48549" xr:uid="{59BDD171-763B-48A8-B171-ECF8B4112A8B}"/>
    <cellStyle name="40% - Accent1 62 9" xfId="33992" xr:uid="{313E30D2-1C2A-4A3D-974A-236D6C856543}"/>
    <cellStyle name="40% - Accent1 63" xfId="5329" xr:uid="{0A833253-5D48-4DC6-9E7F-941F81865AAB}"/>
    <cellStyle name="40% - Accent1 63 2" xfId="6680" xr:uid="{76C349EA-8F8A-499C-854D-49AE2F353E65}"/>
    <cellStyle name="40% - Accent1 63 2 2" xfId="12392" xr:uid="{F10C9F95-6892-41DB-BA5E-5A69DD6915FB}"/>
    <cellStyle name="40% - Accent1 63 2 2 2" xfId="41070" xr:uid="{90D7E686-B810-492B-AC7D-33140681B041}"/>
    <cellStyle name="40% - Accent1 63 2 3" xfId="21245" xr:uid="{1A5DB0FB-C56F-4E5F-A8B4-A2582FAD176F}"/>
    <cellStyle name="40% - Accent1 63 2 3 2" xfId="49922" xr:uid="{68FF1B60-95E4-45FF-BAD3-0555CD08170F}"/>
    <cellStyle name="40% - Accent1 63 2 4" xfId="35365" xr:uid="{4BFF3F32-1FAC-4E0F-9990-F3D7A1F910C8}"/>
    <cellStyle name="40% - Accent1 63 3" xfId="8097" xr:uid="{A46D51A6-A8A1-41A8-877E-350D632B2864}"/>
    <cellStyle name="40% - Accent1 63 3 2" xfId="13809" xr:uid="{0A91C997-574D-4065-83AF-B98D871B4624}"/>
    <cellStyle name="40% - Accent1 63 3 2 2" xfId="42487" xr:uid="{89A73652-B596-4CD1-A110-4F3E3EC0F356}"/>
    <cellStyle name="40% - Accent1 63 3 3" xfId="22662" xr:uid="{FC9C1D4E-C467-4AD9-BDD3-61674263A0DF}"/>
    <cellStyle name="40% - Accent1 63 3 3 2" xfId="51339" xr:uid="{72F48BC4-B3B3-4E99-A305-E05F93C236C7}"/>
    <cellStyle name="40% - Accent1 63 3 4" xfId="36782" xr:uid="{29816CAB-CC94-4FEE-93D2-32168CEFEA8B}"/>
    <cellStyle name="40% - Accent1 63 4" xfId="9514" xr:uid="{DCB4EE07-BD41-440B-8210-69A0D9F8216A}"/>
    <cellStyle name="40% - Accent1 63 4 2" xfId="15226" xr:uid="{A5626E3D-AD84-4D95-BF22-0F26478D8167}"/>
    <cellStyle name="40% - Accent1 63 4 2 2" xfId="43904" xr:uid="{8EB4A04E-AE1B-42E3-A4A1-FC665D366341}"/>
    <cellStyle name="40% - Accent1 63 4 3" xfId="24079" xr:uid="{4B8CB463-A733-431E-B987-66F1592D56BA}"/>
    <cellStyle name="40% - Accent1 63 4 3 2" xfId="52756" xr:uid="{E34C49D3-732A-43C4-B167-3AED962B6BED}"/>
    <cellStyle name="40% - Accent1 63 4 4" xfId="38199" xr:uid="{C5CE1B4F-D492-460F-9D10-6660238876CE}"/>
    <cellStyle name="40% - Accent1 63 5" xfId="16741" xr:uid="{A043FDC5-E5D0-47DF-B653-E5A321B3DF92}"/>
    <cellStyle name="40% - Accent1 63 5 2" xfId="25594" xr:uid="{2597ACD4-A441-4F27-A398-1EF4F0F73C53}"/>
    <cellStyle name="40% - Accent1 63 5 2 2" xfId="54271" xr:uid="{C059B661-FA9C-43C5-8F7C-6AB9136650CA}"/>
    <cellStyle name="40% - Accent1 63 5 3" xfId="45419" xr:uid="{8F3142F5-0C9A-44D4-A4E8-BE274940308C}"/>
    <cellStyle name="40% - Accent1 63 6" xfId="18300" xr:uid="{C4856AA5-BF7F-4C69-B193-8DC64D466BC8}"/>
    <cellStyle name="40% - Accent1 63 6 2" xfId="27153" xr:uid="{2A553439-B01F-4C64-95B5-DE43681082DD}"/>
    <cellStyle name="40% - Accent1 63 6 2 2" xfId="55830" xr:uid="{1EDCB162-EFA6-46C4-BE03-303080AE9915}"/>
    <cellStyle name="40% - Accent1 63 6 3" xfId="46978" xr:uid="{64E3A6F2-D7B9-4CD6-AFC2-33D688254076}"/>
    <cellStyle name="40% - Accent1 63 7" xfId="11041" xr:uid="{50C964C8-30FC-4058-9568-D0CDBC538B70}"/>
    <cellStyle name="40% - Accent1 63 7 2" xfId="28746" xr:uid="{6C51FA2F-6546-4222-8826-04B8FF8E174B}"/>
    <cellStyle name="40% - Accent1 63 7 2 2" xfId="57423" xr:uid="{DA738162-A53D-4F4A-92F8-5008DF8D8027}"/>
    <cellStyle name="40% - Accent1 63 7 3" xfId="39719" xr:uid="{84A16FA3-AFE0-44A5-94A3-0BE37804E8A1}"/>
    <cellStyle name="40% - Accent1 63 8" xfId="19894" xr:uid="{96353F65-38D9-4146-8386-2C0CBCA2501D}"/>
    <cellStyle name="40% - Accent1 63 8 2" xfId="48571" xr:uid="{F5E292DF-885D-4792-B915-5C088C5160A6}"/>
    <cellStyle name="40% - Accent1 63 9" xfId="34014" xr:uid="{558FBD67-F5DF-43DF-842F-AFCD7DF7E8EB}"/>
    <cellStyle name="40% - Accent1 64" xfId="5351" xr:uid="{719393FB-BEB7-40BB-944F-5BC83CF25A03}"/>
    <cellStyle name="40% - Accent1 64 2" xfId="6702" xr:uid="{1850F369-FA82-49ED-B8C8-C3736462A4A6}"/>
    <cellStyle name="40% - Accent1 64 2 2" xfId="12414" xr:uid="{CCFBA834-105C-45A6-860D-26F4D5FF736E}"/>
    <cellStyle name="40% - Accent1 64 2 2 2" xfId="41092" xr:uid="{FD099608-3FA7-42F3-AFC9-E2B238072858}"/>
    <cellStyle name="40% - Accent1 64 2 3" xfId="21267" xr:uid="{343020A9-233D-49C5-874D-472D30C82282}"/>
    <cellStyle name="40% - Accent1 64 2 3 2" xfId="49944" xr:uid="{F7471CC7-244F-437F-8156-71635F012176}"/>
    <cellStyle name="40% - Accent1 64 2 4" xfId="35387" xr:uid="{001D2C8F-75DD-4965-8E75-871F72A7DE88}"/>
    <cellStyle name="40% - Accent1 64 3" xfId="8119" xr:uid="{F9E3116B-8A33-4602-8E5C-A80995F6F2C2}"/>
    <cellStyle name="40% - Accent1 64 3 2" xfId="13831" xr:uid="{670A8AED-37AB-4E5A-8E31-543DA5D5AAD6}"/>
    <cellStyle name="40% - Accent1 64 3 2 2" xfId="42509" xr:uid="{364C2A34-A797-4100-926F-A38F6C538ACB}"/>
    <cellStyle name="40% - Accent1 64 3 3" xfId="22684" xr:uid="{6797D777-3DEC-44DD-8E53-B23A477FC52C}"/>
    <cellStyle name="40% - Accent1 64 3 3 2" xfId="51361" xr:uid="{C1F46437-A6D7-47D0-B269-B9DCCAF7ACF9}"/>
    <cellStyle name="40% - Accent1 64 3 4" xfId="36804" xr:uid="{403184FB-FF9A-4493-8712-D2228798E387}"/>
    <cellStyle name="40% - Accent1 64 4" xfId="9536" xr:uid="{B87689AD-1630-4308-8EAF-1A70E521698C}"/>
    <cellStyle name="40% - Accent1 64 4 2" xfId="15248" xr:uid="{C06E4C15-2FA4-4FCA-801C-ACB3B1897FFF}"/>
    <cellStyle name="40% - Accent1 64 4 2 2" xfId="43926" xr:uid="{B8411DD6-3E11-45EA-80DA-02C3A1981312}"/>
    <cellStyle name="40% - Accent1 64 4 3" xfId="24101" xr:uid="{0EDCED34-AD41-4AD0-A0E0-93179887D268}"/>
    <cellStyle name="40% - Accent1 64 4 3 2" xfId="52778" xr:uid="{AC02BFAC-90E3-469A-A1BF-C81A52E165A5}"/>
    <cellStyle name="40% - Accent1 64 4 4" xfId="38221" xr:uid="{87D4EA6D-62BA-49D4-B8DE-5C22C65D99F8}"/>
    <cellStyle name="40% - Accent1 64 5" xfId="16763" xr:uid="{7411855D-1E35-47C1-95B0-C5E7EF33C88D}"/>
    <cellStyle name="40% - Accent1 64 5 2" xfId="25616" xr:uid="{B4A536CB-2DCC-4723-A6D6-C871B9578895}"/>
    <cellStyle name="40% - Accent1 64 5 2 2" xfId="54293" xr:uid="{CB1F5424-78D9-4E2C-B66E-BAEEB7F157F5}"/>
    <cellStyle name="40% - Accent1 64 5 3" xfId="45441" xr:uid="{305327F1-CE9E-46F8-9D9E-44F834C050DB}"/>
    <cellStyle name="40% - Accent1 64 6" xfId="18322" xr:uid="{420C0372-43CD-4E3D-857F-0B39A9A79432}"/>
    <cellStyle name="40% - Accent1 64 6 2" xfId="27175" xr:uid="{B28D74ED-E628-413F-AB81-944AAC722CA4}"/>
    <cellStyle name="40% - Accent1 64 6 2 2" xfId="55852" xr:uid="{A07DCC21-DAD7-4650-92D3-0F20D135A37F}"/>
    <cellStyle name="40% - Accent1 64 6 3" xfId="47000" xr:uid="{79627DD8-5A24-4763-8B24-4ABAFA997826}"/>
    <cellStyle name="40% - Accent1 64 7" xfId="11063" xr:uid="{D439F7B1-5E2A-4FEB-9DA4-6E8FF01C4B06}"/>
    <cellStyle name="40% - Accent1 64 7 2" xfId="28768" xr:uid="{E090E43B-EB5F-43E3-8307-51D3882EAAFF}"/>
    <cellStyle name="40% - Accent1 64 7 2 2" xfId="57445" xr:uid="{001FFE0A-7B8E-4194-9F57-6570ABBC8D40}"/>
    <cellStyle name="40% - Accent1 64 7 3" xfId="39741" xr:uid="{1E535FAA-BBDA-4A30-8A8B-D20A78EFFAFA}"/>
    <cellStyle name="40% - Accent1 64 8" xfId="19916" xr:uid="{93C06B5D-E5F0-4523-B64F-AEAD8E33BC92}"/>
    <cellStyle name="40% - Accent1 64 8 2" xfId="48593" xr:uid="{F9906D3E-8DDA-40B1-B645-8EE6F0374B32}"/>
    <cellStyle name="40% - Accent1 64 9" xfId="34036" xr:uid="{48A10996-6D3B-43A9-A253-FCEE834635FF}"/>
    <cellStyle name="40% - Accent1 65" xfId="6724" xr:uid="{5BEF7E1D-862A-47F3-8DF8-E078E7176156}"/>
    <cellStyle name="40% - Accent1 65 2" xfId="8141" xr:uid="{E176EAA9-43AF-48AA-A9AA-5A2DE384112F}"/>
    <cellStyle name="40% - Accent1 65 2 2" xfId="13853" xr:uid="{C8261CFB-B15A-4020-82D8-F2B3F585B5CC}"/>
    <cellStyle name="40% - Accent1 65 2 2 2" xfId="42531" xr:uid="{589EBB6B-663D-4295-8457-08FFA8E50C8D}"/>
    <cellStyle name="40% - Accent1 65 2 3" xfId="22706" xr:uid="{A9790339-47D6-40B9-86D8-3CF50AB9661E}"/>
    <cellStyle name="40% - Accent1 65 2 3 2" xfId="51383" xr:uid="{F65467B8-7E4A-4BD2-A5B6-3431964AB698}"/>
    <cellStyle name="40% - Accent1 65 2 4" xfId="36826" xr:uid="{3344624C-28ED-4C27-AEA8-237CE5E56C58}"/>
    <cellStyle name="40% - Accent1 65 3" xfId="9558" xr:uid="{68A22D8F-2623-45EB-A4ED-63CD431DB375}"/>
    <cellStyle name="40% - Accent1 65 3 2" xfId="15270" xr:uid="{EB74C6D9-8AD8-4A4F-948A-5E4307840BBF}"/>
    <cellStyle name="40% - Accent1 65 3 2 2" xfId="43948" xr:uid="{B6405741-1655-470B-B238-6BE4FBB66068}"/>
    <cellStyle name="40% - Accent1 65 3 3" xfId="24123" xr:uid="{9BB31353-C434-449B-89CA-FEBD4DAA39B5}"/>
    <cellStyle name="40% - Accent1 65 3 3 2" xfId="52800" xr:uid="{8804AE25-095E-4C84-9B67-4E6FAD57F921}"/>
    <cellStyle name="40% - Accent1 65 3 4" xfId="38243" xr:uid="{C15C327D-1F0A-4E3B-91C2-2F8F286828A0}"/>
    <cellStyle name="40% - Accent1 65 4" xfId="16785" xr:uid="{494759BF-7A05-401A-9B36-E1D4165666F9}"/>
    <cellStyle name="40% - Accent1 65 4 2" xfId="25638" xr:uid="{A8FF7CAC-BB17-480E-818C-8CA72186F0B9}"/>
    <cellStyle name="40% - Accent1 65 4 2 2" xfId="54315" xr:uid="{D04E66C5-5B63-40E2-9E1F-FEC47DBA1D23}"/>
    <cellStyle name="40% - Accent1 65 4 3" xfId="45463" xr:uid="{EDDCDB31-DB4F-4A3E-9CA7-001F61BC9596}"/>
    <cellStyle name="40% - Accent1 65 5" xfId="18344" xr:uid="{4F647E66-E9D1-4819-9632-929DC34727B6}"/>
    <cellStyle name="40% - Accent1 65 5 2" xfId="27197" xr:uid="{3437703B-9C2C-4494-AEAD-CA6F46433145}"/>
    <cellStyle name="40% - Accent1 65 5 2 2" xfId="55874" xr:uid="{9EDD95FB-1ECD-450E-A084-7735E8D6DF2F}"/>
    <cellStyle name="40% - Accent1 65 5 3" xfId="47022" xr:uid="{60EB51D5-6123-4CA7-9D1F-5E3AE85E7F88}"/>
    <cellStyle name="40% - Accent1 65 6" xfId="12436" xr:uid="{9D547045-BCF4-4796-84AF-1FDAC5117B6F}"/>
    <cellStyle name="40% - Accent1 65 6 2" xfId="28790" xr:uid="{F7A387CC-15D4-4E9D-BD5A-7199F622AE1F}"/>
    <cellStyle name="40% - Accent1 65 6 2 2" xfId="57467" xr:uid="{B5C5ADAF-75B0-45DA-A96A-9D0BFA68FB19}"/>
    <cellStyle name="40% - Accent1 65 6 3" xfId="41114" xr:uid="{88E6A600-DCBC-4409-B9F1-D9D0B83BE98E}"/>
    <cellStyle name="40% - Accent1 65 7" xfId="21289" xr:uid="{F4E3928A-2268-422B-8800-06C68EBAB4C5}"/>
    <cellStyle name="40% - Accent1 65 7 2" xfId="49966" xr:uid="{28B7D5EE-6094-4196-8C37-990321DF29D6}"/>
    <cellStyle name="40% - Accent1 65 8" xfId="35409" xr:uid="{08A45CB6-B3D3-4D54-A62A-68CCCFCF8599}"/>
    <cellStyle name="40% - Accent1 66" xfId="6746" xr:uid="{294A85C0-517E-4C44-92CE-868BC830244F}"/>
    <cellStyle name="40% - Accent1 66 2" xfId="8163" xr:uid="{A41DEAE1-7C66-4DEC-81EA-910740730901}"/>
    <cellStyle name="40% - Accent1 66 2 2" xfId="13875" xr:uid="{8672EBE0-336F-4147-880A-E85107BC8354}"/>
    <cellStyle name="40% - Accent1 66 2 2 2" xfId="42553" xr:uid="{7A87DFCD-CFA8-48D4-B526-F4E43840834F}"/>
    <cellStyle name="40% - Accent1 66 2 3" xfId="22728" xr:uid="{88ACC7B9-915B-477C-AC6D-B692933A7F33}"/>
    <cellStyle name="40% - Accent1 66 2 3 2" xfId="51405" xr:uid="{D3CF52B0-6A57-4ABC-9C2C-18374C93B520}"/>
    <cellStyle name="40% - Accent1 66 2 4" xfId="36848" xr:uid="{EE6092A1-095D-4998-B47D-64A0AC28B4A0}"/>
    <cellStyle name="40% - Accent1 66 3" xfId="9580" xr:uid="{CD4E7364-CDCB-46DD-9198-E7F1BA8AB034}"/>
    <cellStyle name="40% - Accent1 66 3 2" xfId="15292" xr:uid="{2653E974-3DC3-40E4-811F-61CB945A73B2}"/>
    <cellStyle name="40% - Accent1 66 3 2 2" xfId="43970" xr:uid="{EF8C8DB0-69C9-460D-A2EA-8DD5354AA35E}"/>
    <cellStyle name="40% - Accent1 66 3 3" xfId="24145" xr:uid="{59B0D476-A61B-42FC-B3C0-A36BED2E2948}"/>
    <cellStyle name="40% - Accent1 66 3 3 2" xfId="52822" xr:uid="{EF898D71-8879-44AE-B98D-CCBC9BB8106C}"/>
    <cellStyle name="40% - Accent1 66 3 4" xfId="38265" xr:uid="{7FB9CBD0-5B66-4639-9B70-9EDADE9D47D0}"/>
    <cellStyle name="40% - Accent1 66 4" xfId="16807" xr:uid="{86A6254F-0956-44AB-9D01-9C6AA42E8422}"/>
    <cellStyle name="40% - Accent1 66 4 2" xfId="25660" xr:uid="{B309B190-86A9-4C04-8ACF-2F67999B6B40}"/>
    <cellStyle name="40% - Accent1 66 4 2 2" xfId="54337" xr:uid="{162F54C0-B78E-4F9C-83B9-C64DE3C2A5C2}"/>
    <cellStyle name="40% - Accent1 66 4 3" xfId="45485" xr:uid="{BB9FB218-B094-494A-AC8D-A4468D758225}"/>
    <cellStyle name="40% - Accent1 66 5" xfId="18366" xr:uid="{D2B63024-649C-4B43-B9CA-3EBC7667B205}"/>
    <cellStyle name="40% - Accent1 66 5 2" xfId="27219" xr:uid="{FDCE5416-5003-438A-8F5D-07C973E2A08C}"/>
    <cellStyle name="40% - Accent1 66 5 2 2" xfId="55896" xr:uid="{9E975C60-7CB3-4606-A2D7-B83E521F58AD}"/>
    <cellStyle name="40% - Accent1 66 5 3" xfId="47044" xr:uid="{373C7E06-4745-4869-BF27-2465A099FB2A}"/>
    <cellStyle name="40% - Accent1 66 6" xfId="12458" xr:uid="{DBC65845-092E-45D1-8726-F257672D2C40}"/>
    <cellStyle name="40% - Accent1 66 6 2" xfId="28812" xr:uid="{FA004DEA-619D-4B0B-BAE6-F8371006ED60}"/>
    <cellStyle name="40% - Accent1 66 6 2 2" xfId="57489" xr:uid="{C7E5B3B1-6F47-4597-A994-B1648F4559B5}"/>
    <cellStyle name="40% - Accent1 66 6 3" xfId="41136" xr:uid="{49055F3E-9F29-4010-907F-B56FACC6CF20}"/>
    <cellStyle name="40% - Accent1 66 7" xfId="21311" xr:uid="{8A4E1219-CAB5-48D8-AF72-673EF7C8F1ED}"/>
    <cellStyle name="40% - Accent1 66 7 2" xfId="49988" xr:uid="{469B2ABD-2004-45B7-A8E9-1E0CB26826EB}"/>
    <cellStyle name="40% - Accent1 66 8" xfId="35431" xr:uid="{6C91F175-A363-4DB0-86FD-C653A9D6FAEF}"/>
    <cellStyle name="40% - Accent1 67" xfId="6768" xr:uid="{0B25804A-3AAA-4CA7-B2BA-0621A64027BF}"/>
    <cellStyle name="40% - Accent1 67 2" xfId="8185" xr:uid="{D57B5D8F-5351-49D5-B635-48E51DD68FEF}"/>
    <cellStyle name="40% - Accent1 67 2 2" xfId="13897" xr:uid="{66BFAC0E-BBCB-4CC3-BEEF-20F1DF5EC548}"/>
    <cellStyle name="40% - Accent1 67 2 2 2" xfId="42575" xr:uid="{48948747-587B-45CD-9ED9-44697BDD33E7}"/>
    <cellStyle name="40% - Accent1 67 2 3" xfId="22750" xr:uid="{266E160C-CC90-4E49-835D-9FE93289E1AE}"/>
    <cellStyle name="40% - Accent1 67 2 3 2" xfId="51427" xr:uid="{07465376-12D4-43C7-8FA1-9E07AEAF0526}"/>
    <cellStyle name="40% - Accent1 67 2 4" xfId="36870" xr:uid="{44CB78CA-D5DE-4D90-AFCE-D1A3CF624506}"/>
    <cellStyle name="40% - Accent1 67 3" xfId="9602" xr:uid="{0237B01E-06CE-4E59-9B64-AC0317C78F55}"/>
    <cellStyle name="40% - Accent1 67 3 2" xfId="15314" xr:uid="{D9895AF7-89F2-429C-9CFB-42C0C7B09C94}"/>
    <cellStyle name="40% - Accent1 67 3 2 2" xfId="43992" xr:uid="{A21A9285-001F-44A0-8F41-D5CAECE94902}"/>
    <cellStyle name="40% - Accent1 67 3 3" xfId="24167" xr:uid="{B00CED3C-B875-4480-AF60-859A20190D62}"/>
    <cellStyle name="40% - Accent1 67 3 3 2" xfId="52844" xr:uid="{11032E9C-48B9-423B-8C69-7B170CEF52AA}"/>
    <cellStyle name="40% - Accent1 67 3 4" xfId="38287" xr:uid="{9D3E657D-6A8B-4D2B-90D5-5C10D8330DD1}"/>
    <cellStyle name="40% - Accent1 67 4" xfId="16829" xr:uid="{843B597D-CC0D-4DAE-83FE-10EF322AC255}"/>
    <cellStyle name="40% - Accent1 67 4 2" xfId="25682" xr:uid="{72A561C0-14AA-4B26-BDF8-711E96488A84}"/>
    <cellStyle name="40% - Accent1 67 4 2 2" xfId="54359" xr:uid="{7FECA93D-393E-40DE-AA7D-064D08A23E3B}"/>
    <cellStyle name="40% - Accent1 67 4 3" xfId="45507" xr:uid="{62040D54-6C52-463F-8DE8-9B7769D4F6F1}"/>
    <cellStyle name="40% - Accent1 67 5" xfId="18388" xr:uid="{F25FF395-C591-4CCE-9B2D-6262E71B3B91}"/>
    <cellStyle name="40% - Accent1 67 5 2" xfId="27241" xr:uid="{94D90548-4BF9-4239-9B20-7D62DB13BB13}"/>
    <cellStyle name="40% - Accent1 67 5 2 2" xfId="55918" xr:uid="{97CA33DC-39DB-40E9-A7C8-9C85BCC8B279}"/>
    <cellStyle name="40% - Accent1 67 5 3" xfId="47066" xr:uid="{DA956C5C-5852-445D-A550-F901228A0FFD}"/>
    <cellStyle name="40% - Accent1 67 6" xfId="12480" xr:uid="{C6A66E08-20C9-4CCE-AD0D-006F91360549}"/>
    <cellStyle name="40% - Accent1 67 6 2" xfId="28834" xr:uid="{E98F0749-9D78-4DD5-9666-E2E15866F18E}"/>
    <cellStyle name="40% - Accent1 67 6 2 2" xfId="57511" xr:uid="{24062828-B7BE-45DF-9EDB-36AFAAB1BE44}"/>
    <cellStyle name="40% - Accent1 67 6 3" xfId="41158" xr:uid="{0FDE1F8E-A065-49B5-BCC6-B9D7402C6342}"/>
    <cellStyle name="40% - Accent1 67 7" xfId="21333" xr:uid="{6D1467BD-C899-4BC9-A5B2-D13288A6ACE8}"/>
    <cellStyle name="40% - Accent1 67 7 2" xfId="50010" xr:uid="{23BD843F-E1FB-4C22-871C-024884D5C965}"/>
    <cellStyle name="40% - Accent1 67 8" xfId="35453" xr:uid="{784FC5F0-7C11-4F7E-8F58-76473DDBB437}"/>
    <cellStyle name="40% - Accent1 68" xfId="5371" xr:uid="{7A4BDC3E-7090-4E36-A338-D71768D06725}"/>
    <cellStyle name="40% - Accent1 68 2" xfId="9624" xr:uid="{4AD1D749-0AD8-4308-82CE-FEFA89C2A7D0}"/>
    <cellStyle name="40% - Accent1 68 2 2" xfId="15336" xr:uid="{49C31044-8FAC-4801-B3DB-02A485C9C844}"/>
    <cellStyle name="40% - Accent1 68 2 2 2" xfId="44014" xr:uid="{C07C452A-D4A4-419B-8823-69FD9B4BE364}"/>
    <cellStyle name="40% - Accent1 68 2 3" xfId="24189" xr:uid="{6DC8AEF9-3221-4FA2-8742-A44AD09A2A33}"/>
    <cellStyle name="40% - Accent1 68 2 3 2" xfId="52866" xr:uid="{69D12814-8E11-49B3-A4CC-8CE2F5BD2EAB}"/>
    <cellStyle name="40% - Accent1 68 2 4" xfId="38309" xr:uid="{AF0A94D2-9992-4AC0-9442-65461EB662DA}"/>
    <cellStyle name="40% - Accent1 68 3" xfId="16851" xr:uid="{CA2C2045-52EA-4735-ACA0-935C003DFB86}"/>
    <cellStyle name="40% - Accent1 68 3 2" xfId="25704" xr:uid="{E427A6E7-BC18-41DC-B7EC-8326E8248CA2}"/>
    <cellStyle name="40% - Accent1 68 3 2 2" xfId="54381" xr:uid="{FBF4AEA5-ADD7-4C25-BFAA-168825E69CC2}"/>
    <cellStyle name="40% - Accent1 68 3 3" xfId="45529" xr:uid="{94FD6845-3553-4D09-8A12-67F927161962}"/>
    <cellStyle name="40% - Accent1 68 4" xfId="18410" xr:uid="{FE0511EF-E24C-4A53-BEE3-2A4E8A0E75A5}"/>
    <cellStyle name="40% - Accent1 68 4 2" xfId="27263" xr:uid="{919C4890-EFA1-469A-940B-D4710F30D3FF}"/>
    <cellStyle name="40% - Accent1 68 4 2 2" xfId="55940" xr:uid="{055688E0-4584-4501-8F0D-2EA6E41E8BA8}"/>
    <cellStyle name="40% - Accent1 68 4 3" xfId="47088" xr:uid="{66725FCB-C3B6-4C99-94D9-AE7163461672}"/>
    <cellStyle name="40% - Accent1 68 5" xfId="11083" xr:uid="{127222FC-5130-4F27-BD9A-49C072540209}"/>
    <cellStyle name="40% - Accent1 68 5 2" xfId="28856" xr:uid="{39327BA0-DAF3-4ED1-8D37-5329A9D97896}"/>
    <cellStyle name="40% - Accent1 68 5 2 2" xfId="57533" xr:uid="{CFF8C828-6F21-4F31-8353-A20E8862D78C}"/>
    <cellStyle name="40% - Accent1 68 5 3" xfId="39761" xr:uid="{2B52E969-ABC3-4BBE-8699-432440117ACC}"/>
    <cellStyle name="40% - Accent1 68 6" xfId="19936" xr:uid="{50D5ABFD-C179-4E8D-AAE6-37E39FEB91F8}"/>
    <cellStyle name="40% - Accent1 68 6 2" xfId="48613" xr:uid="{CA3EAD0E-B30C-4578-B74F-440CBCAF8549}"/>
    <cellStyle name="40% - Accent1 68 7" xfId="34056" xr:uid="{88AB6943-F072-4817-8C23-FCF3F5420A2B}"/>
    <cellStyle name="40% - Accent1 69" xfId="6788" xr:uid="{DEC61858-E270-4C0F-B937-AB96BCD91225}"/>
    <cellStyle name="40% - Accent1 69 2" xfId="9646" xr:uid="{6D91B4AE-9B26-4BA0-98C3-CB657B17D58F}"/>
    <cellStyle name="40% - Accent1 69 2 2" xfId="15358" xr:uid="{F8617FB2-4668-49A8-8DB2-F77EB3D4A51D}"/>
    <cellStyle name="40% - Accent1 69 2 2 2" xfId="44036" xr:uid="{FEEB70DB-5EB4-4F1C-8801-62F702B65228}"/>
    <cellStyle name="40% - Accent1 69 2 3" xfId="24211" xr:uid="{EB8E534F-3CCC-4E99-9312-623AE09C3C15}"/>
    <cellStyle name="40% - Accent1 69 2 3 2" xfId="52888" xr:uid="{7225626E-1AAD-4293-8C4E-56552B094465}"/>
    <cellStyle name="40% - Accent1 69 2 4" xfId="38331" xr:uid="{27363217-DBCE-4AA5-B255-5EDFC32B7477}"/>
    <cellStyle name="40% - Accent1 69 3" xfId="16873" xr:uid="{F152FD6C-8A7C-4E52-BFC2-DBE5F984CCD8}"/>
    <cellStyle name="40% - Accent1 69 3 2" xfId="25726" xr:uid="{E8F398E8-0E7A-4997-B4FC-10946EB25B2C}"/>
    <cellStyle name="40% - Accent1 69 3 2 2" xfId="54403" xr:uid="{D78418A3-FC39-4237-8250-37D3CC092C1F}"/>
    <cellStyle name="40% - Accent1 69 3 3" xfId="45551" xr:uid="{969309C9-9E9A-44BD-96F4-11DB234CF5EC}"/>
    <cellStyle name="40% - Accent1 69 4" xfId="18432" xr:uid="{560D6952-4B3A-4DDD-97F0-1CCF052BA695}"/>
    <cellStyle name="40% - Accent1 69 4 2" xfId="27285" xr:uid="{C87B0C10-A70C-46D4-B3E5-C42748DA853F}"/>
    <cellStyle name="40% - Accent1 69 4 2 2" xfId="55962" xr:uid="{0FBF7A5E-C389-4EBE-A0AE-4D62DAE0843E}"/>
    <cellStyle name="40% - Accent1 69 4 3" xfId="47110" xr:uid="{7C3820D4-C557-47C3-A395-C6540A86F142}"/>
    <cellStyle name="40% - Accent1 69 5" xfId="12500" xr:uid="{7912E321-7010-4E33-9D01-398B8851A3A3}"/>
    <cellStyle name="40% - Accent1 69 5 2" xfId="28878" xr:uid="{E4F6641F-A206-4610-BAEE-FAA06E7E573F}"/>
    <cellStyle name="40% - Accent1 69 5 2 2" xfId="57555" xr:uid="{7B359040-7E8F-4133-84D8-9A73A472479D}"/>
    <cellStyle name="40% - Accent1 69 5 3" xfId="41178" xr:uid="{F3825DC7-4BA3-44A0-B724-BB6DC4276DB7}"/>
    <cellStyle name="40% - Accent1 69 6" xfId="21353" xr:uid="{02773EB6-A47F-47A6-A8E7-D20C961870D5}"/>
    <cellStyle name="40% - Accent1 69 6 2" xfId="50030" xr:uid="{FDF75036-0FD4-4309-B555-A168BC7B7BE2}"/>
    <cellStyle name="40% - Accent1 69 7" xfId="35473" xr:uid="{853C7BA1-DD3A-4E35-9696-38A226FC84E1}"/>
    <cellStyle name="40% - Accent1 7" xfId="367" xr:uid="{B2088784-57F2-4004-84E2-DAEE385E6559}"/>
    <cellStyle name="40% - Accent1 7 10" xfId="9809" xr:uid="{0601314F-9F9B-4653-8D8C-9E060F4A2CD7}"/>
    <cellStyle name="40% - Accent1 7 10 2" xfId="38487" xr:uid="{CE3B4475-7AF0-40E6-87D6-5270E907ACF3}"/>
    <cellStyle name="40% - Accent1 7 11" xfId="18662" xr:uid="{3EBC1B8E-0764-49C5-BDE0-D936FC5AECF8}"/>
    <cellStyle name="40% - Accent1 7 11 2" xfId="47339" xr:uid="{00E39541-515F-4316-8336-5F7F217D1BF8}"/>
    <cellStyle name="40% - Accent1 7 12" xfId="29280" xr:uid="{1AF946A9-AD18-4978-BCC5-C27DFEAF38B5}"/>
    <cellStyle name="40% - Accent1 7 2" xfId="476" xr:uid="{3038628E-46E4-4DBD-A67D-01D69886F23D}"/>
    <cellStyle name="40% - Accent1 7 2 2" xfId="2430" xr:uid="{C4137160-B6F1-4957-9A57-E21EF3CB908B}"/>
    <cellStyle name="40% - Accent1 7 2 2 2" xfId="31170" xr:uid="{FA7A4B25-B8ED-4E94-AE03-EE5CE22DA0F1}"/>
    <cellStyle name="40% - Accent1 7 2 3" xfId="5448" xr:uid="{F9780ADE-9408-4691-81AE-DB5FF4D439BC}"/>
    <cellStyle name="40% - Accent1 7 2 3 2" xfId="34133" xr:uid="{EDDF9CFF-4612-412C-9AF7-2A8AA4E77956}"/>
    <cellStyle name="40% - Accent1 7 2 4" xfId="11160" xr:uid="{D3C057B7-18B5-43CB-9150-B439C73164CA}"/>
    <cellStyle name="40% - Accent1 7 2 4 2" xfId="39838" xr:uid="{9F1F3F52-DE97-4BBE-90CB-F252B21B51D1}"/>
    <cellStyle name="40% - Accent1 7 2 5" xfId="20013" xr:uid="{E5271A0E-623E-4E55-A1EF-FC79D70DD992}"/>
    <cellStyle name="40% - Accent1 7 2 5 2" xfId="48690" xr:uid="{F4973018-9D4F-4EC5-BA0F-5065C44C5CFF}"/>
    <cellStyle name="40% - Accent1 7 2 6" xfId="29377" xr:uid="{AFCB60AC-310D-4775-870D-C56479D795E1}"/>
    <cellStyle name="40% - Accent1 7 3" xfId="595" xr:uid="{2078D64D-D7C1-44EA-AA70-359FFF0B1623}"/>
    <cellStyle name="40% - Accent1 7 3 2" xfId="2549" xr:uid="{BA38D475-22F2-4F6B-987F-3F07993437E8}"/>
    <cellStyle name="40% - Accent1 7 3 2 2" xfId="31289" xr:uid="{A6A929C9-8F2E-448C-A46F-D978DE1C6597}"/>
    <cellStyle name="40% - Accent1 7 3 3" xfId="6865" xr:uid="{FEDC5A45-B767-469D-90DA-7C71ABAA276E}"/>
    <cellStyle name="40% - Accent1 7 3 3 2" xfId="35550" xr:uid="{91F16A17-864E-4BE7-9B8C-B8E1AFB253C3}"/>
    <cellStyle name="40% - Accent1 7 3 4" xfId="12577" xr:uid="{94024DAB-23AA-4E3B-853D-266571C8D749}"/>
    <cellStyle name="40% - Accent1 7 3 4 2" xfId="41255" xr:uid="{5BAC49F8-3D39-44BA-AD4A-4D121857B2A4}"/>
    <cellStyle name="40% - Accent1 7 3 5" xfId="21430" xr:uid="{79B30AE9-8589-4279-9FA8-4A2727794ECC}"/>
    <cellStyle name="40% - Accent1 7 3 5 2" xfId="50107" xr:uid="{2A3452D5-2730-49E0-8D5E-1E44C3382467}"/>
    <cellStyle name="40% - Accent1 7 3 6" xfId="29496" xr:uid="{26938B58-E0FD-4FA7-A733-F05325486F90}"/>
    <cellStyle name="40% - Accent1 7 4" xfId="736" xr:uid="{FAC5C918-00BF-460A-B895-BA34DB23BCD6}"/>
    <cellStyle name="40% - Accent1 7 4 2" xfId="2690" xr:uid="{099B0354-BE22-4320-BB8E-9406F95ADB3E}"/>
    <cellStyle name="40% - Accent1 7 4 2 2" xfId="31430" xr:uid="{E14114F7-0E78-456F-8B4B-CD3F2E6A9070}"/>
    <cellStyle name="40% - Accent1 7 4 3" xfId="8282" xr:uid="{A7F35BF5-9252-4586-BD87-69377445F259}"/>
    <cellStyle name="40% - Accent1 7 4 3 2" xfId="36967" xr:uid="{40813A7F-E5BE-411D-965F-5997ACA8E2BC}"/>
    <cellStyle name="40% - Accent1 7 4 4" xfId="13994" xr:uid="{9CAC7949-2D35-4451-B0B6-16D5F3B84473}"/>
    <cellStyle name="40% - Accent1 7 4 4 2" xfId="42672" xr:uid="{9BB302AC-DD27-43A1-9263-40D3920C6FAA}"/>
    <cellStyle name="40% - Accent1 7 4 5" xfId="22847" xr:uid="{BE05F624-1E42-4D4D-8EDF-A80164C66C2E}"/>
    <cellStyle name="40% - Accent1 7 4 5 2" xfId="51524" xr:uid="{62092948-53E6-441C-9BD8-A0BD223B48A5}"/>
    <cellStyle name="40% - Accent1 7 4 6" xfId="29637" xr:uid="{F75DF5B8-AC9F-4EDF-B281-83C905257D65}"/>
    <cellStyle name="40% - Accent1 7 5" xfId="1009" xr:uid="{5B1EE120-2D3A-48DA-9C0F-5C21EAA864AB}"/>
    <cellStyle name="40% - Accent1 7 5 2" xfId="2963" xr:uid="{4E73B90C-C90B-419B-A560-F7F294F028F2}"/>
    <cellStyle name="40% - Accent1 7 5 2 2" xfId="31703" xr:uid="{4D39921F-6236-49C2-B379-E9770A4423EE}"/>
    <cellStyle name="40% - Accent1 7 5 3" xfId="15509" xr:uid="{2DB46009-FEA0-4AB0-891F-5F0FE437849D}"/>
    <cellStyle name="40% - Accent1 7 5 3 2" xfId="44187" xr:uid="{F01F1BB8-1D89-4B6A-8352-CB20683F55AC}"/>
    <cellStyle name="40% - Accent1 7 5 4" xfId="24362" xr:uid="{1DEDC9DE-751A-449B-AAC4-E0F25F92D59E}"/>
    <cellStyle name="40% - Accent1 7 5 4 2" xfId="53039" xr:uid="{1E1B6F75-B017-4B8D-896D-15EC61484EC1}"/>
    <cellStyle name="40% - Accent1 7 5 5" xfId="29910" xr:uid="{FCF33666-C596-4409-B76E-6BD27C82DD1E}"/>
    <cellStyle name="40% - Accent1 7 6" xfId="1304" xr:uid="{DBC5DE84-95FF-4551-824E-5D55D5924CE8}"/>
    <cellStyle name="40% - Accent1 7 6 2" xfId="3258" xr:uid="{F51D9EBC-DABC-42FB-8942-FDEDB97C9F22}"/>
    <cellStyle name="40% - Accent1 7 6 2 2" xfId="31998" xr:uid="{770D5D28-2D95-4E84-9CF6-74D937B99D15}"/>
    <cellStyle name="40% - Accent1 7 6 3" xfId="17068" xr:uid="{82EC0E3A-D8C9-458D-A47E-D1E9266BF8FD}"/>
    <cellStyle name="40% - Accent1 7 6 3 2" xfId="45746" xr:uid="{0E180A79-2D67-49BA-90E0-4851E0211BE0}"/>
    <cellStyle name="40% - Accent1 7 6 4" xfId="25921" xr:uid="{EB6DC29E-C4CD-4E9E-AD14-525810785BE3}"/>
    <cellStyle name="40% - Accent1 7 6 4 2" xfId="54598" xr:uid="{2E7C19D2-2D7F-452F-B601-98576BF53578}"/>
    <cellStyle name="40% - Accent1 7 6 5" xfId="30205" xr:uid="{63E52358-E427-4FE8-99C2-50B117F29E1B}"/>
    <cellStyle name="40% - Accent1 7 7" xfId="1643" xr:uid="{4528E750-1092-4BC0-9DBE-09462C27BBED}"/>
    <cellStyle name="40% - Accent1 7 7 2" xfId="3597" xr:uid="{5A01D173-A5AF-428F-B7AC-DA2EEE7ED82A}"/>
    <cellStyle name="40% - Accent1 7 7 2 2" xfId="32337" xr:uid="{2AAA960E-6E5C-48F2-831C-45580FFAE232}"/>
    <cellStyle name="40% - Accent1 7 7 3" xfId="27514" xr:uid="{EF48A7D8-F568-4012-8F10-90B0418882DF}"/>
    <cellStyle name="40% - Accent1 7 7 3 2" xfId="56191" xr:uid="{3F657B81-EF58-4C7A-89FF-D7698BA1ECBA}"/>
    <cellStyle name="40% - Accent1 7 7 4" xfId="30544" xr:uid="{0EED7F3C-76FC-4B53-B19D-DB0CACA9A08D}"/>
    <cellStyle name="40% - Accent1 7 8" xfId="2333" xr:uid="{387D6EC8-E5F7-4EB4-B314-80C85A6F4661}"/>
    <cellStyle name="40% - Accent1 7 8 2" xfId="31073" xr:uid="{C62D46B3-7166-4EED-8BAC-B20C68102694}"/>
    <cellStyle name="40% - Accent1 7 9" xfId="4097" xr:uid="{0C9275EE-FCFF-4B0D-AC17-A48B2B825275}"/>
    <cellStyle name="40% - Accent1 7 9 2" xfId="32782" xr:uid="{B1C9E668-0129-437A-BF05-FFAD27CF67BD}"/>
    <cellStyle name="40% - Accent1 70" xfId="9668" xr:uid="{1572D551-0F7A-48FB-B49B-04229C9E279C}"/>
    <cellStyle name="40% - Accent1 70 2" xfId="16895" xr:uid="{55C76565-6D87-4635-8BF8-AA0F25579E77}"/>
    <cellStyle name="40% - Accent1 70 2 2" xfId="25748" xr:uid="{BC308927-D29E-4D66-873B-E0F6C4F36D9B}"/>
    <cellStyle name="40% - Accent1 70 2 2 2" xfId="54425" xr:uid="{A95271BB-090B-4297-9420-7B86490A56A2}"/>
    <cellStyle name="40% - Accent1 70 2 3" xfId="45573" xr:uid="{26D00FEE-B3DE-4FD3-B592-5CC7CD53B0E7}"/>
    <cellStyle name="40% - Accent1 70 3" xfId="18454" xr:uid="{228E05A0-4545-4F4A-AB0B-0A906D0FAE94}"/>
    <cellStyle name="40% - Accent1 70 3 2" xfId="27307" xr:uid="{DA447C00-4044-4120-BAB3-D9D9B29BB405}"/>
    <cellStyle name="40% - Accent1 70 3 2 2" xfId="55984" xr:uid="{476E3792-E030-4439-B14D-D28DD29F0C29}"/>
    <cellStyle name="40% - Accent1 70 3 3" xfId="47132" xr:uid="{FE8ECA21-E876-42F5-8DAF-12E2B88BD6EE}"/>
    <cellStyle name="40% - Accent1 70 4" xfId="15380" xr:uid="{70702EBB-630D-420C-A3E5-DA402103EA45}"/>
    <cellStyle name="40% - Accent1 70 4 2" xfId="28900" xr:uid="{27B10B8A-28D0-4AC6-89EA-2EACE550921B}"/>
    <cellStyle name="40% - Accent1 70 4 2 2" xfId="57577" xr:uid="{D293A7FD-C379-4ABC-87DA-24495BEEDD00}"/>
    <cellStyle name="40% - Accent1 70 4 3" xfId="44058" xr:uid="{9F52169B-113F-4AC7-936C-322FD655E5EA}"/>
    <cellStyle name="40% - Accent1 70 5" xfId="24233" xr:uid="{38326E0F-64C2-426E-BABB-270A25212AE3}"/>
    <cellStyle name="40% - Accent1 70 5 2" xfId="52910" xr:uid="{FB5BC34C-97F0-4F30-BEAB-8A6A76750A36}"/>
    <cellStyle name="40% - Accent1 70 6" xfId="38353" xr:uid="{0C3EDFFE-080E-41E8-A391-AC3008E1B69E}"/>
    <cellStyle name="40% - Accent1 71" xfId="9690" xr:uid="{303D2D4D-2773-43FA-8716-1D5EBAE20BC8}"/>
    <cellStyle name="40% - Accent1 71 2" xfId="16917" xr:uid="{3FA4C767-7F25-41FB-9958-54A1B1A09260}"/>
    <cellStyle name="40% - Accent1 71 2 2" xfId="25770" xr:uid="{7D8DC7C8-31EA-4BFF-A716-C4BDF7288B4C}"/>
    <cellStyle name="40% - Accent1 71 2 2 2" xfId="54447" xr:uid="{56849F80-0139-43E9-BE6C-F184967624B7}"/>
    <cellStyle name="40% - Accent1 71 2 3" xfId="45595" xr:uid="{2AF7B1BE-CE9E-4B05-B468-5580C06CE6D2}"/>
    <cellStyle name="40% - Accent1 71 3" xfId="18476" xr:uid="{B8C02738-76FC-4031-8705-731325BF648E}"/>
    <cellStyle name="40% - Accent1 71 3 2" xfId="27329" xr:uid="{51B40EDF-198C-4CD6-A915-71686D974866}"/>
    <cellStyle name="40% - Accent1 71 3 2 2" xfId="56006" xr:uid="{91E914E5-CF04-41E8-9156-3652C9089218}"/>
    <cellStyle name="40% - Accent1 71 3 3" xfId="47154" xr:uid="{8C0AC39C-16E4-47F3-B5AB-ACA6EEEDEAC3}"/>
    <cellStyle name="40% - Accent1 71 4" xfId="15402" xr:uid="{37744034-D458-4E7F-8C38-DBD81D0C105E}"/>
    <cellStyle name="40% - Accent1 71 4 2" xfId="28922" xr:uid="{C0C88834-320C-4335-9F8D-BD27828EB407}"/>
    <cellStyle name="40% - Accent1 71 4 2 2" xfId="57599" xr:uid="{20135A59-77FC-4D10-9E8C-B9EA91670639}"/>
    <cellStyle name="40% - Accent1 71 4 3" xfId="44080" xr:uid="{FE39743C-C7D4-49B0-86E0-BDF8A03850E4}"/>
    <cellStyle name="40% - Accent1 71 5" xfId="24255" xr:uid="{D3AF59C1-542F-4CEC-A8B8-3A1FA911AF28}"/>
    <cellStyle name="40% - Accent1 71 5 2" xfId="52932" xr:uid="{300950F0-E49D-49DC-9A15-8120617AFBC2}"/>
    <cellStyle name="40% - Accent1 71 6" xfId="38375" xr:uid="{85BB2ABB-53B6-496F-BCB8-CB5CA53F65EC}"/>
    <cellStyle name="40% - Accent1 72" xfId="8205" xr:uid="{20268D68-5A09-4DB1-9660-1F41634BC609}"/>
    <cellStyle name="40% - Accent1 72 2" xfId="16939" xr:uid="{483583E1-F437-47D9-BDE1-7D784636E18B}"/>
    <cellStyle name="40% - Accent1 72 2 2" xfId="25792" xr:uid="{D2D67CC0-AF8D-4FAE-A598-21A3CE45B534}"/>
    <cellStyle name="40% - Accent1 72 2 2 2" xfId="54469" xr:uid="{84CA7974-FFA3-4939-B3C4-AFC5E0A07D73}"/>
    <cellStyle name="40% - Accent1 72 2 3" xfId="45617" xr:uid="{F8EE8DEE-C91E-4EC5-8B6B-03979E3BC458}"/>
    <cellStyle name="40% - Accent1 72 3" xfId="18498" xr:uid="{BCE07A39-456A-4031-8853-A0FCD748386A}"/>
    <cellStyle name="40% - Accent1 72 3 2" xfId="27351" xr:uid="{9FDDE2C0-173C-41CC-914C-0B00254880A1}"/>
    <cellStyle name="40% - Accent1 72 3 2 2" xfId="56028" xr:uid="{85F24E70-EECE-4E4E-9787-8AC9C52F6CD8}"/>
    <cellStyle name="40% - Accent1 72 3 3" xfId="47176" xr:uid="{7621EC92-6EEB-4F8C-A32C-E377ADC73F0C}"/>
    <cellStyle name="40% - Accent1 72 4" xfId="13917" xr:uid="{C344A0DA-D8BE-405D-A507-79A1CD7906BD}"/>
    <cellStyle name="40% - Accent1 72 4 2" xfId="28944" xr:uid="{A551C924-D3A1-4195-9F62-C83A023EE953}"/>
    <cellStyle name="40% - Accent1 72 4 2 2" xfId="57621" xr:uid="{3A7D6489-17FF-4E8E-9AB3-EB84EE0343AF}"/>
    <cellStyle name="40% - Accent1 72 4 3" xfId="42595" xr:uid="{F91E5F1B-4A72-4396-8EAB-2D05033795A0}"/>
    <cellStyle name="40% - Accent1 72 5" xfId="22770" xr:uid="{339568B7-0F07-4CA6-A7C7-C1D49A5BAEAF}"/>
    <cellStyle name="40% - Accent1 72 5 2" xfId="51447" xr:uid="{8A8F4126-7F20-4422-B315-9D6BB9019766}"/>
    <cellStyle name="40% - Accent1 72 6" xfId="36890" xr:uid="{8D6B7DD6-09DA-4A69-82A8-A59051683D7A}"/>
    <cellStyle name="40% - Accent1 73" xfId="4020" xr:uid="{C1C9A40A-A668-4A58-A2BA-8CE63C795ECA}"/>
    <cellStyle name="40% - Accent1 73 2" xfId="18520" xr:uid="{D9CB43BD-AD10-4C15-ABDD-60804A8C5387}"/>
    <cellStyle name="40% - Accent1 73 2 2" xfId="27373" xr:uid="{B5289265-F4BC-4B03-8A05-DC2E7853F2B2}"/>
    <cellStyle name="40% - Accent1 73 2 2 2" xfId="56050" xr:uid="{4912AF11-4205-42FF-B6B5-689163E4CA5A}"/>
    <cellStyle name="40% - Accent1 73 2 3" xfId="47198" xr:uid="{0678B803-403B-4AAA-83FE-8FD1F19479DB}"/>
    <cellStyle name="40% - Accent1 73 3" xfId="16961" xr:uid="{35FB00E0-F88E-4B35-9563-923BEBF876D8}"/>
    <cellStyle name="40% - Accent1 73 3 2" xfId="28966" xr:uid="{9993D185-6E6C-467F-9C72-0B90A254052A}"/>
    <cellStyle name="40% - Accent1 73 3 2 2" xfId="57643" xr:uid="{0E4FA120-2867-466E-A735-77AD35EEEFFD}"/>
    <cellStyle name="40% - Accent1 73 3 3" xfId="45639" xr:uid="{40837FE2-E0A2-4E02-83DC-3860EE4BD7B4}"/>
    <cellStyle name="40% - Accent1 73 4" xfId="25814" xr:uid="{7399DA1C-542A-4A45-8F46-3D24E2CF2014}"/>
    <cellStyle name="40% - Accent1 73 4 2" xfId="54491" xr:uid="{2A533168-79C0-409E-9985-611DCD44613E}"/>
    <cellStyle name="40% - Accent1 73 5" xfId="32705" xr:uid="{C2449D7E-3D57-44B2-952B-477B02D3AFA7}"/>
    <cellStyle name="40% - Accent1 74" xfId="15432" xr:uid="{A85C7BDD-E8C5-4F72-97B4-6C50A22DC792}"/>
    <cellStyle name="40% - Accent1 74 2" xfId="18542" xr:uid="{16431EBB-F17C-413B-963B-638528A7B12F}"/>
    <cellStyle name="40% - Accent1 74 2 2" xfId="27395" xr:uid="{A4310862-E9C1-4FE8-9E8A-E10589852603}"/>
    <cellStyle name="40% - Accent1 74 2 2 2" xfId="56072" xr:uid="{83ECB63A-88DA-4A78-93D1-E8B6ECC65155}"/>
    <cellStyle name="40% - Accent1 74 2 3" xfId="47220" xr:uid="{B2E35357-462E-4B7B-9405-7EEDBCA5A59C}"/>
    <cellStyle name="40% - Accent1 74 3" xfId="28988" xr:uid="{AD3837AA-184C-494B-99BF-49FBA3F80B46}"/>
    <cellStyle name="40% - Accent1 74 3 2" xfId="57665" xr:uid="{4F619069-B897-4C5B-8289-F0DE48A27002}"/>
    <cellStyle name="40% - Accent1 74 4" xfId="24285" xr:uid="{9247A3F6-1808-4CF8-96EF-F3E76516FB9A}"/>
    <cellStyle name="40% - Accent1 74 4 2" xfId="52962" xr:uid="{C5479296-55DB-4CAB-99B0-80E0CB095003}"/>
    <cellStyle name="40% - Accent1 74 5" xfId="44110" xr:uid="{04138F5F-C792-45DE-A47D-FBD357341770}"/>
    <cellStyle name="40% - Accent1 75" xfId="18564" xr:uid="{92D6ED42-D468-4D08-AD48-246381EAC36F}"/>
    <cellStyle name="40% - Accent1 75 2" xfId="29010" xr:uid="{3992EA32-BCFB-470C-B46B-F93EDE874D8E}"/>
    <cellStyle name="40% - Accent1 75 2 2" xfId="57687" xr:uid="{59815B14-F90B-4C7E-8722-F0EA28B644DF}"/>
    <cellStyle name="40% - Accent1 75 3" xfId="27417" xr:uid="{EE3AB723-BA12-46A3-9BC2-604FE8C9F3EC}"/>
    <cellStyle name="40% - Accent1 75 3 2" xfId="56094" xr:uid="{19A7371F-F891-4670-A222-B4336207D3B9}"/>
    <cellStyle name="40% - Accent1 75 4" xfId="47242" xr:uid="{749B1AF5-1011-414F-B101-60D80B73C5B0}"/>
    <cellStyle name="40% - Accent1 76" xfId="16991" xr:uid="{A908E615-77B7-4129-9057-E1E3ADD68C09}"/>
    <cellStyle name="40% - Accent1 76 2" xfId="29032" xr:uid="{4022A9EF-90E7-4A6C-A205-0132219D30B5}"/>
    <cellStyle name="40% - Accent1 76 2 2" xfId="57709" xr:uid="{4B1AD80C-603F-45B9-8AE0-A834DAC5F4E7}"/>
    <cellStyle name="40% - Accent1 76 3" xfId="25844" xr:uid="{FC26FD96-72ED-4D3A-AF8E-72E4FE3432B8}"/>
    <cellStyle name="40% - Accent1 76 3 2" xfId="54521" xr:uid="{9B221C5C-3BC8-4B86-B864-4E804701F43C}"/>
    <cellStyle name="40% - Accent1 76 4" xfId="45669" xr:uid="{E8B9CA68-7224-43FF-92FB-C54F19EE3F92}"/>
    <cellStyle name="40% - Accent1 77" xfId="9732" xr:uid="{12042193-B280-406B-864D-73A025CEDECD}"/>
    <cellStyle name="40% - Accent1 77 2" xfId="27437" xr:uid="{308E3737-1438-4F8C-8E6E-51BB24DBCC80}"/>
    <cellStyle name="40% - Accent1 77 2 2" xfId="56114" xr:uid="{9DC12124-DC9B-427D-B813-7EA9C0AF313C}"/>
    <cellStyle name="40% - Accent1 77 3" xfId="38410" xr:uid="{6774D2ED-A925-4203-ACDD-7582B29DDCA4}"/>
    <cellStyle name="40% - Accent1 78" xfId="29064" xr:uid="{B1374B38-2804-4DAB-B745-B6548E6D4FF6}"/>
    <cellStyle name="40% - Accent1 78 2" xfId="57741" xr:uid="{61AB7654-55F7-412F-BCE2-2A2F1614301A}"/>
    <cellStyle name="40% - Accent1 79" xfId="29086" xr:uid="{BA2FD195-4335-4C93-9772-ECA5B236DB20}"/>
    <cellStyle name="40% - Accent1 79 2" xfId="57763" xr:uid="{1F8334C8-CAE8-4FCE-863F-DCA8F5715147}"/>
    <cellStyle name="40% - Accent1 8" xfId="290" xr:uid="{3E485D3E-FF6B-4D42-83DF-B04CB746EF05}"/>
    <cellStyle name="40% - Accent1 8 10" xfId="9831" xr:uid="{1AC8AC20-C5C3-43D7-A9F9-BCA1AD454944}"/>
    <cellStyle name="40% - Accent1 8 10 2" xfId="38509" xr:uid="{322AE068-DCD8-4E2C-AD94-8164207F7EDD}"/>
    <cellStyle name="40% - Accent1 8 11" xfId="18684" xr:uid="{390193FA-04B2-49A0-A3E1-21B82682BA18}"/>
    <cellStyle name="40% - Accent1 8 11 2" xfId="47361" xr:uid="{42D560D1-7ED6-4B7A-901A-BD33CE4D1E23}"/>
    <cellStyle name="40% - Accent1 8 12" xfId="29204" xr:uid="{38970F36-4CF3-44AB-9639-674228FBD929}"/>
    <cellStyle name="40% - Accent1 8 2" xfId="498" xr:uid="{13CC7EFD-6E3C-4476-AEF5-37FD6325AF4D}"/>
    <cellStyle name="40% - Accent1 8 2 2" xfId="2452" xr:uid="{D1FBBFF3-7990-40C2-95DD-A1A920632DF9}"/>
    <cellStyle name="40% - Accent1 8 2 2 2" xfId="31192" xr:uid="{F4DB3D8F-A977-47CA-BA10-57B0D82034E9}"/>
    <cellStyle name="40% - Accent1 8 2 3" xfId="5470" xr:uid="{354F5D1D-7B84-40DB-B6E8-C7E35FF9B050}"/>
    <cellStyle name="40% - Accent1 8 2 3 2" xfId="34155" xr:uid="{F24F6788-1C41-49BA-AA00-1A41902D28E4}"/>
    <cellStyle name="40% - Accent1 8 2 4" xfId="11182" xr:uid="{D4A6598B-76B2-4F3A-B9A2-AA11623B2B41}"/>
    <cellStyle name="40% - Accent1 8 2 4 2" xfId="39860" xr:uid="{C4F61F2E-1A29-4B54-AF2A-86E8E600EC5C}"/>
    <cellStyle name="40% - Accent1 8 2 5" xfId="20035" xr:uid="{FD3FC245-CA46-4A4C-B7C4-4BA5EAA7EAE1}"/>
    <cellStyle name="40% - Accent1 8 2 5 2" xfId="48712" xr:uid="{8A4A14CD-51CD-49DF-816E-9FC82E9A87D5}"/>
    <cellStyle name="40% - Accent1 8 2 6" xfId="29399" xr:uid="{E87597F6-8690-46C2-A7A4-2C2A6D1AB388}"/>
    <cellStyle name="40% - Accent1 8 3" xfId="617" xr:uid="{BA6C83D2-62BE-48C4-9367-57B626EE7C3B}"/>
    <cellStyle name="40% - Accent1 8 3 2" xfId="2571" xr:uid="{0A6E1FA1-674D-4562-BD8F-9932A12BB56D}"/>
    <cellStyle name="40% - Accent1 8 3 2 2" xfId="31311" xr:uid="{2CB547A4-9143-46B6-B204-DAA9A67150C9}"/>
    <cellStyle name="40% - Accent1 8 3 3" xfId="6887" xr:uid="{6C68DEDA-1E81-4474-ACD6-31351258E8AC}"/>
    <cellStyle name="40% - Accent1 8 3 3 2" xfId="35572" xr:uid="{59CED3B9-4847-4943-942B-7EFB2B7FB399}"/>
    <cellStyle name="40% - Accent1 8 3 4" xfId="12599" xr:uid="{DB4BB256-3BD7-4E0B-8BEF-92E52AF2C444}"/>
    <cellStyle name="40% - Accent1 8 3 4 2" xfId="41277" xr:uid="{169653FA-6431-4019-8675-3E1BFB401CD8}"/>
    <cellStyle name="40% - Accent1 8 3 5" xfId="21452" xr:uid="{84B8EB8F-DF0D-43E6-9678-E339267F8B98}"/>
    <cellStyle name="40% - Accent1 8 3 5 2" xfId="50129" xr:uid="{2F4D19D8-25CC-46D0-B9A2-DE6E191A17D8}"/>
    <cellStyle name="40% - Accent1 8 3 6" xfId="29518" xr:uid="{2B528AD0-CE73-4ADB-949D-6F27998DB669}"/>
    <cellStyle name="40% - Accent1 8 4" xfId="758" xr:uid="{EE2FCBAA-C5DB-41AA-BC31-E9C26CCEAC31}"/>
    <cellStyle name="40% - Accent1 8 4 2" xfId="2712" xr:uid="{7E056E7E-D274-4769-9C50-8FEE71C8AB30}"/>
    <cellStyle name="40% - Accent1 8 4 2 2" xfId="31452" xr:uid="{55A8B4EF-8320-4042-A12B-42732B97ACFF}"/>
    <cellStyle name="40% - Accent1 8 4 3" xfId="8304" xr:uid="{0E936DD5-2C87-487C-984B-43EB03A234F4}"/>
    <cellStyle name="40% - Accent1 8 4 3 2" xfId="36989" xr:uid="{9E4FF635-4536-45AF-BE27-FEC7C80528F4}"/>
    <cellStyle name="40% - Accent1 8 4 4" xfId="14016" xr:uid="{710CE890-BADE-482D-88A7-FDDCF3615508}"/>
    <cellStyle name="40% - Accent1 8 4 4 2" xfId="42694" xr:uid="{6FA1FFFA-B4E8-4F19-99B5-826274EDD58B}"/>
    <cellStyle name="40% - Accent1 8 4 5" xfId="22869" xr:uid="{DD4E8BE7-3C7F-402A-B871-E88793F7F172}"/>
    <cellStyle name="40% - Accent1 8 4 5 2" xfId="51546" xr:uid="{56FFA147-891C-4393-82D6-92F28C8FFFA4}"/>
    <cellStyle name="40% - Accent1 8 4 6" xfId="29659" xr:uid="{6B0837E5-172C-4D77-A675-E67228B4E306}"/>
    <cellStyle name="40% - Accent1 8 5" xfId="1031" xr:uid="{14CB1D0B-BD30-493E-9924-AE3057899E5F}"/>
    <cellStyle name="40% - Accent1 8 5 2" xfId="2985" xr:uid="{E3C1C7C6-0B06-4858-BCD0-9E0CB7F1F57A}"/>
    <cellStyle name="40% - Accent1 8 5 2 2" xfId="31725" xr:uid="{7F798FED-A6F5-4AB3-AE7D-96699232FE92}"/>
    <cellStyle name="40% - Accent1 8 5 3" xfId="15531" xr:uid="{D82C65AE-96B0-466F-B84E-ADF1CDE6C51C}"/>
    <cellStyle name="40% - Accent1 8 5 3 2" xfId="44209" xr:uid="{B07FA140-18CA-42E8-955E-555EB21C3ABA}"/>
    <cellStyle name="40% - Accent1 8 5 4" xfId="24384" xr:uid="{A0E9F33F-3DCC-478F-901E-0F6909F61109}"/>
    <cellStyle name="40% - Accent1 8 5 4 2" xfId="53061" xr:uid="{2C56D8AB-1632-44FC-92F7-7164A9ADD46B}"/>
    <cellStyle name="40% - Accent1 8 5 5" xfId="29932" xr:uid="{63537D9D-E65B-4756-B608-D95EA0748330}"/>
    <cellStyle name="40% - Accent1 8 6" xfId="1326" xr:uid="{A4BFE77C-C1E0-4722-B699-06F499D9DAED}"/>
    <cellStyle name="40% - Accent1 8 6 2" xfId="3280" xr:uid="{1EBE52E8-7D0A-4CE9-9480-BEB45EF5B3E6}"/>
    <cellStyle name="40% - Accent1 8 6 2 2" xfId="32020" xr:uid="{F363EE71-4545-4DE8-B36D-97ACEE7BA9C0}"/>
    <cellStyle name="40% - Accent1 8 6 3" xfId="17090" xr:uid="{326BDEFF-D0FD-4C98-BA3E-2E34B3FDD4DB}"/>
    <cellStyle name="40% - Accent1 8 6 3 2" xfId="45768" xr:uid="{5C17B6FC-11E6-4489-B78C-3F088EDF0687}"/>
    <cellStyle name="40% - Accent1 8 6 4" xfId="25943" xr:uid="{1EC04040-7D22-4B9F-854B-42C9A30E4DF3}"/>
    <cellStyle name="40% - Accent1 8 6 4 2" xfId="54620" xr:uid="{548CBF95-BC45-4C52-B85E-07B11AC150AF}"/>
    <cellStyle name="40% - Accent1 8 6 5" xfId="30227" xr:uid="{632A2DA6-00AD-49C5-929A-22C526EF58D8}"/>
    <cellStyle name="40% - Accent1 8 7" xfId="1665" xr:uid="{3C1E9EA8-15A2-4212-9FA6-74383CADFF69}"/>
    <cellStyle name="40% - Accent1 8 7 2" xfId="3619" xr:uid="{8837B8F5-BD67-439C-BDD0-62B194511C97}"/>
    <cellStyle name="40% - Accent1 8 7 2 2" xfId="32359" xr:uid="{A01EA033-2B72-4958-832E-DB56489D639A}"/>
    <cellStyle name="40% - Accent1 8 7 3" xfId="27536" xr:uid="{DE6AFA56-652F-4868-B963-34540D95CF1B}"/>
    <cellStyle name="40% - Accent1 8 7 3 2" xfId="56213" xr:uid="{E458219A-696A-423C-8060-E7B4BCA945B8}"/>
    <cellStyle name="40% - Accent1 8 7 4" xfId="30566" xr:uid="{417FAFCC-6347-48CB-BFD1-335D471FD00B}"/>
    <cellStyle name="40% - Accent1 8 8" xfId="2257" xr:uid="{924609BB-1EB4-4FE6-BB16-62D3836E8CA5}"/>
    <cellStyle name="40% - Accent1 8 8 2" xfId="30997" xr:uid="{1CCB40AC-7F3D-4D26-B176-770D449D2523}"/>
    <cellStyle name="40% - Accent1 8 9" xfId="4119" xr:uid="{C36C0344-0572-4FEE-B14F-242047856B08}"/>
    <cellStyle name="40% - Accent1 8 9 2" xfId="32804" xr:uid="{D1BA0BA0-FA71-4475-A1DC-26AA05C78A04}"/>
    <cellStyle name="40% - Accent1 80" xfId="18585" xr:uid="{AF966617-8B70-4C34-959B-40249F27E61E}"/>
    <cellStyle name="40% - Accent1 80 2" xfId="47262" xr:uid="{D84FDD2E-BAB0-40CC-9B52-686FCC4582CE}"/>
    <cellStyle name="40% - Accent1 81" xfId="29108" xr:uid="{40FACAD0-5719-4CB0-B148-4B54B04DAE39}"/>
    <cellStyle name="40% - Accent1 82" xfId="73" xr:uid="{45D76A07-7B08-4F47-B1A8-B5994E531E7C}"/>
    <cellStyle name="40% - Accent1 9" xfId="399" xr:uid="{167AD380-7D0F-4C20-A0FE-48B8E6B192B1}"/>
    <cellStyle name="40% - Accent1 9 10" xfId="18706" xr:uid="{909DD104-A0DB-4279-8DE8-27A84F4FE2A3}"/>
    <cellStyle name="40% - Accent1 9 10 2" xfId="47383" xr:uid="{4FA59CBD-1A0A-469C-BACF-8C5EA63725B2}"/>
    <cellStyle name="40% - Accent1 9 11" xfId="29300" xr:uid="{84EF20E6-4007-4A25-AACC-F1983987EA1C}"/>
    <cellStyle name="40% - Accent1 9 2" xfId="639" xr:uid="{EEFFC731-2AAF-4C72-8887-C0016E7C95B6}"/>
    <cellStyle name="40% - Accent1 9 2 2" xfId="2593" xr:uid="{8F09617A-B168-465C-A894-DA94E0687EF7}"/>
    <cellStyle name="40% - Accent1 9 2 2 2" xfId="31333" xr:uid="{257CD3EF-9969-4833-9826-D3AA515444F4}"/>
    <cellStyle name="40% - Accent1 9 2 3" xfId="5492" xr:uid="{17A5455E-2744-4B48-AA31-917C478311C0}"/>
    <cellStyle name="40% - Accent1 9 2 3 2" xfId="34177" xr:uid="{28250F39-7A6D-43AD-92D0-F00530F6509B}"/>
    <cellStyle name="40% - Accent1 9 2 4" xfId="11204" xr:uid="{8BB62E3D-12B2-4B3D-AA87-2BA1D1AEAB66}"/>
    <cellStyle name="40% - Accent1 9 2 4 2" xfId="39882" xr:uid="{3C8AFF8C-3D9D-4ACD-9645-F322008EB2DA}"/>
    <cellStyle name="40% - Accent1 9 2 5" xfId="20057" xr:uid="{B12991AA-FEEF-457E-8944-3A8904CC75DC}"/>
    <cellStyle name="40% - Accent1 9 2 5 2" xfId="48734" xr:uid="{4D60CC17-5B1F-494D-A1F2-1766DC41BD01}"/>
    <cellStyle name="40% - Accent1 9 2 6" xfId="29540" xr:uid="{FC431977-A8F5-4EEE-B1FF-5D1E7B7E806D}"/>
    <cellStyle name="40% - Accent1 9 3" xfId="780" xr:uid="{ED572968-731A-476E-AAC9-34B443FD1DAB}"/>
    <cellStyle name="40% - Accent1 9 3 2" xfId="2734" xr:uid="{AD3EFBE4-AD9E-440C-A994-063F6E5FD8DF}"/>
    <cellStyle name="40% - Accent1 9 3 2 2" xfId="31474" xr:uid="{ACEB8A17-30F5-4139-977A-AC44F1F4949E}"/>
    <cellStyle name="40% - Accent1 9 3 3" xfId="6909" xr:uid="{496A5F4E-D418-413C-935D-B89B357ED676}"/>
    <cellStyle name="40% - Accent1 9 3 3 2" xfId="35594" xr:uid="{8B5E4AA7-D02F-4F70-B463-585EF8EDC8EF}"/>
    <cellStyle name="40% - Accent1 9 3 4" xfId="12621" xr:uid="{FF86D198-096E-4E51-BEB9-A4150CAFADDB}"/>
    <cellStyle name="40% - Accent1 9 3 4 2" xfId="41299" xr:uid="{F1679558-4BE3-4EE5-AB02-C96778DCF134}"/>
    <cellStyle name="40% - Accent1 9 3 5" xfId="21474" xr:uid="{C5725FA0-FA64-4178-B6B4-61F6683A51D7}"/>
    <cellStyle name="40% - Accent1 9 3 5 2" xfId="50151" xr:uid="{401DA0EF-0105-4164-9343-0DCF3F6DE64C}"/>
    <cellStyle name="40% - Accent1 9 3 6" xfId="29681" xr:uid="{8DB5D84B-C7EB-42C1-A69F-70833E5E2391}"/>
    <cellStyle name="40% - Accent1 9 4" xfId="1053" xr:uid="{1FFD0A6A-0376-4DF2-9731-C14AEA2EF816}"/>
    <cellStyle name="40% - Accent1 9 4 2" xfId="3007" xr:uid="{8665CA0C-A1D5-477E-A4A2-30FD0B7898FC}"/>
    <cellStyle name="40% - Accent1 9 4 2 2" xfId="31747" xr:uid="{C7B7EE5E-55A4-4178-B400-77786169FECD}"/>
    <cellStyle name="40% - Accent1 9 4 3" xfId="8326" xr:uid="{0111484D-48CC-4615-9533-07AE488D9337}"/>
    <cellStyle name="40% - Accent1 9 4 3 2" xfId="37011" xr:uid="{432FF73B-B08D-4C63-9B13-6BDB426C8449}"/>
    <cellStyle name="40% - Accent1 9 4 4" xfId="14038" xr:uid="{DB0838F7-74D3-4D4B-82E9-D2B409520089}"/>
    <cellStyle name="40% - Accent1 9 4 4 2" xfId="42716" xr:uid="{A58FCE67-AD1A-4F5E-B667-342CFC240041}"/>
    <cellStyle name="40% - Accent1 9 4 5" xfId="22891" xr:uid="{B2C77BCE-F53B-4758-ABBD-2E3A4A82D91D}"/>
    <cellStyle name="40% - Accent1 9 4 5 2" xfId="51568" xr:uid="{DD8DA35E-E315-456A-9204-4E1DC5226614}"/>
    <cellStyle name="40% - Accent1 9 4 6" xfId="29954" xr:uid="{43CB0CA3-73D2-4481-B3E7-285AF0A6BBDC}"/>
    <cellStyle name="40% - Accent1 9 5" xfId="1348" xr:uid="{F49144CC-350D-45E7-9EE4-EB4302373046}"/>
    <cellStyle name="40% - Accent1 9 5 2" xfId="3302" xr:uid="{B5643106-0930-4734-978E-9D53209A243B}"/>
    <cellStyle name="40% - Accent1 9 5 2 2" xfId="32042" xr:uid="{BA6D8C93-82BD-4C3A-A4F6-B42A6BB82C5E}"/>
    <cellStyle name="40% - Accent1 9 5 3" xfId="15553" xr:uid="{0C807A07-37D9-454A-B4E0-1D5213BCA090}"/>
    <cellStyle name="40% - Accent1 9 5 3 2" xfId="44231" xr:uid="{D652C5AD-414D-44C1-A3B3-52FF842C83EA}"/>
    <cellStyle name="40% - Accent1 9 5 4" xfId="24406" xr:uid="{B38040B4-C003-48CE-8742-C5FD57434C46}"/>
    <cellStyle name="40% - Accent1 9 5 4 2" xfId="53083" xr:uid="{5216640E-0AE1-4965-821C-E387DA86B8E9}"/>
    <cellStyle name="40% - Accent1 9 5 5" xfId="30249" xr:uid="{0DEB3EBE-82A8-4820-8EFF-131603D9E7B8}"/>
    <cellStyle name="40% - Accent1 9 6" xfId="1687" xr:uid="{5AE18FF5-1925-49D7-9BBC-AD2A56B399FD}"/>
    <cellStyle name="40% - Accent1 9 6 2" xfId="3641" xr:uid="{727427B8-AE30-481F-B114-8986C6CAF115}"/>
    <cellStyle name="40% - Accent1 9 6 2 2" xfId="32381" xr:uid="{BB0A783E-F463-487B-AC66-1DF2BBB40C03}"/>
    <cellStyle name="40% - Accent1 9 6 3" xfId="17112" xr:uid="{4CF9BF71-8FA3-4E9D-BC61-92230F1DA16E}"/>
    <cellStyle name="40% - Accent1 9 6 3 2" xfId="45790" xr:uid="{B60F6A03-0F6F-4F42-898B-B6414421DD3E}"/>
    <cellStyle name="40% - Accent1 9 6 4" xfId="25965" xr:uid="{E9642053-8EAE-4AED-BBE3-06C524956A27}"/>
    <cellStyle name="40% - Accent1 9 6 4 2" xfId="54642" xr:uid="{106D0D90-9585-4F8E-BB8F-78D4718149F5}"/>
    <cellStyle name="40% - Accent1 9 6 5" xfId="30588" xr:uid="{6612FED0-05AE-4D89-A188-020F1DAFC527}"/>
    <cellStyle name="40% - Accent1 9 7" xfId="2353" xr:uid="{7E5A7FEF-376B-400A-BF99-8C62D49FBA42}"/>
    <cellStyle name="40% - Accent1 9 7 2" xfId="27558" xr:uid="{806DA210-BACE-4567-915D-A3049FF536E7}"/>
    <cellStyle name="40% - Accent1 9 7 2 2" xfId="56235" xr:uid="{02473AD3-28E1-4147-B779-5FA1AFDF5008}"/>
    <cellStyle name="40% - Accent1 9 7 3" xfId="31093" xr:uid="{46981791-15B7-48BE-B393-CCD80835E196}"/>
    <cellStyle name="40% - Accent1 9 8" xfId="4141" xr:uid="{A85FC2BC-EDA1-4BC9-B1BB-FCDE42CE1A6A}"/>
    <cellStyle name="40% - Accent1 9 8 2" xfId="32826" xr:uid="{A9BC66BD-B7E2-49E8-A7A8-C0BF0714949F}"/>
    <cellStyle name="40% - Accent1 9 9" xfId="9853" xr:uid="{A7DDDA8C-CEF1-423C-A152-2104A4119C54}"/>
    <cellStyle name="40% - Accent1 9 9 2" xfId="38531" xr:uid="{04E5E16A-6002-42F6-92A2-CCFCD03501AE}"/>
    <cellStyle name="40% - Accent2 10" xfId="520" xr:uid="{02CA42E5-C657-4E9D-B465-9D990B2AD008}"/>
    <cellStyle name="40% - Accent2 10 10" xfId="29421" xr:uid="{C6290E6C-85D9-49A2-9F55-C1735A36C3B5}"/>
    <cellStyle name="40% - Accent2 10 2" xfId="804" xr:uid="{AC28E420-464E-46EC-A62E-822C4FAAEEEA}"/>
    <cellStyle name="40% - Accent2 10 2 2" xfId="2758" xr:uid="{D630DF9A-C0FB-4443-B92D-185323E233C9}"/>
    <cellStyle name="40% - Accent2 10 2 2 2" xfId="31498" xr:uid="{92561A75-1944-4EBA-B0E1-A23551F7D58D}"/>
    <cellStyle name="40% - Accent2 10 2 3" xfId="5516" xr:uid="{3F22A732-70AA-4CC1-A031-44EE6CD7903B}"/>
    <cellStyle name="40% - Accent2 10 2 3 2" xfId="34201" xr:uid="{4C99B1A4-19C3-4476-BC70-077466CEEF85}"/>
    <cellStyle name="40% - Accent2 10 2 4" xfId="11228" xr:uid="{A4808CD6-006B-42A0-B54E-8879AC8E0BD4}"/>
    <cellStyle name="40% - Accent2 10 2 4 2" xfId="39906" xr:uid="{FEA632BD-DD94-4F20-809C-4DDABDFE171E}"/>
    <cellStyle name="40% - Accent2 10 2 5" xfId="20081" xr:uid="{5FD43796-54E3-4A89-889A-32B227704C58}"/>
    <cellStyle name="40% - Accent2 10 2 5 2" xfId="48758" xr:uid="{FE99573F-8395-4A65-92A1-E3F324B21C59}"/>
    <cellStyle name="40% - Accent2 10 2 6" xfId="29705" xr:uid="{2B2DBDC4-B6F7-4999-8028-53597ABE730A}"/>
    <cellStyle name="40% - Accent2 10 3" xfId="1077" xr:uid="{CFCEDAED-9939-4D5C-B514-B6D5C5537C3C}"/>
    <cellStyle name="40% - Accent2 10 3 2" xfId="3031" xr:uid="{F9EC1D29-3012-4AAB-A19A-33928F78E3CE}"/>
    <cellStyle name="40% - Accent2 10 3 2 2" xfId="31771" xr:uid="{BE479E60-7EF6-43CB-AEC5-77258C97F8E6}"/>
    <cellStyle name="40% - Accent2 10 3 3" xfId="6933" xr:uid="{F3A854FB-DD39-4F04-AFCD-44C0E9C227FE}"/>
    <cellStyle name="40% - Accent2 10 3 3 2" xfId="35618" xr:uid="{7CF99508-27CB-4807-92F1-1D919789F38B}"/>
    <cellStyle name="40% - Accent2 10 3 4" xfId="12645" xr:uid="{925C7E1D-458C-43C2-8638-A9B73531D58B}"/>
    <cellStyle name="40% - Accent2 10 3 4 2" xfId="41323" xr:uid="{A80E9B9A-F19B-4BE4-BD06-029676603D7C}"/>
    <cellStyle name="40% - Accent2 10 3 5" xfId="21498" xr:uid="{EE59B4BD-EE71-464B-A7EF-69D0B4985E92}"/>
    <cellStyle name="40% - Accent2 10 3 5 2" xfId="50175" xr:uid="{34385E52-9DA2-4BAA-B7BE-AE5E31EF5605}"/>
    <cellStyle name="40% - Accent2 10 3 6" xfId="29978" xr:uid="{79DF184A-7CC7-479E-BF36-303DB5AD9228}"/>
    <cellStyle name="40% - Accent2 10 4" xfId="1372" xr:uid="{BAC0C060-BFCD-4C05-B119-947B70B79DDC}"/>
    <cellStyle name="40% - Accent2 10 4 2" xfId="3326" xr:uid="{89FF7FF7-2904-4CC2-AC3A-9C2E364A35B7}"/>
    <cellStyle name="40% - Accent2 10 4 2 2" xfId="32066" xr:uid="{88556EA8-6410-49E7-90FA-AD9AADEA53A9}"/>
    <cellStyle name="40% - Accent2 10 4 3" xfId="8350" xr:uid="{02DAC714-75FB-4C3A-935D-DC3FBB4DDC13}"/>
    <cellStyle name="40% - Accent2 10 4 3 2" xfId="37035" xr:uid="{71801E1F-6DC4-439E-A17A-739CAE65BAFC}"/>
    <cellStyle name="40% - Accent2 10 4 4" xfId="14062" xr:uid="{55E1E0D8-0D96-41A8-9476-F58F9569F1CB}"/>
    <cellStyle name="40% - Accent2 10 4 4 2" xfId="42740" xr:uid="{4DCE9A21-C087-4B4A-ACEB-D2858258CD9D}"/>
    <cellStyle name="40% - Accent2 10 4 5" xfId="22915" xr:uid="{B52419D2-12CB-44BE-94B1-B0A281D9A083}"/>
    <cellStyle name="40% - Accent2 10 4 5 2" xfId="51592" xr:uid="{90D5FCEB-9CCA-4175-AE37-EDF41328A7AC}"/>
    <cellStyle name="40% - Accent2 10 4 6" xfId="30273" xr:uid="{A48D071D-5D76-431D-9308-342BEECE2852}"/>
    <cellStyle name="40% - Accent2 10 5" xfId="1711" xr:uid="{E28F3235-2A5C-4907-A59B-30E1E791F868}"/>
    <cellStyle name="40% - Accent2 10 5 2" xfId="3665" xr:uid="{E8A5244E-9A5B-4186-AECC-C17D4915458D}"/>
    <cellStyle name="40% - Accent2 10 5 2 2" xfId="32405" xr:uid="{0293C282-4A21-4650-8B81-95ACD9429A93}"/>
    <cellStyle name="40% - Accent2 10 5 3" xfId="15577" xr:uid="{522E5820-130D-4BB6-8A19-016C55203F4B}"/>
    <cellStyle name="40% - Accent2 10 5 3 2" xfId="44255" xr:uid="{FC97E09A-7363-4C4B-B58E-6AB574321C58}"/>
    <cellStyle name="40% - Accent2 10 5 4" xfId="24430" xr:uid="{D8B94963-26DC-4132-B347-CDC2CA99D1BF}"/>
    <cellStyle name="40% - Accent2 10 5 4 2" xfId="53107" xr:uid="{C1D7B195-3CA2-4E65-86B8-B97C4F1F4CFD}"/>
    <cellStyle name="40% - Accent2 10 5 5" xfId="30612" xr:uid="{065BA5CD-6D51-4049-9E2C-B45A205379D7}"/>
    <cellStyle name="40% - Accent2 10 6" xfId="2474" xr:uid="{41D1BE1D-4B7E-4179-A539-8BE55CE4E309}"/>
    <cellStyle name="40% - Accent2 10 6 2" xfId="17136" xr:uid="{86A03BFB-D1A7-42EF-9B20-F6AECFB7B3C7}"/>
    <cellStyle name="40% - Accent2 10 6 2 2" xfId="45814" xr:uid="{D203842E-134C-43F0-9E3A-B62F6A85823D}"/>
    <cellStyle name="40% - Accent2 10 6 3" xfId="25989" xr:uid="{83F6DAE3-A93A-4A81-90C4-F21549EA227D}"/>
    <cellStyle name="40% - Accent2 10 6 3 2" xfId="54666" xr:uid="{651FC9E0-E769-4911-B0A9-7EE0829920A9}"/>
    <cellStyle name="40% - Accent2 10 6 4" xfId="31214" xr:uid="{9DAEC62E-8AE9-4C74-BE1E-74BD3C7E0F62}"/>
    <cellStyle name="40% - Accent2 10 7" xfId="4165" xr:uid="{B57F91EA-8086-41C8-A732-0DC098321D7F}"/>
    <cellStyle name="40% - Accent2 10 7 2" xfId="27582" xr:uid="{12390720-3EEE-42D7-A40E-11AB62FDD1EF}"/>
    <cellStyle name="40% - Accent2 10 7 2 2" xfId="56259" xr:uid="{399F6C4E-18C4-47BC-BFDB-D794FF334C61}"/>
    <cellStyle name="40% - Accent2 10 7 3" xfId="32850" xr:uid="{3B448223-933B-4365-9146-7D65AD908088}"/>
    <cellStyle name="40% - Accent2 10 8" xfId="9877" xr:uid="{E61EC3C5-22F4-4B9A-AB8B-82F12DC8B2DD}"/>
    <cellStyle name="40% - Accent2 10 8 2" xfId="38555" xr:uid="{7CD8496D-72F6-4611-9F7B-4A43B44282BA}"/>
    <cellStyle name="40% - Accent2 10 9" xfId="18730" xr:uid="{D37B2494-12E0-41AE-B9BD-7FD4A4529345}"/>
    <cellStyle name="40% - Accent2 10 9 2" xfId="47407" xr:uid="{60F32405-5F9C-414C-AB3B-1DD51E2DDDA1}"/>
    <cellStyle name="40% - Accent2 11" xfId="826" xr:uid="{F77B3B03-D5F9-4168-A8C0-1732558E5A0A}"/>
    <cellStyle name="40% - Accent2 11 2" xfId="1099" xr:uid="{35795640-8F2E-4CD9-84BB-4A43A7D96FB1}"/>
    <cellStyle name="40% - Accent2 11 2 2" xfId="3053" xr:uid="{D68866BF-70C0-4D17-85AC-2576071DD4CA}"/>
    <cellStyle name="40% - Accent2 11 2 2 2" xfId="31793" xr:uid="{6014D346-ADAB-4D27-B456-50B124EBA05C}"/>
    <cellStyle name="40% - Accent2 11 2 3" xfId="5538" xr:uid="{F53831E4-1CEC-4A7F-8BB0-CDFE372AE880}"/>
    <cellStyle name="40% - Accent2 11 2 3 2" xfId="34223" xr:uid="{83B13636-28F6-4DC8-A3C9-EDD191D47414}"/>
    <cellStyle name="40% - Accent2 11 2 4" xfId="11250" xr:uid="{50D8E066-FDA9-4A02-8A85-4838F4B599D9}"/>
    <cellStyle name="40% - Accent2 11 2 4 2" xfId="39928" xr:uid="{99B72E03-569F-4F5D-B0DD-1405EDF23BC9}"/>
    <cellStyle name="40% - Accent2 11 2 5" xfId="20103" xr:uid="{3BE7F00F-EEA7-4DC9-A804-FD504FF2F20C}"/>
    <cellStyle name="40% - Accent2 11 2 5 2" xfId="48780" xr:uid="{0D7847D3-7CE4-4EFF-9EE3-887C765DB23E}"/>
    <cellStyle name="40% - Accent2 11 2 6" xfId="30000" xr:uid="{A9F00D96-C4F8-475A-BBBE-A221E10E9825}"/>
    <cellStyle name="40% - Accent2 11 3" xfId="1394" xr:uid="{3450A5B9-7153-4C0A-A616-6F190A6FE113}"/>
    <cellStyle name="40% - Accent2 11 3 2" xfId="3348" xr:uid="{8ACF206D-C1D0-49FE-82D6-0EDA2FA917FD}"/>
    <cellStyle name="40% - Accent2 11 3 2 2" xfId="32088" xr:uid="{5D8FD20C-D075-4998-A905-DD332CBEEC2D}"/>
    <cellStyle name="40% - Accent2 11 3 3" xfId="6955" xr:uid="{4E794FAC-354D-482B-8754-730C27974C80}"/>
    <cellStyle name="40% - Accent2 11 3 3 2" xfId="35640" xr:uid="{048E1ACB-40F6-4358-8564-55575E06CB93}"/>
    <cellStyle name="40% - Accent2 11 3 4" xfId="12667" xr:uid="{5CC07EF0-4CF7-4B9B-9520-E4D48807F33A}"/>
    <cellStyle name="40% - Accent2 11 3 4 2" xfId="41345" xr:uid="{BBEC4DAE-AD1D-482D-B87C-7207E4542171}"/>
    <cellStyle name="40% - Accent2 11 3 5" xfId="21520" xr:uid="{B7DD7C6D-59B3-434B-99F9-BDF488B8B112}"/>
    <cellStyle name="40% - Accent2 11 3 5 2" xfId="50197" xr:uid="{DC946543-A60E-410A-9CAF-2BC331B9825B}"/>
    <cellStyle name="40% - Accent2 11 3 6" xfId="30295" xr:uid="{C8B69B77-BEDB-456A-A57A-52A0D1731E98}"/>
    <cellStyle name="40% - Accent2 11 4" xfId="1733" xr:uid="{CD89BF76-4E92-452D-800B-3747E9F634E0}"/>
    <cellStyle name="40% - Accent2 11 4 2" xfId="3687" xr:uid="{77E92182-0CBD-42FC-8F98-F81A88DF0462}"/>
    <cellStyle name="40% - Accent2 11 4 2 2" xfId="32427" xr:uid="{AB094F63-9787-4E4B-ACC7-F3BC2A59208D}"/>
    <cellStyle name="40% - Accent2 11 4 3" xfId="8372" xr:uid="{A9FC77DD-222F-4C15-9EEC-10691AFFD9BE}"/>
    <cellStyle name="40% - Accent2 11 4 3 2" xfId="37057" xr:uid="{7B0D855F-722A-4BE7-B1EC-A4D5524837F1}"/>
    <cellStyle name="40% - Accent2 11 4 4" xfId="14084" xr:uid="{24862C84-CEA8-4DBF-9490-0D5EDE5599E9}"/>
    <cellStyle name="40% - Accent2 11 4 4 2" xfId="42762" xr:uid="{37F8B289-E168-40E8-B01B-3E580F3E88C8}"/>
    <cellStyle name="40% - Accent2 11 4 5" xfId="22937" xr:uid="{0F07D852-208A-45E6-872F-842FA6D31AC7}"/>
    <cellStyle name="40% - Accent2 11 4 5 2" xfId="51614" xr:uid="{C9AC3CF8-4916-4CA4-9325-5CE69B839442}"/>
    <cellStyle name="40% - Accent2 11 4 6" xfId="30634" xr:uid="{CEF1AA37-0EB2-4828-8D03-29BE1B4837C4}"/>
    <cellStyle name="40% - Accent2 11 5" xfId="2780" xr:uid="{1BA16C16-39D9-4309-A6F4-E3F1FE31FFC5}"/>
    <cellStyle name="40% - Accent2 11 5 2" xfId="15599" xr:uid="{8BBE1F2F-773F-46C6-9820-D49AAD623AA3}"/>
    <cellStyle name="40% - Accent2 11 5 2 2" xfId="44277" xr:uid="{2437C4BF-5A08-4AF1-BC28-51E020EBA7E2}"/>
    <cellStyle name="40% - Accent2 11 5 3" xfId="24452" xr:uid="{859A51E7-33E9-41C4-99F1-4E6BABAF4F8D}"/>
    <cellStyle name="40% - Accent2 11 5 3 2" xfId="53129" xr:uid="{BAF46741-1CA8-4622-AA27-D4ED748D5EE8}"/>
    <cellStyle name="40% - Accent2 11 5 4" xfId="31520" xr:uid="{3BC78E5E-D2A4-4291-BC16-ACE626AAC034}"/>
    <cellStyle name="40% - Accent2 11 6" xfId="4187" xr:uid="{30BABD99-09AF-44AB-8017-9536D3DCBD8B}"/>
    <cellStyle name="40% - Accent2 11 6 2" xfId="17158" xr:uid="{A1BB3E6A-B2A2-4B4E-A741-FDA5F8A4EC79}"/>
    <cellStyle name="40% - Accent2 11 6 2 2" xfId="45836" xr:uid="{DF5F905F-6518-49C1-A828-3A0E997026B4}"/>
    <cellStyle name="40% - Accent2 11 6 3" xfId="26011" xr:uid="{A07AF03C-EE1D-4DF8-AA9A-5FB5B7CC4755}"/>
    <cellStyle name="40% - Accent2 11 6 3 2" xfId="54688" xr:uid="{C8C89D9F-7C4E-47BE-A0AE-7E3E3E9A414F}"/>
    <cellStyle name="40% - Accent2 11 6 4" xfId="32872" xr:uid="{6FDF6177-5F12-4ACA-92E0-794B3C1EC906}"/>
    <cellStyle name="40% - Accent2 11 7" xfId="9899" xr:uid="{6CD9187E-B52F-49FE-B330-C892453D8788}"/>
    <cellStyle name="40% - Accent2 11 7 2" xfId="27604" xr:uid="{684DDCA3-E4FE-44D3-9D6C-20B39374279F}"/>
    <cellStyle name="40% - Accent2 11 7 2 2" xfId="56281" xr:uid="{D4BC7268-20A5-4F2E-BA57-F3FEE87B478B}"/>
    <cellStyle name="40% - Accent2 11 7 3" xfId="38577" xr:uid="{0954206A-7236-428D-8A2B-962BCDB10A7A}"/>
    <cellStyle name="40% - Accent2 11 8" xfId="18752" xr:uid="{A095C349-D007-4C06-880A-B5E71CE29A8D}"/>
    <cellStyle name="40% - Accent2 11 8 2" xfId="47429" xr:uid="{27C82B26-B968-4AF0-B0BD-9939048D8408}"/>
    <cellStyle name="40% - Accent2 11 9" xfId="29727" xr:uid="{7B8D2A0F-1359-4642-B7E4-B6BB74A60C9D}"/>
    <cellStyle name="40% - Accent2 12" xfId="848" xr:uid="{9202655E-09EE-4494-9135-C1473600DC42}"/>
    <cellStyle name="40% - Accent2 12 2" xfId="1121" xr:uid="{A2C8F14E-BD87-4F09-A83F-C93A1C26D8C5}"/>
    <cellStyle name="40% - Accent2 12 2 2" xfId="3075" xr:uid="{0F5685B4-D8F7-4AC6-A909-62AD7B0C8B1D}"/>
    <cellStyle name="40% - Accent2 12 2 2 2" xfId="31815" xr:uid="{E9DC7EB5-1FB4-43C7-8286-9EF168E9524A}"/>
    <cellStyle name="40% - Accent2 12 2 3" xfId="5560" xr:uid="{3668B181-BEB7-427A-9662-3B5F64759608}"/>
    <cellStyle name="40% - Accent2 12 2 3 2" xfId="34245" xr:uid="{CE371FF8-057B-4E93-B862-784B1855E571}"/>
    <cellStyle name="40% - Accent2 12 2 4" xfId="11272" xr:uid="{EAE621BD-0C1F-4CDF-AE94-87EF773D5A08}"/>
    <cellStyle name="40% - Accent2 12 2 4 2" xfId="39950" xr:uid="{B8601A41-1D89-461E-B386-9618CE06AAFB}"/>
    <cellStyle name="40% - Accent2 12 2 5" xfId="20125" xr:uid="{6246BE15-F52B-4175-B78C-0568269784E9}"/>
    <cellStyle name="40% - Accent2 12 2 5 2" xfId="48802" xr:uid="{15343C3D-10D6-4AEA-8F40-C7EAA4190EFD}"/>
    <cellStyle name="40% - Accent2 12 2 6" xfId="30022" xr:uid="{49673FA5-0A45-4C54-9F5A-1CEF9BBB6E7A}"/>
    <cellStyle name="40% - Accent2 12 3" xfId="1416" xr:uid="{F887C7F1-D504-4F5C-B73C-D402CE63201D}"/>
    <cellStyle name="40% - Accent2 12 3 2" xfId="3370" xr:uid="{4862F890-552F-4466-9948-848980F0DC27}"/>
    <cellStyle name="40% - Accent2 12 3 2 2" xfId="32110" xr:uid="{B5BECE0D-99E6-4D2C-8C31-AA740340129D}"/>
    <cellStyle name="40% - Accent2 12 3 3" xfId="6977" xr:uid="{22BB4667-FC8E-489B-8795-FEEA87BA538C}"/>
    <cellStyle name="40% - Accent2 12 3 3 2" xfId="35662" xr:uid="{1D144F0C-33BD-45CB-BD9C-2CBBAFFF2A16}"/>
    <cellStyle name="40% - Accent2 12 3 4" xfId="12689" xr:uid="{A4917E90-7DBF-44A2-8376-11999EE22FF5}"/>
    <cellStyle name="40% - Accent2 12 3 4 2" xfId="41367" xr:uid="{D07CC908-0B30-4BD4-B2C4-8E0C4E20328F}"/>
    <cellStyle name="40% - Accent2 12 3 5" xfId="21542" xr:uid="{7E14097D-B119-4D8F-99C6-3BE3961709BE}"/>
    <cellStyle name="40% - Accent2 12 3 5 2" xfId="50219" xr:uid="{14D77F37-5611-4493-A8FA-03B5D8AFD0F1}"/>
    <cellStyle name="40% - Accent2 12 3 6" xfId="30317" xr:uid="{65180D5B-2048-47C3-AF78-A0F682EC8B1E}"/>
    <cellStyle name="40% - Accent2 12 4" xfId="1755" xr:uid="{954FEB8F-7244-45F9-B0FF-3C641A2D43A1}"/>
    <cellStyle name="40% - Accent2 12 4 2" xfId="3709" xr:uid="{BE5C2302-D5E1-4738-92CA-344A2FF07163}"/>
    <cellStyle name="40% - Accent2 12 4 2 2" xfId="32449" xr:uid="{964F1D71-9B0C-443F-AD4F-00C787A9879F}"/>
    <cellStyle name="40% - Accent2 12 4 3" xfId="8394" xr:uid="{0F58DD89-9F80-420B-AE16-B61D2BE69723}"/>
    <cellStyle name="40% - Accent2 12 4 3 2" xfId="37079" xr:uid="{7313DDCB-EA30-4304-AC32-D785D7045A03}"/>
    <cellStyle name="40% - Accent2 12 4 4" xfId="14106" xr:uid="{FC99EF53-7596-4669-AFD3-56CFE78837A3}"/>
    <cellStyle name="40% - Accent2 12 4 4 2" xfId="42784" xr:uid="{DA360F77-0FC6-405F-9BF8-42638E899090}"/>
    <cellStyle name="40% - Accent2 12 4 5" xfId="22959" xr:uid="{0A71DC60-99BD-4C65-BD5E-86B11BD5219D}"/>
    <cellStyle name="40% - Accent2 12 4 5 2" xfId="51636" xr:uid="{E9BD7E7F-5933-4A3E-A042-994786436755}"/>
    <cellStyle name="40% - Accent2 12 4 6" xfId="30656" xr:uid="{165B7A54-90DF-4532-B5D5-6CDD0AEAAB56}"/>
    <cellStyle name="40% - Accent2 12 5" xfId="2802" xr:uid="{FA1BAE70-1930-4FF1-B17E-FA839897BE02}"/>
    <cellStyle name="40% - Accent2 12 5 2" xfId="15621" xr:uid="{7AC2C076-1D34-4188-8343-B2AA9180371F}"/>
    <cellStyle name="40% - Accent2 12 5 2 2" xfId="44299" xr:uid="{9473974E-AAF5-48D1-B9D2-5D8F8E6F9102}"/>
    <cellStyle name="40% - Accent2 12 5 3" xfId="24474" xr:uid="{9E76A4BD-E4D1-4401-A5A7-37443EC883CE}"/>
    <cellStyle name="40% - Accent2 12 5 3 2" xfId="53151" xr:uid="{28361848-4DF3-4178-AA6B-81E1B2A469D0}"/>
    <cellStyle name="40% - Accent2 12 5 4" xfId="31542" xr:uid="{593A8538-C5FF-49C3-AFE9-69827B1BF894}"/>
    <cellStyle name="40% - Accent2 12 6" xfId="4209" xr:uid="{E311D624-4BEA-461A-AF09-2BE433D8B224}"/>
    <cellStyle name="40% - Accent2 12 6 2" xfId="17180" xr:uid="{35007D3D-D3B9-45CB-AC3A-DD7AF14F7096}"/>
    <cellStyle name="40% - Accent2 12 6 2 2" xfId="45858" xr:uid="{27848669-7450-45D2-AACF-2F84D94D8300}"/>
    <cellStyle name="40% - Accent2 12 6 3" xfId="26033" xr:uid="{838B49E7-2206-4216-837F-68AB983223B1}"/>
    <cellStyle name="40% - Accent2 12 6 3 2" xfId="54710" xr:uid="{FD7445F5-F488-49B6-A4B6-EED1EF18881F}"/>
    <cellStyle name="40% - Accent2 12 6 4" xfId="32894" xr:uid="{28EA79AF-B822-4FD0-A8F7-70DD3705C91D}"/>
    <cellStyle name="40% - Accent2 12 7" xfId="9921" xr:uid="{C4520202-AE3C-429F-AEDC-D243D0E0B16E}"/>
    <cellStyle name="40% - Accent2 12 7 2" xfId="27626" xr:uid="{6D360CC2-3841-4362-868A-36A67722C19F}"/>
    <cellStyle name="40% - Accent2 12 7 2 2" xfId="56303" xr:uid="{FDAD5E9A-4D19-47F0-80AD-355CB936A368}"/>
    <cellStyle name="40% - Accent2 12 7 3" xfId="38599" xr:uid="{E7CE8F26-9F9E-40F5-88FF-2E8F36AF04C1}"/>
    <cellStyle name="40% - Accent2 12 8" xfId="18774" xr:uid="{9A593CB4-670D-4F52-93C2-62E0A6E38417}"/>
    <cellStyle name="40% - Accent2 12 8 2" xfId="47451" xr:uid="{8F7F7628-7517-4091-8964-A22EBDD406AE}"/>
    <cellStyle name="40% - Accent2 12 9" xfId="29749" xr:uid="{F9B93540-5F15-4721-BA7B-43AFB63B82F8}"/>
    <cellStyle name="40% - Accent2 13" xfId="870" xr:uid="{C43821C9-C07A-4F5F-9771-8A3919E9E711}"/>
    <cellStyle name="40% - Accent2 13 2" xfId="1143" xr:uid="{6747748A-7CBF-4BAD-86CC-FCA58D963D50}"/>
    <cellStyle name="40% - Accent2 13 2 2" xfId="3097" xr:uid="{DEE9BB61-65F1-42F9-8D19-738326309E7F}"/>
    <cellStyle name="40% - Accent2 13 2 2 2" xfId="31837" xr:uid="{B8987FCB-E980-4BE3-A2E5-53B3A51B8A3C}"/>
    <cellStyle name="40% - Accent2 13 2 3" xfId="5582" xr:uid="{CB503A2B-2775-41AF-9BBA-63B9812E9834}"/>
    <cellStyle name="40% - Accent2 13 2 3 2" xfId="34267" xr:uid="{641A751C-CAE9-4C69-8974-AD87A597BC53}"/>
    <cellStyle name="40% - Accent2 13 2 4" xfId="11294" xr:uid="{1C94637D-E946-40CD-8C9A-BD121DB175DC}"/>
    <cellStyle name="40% - Accent2 13 2 4 2" xfId="39972" xr:uid="{A2AB033D-ADA3-4B60-9C18-80A1C1F08FE8}"/>
    <cellStyle name="40% - Accent2 13 2 5" xfId="20147" xr:uid="{4CFD5F29-9B22-4378-B5D9-494FA16DB72A}"/>
    <cellStyle name="40% - Accent2 13 2 5 2" xfId="48824" xr:uid="{927F3FD0-5C1E-4731-98F6-84FA6D126151}"/>
    <cellStyle name="40% - Accent2 13 2 6" xfId="30044" xr:uid="{DA46D8A2-7F1C-4039-A08D-85FBC700D697}"/>
    <cellStyle name="40% - Accent2 13 3" xfId="1438" xr:uid="{74987FF5-CE7A-4BF4-9483-77E2112763B1}"/>
    <cellStyle name="40% - Accent2 13 3 2" xfId="3392" xr:uid="{59AA8EFA-C6CF-479D-9E55-325F225B1E73}"/>
    <cellStyle name="40% - Accent2 13 3 2 2" xfId="32132" xr:uid="{A22FBD04-797C-4736-92E0-CF2BA111F846}"/>
    <cellStyle name="40% - Accent2 13 3 3" xfId="6999" xr:uid="{D1E0BA03-B422-41A1-94DF-A1593675E0C3}"/>
    <cellStyle name="40% - Accent2 13 3 3 2" xfId="35684" xr:uid="{BB056E1A-4131-4954-956A-0DEF9341FB13}"/>
    <cellStyle name="40% - Accent2 13 3 4" xfId="12711" xr:uid="{CDBA2D29-6653-493B-B8C2-7AB146C98B38}"/>
    <cellStyle name="40% - Accent2 13 3 4 2" xfId="41389" xr:uid="{B9AB24BE-70C5-428B-9624-FB9C04CEA80E}"/>
    <cellStyle name="40% - Accent2 13 3 5" xfId="21564" xr:uid="{AB237E6C-41D6-4B03-A569-FF09008DC0AD}"/>
    <cellStyle name="40% - Accent2 13 3 5 2" xfId="50241" xr:uid="{4827E802-E273-4124-A6B3-D21F3E31B7BD}"/>
    <cellStyle name="40% - Accent2 13 3 6" xfId="30339" xr:uid="{416B493C-BD2C-4C19-B9C9-3F64FAFD45A5}"/>
    <cellStyle name="40% - Accent2 13 4" xfId="1777" xr:uid="{05524EE8-7B29-42C8-834F-2AAA693A1E3A}"/>
    <cellStyle name="40% - Accent2 13 4 2" xfId="3731" xr:uid="{8411818E-B543-4774-AB66-7011ED49053E}"/>
    <cellStyle name="40% - Accent2 13 4 2 2" xfId="32471" xr:uid="{56DCC3F8-2433-474F-8F8F-903663448985}"/>
    <cellStyle name="40% - Accent2 13 4 3" xfId="8416" xr:uid="{18703F96-BA01-46F7-B07A-EB8EA474DC10}"/>
    <cellStyle name="40% - Accent2 13 4 3 2" xfId="37101" xr:uid="{BF5812CB-D865-411A-A5A9-E9DE023863AD}"/>
    <cellStyle name="40% - Accent2 13 4 4" xfId="14128" xr:uid="{C2B3186B-1773-411F-B4C4-E8745EB9137C}"/>
    <cellStyle name="40% - Accent2 13 4 4 2" xfId="42806" xr:uid="{0E615C7F-0910-4571-9098-325EA04511BB}"/>
    <cellStyle name="40% - Accent2 13 4 5" xfId="22981" xr:uid="{1CD0E5E2-5C80-46F4-B56C-475937DB6C33}"/>
    <cellStyle name="40% - Accent2 13 4 5 2" xfId="51658" xr:uid="{DEE7EAF8-B7A9-4C04-A541-06EF509E8453}"/>
    <cellStyle name="40% - Accent2 13 4 6" xfId="30678" xr:uid="{37E4D707-F297-4702-9D37-954D599C9C47}"/>
    <cellStyle name="40% - Accent2 13 5" xfId="2824" xr:uid="{30A84265-EA3A-405A-8724-BBF64CA37DA1}"/>
    <cellStyle name="40% - Accent2 13 5 2" xfId="15643" xr:uid="{E9800591-5315-4D8C-A00E-65FC5DD33677}"/>
    <cellStyle name="40% - Accent2 13 5 2 2" xfId="44321" xr:uid="{D4BF9062-54BA-4EC6-BD20-E4CFCCB90F6D}"/>
    <cellStyle name="40% - Accent2 13 5 3" xfId="24496" xr:uid="{764A3687-5490-4668-ABA8-AD3FA240E56E}"/>
    <cellStyle name="40% - Accent2 13 5 3 2" xfId="53173" xr:uid="{78A15336-DB03-4DB4-8008-A3BDE95BB124}"/>
    <cellStyle name="40% - Accent2 13 5 4" xfId="31564" xr:uid="{D54A89A1-852B-4686-B4B2-9FD0801C19C1}"/>
    <cellStyle name="40% - Accent2 13 6" xfId="4231" xr:uid="{9152C9A3-0838-4D17-9B15-58789E24A50C}"/>
    <cellStyle name="40% - Accent2 13 6 2" xfId="17202" xr:uid="{CB78521E-BF69-4972-880B-CADEB9F1E726}"/>
    <cellStyle name="40% - Accent2 13 6 2 2" xfId="45880" xr:uid="{412AFF94-2A5A-44EA-B247-4F6548597D6C}"/>
    <cellStyle name="40% - Accent2 13 6 3" xfId="26055" xr:uid="{E0BB6030-835A-48EF-BC47-585C5E286E25}"/>
    <cellStyle name="40% - Accent2 13 6 3 2" xfId="54732" xr:uid="{D9172C69-E8EF-45E4-ACC6-8A25B2E31F07}"/>
    <cellStyle name="40% - Accent2 13 6 4" xfId="32916" xr:uid="{D8D6213C-1CFB-4F69-A1FB-E00D56B53151}"/>
    <cellStyle name="40% - Accent2 13 7" xfId="9943" xr:uid="{79EDEE3F-BCAA-4469-B766-13A2A8C100A0}"/>
    <cellStyle name="40% - Accent2 13 7 2" xfId="27648" xr:uid="{CFFBD0B6-6763-49BE-9544-B2EC36F32777}"/>
    <cellStyle name="40% - Accent2 13 7 2 2" xfId="56325" xr:uid="{77C2C60B-229C-4B9F-898C-03AB2018A9FE}"/>
    <cellStyle name="40% - Accent2 13 7 3" xfId="38621" xr:uid="{DB4933BF-B8DB-4E4A-B922-398AEB680EBA}"/>
    <cellStyle name="40% - Accent2 13 8" xfId="18796" xr:uid="{EE4FA18B-2BEB-4F4A-8602-96ED39CD4D71}"/>
    <cellStyle name="40% - Accent2 13 8 2" xfId="47473" xr:uid="{E042C5D4-D6BA-410C-94AE-2BEEEF41E043}"/>
    <cellStyle name="40% - Accent2 13 9" xfId="29771" xr:uid="{A4C2A083-244F-4D19-B247-888485B7F55F}"/>
    <cellStyle name="40% - Accent2 14" xfId="892" xr:uid="{5637FA09-85BA-4DDF-9560-89FD1E8F5471}"/>
    <cellStyle name="40% - Accent2 14 2" xfId="1165" xr:uid="{EAC7A3D2-46E8-4C02-A9A8-51E3FC958CA9}"/>
    <cellStyle name="40% - Accent2 14 2 2" xfId="3119" xr:uid="{31942B5B-023F-4153-9C19-A3E38ABC58A5}"/>
    <cellStyle name="40% - Accent2 14 2 2 2" xfId="31859" xr:uid="{7573257D-F418-4FFB-AB9E-5999EBAFD6BE}"/>
    <cellStyle name="40% - Accent2 14 2 3" xfId="5604" xr:uid="{52530437-3BC3-40A0-9619-E84F21A5EB24}"/>
    <cellStyle name="40% - Accent2 14 2 3 2" xfId="34289" xr:uid="{1C07857B-032F-46FD-9464-26FFC108F0C7}"/>
    <cellStyle name="40% - Accent2 14 2 4" xfId="11316" xr:uid="{84B19602-4AA8-484C-B13C-B1672EDC1FA9}"/>
    <cellStyle name="40% - Accent2 14 2 4 2" xfId="39994" xr:uid="{A191F5DF-2AEA-4DC2-827B-3BFE5245A570}"/>
    <cellStyle name="40% - Accent2 14 2 5" xfId="20169" xr:uid="{753AF554-CBF0-48EC-A6CC-FC3D83B12175}"/>
    <cellStyle name="40% - Accent2 14 2 5 2" xfId="48846" xr:uid="{A9974C36-1D65-49C4-9C35-04FBB3EBE96D}"/>
    <cellStyle name="40% - Accent2 14 2 6" xfId="30066" xr:uid="{221C33D8-F91F-45CA-B3F3-180BB455563F}"/>
    <cellStyle name="40% - Accent2 14 3" xfId="1460" xr:uid="{CA58427A-492F-4839-B25A-960155BD76B7}"/>
    <cellStyle name="40% - Accent2 14 3 2" xfId="3414" xr:uid="{DCEED1AA-6246-44AF-ABBF-A6055BA2F790}"/>
    <cellStyle name="40% - Accent2 14 3 2 2" xfId="32154" xr:uid="{BDD8E7AC-73F5-44D2-8A2E-44894C397F21}"/>
    <cellStyle name="40% - Accent2 14 3 3" xfId="7021" xr:uid="{DE4372BF-8A81-44C8-A37F-9569E97B76C3}"/>
    <cellStyle name="40% - Accent2 14 3 3 2" xfId="35706" xr:uid="{01F67334-1575-41CB-9D9B-F1E4B09E5F5E}"/>
    <cellStyle name="40% - Accent2 14 3 4" xfId="12733" xr:uid="{E5570A22-05EA-4E5A-BD83-5CAE976FA751}"/>
    <cellStyle name="40% - Accent2 14 3 4 2" xfId="41411" xr:uid="{1146D018-352B-40F8-82E1-BDA0CF4F1AAA}"/>
    <cellStyle name="40% - Accent2 14 3 5" xfId="21586" xr:uid="{1D362D6F-638E-4C84-8583-EE364C8A7C10}"/>
    <cellStyle name="40% - Accent2 14 3 5 2" xfId="50263" xr:uid="{952C921E-C218-4C35-BDD6-B278A1A8CF8D}"/>
    <cellStyle name="40% - Accent2 14 3 6" xfId="30361" xr:uid="{EF441ACD-9EAD-4EC0-B753-5B1E9FD99F82}"/>
    <cellStyle name="40% - Accent2 14 4" xfId="1799" xr:uid="{5E7EE45B-5168-4914-8A77-AB4044235DB2}"/>
    <cellStyle name="40% - Accent2 14 4 2" xfId="3753" xr:uid="{83633D43-243E-4EC8-8938-E91E752EB6D4}"/>
    <cellStyle name="40% - Accent2 14 4 2 2" xfId="32493" xr:uid="{2053960E-B524-4085-AF84-6B860C5B7677}"/>
    <cellStyle name="40% - Accent2 14 4 3" xfId="8438" xr:uid="{270A64EC-17D1-4DB7-8E3D-6C3E142483D6}"/>
    <cellStyle name="40% - Accent2 14 4 3 2" xfId="37123" xr:uid="{129F59A4-5A4F-4543-820B-AA5C387320A7}"/>
    <cellStyle name="40% - Accent2 14 4 4" xfId="14150" xr:uid="{2BF928BE-8D01-4956-9E41-9708CA67E5ED}"/>
    <cellStyle name="40% - Accent2 14 4 4 2" xfId="42828" xr:uid="{5A97DC2E-9E1D-49F5-936D-4FF23E1D3A88}"/>
    <cellStyle name="40% - Accent2 14 4 5" xfId="23003" xr:uid="{462E2EB9-563A-463F-8D66-875DA8C6C29F}"/>
    <cellStyle name="40% - Accent2 14 4 5 2" xfId="51680" xr:uid="{E0D771D6-BBFE-4F2E-99F3-C274C2F536BA}"/>
    <cellStyle name="40% - Accent2 14 4 6" xfId="30700" xr:uid="{1445D658-9CDB-4681-8992-58FCFAAA527B}"/>
    <cellStyle name="40% - Accent2 14 5" xfId="2846" xr:uid="{6D248427-2945-41B9-8AC9-DAF18CA4ACC2}"/>
    <cellStyle name="40% - Accent2 14 5 2" xfId="15665" xr:uid="{EC501F82-03F0-4A11-86B1-CF40AB4CA2D7}"/>
    <cellStyle name="40% - Accent2 14 5 2 2" xfId="44343" xr:uid="{B96AC10C-B1DC-44C2-A085-8804F555191F}"/>
    <cellStyle name="40% - Accent2 14 5 3" xfId="24518" xr:uid="{36ADECF2-26AF-4855-992D-0E2568989394}"/>
    <cellStyle name="40% - Accent2 14 5 3 2" xfId="53195" xr:uid="{0CFF63C8-0CEE-4D55-8737-8938DF533B01}"/>
    <cellStyle name="40% - Accent2 14 5 4" xfId="31586" xr:uid="{28C1C4F7-1929-45F0-A7DA-294510FD2C00}"/>
    <cellStyle name="40% - Accent2 14 6" xfId="4253" xr:uid="{EB0C69AF-25F4-4C0D-8F4A-7CB1CBC5E0CF}"/>
    <cellStyle name="40% - Accent2 14 6 2" xfId="17224" xr:uid="{2A364512-DC72-4E6C-B9C2-B49FA682882E}"/>
    <cellStyle name="40% - Accent2 14 6 2 2" xfId="45902" xr:uid="{D3771D95-8378-425C-8F1A-83F5504887A4}"/>
    <cellStyle name="40% - Accent2 14 6 3" xfId="26077" xr:uid="{974482DA-8E98-45AD-92E4-924226D740B7}"/>
    <cellStyle name="40% - Accent2 14 6 3 2" xfId="54754" xr:uid="{DB9FD13B-E744-4081-956D-377D6A4C3A50}"/>
    <cellStyle name="40% - Accent2 14 6 4" xfId="32938" xr:uid="{82563291-76F5-4563-9E82-0C5779E1E8FE}"/>
    <cellStyle name="40% - Accent2 14 7" xfId="9965" xr:uid="{4C62581F-4B1B-40DD-BCE3-102D601413CF}"/>
    <cellStyle name="40% - Accent2 14 7 2" xfId="27670" xr:uid="{AC7B0A6C-86D3-42D9-8B44-27090CE5DCDE}"/>
    <cellStyle name="40% - Accent2 14 7 2 2" xfId="56347" xr:uid="{6BE8CC85-72CB-43BF-B36D-6B7AEBCEC890}"/>
    <cellStyle name="40% - Accent2 14 7 3" xfId="38643" xr:uid="{E6E3C98B-4ED1-4BD5-A1E1-2704B428309F}"/>
    <cellStyle name="40% - Accent2 14 8" xfId="18818" xr:uid="{D499756C-69DB-4B24-BE14-341C4D213822}"/>
    <cellStyle name="40% - Accent2 14 8 2" xfId="47495" xr:uid="{1C25F3E5-D078-4088-8F17-A2517F8C9FD9}"/>
    <cellStyle name="40% - Accent2 14 9" xfId="29793" xr:uid="{F7874246-1011-40EC-B5D5-21AF78138DC0}"/>
    <cellStyle name="40% - Accent2 15" xfId="914" xr:uid="{5FAF2FC6-7D99-4331-80BB-E96D0C3570FE}"/>
    <cellStyle name="40% - Accent2 15 2" xfId="1187" xr:uid="{A6575A81-67DC-4464-A46F-2F213098A579}"/>
    <cellStyle name="40% - Accent2 15 2 2" xfId="3141" xr:uid="{5E8940EE-657D-46CB-AF75-71A250E2032A}"/>
    <cellStyle name="40% - Accent2 15 2 2 2" xfId="31881" xr:uid="{32D19CE4-92E5-42CD-B634-65A3FE81E20C}"/>
    <cellStyle name="40% - Accent2 15 2 3" xfId="5626" xr:uid="{3FC2F703-1342-4E4B-AE86-D64651D2043D}"/>
    <cellStyle name="40% - Accent2 15 2 3 2" xfId="34311" xr:uid="{B2ADDE12-7BD9-49AF-8084-6334A8DB1E7F}"/>
    <cellStyle name="40% - Accent2 15 2 4" xfId="11338" xr:uid="{4D71CCC1-78E7-48C6-9833-DFD6F20ED3D4}"/>
    <cellStyle name="40% - Accent2 15 2 4 2" xfId="40016" xr:uid="{0A755F3B-A53D-4A6B-8E8C-678A7B9BD469}"/>
    <cellStyle name="40% - Accent2 15 2 5" xfId="20191" xr:uid="{A7211B11-26E1-46F0-8A4D-336C29B48BDB}"/>
    <cellStyle name="40% - Accent2 15 2 5 2" xfId="48868" xr:uid="{346C9E31-871D-47E2-814B-D83CEA759D78}"/>
    <cellStyle name="40% - Accent2 15 2 6" xfId="30088" xr:uid="{20E6D87F-BE79-4B5D-8F3E-75838784E32C}"/>
    <cellStyle name="40% - Accent2 15 3" xfId="1482" xr:uid="{9BB717B1-EF38-465A-8AC6-1446D6DA74A9}"/>
    <cellStyle name="40% - Accent2 15 3 2" xfId="3436" xr:uid="{C1761931-C894-452B-B640-4914D87425C4}"/>
    <cellStyle name="40% - Accent2 15 3 2 2" xfId="32176" xr:uid="{9D4F304D-B66F-4314-A391-324AA8E65558}"/>
    <cellStyle name="40% - Accent2 15 3 3" xfId="7043" xr:uid="{B14BD72A-EF5D-4BFB-A082-5DCA305FBA2B}"/>
    <cellStyle name="40% - Accent2 15 3 3 2" xfId="35728" xr:uid="{06080239-90C5-43DB-9B97-19CDF2746C0B}"/>
    <cellStyle name="40% - Accent2 15 3 4" xfId="12755" xr:uid="{635043F3-7F9F-4F48-A8F3-0025A582A697}"/>
    <cellStyle name="40% - Accent2 15 3 4 2" xfId="41433" xr:uid="{B44EB587-C87E-45C8-997C-22A566006341}"/>
    <cellStyle name="40% - Accent2 15 3 5" xfId="21608" xr:uid="{3DB88FAD-D6C6-404F-A0C8-A918645F1A5E}"/>
    <cellStyle name="40% - Accent2 15 3 5 2" xfId="50285" xr:uid="{3C272DB0-F07D-45F5-A850-127B15D68857}"/>
    <cellStyle name="40% - Accent2 15 3 6" xfId="30383" xr:uid="{278A2639-B2F6-4289-B346-7BDCE154E8EF}"/>
    <cellStyle name="40% - Accent2 15 4" xfId="1821" xr:uid="{4067C53C-CA7B-4FFA-9D07-653AFCC2BD53}"/>
    <cellStyle name="40% - Accent2 15 4 2" xfId="3775" xr:uid="{E84A60B6-177B-4037-A3E9-8503D0AF627F}"/>
    <cellStyle name="40% - Accent2 15 4 2 2" xfId="32515" xr:uid="{18202F01-8E76-4856-AABB-8586B0EFB51B}"/>
    <cellStyle name="40% - Accent2 15 4 3" xfId="8460" xr:uid="{A1B10273-BD17-4E5D-AC20-49AE324496FE}"/>
    <cellStyle name="40% - Accent2 15 4 3 2" xfId="37145" xr:uid="{2210D0E3-2A78-4043-A128-DDEE331497EB}"/>
    <cellStyle name="40% - Accent2 15 4 4" xfId="14172" xr:uid="{4514ADE3-3815-4CC9-890C-74F329D5A16D}"/>
    <cellStyle name="40% - Accent2 15 4 4 2" xfId="42850" xr:uid="{AFAD7B38-039F-417F-9F1D-8AC46AE8F6A8}"/>
    <cellStyle name="40% - Accent2 15 4 5" xfId="23025" xr:uid="{B763073D-8877-4AE1-89E5-3451955F8D4E}"/>
    <cellStyle name="40% - Accent2 15 4 5 2" xfId="51702" xr:uid="{C551CB66-9A29-49DE-9AC2-BCDC70DA79B9}"/>
    <cellStyle name="40% - Accent2 15 4 6" xfId="30722" xr:uid="{5804FC7E-B04E-4DBD-8275-232E9269730D}"/>
    <cellStyle name="40% - Accent2 15 5" xfId="2868" xr:uid="{554BE055-C17C-42CD-A1F6-624B6E9668A7}"/>
    <cellStyle name="40% - Accent2 15 5 2" xfId="15687" xr:uid="{C0BE2F74-B429-45B9-8812-D0154DA6E4A5}"/>
    <cellStyle name="40% - Accent2 15 5 2 2" xfId="44365" xr:uid="{CAA27817-2E3A-4813-B055-3674F5E6FD8E}"/>
    <cellStyle name="40% - Accent2 15 5 3" xfId="24540" xr:uid="{A377566B-FADB-4426-AA87-561BB115229C}"/>
    <cellStyle name="40% - Accent2 15 5 3 2" xfId="53217" xr:uid="{BB128836-E6B0-4C5B-A10A-BD29F62F415B}"/>
    <cellStyle name="40% - Accent2 15 5 4" xfId="31608" xr:uid="{6BDEC4DE-5118-4C4F-8F39-E7663167A8FF}"/>
    <cellStyle name="40% - Accent2 15 6" xfId="4275" xr:uid="{856378B0-BD04-43FF-BBEC-70E310D49BEC}"/>
    <cellStyle name="40% - Accent2 15 6 2" xfId="17246" xr:uid="{C1752F40-2FCB-4758-BC4A-BDD4CD31728E}"/>
    <cellStyle name="40% - Accent2 15 6 2 2" xfId="45924" xr:uid="{C30576E8-8890-4245-8594-5FA98E0AA926}"/>
    <cellStyle name="40% - Accent2 15 6 3" xfId="26099" xr:uid="{141424D7-51D9-4D24-9C19-762A868EA28F}"/>
    <cellStyle name="40% - Accent2 15 6 3 2" xfId="54776" xr:uid="{8045E7F0-ECC8-4B8E-97E1-85C3CBFEC388}"/>
    <cellStyle name="40% - Accent2 15 6 4" xfId="32960" xr:uid="{E71FE3A4-AA5A-4C8E-8C9B-C5E6B3C2F36C}"/>
    <cellStyle name="40% - Accent2 15 7" xfId="9987" xr:uid="{FCCF3493-E31E-41D0-AADE-0DA24398A1D4}"/>
    <cellStyle name="40% - Accent2 15 7 2" xfId="27692" xr:uid="{5EABA80B-08C9-464F-9C46-4AEEFD09C65A}"/>
    <cellStyle name="40% - Accent2 15 7 2 2" xfId="56369" xr:uid="{C9B80792-C635-4D7B-A5EB-E5E56C2E30CC}"/>
    <cellStyle name="40% - Accent2 15 7 3" xfId="38665" xr:uid="{6E289EC6-3FFE-445D-ADAD-D610AB175ED5}"/>
    <cellStyle name="40% - Accent2 15 8" xfId="18840" xr:uid="{8D8407DD-F2A0-4E19-AD1D-B1C3A107FECD}"/>
    <cellStyle name="40% - Accent2 15 8 2" xfId="47517" xr:uid="{A58CF67E-E6A3-4C3A-A04A-265BEEFC3164}"/>
    <cellStyle name="40% - Accent2 15 9" xfId="29815" xr:uid="{42F4713D-B385-422E-B281-B6BA8A2CA871}"/>
    <cellStyle name="40% - Accent2 16" xfId="661" xr:uid="{D12C4BA9-AB99-473C-8F89-48325A73C157}"/>
    <cellStyle name="40% - Accent2 16 2" xfId="1209" xr:uid="{AA22547D-2E41-49E3-ABF7-CD92538415ED}"/>
    <cellStyle name="40% - Accent2 16 2 2" xfId="3163" xr:uid="{4C7B1B6E-1862-4183-80B8-EB4DD785811F}"/>
    <cellStyle name="40% - Accent2 16 2 2 2" xfId="31903" xr:uid="{12D4F7BE-8D16-4ABD-BF54-DE52D72C6A5D}"/>
    <cellStyle name="40% - Accent2 16 2 3" xfId="5648" xr:uid="{71C902C6-5FE9-47BD-ABE4-37F5DE6D3BD0}"/>
    <cellStyle name="40% - Accent2 16 2 3 2" xfId="34333" xr:uid="{965FBA45-6561-43E2-97AD-4512318A9A90}"/>
    <cellStyle name="40% - Accent2 16 2 4" xfId="11360" xr:uid="{C9DC5EA1-345B-4D57-831A-FB5E624F3169}"/>
    <cellStyle name="40% - Accent2 16 2 4 2" xfId="40038" xr:uid="{3538735F-D032-4216-A3F1-25CC7176DB7C}"/>
    <cellStyle name="40% - Accent2 16 2 5" xfId="20213" xr:uid="{F1618542-E16E-46CB-BF5F-752BFC899153}"/>
    <cellStyle name="40% - Accent2 16 2 5 2" xfId="48890" xr:uid="{42BA421A-067B-4006-980D-02D6AFD7507C}"/>
    <cellStyle name="40% - Accent2 16 2 6" xfId="30110" xr:uid="{8FA94B8F-7427-4550-BFE8-DF105E83663C}"/>
    <cellStyle name="40% - Accent2 16 3" xfId="1504" xr:uid="{C63510C7-70BE-41A1-89DF-FBC0AC2EE639}"/>
    <cellStyle name="40% - Accent2 16 3 2" xfId="3458" xr:uid="{09CE018B-CC0E-4BC6-92E9-B0D669F410ED}"/>
    <cellStyle name="40% - Accent2 16 3 2 2" xfId="32198" xr:uid="{8263CEB7-B529-4475-B260-5297C3A0CBF6}"/>
    <cellStyle name="40% - Accent2 16 3 3" xfId="7065" xr:uid="{AF709623-E9FF-445E-A73D-B6D569BA7F93}"/>
    <cellStyle name="40% - Accent2 16 3 3 2" xfId="35750" xr:uid="{323DDB4A-B543-4885-8F9F-E79D7040AFB2}"/>
    <cellStyle name="40% - Accent2 16 3 4" xfId="12777" xr:uid="{ACDE36E7-79E7-4E62-8139-28B7E20E401D}"/>
    <cellStyle name="40% - Accent2 16 3 4 2" xfId="41455" xr:uid="{8F76ABA0-A92F-43F6-8B5E-5B758AD13CAE}"/>
    <cellStyle name="40% - Accent2 16 3 5" xfId="21630" xr:uid="{5892B398-676B-4290-9EC5-FDAFC9D43B7A}"/>
    <cellStyle name="40% - Accent2 16 3 5 2" xfId="50307" xr:uid="{EF739F81-4840-4859-A67A-1A1F2D4BF805}"/>
    <cellStyle name="40% - Accent2 16 3 6" xfId="30405" xr:uid="{DC63D0D7-5A37-4471-985B-E3F24783C644}"/>
    <cellStyle name="40% - Accent2 16 4" xfId="1843" xr:uid="{F343D520-63F9-47AA-81C7-F32FC4970CEB}"/>
    <cellStyle name="40% - Accent2 16 4 2" xfId="3797" xr:uid="{AD218213-207F-4F33-97EE-40878C896D04}"/>
    <cellStyle name="40% - Accent2 16 4 2 2" xfId="32537" xr:uid="{C548A243-0495-4439-BFB8-44E6DF9E55F2}"/>
    <cellStyle name="40% - Accent2 16 4 3" xfId="8482" xr:uid="{1AD4B3D4-5AD0-4523-AFA8-7898A2A7D83D}"/>
    <cellStyle name="40% - Accent2 16 4 3 2" xfId="37167" xr:uid="{6FF259B7-EF9D-4D24-A03C-CCC6883F4679}"/>
    <cellStyle name="40% - Accent2 16 4 4" xfId="14194" xr:uid="{877FBEBA-C6C4-4366-843D-D88A720F9E21}"/>
    <cellStyle name="40% - Accent2 16 4 4 2" xfId="42872" xr:uid="{2F21685A-A29F-496F-9219-2453E6FD29C9}"/>
    <cellStyle name="40% - Accent2 16 4 5" xfId="23047" xr:uid="{41DA3CBD-F04A-4C81-B5CA-77B555D318FF}"/>
    <cellStyle name="40% - Accent2 16 4 5 2" xfId="51724" xr:uid="{186F3012-55B8-4E85-87AA-812E23D0B995}"/>
    <cellStyle name="40% - Accent2 16 4 6" xfId="30744" xr:uid="{3E6B10D1-A3E8-4C70-9DEF-01102F21FCC4}"/>
    <cellStyle name="40% - Accent2 16 5" xfId="2615" xr:uid="{87E4F4DC-1D23-4674-9471-2FAAD87E649D}"/>
    <cellStyle name="40% - Accent2 16 5 2" xfId="15709" xr:uid="{10775934-938B-4EC9-B608-A94B965D4765}"/>
    <cellStyle name="40% - Accent2 16 5 2 2" xfId="44387" xr:uid="{21FE8DBD-8E0E-4ADB-8577-0C2F92E1C19D}"/>
    <cellStyle name="40% - Accent2 16 5 3" xfId="24562" xr:uid="{1054C5D8-C349-4531-85DE-ABE93D9C235A}"/>
    <cellStyle name="40% - Accent2 16 5 3 2" xfId="53239" xr:uid="{752E146A-DC5D-4049-AECD-2D79D553BA44}"/>
    <cellStyle name="40% - Accent2 16 5 4" xfId="31355" xr:uid="{221C031C-30A3-4CE7-80EB-E7293ABC5329}"/>
    <cellStyle name="40% - Accent2 16 6" xfId="4297" xr:uid="{AF7E7EA4-15A0-497A-9054-AB71E4D04055}"/>
    <cellStyle name="40% - Accent2 16 6 2" xfId="17268" xr:uid="{10B59118-C0F2-4221-86BE-BC1F153C3C2E}"/>
    <cellStyle name="40% - Accent2 16 6 2 2" xfId="45946" xr:uid="{3403755B-3927-4677-84AD-C76470233FF0}"/>
    <cellStyle name="40% - Accent2 16 6 3" xfId="26121" xr:uid="{D5EB292A-09BB-4407-9F81-E5D18AB9ACCB}"/>
    <cellStyle name="40% - Accent2 16 6 3 2" xfId="54798" xr:uid="{AE0BE702-96D7-4B47-8910-55A45CA053E0}"/>
    <cellStyle name="40% - Accent2 16 6 4" xfId="32982" xr:uid="{2A3984F8-5427-4C5A-8291-E0C93AFEFE84}"/>
    <cellStyle name="40% - Accent2 16 7" xfId="10009" xr:uid="{3B0BCE94-32AC-4A06-A522-E6CA06D0D4A9}"/>
    <cellStyle name="40% - Accent2 16 7 2" xfId="27714" xr:uid="{1370EBFB-2C04-45C2-95E2-1BA220131D8A}"/>
    <cellStyle name="40% - Accent2 16 7 2 2" xfId="56391" xr:uid="{F11DAC7E-0ED0-4033-9A77-A6B9C78718AC}"/>
    <cellStyle name="40% - Accent2 16 7 3" xfId="38687" xr:uid="{7B39A634-C8BF-413A-933C-A8A30073661D}"/>
    <cellStyle name="40% - Accent2 16 8" xfId="18862" xr:uid="{A54BF64E-5E90-462E-BFD4-C1FEAB22E5E0}"/>
    <cellStyle name="40% - Accent2 16 8 2" xfId="47539" xr:uid="{16786004-AAF0-48D2-B715-9FAEAB999A74}"/>
    <cellStyle name="40% - Accent2 16 9" xfId="29562" xr:uid="{EA1CC3D4-0704-47D2-93EA-743737FBB173}"/>
    <cellStyle name="40% - Accent2 17" xfId="934" xr:uid="{BD0BC006-5865-4128-BC8D-0431541083A9}"/>
    <cellStyle name="40% - Accent2 17 2" xfId="1526" xr:uid="{8FDACD84-FA66-4C17-8DBC-4E6DCABA1603}"/>
    <cellStyle name="40% - Accent2 17 2 2" xfId="3480" xr:uid="{795806B0-05B0-4615-B5BD-D1BDAFB14B20}"/>
    <cellStyle name="40% - Accent2 17 2 2 2" xfId="32220" xr:uid="{C99E183F-40E7-4441-9121-13750CE0EAFC}"/>
    <cellStyle name="40% - Accent2 17 2 3" xfId="5670" xr:uid="{33B56A1D-32FC-4F3F-8DFB-08BB3D836C3C}"/>
    <cellStyle name="40% - Accent2 17 2 3 2" xfId="34355" xr:uid="{E607557F-2D58-4B27-AB55-D8C41EA72186}"/>
    <cellStyle name="40% - Accent2 17 2 4" xfId="11382" xr:uid="{549615E6-2B37-4287-B43C-E1CD9C13D73A}"/>
    <cellStyle name="40% - Accent2 17 2 4 2" xfId="40060" xr:uid="{DF0A8B8C-00DA-4603-9D0C-989186899FA2}"/>
    <cellStyle name="40% - Accent2 17 2 5" xfId="20235" xr:uid="{3A2022D6-D570-4723-9468-8B6AEB6DDD0A}"/>
    <cellStyle name="40% - Accent2 17 2 5 2" xfId="48912" xr:uid="{7837EE61-8857-43F2-A1AD-1386D44933EE}"/>
    <cellStyle name="40% - Accent2 17 2 6" xfId="30427" xr:uid="{7A25F185-84CA-4C87-889E-A791BAA5D3BC}"/>
    <cellStyle name="40% - Accent2 17 3" xfId="1865" xr:uid="{8E061B12-68CE-4503-9741-8A4A212CFE76}"/>
    <cellStyle name="40% - Accent2 17 3 2" xfId="3819" xr:uid="{3F9D08A6-162D-4A5D-A75D-7A2BE88B688D}"/>
    <cellStyle name="40% - Accent2 17 3 2 2" xfId="32559" xr:uid="{8250F63C-F786-4DFC-984C-960250CA22DF}"/>
    <cellStyle name="40% - Accent2 17 3 3" xfId="7087" xr:uid="{1B9F6F35-1FC8-4C58-A5F0-0707C8E1CB81}"/>
    <cellStyle name="40% - Accent2 17 3 3 2" xfId="35772" xr:uid="{5EC0B3B6-578E-4343-96A5-A0AE6B4DDC3E}"/>
    <cellStyle name="40% - Accent2 17 3 4" xfId="12799" xr:uid="{4DCEA488-143E-4603-B9AF-91BD87197866}"/>
    <cellStyle name="40% - Accent2 17 3 4 2" xfId="41477" xr:uid="{48332F12-100D-4ECC-84EE-4E889998EEB4}"/>
    <cellStyle name="40% - Accent2 17 3 5" xfId="21652" xr:uid="{4FFDC6CB-EC3C-4A77-A52F-2304AC408677}"/>
    <cellStyle name="40% - Accent2 17 3 5 2" xfId="50329" xr:uid="{E45CDE7C-BEAC-461A-AFB5-585342097ED6}"/>
    <cellStyle name="40% - Accent2 17 3 6" xfId="30766" xr:uid="{8E67371C-00A0-4CF8-BD81-9F65EE8E1833}"/>
    <cellStyle name="40% - Accent2 17 4" xfId="2888" xr:uid="{B11B7EB9-95D7-41DB-8D80-15473A8A669F}"/>
    <cellStyle name="40% - Accent2 17 4 2" xfId="8504" xr:uid="{CC7FF860-7B70-442F-8DA0-C473014220BB}"/>
    <cellStyle name="40% - Accent2 17 4 2 2" xfId="37189" xr:uid="{D0CB1BC5-7C81-423A-BFB8-BB375F0C1B16}"/>
    <cellStyle name="40% - Accent2 17 4 3" xfId="14216" xr:uid="{2B6CE253-63BD-4C6A-9D18-CD9B91C7EB71}"/>
    <cellStyle name="40% - Accent2 17 4 3 2" xfId="42894" xr:uid="{CBA3EB6E-3E64-4BE2-B031-AB03F1F8252C}"/>
    <cellStyle name="40% - Accent2 17 4 4" xfId="23069" xr:uid="{EEA69EE8-4B69-41A4-8DF2-389394E3A676}"/>
    <cellStyle name="40% - Accent2 17 4 4 2" xfId="51746" xr:uid="{E27F0F16-E876-4ED1-9673-68D6C68D5446}"/>
    <cellStyle name="40% - Accent2 17 4 5" xfId="31628" xr:uid="{8C03159A-F601-4860-98D4-482F2C6C4743}"/>
    <cellStyle name="40% - Accent2 17 5" xfId="4319" xr:uid="{2C3FC8BB-8841-4322-959C-319BF47BF6AC}"/>
    <cellStyle name="40% - Accent2 17 5 2" xfId="15731" xr:uid="{98DE2983-3172-4425-BE00-F20A4DDB8600}"/>
    <cellStyle name="40% - Accent2 17 5 2 2" xfId="44409" xr:uid="{C37E513E-7A17-42AD-B321-9A327C88750A}"/>
    <cellStyle name="40% - Accent2 17 5 3" xfId="24584" xr:uid="{F199C50B-E46F-4F92-A441-2CCDF7CAE37D}"/>
    <cellStyle name="40% - Accent2 17 5 3 2" xfId="53261" xr:uid="{E93634C7-8D04-469C-80E3-5A1A630ED5CD}"/>
    <cellStyle name="40% - Accent2 17 5 4" xfId="33004" xr:uid="{A1AA98A0-071C-4EE4-82B4-C431E42A6775}"/>
    <cellStyle name="40% - Accent2 17 6" xfId="17290" xr:uid="{5EAD4219-2995-41DA-8421-A67EE748F7BF}"/>
    <cellStyle name="40% - Accent2 17 6 2" xfId="26143" xr:uid="{187821B9-D42A-4FA9-B837-EB8578BBED45}"/>
    <cellStyle name="40% - Accent2 17 6 2 2" xfId="54820" xr:uid="{D306A186-93B0-45B8-9670-13019ED8365B}"/>
    <cellStyle name="40% - Accent2 17 6 3" xfId="45968" xr:uid="{09FC8EA4-A42D-4CA2-B359-18170F325C2E}"/>
    <cellStyle name="40% - Accent2 17 7" xfId="10031" xr:uid="{014085E8-2DEE-46AD-A962-1C41B403B457}"/>
    <cellStyle name="40% - Accent2 17 7 2" xfId="27736" xr:uid="{8D633B6A-DC99-4FB5-88E4-99E5EF235C1D}"/>
    <cellStyle name="40% - Accent2 17 7 2 2" xfId="56413" xr:uid="{79284839-BB52-412B-9A8F-C4E4AB2CC04F}"/>
    <cellStyle name="40% - Accent2 17 7 3" xfId="38709" xr:uid="{0725EAAE-661B-444C-8DD1-510724726E66}"/>
    <cellStyle name="40% - Accent2 17 8" xfId="18884" xr:uid="{F9591914-7ABD-4A3E-A819-5347BA66EE3A}"/>
    <cellStyle name="40% - Accent2 17 8 2" xfId="47561" xr:uid="{9A608511-CB50-436E-8412-9550581EDE3B}"/>
    <cellStyle name="40% - Accent2 17 9" xfId="29835" xr:uid="{17C537DA-06A6-401B-8650-467C624147A5}"/>
    <cellStyle name="40% - Accent2 18" xfId="1548" xr:uid="{5207B7E4-74F6-4A78-8B57-543F55DF0360}"/>
    <cellStyle name="40% - Accent2 18 2" xfId="1887" xr:uid="{5BE214CA-2CFA-4C05-86C8-FCEC8D2A3F50}"/>
    <cellStyle name="40% - Accent2 18 2 2" xfId="3841" xr:uid="{1F156B23-D222-47FD-8BAC-A686AECEA07C}"/>
    <cellStyle name="40% - Accent2 18 2 2 2" xfId="32581" xr:uid="{7734D8DD-B20F-4619-B3EB-E08F4D22F50E}"/>
    <cellStyle name="40% - Accent2 18 2 3" xfId="5692" xr:uid="{90112E90-0BAB-4500-B8A2-12418114036B}"/>
    <cellStyle name="40% - Accent2 18 2 3 2" xfId="34377" xr:uid="{D10C171A-CA59-457C-A5CE-5A6FBFC8C23E}"/>
    <cellStyle name="40% - Accent2 18 2 4" xfId="11404" xr:uid="{168D56E2-A4F5-4BA1-B051-0259E4355505}"/>
    <cellStyle name="40% - Accent2 18 2 4 2" xfId="40082" xr:uid="{3F32D21B-032E-4D03-9653-D8C401EAC23F}"/>
    <cellStyle name="40% - Accent2 18 2 5" xfId="20257" xr:uid="{63A031AE-86DC-4FDD-9AE5-DB95589E94FB}"/>
    <cellStyle name="40% - Accent2 18 2 5 2" xfId="48934" xr:uid="{A8CB6458-A273-4B92-B6F9-ED27A17992C1}"/>
    <cellStyle name="40% - Accent2 18 2 6" xfId="30788" xr:uid="{C2D0B32C-64CE-4913-A468-3C9A166A7ADF}"/>
    <cellStyle name="40% - Accent2 18 3" xfId="3502" xr:uid="{A156F1C1-A236-4C31-B8EC-FD9666024209}"/>
    <cellStyle name="40% - Accent2 18 3 2" xfId="7109" xr:uid="{869487E3-01C5-4272-8D0C-264922F52B4A}"/>
    <cellStyle name="40% - Accent2 18 3 2 2" xfId="35794" xr:uid="{8BC38B62-BA68-42DC-94A8-E5E729F4350F}"/>
    <cellStyle name="40% - Accent2 18 3 3" xfId="12821" xr:uid="{A92323A6-6CC7-438E-92AF-4E86812F09C4}"/>
    <cellStyle name="40% - Accent2 18 3 3 2" xfId="41499" xr:uid="{1C22899D-AC9C-473D-A91E-CBA9F3B09353}"/>
    <cellStyle name="40% - Accent2 18 3 4" xfId="21674" xr:uid="{6C4B4ADE-A668-4F32-BD6D-3DC330BBA5A0}"/>
    <cellStyle name="40% - Accent2 18 3 4 2" xfId="50351" xr:uid="{3A19C5CB-1C4B-471E-BDD5-B47D6D4CC916}"/>
    <cellStyle name="40% - Accent2 18 3 5" xfId="32242" xr:uid="{B71287F6-1C9A-4F2E-B766-EB31C2C7E0AC}"/>
    <cellStyle name="40% - Accent2 18 4" xfId="8526" xr:uid="{CD122363-7C04-46BA-A7D4-D43536561F11}"/>
    <cellStyle name="40% - Accent2 18 4 2" xfId="14238" xr:uid="{C0EB0929-F3F5-48E6-A98E-46D21685C35F}"/>
    <cellStyle name="40% - Accent2 18 4 2 2" xfId="42916" xr:uid="{63D10EF8-2033-4181-96AC-EB0FA98CE704}"/>
    <cellStyle name="40% - Accent2 18 4 3" xfId="23091" xr:uid="{5AC7A4B0-AEC6-48D4-845F-E8150A70E788}"/>
    <cellStyle name="40% - Accent2 18 4 3 2" xfId="51768" xr:uid="{68187CEB-0736-4899-8FFF-81772CBB1BF2}"/>
    <cellStyle name="40% - Accent2 18 4 4" xfId="37211" xr:uid="{576F7B09-5CB9-470B-BDCD-0BE04FA496D9}"/>
    <cellStyle name="40% - Accent2 18 5" xfId="4341" xr:uid="{9107B725-A967-415C-93E1-D1F2B5DE8716}"/>
    <cellStyle name="40% - Accent2 18 5 2" xfId="15753" xr:uid="{7096F1C2-C247-4DC6-8657-12B20B4B5C7C}"/>
    <cellStyle name="40% - Accent2 18 5 2 2" xfId="44431" xr:uid="{1D8DB338-23EA-4A67-B8C3-2CAB4636533E}"/>
    <cellStyle name="40% - Accent2 18 5 3" xfId="24606" xr:uid="{F79DE9D7-6A46-45EA-9D37-C9A6C09F5B94}"/>
    <cellStyle name="40% - Accent2 18 5 3 2" xfId="53283" xr:uid="{8BE2F869-A3CB-4A56-B0D8-1F9B0D965CA9}"/>
    <cellStyle name="40% - Accent2 18 5 4" xfId="33026" xr:uid="{9486D8D8-F59A-4B1A-A246-ACFEC096C34A}"/>
    <cellStyle name="40% - Accent2 18 6" xfId="17312" xr:uid="{321FE6D4-573A-49DB-96CC-AF7291830FAD}"/>
    <cellStyle name="40% - Accent2 18 6 2" xfId="26165" xr:uid="{ACC0DA0A-8553-4986-AB6F-DEB89069F332}"/>
    <cellStyle name="40% - Accent2 18 6 2 2" xfId="54842" xr:uid="{8D775D03-B9BE-453F-8C06-075BCE9DCF06}"/>
    <cellStyle name="40% - Accent2 18 6 3" xfId="45990" xr:uid="{656C1C8D-6B34-4FB7-A9A1-1BC33EAFE20F}"/>
    <cellStyle name="40% - Accent2 18 7" xfId="10053" xr:uid="{FABB9E54-AC41-4806-8CEF-CDF8922FFB55}"/>
    <cellStyle name="40% - Accent2 18 7 2" xfId="27758" xr:uid="{14A79ADC-E65E-4DC8-8986-C2AA32F44196}"/>
    <cellStyle name="40% - Accent2 18 7 2 2" xfId="56435" xr:uid="{BC6FD2BD-A970-40B0-B1D4-4D9B257B652D}"/>
    <cellStyle name="40% - Accent2 18 7 3" xfId="38731" xr:uid="{0931B11E-306D-4992-9534-7A2A864415DE}"/>
    <cellStyle name="40% - Accent2 18 8" xfId="18906" xr:uid="{2F9B2CF7-8A2C-4117-8508-EC267CD1FFB9}"/>
    <cellStyle name="40% - Accent2 18 8 2" xfId="47583" xr:uid="{19A53268-3299-4348-8EAC-2AE1D6875BE4}"/>
    <cellStyle name="40% - Accent2 18 9" xfId="30449" xr:uid="{42EBC0AB-50FA-485A-BC8F-DCE52A513CCD}"/>
    <cellStyle name="40% - Accent2 19" xfId="1229" xr:uid="{FCB1780B-8F3C-43B7-98A3-A1B70E1EF31D}"/>
    <cellStyle name="40% - Accent2 19 2" xfId="1909" xr:uid="{442527CD-58E3-4025-8C5E-A211907810CA}"/>
    <cellStyle name="40% - Accent2 19 2 2" xfId="3863" xr:uid="{05407FDF-AB12-4E44-8014-5306249B2AF5}"/>
    <cellStyle name="40% - Accent2 19 2 2 2" xfId="32603" xr:uid="{8D5CF45D-D5DA-4069-9EC3-70B83717F6FA}"/>
    <cellStyle name="40% - Accent2 19 2 3" xfId="5714" xr:uid="{473F5545-D1AD-4F2A-B2FF-45FC7C82275D}"/>
    <cellStyle name="40% - Accent2 19 2 3 2" xfId="34399" xr:uid="{AB9EE049-11E6-4353-99EC-D7B34C53DCFE}"/>
    <cellStyle name="40% - Accent2 19 2 4" xfId="11426" xr:uid="{FDBBC93F-15B2-4D33-B3A2-95FAC7423C90}"/>
    <cellStyle name="40% - Accent2 19 2 4 2" xfId="40104" xr:uid="{E5C4F7DB-F878-47BD-95C4-79D73A118201}"/>
    <cellStyle name="40% - Accent2 19 2 5" xfId="20279" xr:uid="{242DAF25-A4DD-49F4-B953-44AC1C4A3EF3}"/>
    <cellStyle name="40% - Accent2 19 2 5 2" xfId="48956" xr:uid="{224A02AB-407A-42AB-B960-F1B95E733254}"/>
    <cellStyle name="40% - Accent2 19 2 6" xfId="30810" xr:uid="{294DACA8-A1EC-4956-8E65-419F3AA30720}"/>
    <cellStyle name="40% - Accent2 19 3" xfId="3183" xr:uid="{75C057EA-D68E-4E09-B779-5A71447D35B8}"/>
    <cellStyle name="40% - Accent2 19 3 2" xfId="7131" xr:uid="{A5812A04-5374-4F3A-95B9-A771D68F476E}"/>
    <cellStyle name="40% - Accent2 19 3 2 2" xfId="35816" xr:uid="{598CEADC-ADF0-4A53-9D07-46412ACA5AEE}"/>
    <cellStyle name="40% - Accent2 19 3 3" xfId="12843" xr:uid="{40D1FE4F-EAF3-4953-AFD2-7C588EFE56B7}"/>
    <cellStyle name="40% - Accent2 19 3 3 2" xfId="41521" xr:uid="{2CEA0A8E-BC4F-4474-B251-6E3441CD3649}"/>
    <cellStyle name="40% - Accent2 19 3 4" xfId="21696" xr:uid="{F852C183-29BC-4261-86E2-CA83A79E7D7C}"/>
    <cellStyle name="40% - Accent2 19 3 4 2" xfId="50373" xr:uid="{961C7F38-BBBE-479F-AA91-8865A69DD7C7}"/>
    <cellStyle name="40% - Accent2 19 3 5" xfId="31923" xr:uid="{18D08945-ED83-47E7-BA1B-EA9CBF78A50E}"/>
    <cellStyle name="40% - Accent2 19 4" xfId="8548" xr:uid="{BB2FACE5-402C-418F-B983-B2D5D2FA0B99}"/>
    <cellStyle name="40% - Accent2 19 4 2" xfId="14260" xr:uid="{4660AED4-03B1-40AC-89F8-96AE5E478889}"/>
    <cellStyle name="40% - Accent2 19 4 2 2" xfId="42938" xr:uid="{3A33BDA8-A1B8-401A-AD47-61830D03E94E}"/>
    <cellStyle name="40% - Accent2 19 4 3" xfId="23113" xr:uid="{7E0673F4-C041-44A4-9BFB-2824F86E7A50}"/>
    <cellStyle name="40% - Accent2 19 4 3 2" xfId="51790" xr:uid="{2FB46C40-E0C7-4640-A302-1F184180AC23}"/>
    <cellStyle name="40% - Accent2 19 4 4" xfId="37233" xr:uid="{328B79B2-785B-4F42-B6CD-22C394FB8CE3}"/>
    <cellStyle name="40% - Accent2 19 5" xfId="4363" xr:uid="{E08E85EE-7B1A-4E6C-9FA9-D6DABD0B8A5E}"/>
    <cellStyle name="40% - Accent2 19 5 2" xfId="15775" xr:uid="{D9BAA77F-3C78-45DA-9EB9-E4FB85C42457}"/>
    <cellStyle name="40% - Accent2 19 5 2 2" xfId="44453" xr:uid="{7CA2BE74-CC76-4068-9E5B-66B970D32D4D}"/>
    <cellStyle name="40% - Accent2 19 5 3" xfId="24628" xr:uid="{DD3893A7-41AD-46EA-84C1-81356A8584BB}"/>
    <cellStyle name="40% - Accent2 19 5 3 2" xfId="53305" xr:uid="{231158D1-7C69-4BD4-8BB6-AAA07242F3D9}"/>
    <cellStyle name="40% - Accent2 19 5 4" xfId="33048" xr:uid="{2E79BE31-5891-45F5-B25F-38E7231C243A}"/>
    <cellStyle name="40% - Accent2 19 6" xfId="17334" xr:uid="{9F70D198-DB94-4AA6-A234-59103F096AF4}"/>
    <cellStyle name="40% - Accent2 19 6 2" xfId="26187" xr:uid="{82DBACF4-E1AB-4FF0-8273-596E50E65AAA}"/>
    <cellStyle name="40% - Accent2 19 6 2 2" xfId="54864" xr:uid="{CC15CEBB-BD59-48F1-9304-1CE2B4FF4ACB}"/>
    <cellStyle name="40% - Accent2 19 6 3" xfId="46012" xr:uid="{2E2952F5-88D3-4824-B99C-3A2A9360BD97}"/>
    <cellStyle name="40% - Accent2 19 7" xfId="10075" xr:uid="{29269E3A-3106-4B8D-940F-CF19D79200B5}"/>
    <cellStyle name="40% - Accent2 19 7 2" xfId="27780" xr:uid="{6685F461-5BBB-4F63-B9AF-10BB93F725C6}"/>
    <cellStyle name="40% - Accent2 19 7 2 2" xfId="56457" xr:uid="{07E55D80-F01D-4F1E-8CFF-8E1D8AFD3956}"/>
    <cellStyle name="40% - Accent2 19 7 3" xfId="38753" xr:uid="{3122DE5F-FDD5-4AF9-914B-9CBB9D5042BB}"/>
    <cellStyle name="40% - Accent2 19 8" xfId="18928" xr:uid="{804ECCD8-BBB2-4A0A-AE4C-0B3B890E4627}"/>
    <cellStyle name="40% - Accent2 19 8 2" xfId="47605" xr:uid="{3A55D88D-ABE0-4D6A-AA17-05910FE22F01}"/>
    <cellStyle name="40% - Accent2 19 9" xfId="30130" xr:uid="{99495E84-5F6F-48DE-A077-64C091DF8259}"/>
    <cellStyle name="40% - Accent2 2" xfId="181" xr:uid="{A2017C7F-250D-4757-91EA-FCBFB80F5F2F}"/>
    <cellStyle name="40% - Accent2 2 2" xfId="234" xr:uid="{9D5B2525-1CFE-4D60-AFFF-714ECD9CCD24}"/>
    <cellStyle name="40% - Accent2 20" xfId="1931" xr:uid="{740C9192-5498-4834-8B9C-084A20E00017}"/>
    <cellStyle name="40% - Accent2 20 2" xfId="3885" xr:uid="{99E5E076-23D0-4685-9ACA-94CFFC1C687D}"/>
    <cellStyle name="40% - Accent2 20 2 2" xfId="5736" xr:uid="{CF070CF5-D408-4730-B9BB-9083825AEDC4}"/>
    <cellStyle name="40% - Accent2 20 2 2 2" xfId="34421" xr:uid="{8DF4873B-4732-4656-A0E4-54C65D970BC7}"/>
    <cellStyle name="40% - Accent2 20 2 3" xfId="11448" xr:uid="{2C4A9578-E669-449B-B3BD-049AE877030E}"/>
    <cellStyle name="40% - Accent2 20 2 3 2" xfId="40126" xr:uid="{73490468-20EF-470E-A184-86788F7B920E}"/>
    <cellStyle name="40% - Accent2 20 2 4" xfId="20301" xr:uid="{BB8245E8-D76E-4927-9A09-5ADF7C3F3CCB}"/>
    <cellStyle name="40% - Accent2 20 2 4 2" xfId="48978" xr:uid="{AF862F54-81B3-47F0-AD58-186D4C3303AB}"/>
    <cellStyle name="40% - Accent2 20 2 5" xfId="32625" xr:uid="{F040060D-99AB-4FA0-BE28-C3491DD66199}"/>
    <cellStyle name="40% - Accent2 20 3" xfId="7153" xr:uid="{8C16536F-9209-4E25-88BC-7903A7B74BE2}"/>
    <cellStyle name="40% - Accent2 20 3 2" xfId="12865" xr:uid="{5C0D8559-B18E-408F-B5AB-D6DCA3DAF103}"/>
    <cellStyle name="40% - Accent2 20 3 2 2" xfId="41543" xr:uid="{9B32443B-F83E-4AC7-8B32-D6A3E432F247}"/>
    <cellStyle name="40% - Accent2 20 3 3" xfId="21718" xr:uid="{5A53C139-B7ED-435E-B5FB-84B06603A953}"/>
    <cellStyle name="40% - Accent2 20 3 3 2" xfId="50395" xr:uid="{7726ABEE-0F05-4925-BA15-B9896F396A2D}"/>
    <cellStyle name="40% - Accent2 20 3 4" xfId="35838" xr:uid="{9C75130E-CE54-4075-8D4B-DBBB4C07C42D}"/>
    <cellStyle name="40% - Accent2 20 4" xfId="8570" xr:uid="{7F594657-E5FA-421B-B581-6AA6120D031B}"/>
    <cellStyle name="40% - Accent2 20 4 2" xfId="14282" xr:uid="{7AF5009C-B1A0-4A4A-AEF2-A4B48BA28216}"/>
    <cellStyle name="40% - Accent2 20 4 2 2" xfId="42960" xr:uid="{17AD7BE8-09EE-4F88-A217-AF88C51C5221}"/>
    <cellStyle name="40% - Accent2 20 4 3" xfId="23135" xr:uid="{165A619C-EBE9-4312-81FC-E5D6A30D4143}"/>
    <cellStyle name="40% - Accent2 20 4 3 2" xfId="51812" xr:uid="{AA2DF5ED-9509-428C-AF06-AFA59FBDC9B8}"/>
    <cellStyle name="40% - Accent2 20 4 4" xfId="37255" xr:uid="{FFC8F021-52D5-4070-B106-3B942527A547}"/>
    <cellStyle name="40% - Accent2 20 5" xfId="4385" xr:uid="{323B2CFF-1D02-497C-89DC-094849D1D342}"/>
    <cellStyle name="40% - Accent2 20 5 2" xfId="15797" xr:uid="{F5BC50AF-A9DF-4F25-BF31-980976841D2E}"/>
    <cellStyle name="40% - Accent2 20 5 2 2" xfId="44475" xr:uid="{331D61C9-2884-4F6D-8CC0-55E24BA1A94B}"/>
    <cellStyle name="40% - Accent2 20 5 3" xfId="24650" xr:uid="{FE0FC5E7-76A6-400F-B246-E91535067F84}"/>
    <cellStyle name="40% - Accent2 20 5 3 2" xfId="53327" xr:uid="{E68E6EE4-505A-44EC-A273-7F11194953EC}"/>
    <cellStyle name="40% - Accent2 20 5 4" xfId="33070" xr:uid="{6AF497C0-9C4A-428B-85CD-6D0E7FEFC41A}"/>
    <cellStyle name="40% - Accent2 20 6" xfId="17356" xr:uid="{DE159681-49E9-4757-A8FB-67C6295B6E0B}"/>
    <cellStyle name="40% - Accent2 20 6 2" xfId="26209" xr:uid="{873AAA29-95CE-4066-90A2-8C992C578D29}"/>
    <cellStyle name="40% - Accent2 20 6 2 2" xfId="54886" xr:uid="{4EC6B62D-E296-4241-B7CE-6EE136BC2EE6}"/>
    <cellStyle name="40% - Accent2 20 6 3" xfId="46034" xr:uid="{A7B423E3-FE1C-4603-A884-D71E5961CB50}"/>
    <cellStyle name="40% - Accent2 20 7" xfId="10097" xr:uid="{77B4FFD1-5F50-4194-A656-7F256B176E7B}"/>
    <cellStyle name="40% - Accent2 20 7 2" xfId="27802" xr:uid="{28224CF0-BCDC-4D03-8FA9-9C823AFCD84F}"/>
    <cellStyle name="40% - Accent2 20 7 2 2" xfId="56479" xr:uid="{C82A9047-6987-4FB2-B81A-EB2A23FD5D35}"/>
    <cellStyle name="40% - Accent2 20 7 3" xfId="38775" xr:uid="{7455A6E1-A297-4D81-97B3-024E4508B93A}"/>
    <cellStyle name="40% - Accent2 20 8" xfId="18950" xr:uid="{2FFC5C61-7350-4D26-89B9-FEC1A3636B0B}"/>
    <cellStyle name="40% - Accent2 20 8 2" xfId="47627" xr:uid="{F45CED70-F158-4B22-B5DF-DB78C376C917}"/>
    <cellStyle name="40% - Accent2 20 9" xfId="30832" xr:uid="{1CE58143-961B-43A6-B0B9-BE4427BD16C1}"/>
    <cellStyle name="40% - Accent2 21" xfId="1954" xr:uid="{4F179D14-5040-42A4-828C-CFB60672D2A0}"/>
    <cellStyle name="40% - Accent2 21 2" xfId="3907" xr:uid="{FF44DCAA-2B22-47A8-A374-407009194112}"/>
    <cellStyle name="40% - Accent2 21 2 2" xfId="5758" xr:uid="{B68B9FAA-7BE2-4BEF-95AE-7F1F9D32AB43}"/>
    <cellStyle name="40% - Accent2 21 2 2 2" xfId="34443" xr:uid="{5578BF22-2724-4D91-B24D-58FD913FAAF8}"/>
    <cellStyle name="40% - Accent2 21 2 3" xfId="11470" xr:uid="{6F3A1C5C-4E6D-4DDF-9081-C02FC55FA3B8}"/>
    <cellStyle name="40% - Accent2 21 2 3 2" xfId="40148" xr:uid="{BDFB37F8-2F62-4DC8-9453-15303FC2C3C5}"/>
    <cellStyle name="40% - Accent2 21 2 4" xfId="20323" xr:uid="{18CF098C-7B15-4BC4-A7F1-E6361B7D627E}"/>
    <cellStyle name="40% - Accent2 21 2 4 2" xfId="49000" xr:uid="{45D1FB45-42C0-4F53-A5E1-4E1AFF28CA97}"/>
    <cellStyle name="40% - Accent2 21 2 5" xfId="32647" xr:uid="{BB4F0AEF-C3D0-4DBD-8A91-0614DE933293}"/>
    <cellStyle name="40% - Accent2 21 3" xfId="7175" xr:uid="{0D4FD3AD-8ABB-49A4-8418-0A84946AE30D}"/>
    <cellStyle name="40% - Accent2 21 3 2" xfId="12887" xr:uid="{6EE2F3AF-4C11-484A-8319-882A326C4480}"/>
    <cellStyle name="40% - Accent2 21 3 2 2" xfId="41565" xr:uid="{83DB2015-CC03-42A2-90A9-BCD8970D3A78}"/>
    <cellStyle name="40% - Accent2 21 3 3" xfId="21740" xr:uid="{5B0A5717-DFDE-49EA-B9E2-040D7B8B7A22}"/>
    <cellStyle name="40% - Accent2 21 3 3 2" xfId="50417" xr:uid="{0FC34FF7-A7A2-44FD-88AE-D6B4865C08D0}"/>
    <cellStyle name="40% - Accent2 21 3 4" xfId="35860" xr:uid="{918B4C48-53FF-42EF-AF90-29C18DF96F00}"/>
    <cellStyle name="40% - Accent2 21 4" xfId="8592" xr:uid="{59355888-3ADE-4F86-A15A-0489F23FAA53}"/>
    <cellStyle name="40% - Accent2 21 4 2" xfId="14304" xr:uid="{E468AD21-A1CE-4704-8590-A0534D906B03}"/>
    <cellStyle name="40% - Accent2 21 4 2 2" xfId="42982" xr:uid="{05584858-CC60-4002-9427-82359F55EB43}"/>
    <cellStyle name="40% - Accent2 21 4 3" xfId="23157" xr:uid="{52E543A5-73EC-4B9D-8FA6-4D3C52605BC9}"/>
    <cellStyle name="40% - Accent2 21 4 3 2" xfId="51834" xr:uid="{48B4C2B7-617B-45CF-A2FD-B7B551AF8E1F}"/>
    <cellStyle name="40% - Accent2 21 4 4" xfId="37277" xr:uid="{EB450E13-610A-478E-BBF7-71DCD9C424CB}"/>
    <cellStyle name="40% - Accent2 21 5" xfId="4407" xr:uid="{B2B81AD9-35B4-4F49-B485-1955F56989F3}"/>
    <cellStyle name="40% - Accent2 21 5 2" xfId="15819" xr:uid="{1610D5AA-092F-48D3-8D5E-6904E2955F5C}"/>
    <cellStyle name="40% - Accent2 21 5 2 2" xfId="44497" xr:uid="{772165A0-5BB2-4970-8571-BEE7096F3861}"/>
    <cellStyle name="40% - Accent2 21 5 3" xfId="24672" xr:uid="{90610F3A-618C-49F4-AAFC-81E89DA5EF9A}"/>
    <cellStyle name="40% - Accent2 21 5 3 2" xfId="53349" xr:uid="{47BC9BDC-3AA2-493B-B919-C3B6AE37DEEF}"/>
    <cellStyle name="40% - Accent2 21 5 4" xfId="33092" xr:uid="{08B1F179-0509-485E-9F14-DBA55A250A51}"/>
    <cellStyle name="40% - Accent2 21 6" xfId="17378" xr:uid="{7CB79455-8FC7-4668-A947-EECA079EC8C0}"/>
    <cellStyle name="40% - Accent2 21 6 2" xfId="26231" xr:uid="{71DEAE81-D2CD-4C24-AC62-6BECBA05E35F}"/>
    <cellStyle name="40% - Accent2 21 6 2 2" xfId="54908" xr:uid="{5DE3EA61-9F79-4E41-A74A-042D9A173A3F}"/>
    <cellStyle name="40% - Accent2 21 6 3" xfId="46056" xr:uid="{5391490A-A521-468A-BE50-F2EC9C09842E}"/>
    <cellStyle name="40% - Accent2 21 7" xfId="10119" xr:uid="{02D33BE9-0940-4368-85A2-841775DF5984}"/>
    <cellStyle name="40% - Accent2 21 7 2" xfId="27824" xr:uid="{DBD6461B-DE01-4C98-BCBA-9BB9E0990A11}"/>
    <cellStyle name="40% - Accent2 21 7 2 2" xfId="56501" xr:uid="{A469A611-245A-47C7-8FCC-82F72D9EB8D4}"/>
    <cellStyle name="40% - Accent2 21 7 3" xfId="38797" xr:uid="{290E15A2-F1AF-44B7-910C-CC35C2E49CBC}"/>
    <cellStyle name="40% - Accent2 21 8" xfId="18972" xr:uid="{B0AB70F8-70B7-49EE-9890-F811BC888A41}"/>
    <cellStyle name="40% - Accent2 21 8 2" xfId="47649" xr:uid="{39DA0F91-8162-4B8A-99DC-19DADCA540CC}"/>
    <cellStyle name="40% - Accent2 21 9" xfId="30854" xr:uid="{8303BB74-5073-475F-98BE-D306E6507538}"/>
    <cellStyle name="40% - Accent2 22" xfId="1568" xr:uid="{FF9BA674-1E1B-4C70-AC16-B71B8A9D2E2E}"/>
    <cellStyle name="40% - Accent2 22 2" xfId="3522" xr:uid="{B3774C6E-6790-4473-A978-DF0A20E30488}"/>
    <cellStyle name="40% - Accent2 22 2 2" xfId="5780" xr:uid="{B4449657-7122-4C22-8F94-1A2D41D82006}"/>
    <cellStyle name="40% - Accent2 22 2 2 2" xfId="34465" xr:uid="{07036820-074A-4B1B-8B63-EDED86163488}"/>
    <cellStyle name="40% - Accent2 22 2 3" xfId="11492" xr:uid="{567DE891-54F5-48F4-8523-044DAB16B248}"/>
    <cellStyle name="40% - Accent2 22 2 3 2" xfId="40170" xr:uid="{A2D4D995-C23C-41B4-A73C-069D8538E7D0}"/>
    <cellStyle name="40% - Accent2 22 2 4" xfId="20345" xr:uid="{9866D431-732C-4C83-864C-165F1F9FF321}"/>
    <cellStyle name="40% - Accent2 22 2 4 2" xfId="49022" xr:uid="{DE5CEB14-A60F-4E65-A557-43B429D34546}"/>
    <cellStyle name="40% - Accent2 22 2 5" xfId="32262" xr:uid="{15CB0A4A-0F62-4713-9762-B69FE31AE110}"/>
    <cellStyle name="40% - Accent2 22 3" xfId="7197" xr:uid="{275934E7-10AB-41DD-AAC6-911808A5C720}"/>
    <cellStyle name="40% - Accent2 22 3 2" xfId="12909" xr:uid="{5B4729CC-E7F3-4602-B884-A6125CB9E8CE}"/>
    <cellStyle name="40% - Accent2 22 3 2 2" xfId="41587" xr:uid="{82AEA55E-486E-431A-8EB0-E3B8E536B7E8}"/>
    <cellStyle name="40% - Accent2 22 3 3" xfId="21762" xr:uid="{F1DF19B6-64DC-4EB5-87FE-682A43A87E90}"/>
    <cellStyle name="40% - Accent2 22 3 3 2" xfId="50439" xr:uid="{78E033E4-9DD6-43A1-A58C-D0DEB3B51E01}"/>
    <cellStyle name="40% - Accent2 22 3 4" xfId="35882" xr:uid="{97EB19A3-C0D8-47CD-ACC5-F76E39998F63}"/>
    <cellStyle name="40% - Accent2 22 4" xfId="8614" xr:uid="{58537571-EC1C-4C76-8BDE-D15E8162D0B3}"/>
    <cellStyle name="40% - Accent2 22 4 2" xfId="14326" xr:uid="{EB36B605-F3B9-4588-807C-5445E34654AC}"/>
    <cellStyle name="40% - Accent2 22 4 2 2" xfId="43004" xr:uid="{C28C2212-AD7B-42A1-82E0-A0A0C1FC0A34}"/>
    <cellStyle name="40% - Accent2 22 4 3" xfId="23179" xr:uid="{754B387B-6C35-4923-A3D6-35F5702CA921}"/>
    <cellStyle name="40% - Accent2 22 4 3 2" xfId="51856" xr:uid="{98EF999F-34A9-41A9-B201-2929FA110789}"/>
    <cellStyle name="40% - Accent2 22 4 4" xfId="37299" xr:uid="{18964C36-C315-4799-B6F1-EC3E9540341C}"/>
    <cellStyle name="40% - Accent2 22 5" xfId="4429" xr:uid="{D7BBC75F-0D88-4EC6-A90B-D48716FB8698}"/>
    <cellStyle name="40% - Accent2 22 5 2" xfId="15841" xr:uid="{17C9C8B9-7419-42B4-A850-A9D988CFBA65}"/>
    <cellStyle name="40% - Accent2 22 5 2 2" xfId="44519" xr:uid="{29AF0588-BBA8-499B-B70E-CBC0AB73CC44}"/>
    <cellStyle name="40% - Accent2 22 5 3" xfId="24694" xr:uid="{EC68C3AC-5456-47FE-AA23-ACCDBEF6B196}"/>
    <cellStyle name="40% - Accent2 22 5 3 2" xfId="53371" xr:uid="{8302A9BB-E733-4A72-A747-CB7D2FD61725}"/>
    <cellStyle name="40% - Accent2 22 5 4" xfId="33114" xr:uid="{CF9FAED8-5D0E-4159-9686-26224CE60980}"/>
    <cellStyle name="40% - Accent2 22 6" xfId="17400" xr:uid="{EC5F09BE-9841-461E-A319-3103E73AE89F}"/>
    <cellStyle name="40% - Accent2 22 6 2" xfId="26253" xr:uid="{8C913B75-2BBC-48FB-A35B-9FBD38AD3518}"/>
    <cellStyle name="40% - Accent2 22 6 2 2" xfId="54930" xr:uid="{4041C72D-B97A-4E8E-A80C-0C761F116B2C}"/>
    <cellStyle name="40% - Accent2 22 6 3" xfId="46078" xr:uid="{8D3628DC-4942-4182-903B-F27F93E3F717}"/>
    <cellStyle name="40% - Accent2 22 7" xfId="10141" xr:uid="{6F6BF137-6CD7-4828-805C-C8DE3CEFA7F3}"/>
    <cellStyle name="40% - Accent2 22 7 2" xfId="27846" xr:uid="{4AABD882-8B83-4B3B-9470-331BBB767967}"/>
    <cellStyle name="40% - Accent2 22 7 2 2" xfId="56523" xr:uid="{B2F3A3A5-5C3F-4390-A5EF-921C470D3BD2}"/>
    <cellStyle name="40% - Accent2 22 7 3" xfId="38819" xr:uid="{66707E36-8DF5-4F85-BBBC-15367691C442}"/>
    <cellStyle name="40% - Accent2 22 8" xfId="18994" xr:uid="{073F1678-CA9C-4A44-AC5C-9FB5C6B5797B}"/>
    <cellStyle name="40% - Accent2 22 8 2" xfId="47671" xr:uid="{9C5C4DC3-4483-49D6-9E21-C6D087EBD1E0}"/>
    <cellStyle name="40% - Accent2 22 9" xfId="30469" xr:uid="{E29CB24C-10F3-46EE-9B61-1DC702B8C184}"/>
    <cellStyle name="40% - Accent2 23" xfId="2144" xr:uid="{6CC7EFD1-1F55-4A6B-8912-0C5955A712DC}"/>
    <cellStyle name="40% - Accent2 23 2" xfId="5802" xr:uid="{C9C9C37E-5B06-4CB4-81DA-E294587B34A9}"/>
    <cellStyle name="40% - Accent2 23 2 2" xfId="11514" xr:uid="{1E4DE8E0-1BB1-4745-A1E0-623BF58BFB21}"/>
    <cellStyle name="40% - Accent2 23 2 2 2" xfId="40192" xr:uid="{236808D7-4559-4318-B81B-23A51F26E4AF}"/>
    <cellStyle name="40% - Accent2 23 2 3" xfId="20367" xr:uid="{B8CC0901-A42C-49EB-9BF4-E410E54F8111}"/>
    <cellStyle name="40% - Accent2 23 2 3 2" xfId="49044" xr:uid="{E9BC3BC1-B0DC-4C2B-89EE-20FE5EB29F26}"/>
    <cellStyle name="40% - Accent2 23 2 4" xfId="34487" xr:uid="{72304256-97E0-4BAE-A97B-FFC704508016}"/>
    <cellStyle name="40% - Accent2 23 3" xfId="7219" xr:uid="{2F15EE2B-E56D-44FF-A79A-9264EF258D1C}"/>
    <cellStyle name="40% - Accent2 23 3 2" xfId="12931" xr:uid="{36E7E271-86D8-4A62-9759-A7A1A9DDB32A}"/>
    <cellStyle name="40% - Accent2 23 3 2 2" xfId="41609" xr:uid="{A49DE9B3-17D1-4EB2-A376-B378C2D96032}"/>
    <cellStyle name="40% - Accent2 23 3 3" xfId="21784" xr:uid="{11B6FF62-1E7A-48AB-B17E-BBF3913F811A}"/>
    <cellStyle name="40% - Accent2 23 3 3 2" xfId="50461" xr:uid="{DD4FA974-7418-4E0D-ABA7-AF2F71C12A03}"/>
    <cellStyle name="40% - Accent2 23 3 4" xfId="35904" xr:uid="{098C8781-79E6-4120-9090-7B3C5411E1FE}"/>
    <cellStyle name="40% - Accent2 23 4" xfId="8636" xr:uid="{DB7154CE-7DCC-4F1A-8475-9857915696E7}"/>
    <cellStyle name="40% - Accent2 23 4 2" xfId="14348" xr:uid="{3103A8F1-1C88-4EAC-9271-D2393F55CB1D}"/>
    <cellStyle name="40% - Accent2 23 4 2 2" xfId="43026" xr:uid="{6646CAEB-C24E-41F4-A19E-8459561692D0}"/>
    <cellStyle name="40% - Accent2 23 4 3" xfId="23201" xr:uid="{950DB762-1581-4C4D-8B68-C42908C7EE41}"/>
    <cellStyle name="40% - Accent2 23 4 3 2" xfId="51878" xr:uid="{BBAB533F-4811-4109-8ADA-DAE3803F120A}"/>
    <cellStyle name="40% - Accent2 23 4 4" xfId="37321" xr:uid="{B74363D0-C25C-4457-8D98-0B69C1A9AAAC}"/>
    <cellStyle name="40% - Accent2 23 5" xfId="4451" xr:uid="{7E8A4509-E564-4655-BC88-922962157B41}"/>
    <cellStyle name="40% - Accent2 23 5 2" xfId="15863" xr:uid="{8E79B891-F602-440B-A31B-18F10CF9841F}"/>
    <cellStyle name="40% - Accent2 23 5 2 2" xfId="44541" xr:uid="{4CA688AE-C7C2-400B-859F-FA7A71E0B306}"/>
    <cellStyle name="40% - Accent2 23 5 3" xfId="24716" xr:uid="{6BEF126D-0DE0-4227-AC30-4103B91DDA9A}"/>
    <cellStyle name="40% - Accent2 23 5 3 2" xfId="53393" xr:uid="{6E4AD25F-B2E7-4232-97ED-735BFF14F83E}"/>
    <cellStyle name="40% - Accent2 23 5 4" xfId="33136" xr:uid="{454F5727-0154-4BD0-8C19-EA50B5510265}"/>
    <cellStyle name="40% - Accent2 23 6" xfId="17422" xr:uid="{CEE55711-92E2-4FCC-8BA8-D6A41069BC66}"/>
    <cellStyle name="40% - Accent2 23 6 2" xfId="26275" xr:uid="{AC4E804D-90F5-46F8-B845-3145440CC811}"/>
    <cellStyle name="40% - Accent2 23 6 2 2" xfId="54952" xr:uid="{0241A484-2313-4905-A572-C6850A07F3E5}"/>
    <cellStyle name="40% - Accent2 23 6 3" xfId="46100" xr:uid="{3A30F058-DF57-4515-BBA2-7F1832C9A6AC}"/>
    <cellStyle name="40% - Accent2 23 7" xfId="10163" xr:uid="{FB3AFEB4-127D-479E-8BB4-3F17AECFF8D1}"/>
    <cellStyle name="40% - Accent2 23 7 2" xfId="27868" xr:uid="{4915C49F-10D7-4A3D-BA79-CA05A2B2C7D0}"/>
    <cellStyle name="40% - Accent2 23 7 2 2" xfId="56545" xr:uid="{F0AE8A3A-92A4-4C93-812C-C80839A24713}"/>
    <cellStyle name="40% - Accent2 23 7 3" xfId="38841" xr:uid="{31AFDA06-708C-45BD-8657-1D9FACCE19F3}"/>
    <cellStyle name="40% - Accent2 23 8" xfId="19016" xr:uid="{4E0DD0A7-C380-4FCF-BE14-151444B81424}"/>
    <cellStyle name="40% - Accent2 23 8 2" xfId="47693" xr:uid="{2ECE9040-A20F-4E2C-95B0-D6B1D748AD9B}"/>
    <cellStyle name="40% - Accent2 23 9" xfId="30916" xr:uid="{A2089F28-FE7A-48BB-AAA7-483D6DC7B334}"/>
    <cellStyle name="40% - Accent2 24" xfId="4473" xr:uid="{BA6DFF88-D1FB-449D-BED0-72494D7939FA}"/>
    <cellStyle name="40% - Accent2 24 2" xfId="5824" xr:uid="{919A2973-96A6-4E87-92C2-C24ED50725E2}"/>
    <cellStyle name="40% - Accent2 24 2 2" xfId="11536" xr:uid="{0CCAE83D-46C5-439F-82D1-91EE10AAC058}"/>
    <cellStyle name="40% - Accent2 24 2 2 2" xfId="40214" xr:uid="{D194CD9B-7555-43D9-9B4A-DA5A4A498C1B}"/>
    <cellStyle name="40% - Accent2 24 2 3" xfId="20389" xr:uid="{52CBDD9E-4A1A-43D8-A95C-59741CFB984A}"/>
    <cellStyle name="40% - Accent2 24 2 3 2" xfId="49066" xr:uid="{724D64B8-F346-4808-8848-A92344CD00F2}"/>
    <cellStyle name="40% - Accent2 24 2 4" xfId="34509" xr:uid="{BDBD0F95-7B2C-4678-86BC-911E9E4396DC}"/>
    <cellStyle name="40% - Accent2 24 3" xfId="7241" xr:uid="{7B02A461-D715-4A6D-A518-F0533778EAD3}"/>
    <cellStyle name="40% - Accent2 24 3 2" xfId="12953" xr:uid="{D5747A8E-ACA2-4B31-92EC-8BF7310C99B8}"/>
    <cellStyle name="40% - Accent2 24 3 2 2" xfId="41631" xr:uid="{AE0AA647-378D-4AF6-AD0A-A878D25DB571}"/>
    <cellStyle name="40% - Accent2 24 3 3" xfId="21806" xr:uid="{2772F331-618B-4C4F-BEBB-1D631E73FF6C}"/>
    <cellStyle name="40% - Accent2 24 3 3 2" xfId="50483" xr:uid="{E35C2E1F-DE43-4FF1-9599-5E17112AA77A}"/>
    <cellStyle name="40% - Accent2 24 3 4" xfId="35926" xr:uid="{BEF1F4BA-AFF6-4D2D-A332-3566CDD0FF86}"/>
    <cellStyle name="40% - Accent2 24 4" xfId="8658" xr:uid="{C66D01FB-2923-4A2B-A6D0-B9734C64ED01}"/>
    <cellStyle name="40% - Accent2 24 4 2" xfId="14370" xr:uid="{75FA8D8D-7BC8-474B-9E91-641A51D0086B}"/>
    <cellStyle name="40% - Accent2 24 4 2 2" xfId="43048" xr:uid="{B6730E15-0B83-4C79-A7C7-7881C321802C}"/>
    <cellStyle name="40% - Accent2 24 4 3" xfId="23223" xr:uid="{55ACDEF5-D96F-4ACD-B639-2320A1F049FD}"/>
    <cellStyle name="40% - Accent2 24 4 3 2" xfId="51900" xr:uid="{E27F591F-4259-43D6-A84A-FF0ED676D5B7}"/>
    <cellStyle name="40% - Accent2 24 4 4" xfId="37343" xr:uid="{B618E7F4-C290-4BB5-A861-5563D6A76D46}"/>
    <cellStyle name="40% - Accent2 24 5" xfId="15885" xr:uid="{074EEFC7-F640-4B9D-B6D5-D85411FE6EE4}"/>
    <cellStyle name="40% - Accent2 24 5 2" xfId="24738" xr:uid="{183F34ED-C905-47DD-982B-8CC64DF0EFB1}"/>
    <cellStyle name="40% - Accent2 24 5 2 2" xfId="53415" xr:uid="{3D6F7077-9895-46C9-B337-168FA0F15CD6}"/>
    <cellStyle name="40% - Accent2 24 5 3" xfId="44563" xr:uid="{7BF1869D-E720-4D33-B727-E4EBD5CD6C88}"/>
    <cellStyle name="40% - Accent2 24 6" xfId="17444" xr:uid="{DEBBE78E-0B43-421A-A58A-9C7053D72717}"/>
    <cellStyle name="40% - Accent2 24 6 2" xfId="26297" xr:uid="{F9CA1CE1-E86C-48E4-AE8D-EB8463BB8B94}"/>
    <cellStyle name="40% - Accent2 24 6 2 2" xfId="54974" xr:uid="{BF26B4C5-3221-4977-80ED-614871BDC8D2}"/>
    <cellStyle name="40% - Accent2 24 6 3" xfId="46122" xr:uid="{565BF029-7937-476E-BBAB-24738D32412E}"/>
    <cellStyle name="40% - Accent2 24 7" xfId="10185" xr:uid="{F87EB72B-F28C-4888-B17E-F232053FE769}"/>
    <cellStyle name="40% - Accent2 24 7 2" xfId="27890" xr:uid="{1A949C8D-799B-4E34-9C00-7D71B738CE4D}"/>
    <cellStyle name="40% - Accent2 24 7 2 2" xfId="56567" xr:uid="{880FCCC4-EAB6-4062-8481-A12127ED18BB}"/>
    <cellStyle name="40% - Accent2 24 7 3" xfId="38863" xr:uid="{809EAC2C-F6AE-4665-91EE-CF50AEF112AD}"/>
    <cellStyle name="40% - Accent2 24 8" xfId="19038" xr:uid="{348E06E4-A76B-49E1-94B4-DD794EEC6F96}"/>
    <cellStyle name="40% - Accent2 24 8 2" xfId="47715" xr:uid="{5DC96E17-6A06-4BAA-A865-02D8E1E94E70}"/>
    <cellStyle name="40% - Accent2 24 9" xfId="33158" xr:uid="{D28B7147-91D1-4F87-940C-E3C9CB8FF25D}"/>
    <cellStyle name="40% - Accent2 25" xfId="4495" xr:uid="{9ED0A2F5-5961-4AB5-9ED7-7DE09C58760A}"/>
    <cellStyle name="40% - Accent2 25 2" xfId="5846" xr:uid="{0376252D-7BB2-441F-A04A-23A3EBB71444}"/>
    <cellStyle name="40% - Accent2 25 2 2" xfId="11558" xr:uid="{E16A952E-D331-4885-A408-AC0544B82EBB}"/>
    <cellStyle name="40% - Accent2 25 2 2 2" xfId="40236" xr:uid="{8E3BB450-3A0A-4359-A5ED-38E252F618D8}"/>
    <cellStyle name="40% - Accent2 25 2 3" xfId="20411" xr:uid="{D27A6BE4-37ED-44DF-91D3-AD745D4C530B}"/>
    <cellStyle name="40% - Accent2 25 2 3 2" xfId="49088" xr:uid="{98DD941D-C87C-4F36-8034-0C20A2D6C716}"/>
    <cellStyle name="40% - Accent2 25 2 4" xfId="34531" xr:uid="{B9B57447-C430-4C25-9D8D-E17E8735C930}"/>
    <cellStyle name="40% - Accent2 25 3" xfId="7263" xr:uid="{F178BB19-BA83-499D-B952-49EBB348FBF9}"/>
    <cellStyle name="40% - Accent2 25 3 2" xfId="12975" xr:uid="{3BF7D44E-D841-4849-AEF9-BE13B65EF7DB}"/>
    <cellStyle name="40% - Accent2 25 3 2 2" xfId="41653" xr:uid="{5074152E-920A-4A24-8912-DD2B14CBE156}"/>
    <cellStyle name="40% - Accent2 25 3 3" xfId="21828" xr:uid="{E158A15A-49C2-4138-A1F7-340DFD96E767}"/>
    <cellStyle name="40% - Accent2 25 3 3 2" xfId="50505" xr:uid="{B36A2762-7F48-4B30-8953-875A84BD625E}"/>
    <cellStyle name="40% - Accent2 25 3 4" xfId="35948" xr:uid="{E3574E86-BF3C-401F-8CDC-D1A3AE58D30F}"/>
    <cellStyle name="40% - Accent2 25 4" xfId="8680" xr:uid="{0B65F575-C770-494B-A463-996164EFCFF7}"/>
    <cellStyle name="40% - Accent2 25 4 2" xfId="14392" xr:uid="{0283F330-65B3-45AC-8C99-220768B44890}"/>
    <cellStyle name="40% - Accent2 25 4 2 2" xfId="43070" xr:uid="{AE9A424F-707B-4A77-AC36-C543BE44B019}"/>
    <cellStyle name="40% - Accent2 25 4 3" xfId="23245" xr:uid="{6BD9BF3E-592B-4FB0-A529-F5890C9D4C64}"/>
    <cellStyle name="40% - Accent2 25 4 3 2" xfId="51922" xr:uid="{67D7F306-84D1-4210-830D-148A470A0EBD}"/>
    <cellStyle name="40% - Accent2 25 4 4" xfId="37365" xr:uid="{51841D0E-B9E1-4E9C-BA2F-F11DA8D23A33}"/>
    <cellStyle name="40% - Accent2 25 5" xfId="15907" xr:uid="{75CDCBA3-090E-4004-840A-0FD80D400DC4}"/>
    <cellStyle name="40% - Accent2 25 5 2" xfId="24760" xr:uid="{B29F9D3E-593C-4242-B6B7-1BB7F871CC8A}"/>
    <cellStyle name="40% - Accent2 25 5 2 2" xfId="53437" xr:uid="{55F9FC6E-A66B-48D7-A2A5-14FF068407D3}"/>
    <cellStyle name="40% - Accent2 25 5 3" xfId="44585" xr:uid="{7217D421-EAA7-413D-9BCD-929856684E6A}"/>
    <cellStyle name="40% - Accent2 25 6" xfId="17466" xr:uid="{2467F1FD-A5D4-4618-91FB-E28464D412F4}"/>
    <cellStyle name="40% - Accent2 25 6 2" xfId="26319" xr:uid="{4045B989-8A2B-454B-B8E1-0D5E7CFB9950}"/>
    <cellStyle name="40% - Accent2 25 6 2 2" xfId="54996" xr:uid="{3440CB8C-89C1-4326-9F0A-69F182E896D0}"/>
    <cellStyle name="40% - Accent2 25 6 3" xfId="46144" xr:uid="{F3180B8C-4530-432C-BCCF-A294752BD60C}"/>
    <cellStyle name="40% - Accent2 25 7" xfId="10207" xr:uid="{5FD0233E-4182-4EEC-85D9-E07FAF47F194}"/>
    <cellStyle name="40% - Accent2 25 7 2" xfId="27912" xr:uid="{F453FEAF-3D11-44B7-9E92-6958DBBE4599}"/>
    <cellStyle name="40% - Accent2 25 7 2 2" xfId="56589" xr:uid="{9A674D30-83CB-41B4-B686-BA9542508250}"/>
    <cellStyle name="40% - Accent2 25 7 3" xfId="38885" xr:uid="{34A04C97-FC6D-4031-9550-4A880814AC9A}"/>
    <cellStyle name="40% - Accent2 25 8" xfId="19060" xr:uid="{5B45B352-4119-4526-82CA-8A0CCFDA7602}"/>
    <cellStyle name="40% - Accent2 25 8 2" xfId="47737" xr:uid="{C5BB93C1-9F87-48DC-BE64-198F89FA41B2}"/>
    <cellStyle name="40% - Accent2 25 9" xfId="33180" xr:uid="{5FFFC438-2F5D-4B80-885F-56AADF0F9029}"/>
    <cellStyle name="40% - Accent2 26" xfId="4517" xr:uid="{909FF542-91FC-4D91-A562-BD40561CA051}"/>
    <cellStyle name="40% - Accent2 26 2" xfId="5868" xr:uid="{AFF004CB-93C0-44F9-911D-DCEECE36E1C1}"/>
    <cellStyle name="40% - Accent2 26 2 2" xfId="11580" xr:uid="{B52F8112-2C2B-4B41-92D0-8C93DAFB5B17}"/>
    <cellStyle name="40% - Accent2 26 2 2 2" xfId="40258" xr:uid="{1E6BCB32-228A-46E5-9133-6B36217A0BBA}"/>
    <cellStyle name="40% - Accent2 26 2 3" xfId="20433" xr:uid="{F3098562-1492-4F65-9563-5FC01A89D92F}"/>
    <cellStyle name="40% - Accent2 26 2 3 2" xfId="49110" xr:uid="{172B1EBA-FF1E-4C8E-B722-0968C62B8143}"/>
    <cellStyle name="40% - Accent2 26 2 4" xfId="34553" xr:uid="{5F475D70-35BA-4A25-AC8B-43ED1D06F321}"/>
    <cellStyle name="40% - Accent2 26 3" xfId="7285" xr:uid="{EBADA170-9048-440B-8171-9C64AE3448FF}"/>
    <cellStyle name="40% - Accent2 26 3 2" xfId="12997" xr:uid="{CA11A21B-289A-4A2F-A6C8-9638BE695FC5}"/>
    <cellStyle name="40% - Accent2 26 3 2 2" xfId="41675" xr:uid="{23B4FF0F-35A7-41AA-8EA3-43062E22B9AC}"/>
    <cellStyle name="40% - Accent2 26 3 3" xfId="21850" xr:uid="{04838B23-6764-417D-8D4C-E38D8B8D4E9E}"/>
    <cellStyle name="40% - Accent2 26 3 3 2" xfId="50527" xr:uid="{02F340F0-54D8-41EC-ADD3-031F82872835}"/>
    <cellStyle name="40% - Accent2 26 3 4" xfId="35970" xr:uid="{587515CB-4E00-40FA-B193-97EC9F821E98}"/>
    <cellStyle name="40% - Accent2 26 4" xfId="8702" xr:uid="{488974EA-D542-4495-B41A-4C45F68E6443}"/>
    <cellStyle name="40% - Accent2 26 4 2" xfId="14414" xr:uid="{35E9B5F6-7FA1-462D-B099-DA31D9B2C14C}"/>
    <cellStyle name="40% - Accent2 26 4 2 2" xfId="43092" xr:uid="{A99CFBA0-F4C5-4AC3-A0F4-734C284B124D}"/>
    <cellStyle name="40% - Accent2 26 4 3" xfId="23267" xr:uid="{69A18056-80A2-41D4-B8EA-AA803D7387EC}"/>
    <cellStyle name="40% - Accent2 26 4 3 2" xfId="51944" xr:uid="{25ED132F-0187-4301-9D63-16B0DF7AD079}"/>
    <cellStyle name="40% - Accent2 26 4 4" xfId="37387" xr:uid="{5EB2CBEA-99BB-4AEF-A51B-42A31C65BA66}"/>
    <cellStyle name="40% - Accent2 26 5" xfId="15929" xr:uid="{75B2177E-898E-4BEA-B808-3749AE26CAFB}"/>
    <cellStyle name="40% - Accent2 26 5 2" xfId="24782" xr:uid="{C08CA4CC-4197-4B33-B9E6-CBF789FE4657}"/>
    <cellStyle name="40% - Accent2 26 5 2 2" xfId="53459" xr:uid="{F4DD210A-1FDF-46E1-B9F7-6DB31A0F55AB}"/>
    <cellStyle name="40% - Accent2 26 5 3" xfId="44607" xr:uid="{9071B80C-D92D-4994-984B-F5EED6D82308}"/>
    <cellStyle name="40% - Accent2 26 6" xfId="17488" xr:uid="{D13E3141-754D-4B35-A12B-036202FE28CF}"/>
    <cellStyle name="40% - Accent2 26 6 2" xfId="26341" xr:uid="{8908D4A8-03F6-4A2E-8861-97FB5115D7F2}"/>
    <cellStyle name="40% - Accent2 26 6 2 2" xfId="55018" xr:uid="{F26D6E0F-395B-43C8-B9A2-0636A2129AE1}"/>
    <cellStyle name="40% - Accent2 26 6 3" xfId="46166" xr:uid="{AAA8BB75-0F36-4C1F-9F75-E6CAAD1F1AA2}"/>
    <cellStyle name="40% - Accent2 26 7" xfId="10229" xr:uid="{7082FC0E-597A-4872-858D-1DDAF4EC8980}"/>
    <cellStyle name="40% - Accent2 26 7 2" xfId="27934" xr:uid="{9F5C806E-C90F-4433-8D1F-83733F3CCDD0}"/>
    <cellStyle name="40% - Accent2 26 7 2 2" xfId="56611" xr:uid="{31475405-0E12-42F1-AB43-249DFF0536F7}"/>
    <cellStyle name="40% - Accent2 26 7 3" xfId="38907" xr:uid="{59FD38EC-790B-4B37-AF39-5F651374F270}"/>
    <cellStyle name="40% - Accent2 26 8" xfId="19082" xr:uid="{8385236C-F121-42F1-9965-C78E27868624}"/>
    <cellStyle name="40% - Accent2 26 8 2" xfId="47759" xr:uid="{55CC7F28-7260-47B9-8BFD-5149877FE26E}"/>
    <cellStyle name="40% - Accent2 26 9" xfId="33202" xr:uid="{A8A7442E-AA7F-41B9-8D90-7904C3558BF3}"/>
    <cellStyle name="40% - Accent2 27" xfId="4539" xr:uid="{03E089E1-D82E-4C0B-8A23-81679451F913}"/>
    <cellStyle name="40% - Accent2 27 2" xfId="5890" xr:uid="{B3F84182-6523-405D-B179-A7924C887D96}"/>
    <cellStyle name="40% - Accent2 27 2 2" xfId="11602" xr:uid="{A62B0DB0-95F6-4A77-9D6C-84AA0F2CE46F}"/>
    <cellStyle name="40% - Accent2 27 2 2 2" xfId="40280" xr:uid="{1F6A28C4-5262-451F-997E-A4E3AD431DD6}"/>
    <cellStyle name="40% - Accent2 27 2 3" xfId="20455" xr:uid="{149AE1CE-F248-4ECC-85F7-0583B30945F3}"/>
    <cellStyle name="40% - Accent2 27 2 3 2" xfId="49132" xr:uid="{774D05F8-6021-4A5E-B8D0-A1CCCD9EBEED}"/>
    <cellStyle name="40% - Accent2 27 2 4" xfId="34575" xr:uid="{F52D0C10-A7B0-4AAD-9396-45CAC1D154CA}"/>
    <cellStyle name="40% - Accent2 27 3" xfId="7307" xr:uid="{37AB9168-5C13-4C3F-905D-791B1DB313D2}"/>
    <cellStyle name="40% - Accent2 27 3 2" xfId="13019" xr:uid="{0474F12E-E4BE-4A18-9E22-DC0C18C2414C}"/>
    <cellStyle name="40% - Accent2 27 3 2 2" xfId="41697" xr:uid="{129BEAB0-F7C4-4129-9913-F1E8BE8F4506}"/>
    <cellStyle name="40% - Accent2 27 3 3" xfId="21872" xr:uid="{C9BA6199-6995-4887-96A0-39F89A7AFBC0}"/>
    <cellStyle name="40% - Accent2 27 3 3 2" xfId="50549" xr:uid="{2FD4A25C-F7DB-4D7E-BF40-4488B123DD0D}"/>
    <cellStyle name="40% - Accent2 27 3 4" xfId="35992" xr:uid="{41801999-1264-4B8B-A90E-969C77161E4C}"/>
    <cellStyle name="40% - Accent2 27 4" xfId="8724" xr:uid="{19C98A4B-B3D6-4F30-ACBE-37744D8B1C6D}"/>
    <cellStyle name="40% - Accent2 27 4 2" xfId="14436" xr:uid="{6F9A6FFA-9787-483C-87AB-EF1CE4AE4748}"/>
    <cellStyle name="40% - Accent2 27 4 2 2" xfId="43114" xr:uid="{F4B2C66A-69D5-416B-8059-8ABA949E269B}"/>
    <cellStyle name="40% - Accent2 27 4 3" xfId="23289" xr:uid="{F54DC113-1C42-4E94-A3FF-6E378FEEA2E8}"/>
    <cellStyle name="40% - Accent2 27 4 3 2" xfId="51966" xr:uid="{DFBE0AD7-A726-4C51-83C1-5DD1051FE821}"/>
    <cellStyle name="40% - Accent2 27 4 4" xfId="37409" xr:uid="{B778A4C9-AC45-463F-9D88-4636B2A5F1F9}"/>
    <cellStyle name="40% - Accent2 27 5" xfId="15951" xr:uid="{0C3E55B3-F971-41F0-A6E8-765BA5ED61F3}"/>
    <cellStyle name="40% - Accent2 27 5 2" xfId="24804" xr:uid="{DBD05AEF-FD2A-446A-80AE-AD4608FEB035}"/>
    <cellStyle name="40% - Accent2 27 5 2 2" xfId="53481" xr:uid="{668EAE01-5D6D-426C-9163-65793934DBAD}"/>
    <cellStyle name="40% - Accent2 27 5 3" xfId="44629" xr:uid="{160AECE8-E4A5-48F0-84DD-DF823D5D6331}"/>
    <cellStyle name="40% - Accent2 27 6" xfId="17510" xr:uid="{C321FE20-010D-4B6C-AACC-5E5CF4B136C3}"/>
    <cellStyle name="40% - Accent2 27 6 2" xfId="26363" xr:uid="{057FBAF3-D108-4385-8FB6-CDD27BCE5CBD}"/>
    <cellStyle name="40% - Accent2 27 6 2 2" xfId="55040" xr:uid="{DDED2871-043A-4A1E-935A-E30C4B5400F7}"/>
    <cellStyle name="40% - Accent2 27 6 3" xfId="46188" xr:uid="{AB94F0A6-9C8A-4B0C-806A-B714FE96C58A}"/>
    <cellStyle name="40% - Accent2 27 7" xfId="10251" xr:uid="{82D92164-28B5-42BC-94DE-A64937F606DA}"/>
    <cellStyle name="40% - Accent2 27 7 2" xfId="27956" xr:uid="{44D9AFD1-5863-443E-BF21-4CEECE2F99D7}"/>
    <cellStyle name="40% - Accent2 27 7 2 2" xfId="56633" xr:uid="{8B375D10-93E7-443C-B86D-A2FACE216597}"/>
    <cellStyle name="40% - Accent2 27 7 3" xfId="38929" xr:uid="{A6B740EA-3505-4974-A533-D1D66106700E}"/>
    <cellStyle name="40% - Accent2 27 8" xfId="19104" xr:uid="{B0A84670-CA67-449B-9061-C7FF0E26B736}"/>
    <cellStyle name="40% - Accent2 27 8 2" xfId="47781" xr:uid="{9B4A96C5-14A6-47F2-B240-977CECBF61E6}"/>
    <cellStyle name="40% - Accent2 27 9" xfId="33224" xr:uid="{74C15759-0F0F-4107-8498-922D3AC73D22}"/>
    <cellStyle name="40% - Accent2 28" xfId="4561" xr:uid="{401F6B4C-0E91-4C58-9520-FCE4CEA03225}"/>
    <cellStyle name="40% - Accent2 28 2" xfId="5912" xr:uid="{5B7399D7-B884-4E07-9C6B-1004EBFCF196}"/>
    <cellStyle name="40% - Accent2 28 2 2" xfId="11624" xr:uid="{576509A6-A00A-4043-B23B-A4E7FBD5B2ED}"/>
    <cellStyle name="40% - Accent2 28 2 2 2" xfId="40302" xr:uid="{1F60352E-4073-4DA8-8DF3-0A1E0A9EB962}"/>
    <cellStyle name="40% - Accent2 28 2 3" xfId="20477" xr:uid="{611E7666-286F-4465-86F8-19F6E1075656}"/>
    <cellStyle name="40% - Accent2 28 2 3 2" xfId="49154" xr:uid="{9EE4B92C-F7EB-48B4-8BCE-70BFAB836021}"/>
    <cellStyle name="40% - Accent2 28 2 4" xfId="34597" xr:uid="{D08CAC46-11C6-480C-BF2F-2527D6549B05}"/>
    <cellStyle name="40% - Accent2 28 3" xfId="7329" xr:uid="{4A93DEC6-71BC-44AA-BF94-6CAEC2D9ED93}"/>
    <cellStyle name="40% - Accent2 28 3 2" xfId="13041" xr:uid="{0518C3B6-C2D5-4D9E-AFD4-D4C9CA7A1404}"/>
    <cellStyle name="40% - Accent2 28 3 2 2" xfId="41719" xr:uid="{FDD29070-AE7F-44A1-B973-E45566C9AA51}"/>
    <cellStyle name="40% - Accent2 28 3 3" xfId="21894" xr:uid="{C8EC83F9-493A-4C1B-8DF7-6A5784E5CE3A}"/>
    <cellStyle name="40% - Accent2 28 3 3 2" xfId="50571" xr:uid="{208C2FAD-5026-4047-9CCF-F25EFDDDBB43}"/>
    <cellStyle name="40% - Accent2 28 3 4" xfId="36014" xr:uid="{DB75AD7E-0A32-489F-AD76-ABFE97FC2A12}"/>
    <cellStyle name="40% - Accent2 28 4" xfId="8746" xr:uid="{119CC087-6679-4716-AB04-43ED721A12A4}"/>
    <cellStyle name="40% - Accent2 28 4 2" xfId="14458" xr:uid="{080FEE07-FD27-4024-B852-DFDF7393F26A}"/>
    <cellStyle name="40% - Accent2 28 4 2 2" xfId="43136" xr:uid="{FC342402-C86B-4D7F-ADD8-C447ECE55EE3}"/>
    <cellStyle name="40% - Accent2 28 4 3" xfId="23311" xr:uid="{7F90F7DE-161B-4A12-81FD-3ED6F87394D6}"/>
    <cellStyle name="40% - Accent2 28 4 3 2" xfId="51988" xr:uid="{13B15695-C939-4FDA-96C2-83655FEDD240}"/>
    <cellStyle name="40% - Accent2 28 4 4" xfId="37431" xr:uid="{3B7EF325-72E8-4187-812D-E9879DBC1182}"/>
    <cellStyle name="40% - Accent2 28 5" xfId="15973" xr:uid="{148F6FF4-9743-4A31-922A-E71A9682845D}"/>
    <cellStyle name="40% - Accent2 28 5 2" xfId="24826" xr:uid="{4C70E62C-BA58-469A-AAAC-550C04D4C34C}"/>
    <cellStyle name="40% - Accent2 28 5 2 2" xfId="53503" xr:uid="{4641B9BB-D91E-4A1C-B2FE-BDF066F216DD}"/>
    <cellStyle name="40% - Accent2 28 5 3" xfId="44651" xr:uid="{39D2AF0A-ED25-4A92-8B97-5E6692ABDD6C}"/>
    <cellStyle name="40% - Accent2 28 6" xfId="17532" xr:uid="{DE60F715-979B-45F9-8C03-5A926DAE3C95}"/>
    <cellStyle name="40% - Accent2 28 6 2" xfId="26385" xr:uid="{3C4B1A9B-8CD6-4F18-875F-7DE4EE93CA5C}"/>
    <cellStyle name="40% - Accent2 28 6 2 2" xfId="55062" xr:uid="{40D71A0B-1F01-4A34-8BF5-CA7F7F3172FD}"/>
    <cellStyle name="40% - Accent2 28 6 3" xfId="46210" xr:uid="{258A5280-1559-411A-8CC9-4C402B3CB24F}"/>
    <cellStyle name="40% - Accent2 28 7" xfId="10273" xr:uid="{7E4DE923-1D61-4C81-A06F-DC3AC9746333}"/>
    <cellStyle name="40% - Accent2 28 7 2" xfId="27978" xr:uid="{FB0EBE4A-5941-4B45-870E-8A1BF82E7146}"/>
    <cellStyle name="40% - Accent2 28 7 2 2" xfId="56655" xr:uid="{6409C6DA-4818-4B6E-9AA4-8CD53D822976}"/>
    <cellStyle name="40% - Accent2 28 7 3" xfId="38951" xr:uid="{CD1171BF-1829-4310-BBA1-0F6EBCB0009E}"/>
    <cellStyle name="40% - Accent2 28 8" xfId="19126" xr:uid="{AAEB4242-5BF7-4C3E-8646-2BE9879604AA}"/>
    <cellStyle name="40% - Accent2 28 8 2" xfId="47803" xr:uid="{83B0CF93-6563-4420-B4F4-4F140DCDE260}"/>
    <cellStyle name="40% - Accent2 28 9" xfId="33246" xr:uid="{D1D90156-5847-4DC4-B3D9-C51844C6F2AF}"/>
    <cellStyle name="40% - Accent2 29" xfId="4583" xr:uid="{039D1CF5-3A04-4A45-B254-0D1B2B1A53AD}"/>
    <cellStyle name="40% - Accent2 29 2" xfId="5934" xr:uid="{2273FED2-BA46-4A83-8F36-AC129370A110}"/>
    <cellStyle name="40% - Accent2 29 2 2" xfId="11646" xr:uid="{F15804F3-F870-4435-933E-42BE40B46108}"/>
    <cellStyle name="40% - Accent2 29 2 2 2" xfId="40324" xr:uid="{592F06D9-7A48-4062-8401-0EC1DC746D88}"/>
    <cellStyle name="40% - Accent2 29 2 3" xfId="20499" xr:uid="{841CA717-1DAC-4156-96CF-6542EA0D50E6}"/>
    <cellStyle name="40% - Accent2 29 2 3 2" xfId="49176" xr:uid="{81F7EFB4-3198-4515-94E3-9FAC4A806312}"/>
    <cellStyle name="40% - Accent2 29 2 4" xfId="34619" xr:uid="{713412BB-C3D2-40B2-A10A-11D75965FFAB}"/>
    <cellStyle name="40% - Accent2 29 3" xfId="7351" xr:uid="{25EAC284-AD81-4E81-ADE5-3C195D0A6BF3}"/>
    <cellStyle name="40% - Accent2 29 3 2" xfId="13063" xr:uid="{70DF81A8-0E07-491A-9F34-8C7C85CCA0D9}"/>
    <cellStyle name="40% - Accent2 29 3 2 2" xfId="41741" xr:uid="{B02EE5F7-4072-45E1-8ECA-90F629E6B8C4}"/>
    <cellStyle name="40% - Accent2 29 3 3" xfId="21916" xr:uid="{623A21A2-6BEF-4FB0-8268-81E73D855DD6}"/>
    <cellStyle name="40% - Accent2 29 3 3 2" xfId="50593" xr:uid="{1BFAEB00-9910-4455-A2F1-5987FF57F5BE}"/>
    <cellStyle name="40% - Accent2 29 3 4" xfId="36036" xr:uid="{92229013-072E-426F-952E-0BDA07AB17F5}"/>
    <cellStyle name="40% - Accent2 29 4" xfId="8768" xr:uid="{B0E3E5A1-5B17-4233-9B66-7C8323A83CF0}"/>
    <cellStyle name="40% - Accent2 29 4 2" xfId="14480" xr:uid="{8369871A-F6D1-4C5D-8A8A-AD170EFBE2B1}"/>
    <cellStyle name="40% - Accent2 29 4 2 2" xfId="43158" xr:uid="{E0C7FE30-DABE-46CF-9980-564AB2FA50DC}"/>
    <cellStyle name="40% - Accent2 29 4 3" xfId="23333" xr:uid="{B00DF3C7-8273-44C4-A9E0-D8285A2FE53C}"/>
    <cellStyle name="40% - Accent2 29 4 3 2" xfId="52010" xr:uid="{BCB9AE91-7CD1-4A8B-AE25-1689E8413207}"/>
    <cellStyle name="40% - Accent2 29 4 4" xfId="37453" xr:uid="{4E123E8F-33A0-4146-BA03-05B0EB865A4E}"/>
    <cellStyle name="40% - Accent2 29 5" xfId="15995" xr:uid="{991BFCB8-E0BF-402D-B40F-4039433B59A0}"/>
    <cellStyle name="40% - Accent2 29 5 2" xfId="24848" xr:uid="{A7A5661D-9771-454F-B1C5-14B0903EA94E}"/>
    <cellStyle name="40% - Accent2 29 5 2 2" xfId="53525" xr:uid="{94852399-590A-4CF4-981C-6D6DB8B1ADFD}"/>
    <cellStyle name="40% - Accent2 29 5 3" xfId="44673" xr:uid="{ECA450C7-8339-44FB-B334-AAFADEDC76C0}"/>
    <cellStyle name="40% - Accent2 29 6" xfId="17554" xr:uid="{971F6CD4-3AF8-4AB9-B9D2-E8AE02AAEB74}"/>
    <cellStyle name="40% - Accent2 29 6 2" xfId="26407" xr:uid="{08E42FE1-5FAF-4192-A1DF-0824027719BD}"/>
    <cellStyle name="40% - Accent2 29 6 2 2" xfId="55084" xr:uid="{E9CF7A1D-EA9F-441A-AF55-A381FAFEDDEE}"/>
    <cellStyle name="40% - Accent2 29 6 3" xfId="46232" xr:uid="{96DD92C5-FBAC-4B35-8463-CEE4032E653B}"/>
    <cellStyle name="40% - Accent2 29 7" xfId="10295" xr:uid="{61B9403F-EA1E-480E-9648-77CF1183F476}"/>
    <cellStyle name="40% - Accent2 29 7 2" xfId="28000" xr:uid="{C1F0EB00-EB85-47D1-B181-35DC01DD3007}"/>
    <cellStyle name="40% - Accent2 29 7 2 2" xfId="56677" xr:uid="{833E552D-D746-44B0-AB1A-37A2E6CBE76F}"/>
    <cellStyle name="40% - Accent2 29 7 3" xfId="38973" xr:uid="{766F8C76-7808-425B-8B49-333C794334D9}"/>
    <cellStyle name="40% - Accent2 29 8" xfId="19148" xr:uid="{FE4A5DEB-0046-414F-9BC5-E4630E42BFA5}"/>
    <cellStyle name="40% - Accent2 29 8 2" xfId="47825" xr:uid="{E1E707B8-F523-4037-BD6C-99BCA827B0FA}"/>
    <cellStyle name="40% - Accent2 29 9" xfId="33268" xr:uid="{FCC4C32D-30B2-4309-B4EB-21B26851B65F}"/>
    <cellStyle name="40% - Accent2 3" xfId="219" xr:uid="{23E56BFB-B625-4F21-8D69-F5FAA0C67CA2}"/>
    <cellStyle name="40% - Accent2 3 2" xfId="389" xr:uid="{582E6CB6-C027-49AD-A3D5-AA8E49EE2044}"/>
    <cellStyle name="40% - Accent2 30" xfId="4605" xr:uid="{CB738263-79E6-41A5-A51D-5E6B8FF46F19}"/>
    <cellStyle name="40% - Accent2 30 2" xfId="5956" xr:uid="{E90D5B48-0512-46ED-BBCD-CBEF36E0E468}"/>
    <cellStyle name="40% - Accent2 30 2 2" xfId="11668" xr:uid="{4E531F78-9539-4760-8336-CD27ABEC9D32}"/>
    <cellStyle name="40% - Accent2 30 2 2 2" xfId="40346" xr:uid="{20CCD597-8F35-4588-AAA2-3DC264897A6D}"/>
    <cellStyle name="40% - Accent2 30 2 3" xfId="20521" xr:uid="{7ADB6474-74A1-4AB8-9120-0789E6F45AF1}"/>
    <cellStyle name="40% - Accent2 30 2 3 2" xfId="49198" xr:uid="{CBDBADAF-853E-4B6A-B680-4A0BE3450FD7}"/>
    <cellStyle name="40% - Accent2 30 2 4" xfId="34641" xr:uid="{6451800F-D75B-4854-97A1-43960FBE7A7F}"/>
    <cellStyle name="40% - Accent2 30 3" xfId="7373" xr:uid="{2B9E5384-0030-4CC2-BD03-9C61E50A23B2}"/>
    <cellStyle name="40% - Accent2 30 3 2" xfId="13085" xr:uid="{B5A401B1-F197-4450-911B-2723FED3E435}"/>
    <cellStyle name="40% - Accent2 30 3 2 2" xfId="41763" xr:uid="{71A3C723-E033-47E0-AB99-05BAC970C4E0}"/>
    <cellStyle name="40% - Accent2 30 3 3" xfId="21938" xr:uid="{3CDE2CB4-011D-429C-B204-B0A4A11B5F51}"/>
    <cellStyle name="40% - Accent2 30 3 3 2" xfId="50615" xr:uid="{84A22F41-3115-456A-AD21-A79D426D8A12}"/>
    <cellStyle name="40% - Accent2 30 3 4" xfId="36058" xr:uid="{3B9DA3D3-944A-4F42-9885-AAD4DFD5CA8A}"/>
    <cellStyle name="40% - Accent2 30 4" xfId="8790" xr:uid="{3DEF112F-99BA-477E-B772-6B4FE1693607}"/>
    <cellStyle name="40% - Accent2 30 4 2" xfId="14502" xr:uid="{FCE8C8DE-7E42-4E3A-ABBE-58B7E91EA9E2}"/>
    <cellStyle name="40% - Accent2 30 4 2 2" xfId="43180" xr:uid="{0FC422C0-152D-40D7-B4B5-B8D65143878F}"/>
    <cellStyle name="40% - Accent2 30 4 3" xfId="23355" xr:uid="{EB523117-3109-4E83-A3DF-1B3EAF4335B4}"/>
    <cellStyle name="40% - Accent2 30 4 3 2" xfId="52032" xr:uid="{A3B1C856-4064-41C9-A185-A71A5B015139}"/>
    <cellStyle name="40% - Accent2 30 4 4" xfId="37475" xr:uid="{EFBAE8EB-6D83-4887-932E-3EC9B5D6BB8D}"/>
    <cellStyle name="40% - Accent2 30 5" xfId="16017" xr:uid="{B98F9624-B91A-42CA-B964-45386F3FAA08}"/>
    <cellStyle name="40% - Accent2 30 5 2" xfId="24870" xr:uid="{1AE29528-A35B-4BC5-829A-BDC484D8A450}"/>
    <cellStyle name="40% - Accent2 30 5 2 2" xfId="53547" xr:uid="{6AA0B0ED-E65F-43D7-9B6D-3999631E9D25}"/>
    <cellStyle name="40% - Accent2 30 5 3" xfId="44695" xr:uid="{5D2E0889-AB1F-47AF-87D6-BCCBD75ABF92}"/>
    <cellStyle name="40% - Accent2 30 6" xfId="17576" xr:uid="{DF5BADE5-DC51-437D-9101-C4F1F8A2BD4E}"/>
    <cellStyle name="40% - Accent2 30 6 2" xfId="26429" xr:uid="{674ABABF-C8B9-4B9A-89E1-AA5A2DF6755A}"/>
    <cellStyle name="40% - Accent2 30 6 2 2" xfId="55106" xr:uid="{0817AB88-2484-4F09-AAE4-7EB6F3EFD226}"/>
    <cellStyle name="40% - Accent2 30 6 3" xfId="46254" xr:uid="{1D93A0B4-3226-481C-82FA-664B1CF258D4}"/>
    <cellStyle name="40% - Accent2 30 7" xfId="10317" xr:uid="{2976758A-B042-440C-BF5D-F1444E35966E}"/>
    <cellStyle name="40% - Accent2 30 7 2" xfId="28022" xr:uid="{D5DE2A4A-5AC9-48DA-AE04-F4CC4A7C56F2}"/>
    <cellStyle name="40% - Accent2 30 7 2 2" xfId="56699" xr:uid="{0670DC9D-3158-40DA-BC5E-B5B1A1EC0450}"/>
    <cellStyle name="40% - Accent2 30 7 3" xfId="38995" xr:uid="{9F4B0B6C-9937-4AAA-B3E4-13C5D7E5CDA6}"/>
    <cellStyle name="40% - Accent2 30 8" xfId="19170" xr:uid="{40B84AB0-6F74-4C29-8EE0-F59C9985468F}"/>
    <cellStyle name="40% - Accent2 30 8 2" xfId="47847" xr:uid="{BFF62615-3213-4B6D-B9D6-2F687DD25D5F}"/>
    <cellStyle name="40% - Accent2 30 9" xfId="33290" xr:uid="{A4367DF0-32CA-4556-B085-D10FD91D8ED7}"/>
    <cellStyle name="40% - Accent2 31" xfId="4627" xr:uid="{8E8605B3-6954-424B-A572-D36CB4468040}"/>
    <cellStyle name="40% - Accent2 31 2" xfId="5978" xr:uid="{71A93341-7192-4228-9B18-7F95BC7DEB16}"/>
    <cellStyle name="40% - Accent2 31 2 2" xfId="11690" xr:uid="{98A9D4BE-D9D9-4136-9ADC-78F4780524E0}"/>
    <cellStyle name="40% - Accent2 31 2 2 2" xfId="40368" xr:uid="{7CCF2B84-81F5-4FDD-B7C6-85A9D4148168}"/>
    <cellStyle name="40% - Accent2 31 2 3" xfId="20543" xr:uid="{01A4A710-7D82-4B22-B30E-4436B206849D}"/>
    <cellStyle name="40% - Accent2 31 2 3 2" xfId="49220" xr:uid="{49A1D9E4-4386-4053-8F90-D91647EABF77}"/>
    <cellStyle name="40% - Accent2 31 2 4" xfId="34663" xr:uid="{000363AB-199F-4C25-B0F6-27B3C73E2515}"/>
    <cellStyle name="40% - Accent2 31 3" xfId="7395" xr:uid="{6F1AACEB-5353-4B17-8C01-BB90CE63B22B}"/>
    <cellStyle name="40% - Accent2 31 3 2" xfId="13107" xr:uid="{0516934C-F2EC-407F-9145-FFB964484AF5}"/>
    <cellStyle name="40% - Accent2 31 3 2 2" xfId="41785" xr:uid="{8EF2D9E8-1C20-496A-AF13-5FC473CE6CEC}"/>
    <cellStyle name="40% - Accent2 31 3 3" xfId="21960" xr:uid="{80D87E76-29D6-4EA5-89E7-112ACA47F61A}"/>
    <cellStyle name="40% - Accent2 31 3 3 2" xfId="50637" xr:uid="{6DCD1711-6AAC-42C8-93C0-6794689D36BC}"/>
    <cellStyle name="40% - Accent2 31 3 4" xfId="36080" xr:uid="{4D5B7632-FA14-4979-899C-C49B2EBDF451}"/>
    <cellStyle name="40% - Accent2 31 4" xfId="8812" xr:uid="{98980AA2-7FA8-46C5-A0CF-CA51C9E627F8}"/>
    <cellStyle name="40% - Accent2 31 4 2" xfId="14524" xr:uid="{93D70C6C-82F2-4A17-BFDC-016D598CE673}"/>
    <cellStyle name="40% - Accent2 31 4 2 2" xfId="43202" xr:uid="{303FCE58-4D6C-4412-9296-8BC06F63F17A}"/>
    <cellStyle name="40% - Accent2 31 4 3" xfId="23377" xr:uid="{A0455573-3F1E-4725-A62B-46E9F9301D26}"/>
    <cellStyle name="40% - Accent2 31 4 3 2" xfId="52054" xr:uid="{B7D787BC-2124-48BD-991A-4E7B4E164D30}"/>
    <cellStyle name="40% - Accent2 31 4 4" xfId="37497" xr:uid="{BEADC9E5-F2D2-492E-844D-534DB1842625}"/>
    <cellStyle name="40% - Accent2 31 5" xfId="16039" xr:uid="{E262599F-9759-4507-8E8F-D945F2B3DF8E}"/>
    <cellStyle name="40% - Accent2 31 5 2" xfId="24892" xr:uid="{40B09E55-3CE1-4682-8C59-6D5C88A218FA}"/>
    <cellStyle name="40% - Accent2 31 5 2 2" xfId="53569" xr:uid="{4D77B0EB-144E-4A84-881F-0A3071BB2552}"/>
    <cellStyle name="40% - Accent2 31 5 3" xfId="44717" xr:uid="{2A15B14E-0D74-4373-9D11-5A072D51EC0B}"/>
    <cellStyle name="40% - Accent2 31 6" xfId="17598" xr:uid="{440462CB-E8DD-4BFD-B57E-D44056A786EA}"/>
    <cellStyle name="40% - Accent2 31 6 2" xfId="26451" xr:uid="{AF18628D-95D3-41D1-AE12-404A72709B45}"/>
    <cellStyle name="40% - Accent2 31 6 2 2" xfId="55128" xr:uid="{F7A1D8F0-1B3B-47F5-9BA0-D3312874B515}"/>
    <cellStyle name="40% - Accent2 31 6 3" xfId="46276" xr:uid="{5AF307D3-D453-4EBD-A23A-29DAA9EF927F}"/>
    <cellStyle name="40% - Accent2 31 7" xfId="10339" xr:uid="{417DCD47-7CE8-4CC7-8DEE-75032B944457}"/>
    <cellStyle name="40% - Accent2 31 7 2" xfId="28044" xr:uid="{D83AF666-A871-431A-8E30-4D7CE4C2AEA9}"/>
    <cellStyle name="40% - Accent2 31 7 2 2" xfId="56721" xr:uid="{402B06F6-441A-4236-AD57-88DB63C14632}"/>
    <cellStyle name="40% - Accent2 31 7 3" xfId="39017" xr:uid="{C02E1C96-ECB1-4883-B138-144DF834AF09}"/>
    <cellStyle name="40% - Accent2 31 8" xfId="19192" xr:uid="{78C10244-74A8-49F9-BBD0-773BD5B37976}"/>
    <cellStyle name="40% - Accent2 31 8 2" xfId="47869" xr:uid="{1CB5EF3E-68ED-4E59-ADAE-3FDA6A9A0B35}"/>
    <cellStyle name="40% - Accent2 31 9" xfId="33312" xr:uid="{82DA747A-4157-4023-A6B3-F67DF227B4B6}"/>
    <cellStyle name="40% - Accent2 32" xfId="4649" xr:uid="{A4456947-F372-4307-9C8A-DEBC28CFD66B}"/>
    <cellStyle name="40% - Accent2 32 2" xfId="6000" xr:uid="{3882F329-F7DF-425A-A91E-109629F33D04}"/>
    <cellStyle name="40% - Accent2 32 2 2" xfId="11712" xr:uid="{EDCF1AF3-1C98-4B47-B18E-CA7FD26E8B2E}"/>
    <cellStyle name="40% - Accent2 32 2 2 2" xfId="40390" xr:uid="{C054F8C2-BEF5-4428-B60D-68732AA88539}"/>
    <cellStyle name="40% - Accent2 32 2 3" xfId="20565" xr:uid="{DC46E7AA-AF18-4D6D-A8B6-DBD8B491589B}"/>
    <cellStyle name="40% - Accent2 32 2 3 2" xfId="49242" xr:uid="{026923FB-4972-4C34-B254-E4EB5E8A80F0}"/>
    <cellStyle name="40% - Accent2 32 2 4" xfId="34685" xr:uid="{EF8E6C34-1E4A-4651-84DB-D00F0C57E33E}"/>
    <cellStyle name="40% - Accent2 32 3" xfId="7417" xr:uid="{3C474B26-DD51-4F64-816A-F23C3DE7E4DF}"/>
    <cellStyle name="40% - Accent2 32 3 2" xfId="13129" xr:uid="{C9FFD55C-0543-413A-A5CB-978782CE7CA7}"/>
    <cellStyle name="40% - Accent2 32 3 2 2" xfId="41807" xr:uid="{A0B44ED5-C471-48EE-A24D-FFA6A50ECAB3}"/>
    <cellStyle name="40% - Accent2 32 3 3" xfId="21982" xr:uid="{FD752E09-285B-4C81-952F-A1B11BD36BBB}"/>
    <cellStyle name="40% - Accent2 32 3 3 2" xfId="50659" xr:uid="{A6A0D951-F259-4692-B7AC-D1F225257A8F}"/>
    <cellStyle name="40% - Accent2 32 3 4" xfId="36102" xr:uid="{1F25D591-7F11-47B9-BA17-617B53A3D5D0}"/>
    <cellStyle name="40% - Accent2 32 4" xfId="8834" xr:uid="{067CE2E7-D150-4AE0-8FA7-C3228DF41B46}"/>
    <cellStyle name="40% - Accent2 32 4 2" xfId="14546" xr:uid="{0AB08F04-19A8-4A4E-A140-CDE04C69F5FB}"/>
    <cellStyle name="40% - Accent2 32 4 2 2" xfId="43224" xr:uid="{58AE1AD5-6B12-45E5-B783-454B61D0D910}"/>
    <cellStyle name="40% - Accent2 32 4 3" xfId="23399" xr:uid="{20E1F476-0DD4-4995-8E37-4306FF613450}"/>
    <cellStyle name="40% - Accent2 32 4 3 2" xfId="52076" xr:uid="{A70B0195-C3A9-464E-8FB4-A461717E1849}"/>
    <cellStyle name="40% - Accent2 32 4 4" xfId="37519" xr:uid="{32115AB5-AAF8-4C92-93F5-A6E8788CE5DB}"/>
    <cellStyle name="40% - Accent2 32 5" xfId="16061" xr:uid="{DB2EB0E4-FD0C-41D2-9A0F-3300D7E5FB19}"/>
    <cellStyle name="40% - Accent2 32 5 2" xfId="24914" xr:uid="{B5D6898C-77A6-488C-AC16-18FAC85C0AD4}"/>
    <cellStyle name="40% - Accent2 32 5 2 2" xfId="53591" xr:uid="{4F58B5E8-5608-4FEE-81C7-663FF860FF63}"/>
    <cellStyle name="40% - Accent2 32 5 3" xfId="44739" xr:uid="{0DE9E900-D060-43C3-9129-074E3C1BB91E}"/>
    <cellStyle name="40% - Accent2 32 6" xfId="17620" xr:uid="{627F2E4E-6635-482F-8A8B-13BDBFA01B14}"/>
    <cellStyle name="40% - Accent2 32 6 2" xfId="26473" xr:uid="{26B4E80A-58D2-474A-B9BE-E4D3B4F51A51}"/>
    <cellStyle name="40% - Accent2 32 6 2 2" xfId="55150" xr:uid="{36511F7E-7748-40BD-BEAD-438058A4B682}"/>
    <cellStyle name="40% - Accent2 32 6 3" xfId="46298" xr:uid="{6A2E5B27-F63C-4797-956F-E47D65AB0472}"/>
    <cellStyle name="40% - Accent2 32 7" xfId="10361" xr:uid="{BCBCDB7C-0E02-44A9-8827-930F7E352801}"/>
    <cellStyle name="40% - Accent2 32 7 2" xfId="28066" xr:uid="{BE42C409-3157-4D1C-80BD-B4CE27326AFD}"/>
    <cellStyle name="40% - Accent2 32 7 2 2" xfId="56743" xr:uid="{F2C43C40-2816-4304-B382-5C990E018E94}"/>
    <cellStyle name="40% - Accent2 32 7 3" xfId="39039" xr:uid="{8EBD096F-80D5-4CA5-92ED-EACEE887E3AC}"/>
    <cellStyle name="40% - Accent2 32 8" xfId="19214" xr:uid="{19539781-2E68-4183-9904-1157D1800379}"/>
    <cellStyle name="40% - Accent2 32 8 2" xfId="47891" xr:uid="{5D277F91-D568-4014-9D01-5C107E6FEDF5}"/>
    <cellStyle name="40% - Accent2 32 9" xfId="33334" xr:uid="{D267759D-798D-4351-8451-74B701D1D9D5}"/>
    <cellStyle name="40% - Accent2 33" xfId="4671" xr:uid="{EF97B1A4-09B8-42BE-A72F-8DAE80BCB3AC}"/>
    <cellStyle name="40% - Accent2 33 2" xfId="6022" xr:uid="{265DC352-145E-4BE2-BEAD-FFDE74882DFA}"/>
    <cellStyle name="40% - Accent2 33 2 2" xfId="11734" xr:uid="{42D0B300-BBEF-4662-B7E1-400B71D7F8CE}"/>
    <cellStyle name="40% - Accent2 33 2 2 2" xfId="40412" xr:uid="{2EB35F18-5B65-4E79-AD64-9B10F06259CC}"/>
    <cellStyle name="40% - Accent2 33 2 3" xfId="20587" xr:uid="{0F60A308-70BD-4FF1-906D-23B80ED959F9}"/>
    <cellStyle name="40% - Accent2 33 2 3 2" xfId="49264" xr:uid="{88F8D490-B02C-452E-BB88-AEE3498B890E}"/>
    <cellStyle name="40% - Accent2 33 2 4" xfId="34707" xr:uid="{9CE0A9D0-2D63-43EA-AD6B-AEB0D8122D0B}"/>
    <cellStyle name="40% - Accent2 33 3" xfId="7439" xr:uid="{4FD74990-DD71-4149-A39C-7B5650A7A6EF}"/>
    <cellStyle name="40% - Accent2 33 3 2" xfId="13151" xr:uid="{BAC5E1BC-37EC-4A8E-A952-B797AD68C2DD}"/>
    <cellStyle name="40% - Accent2 33 3 2 2" xfId="41829" xr:uid="{2BD0A85C-491D-4608-8A40-34E7B7021155}"/>
    <cellStyle name="40% - Accent2 33 3 3" xfId="22004" xr:uid="{EC05C525-E03B-497E-985D-D4C03714FC7A}"/>
    <cellStyle name="40% - Accent2 33 3 3 2" xfId="50681" xr:uid="{CE2CCC3B-CDEF-4D2A-93CF-0431C64B2BE0}"/>
    <cellStyle name="40% - Accent2 33 3 4" xfId="36124" xr:uid="{01168CEF-0A5B-4E23-9E84-BCD136FF89A4}"/>
    <cellStyle name="40% - Accent2 33 4" xfId="8856" xr:uid="{262CAFDC-D9EF-4DED-AB53-EA348AFE8E70}"/>
    <cellStyle name="40% - Accent2 33 4 2" xfId="14568" xr:uid="{F665A2DC-6E1E-43C2-BA45-5A59C686F5B6}"/>
    <cellStyle name="40% - Accent2 33 4 2 2" xfId="43246" xr:uid="{1052F29A-2CE3-4713-AC34-F22B568E7386}"/>
    <cellStyle name="40% - Accent2 33 4 3" xfId="23421" xr:uid="{7B4FF307-8D78-4FB2-A08B-38E1B7D1359D}"/>
    <cellStyle name="40% - Accent2 33 4 3 2" xfId="52098" xr:uid="{C8C7AA70-4C99-4C4E-B60F-1E8DF5AB07D5}"/>
    <cellStyle name="40% - Accent2 33 4 4" xfId="37541" xr:uid="{72E5EAE0-51B2-4137-BF1E-C73C05470533}"/>
    <cellStyle name="40% - Accent2 33 5" xfId="16083" xr:uid="{83A5DC7A-0AE9-4A0E-B985-0190239F6BC9}"/>
    <cellStyle name="40% - Accent2 33 5 2" xfId="24936" xr:uid="{60BAC365-AA29-4E38-ACFF-7FB2B316DDAE}"/>
    <cellStyle name="40% - Accent2 33 5 2 2" xfId="53613" xr:uid="{6711E23F-38BB-42A9-A1F0-235680A44AE9}"/>
    <cellStyle name="40% - Accent2 33 5 3" xfId="44761" xr:uid="{F513BEC6-52C4-4774-9E01-13C6C53B66B3}"/>
    <cellStyle name="40% - Accent2 33 6" xfId="17642" xr:uid="{AEC3723B-D6EE-4F49-AC8D-B3481620318D}"/>
    <cellStyle name="40% - Accent2 33 6 2" xfId="26495" xr:uid="{9E4E1C30-2613-4C85-BB68-471232406413}"/>
    <cellStyle name="40% - Accent2 33 6 2 2" xfId="55172" xr:uid="{02C387D4-A581-43E1-9B15-5176DD963C58}"/>
    <cellStyle name="40% - Accent2 33 6 3" xfId="46320" xr:uid="{3AD17EE0-4E1C-4465-B30D-728B1561701F}"/>
    <cellStyle name="40% - Accent2 33 7" xfId="10383" xr:uid="{64DAE1B4-FB77-4B31-BB78-00774F4814E9}"/>
    <cellStyle name="40% - Accent2 33 7 2" xfId="28088" xr:uid="{0536F2B4-4AD3-4F94-B676-C3A3257D4CF6}"/>
    <cellStyle name="40% - Accent2 33 7 2 2" xfId="56765" xr:uid="{9651EAFE-2A9F-4353-8DFB-235C9EA8A381}"/>
    <cellStyle name="40% - Accent2 33 7 3" xfId="39061" xr:uid="{D0FF4733-77EB-4672-8E04-EBCAC7D69ABA}"/>
    <cellStyle name="40% - Accent2 33 8" xfId="19236" xr:uid="{05422F91-AC8A-4F0D-813D-C7E5D305FF4B}"/>
    <cellStyle name="40% - Accent2 33 8 2" xfId="47913" xr:uid="{0BB16447-9C91-46A9-921B-F8160B129B66}"/>
    <cellStyle name="40% - Accent2 33 9" xfId="33356" xr:uid="{DDC840B2-B72F-4352-AE43-70728C1A6950}"/>
    <cellStyle name="40% - Accent2 34" xfId="4693" xr:uid="{41CF9172-EEB0-4097-BA02-DA0EB7945014}"/>
    <cellStyle name="40% - Accent2 34 2" xfId="6044" xr:uid="{679C2A23-6459-46F8-8E31-33B753A25A5D}"/>
    <cellStyle name="40% - Accent2 34 2 2" xfId="11756" xr:uid="{CF61EFBA-7638-4403-87AC-30632EBE5D43}"/>
    <cellStyle name="40% - Accent2 34 2 2 2" xfId="40434" xr:uid="{5220152A-CFE4-4587-9C19-470BA0258A0E}"/>
    <cellStyle name="40% - Accent2 34 2 3" xfId="20609" xr:uid="{FA829B20-B29F-4132-B8DD-80C557F48D69}"/>
    <cellStyle name="40% - Accent2 34 2 3 2" xfId="49286" xr:uid="{A7EBCBBF-A3F2-4322-93A8-C9C13F4F91EB}"/>
    <cellStyle name="40% - Accent2 34 2 4" xfId="34729" xr:uid="{0D7D94D7-27B8-4962-BE67-2C75CDC8266F}"/>
    <cellStyle name="40% - Accent2 34 3" xfId="7461" xr:uid="{5B30F1F4-6CFA-431A-8625-C8A17D5646D8}"/>
    <cellStyle name="40% - Accent2 34 3 2" xfId="13173" xr:uid="{36EDFD04-2126-42F3-B65A-C435AB489FB1}"/>
    <cellStyle name="40% - Accent2 34 3 2 2" xfId="41851" xr:uid="{9CCC0870-F564-4B44-855B-2DAB2B1E9D13}"/>
    <cellStyle name="40% - Accent2 34 3 3" xfId="22026" xr:uid="{7528E75E-828B-493D-85AD-3E2BEAB3865C}"/>
    <cellStyle name="40% - Accent2 34 3 3 2" xfId="50703" xr:uid="{02AEF0A3-FFDC-4866-AA3F-BFB458FA65A0}"/>
    <cellStyle name="40% - Accent2 34 3 4" xfId="36146" xr:uid="{9D941635-C36C-4CC8-8CFB-19D612488393}"/>
    <cellStyle name="40% - Accent2 34 4" xfId="8878" xr:uid="{CE346EA1-3720-44E9-872B-42F2B1A3842B}"/>
    <cellStyle name="40% - Accent2 34 4 2" xfId="14590" xr:uid="{E7A3A164-FB0C-4C1D-98AD-C30990C0F3C5}"/>
    <cellStyle name="40% - Accent2 34 4 2 2" xfId="43268" xr:uid="{6AE5D419-D271-4375-BEC4-E98A8871EF27}"/>
    <cellStyle name="40% - Accent2 34 4 3" xfId="23443" xr:uid="{F08F859C-40ED-46D4-82B6-46A143C6E981}"/>
    <cellStyle name="40% - Accent2 34 4 3 2" xfId="52120" xr:uid="{83393E3D-0E2B-4748-B780-46D6FD280AE5}"/>
    <cellStyle name="40% - Accent2 34 4 4" xfId="37563" xr:uid="{0AC67E3C-67E1-47FD-BDC8-E6772522DA65}"/>
    <cellStyle name="40% - Accent2 34 5" xfId="16105" xr:uid="{91D85116-173B-4C38-ABD0-51C0FB581B21}"/>
    <cellStyle name="40% - Accent2 34 5 2" xfId="24958" xr:uid="{3645C502-4ED2-4F12-B994-762AC91B3A30}"/>
    <cellStyle name="40% - Accent2 34 5 2 2" xfId="53635" xr:uid="{B8DFAC81-8D4B-4020-9831-F96A51CFE37C}"/>
    <cellStyle name="40% - Accent2 34 5 3" xfId="44783" xr:uid="{80740F75-5F56-41D7-BC7A-301759E1718E}"/>
    <cellStyle name="40% - Accent2 34 6" xfId="17664" xr:uid="{490ECD41-8D5F-442C-9AB3-1CB3C8855F19}"/>
    <cellStyle name="40% - Accent2 34 6 2" xfId="26517" xr:uid="{DBD24E5B-2671-4FCA-B3C8-C9A779DC3E22}"/>
    <cellStyle name="40% - Accent2 34 6 2 2" xfId="55194" xr:uid="{D0BB26EB-BC04-47BE-A325-159B45C64688}"/>
    <cellStyle name="40% - Accent2 34 6 3" xfId="46342" xr:uid="{04510114-91A9-4D29-A469-5D86765837F2}"/>
    <cellStyle name="40% - Accent2 34 7" xfId="10405" xr:uid="{3CE5E7FB-A22F-4AAC-94F1-D47F44C00CAD}"/>
    <cellStyle name="40% - Accent2 34 7 2" xfId="28110" xr:uid="{040150C9-7360-4877-9F50-19129E695CB1}"/>
    <cellStyle name="40% - Accent2 34 7 2 2" xfId="56787" xr:uid="{593BBEC6-C0C4-4122-AA66-92E8C89BC875}"/>
    <cellStyle name="40% - Accent2 34 7 3" xfId="39083" xr:uid="{5345C346-83C5-456C-9F0F-6CCCED92619F}"/>
    <cellStyle name="40% - Accent2 34 8" xfId="19258" xr:uid="{5912469B-7644-48E0-9A63-0549D9E4C02E}"/>
    <cellStyle name="40% - Accent2 34 8 2" xfId="47935" xr:uid="{902F2D86-9847-410B-82ED-E874EE952303}"/>
    <cellStyle name="40% - Accent2 34 9" xfId="33378" xr:uid="{EF47EA2F-9B4F-4650-886A-F6B45146A854}"/>
    <cellStyle name="40% - Accent2 35" xfId="4715" xr:uid="{8D8FD7CC-178A-4CD0-920C-F840CC3A4074}"/>
    <cellStyle name="40% - Accent2 35 2" xfId="6066" xr:uid="{05B2D100-47F9-44F1-BC1C-51DC1D7A8164}"/>
    <cellStyle name="40% - Accent2 35 2 2" xfId="11778" xr:uid="{07446C02-046D-4F30-A1EF-A66F4B3C954E}"/>
    <cellStyle name="40% - Accent2 35 2 2 2" xfId="40456" xr:uid="{569B260A-B33E-41A5-9AC5-5B2F0E3DE348}"/>
    <cellStyle name="40% - Accent2 35 2 3" xfId="20631" xr:uid="{E8A202C8-8C6A-4FE9-951D-D69F44DD3F2F}"/>
    <cellStyle name="40% - Accent2 35 2 3 2" xfId="49308" xr:uid="{02A004FC-10A7-44B4-9E01-8E25C6A76192}"/>
    <cellStyle name="40% - Accent2 35 2 4" xfId="34751" xr:uid="{A3B4E1CF-7163-47ED-9172-19C1F8F5E4CA}"/>
    <cellStyle name="40% - Accent2 35 3" xfId="7483" xr:uid="{C3F79E35-4A77-49A7-93AB-0D0B67A60D4C}"/>
    <cellStyle name="40% - Accent2 35 3 2" xfId="13195" xr:uid="{CA73BF83-7E52-4FEC-B4B7-BDDF5697BB42}"/>
    <cellStyle name="40% - Accent2 35 3 2 2" xfId="41873" xr:uid="{586E0577-EB2E-4ABA-AF26-1D6E4EA7148D}"/>
    <cellStyle name="40% - Accent2 35 3 3" xfId="22048" xr:uid="{30A146D6-F53D-4850-9E07-9411AB84B4A1}"/>
    <cellStyle name="40% - Accent2 35 3 3 2" xfId="50725" xr:uid="{B1183A55-9F5A-43AF-B60D-566707EDB237}"/>
    <cellStyle name="40% - Accent2 35 3 4" xfId="36168" xr:uid="{9F9AFF99-04A9-465C-B898-0FECFFE36C85}"/>
    <cellStyle name="40% - Accent2 35 4" xfId="8900" xr:uid="{D5F17255-06E9-4597-8898-C84C66858915}"/>
    <cellStyle name="40% - Accent2 35 4 2" xfId="14612" xr:uid="{6646F7B3-6689-495B-9E0D-D5E6B510FF59}"/>
    <cellStyle name="40% - Accent2 35 4 2 2" xfId="43290" xr:uid="{55EB9E14-1F17-427C-8A12-788C3DCE3EED}"/>
    <cellStyle name="40% - Accent2 35 4 3" xfId="23465" xr:uid="{1DE3579B-827D-4E49-821A-C34385BCE357}"/>
    <cellStyle name="40% - Accent2 35 4 3 2" xfId="52142" xr:uid="{74F696C4-C5F8-4743-B8D2-F778113A3A55}"/>
    <cellStyle name="40% - Accent2 35 4 4" xfId="37585" xr:uid="{002C4EC3-3A6B-447D-95B8-FE0FBEE1B6A0}"/>
    <cellStyle name="40% - Accent2 35 5" xfId="16127" xr:uid="{FAD93C9F-B1C0-442C-86FE-457A3B55D3A4}"/>
    <cellStyle name="40% - Accent2 35 5 2" xfId="24980" xr:uid="{6D3EB357-679E-477D-8D0E-DA8FDC38ACAD}"/>
    <cellStyle name="40% - Accent2 35 5 2 2" xfId="53657" xr:uid="{7B20BF3E-949B-4971-A002-B3AC2053802B}"/>
    <cellStyle name="40% - Accent2 35 5 3" xfId="44805" xr:uid="{B0DB6DD1-5277-4DBE-94D0-A62AAFE2DBC9}"/>
    <cellStyle name="40% - Accent2 35 6" xfId="17686" xr:uid="{1E115068-09D8-4516-9399-1D8C01231D1A}"/>
    <cellStyle name="40% - Accent2 35 6 2" xfId="26539" xr:uid="{3476B1C9-338E-4EC0-97F8-A47BF7321777}"/>
    <cellStyle name="40% - Accent2 35 6 2 2" xfId="55216" xr:uid="{4827CA4E-545A-4E4B-A4F3-BAB906B3051C}"/>
    <cellStyle name="40% - Accent2 35 6 3" xfId="46364" xr:uid="{F3FBDB93-6DD6-45DC-930F-609FC8F0BBE0}"/>
    <cellStyle name="40% - Accent2 35 7" xfId="10427" xr:uid="{2687877E-7BF5-47F3-A8B0-2A1C7B17DCA9}"/>
    <cellStyle name="40% - Accent2 35 7 2" xfId="28132" xr:uid="{A0C0E0E9-5EF7-465F-A368-B9B57CD05668}"/>
    <cellStyle name="40% - Accent2 35 7 2 2" xfId="56809" xr:uid="{FDF02036-EFBB-4B37-B565-C6C9599723B3}"/>
    <cellStyle name="40% - Accent2 35 7 3" xfId="39105" xr:uid="{AB60F385-1034-4FC1-AA3A-303C1E31452E}"/>
    <cellStyle name="40% - Accent2 35 8" xfId="19280" xr:uid="{93655623-0097-4854-BB09-12F59ADCD76A}"/>
    <cellStyle name="40% - Accent2 35 8 2" xfId="47957" xr:uid="{9FAC1F2D-EDC9-41F3-8589-890FA3651240}"/>
    <cellStyle name="40% - Accent2 35 9" xfId="33400" xr:uid="{D38D72D5-150F-400E-B570-154FEBD2746C}"/>
    <cellStyle name="40% - Accent2 36" xfId="4737" xr:uid="{9BC887F9-F0D8-4E7A-AA43-E6B24362AD91}"/>
    <cellStyle name="40% - Accent2 36 2" xfId="6088" xr:uid="{B8137C23-3FC3-4074-BFB2-1B6C652249ED}"/>
    <cellStyle name="40% - Accent2 36 2 2" xfId="11800" xr:uid="{26E0B80D-CEF4-4A3D-A54A-0E5924CB54DC}"/>
    <cellStyle name="40% - Accent2 36 2 2 2" xfId="40478" xr:uid="{67899661-8028-4F07-BFDC-1868896C3222}"/>
    <cellStyle name="40% - Accent2 36 2 3" xfId="20653" xr:uid="{FADB4095-57A3-44F0-BB14-83A8D76C3317}"/>
    <cellStyle name="40% - Accent2 36 2 3 2" xfId="49330" xr:uid="{D1598506-113A-4C4F-8BEC-BBD51913D67F}"/>
    <cellStyle name="40% - Accent2 36 2 4" xfId="34773" xr:uid="{CCA63922-7B51-4B1F-9DBB-90A3E0C6E3DF}"/>
    <cellStyle name="40% - Accent2 36 3" xfId="7505" xr:uid="{726F87FF-F404-4C2F-85FA-CD79000044EB}"/>
    <cellStyle name="40% - Accent2 36 3 2" xfId="13217" xr:uid="{151222E1-4106-4EE3-9075-196B4D0DD62A}"/>
    <cellStyle name="40% - Accent2 36 3 2 2" xfId="41895" xr:uid="{C5887A0B-07B6-4275-A5D6-647FBBC54EF3}"/>
    <cellStyle name="40% - Accent2 36 3 3" xfId="22070" xr:uid="{47B3E882-AD35-4493-8A23-DEA58E353126}"/>
    <cellStyle name="40% - Accent2 36 3 3 2" xfId="50747" xr:uid="{7D39BD19-63B1-49E5-880C-2DEA7F50F35F}"/>
    <cellStyle name="40% - Accent2 36 3 4" xfId="36190" xr:uid="{B7AA007F-C070-43E0-8538-7A68F2CF4DA9}"/>
    <cellStyle name="40% - Accent2 36 4" xfId="8922" xr:uid="{F246252D-58C9-41AD-9DA7-6E7A99CBF6E3}"/>
    <cellStyle name="40% - Accent2 36 4 2" xfId="14634" xr:uid="{B4BAF3EB-116C-4845-86FE-41BA37950277}"/>
    <cellStyle name="40% - Accent2 36 4 2 2" xfId="43312" xr:uid="{33BDCEF5-A2C4-46FF-966F-43BEB3A93DFF}"/>
    <cellStyle name="40% - Accent2 36 4 3" xfId="23487" xr:uid="{24EE62F3-3903-493C-9ACE-29A377472F77}"/>
    <cellStyle name="40% - Accent2 36 4 3 2" xfId="52164" xr:uid="{A954F9F9-2D80-4BF3-8CE8-89C6B16B6FEE}"/>
    <cellStyle name="40% - Accent2 36 4 4" xfId="37607" xr:uid="{5C448AB0-89F0-4213-B94B-41B61114EFF9}"/>
    <cellStyle name="40% - Accent2 36 5" xfId="16149" xr:uid="{24DAFB50-AF40-47B1-ADBF-7109A0F5707B}"/>
    <cellStyle name="40% - Accent2 36 5 2" xfId="25002" xr:uid="{A02B71A2-03E7-415B-816E-906372762328}"/>
    <cellStyle name="40% - Accent2 36 5 2 2" xfId="53679" xr:uid="{C1078BC4-97C7-4534-B3C9-5DB68D777F9B}"/>
    <cellStyle name="40% - Accent2 36 5 3" xfId="44827" xr:uid="{917223EB-C898-4654-9904-61993CD08681}"/>
    <cellStyle name="40% - Accent2 36 6" xfId="17708" xr:uid="{E74A18F6-15C2-48C9-B976-E6315EE04647}"/>
    <cellStyle name="40% - Accent2 36 6 2" xfId="26561" xr:uid="{0E30C9E3-0D26-4050-8F06-0479D8D37D72}"/>
    <cellStyle name="40% - Accent2 36 6 2 2" xfId="55238" xr:uid="{64B0D051-0E68-4697-BDE9-106CF6D7ED15}"/>
    <cellStyle name="40% - Accent2 36 6 3" xfId="46386" xr:uid="{63DFCC42-A2E8-45DC-A426-28CED6A8CDBA}"/>
    <cellStyle name="40% - Accent2 36 7" xfId="10449" xr:uid="{922BDAC8-3A3E-4956-8402-B1B27F86CFA8}"/>
    <cellStyle name="40% - Accent2 36 7 2" xfId="28154" xr:uid="{FCED0B74-03B9-4C1E-A96F-0F3EE0D239AE}"/>
    <cellStyle name="40% - Accent2 36 7 2 2" xfId="56831" xr:uid="{03A9EEB5-BCDB-41BA-9FFC-A8CF5054C69D}"/>
    <cellStyle name="40% - Accent2 36 7 3" xfId="39127" xr:uid="{6DD6C1D5-93C1-46C3-A588-460E00F1144C}"/>
    <cellStyle name="40% - Accent2 36 8" xfId="19302" xr:uid="{565F030F-9D6F-46EF-98FF-1631374AEAE4}"/>
    <cellStyle name="40% - Accent2 36 8 2" xfId="47979" xr:uid="{A181EC0E-C91B-43B9-A904-6A93E6E0DC95}"/>
    <cellStyle name="40% - Accent2 36 9" xfId="33422" xr:uid="{A2E5A6A2-ECD5-4CFD-BEF1-7EF23F7E9EB4}"/>
    <cellStyle name="40% - Accent2 37" xfId="4759" xr:uid="{46634F50-45EC-49A5-B046-5C2FA39CDD3C}"/>
    <cellStyle name="40% - Accent2 37 2" xfId="6110" xr:uid="{649EBA5F-6138-42C6-AFE1-51A1E70EF6BC}"/>
    <cellStyle name="40% - Accent2 37 2 2" xfId="11822" xr:uid="{6BA6629A-F892-4CEB-8A74-53BC1580563B}"/>
    <cellStyle name="40% - Accent2 37 2 2 2" xfId="40500" xr:uid="{292C19BB-CAD4-4215-9BF5-EEBC59ED95D5}"/>
    <cellStyle name="40% - Accent2 37 2 3" xfId="20675" xr:uid="{510315B7-1923-499C-8AA7-F5D3B6BF52A2}"/>
    <cellStyle name="40% - Accent2 37 2 3 2" xfId="49352" xr:uid="{98115AE8-4699-4FD2-90E5-515CEDA2C2F7}"/>
    <cellStyle name="40% - Accent2 37 2 4" xfId="34795" xr:uid="{73DB561F-1685-43EA-B419-460C0EC2E40D}"/>
    <cellStyle name="40% - Accent2 37 3" xfId="7527" xr:uid="{AF98C49A-5461-4D78-A2D6-6F7679F6101D}"/>
    <cellStyle name="40% - Accent2 37 3 2" xfId="13239" xr:uid="{7D2CC0B5-8D8D-4557-B9C5-35E784C001AD}"/>
    <cellStyle name="40% - Accent2 37 3 2 2" xfId="41917" xr:uid="{51845063-88CE-4535-9AE6-C685404BF547}"/>
    <cellStyle name="40% - Accent2 37 3 3" xfId="22092" xr:uid="{48368EA7-4359-43AD-A69B-0DFCCE991056}"/>
    <cellStyle name="40% - Accent2 37 3 3 2" xfId="50769" xr:uid="{9109C369-8A81-4A85-B443-9A6A22121828}"/>
    <cellStyle name="40% - Accent2 37 3 4" xfId="36212" xr:uid="{4D852780-D177-4BC2-92A7-98DFF4D5FB6C}"/>
    <cellStyle name="40% - Accent2 37 4" xfId="8944" xr:uid="{8B2734C1-A1B2-40BF-84A3-3015306B8C7C}"/>
    <cellStyle name="40% - Accent2 37 4 2" xfId="14656" xr:uid="{2A9C8582-0ADA-4258-AC3F-588D9D474D1C}"/>
    <cellStyle name="40% - Accent2 37 4 2 2" xfId="43334" xr:uid="{1A51C61D-C828-4C51-951D-C9E828123D59}"/>
    <cellStyle name="40% - Accent2 37 4 3" xfId="23509" xr:uid="{8841B42B-6B34-419E-9177-83E3AD5236B3}"/>
    <cellStyle name="40% - Accent2 37 4 3 2" xfId="52186" xr:uid="{B1461418-C0B2-4A3E-8D97-BC0F5BD7C147}"/>
    <cellStyle name="40% - Accent2 37 4 4" xfId="37629" xr:uid="{0DDCC957-4FD1-4D14-9589-8C8F87DE1AB2}"/>
    <cellStyle name="40% - Accent2 37 5" xfId="16171" xr:uid="{5E7A8C64-5A15-4632-998B-2BDD0E9AAD66}"/>
    <cellStyle name="40% - Accent2 37 5 2" xfId="25024" xr:uid="{22109317-F1A4-4436-9A10-B12CC47EE323}"/>
    <cellStyle name="40% - Accent2 37 5 2 2" xfId="53701" xr:uid="{50CB59C3-4306-45CE-8F5D-8F332D7BBC1E}"/>
    <cellStyle name="40% - Accent2 37 5 3" xfId="44849" xr:uid="{1C054B32-3F1E-4CA2-8702-C1F9547ABEA4}"/>
    <cellStyle name="40% - Accent2 37 6" xfId="17730" xr:uid="{57A756BE-CBEF-4587-B373-B98FDCA8CEC6}"/>
    <cellStyle name="40% - Accent2 37 6 2" xfId="26583" xr:uid="{0B9C8371-53D3-45F1-8471-3969681A5852}"/>
    <cellStyle name="40% - Accent2 37 6 2 2" xfId="55260" xr:uid="{A27D97EE-5038-4474-B926-5573F2472B24}"/>
    <cellStyle name="40% - Accent2 37 6 3" xfId="46408" xr:uid="{DAB721D6-D9A0-4611-A49C-F60115423A89}"/>
    <cellStyle name="40% - Accent2 37 7" xfId="10471" xr:uid="{FDF7720E-8BBC-4C5E-BA7F-73943B05D91A}"/>
    <cellStyle name="40% - Accent2 37 7 2" xfId="28176" xr:uid="{DDA4564B-6B7C-40B0-9AED-DB574DB47728}"/>
    <cellStyle name="40% - Accent2 37 7 2 2" xfId="56853" xr:uid="{4EB39CE5-B5C8-4931-BE49-EEFF84CB5457}"/>
    <cellStyle name="40% - Accent2 37 7 3" xfId="39149" xr:uid="{6EDEE129-332F-44DE-933B-126C6C3690F6}"/>
    <cellStyle name="40% - Accent2 37 8" xfId="19324" xr:uid="{E2F25038-04C5-437D-99AE-53F84B164E48}"/>
    <cellStyle name="40% - Accent2 37 8 2" xfId="48001" xr:uid="{230B71C8-6F8B-4C76-9EAB-9272A6F79F93}"/>
    <cellStyle name="40% - Accent2 37 9" xfId="33444" xr:uid="{FF61DAB0-975B-483F-B6A6-9DA7B3E60C16}"/>
    <cellStyle name="40% - Accent2 38" xfId="4781" xr:uid="{686364B7-D714-4BE4-A37F-99742D03A838}"/>
    <cellStyle name="40% - Accent2 38 2" xfId="6132" xr:uid="{6BEC3D7F-194A-40F3-BFF7-D7E4045A85F0}"/>
    <cellStyle name="40% - Accent2 38 2 2" xfId="11844" xr:uid="{143A3280-726C-4E35-92FD-E1A128C7A460}"/>
    <cellStyle name="40% - Accent2 38 2 2 2" xfId="40522" xr:uid="{7AE92F44-D11F-4CF8-B223-ACCCA3D639C5}"/>
    <cellStyle name="40% - Accent2 38 2 3" xfId="20697" xr:uid="{6B6A65AC-0E0D-4723-ACF2-C714E56F03AB}"/>
    <cellStyle name="40% - Accent2 38 2 3 2" xfId="49374" xr:uid="{7E948811-DA8A-4A63-9FF3-95C14A967F50}"/>
    <cellStyle name="40% - Accent2 38 2 4" xfId="34817" xr:uid="{CD1443AC-CC45-4A01-BEB8-DB93264BFACD}"/>
    <cellStyle name="40% - Accent2 38 3" xfId="7549" xr:uid="{C6EC9450-B46B-4A11-BD41-6BE1C390A201}"/>
    <cellStyle name="40% - Accent2 38 3 2" xfId="13261" xr:uid="{BA204B21-FE56-4B57-8435-BF9A06B4C760}"/>
    <cellStyle name="40% - Accent2 38 3 2 2" xfId="41939" xr:uid="{2F4BEADC-18A9-4074-834F-E529D9B348C7}"/>
    <cellStyle name="40% - Accent2 38 3 3" xfId="22114" xr:uid="{FB867FE2-0CC0-4E94-B47E-12C7C932FBD3}"/>
    <cellStyle name="40% - Accent2 38 3 3 2" xfId="50791" xr:uid="{2BD2733D-48D6-4B54-A233-5D7B40274361}"/>
    <cellStyle name="40% - Accent2 38 3 4" xfId="36234" xr:uid="{CE9066A4-0115-4571-A6F5-9A1B93923740}"/>
    <cellStyle name="40% - Accent2 38 4" xfId="8966" xr:uid="{E1E099D6-FFC8-42FE-8B60-163C8780F4A9}"/>
    <cellStyle name="40% - Accent2 38 4 2" xfId="14678" xr:uid="{A0221427-BAB7-47FF-8589-2237CB91EA88}"/>
    <cellStyle name="40% - Accent2 38 4 2 2" xfId="43356" xr:uid="{4DC1B2AB-8FA6-4CC8-8BCE-75B17A18B0F5}"/>
    <cellStyle name="40% - Accent2 38 4 3" xfId="23531" xr:uid="{7A79D06C-ACC9-4E62-B287-4C48FE7FB1B8}"/>
    <cellStyle name="40% - Accent2 38 4 3 2" xfId="52208" xr:uid="{EC8982A6-9F39-4CD0-A537-116C7E340B38}"/>
    <cellStyle name="40% - Accent2 38 4 4" xfId="37651" xr:uid="{59CF14A3-1556-4598-9782-0E1AB629A573}"/>
    <cellStyle name="40% - Accent2 38 5" xfId="16193" xr:uid="{5C3349D2-530C-4B3A-BE90-1DED8067B65A}"/>
    <cellStyle name="40% - Accent2 38 5 2" xfId="25046" xr:uid="{FA617AC4-B411-465F-A6AD-02B30D120741}"/>
    <cellStyle name="40% - Accent2 38 5 2 2" xfId="53723" xr:uid="{2938129D-D4A2-4482-9A64-B6404EA68692}"/>
    <cellStyle name="40% - Accent2 38 5 3" xfId="44871" xr:uid="{D37C89EF-C2D0-42DA-9490-677091D95A31}"/>
    <cellStyle name="40% - Accent2 38 6" xfId="17752" xr:uid="{C3126261-C726-4C21-844C-C5C264C8843E}"/>
    <cellStyle name="40% - Accent2 38 6 2" xfId="26605" xr:uid="{561FEAB5-1739-4069-96F8-9ADA4B2C316E}"/>
    <cellStyle name="40% - Accent2 38 6 2 2" xfId="55282" xr:uid="{6B514E45-3A52-478E-95DB-3D8C667B16E2}"/>
    <cellStyle name="40% - Accent2 38 6 3" xfId="46430" xr:uid="{CF84D86D-82B0-45D5-9EA0-2D8FDDB7B882}"/>
    <cellStyle name="40% - Accent2 38 7" xfId="10493" xr:uid="{18071A06-E59E-4910-B129-3AE63903077E}"/>
    <cellStyle name="40% - Accent2 38 7 2" xfId="28198" xr:uid="{301D6C72-B98A-416E-92BA-751C2533401D}"/>
    <cellStyle name="40% - Accent2 38 7 2 2" xfId="56875" xr:uid="{2116383F-9376-4B6A-9976-08AEA6CD1825}"/>
    <cellStyle name="40% - Accent2 38 7 3" xfId="39171" xr:uid="{B28781A5-85A2-449B-9A24-DCB8B8C13235}"/>
    <cellStyle name="40% - Accent2 38 8" xfId="19346" xr:uid="{9B09ADA3-3591-4F4A-AFC0-3EE8BD648539}"/>
    <cellStyle name="40% - Accent2 38 8 2" xfId="48023" xr:uid="{28AEC497-C465-48F8-BF54-98C266231B02}"/>
    <cellStyle name="40% - Accent2 38 9" xfId="33466" xr:uid="{E66432E4-E1E1-444F-BE54-77C58764583F}"/>
    <cellStyle name="40% - Accent2 39" xfId="4803" xr:uid="{566B70DD-817A-4C30-9908-91DF00DDAF4A}"/>
    <cellStyle name="40% - Accent2 39 2" xfId="6154" xr:uid="{A3B77FF7-2766-4917-9FD7-EA4BEBBCDBA9}"/>
    <cellStyle name="40% - Accent2 39 2 2" xfId="11866" xr:uid="{F1CBEB63-086B-40D5-B18B-F677554AC85D}"/>
    <cellStyle name="40% - Accent2 39 2 2 2" xfId="40544" xr:uid="{2910A5E1-7064-4187-92AF-AF32F95B4256}"/>
    <cellStyle name="40% - Accent2 39 2 3" xfId="20719" xr:uid="{14330CDB-30ED-4592-9643-13890A28A842}"/>
    <cellStyle name="40% - Accent2 39 2 3 2" xfId="49396" xr:uid="{3D87DBBD-FC81-4D0A-8A6E-5B6AFF9905E3}"/>
    <cellStyle name="40% - Accent2 39 2 4" xfId="34839" xr:uid="{14E79987-EE08-4B25-8951-4C5EF84A792A}"/>
    <cellStyle name="40% - Accent2 39 3" xfId="7571" xr:uid="{20AB9153-21F8-429A-80B9-B36D6F41BF52}"/>
    <cellStyle name="40% - Accent2 39 3 2" xfId="13283" xr:uid="{0EC2AD0B-0DFD-419B-98A8-67269D2D5FB0}"/>
    <cellStyle name="40% - Accent2 39 3 2 2" xfId="41961" xr:uid="{7F78F594-2EAE-428F-B9E3-8B1A8E01B344}"/>
    <cellStyle name="40% - Accent2 39 3 3" xfId="22136" xr:uid="{FB8C515F-EC30-43DA-AABE-4AEED7E07A8D}"/>
    <cellStyle name="40% - Accent2 39 3 3 2" xfId="50813" xr:uid="{84E9DA20-C99B-4B21-837B-E28FD58EE42A}"/>
    <cellStyle name="40% - Accent2 39 3 4" xfId="36256" xr:uid="{B670E3FD-AF76-48B2-8281-127510521BF0}"/>
    <cellStyle name="40% - Accent2 39 4" xfId="8988" xr:uid="{E9A00974-24B3-42A6-AD35-6BE43DE623DE}"/>
    <cellStyle name="40% - Accent2 39 4 2" xfId="14700" xr:uid="{2067BA29-89A9-4994-BF8A-FA71E7B7C8F7}"/>
    <cellStyle name="40% - Accent2 39 4 2 2" xfId="43378" xr:uid="{E3249A18-1878-448E-86C9-C6BC99C8EF55}"/>
    <cellStyle name="40% - Accent2 39 4 3" xfId="23553" xr:uid="{43F25FFE-52CC-4DBA-A351-C6DC77352E5F}"/>
    <cellStyle name="40% - Accent2 39 4 3 2" xfId="52230" xr:uid="{A1BC22B6-EB88-44CB-B080-EB0ECCDE2B70}"/>
    <cellStyle name="40% - Accent2 39 4 4" xfId="37673" xr:uid="{0EE6B2D2-88BE-4187-8C89-C522451FA695}"/>
    <cellStyle name="40% - Accent2 39 5" xfId="16215" xr:uid="{393DE64B-FE7A-4A99-80F7-D0B339D171B8}"/>
    <cellStyle name="40% - Accent2 39 5 2" xfId="25068" xr:uid="{0BD23BD3-3C6D-445A-8E7B-5B09F34836F0}"/>
    <cellStyle name="40% - Accent2 39 5 2 2" xfId="53745" xr:uid="{B3AD6CDA-DA5D-499D-A017-352B5968C0B0}"/>
    <cellStyle name="40% - Accent2 39 5 3" xfId="44893" xr:uid="{28838F00-B85A-4979-B9A3-710054003697}"/>
    <cellStyle name="40% - Accent2 39 6" xfId="17774" xr:uid="{0D30D923-9EDE-415A-8EEE-0F694CD9453A}"/>
    <cellStyle name="40% - Accent2 39 6 2" xfId="26627" xr:uid="{D054089E-7082-42A2-95B0-2241EB6197A8}"/>
    <cellStyle name="40% - Accent2 39 6 2 2" xfId="55304" xr:uid="{BC6D7A5C-427F-4429-B50E-07F9609A06A4}"/>
    <cellStyle name="40% - Accent2 39 6 3" xfId="46452" xr:uid="{56C8D752-C7A8-44E1-82E8-92385681F735}"/>
    <cellStyle name="40% - Accent2 39 7" xfId="10515" xr:uid="{CEBEC41B-E8BF-42A8-8799-2771CC837038}"/>
    <cellStyle name="40% - Accent2 39 7 2" xfId="28220" xr:uid="{F7C703D3-4D43-4423-A76E-92489855FA80}"/>
    <cellStyle name="40% - Accent2 39 7 2 2" xfId="56897" xr:uid="{A0F2F863-1308-4FD5-BC13-F76B92F6CA94}"/>
    <cellStyle name="40% - Accent2 39 7 3" xfId="39193" xr:uid="{FD8A76BB-866E-4EF3-B660-1E0C72BF2D3D}"/>
    <cellStyle name="40% - Accent2 39 8" xfId="19368" xr:uid="{D0605FDB-3031-4A4F-94E7-47E3C4EAE477}"/>
    <cellStyle name="40% - Accent2 39 8 2" xfId="48045" xr:uid="{EDB0988B-F06A-4F95-8C51-FCF42A11D0F4}"/>
    <cellStyle name="40% - Accent2 39 9" xfId="33488" xr:uid="{B0E57E38-1F87-4674-8AB4-7693B8CE6D4A}"/>
    <cellStyle name="40% - Accent2 4" xfId="204" xr:uid="{28E48EF9-C6F6-4CBA-89BF-7297B4175185}"/>
    <cellStyle name="40% - Accent2 4 10" xfId="4039" xr:uid="{17B6CD0B-82D7-4A4D-8CF6-0D4D9187A378}"/>
    <cellStyle name="40% - Accent2 4 10 2" xfId="32724" xr:uid="{B93A8F9A-E8DE-48FE-871D-67BC355B87C0}"/>
    <cellStyle name="40% - Accent2 4 11" xfId="9751" xr:uid="{4D525DCD-7A6C-422A-AF7C-1BE7C41DC324}"/>
    <cellStyle name="40% - Accent2 4 11 2" xfId="38429" xr:uid="{42BDA755-35A0-4E67-90ED-56CEC634C536}"/>
    <cellStyle name="40% - Accent2 4 12" xfId="18604" xr:uid="{E4EF9F41-10C2-4305-9E00-02FE17D6FCB9}"/>
    <cellStyle name="40% - Accent2 4 12 2" xfId="47281" xr:uid="{2904416C-F222-48CA-9A37-784788A9783D}"/>
    <cellStyle name="40% - Accent2 4 13" xfId="29149" xr:uid="{D5ECC407-F11F-4D81-8B8E-B5BC3E5EBE88}"/>
    <cellStyle name="40% - Accent2 4 2" xfId="309" xr:uid="{5A699E52-FDE9-4949-A027-E837388625D7}"/>
    <cellStyle name="40% - Accent2 4 2 2" xfId="2276" xr:uid="{1B651D6B-ADC1-4C4F-8A31-E7691A62DB09}"/>
    <cellStyle name="40% - Accent2 4 2 2 2" xfId="31016" xr:uid="{7D40AC58-5329-4A0B-9F83-AB005823A1E4}"/>
    <cellStyle name="40% - Accent2 4 2 3" xfId="5390" xr:uid="{7B1FBBBC-0DC8-421D-8328-182D03B41B43}"/>
    <cellStyle name="40% - Accent2 4 2 3 2" xfId="34075" xr:uid="{4EBA945F-AC17-4776-914C-1947B6714C31}"/>
    <cellStyle name="40% - Accent2 4 2 4" xfId="11102" xr:uid="{DE04A0CC-419C-43D0-9F3E-117C7C7BE40C}"/>
    <cellStyle name="40% - Accent2 4 2 4 2" xfId="39780" xr:uid="{537DE78F-A89E-4679-8442-A1E7112E7D53}"/>
    <cellStyle name="40% - Accent2 4 2 5" xfId="19955" xr:uid="{EF897F29-8514-4F80-AEC4-1040B66FB351}"/>
    <cellStyle name="40% - Accent2 4 2 5 2" xfId="48632" xr:uid="{D49C5052-6CE3-49B5-AA06-E588E3E1BA3B}"/>
    <cellStyle name="40% - Accent2 4 2 6" xfId="29223" xr:uid="{18E39E71-B4A7-4B80-BB6E-32C301723053}"/>
    <cellStyle name="40% - Accent2 4 3" xfId="418" xr:uid="{ADAB5B4C-D28F-419D-937A-5295F7B1D1FD}"/>
    <cellStyle name="40% - Accent2 4 3 2" xfId="2372" xr:uid="{B1AB6E7C-6D65-40D3-940F-565657795083}"/>
    <cellStyle name="40% - Accent2 4 3 2 2" xfId="31112" xr:uid="{296B3C9A-F4DD-4AF7-AD6C-9A07EF231981}"/>
    <cellStyle name="40% - Accent2 4 3 3" xfId="6807" xr:uid="{1AE9F916-A227-49B0-9ABE-FF9F38D074C2}"/>
    <cellStyle name="40% - Accent2 4 3 3 2" xfId="35492" xr:uid="{CBBEC669-C222-460E-8492-B3B5AF904FF5}"/>
    <cellStyle name="40% - Accent2 4 3 4" xfId="12519" xr:uid="{FDA8B916-1055-4499-B649-3A4407468354}"/>
    <cellStyle name="40% - Accent2 4 3 4 2" xfId="41197" xr:uid="{7080334E-CD54-471D-97DC-C22185D1894F}"/>
    <cellStyle name="40% - Accent2 4 3 5" xfId="21372" xr:uid="{D45214AE-774B-4735-BDCC-E48A2D2ABF62}"/>
    <cellStyle name="40% - Accent2 4 3 5 2" xfId="50049" xr:uid="{6ACFDB18-7A09-44FC-97F0-7CD4CBD59014}"/>
    <cellStyle name="40% - Accent2 4 3 6" xfId="29319" xr:uid="{107CF92E-00A6-42DA-BB42-8BCB4B2305CD}"/>
    <cellStyle name="40% - Accent2 4 4" xfId="537" xr:uid="{214AF80F-B1AF-4CAA-B7DB-8C31E362BD79}"/>
    <cellStyle name="40% - Accent2 4 4 2" xfId="2491" xr:uid="{1A8C5E62-A454-4A9B-A9A6-206EF39C2182}"/>
    <cellStyle name="40% - Accent2 4 4 2 2" xfId="31231" xr:uid="{69EA3FBB-E26C-4CAE-87CA-CB8D1B0E14E2}"/>
    <cellStyle name="40% - Accent2 4 4 3" xfId="8224" xr:uid="{C49DA4B6-2D6E-477F-A8F8-C858CAF49236}"/>
    <cellStyle name="40% - Accent2 4 4 3 2" xfId="36909" xr:uid="{4C92D0FC-C280-4A90-83FA-11B46B1C0610}"/>
    <cellStyle name="40% - Accent2 4 4 4" xfId="13936" xr:uid="{DE65E751-BF64-4598-8D4C-8664196572F0}"/>
    <cellStyle name="40% - Accent2 4 4 4 2" xfId="42614" xr:uid="{3E0009F5-319D-4D9B-B0DC-55EF3937A2FB}"/>
    <cellStyle name="40% - Accent2 4 4 5" xfId="22789" xr:uid="{17F51714-B3C7-47A1-9660-44B9C818252F}"/>
    <cellStyle name="40% - Accent2 4 4 5 2" xfId="51466" xr:uid="{19A01ECA-5B35-4DA5-999F-D3AAC350AC12}"/>
    <cellStyle name="40% - Accent2 4 4 6" xfId="29438" xr:uid="{42E1E341-963C-481F-BCC5-35B758C191F4}"/>
    <cellStyle name="40% - Accent2 4 5" xfId="678" xr:uid="{5E12545D-7D1D-475C-B705-1068B98033F5}"/>
    <cellStyle name="40% - Accent2 4 5 2" xfId="2632" xr:uid="{90DB6231-93D0-43B7-B8D2-9272EA0CAC5D}"/>
    <cellStyle name="40% - Accent2 4 5 2 2" xfId="31372" xr:uid="{635C60D1-7213-44AE-880A-8E7ECC59D722}"/>
    <cellStyle name="40% - Accent2 4 5 3" xfId="15451" xr:uid="{6086A680-F20A-4375-BD3D-2233BAD3AE89}"/>
    <cellStyle name="40% - Accent2 4 5 3 2" xfId="44129" xr:uid="{E169AFD1-37AE-4E32-8143-4E5702EE5A06}"/>
    <cellStyle name="40% - Accent2 4 5 4" xfId="24304" xr:uid="{BF031EAC-0103-4BD5-A805-F2FB47F20D34}"/>
    <cellStyle name="40% - Accent2 4 5 4 2" xfId="52981" xr:uid="{09D5BC48-487A-448A-BBF1-21AAADFE0F56}"/>
    <cellStyle name="40% - Accent2 4 5 5" xfId="29579" xr:uid="{9AA9CB04-30A1-4922-B61E-9C587890BCD4}"/>
    <cellStyle name="40% - Accent2 4 6" xfId="951" xr:uid="{8CD7DC77-22B9-4F4E-B413-81DBDCFB55F3}"/>
    <cellStyle name="40% - Accent2 4 6 2" xfId="2905" xr:uid="{7635F824-A2AD-4F43-BB23-A3CFC55B6610}"/>
    <cellStyle name="40% - Accent2 4 6 2 2" xfId="31645" xr:uid="{4BC7DF4C-267B-4779-BF09-24AC4853F376}"/>
    <cellStyle name="40% - Accent2 4 6 3" xfId="17010" xr:uid="{9229CB44-B370-460A-9C12-56F81367D545}"/>
    <cellStyle name="40% - Accent2 4 6 3 2" xfId="45688" xr:uid="{2C0D3CB5-E7B3-439E-AD56-51B4BAC0987C}"/>
    <cellStyle name="40% - Accent2 4 6 4" xfId="25863" xr:uid="{BE7D3043-96BB-4CE8-80B5-F3C638621D30}"/>
    <cellStyle name="40% - Accent2 4 6 4 2" xfId="54540" xr:uid="{25DF5FB2-A479-4240-A9D9-9C96C9E05D3B}"/>
    <cellStyle name="40% - Accent2 4 6 5" xfId="29852" xr:uid="{AF33F186-98C1-475B-835A-2341863A6A26}"/>
    <cellStyle name="40% - Accent2 4 7" xfId="1246" xr:uid="{FE3C48FC-286E-4DF4-A7A6-5536C55C053B}"/>
    <cellStyle name="40% - Accent2 4 7 2" xfId="3200" xr:uid="{A24D8F5D-70EA-4DA8-AF74-348B6B746D1D}"/>
    <cellStyle name="40% - Accent2 4 7 2 2" xfId="31940" xr:uid="{5C74BCA0-EAD9-42C6-BD5E-DEB150EC714F}"/>
    <cellStyle name="40% - Accent2 4 7 3" xfId="27456" xr:uid="{10024A03-C00D-4B45-9875-FB13FB541083}"/>
    <cellStyle name="40% - Accent2 4 7 3 2" xfId="56133" xr:uid="{510CCF42-5C4F-4FD7-AB9C-88C8074D8503}"/>
    <cellStyle name="40% - Accent2 4 7 4" xfId="30147" xr:uid="{E4E98C8E-2183-4D71-AE63-05063B7EB349}"/>
    <cellStyle name="40% - Accent2 4 8" xfId="1585" xr:uid="{92C6EC20-FDD3-43AD-ADFC-1435323644DC}"/>
    <cellStyle name="40% - Accent2 4 8 2" xfId="3539" xr:uid="{104C8C69-EF1E-43E9-96AA-FFC9ADAFFE91}"/>
    <cellStyle name="40% - Accent2 4 8 2 2" xfId="32279" xr:uid="{5CDB936C-64F3-4588-99FF-038AEB6EC2D1}"/>
    <cellStyle name="40% - Accent2 4 8 3" xfId="30486" xr:uid="{B0E2074A-97B5-47DA-B05F-23A192F1A74E}"/>
    <cellStyle name="40% - Accent2 4 9" xfId="2199" xr:uid="{113A6229-9189-4162-9E18-440DC7BB90AF}"/>
    <cellStyle name="40% - Accent2 4 9 2" xfId="30941" xr:uid="{9470173F-7263-4A29-B973-DF422A9BA8F8}"/>
    <cellStyle name="40% - Accent2 40" xfId="4825" xr:uid="{FA78FC1A-1494-40B5-826E-332DE722834C}"/>
    <cellStyle name="40% - Accent2 40 2" xfId="6176" xr:uid="{A35F6AEA-8BEE-44A6-B6DD-81B23824AB24}"/>
    <cellStyle name="40% - Accent2 40 2 2" xfId="11888" xr:uid="{9E03A3AE-7218-4F33-9BE3-A5C43F9610C8}"/>
    <cellStyle name="40% - Accent2 40 2 2 2" xfId="40566" xr:uid="{85BA7675-4816-44E0-904A-4BDFDEB22395}"/>
    <cellStyle name="40% - Accent2 40 2 3" xfId="20741" xr:uid="{F9593D92-7C74-4FDB-8C58-5C1453C29251}"/>
    <cellStyle name="40% - Accent2 40 2 3 2" xfId="49418" xr:uid="{235FE9DC-6E35-45C0-8E5D-95AA2526BC93}"/>
    <cellStyle name="40% - Accent2 40 2 4" xfId="34861" xr:uid="{E835E975-4AFD-4C14-B356-B9AC1C700438}"/>
    <cellStyle name="40% - Accent2 40 3" xfId="7593" xr:uid="{B815C61A-6B57-4E52-AB3F-3BF7EA20BB43}"/>
    <cellStyle name="40% - Accent2 40 3 2" xfId="13305" xr:uid="{626A14B0-03F6-4B87-BA78-26F3FD595066}"/>
    <cellStyle name="40% - Accent2 40 3 2 2" xfId="41983" xr:uid="{F446FC26-75F4-4591-9F62-61A70B5CC36E}"/>
    <cellStyle name="40% - Accent2 40 3 3" xfId="22158" xr:uid="{2BAA57F6-9A8F-45D8-AF0E-CE4FA78189C5}"/>
    <cellStyle name="40% - Accent2 40 3 3 2" xfId="50835" xr:uid="{32BFEA19-7B6D-401E-A9E7-3B28B68D17BB}"/>
    <cellStyle name="40% - Accent2 40 3 4" xfId="36278" xr:uid="{A572D5B6-7BE4-44CD-9FB2-661C6420CB44}"/>
    <cellStyle name="40% - Accent2 40 4" xfId="9010" xr:uid="{3E20F394-9D29-4D58-8CA7-608B6920FAC2}"/>
    <cellStyle name="40% - Accent2 40 4 2" xfId="14722" xr:uid="{D3895902-4D1F-4A9A-BF41-E2F234555332}"/>
    <cellStyle name="40% - Accent2 40 4 2 2" xfId="43400" xr:uid="{B3266511-FD7B-4DF7-81BE-45B1E79E8019}"/>
    <cellStyle name="40% - Accent2 40 4 3" xfId="23575" xr:uid="{0CB2B872-E1E1-48F3-AD7D-2E0BCB4B6382}"/>
    <cellStyle name="40% - Accent2 40 4 3 2" xfId="52252" xr:uid="{AB1A925C-FFD7-4948-A1FA-7B7515FE1E14}"/>
    <cellStyle name="40% - Accent2 40 4 4" xfId="37695" xr:uid="{DB202E75-68A7-45D7-8F26-42FF7F5535D6}"/>
    <cellStyle name="40% - Accent2 40 5" xfId="16237" xr:uid="{787BAA46-CA6F-43DD-A96D-FA8115DF3076}"/>
    <cellStyle name="40% - Accent2 40 5 2" xfId="25090" xr:uid="{549B1F1D-EB1F-4E6E-8D57-F9F904B0E990}"/>
    <cellStyle name="40% - Accent2 40 5 2 2" xfId="53767" xr:uid="{35FD4F06-2764-4C4A-8580-49A01D98068A}"/>
    <cellStyle name="40% - Accent2 40 5 3" xfId="44915" xr:uid="{A45059F2-B563-48D9-AF33-662A743A5205}"/>
    <cellStyle name="40% - Accent2 40 6" xfId="17796" xr:uid="{A96B93E7-D64B-44FA-BA0E-DA9DB49479B2}"/>
    <cellStyle name="40% - Accent2 40 6 2" xfId="26649" xr:uid="{1AAA7AB7-014C-49C0-9EA8-5A2CBD282E21}"/>
    <cellStyle name="40% - Accent2 40 6 2 2" xfId="55326" xr:uid="{3199C69C-4AB4-43FB-B63C-6298BA9BBBC9}"/>
    <cellStyle name="40% - Accent2 40 6 3" xfId="46474" xr:uid="{5261A23C-EAE9-473F-8D13-5F9C397B68CC}"/>
    <cellStyle name="40% - Accent2 40 7" xfId="10537" xr:uid="{3AEB53F5-3900-42E0-B067-D1D4D6FEAF75}"/>
    <cellStyle name="40% - Accent2 40 7 2" xfId="28242" xr:uid="{B95DA219-86A8-45BA-AE67-6AE1B0D647C0}"/>
    <cellStyle name="40% - Accent2 40 7 2 2" xfId="56919" xr:uid="{C105544C-DC6B-481B-8C99-7A6637A91C6C}"/>
    <cellStyle name="40% - Accent2 40 7 3" xfId="39215" xr:uid="{FB16707E-F680-4300-B533-D3E037D143ED}"/>
    <cellStyle name="40% - Accent2 40 8" xfId="19390" xr:uid="{DA7DF61B-DC32-48D4-ADD8-3053EF8DBCDC}"/>
    <cellStyle name="40% - Accent2 40 8 2" xfId="48067" xr:uid="{D5BCAB39-B13C-4BBB-B373-24BB4D5B9F30}"/>
    <cellStyle name="40% - Accent2 40 9" xfId="33510" xr:uid="{8D1C7B73-59A7-4B8E-90A6-8372E4D27951}"/>
    <cellStyle name="40% - Accent2 41" xfId="4847" xr:uid="{7DD9E23A-4640-4209-86F4-5EA337574F20}"/>
    <cellStyle name="40% - Accent2 41 2" xfId="6198" xr:uid="{E4E0175C-E40D-48F6-855D-116D67BD2944}"/>
    <cellStyle name="40% - Accent2 41 2 2" xfId="11910" xr:uid="{31E0885F-0CC5-4743-9371-BA6FC200F871}"/>
    <cellStyle name="40% - Accent2 41 2 2 2" xfId="40588" xr:uid="{EE77F24C-A472-4EB8-A1B3-6AD6876EB903}"/>
    <cellStyle name="40% - Accent2 41 2 3" xfId="20763" xr:uid="{F77FA851-23B1-48E8-8059-5E0B356A91BB}"/>
    <cellStyle name="40% - Accent2 41 2 3 2" xfId="49440" xr:uid="{2FA5779D-F357-4C15-A343-2851EE501172}"/>
    <cellStyle name="40% - Accent2 41 2 4" xfId="34883" xr:uid="{28E437E8-3657-43D4-BAFE-230466E89EFC}"/>
    <cellStyle name="40% - Accent2 41 3" xfId="7615" xr:uid="{4B30D7C5-922F-425C-A67E-EF1784F9AFD4}"/>
    <cellStyle name="40% - Accent2 41 3 2" xfId="13327" xr:uid="{C82A272D-1965-4B77-A298-90779CF8CCED}"/>
    <cellStyle name="40% - Accent2 41 3 2 2" xfId="42005" xr:uid="{2D89254E-C2BA-435B-8A45-435EE3F18B12}"/>
    <cellStyle name="40% - Accent2 41 3 3" xfId="22180" xr:uid="{2271F2F5-5E2B-4F4C-8800-E7F88C8DB767}"/>
    <cellStyle name="40% - Accent2 41 3 3 2" xfId="50857" xr:uid="{0052916E-F624-4B86-8C75-45C3B9025CF3}"/>
    <cellStyle name="40% - Accent2 41 3 4" xfId="36300" xr:uid="{EEAEE941-86F5-476E-A56A-B7BB9CAE80C2}"/>
    <cellStyle name="40% - Accent2 41 4" xfId="9032" xr:uid="{C5C10FB2-F951-4773-94DC-7FA0668A386A}"/>
    <cellStyle name="40% - Accent2 41 4 2" xfId="14744" xr:uid="{02806504-B207-4A44-AFE7-B2192D7FC2A8}"/>
    <cellStyle name="40% - Accent2 41 4 2 2" xfId="43422" xr:uid="{ADC3551D-A45A-4BFA-845B-69120BEB0453}"/>
    <cellStyle name="40% - Accent2 41 4 3" xfId="23597" xr:uid="{EE3AF7B3-1563-4633-A9ED-5FBAD87CCA67}"/>
    <cellStyle name="40% - Accent2 41 4 3 2" xfId="52274" xr:uid="{3BB08D5E-256C-4631-BD3E-A3427A64F982}"/>
    <cellStyle name="40% - Accent2 41 4 4" xfId="37717" xr:uid="{FAB648CB-C565-4EC3-A323-EA56955481FC}"/>
    <cellStyle name="40% - Accent2 41 5" xfId="16259" xr:uid="{165C1BCF-909F-4333-A46B-40025CABAF85}"/>
    <cellStyle name="40% - Accent2 41 5 2" xfId="25112" xr:uid="{54FEA91C-AF65-4C66-B291-C6866C5F6BA4}"/>
    <cellStyle name="40% - Accent2 41 5 2 2" xfId="53789" xr:uid="{82490C9C-DB38-4DCE-9461-23E616A56959}"/>
    <cellStyle name="40% - Accent2 41 5 3" xfId="44937" xr:uid="{8EA92684-D514-419B-B000-75FF754ECDB2}"/>
    <cellStyle name="40% - Accent2 41 6" xfId="17818" xr:uid="{BAE6DC3E-3A5F-4C53-B8A1-A1EB8C19000C}"/>
    <cellStyle name="40% - Accent2 41 6 2" xfId="26671" xr:uid="{20C2654A-A4B0-4EA9-B4DB-F7963BE545E5}"/>
    <cellStyle name="40% - Accent2 41 6 2 2" xfId="55348" xr:uid="{80170DCD-06B5-477B-95A6-DE9E36FEA570}"/>
    <cellStyle name="40% - Accent2 41 6 3" xfId="46496" xr:uid="{9ECCC5B9-D87E-42F7-9194-BA18B9162E77}"/>
    <cellStyle name="40% - Accent2 41 7" xfId="10559" xr:uid="{BC783AF2-1027-45A9-9F7D-E062BD2B9E6C}"/>
    <cellStyle name="40% - Accent2 41 7 2" xfId="28264" xr:uid="{84F7D128-431B-4EB8-A025-269C2C2C797E}"/>
    <cellStyle name="40% - Accent2 41 7 2 2" xfId="56941" xr:uid="{8E0D4DAE-6617-4993-B09D-F1A855698248}"/>
    <cellStyle name="40% - Accent2 41 7 3" xfId="39237" xr:uid="{9D31B109-8512-4DE6-A27F-E6E88C7EA384}"/>
    <cellStyle name="40% - Accent2 41 8" xfId="19412" xr:uid="{5EECEEC5-3991-49A0-928B-E934E9DEDE13}"/>
    <cellStyle name="40% - Accent2 41 8 2" xfId="48089" xr:uid="{F90787C7-DF46-46FB-B083-1D4B5174A6AC}"/>
    <cellStyle name="40% - Accent2 41 9" xfId="33532" xr:uid="{3C7E25A3-CD0E-4B71-9D6D-0B9ABD87E520}"/>
    <cellStyle name="40% - Accent2 42" xfId="4869" xr:uid="{5B24FD6A-76A2-4B3B-AB29-28B177A22267}"/>
    <cellStyle name="40% - Accent2 42 2" xfId="6220" xr:uid="{599AB6C9-E3F4-4479-8591-074EB4738D71}"/>
    <cellStyle name="40% - Accent2 42 2 2" xfId="11932" xr:uid="{0D54F503-4620-4275-84C6-3806E49C14EE}"/>
    <cellStyle name="40% - Accent2 42 2 2 2" xfId="40610" xr:uid="{85AE3E5F-E8CE-4526-8A9F-F1386E3E8888}"/>
    <cellStyle name="40% - Accent2 42 2 3" xfId="20785" xr:uid="{5EE65848-4B5D-4A91-8752-6B86B52D4927}"/>
    <cellStyle name="40% - Accent2 42 2 3 2" xfId="49462" xr:uid="{22285300-5936-46FE-A46C-95E6C9AADA49}"/>
    <cellStyle name="40% - Accent2 42 2 4" xfId="34905" xr:uid="{A8B55489-56D6-4EFB-BC12-6009B2D1FAE7}"/>
    <cellStyle name="40% - Accent2 42 3" xfId="7637" xr:uid="{779631B9-045D-466A-8107-792F7E454CBB}"/>
    <cellStyle name="40% - Accent2 42 3 2" xfId="13349" xr:uid="{CA83F08D-7CED-4BF6-9D6F-C9B831E97789}"/>
    <cellStyle name="40% - Accent2 42 3 2 2" xfId="42027" xr:uid="{EE40FD6D-ED89-4754-8C38-42ADED857F8A}"/>
    <cellStyle name="40% - Accent2 42 3 3" xfId="22202" xr:uid="{33F73C0B-6C95-45C7-B226-5E4F268DF38B}"/>
    <cellStyle name="40% - Accent2 42 3 3 2" xfId="50879" xr:uid="{C5F0CAE4-E44B-4593-86A2-1F83756447CC}"/>
    <cellStyle name="40% - Accent2 42 3 4" xfId="36322" xr:uid="{C420A9C6-53D6-47E9-A117-5B69E0F11E6F}"/>
    <cellStyle name="40% - Accent2 42 4" xfId="9054" xr:uid="{14E1D9A2-8599-4C98-9E0F-1C544C371AE1}"/>
    <cellStyle name="40% - Accent2 42 4 2" xfId="14766" xr:uid="{5940F106-1475-41D2-9063-5C2235100D02}"/>
    <cellStyle name="40% - Accent2 42 4 2 2" xfId="43444" xr:uid="{561F4749-AAAB-4908-BD9D-5B03C8B8F202}"/>
    <cellStyle name="40% - Accent2 42 4 3" xfId="23619" xr:uid="{782FA042-85C9-4D34-9B01-1DB206C4E0E8}"/>
    <cellStyle name="40% - Accent2 42 4 3 2" xfId="52296" xr:uid="{2E3FF5B0-5F06-462C-9A40-C284270D45C6}"/>
    <cellStyle name="40% - Accent2 42 4 4" xfId="37739" xr:uid="{4F1C7C5A-61FD-4C6C-BD88-7D162F28F232}"/>
    <cellStyle name="40% - Accent2 42 5" xfId="16281" xr:uid="{23C3BE04-95EA-4979-876D-F9C070617220}"/>
    <cellStyle name="40% - Accent2 42 5 2" xfId="25134" xr:uid="{D7ECA504-0974-4916-851A-A4751887B5EF}"/>
    <cellStyle name="40% - Accent2 42 5 2 2" xfId="53811" xr:uid="{52200543-DC6B-4D59-A1E4-FFD0AB9F8990}"/>
    <cellStyle name="40% - Accent2 42 5 3" xfId="44959" xr:uid="{9C7C6492-28BA-4BDB-9C4C-6C184614506A}"/>
    <cellStyle name="40% - Accent2 42 6" xfId="17840" xr:uid="{C80664EC-E6B2-4235-B989-E268853B4546}"/>
    <cellStyle name="40% - Accent2 42 6 2" xfId="26693" xr:uid="{C454B702-CB8D-4EE8-866D-74C738D57910}"/>
    <cellStyle name="40% - Accent2 42 6 2 2" xfId="55370" xr:uid="{B6F493E5-2DE2-45F8-AC04-A936A0087D98}"/>
    <cellStyle name="40% - Accent2 42 6 3" xfId="46518" xr:uid="{8790CE41-51B7-49D5-8131-8DB628E5025B}"/>
    <cellStyle name="40% - Accent2 42 7" xfId="10581" xr:uid="{F1FF6602-1358-4CD5-9ADD-C9331B6C0F95}"/>
    <cellStyle name="40% - Accent2 42 7 2" xfId="28286" xr:uid="{91C91AB8-093D-4F13-B9E4-E2E86FB75D47}"/>
    <cellStyle name="40% - Accent2 42 7 2 2" xfId="56963" xr:uid="{61706F14-A19C-43D6-A6AE-C34291845F82}"/>
    <cellStyle name="40% - Accent2 42 7 3" xfId="39259" xr:uid="{44108E18-6B67-4ECA-BD1C-903A9AEBF69C}"/>
    <cellStyle name="40% - Accent2 42 8" xfId="19434" xr:uid="{AF455010-A272-48DD-860C-666E72D7FDB5}"/>
    <cellStyle name="40% - Accent2 42 8 2" xfId="48111" xr:uid="{9A928C27-A685-4065-B33C-C1CA5566C661}"/>
    <cellStyle name="40% - Accent2 42 9" xfId="33554" xr:uid="{D5B23CD0-BED6-4C4E-8BB2-C8D8AEA4EDB7}"/>
    <cellStyle name="40% - Accent2 43" xfId="4891" xr:uid="{55055757-CA4B-4EC7-A09B-CCC7D1BC73ED}"/>
    <cellStyle name="40% - Accent2 43 2" xfId="6242" xr:uid="{6D1D9E5A-6CAD-496B-8BD0-89BB913548D3}"/>
    <cellStyle name="40% - Accent2 43 2 2" xfId="11954" xr:uid="{5BDD8A01-7FD1-416D-A438-4A44E9C719B6}"/>
    <cellStyle name="40% - Accent2 43 2 2 2" xfId="40632" xr:uid="{665EA9DA-5916-4D8F-A1F5-446B1E0278E3}"/>
    <cellStyle name="40% - Accent2 43 2 3" xfId="20807" xr:uid="{791671B2-3CB7-47D9-8B00-B00921565DC9}"/>
    <cellStyle name="40% - Accent2 43 2 3 2" xfId="49484" xr:uid="{9E4760C8-D69E-4104-AD6A-312FB3D2FBA5}"/>
    <cellStyle name="40% - Accent2 43 2 4" xfId="34927" xr:uid="{F2226049-A77E-4B51-8C53-93088F3CC1D8}"/>
    <cellStyle name="40% - Accent2 43 3" xfId="7659" xr:uid="{DE6869B9-A603-43C6-A3D8-7F2537D1DAF5}"/>
    <cellStyle name="40% - Accent2 43 3 2" xfId="13371" xr:uid="{D255592E-C976-44D1-B8A2-BF0E576A388A}"/>
    <cellStyle name="40% - Accent2 43 3 2 2" xfId="42049" xr:uid="{DA3FB2FD-EB78-45B9-8A44-F98CEC71EE92}"/>
    <cellStyle name="40% - Accent2 43 3 3" xfId="22224" xr:uid="{03DCA87E-CBCF-41CA-8FC8-39425B571625}"/>
    <cellStyle name="40% - Accent2 43 3 3 2" xfId="50901" xr:uid="{CAB46671-8890-4EBC-BFA0-1D2ED2234766}"/>
    <cellStyle name="40% - Accent2 43 3 4" xfId="36344" xr:uid="{1AF72751-0672-4737-B43E-1419EC822CDF}"/>
    <cellStyle name="40% - Accent2 43 4" xfId="9076" xr:uid="{F329907D-0B89-48D0-A88D-7EBD6026E29D}"/>
    <cellStyle name="40% - Accent2 43 4 2" xfId="14788" xr:uid="{63375258-FF55-4FFE-9598-4D86241100B5}"/>
    <cellStyle name="40% - Accent2 43 4 2 2" xfId="43466" xr:uid="{F5D6A0F1-09CC-4BD7-8F00-6FB7CF7FD6CC}"/>
    <cellStyle name="40% - Accent2 43 4 3" xfId="23641" xr:uid="{C5A8E0E5-0279-4B81-9194-948F49EDA3FD}"/>
    <cellStyle name="40% - Accent2 43 4 3 2" xfId="52318" xr:uid="{1D482029-CBB0-4C47-A5A9-AB4A1E6FE1AA}"/>
    <cellStyle name="40% - Accent2 43 4 4" xfId="37761" xr:uid="{AC095C53-1CA3-4283-9750-6C73E48DCFF3}"/>
    <cellStyle name="40% - Accent2 43 5" xfId="16303" xr:uid="{D6D13F99-6210-4740-8BA1-1A058723EBA3}"/>
    <cellStyle name="40% - Accent2 43 5 2" xfId="25156" xr:uid="{B18F144D-2527-41DC-9740-9988B123C7A8}"/>
    <cellStyle name="40% - Accent2 43 5 2 2" xfId="53833" xr:uid="{53BDD918-E8A4-42DF-9ADF-874AEA4BB426}"/>
    <cellStyle name="40% - Accent2 43 5 3" xfId="44981" xr:uid="{41E3B5BB-908B-4A67-8C62-036FA6723C18}"/>
    <cellStyle name="40% - Accent2 43 6" xfId="17862" xr:uid="{324654DD-DB1A-47ED-BEFE-92B3CB32079F}"/>
    <cellStyle name="40% - Accent2 43 6 2" xfId="26715" xr:uid="{BABD8B0D-6BDD-41EB-AA1A-3A11244EF2B8}"/>
    <cellStyle name="40% - Accent2 43 6 2 2" xfId="55392" xr:uid="{172F08A1-9F25-46C1-812F-7CBDB31F446E}"/>
    <cellStyle name="40% - Accent2 43 6 3" xfId="46540" xr:uid="{DFB9233C-07B2-4AE8-9175-22E5DD8DD29A}"/>
    <cellStyle name="40% - Accent2 43 7" xfId="10603" xr:uid="{C597E841-B7C2-4EF2-AEF2-F69CCB374463}"/>
    <cellStyle name="40% - Accent2 43 7 2" xfId="28308" xr:uid="{2B9606C5-922A-4FA6-92DB-E7FD87891370}"/>
    <cellStyle name="40% - Accent2 43 7 2 2" xfId="56985" xr:uid="{FDC534E2-19CE-4F50-9FAB-BD1B5A38A7E4}"/>
    <cellStyle name="40% - Accent2 43 7 3" xfId="39281" xr:uid="{0E4B32AC-A78D-4245-BA12-56E605BA7E23}"/>
    <cellStyle name="40% - Accent2 43 8" xfId="19456" xr:uid="{FE9190E0-2A3B-421F-BA8C-2B59118C02A2}"/>
    <cellStyle name="40% - Accent2 43 8 2" xfId="48133" xr:uid="{F268779A-A02B-4922-BCA4-6013901E1FC7}"/>
    <cellStyle name="40% - Accent2 43 9" xfId="33576" xr:uid="{BEF88B4A-1CE9-4ABE-8BC5-4308E7F837D0}"/>
    <cellStyle name="40% - Accent2 44" xfId="4913" xr:uid="{46D5DBEB-D85A-4711-9C84-171AC3A949C2}"/>
    <cellStyle name="40% - Accent2 44 2" xfId="6264" xr:uid="{D240997B-2CFF-4660-9E28-15D5F3B1506C}"/>
    <cellStyle name="40% - Accent2 44 2 2" xfId="11976" xr:uid="{9CA842F9-EE6A-4499-A366-3435E737121B}"/>
    <cellStyle name="40% - Accent2 44 2 2 2" xfId="40654" xr:uid="{58F2E3CC-4D1B-4EA2-B736-B16B7D22BE1B}"/>
    <cellStyle name="40% - Accent2 44 2 3" xfId="20829" xr:uid="{DEF0DE01-CC62-4361-B1EB-5D35FE77F41D}"/>
    <cellStyle name="40% - Accent2 44 2 3 2" xfId="49506" xr:uid="{C9843C6C-928D-4B87-BB85-68BD4AAB8C90}"/>
    <cellStyle name="40% - Accent2 44 2 4" xfId="34949" xr:uid="{21CD8D85-6406-4C5D-8746-DA2D20C3F29B}"/>
    <cellStyle name="40% - Accent2 44 3" xfId="7681" xr:uid="{F32CA059-033B-4BB8-AA33-A3BA0F6CB6D2}"/>
    <cellStyle name="40% - Accent2 44 3 2" xfId="13393" xr:uid="{9116B8CB-14BD-4BFF-833C-2472F39588AB}"/>
    <cellStyle name="40% - Accent2 44 3 2 2" xfId="42071" xr:uid="{08B47146-DD23-4F52-8C52-C3FE11613303}"/>
    <cellStyle name="40% - Accent2 44 3 3" xfId="22246" xr:uid="{CF031A8D-3C8E-4BE9-BAB3-A3D9D50CE4EE}"/>
    <cellStyle name="40% - Accent2 44 3 3 2" xfId="50923" xr:uid="{5EF52DAD-20C1-47D7-86AA-78FEE8031D6D}"/>
    <cellStyle name="40% - Accent2 44 3 4" xfId="36366" xr:uid="{D4C5781B-2C79-49E7-A8CD-B792E4237650}"/>
    <cellStyle name="40% - Accent2 44 4" xfId="9098" xr:uid="{8E542F4C-253E-4E0B-969C-628D68CA26C1}"/>
    <cellStyle name="40% - Accent2 44 4 2" xfId="14810" xr:uid="{F0F3E1EE-DB9C-4D1D-9A17-3792AE194EB2}"/>
    <cellStyle name="40% - Accent2 44 4 2 2" xfId="43488" xr:uid="{D4362511-11FD-4EEA-B608-53FFAF00C6A7}"/>
    <cellStyle name="40% - Accent2 44 4 3" xfId="23663" xr:uid="{B0BD7CB3-0959-4CCB-9FB6-A6D0D5DF7EEC}"/>
    <cellStyle name="40% - Accent2 44 4 3 2" xfId="52340" xr:uid="{A091D832-4D24-4130-9D26-515C6C476BBA}"/>
    <cellStyle name="40% - Accent2 44 4 4" xfId="37783" xr:uid="{1C9DADCE-AD86-4C89-A892-C8574B397BA9}"/>
    <cellStyle name="40% - Accent2 44 5" xfId="16325" xr:uid="{157F0A41-E235-4343-A804-2180F4B3A065}"/>
    <cellStyle name="40% - Accent2 44 5 2" xfId="25178" xr:uid="{6882749B-6E73-4031-8C44-16BC999CF17D}"/>
    <cellStyle name="40% - Accent2 44 5 2 2" xfId="53855" xr:uid="{F92067AC-3B42-4313-B6C6-3D21B1051D36}"/>
    <cellStyle name="40% - Accent2 44 5 3" xfId="45003" xr:uid="{74B34154-1D9F-43D4-A956-1B0711D754C9}"/>
    <cellStyle name="40% - Accent2 44 6" xfId="17884" xr:uid="{172C476B-1CC0-45AE-9C09-494051B9F3BA}"/>
    <cellStyle name="40% - Accent2 44 6 2" xfId="26737" xr:uid="{A52FF522-1BB2-4F3C-A35D-D2CF4B033D9C}"/>
    <cellStyle name="40% - Accent2 44 6 2 2" xfId="55414" xr:uid="{9F49BCAB-9215-4098-8452-7DE53FDDBAD6}"/>
    <cellStyle name="40% - Accent2 44 6 3" xfId="46562" xr:uid="{9249EDD7-3B99-4E6E-AFD7-C2E2E192FE71}"/>
    <cellStyle name="40% - Accent2 44 7" xfId="10625" xr:uid="{B1B86EA1-63E8-4A1D-8FAA-225646FDF39E}"/>
    <cellStyle name="40% - Accent2 44 7 2" xfId="28330" xr:uid="{DD24D8FF-4B77-4B18-9466-EC479611177B}"/>
    <cellStyle name="40% - Accent2 44 7 2 2" xfId="57007" xr:uid="{A4251067-8986-462A-A627-32948F165AC5}"/>
    <cellStyle name="40% - Accent2 44 7 3" xfId="39303" xr:uid="{E35D8D02-DC51-4722-BFD8-AF78DA831766}"/>
    <cellStyle name="40% - Accent2 44 8" xfId="19478" xr:uid="{E25079F5-E640-4B4A-9AE8-FA94BAABB5F6}"/>
    <cellStyle name="40% - Accent2 44 8 2" xfId="48155" xr:uid="{5F5F51D6-77DB-4D70-890D-723632C870B6}"/>
    <cellStyle name="40% - Accent2 44 9" xfId="33598" xr:uid="{0FF180DA-AC6F-432C-9BD2-688D08F2AFED}"/>
    <cellStyle name="40% - Accent2 45" xfId="4935" xr:uid="{E04B815F-32FC-4A2F-B68C-A7547BA638D5}"/>
    <cellStyle name="40% - Accent2 45 2" xfId="6286" xr:uid="{B4B2E0E5-8D31-4924-86E3-593C2B2C4398}"/>
    <cellStyle name="40% - Accent2 45 2 2" xfId="11998" xr:uid="{C95A6037-F5A2-4D45-AFB2-4C6B93254BFB}"/>
    <cellStyle name="40% - Accent2 45 2 2 2" xfId="40676" xr:uid="{F36DF8CC-02CF-447B-AEC7-5794A4FDCDB9}"/>
    <cellStyle name="40% - Accent2 45 2 3" xfId="20851" xr:uid="{83137840-DC27-4066-8E46-3C997B240CFE}"/>
    <cellStyle name="40% - Accent2 45 2 3 2" xfId="49528" xr:uid="{C10E93E4-E4F5-4543-A830-3D6899A3C438}"/>
    <cellStyle name="40% - Accent2 45 2 4" xfId="34971" xr:uid="{B6A33D6C-3B5A-49F2-BBD7-DE39703EB219}"/>
    <cellStyle name="40% - Accent2 45 3" xfId="7703" xr:uid="{B964C747-9FBD-4E52-A491-6B65C9B72831}"/>
    <cellStyle name="40% - Accent2 45 3 2" xfId="13415" xr:uid="{B89458C0-7084-47B1-9A53-8D76E3438729}"/>
    <cellStyle name="40% - Accent2 45 3 2 2" xfId="42093" xr:uid="{60CD4531-73D4-4AE1-A146-7C8CB028E19F}"/>
    <cellStyle name="40% - Accent2 45 3 3" xfId="22268" xr:uid="{462ACD8A-C949-4967-963A-10FEACD6C2DD}"/>
    <cellStyle name="40% - Accent2 45 3 3 2" xfId="50945" xr:uid="{71D9B334-D1A0-49A4-AB16-199FC5D63C18}"/>
    <cellStyle name="40% - Accent2 45 3 4" xfId="36388" xr:uid="{832A1F1D-67C5-432D-AE69-521354C5C62D}"/>
    <cellStyle name="40% - Accent2 45 4" xfId="9120" xr:uid="{1DC0759D-ECEF-4D9C-A60F-0104C461C96D}"/>
    <cellStyle name="40% - Accent2 45 4 2" xfId="14832" xr:uid="{07B74AF4-A0CB-4CDF-8E89-B0EE7B4465E6}"/>
    <cellStyle name="40% - Accent2 45 4 2 2" xfId="43510" xr:uid="{9F597931-0559-4357-93A0-2D71C7BD3E9B}"/>
    <cellStyle name="40% - Accent2 45 4 3" xfId="23685" xr:uid="{45D941E2-1EFC-4EF8-B53D-497BE4DB5CB8}"/>
    <cellStyle name="40% - Accent2 45 4 3 2" xfId="52362" xr:uid="{B01754EE-F058-4A42-AAE9-7AA41F89BEE1}"/>
    <cellStyle name="40% - Accent2 45 4 4" xfId="37805" xr:uid="{68DBB19C-6719-4ACC-8C21-2FF6AE7ACA0E}"/>
    <cellStyle name="40% - Accent2 45 5" xfId="16347" xr:uid="{0042A7C7-9DFD-41AB-AA67-4840FF2B3376}"/>
    <cellStyle name="40% - Accent2 45 5 2" xfId="25200" xr:uid="{E8075AB6-8258-4C29-92A9-845CC8F2FDE8}"/>
    <cellStyle name="40% - Accent2 45 5 2 2" xfId="53877" xr:uid="{21B99113-FC9E-4AE6-8473-8419513EA307}"/>
    <cellStyle name="40% - Accent2 45 5 3" xfId="45025" xr:uid="{6CED776E-90C6-4625-88DE-FAB9371444DF}"/>
    <cellStyle name="40% - Accent2 45 6" xfId="17906" xr:uid="{D1BBD59D-CB90-4C60-A322-55274F4DA1F5}"/>
    <cellStyle name="40% - Accent2 45 6 2" xfId="26759" xr:uid="{621D9E18-DC5C-4DDB-B456-8ABBB11C536F}"/>
    <cellStyle name="40% - Accent2 45 6 2 2" xfId="55436" xr:uid="{68486E20-3586-4BD7-9C7D-513D9BC404C1}"/>
    <cellStyle name="40% - Accent2 45 6 3" xfId="46584" xr:uid="{6DB65546-399D-4B94-B42C-12BE536857BC}"/>
    <cellStyle name="40% - Accent2 45 7" xfId="10647" xr:uid="{5C714F58-C75D-4322-AF8B-02FAD88F7B20}"/>
    <cellStyle name="40% - Accent2 45 7 2" xfId="28352" xr:uid="{FE9F3DD4-9592-4564-BA09-83A4C0B4D41D}"/>
    <cellStyle name="40% - Accent2 45 7 2 2" xfId="57029" xr:uid="{AD5E958D-F924-4807-BC05-42E486291923}"/>
    <cellStyle name="40% - Accent2 45 7 3" xfId="39325" xr:uid="{A01A2373-BC17-4913-9920-16E969450734}"/>
    <cellStyle name="40% - Accent2 45 8" xfId="19500" xr:uid="{38BAD01C-929C-43EC-B38C-02E6369B1EF4}"/>
    <cellStyle name="40% - Accent2 45 8 2" xfId="48177" xr:uid="{E345B9FB-99F7-47CE-B4CF-CF13832E3146}"/>
    <cellStyle name="40% - Accent2 45 9" xfId="33620" xr:uid="{9E660C08-BA59-46F0-9A22-2FC80C5F0B4D}"/>
    <cellStyle name="40% - Accent2 46" xfId="4957" xr:uid="{6B1C07F4-C1A8-4A59-BB21-C425B4249D0C}"/>
    <cellStyle name="40% - Accent2 46 2" xfId="6308" xr:uid="{829D72BE-0BDF-474F-B10E-9D0491FE8497}"/>
    <cellStyle name="40% - Accent2 46 2 2" xfId="12020" xr:uid="{0718EDBE-C76C-430C-80EE-89746B8C655E}"/>
    <cellStyle name="40% - Accent2 46 2 2 2" xfId="40698" xr:uid="{71863825-CE7C-44A8-8FEC-FF5CFC8DC0BA}"/>
    <cellStyle name="40% - Accent2 46 2 3" xfId="20873" xr:uid="{B65A90FB-0E93-4358-82DB-86A9BDA1A432}"/>
    <cellStyle name="40% - Accent2 46 2 3 2" xfId="49550" xr:uid="{081BF6C4-456F-4152-9661-EE0706DD0090}"/>
    <cellStyle name="40% - Accent2 46 2 4" xfId="34993" xr:uid="{31A7233B-98F3-4655-A57B-368FF1E4C27C}"/>
    <cellStyle name="40% - Accent2 46 3" xfId="7725" xr:uid="{FECE0B1D-E9EA-4424-88CD-E76EEB475F03}"/>
    <cellStyle name="40% - Accent2 46 3 2" xfId="13437" xr:uid="{6E9BA678-DE0F-4E61-A076-503C4F67952C}"/>
    <cellStyle name="40% - Accent2 46 3 2 2" xfId="42115" xr:uid="{6EFB34E2-11BF-4FB8-B207-AFDD3B872CCD}"/>
    <cellStyle name="40% - Accent2 46 3 3" xfId="22290" xr:uid="{9633699C-5FD6-4CF2-880B-C495A903D2ED}"/>
    <cellStyle name="40% - Accent2 46 3 3 2" xfId="50967" xr:uid="{C7BC45DD-6A76-44B3-BF82-32ED9EFE08E6}"/>
    <cellStyle name="40% - Accent2 46 3 4" xfId="36410" xr:uid="{7147BB6D-7CE9-4642-81A8-7DF805E4CDD3}"/>
    <cellStyle name="40% - Accent2 46 4" xfId="9142" xr:uid="{B6C3E707-3F2A-4635-A322-1F9131D5C12D}"/>
    <cellStyle name="40% - Accent2 46 4 2" xfId="14854" xr:uid="{9A2376A2-5812-45C1-AA4D-8436271D4C27}"/>
    <cellStyle name="40% - Accent2 46 4 2 2" xfId="43532" xr:uid="{9EC4907C-5F63-40AB-92FC-561A06748C76}"/>
    <cellStyle name="40% - Accent2 46 4 3" xfId="23707" xr:uid="{162E4538-6AF6-422A-9D10-E11D91B16134}"/>
    <cellStyle name="40% - Accent2 46 4 3 2" xfId="52384" xr:uid="{59CD2186-0867-47FD-ACDD-150C3D287E61}"/>
    <cellStyle name="40% - Accent2 46 4 4" xfId="37827" xr:uid="{2595C4C3-3A25-45BE-AD81-2C9B9F8414AE}"/>
    <cellStyle name="40% - Accent2 46 5" xfId="16369" xr:uid="{7F89A116-F499-4AFC-BB76-4B18788BD152}"/>
    <cellStyle name="40% - Accent2 46 5 2" xfId="25222" xr:uid="{984D814E-B293-4285-8796-77ADADF9ACD2}"/>
    <cellStyle name="40% - Accent2 46 5 2 2" xfId="53899" xr:uid="{52BBB9B2-6E68-4C24-BD33-01E755807386}"/>
    <cellStyle name="40% - Accent2 46 5 3" xfId="45047" xr:uid="{25235336-CED8-4890-8988-9BE16DA5B29C}"/>
    <cellStyle name="40% - Accent2 46 6" xfId="17928" xr:uid="{C630C579-F833-4EBC-984D-38A07EAE9E34}"/>
    <cellStyle name="40% - Accent2 46 6 2" xfId="26781" xr:uid="{9414BE29-F122-4282-B8AE-475805615211}"/>
    <cellStyle name="40% - Accent2 46 6 2 2" xfId="55458" xr:uid="{23E90CE1-147E-4EAA-826C-C1802F2458BA}"/>
    <cellStyle name="40% - Accent2 46 6 3" xfId="46606" xr:uid="{B22DA1C7-EDF4-41E1-AEFF-A9616C3404E8}"/>
    <cellStyle name="40% - Accent2 46 7" xfId="10669" xr:uid="{00327B9D-D6B2-4601-A7EF-8E49A2EAFDFE}"/>
    <cellStyle name="40% - Accent2 46 7 2" xfId="28374" xr:uid="{BDD32C7A-CCB7-485D-9D56-B101BD5CA5BC}"/>
    <cellStyle name="40% - Accent2 46 7 2 2" xfId="57051" xr:uid="{C445D4D0-F75F-430B-99A3-1908DE164A75}"/>
    <cellStyle name="40% - Accent2 46 7 3" xfId="39347" xr:uid="{A0AA54D8-04E9-44A0-B248-A7FE4A104B09}"/>
    <cellStyle name="40% - Accent2 46 8" xfId="19522" xr:uid="{4EAB568E-D3C0-4EDD-A68A-5383573D8344}"/>
    <cellStyle name="40% - Accent2 46 8 2" xfId="48199" xr:uid="{0ABBD98D-F2C5-4357-AC0F-56D734B7A107}"/>
    <cellStyle name="40% - Accent2 46 9" xfId="33642" xr:uid="{2AE46126-278B-4F67-BD95-3E5ECB0A7B6D}"/>
    <cellStyle name="40% - Accent2 47" xfId="4979" xr:uid="{A5834C27-DBCB-4AAA-A6DD-CDDFDE5BB2AE}"/>
    <cellStyle name="40% - Accent2 47 2" xfId="6330" xr:uid="{12B5EE7D-CF1B-4066-BCF4-8044B4E41F44}"/>
    <cellStyle name="40% - Accent2 47 2 2" xfId="12042" xr:uid="{A31D1379-7682-41B0-A5E8-4F4505887BEF}"/>
    <cellStyle name="40% - Accent2 47 2 2 2" xfId="40720" xr:uid="{8E4223C4-0477-46BA-886B-3750C2189704}"/>
    <cellStyle name="40% - Accent2 47 2 3" xfId="20895" xr:uid="{D60A839A-2DC8-4249-B365-DD4855F62C45}"/>
    <cellStyle name="40% - Accent2 47 2 3 2" xfId="49572" xr:uid="{DCA4C289-D512-412D-A0EC-AE9ACDE623FA}"/>
    <cellStyle name="40% - Accent2 47 2 4" xfId="35015" xr:uid="{1B37568C-7E62-4999-AB89-68D497A25A3F}"/>
    <cellStyle name="40% - Accent2 47 3" xfId="7747" xr:uid="{6C5EFCE6-1E45-4BE3-BA05-AEA7375A7812}"/>
    <cellStyle name="40% - Accent2 47 3 2" xfId="13459" xr:uid="{70F3389A-07DD-4F69-B1DA-8860E6CA9BC4}"/>
    <cellStyle name="40% - Accent2 47 3 2 2" xfId="42137" xr:uid="{5F7F3231-A631-4852-8F3D-4C5A949F2A9E}"/>
    <cellStyle name="40% - Accent2 47 3 3" xfId="22312" xr:uid="{416A7929-3E14-49CA-BD1F-29C411088207}"/>
    <cellStyle name="40% - Accent2 47 3 3 2" xfId="50989" xr:uid="{D8EDCD65-8A3F-4B13-82B6-0F073232B7F0}"/>
    <cellStyle name="40% - Accent2 47 3 4" xfId="36432" xr:uid="{9395ED25-0341-400F-AAF2-A27E2322D142}"/>
    <cellStyle name="40% - Accent2 47 4" xfId="9164" xr:uid="{97F1ED28-B4D4-4FC7-AF1F-0C781C016B68}"/>
    <cellStyle name="40% - Accent2 47 4 2" xfId="14876" xr:uid="{53946AD4-D789-4300-AAA3-828056B647D3}"/>
    <cellStyle name="40% - Accent2 47 4 2 2" xfId="43554" xr:uid="{EED16643-B93D-4D9E-8D0F-7A2F56D2B027}"/>
    <cellStyle name="40% - Accent2 47 4 3" xfId="23729" xr:uid="{9B88AC6D-0D35-4732-ABFE-5B63C25BC1EF}"/>
    <cellStyle name="40% - Accent2 47 4 3 2" xfId="52406" xr:uid="{16FC3757-A7D1-4F99-B1B5-DEE28633E2CD}"/>
    <cellStyle name="40% - Accent2 47 4 4" xfId="37849" xr:uid="{D19DBD85-0B26-4724-9350-D892F13B9C97}"/>
    <cellStyle name="40% - Accent2 47 5" xfId="16391" xr:uid="{0DEF1D2B-93EA-4AD3-8DFA-0A2A2D0EDEC4}"/>
    <cellStyle name="40% - Accent2 47 5 2" xfId="25244" xr:uid="{42335CEA-7A13-486D-AABB-EC0236948D42}"/>
    <cellStyle name="40% - Accent2 47 5 2 2" xfId="53921" xr:uid="{D6DD8439-4A1B-459D-9B2A-863FA27A13C7}"/>
    <cellStyle name="40% - Accent2 47 5 3" xfId="45069" xr:uid="{A75EC2FF-768D-4283-83B9-C37F06A88E3A}"/>
    <cellStyle name="40% - Accent2 47 6" xfId="17950" xr:uid="{D37EB8E9-7384-4D02-B147-D0606D0E6231}"/>
    <cellStyle name="40% - Accent2 47 6 2" xfId="26803" xr:uid="{870D62B9-08E1-4D86-AA2C-9C4C11F1E8D6}"/>
    <cellStyle name="40% - Accent2 47 6 2 2" xfId="55480" xr:uid="{287C5D09-F58D-4616-BE00-ACED0C335AE2}"/>
    <cellStyle name="40% - Accent2 47 6 3" xfId="46628" xr:uid="{B743AC73-B650-4806-8CD5-99E2991F188D}"/>
    <cellStyle name="40% - Accent2 47 7" xfId="10691" xr:uid="{53884FE1-9B46-4BC8-80F4-175264A3866B}"/>
    <cellStyle name="40% - Accent2 47 7 2" xfId="28396" xr:uid="{725BFFC3-ED39-49C0-B208-67C2A3018F09}"/>
    <cellStyle name="40% - Accent2 47 7 2 2" xfId="57073" xr:uid="{C0BE6724-BB93-42F2-A282-6EFA485FD76C}"/>
    <cellStyle name="40% - Accent2 47 7 3" xfId="39369" xr:uid="{72A925C2-56E2-46A7-BB05-68164BAE87F9}"/>
    <cellStyle name="40% - Accent2 47 8" xfId="19544" xr:uid="{17DB96E1-F59A-4DAA-88CA-8C5B3269500F}"/>
    <cellStyle name="40% - Accent2 47 8 2" xfId="48221" xr:uid="{BB45957D-B954-4273-9E95-8736FAE4F2FB}"/>
    <cellStyle name="40% - Accent2 47 9" xfId="33664" xr:uid="{7FE6D379-CE67-4575-90CC-E1D0BE5AF3AD}"/>
    <cellStyle name="40% - Accent2 48" xfId="5001" xr:uid="{D709B697-53CD-4F55-8FFD-BB6A6E8949AA}"/>
    <cellStyle name="40% - Accent2 48 2" xfId="6352" xr:uid="{BC5AE660-DB64-4407-A501-4D0A8C5DBB3E}"/>
    <cellStyle name="40% - Accent2 48 2 2" xfId="12064" xr:uid="{DF9B7C3C-50EA-4D85-AE4E-3D8058FE51E6}"/>
    <cellStyle name="40% - Accent2 48 2 2 2" xfId="40742" xr:uid="{6EB237FB-7BB9-46AE-8FFD-B8867C19C92F}"/>
    <cellStyle name="40% - Accent2 48 2 3" xfId="20917" xr:uid="{44FBCB14-7932-4464-9877-316605BE68DD}"/>
    <cellStyle name="40% - Accent2 48 2 3 2" xfId="49594" xr:uid="{BF702A52-A586-4990-B573-62DCBF6FA646}"/>
    <cellStyle name="40% - Accent2 48 2 4" xfId="35037" xr:uid="{5305B9FF-FAAB-4E96-9777-4472B3926C9D}"/>
    <cellStyle name="40% - Accent2 48 3" xfId="7769" xr:uid="{723A2BF3-A900-4D51-B4CC-2E40707B221F}"/>
    <cellStyle name="40% - Accent2 48 3 2" xfId="13481" xr:uid="{1712BB2D-A98E-4018-A754-6DB559595381}"/>
    <cellStyle name="40% - Accent2 48 3 2 2" xfId="42159" xr:uid="{F66EE1EF-2003-46AA-A112-9A9FCD03BEA2}"/>
    <cellStyle name="40% - Accent2 48 3 3" xfId="22334" xr:uid="{ED148118-965D-4593-A634-96880A09FFBD}"/>
    <cellStyle name="40% - Accent2 48 3 3 2" xfId="51011" xr:uid="{DD231DCD-5AE2-4573-8086-4DF954221ABD}"/>
    <cellStyle name="40% - Accent2 48 3 4" xfId="36454" xr:uid="{CD54C61E-C5AB-46B5-B28E-4DBA83089B98}"/>
    <cellStyle name="40% - Accent2 48 4" xfId="9186" xr:uid="{DDDF9F63-9B41-446A-B182-FF310DCF98D6}"/>
    <cellStyle name="40% - Accent2 48 4 2" xfId="14898" xr:uid="{D2BC3D70-1D89-49F7-B5D8-F372C30BBEEF}"/>
    <cellStyle name="40% - Accent2 48 4 2 2" xfId="43576" xr:uid="{8E96BF76-3AD8-447C-895B-CC5A7E916283}"/>
    <cellStyle name="40% - Accent2 48 4 3" xfId="23751" xr:uid="{E222F110-437F-4252-8C02-206588F543D8}"/>
    <cellStyle name="40% - Accent2 48 4 3 2" xfId="52428" xr:uid="{504DB47C-F35B-4DEB-B723-77307CC64B26}"/>
    <cellStyle name="40% - Accent2 48 4 4" xfId="37871" xr:uid="{BFA124A9-B0AC-410B-BA4E-5A2DBA62AC87}"/>
    <cellStyle name="40% - Accent2 48 5" xfId="16413" xr:uid="{229F1E12-790F-4A49-A660-90BFCFB77E0B}"/>
    <cellStyle name="40% - Accent2 48 5 2" xfId="25266" xr:uid="{CC2E6A16-B6D2-4957-84AD-7897EDE01653}"/>
    <cellStyle name="40% - Accent2 48 5 2 2" xfId="53943" xr:uid="{FA6C8621-C700-4DF2-A2DA-4A0C77FE4235}"/>
    <cellStyle name="40% - Accent2 48 5 3" xfId="45091" xr:uid="{D2ED18B7-088C-450D-9D23-D008EA422BB5}"/>
    <cellStyle name="40% - Accent2 48 6" xfId="17972" xr:uid="{0AFE2303-05EA-418D-B09C-1889F50B97C8}"/>
    <cellStyle name="40% - Accent2 48 6 2" xfId="26825" xr:uid="{B4B73A73-081D-4295-B6AD-499CD22C7BF7}"/>
    <cellStyle name="40% - Accent2 48 6 2 2" xfId="55502" xr:uid="{12CDD27D-DFE0-4213-B126-63CF6DC65740}"/>
    <cellStyle name="40% - Accent2 48 6 3" xfId="46650" xr:uid="{63FF3ACE-0667-4E09-A1C8-8620A2115CAD}"/>
    <cellStyle name="40% - Accent2 48 7" xfId="10713" xr:uid="{EABC0D23-CAE1-4CB5-9DBD-F434385111A8}"/>
    <cellStyle name="40% - Accent2 48 7 2" xfId="28418" xr:uid="{64F4F457-8F23-4E71-AE02-8054F4C34995}"/>
    <cellStyle name="40% - Accent2 48 7 2 2" xfId="57095" xr:uid="{16FB4138-503F-435F-9503-BB9769C71080}"/>
    <cellStyle name="40% - Accent2 48 7 3" xfId="39391" xr:uid="{0219E2DE-204E-43C2-A630-15A7948DEBC6}"/>
    <cellStyle name="40% - Accent2 48 8" xfId="19566" xr:uid="{0F19F42C-9841-4B57-A73B-94DB40EC241B}"/>
    <cellStyle name="40% - Accent2 48 8 2" xfId="48243" xr:uid="{E83F53B1-3F51-4256-BFA2-F4D54DC545EB}"/>
    <cellStyle name="40% - Accent2 48 9" xfId="33686" xr:uid="{2A9A07C6-2728-43D7-9438-0CB9BFEBF38E}"/>
    <cellStyle name="40% - Accent2 49" xfId="5023" xr:uid="{A4B68C0C-9126-4CB5-B0BA-AA664E1F473D}"/>
    <cellStyle name="40% - Accent2 49 2" xfId="6374" xr:uid="{D7C1A1E4-C59B-4D91-A8C6-80F18F98AFC6}"/>
    <cellStyle name="40% - Accent2 49 2 2" xfId="12086" xr:uid="{5AA77116-4426-495B-83DE-6DF8BBA69BF6}"/>
    <cellStyle name="40% - Accent2 49 2 2 2" xfId="40764" xr:uid="{E4015B70-249F-4EE7-B488-4AAE5C5DB48B}"/>
    <cellStyle name="40% - Accent2 49 2 3" xfId="20939" xr:uid="{830CAD69-D274-4391-9902-D98FBCFD922E}"/>
    <cellStyle name="40% - Accent2 49 2 3 2" xfId="49616" xr:uid="{A8E7224F-0458-4EAA-9097-29753D598E95}"/>
    <cellStyle name="40% - Accent2 49 2 4" xfId="35059" xr:uid="{0BDA4C28-87C9-4D0D-A66D-C369482A4E29}"/>
    <cellStyle name="40% - Accent2 49 3" xfId="7791" xr:uid="{3D27482C-008B-4645-B102-EBF246C180E3}"/>
    <cellStyle name="40% - Accent2 49 3 2" xfId="13503" xr:uid="{DA1B2FD2-D083-4B8C-8758-217C05324719}"/>
    <cellStyle name="40% - Accent2 49 3 2 2" xfId="42181" xr:uid="{34482FE9-182F-4513-843E-1A30963E500C}"/>
    <cellStyle name="40% - Accent2 49 3 3" xfId="22356" xr:uid="{BF8174B9-F2B1-4492-8148-E7C4D438F068}"/>
    <cellStyle name="40% - Accent2 49 3 3 2" xfId="51033" xr:uid="{431D936C-5F0E-4837-A6E9-D1E1CCFB1DDF}"/>
    <cellStyle name="40% - Accent2 49 3 4" xfId="36476" xr:uid="{A050B78B-CC98-4A1B-B48D-C89A48399FDB}"/>
    <cellStyle name="40% - Accent2 49 4" xfId="9208" xr:uid="{AF968DA4-4B6D-4B7E-B88E-323ED0499CE8}"/>
    <cellStyle name="40% - Accent2 49 4 2" xfId="14920" xr:uid="{B567A876-75A4-4526-A234-69047BF327FD}"/>
    <cellStyle name="40% - Accent2 49 4 2 2" xfId="43598" xr:uid="{581891B0-AF96-454E-B896-C1FADCE2A5A2}"/>
    <cellStyle name="40% - Accent2 49 4 3" xfId="23773" xr:uid="{EB872743-CBDB-411E-86FD-1AF8F799ACE0}"/>
    <cellStyle name="40% - Accent2 49 4 3 2" xfId="52450" xr:uid="{518206A6-9A15-4A79-B157-47707CB6F2C4}"/>
    <cellStyle name="40% - Accent2 49 4 4" xfId="37893" xr:uid="{65691977-59EF-451D-B19D-5AB2C9CC048F}"/>
    <cellStyle name="40% - Accent2 49 5" xfId="16435" xr:uid="{88378E03-6A08-419E-A757-42B0C52F49BE}"/>
    <cellStyle name="40% - Accent2 49 5 2" xfId="25288" xr:uid="{FEE7A1BE-183A-4BC9-A424-7F2BCA503FB7}"/>
    <cellStyle name="40% - Accent2 49 5 2 2" xfId="53965" xr:uid="{04EFF91B-5183-486D-B27F-ABF5B569F160}"/>
    <cellStyle name="40% - Accent2 49 5 3" xfId="45113" xr:uid="{321C6621-2480-467A-AA49-94FB23EDB0B7}"/>
    <cellStyle name="40% - Accent2 49 6" xfId="17994" xr:uid="{5743A316-701B-446B-8BA5-F3F2BF482CBA}"/>
    <cellStyle name="40% - Accent2 49 6 2" xfId="26847" xr:uid="{E922D5C6-F37D-42D5-912C-F530A6794787}"/>
    <cellStyle name="40% - Accent2 49 6 2 2" xfId="55524" xr:uid="{B8EB2A6E-4FC0-4B11-B7E4-E586741516A6}"/>
    <cellStyle name="40% - Accent2 49 6 3" xfId="46672" xr:uid="{368FA766-06A4-4411-ABE0-8277F368769C}"/>
    <cellStyle name="40% - Accent2 49 7" xfId="10735" xr:uid="{8DCBA718-EBFE-40DF-AA36-C34C1FBF710F}"/>
    <cellStyle name="40% - Accent2 49 7 2" xfId="28440" xr:uid="{6F0FFA9B-95C9-4777-820C-726B018BB851}"/>
    <cellStyle name="40% - Accent2 49 7 2 2" xfId="57117" xr:uid="{21A68BD7-4465-4D32-90CB-2612BF7AD41E}"/>
    <cellStyle name="40% - Accent2 49 7 3" xfId="39413" xr:uid="{B3A5DF30-BBF7-45C3-970C-E2C6E94CB3CE}"/>
    <cellStyle name="40% - Accent2 49 8" xfId="19588" xr:uid="{54F4E73E-F3F6-4FDC-AF33-E49685D6DC76}"/>
    <cellStyle name="40% - Accent2 49 8 2" xfId="48265" xr:uid="{4927C51C-3342-44BE-803A-A89B9AB4FC18}"/>
    <cellStyle name="40% - Accent2 49 9" xfId="33708" xr:uid="{79C36826-23FB-45F8-9963-D15BB9A1BCFB}"/>
    <cellStyle name="40% - Accent2 5" xfId="248" xr:uid="{E46F066E-180B-4683-B74C-2C855FC35CBA}"/>
    <cellStyle name="40% - Accent2 5 10" xfId="4055" xr:uid="{2089F4AA-26DC-4687-A3EB-A20E2752DF20}"/>
    <cellStyle name="40% - Accent2 5 10 2" xfId="32740" xr:uid="{E60E3717-DB9F-435A-B429-F1278C51C9D5}"/>
    <cellStyle name="40% - Accent2 5 11" xfId="9767" xr:uid="{11A33545-C7A4-496C-9ECE-B9A04F4EFE33}"/>
    <cellStyle name="40% - Accent2 5 11 2" xfId="38445" xr:uid="{AF021401-83AE-4446-9E86-B14B116C0FA6}"/>
    <cellStyle name="40% - Accent2 5 12" xfId="18620" xr:uid="{9260A532-9742-4382-AC72-6A183D40CD83}"/>
    <cellStyle name="40% - Accent2 5 12 2" xfId="47297" xr:uid="{F48099ED-DDA6-4EA9-873C-D3BFCC0E9B61}"/>
    <cellStyle name="40% - Accent2 5 13" xfId="29165" xr:uid="{DFBDE277-A741-4FD0-9E70-8391382C3C7A}"/>
    <cellStyle name="40% - Accent2 5 2" xfId="325" xr:uid="{F5209D25-AF7E-46C5-9128-A41183E15DC5}"/>
    <cellStyle name="40% - Accent2 5 2 2" xfId="2292" xr:uid="{B2C5E0DB-2A1F-4A8C-9660-4F818AC8EB79}"/>
    <cellStyle name="40% - Accent2 5 2 2 2" xfId="31032" xr:uid="{C687C826-60A5-427D-8C34-19A764ABBA24}"/>
    <cellStyle name="40% - Accent2 5 2 3" xfId="5406" xr:uid="{8228BEFC-D859-4C67-AA92-18279C1F7E5C}"/>
    <cellStyle name="40% - Accent2 5 2 3 2" xfId="34091" xr:uid="{BD065FB5-E5E3-4855-AA80-35FCF76208A6}"/>
    <cellStyle name="40% - Accent2 5 2 4" xfId="11118" xr:uid="{E7AFEC35-BC23-4970-AAE9-CF4B8E26EDC7}"/>
    <cellStyle name="40% - Accent2 5 2 4 2" xfId="39796" xr:uid="{577B2A82-945C-4335-85F0-8C29D5273DFA}"/>
    <cellStyle name="40% - Accent2 5 2 5" xfId="19971" xr:uid="{2722BCA3-218E-404E-997D-8F2B9293C0E2}"/>
    <cellStyle name="40% - Accent2 5 2 5 2" xfId="48648" xr:uid="{BD6A9EEF-EC31-47F4-8DE2-5EC8475BC412}"/>
    <cellStyle name="40% - Accent2 5 2 6" xfId="29239" xr:uid="{5303F8F6-EDDE-44A0-8024-C2CE1840833B}"/>
    <cellStyle name="40% - Accent2 5 3" xfId="434" xr:uid="{6CE42E65-CF54-48C6-AFF8-605E81BBB300}"/>
    <cellStyle name="40% - Accent2 5 3 2" xfId="2388" xr:uid="{F11D989D-6830-4707-B82C-E480214772A9}"/>
    <cellStyle name="40% - Accent2 5 3 2 2" xfId="31128" xr:uid="{3CA097BA-78F7-4EDF-9560-895B0D99D44C}"/>
    <cellStyle name="40% - Accent2 5 3 3" xfId="6823" xr:uid="{CD7789BB-C2CA-40C9-A46F-FE57E0BCFF2F}"/>
    <cellStyle name="40% - Accent2 5 3 3 2" xfId="35508" xr:uid="{A371D9A9-1F09-4E56-B39E-98DAEB01A6CB}"/>
    <cellStyle name="40% - Accent2 5 3 4" xfId="12535" xr:uid="{E59D6BDA-0EC6-420C-89A9-F845DE9FDD38}"/>
    <cellStyle name="40% - Accent2 5 3 4 2" xfId="41213" xr:uid="{46DF052D-0776-492D-9480-A14803E7CE7C}"/>
    <cellStyle name="40% - Accent2 5 3 5" xfId="21388" xr:uid="{87D02C46-47D9-4F1F-AB8E-97AC3006AD57}"/>
    <cellStyle name="40% - Accent2 5 3 5 2" xfId="50065" xr:uid="{797A94E0-22D8-48E2-9113-26FE374DCFC4}"/>
    <cellStyle name="40% - Accent2 5 3 6" xfId="29335" xr:uid="{8894C51C-6BB8-410A-95B0-37C2AF34AA93}"/>
    <cellStyle name="40% - Accent2 5 4" xfId="553" xr:uid="{66FDAB22-BC97-404B-B0CA-B7652C5F33E4}"/>
    <cellStyle name="40% - Accent2 5 4 2" xfId="2507" xr:uid="{8E1477A1-2A30-4AA1-8F7D-976437E5B272}"/>
    <cellStyle name="40% - Accent2 5 4 2 2" xfId="31247" xr:uid="{5F724D26-63B9-4396-9CC0-9EA17A07CD3D}"/>
    <cellStyle name="40% - Accent2 5 4 3" xfId="8240" xr:uid="{292BE8FB-E59E-4783-928D-4BF3E44448CB}"/>
    <cellStyle name="40% - Accent2 5 4 3 2" xfId="36925" xr:uid="{74C41D5B-4C16-47C7-B4F5-1A684D8C0640}"/>
    <cellStyle name="40% - Accent2 5 4 4" xfId="13952" xr:uid="{27AEC945-6E6B-4FAD-9B9B-CB262A2DD407}"/>
    <cellStyle name="40% - Accent2 5 4 4 2" xfId="42630" xr:uid="{91AF3D4B-C5A2-4FA2-B5EC-A2A2CC4B1921}"/>
    <cellStyle name="40% - Accent2 5 4 5" xfId="22805" xr:uid="{1709C367-5923-4CF5-B7A1-D1AF342D4C0E}"/>
    <cellStyle name="40% - Accent2 5 4 5 2" xfId="51482" xr:uid="{B82A623F-71B9-4C53-8956-D767F11FF394}"/>
    <cellStyle name="40% - Accent2 5 4 6" xfId="29454" xr:uid="{A9BD1812-E24D-4CF1-9CE0-66986A2632F9}"/>
    <cellStyle name="40% - Accent2 5 5" xfId="694" xr:uid="{A887A59A-7BCD-4230-B77F-34A46B0DF8FE}"/>
    <cellStyle name="40% - Accent2 5 5 2" xfId="2648" xr:uid="{3BCDEA4E-C78F-415D-9C7C-CE0DEF919A2B}"/>
    <cellStyle name="40% - Accent2 5 5 2 2" xfId="31388" xr:uid="{1213A127-96DC-4B56-BF15-22B3D4F14A97}"/>
    <cellStyle name="40% - Accent2 5 5 3" xfId="15467" xr:uid="{0ECE5DF5-117A-4805-8624-9A0FE31172B6}"/>
    <cellStyle name="40% - Accent2 5 5 3 2" xfId="44145" xr:uid="{9B17A0AC-860D-49BD-9580-E57193DAB866}"/>
    <cellStyle name="40% - Accent2 5 5 4" xfId="24320" xr:uid="{51C6DC39-CE22-4579-A608-1B3456800F32}"/>
    <cellStyle name="40% - Accent2 5 5 4 2" xfId="52997" xr:uid="{2739F008-1686-40D1-999D-1BAD8DC1FF7F}"/>
    <cellStyle name="40% - Accent2 5 5 5" xfId="29595" xr:uid="{7FD2261F-B6B8-4081-A924-2C03606AA918}"/>
    <cellStyle name="40% - Accent2 5 6" xfId="967" xr:uid="{A087B930-ED53-4132-B628-308521B0FA91}"/>
    <cellStyle name="40% - Accent2 5 6 2" xfId="2921" xr:uid="{E9302103-F662-4304-93E2-1443B904110E}"/>
    <cellStyle name="40% - Accent2 5 6 2 2" xfId="31661" xr:uid="{E403DB15-9D27-4261-A820-76FBC7C3B634}"/>
    <cellStyle name="40% - Accent2 5 6 3" xfId="17026" xr:uid="{4159EF42-8C88-4E4F-A69E-B15DDE5E9A65}"/>
    <cellStyle name="40% - Accent2 5 6 3 2" xfId="45704" xr:uid="{5B4B0FF9-245F-4CA5-8E4E-59FDDE6B7469}"/>
    <cellStyle name="40% - Accent2 5 6 4" xfId="25879" xr:uid="{420E5379-1389-4CDC-A752-6C24457443FA}"/>
    <cellStyle name="40% - Accent2 5 6 4 2" xfId="54556" xr:uid="{5CE6290E-A857-46BB-B5DC-53ED02C46848}"/>
    <cellStyle name="40% - Accent2 5 6 5" xfId="29868" xr:uid="{6738A8E1-A236-496B-8DDD-2924222DC389}"/>
    <cellStyle name="40% - Accent2 5 7" xfId="1262" xr:uid="{2803AD04-ED96-43B6-A88B-D533EE030182}"/>
    <cellStyle name="40% - Accent2 5 7 2" xfId="3216" xr:uid="{8F9410C7-4EF6-4280-ADDA-18E080C2BB28}"/>
    <cellStyle name="40% - Accent2 5 7 2 2" xfId="31956" xr:uid="{8D44B20D-031A-43D2-88D2-74246D4A30A8}"/>
    <cellStyle name="40% - Accent2 5 7 3" xfId="27472" xr:uid="{6BC81C89-DF80-4325-B518-D76202B56EF9}"/>
    <cellStyle name="40% - Accent2 5 7 3 2" xfId="56149" xr:uid="{538D6321-554D-4663-BE7D-27EB8D963636}"/>
    <cellStyle name="40% - Accent2 5 7 4" xfId="30163" xr:uid="{78EBCB0C-48E0-43F2-9870-3894D497525D}"/>
    <cellStyle name="40% - Accent2 5 8" xfId="1601" xr:uid="{FA98BDFE-8614-4736-A37D-102106C47D1D}"/>
    <cellStyle name="40% - Accent2 5 8 2" xfId="3555" xr:uid="{E3A5577A-4B42-40AE-BA84-75981FF5F607}"/>
    <cellStyle name="40% - Accent2 5 8 2 2" xfId="32295" xr:uid="{C5C13D1A-6870-421C-89F7-141DC71CE2E8}"/>
    <cellStyle name="40% - Accent2 5 8 3" xfId="30502" xr:uid="{6CF707D6-20DC-4F53-9C21-AFD18F8B773F}"/>
    <cellStyle name="40% - Accent2 5 9" xfId="2216" xr:uid="{FAAB18E5-BB20-4891-A8AB-F9B3BEF9CC34}"/>
    <cellStyle name="40% - Accent2 5 9 2" xfId="30957" xr:uid="{125E6A35-909C-4454-80C1-76AE7F40EEBB}"/>
    <cellStyle name="40% - Accent2 50" xfId="5045" xr:uid="{F700DD89-7757-4C83-B622-F9EC7A851F9C}"/>
    <cellStyle name="40% - Accent2 50 2" xfId="6396" xr:uid="{3038AE6D-8E48-46BB-9F89-4A4F2BC98B76}"/>
    <cellStyle name="40% - Accent2 50 2 2" xfId="12108" xr:uid="{200EFF05-3097-497D-A70D-5932A8B9AE75}"/>
    <cellStyle name="40% - Accent2 50 2 2 2" xfId="40786" xr:uid="{3AAD455A-1DC2-481C-8F8E-69F432A51427}"/>
    <cellStyle name="40% - Accent2 50 2 3" xfId="20961" xr:uid="{6A04B664-4927-4B23-B8B7-F9009C9EF77C}"/>
    <cellStyle name="40% - Accent2 50 2 3 2" xfId="49638" xr:uid="{20E3A791-80B2-45E9-B36E-CD94D695A4CE}"/>
    <cellStyle name="40% - Accent2 50 2 4" xfId="35081" xr:uid="{B8EE4291-C893-479B-889E-12E2C9456547}"/>
    <cellStyle name="40% - Accent2 50 3" xfId="7813" xr:uid="{5DEFA5B0-31CD-45C8-9F08-431BB7B7EDB9}"/>
    <cellStyle name="40% - Accent2 50 3 2" xfId="13525" xr:uid="{CCA185EA-0046-4C56-ABA7-4DBE0C0D698E}"/>
    <cellStyle name="40% - Accent2 50 3 2 2" xfId="42203" xr:uid="{F1051638-D4A2-4A87-9C5A-5FCBE8D903FE}"/>
    <cellStyle name="40% - Accent2 50 3 3" xfId="22378" xr:uid="{118D9AE9-AF59-4D74-BA2C-63E41BDBC10D}"/>
    <cellStyle name="40% - Accent2 50 3 3 2" xfId="51055" xr:uid="{BD5EB1C0-7DAD-42DC-8440-CF4621D66F3B}"/>
    <cellStyle name="40% - Accent2 50 3 4" xfId="36498" xr:uid="{3105F8CC-5DC6-4D6F-9851-3F3F0ECD8E8E}"/>
    <cellStyle name="40% - Accent2 50 4" xfId="9230" xr:uid="{DB96C543-88E4-4AB5-993B-230629AA4B0F}"/>
    <cellStyle name="40% - Accent2 50 4 2" xfId="14942" xr:uid="{83F63FF8-BDB0-49F1-9551-FB0FF4AFFEBC}"/>
    <cellStyle name="40% - Accent2 50 4 2 2" xfId="43620" xr:uid="{12DB059C-002D-46B0-AA5C-91B48570EEDF}"/>
    <cellStyle name="40% - Accent2 50 4 3" xfId="23795" xr:uid="{046493AF-37CE-40D1-9511-58A970607057}"/>
    <cellStyle name="40% - Accent2 50 4 3 2" xfId="52472" xr:uid="{E163D640-2309-4F46-9BBF-4B5A5384799E}"/>
    <cellStyle name="40% - Accent2 50 4 4" xfId="37915" xr:uid="{FDAA7BCC-4A18-4874-AFF9-BF1E0BDF60EF}"/>
    <cellStyle name="40% - Accent2 50 5" xfId="16457" xr:uid="{B2070BAE-8D7D-4BBD-BF87-294F8670105F}"/>
    <cellStyle name="40% - Accent2 50 5 2" xfId="25310" xr:uid="{A9B0B0FC-B8A0-4B62-B412-B6D38E31FA2B}"/>
    <cellStyle name="40% - Accent2 50 5 2 2" xfId="53987" xr:uid="{64EEEE64-19DF-4559-9B8C-7CFF88D63D52}"/>
    <cellStyle name="40% - Accent2 50 5 3" xfId="45135" xr:uid="{D97490BE-73C7-4C46-BD2C-9646633B36A9}"/>
    <cellStyle name="40% - Accent2 50 6" xfId="18016" xr:uid="{B881E0F6-6B21-4572-9B72-832ACF2DFC0B}"/>
    <cellStyle name="40% - Accent2 50 6 2" xfId="26869" xr:uid="{ED152062-26E6-4398-A9C0-8A7FB2170ABC}"/>
    <cellStyle name="40% - Accent2 50 6 2 2" xfId="55546" xr:uid="{43AC62F3-C345-4809-9983-F8218B39AE26}"/>
    <cellStyle name="40% - Accent2 50 6 3" xfId="46694" xr:uid="{99B829B0-F5D8-4C4F-A4B8-96FDE0D831AB}"/>
    <cellStyle name="40% - Accent2 50 7" xfId="10757" xr:uid="{C79907F9-48B0-4BEE-9277-E4E81BF6B4E3}"/>
    <cellStyle name="40% - Accent2 50 7 2" xfId="28462" xr:uid="{B2FE5DA8-174E-4A71-AB4B-0D7819F7DC95}"/>
    <cellStyle name="40% - Accent2 50 7 2 2" xfId="57139" xr:uid="{45E6AFFD-D94E-4407-A293-2B77EA438B3F}"/>
    <cellStyle name="40% - Accent2 50 7 3" xfId="39435" xr:uid="{5306FD68-FAB4-4563-A68F-2B0742BDA301}"/>
    <cellStyle name="40% - Accent2 50 8" xfId="19610" xr:uid="{6955DC99-A69E-4369-8450-15CE7C5D0235}"/>
    <cellStyle name="40% - Accent2 50 8 2" xfId="48287" xr:uid="{28ED1A69-A561-4D48-8690-F5444AEB6C04}"/>
    <cellStyle name="40% - Accent2 50 9" xfId="33730" xr:uid="{B156CD70-EF94-4D90-8352-A0AD5CFEE211}"/>
    <cellStyle name="40% - Accent2 51" xfId="5067" xr:uid="{17D5A39E-947E-44D5-922D-CAB037C1909E}"/>
    <cellStyle name="40% - Accent2 51 2" xfId="6418" xr:uid="{CEF97BF9-7E5F-417E-82CD-B2563995D3D4}"/>
    <cellStyle name="40% - Accent2 51 2 2" xfId="12130" xr:uid="{D0FA9E63-B562-421A-B583-78BB0AB10DD5}"/>
    <cellStyle name="40% - Accent2 51 2 2 2" xfId="40808" xr:uid="{0953EE47-1682-4998-8D3C-C8BBED18017A}"/>
    <cellStyle name="40% - Accent2 51 2 3" xfId="20983" xr:uid="{D295D4E1-3F38-445E-B25D-466883F28544}"/>
    <cellStyle name="40% - Accent2 51 2 3 2" xfId="49660" xr:uid="{1B154E94-5B00-4FED-B09F-BC4E1C4A4DCA}"/>
    <cellStyle name="40% - Accent2 51 2 4" xfId="35103" xr:uid="{7C8DC356-FAA7-4584-B9BA-84FBAC59DAE6}"/>
    <cellStyle name="40% - Accent2 51 3" xfId="7835" xr:uid="{A34B3B05-F7E7-438E-821A-DE7EFCEEF321}"/>
    <cellStyle name="40% - Accent2 51 3 2" xfId="13547" xr:uid="{A3702EAE-2B2C-4EEA-A82F-7937FB83F35C}"/>
    <cellStyle name="40% - Accent2 51 3 2 2" xfId="42225" xr:uid="{F70D09E1-D603-4DEE-9F7E-78947600BF1E}"/>
    <cellStyle name="40% - Accent2 51 3 3" xfId="22400" xr:uid="{DA55F993-E3CC-424A-A6AF-AA03AE1B0B9E}"/>
    <cellStyle name="40% - Accent2 51 3 3 2" xfId="51077" xr:uid="{468DB2EA-6EA7-4F1F-80DE-19F9C98A4031}"/>
    <cellStyle name="40% - Accent2 51 3 4" xfId="36520" xr:uid="{3C654DAF-FBAC-4320-B83D-E27C374E0A04}"/>
    <cellStyle name="40% - Accent2 51 4" xfId="9252" xr:uid="{46527D1F-ECE0-4DCF-954E-6B7BC9E7A3A8}"/>
    <cellStyle name="40% - Accent2 51 4 2" xfId="14964" xr:uid="{A653E66A-6695-405E-A7EC-762DE0CC63E7}"/>
    <cellStyle name="40% - Accent2 51 4 2 2" xfId="43642" xr:uid="{F5E277B4-71DD-4E0A-B4F2-0E68B8C2D6FA}"/>
    <cellStyle name="40% - Accent2 51 4 3" xfId="23817" xr:uid="{7967DE18-A943-4A92-8FA8-9548273F2E4E}"/>
    <cellStyle name="40% - Accent2 51 4 3 2" xfId="52494" xr:uid="{2F91F341-D06F-4D93-A1B3-4AA98992DA5E}"/>
    <cellStyle name="40% - Accent2 51 4 4" xfId="37937" xr:uid="{1DB6C05F-885E-4489-ADBA-E0C11C8657B6}"/>
    <cellStyle name="40% - Accent2 51 5" xfId="16479" xr:uid="{647E9481-EA24-44B6-91F2-1001D2DFA647}"/>
    <cellStyle name="40% - Accent2 51 5 2" xfId="25332" xr:uid="{006F7362-66C7-4699-B184-286CBF2D25C0}"/>
    <cellStyle name="40% - Accent2 51 5 2 2" xfId="54009" xr:uid="{E713791F-140D-42EE-90FC-514EB3FCFAAC}"/>
    <cellStyle name="40% - Accent2 51 5 3" xfId="45157" xr:uid="{30BD9502-A0A4-4820-9C51-9A6AE7A2D92C}"/>
    <cellStyle name="40% - Accent2 51 6" xfId="18038" xr:uid="{1D7BAA35-4771-40BC-8EF3-CE60B7C91FA4}"/>
    <cellStyle name="40% - Accent2 51 6 2" xfId="26891" xr:uid="{43C7313E-7929-402A-A115-B8C8561B1262}"/>
    <cellStyle name="40% - Accent2 51 6 2 2" xfId="55568" xr:uid="{65D3C921-D2CE-4F61-9C93-B885691E87EA}"/>
    <cellStyle name="40% - Accent2 51 6 3" xfId="46716" xr:uid="{FDD3F550-B249-44D1-970A-6D774D14D1BB}"/>
    <cellStyle name="40% - Accent2 51 7" xfId="10779" xr:uid="{D4967D74-366A-436F-A699-174E83209B34}"/>
    <cellStyle name="40% - Accent2 51 7 2" xfId="28484" xr:uid="{AFC411CD-89A0-4E76-A4C4-6D83ECD766A4}"/>
    <cellStyle name="40% - Accent2 51 7 2 2" xfId="57161" xr:uid="{6D4FCE97-4E3F-4B04-A202-4B1EB9104067}"/>
    <cellStyle name="40% - Accent2 51 7 3" xfId="39457" xr:uid="{E7D93829-C26C-4219-8F3B-180B850C3936}"/>
    <cellStyle name="40% - Accent2 51 8" xfId="19632" xr:uid="{E3EB01C5-B256-4368-AA0E-11E747AC7E6C}"/>
    <cellStyle name="40% - Accent2 51 8 2" xfId="48309" xr:uid="{BE092551-5F7F-4DB4-9139-2DB3CCE299BF}"/>
    <cellStyle name="40% - Accent2 51 9" xfId="33752" xr:uid="{218EB1BB-69B2-4739-8E83-D08637704893}"/>
    <cellStyle name="40% - Accent2 52" xfId="5089" xr:uid="{31573D36-9326-487F-B7A1-53A1AE03968F}"/>
    <cellStyle name="40% - Accent2 52 2" xfId="6440" xr:uid="{D42681F2-6B54-4A7B-A22B-0131E2E5F90B}"/>
    <cellStyle name="40% - Accent2 52 2 2" xfId="12152" xr:uid="{E42EC520-437D-46A1-87E7-D59616A80134}"/>
    <cellStyle name="40% - Accent2 52 2 2 2" xfId="40830" xr:uid="{43189961-507A-4A74-B2D6-E1A513C997D3}"/>
    <cellStyle name="40% - Accent2 52 2 3" xfId="21005" xr:uid="{4F9D2F2A-EAF6-4C3F-874E-C29EBE438528}"/>
    <cellStyle name="40% - Accent2 52 2 3 2" xfId="49682" xr:uid="{2FECD5CE-F2A2-48FC-8897-EB783F85BCF2}"/>
    <cellStyle name="40% - Accent2 52 2 4" xfId="35125" xr:uid="{11628546-D17B-41F8-BF28-08FE9FC323E0}"/>
    <cellStyle name="40% - Accent2 52 3" xfId="7857" xr:uid="{084ADB18-0F55-412E-BA76-E17BEF9FDF46}"/>
    <cellStyle name="40% - Accent2 52 3 2" xfId="13569" xr:uid="{B12145DD-11BA-405A-AFA2-CE05F19A2D78}"/>
    <cellStyle name="40% - Accent2 52 3 2 2" xfId="42247" xr:uid="{B3804637-9343-4DD1-BFCD-96C10A1BE6E4}"/>
    <cellStyle name="40% - Accent2 52 3 3" xfId="22422" xr:uid="{F309DED6-9028-415E-B8E9-B06CE06DB2C7}"/>
    <cellStyle name="40% - Accent2 52 3 3 2" xfId="51099" xr:uid="{2514D35E-3F60-418F-9FF0-86E22F02FBF1}"/>
    <cellStyle name="40% - Accent2 52 3 4" xfId="36542" xr:uid="{B9DAB623-7DEC-4BA1-B94A-20A3CF01BB1C}"/>
    <cellStyle name="40% - Accent2 52 4" xfId="9274" xr:uid="{BF2FCB43-EE92-41DA-9694-3A07FA421A16}"/>
    <cellStyle name="40% - Accent2 52 4 2" xfId="14986" xr:uid="{A57597D8-7D8C-46D4-A2F6-C86C4DA725CB}"/>
    <cellStyle name="40% - Accent2 52 4 2 2" xfId="43664" xr:uid="{F83B3C71-54EE-439F-AF45-2FD2B9F8DE9F}"/>
    <cellStyle name="40% - Accent2 52 4 3" xfId="23839" xr:uid="{D3FB0702-3057-4E3B-A6D9-2F083C82E1E3}"/>
    <cellStyle name="40% - Accent2 52 4 3 2" xfId="52516" xr:uid="{6CC307AE-B9DE-4DE1-A084-0BBEE7AE7E09}"/>
    <cellStyle name="40% - Accent2 52 4 4" xfId="37959" xr:uid="{DE3442CE-0CE0-4FD9-A0FE-69541517889A}"/>
    <cellStyle name="40% - Accent2 52 5" xfId="16501" xr:uid="{54C171B5-00B5-4B18-A1C8-B0A5DB15E2BE}"/>
    <cellStyle name="40% - Accent2 52 5 2" xfId="25354" xr:uid="{0DC4ED27-C06E-4800-82C3-D4B27522F9AB}"/>
    <cellStyle name="40% - Accent2 52 5 2 2" xfId="54031" xr:uid="{52004381-822B-43B7-885D-09CC881EFE70}"/>
    <cellStyle name="40% - Accent2 52 5 3" xfId="45179" xr:uid="{B2230E02-2D97-4799-8511-11B92EA32CE8}"/>
    <cellStyle name="40% - Accent2 52 6" xfId="18060" xr:uid="{A763EBE2-9CFD-42D5-AC59-7B5538D679A5}"/>
    <cellStyle name="40% - Accent2 52 6 2" xfId="26913" xr:uid="{F9D36C02-F8F7-472A-8C91-1FF6ABE8F06D}"/>
    <cellStyle name="40% - Accent2 52 6 2 2" xfId="55590" xr:uid="{010DE724-5460-4BC7-899B-6B6FEF30E45A}"/>
    <cellStyle name="40% - Accent2 52 6 3" xfId="46738" xr:uid="{34EC3427-0472-458C-A2BB-2E718BC0B8EB}"/>
    <cellStyle name="40% - Accent2 52 7" xfId="10801" xr:uid="{09D19062-42A9-48B3-87BF-090CDCCD7E18}"/>
    <cellStyle name="40% - Accent2 52 7 2" xfId="28506" xr:uid="{0FD41763-1DA8-4770-B8E0-DCCEE19ECE94}"/>
    <cellStyle name="40% - Accent2 52 7 2 2" xfId="57183" xr:uid="{0E30C3CA-EFA1-4AA2-B854-3281F5C73429}"/>
    <cellStyle name="40% - Accent2 52 7 3" xfId="39479" xr:uid="{E66FD719-E1D4-40D0-93A5-576FC0B6F119}"/>
    <cellStyle name="40% - Accent2 52 8" xfId="19654" xr:uid="{5AAD65F8-5B57-4BCD-BDC4-4A233FBE2327}"/>
    <cellStyle name="40% - Accent2 52 8 2" xfId="48331" xr:uid="{F23D0AC4-AB26-4BB9-98B2-0258B21EDD2F}"/>
    <cellStyle name="40% - Accent2 52 9" xfId="33774" xr:uid="{3587560C-40C5-498B-A68A-AC144B30448A}"/>
    <cellStyle name="40% - Accent2 53" xfId="5111" xr:uid="{CD0FE9E5-BED8-4C6A-B31E-496A44CF8C85}"/>
    <cellStyle name="40% - Accent2 53 2" xfId="6462" xr:uid="{2F5FC27B-F8ED-43EE-BAF4-1617957598CD}"/>
    <cellStyle name="40% - Accent2 53 2 2" xfId="12174" xr:uid="{1B0D29A2-8D89-42E7-8A47-8C935603EBB4}"/>
    <cellStyle name="40% - Accent2 53 2 2 2" xfId="40852" xr:uid="{12D659EE-DBAC-430B-9A7E-1D8D6D7A767A}"/>
    <cellStyle name="40% - Accent2 53 2 3" xfId="21027" xr:uid="{14FFC8B2-031B-4A8E-B156-9E22EA90E3D1}"/>
    <cellStyle name="40% - Accent2 53 2 3 2" xfId="49704" xr:uid="{71651218-E7AE-4208-936C-580C5F65D36F}"/>
    <cellStyle name="40% - Accent2 53 2 4" xfId="35147" xr:uid="{15C77801-02BC-48F0-B477-0AFC98DE1EE0}"/>
    <cellStyle name="40% - Accent2 53 3" xfId="7879" xr:uid="{A4A760BE-1F75-46A7-8E9C-4ED0542DC8E7}"/>
    <cellStyle name="40% - Accent2 53 3 2" xfId="13591" xr:uid="{7794F513-40B2-4FD9-B1EE-1B04D14DE479}"/>
    <cellStyle name="40% - Accent2 53 3 2 2" xfId="42269" xr:uid="{3FE34E30-F541-45D3-9695-8F8342934275}"/>
    <cellStyle name="40% - Accent2 53 3 3" xfId="22444" xr:uid="{DF54CDED-B922-42F7-A95E-70D14E576FA4}"/>
    <cellStyle name="40% - Accent2 53 3 3 2" xfId="51121" xr:uid="{5F261473-122C-4A95-BCB9-9F9E6ABBCC50}"/>
    <cellStyle name="40% - Accent2 53 3 4" xfId="36564" xr:uid="{AE74CDF8-449F-4FDA-B4D9-D9614E6A4C90}"/>
    <cellStyle name="40% - Accent2 53 4" xfId="9296" xr:uid="{6CE0AC94-F30D-4D72-8F0A-57CE411F321E}"/>
    <cellStyle name="40% - Accent2 53 4 2" xfId="15008" xr:uid="{6B5FA069-08DE-4F5C-A4B5-CE8DC57F7C1B}"/>
    <cellStyle name="40% - Accent2 53 4 2 2" xfId="43686" xr:uid="{7032658C-6BA1-4E38-91F6-4652FB992FEC}"/>
    <cellStyle name="40% - Accent2 53 4 3" xfId="23861" xr:uid="{2FED6D49-E0A7-40C6-AD75-1ECDC79E69E9}"/>
    <cellStyle name="40% - Accent2 53 4 3 2" xfId="52538" xr:uid="{FBD30277-EAC6-4E36-9389-034F44BC7B85}"/>
    <cellStyle name="40% - Accent2 53 4 4" xfId="37981" xr:uid="{09457B78-6FF1-414C-87C0-2CB119231F8C}"/>
    <cellStyle name="40% - Accent2 53 5" xfId="16523" xr:uid="{D9852BB4-2934-4A16-94F3-C377E4979C06}"/>
    <cellStyle name="40% - Accent2 53 5 2" xfId="25376" xr:uid="{49B7D122-5C6D-408F-B086-60447A4D0BA7}"/>
    <cellStyle name="40% - Accent2 53 5 2 2" xfId="54053" xr:uid="{CA97BD1F-04BB-49D1-84CB-2D8D9BE3F547}"/>
    <cellStyle name="40% - Accent2 53 5 3" xfId="45201" xr:uid="{9508D8EA-DB88-49D9-97D8-18351524CCDC}"/>
    <cellStyle name="40% - Accent2 53 6" xfId="18082" xr:uid="{CA3E79B6-C27A-480C-95E2-EB76C172CDE8}"/>
    <cellStyle name="40% - Accent2 53 6 2" xfId="26935" xr:uid="{9F25C2FD-5751-4EC2-9B70-485EBC25F7FD}"/>
    <cellStyle name="40% - Accent2 53 6 2 2" xfId="55612" xr:uid="{E2A6F7B1-0713-4AC5-954A-D800B16DBDB7}"/>
    <cellStyle name="40% - Accent2 53 6 3" xfId="46760" xr:uid="{63F8EB7B-CC09-487A-8587-D799187C6D2D}"/>
    <cellStyle name="40% - Accent2 53 7" xfId="10823" xr:uid="{19CC1B45-8E61-475A-9097-CD0A80D7E7BC}"/>
    <cellStyle name="40% - Accent2 53 7 2" xfId="28528" xr:uid="{C4BEDF8B-1DE3-48EB-B732-04315DA95CF8}"/>
    <cellStyle name="40% - Accent2 53 7 2 2" xfId="57205" xr:uid="{6C9F8137-1CB1-40DD-84B9-09D17267432E}"/>
    <cellStyle name="40% - Accent2 53 7 3" xfId="39501" xr:uid="{5B558B87-5254-40D9-93CE-A86CDA017193}"/>
    <cellStyle name="40% - Accent2 53 8" xfId="19676" xr:uid="{D4A0E265-7F51-469A-AA93-219C04B393C2}"/>
    <cellStyle name="40% - Accent2 53 8 2" xfId="48353" xr:uid="{E30A5B7A-E741-40E3-A361-E4D8D076066E}"/>
    <cellStyle name="40% - Accent2 53 9" xfId="33796" xr:uid="{0E1194AE-8ADF-4E85-A2CD-85FC39A1333B}"/>
    <cellStyle name="40% - Accent2 54" xfId="5133" xr:uid="{CFB0F2B0-0AA9-4E1E-BD5A-20CE121E5A03}"/>
    <cellStyle name="40% - Accent2 54 2" xfId="6484" xr:uid="{5F5E8AA5-E633-4EFF-AE5F-FAB1D7FCEA03}"/>
    <cellStyle name="40% - Accent2 54 2 2" xfId="12196" xr:uid="{1205FBCA-348F-40D3-B6CA-83532375CC2A}"/>
    <cellStyle name="40% - Accent2 54 2 2 2" xfId="40874" xr:uid="{87BAD49B-F0A6-4320-8D00-E33355A46FE8}"/>
    <cellStyle name="40% - Accent2 54 2 3" xfId="21049" xr:uid="{B76A0F86-D00C-486A-9668-4B346EE4EB23}"/>
    <cellStyle name="40% - Accent2 54 2 3 2" xfId="49726" xr:uid="{ADA16074-D60B-44E8-8F18-A2453BC1E133}"/>
    <cellStyle name="40% - Accent2 54 2 4" xfId="35169" xr:uid="{FC2B486A-6976-43FA-8613-A9FB2D225DAD}"/>
    <cellStyle name="40% - Accent2 54 3" xfId="7901" xr:uid="{F63D5E76-DBBD-4776-9CD6-8F26A8C0FF50}"/>
    <cellStyle name="40% - Accent2 54 3 2" xfId="13613" xr:uid="{C1D9E768-9D2D-4AE6-9444-EB6B04B52F5A}"/>
    <cellStyle name="40% - Accent2 54 3 2 2" xfId="42291" xr:uid="{0E65F818-C694-46F5-8157-D0095E7C27B8}"/>
    <cellStyle name="40% - Accent2 54 3 3" xfId="22466" xr:uid="{FE0857CF-7FC2-46AE-A238-48C08A2C8ECE}"/>
    <cellStyle name="40% - Accent2 54 3 3 2" xfId="51143" xr:uid="{98ED0C29-3868-4F49-A762-EA8EFB43EE97}"/>
    <cellStyle name="40% - Accent2 54 3 4" xfId="36586" xr:uid="{A1DCFFF6-7679-4775-B831-49467661654C}"/>
    <cellStyle name="40% - Accent2 54 4" xfId="9318" xr:uid="{A3549274-941C-4180-A262-A995104B7AD8}"/>
    <cellStyle name="40% - Accent2 54 4 2" xfId="15030" xr:uid="{9B8F7264-76FC-4EEB-AB46-5822081461E6}"/>
    <cellStyle name="40% - Accent2 54 4 2 2" xfId="43708" xr:uid="{A83E5CDA-1525-4B9B-96AC-2916D010E713}"/>
    <cellStyle name="40% - Accent2 54 4 3" xfId="23883" xr:uid="{17D731C5-63EA-49D8-988B-28251F3141D3}"/>
    <cellStyle name="40% - Accent2 54 4 3 2" xfId="52560" xr:uid="{FCAB6DF4-A5FE-4CB7-8774-162287F4AD7D}"/>
    <cellStyle name="40% - Accent2 54 4 4" xfId="38003" xr:uid="{5802D75D-5CD4-4724-A9ED-D9F76831476B}"/>
    <cellStyle name="40% - Accent2 54 5" xfId="16545" xr:uid="{93C5792A-0B22-49FB-A82F-FD6A3F3C0747}"/>
    <cellStyle name="40% - Accent2 54 5 2" xfId="25398" xr:uid="{B2431F6A-1D74-45D6-A55F-CFE6714C374A}"/>
    <cellStyle name="40% - Accent2 54 5 2 2" xfId="54075" xr:uid="{14421299-9907-4629-AF2D-0219CD631C98}"/>
    <cellStyle name="40% - Accent2 54 5 3" xfId="45223" xr:uid="{11E88DBF-716F-44E7-8288-6ECC5CCF5CDE}"/>
    <cellStyle name="40% - Accent2 54 6" xfId="18104" xr:uid="{8E7C79CE-4A17-4AA1-909B-EDCEDBD5313B}"/>
    <cellStyle name="40% - Accent2 54 6 2" xfId="26957" xr:uid="{EEE67F96-73FA-48BF-BE44-CE7EEC5E06C9}"/>
    <cellStyle name="40% - Accent2 54 6 2 2" xfId="55634" xr:uid="{225B8007-D727-492F-B1CA-F94A226AE36B}"/>
    <cellStyle name="40% - Accent2 54 6 3" xfId="46782" xr:uid="{3832534A-0563-43D1-AD22-40D7C77A67CD}"/>
    <cellStyle name="40% - Accent2 54 7" xfId="10845" xr:uid="{8BA497CD-5142-49C8-85BD-30C5163A3EC7}"/>
    <cellStyle name="40% - Accent2 54 7 2" xfId="28550" xr:uid="{9DF9C994-D4A3-4A2B-A12E-48419266071D}"/>
    <cellStyle name="40% - Accent2 54 7 2 2" xfId="57227" xr:uid="{F1F19520-AC41-45DD-BBA7-DAA9CC895BF5}"/>
    <cellStyle name="40% - Accent2 54 7 3" xfId="39523" xr:uid="{3BDA59EB-DA19-4575-8490-C29842E23DBA}"/>
    <cellStyle name="40% - Accent2 54 8" xfId="19698" xr:uid="{41FD90C6-8EA0-4190-8303-9550440F5CB4}"/>
    <cellStyle name="40% - Accent2 54 8 2" xfId="48375" xr:uid="{D0BA92AC-8D69-45A1-9282-E0AE6B78BD81}"/>
    <cellStyle name="40% - Accent2 54 9" xfId="33818" xr:uid="{13F387AB-F310-4CA8-9BBC-DF9299723A4E}"/>
    <cellStyle name="40% - Accent2 55" xfId="5155" xr:uid="{88B2FB3B-8349-4555-AA83-C05EC2E5347D}"/>
    <cellStyle name="40% - Accent2 55 2" xfId="6506" xr:uid="{1F07C6BB-952D-4EEF-BD8F-F48BB2E8BB22}"/>
    <cellStyle name="40% - Accent2 55 2 2" xfId="12218" xr:uid="{DF4B1C2D-EDF1-4C71-8FAD-C81ED8D32DEC}"/>
    <cellStyle name="40% - Accent2 55 2 2 2" xfId="40896" xr:uid="{B8E2AB0A-5FFB-43AC-AF3D-BFCA1FF618A5}"/>
    <cellStyle name="40% - Accent2 55 2 3" xfId="21071" xr:uid="{8AC18712-4789-425E-BCB8-774CB7BE617F}"/>
    <cellStyle name="40% - Accent2 55 2 3 2" xfId="49748" xr:uid="{5D40390A-B29C-4DD0-B48E-54FBD9F1FBD8}"/>
    <cellStyle name="40% - Accent2 55 2 4" xfId="35191" xr:uid="{D403F49C-9CF1-4B13-96F1-E46307019880}"/>
    <cellStyle name="40% - Accent2 55 3" xfId="7923" xr:uid="{EC77368F-80FB-4DC7-BD5C-74B917914013}"/>
    <cellStyle name="40% - Accent2 55 3 2" xfId="13635" xr:uid="{EC5CBAC4-EE05-4397-9D13-A8E179AE5B6D}"/>
    <cellStyle name="40% - Accent2 55 3 2 2" xfId="42313" xr:uid="{786DA47E-E07B-4A24-BABB-A509C4D89D20}"/>
    <cellStyle name="40% - Accent2 55 3 3" xfId="22488" xr:uid="{86151B49-E7B1-4A22-A151-53DD3BE7CAFF}"/>
    <cellStyle name="40% - Accent2 55 3 3 2" xfId="51165" xr:uid="{104FD6BF-E4ED-49C0-950F-A691815116F7}"/>
    <cellStyle name="40% - Accent2 55 3 4" xfId="36608" xr:uid="{008D2E5D-3C0A-489E-9F38-678EC80B5B2E}"/>
    <cellStyle name="40% - Accent2 55 4" xfId="9340" xr:uid="{EC87F9AB-8AE1-45BB-A509-86459A5630C3}"/>
    <cellStyle name="40% - Accent2 55 4 2" xfId="15052" xr:uid="{ABC9CFFE-6A53-44F7-9611-0353B2C3CF38}"/>
    <cellStyle name="40% - Accent2 55 4 2 2" xfId="43730" xr:uid="{8C4CC104-83BC-4FEC-89F3-79218E7D0E80}"/>
    <cellStyle name="40% - Accent2 55 4 3" xfId="23905" xr:uid="{4D4D3784-1852-498A-BA1F-6C280176A35F}"/>
    <cellStyle name="40% - Accent2 55 4 3 2" xfId="52582" xr:uid="{417670C9-1A33-46BB-8ADB-45465AF8CC49}"/>
    <cellStyle name="40% - Accent2 55 4 4" xfId="38025" xr:uid="{6EA77A53-554E-44EE-9B24-03A4042687DE}"/>
    <cellStyle name="40% - Accent2 55 5" xfId="16567" xr:uid="{D28B139E-CDD8-462D-A1F5-84ACDCB15F0D}"/>
    <cellStyle name="40% - Accent2 55 5 2" xfId="25420" xr:uid="{DD506029-41A3-4D6B-BEC5-C76E8553549E}"/>
    <cellStyle name="40% - Accent2 55 5 2 2" xfId="54097" xr:uid="{9CABC324-D13E-4F47-9A0B-BA4A6944D5A8}"/>
    <cellStyle name="40% - Accent2 55 5 3" xfId="45245" xr:uid="{25DE2623-9E43-44A3-8C2D-65C8D78DF0E9}"/>
    <cellStyle name="40% - Accent2 55 6" xfId="18126" xr:uid="{81B30983-F0D1-4D87-942C-14D9B226E4D5}"/>
    <cellStyle name="40% - Accent2 55 6 2" xfId="26979" xr:uid="{F9E23950-2C80-48C8-ABBC-3194CCFEAD27}"/>
    <cellStyle name="40% - Accent2 55 6 2 2" xfId="55656" xr:uid="{15A93719-5188-4DDE-B76D-31C1749976AE}"/>
    <cellStyle name="40% - Accent2 55 6 3" xfId="46804" xr:uid="{018FFC5A-391E-4FFE-93DF-D4CEBE15B47A}"/>
    <cellStyle name="40% - Accent2 55 7" xfId="10867" xr:uid="{01CA3077-9BAF-442C-9890-5008055E50ED}"/>
    <cellStyle name="40% - Accent2 55 7 2" xfId="28572" xr:uid="{F4A28A4C-D348-4E13-8ACB-45F41F086EF8}"/>
    <cellStyle name="40% - Accent2 55 7 2 2" xfId="57249" xr:uid="{8801F6A8-FCF7-437D-A891-2DFFC1DF26FF}"/>
    <cellStyle name="40% - Accent2 55 7 3" xfId="39545" xr:uid="{AB58E028-2933-4F5C-B05C-3B144A007998}"/>
    <cellStyle name="40% - Accent2 55 8" xfId="19720" xr:uid="{36B68C8A-87A6-4206-B724-61A89D3C3BFF}"/>
    <cellStyle name="40% - Accent2 55 8 2" xfId="48397" xr:uid="{FFD94850-534C-4BD9-8461-8727FF826671}"/>
    <cellStyle name="40% - Accent2 55 9" xfId="33840" xr:uid="{B10E5574-1758-42F7-A732-B9463B94F3C5}"/>
    <cellStyle name="40% - Accent2 56" xfId="5177" xr:uid="{4C48C889-8CCB-42FA-B962-272A90BCB6D7}"/>
    <cellStyle name="40% - Accent2 56 2" xfId="6528" xr:uid="{11A2229F-4663-4734-91B2-99DB6966ED64}"/>
    <cellStyle name="40% - Accent2 56 2 2" xfId="12240" xr:uid="{E0102CDD-FB4E-409D-85A6-6A6C4F281AEF}"/>
    <cellStyle name="40% - Accent2 56 2 2 2" xfId="40918" xr:uid="{DC973389-EBBD-4898-9C57-AB88C0B54166}"/>
    <cellStyle name="40% - Accent2 56 2 3" xfId="21093" xr:uid="{C0FA4A6B-F9FA-4594-A748-D59E5EBD8EE6}"/>
    <cellStyle name="40% - Accent2 56 2 3 2" xfId="49770" xr:uid="{DE3B3D44-E97F-42C8-9853-7D9E3602689C}"/>
    <cellStyle name="40% - Accent2 56 2 4" xfId="35213" xr:uid="{65944C6C-4E79-41FC-AE9C-67999F0359A0}"/>
    <cellStyle name="40% - Accent2 56 3" xfId="7945" xr:uid="{D3A6874F-B87B-4761-884C-63A92BED508B}"/>
    <cellStyle name="40% - Accent2 56 3 2" xfId="13657" xr:uid="{5BD5C33E-0A98-465A-9954-4E27E1744F26}"/>
    <cellStyle name="40% - Accent2 56 3 2 2" xfId="42335" xr:uid="{24D98249-719F-462C-9C91-D84B1A3CBB7E}"/>
    <cellStyle name="40% - Accent2 56 3 3" xfId="22510" xr:uid="{B6E81DAC-3D13-4700-8225-EE471D4690A5}"/>
    <cellStyle name="40% - Accent2 56 3 3 2" xfId="51187" xr:uid="{A27880ED-2F5C-4213-9741-D85D41C92EAA}"/>
    <cellStyle name="40% - Accent2 56 3 4" xfId="36630" xr:uid="{3747BECE-12E3-4A04-A4E1-B853D2100E89}"/>
    <cellStyle name="40% - Accent2 56 4" xfId="9362" xr:uid="{6379DF5E-A681-48AC-A30D-09F2E30A0AE2}"/>
    <cellStyle name="40% - Accent2 56 4 2" xfId="15074" xr:uid="{B05A0B1E-DD05-4401-98C0-07270686F9D1}"/>
    <cellStyle name="40% - Accent2 56 4 2 2" xfId="43752" xr:uid="{D415343F-B097-4748-A4D4-2D6C150DB420}"/>
    <cellStyle name="40% - Accent2 56 4 3" xfId="23927" xr:uid="{FB7F4AE9-7E5D-495A-AB38-D60CBA7F2E70}"/>
    <cellStyle name="40% - Accent2 56 4 3 2" xfId="52604" xr:uid="{9692A45A-BB7A-45E3-A667-15506344E17A}"/>
    <cellStyle name="40% - Accent2 56 4 4" xfId="38047" xr:uid="{139EBD14-1AE0-4028-951A-9A61040A706B}"/>
    <cellStyle name="40% - Accent2 56 5" xfId="16589" xr:uid="{8F7B45C5-19C5-4BB7-886F-8CAE8672A0F4}"/>
    <cellStyle name="40% - Accent2 56 5 2" xfId="25442" xr:uid="{9AE714A8-B431-4087-8A67-C26A1FC3AED1}"/>
    <cellStyle name="40% - Accent2 56 5 2 2" xfId="54119" xr:uid="{C5E557D7-0385-4EC4-A540-7E0629B9AD15}"/>
    <cellStyle name="40% - Accent2 56 5 3" xfId="45267" xr:uid="{DDED0411-FC17-4B47-B576-CD328A560252}"/>
    <cellStyle name="40% - Accent2 56 6" xfId="18148" xr:uid="{5B4E50D5-3961-4641-8B5A-DADFAEECD95C}"/>
    <cellStyle name="40% - Accent2 56 6 2" xfId="27001" xr:uid="{39E473BC-5579-49D5-8ADB-354F52B245DE}"/>
    <cellStyle name="40% - Accent2 56 6 2 2" xfId="55678" xr:uid="{87460A45-E180-4085-BA61-EBFC90D71B40}"/>
    <cellStyle name="40% - Accent2 56 6 3" xfId="46826" xr:uid="{7C28FE64-408A-4F7A-AD88-886C0FDB0290}"/>
    <cellStyle name="40% - Accent2 56 7" xfId="10889" xr:uid="{2C508BC7-C323-4818-88A3-38EA979F691D}"/>
    <cellStyle name="40% - Accent2 56 7 2" xfId="28594" xr:uid="{931EA1DF-97AB-49DB-9056-2AB84596B676}"/>
    <cellStyle name="40% - Accent2 56 7 2 2" xfId="57271" xr:uid="{B2D4503A-F7C5-4746-9967-6751FD563ECC}"/>
    <cellStyle name="40% - Accent2 56 7 3" xfId="39567" xr:uid="{13A6BDEE-076B-4DC7-A4D4-B619FB68857E}"/>
    <cellStyle name="40% - Accent2 56 8" xfId="19742" xr:uid="{741E7EB0-3C34-437D-A5CF-E55A00148DF8}"/>
    <cellStyle name="40% - Accent2 56 8 2" xfId="48419" xr:uid="{B88A2555-5E00-41F8-9F7F-6408C514F4DD}"/>
    <cellStyle name="40% - Accent2 56 9" xfId="33862" xr:uid="{A44D02A3-4F1C-4C49-94C8-0F14D5E2B8E8}"/>
    <cellStyle name="40% - Accent2 57" xfId="5199" xr:uid="{7499231B-A9FD-4C2C-9ED5-AF6BAAF7A187}"/>
    <cellStyle name="40% - Accent2 57 2" xfId="6550" xr:uid="{CD7CC8A9-0B17-47CB-8B6D-0FF9C669F6F5}"/>
    <cellStyle name="40% - Accent2 57 2 2" xfId="12262" xr:uid="{DF6A6574-2CE3-4531-8AF2-10D01D799584}"/>
    <cellStyle name="40% - Accent2 57 2 2 2" xfId="40940" xr:uid="{3D9227CB-C82E-4970-AAB9-57B05C2C176C}"/>
    <cellStyle name="40% - Accent2 57 2 3" xfId="21115" xr:uid="{9B760AFB-3992-4C01-862B-D28213722C34}"/>
    <cellStyle name="40% - Accent2 57 2 3 2" xfId="49792" xr:uid="{39EF8180-E0F2-4A08-A134-CF9ED27F640A}"/>
    <cellStyle name="40% - Accent2 57 2 4" xfId="35235" xr:uid="{FD74F1BA-886D-4163-B2D9-8B686E79520A}"/>
    <cellStyle name="40% - Accent2 57 3" xfId="7967" xr:uid="{7DB98B6F-F445-44D9-8D6E-DAABA49114DE}"/>
    <cellStyle name="40% - Accent2 57 3 2" xfId="13679" xr:uid="{4F95A8D8-0B16-411A-A687-AD9FE888B2FF}"/>
    <cellStyle name="40% - Accent2 57 3 2 2" xfId="42357" xr:uid="{C18512EF-34CA-4C2B-B94C-BE4A449F4376}"/>
    <cellStyle name="40% - Accent2 57 3 3" xfId="22532" xr:uid="{3C2E4730-CE10-4D16-8FF2-3CD48A889DEC}"/>
    <cellStyle name="40% - Accent2 57 3 3 2" xfId="51209" xr:uid="{AADA00B6-344E-4F4A-896E-6199D4AE181D}"/>
    <cellStyle name="40% - Accent2 57 3 4" xfId="36652" xr:uid="{F08CF3F8-B58B-4140-9372-257FD64F6E01}"/>
    <cellStyle name="40% - Accent2 57 4" xfId="9384" xr:uid="{CD5DF02D-5A6B-455A-A0C6-80245BA2DC2F}"/>
    <cellStyle name="40% - Accent2 57 4 2" xfId="15096" xr:uid="{07AB9099-2500-4ECE-8061-06A724BFB3A8}"/>
    <cellStyle name="40% - Accent2 57 4 2 2" xfId="43774" xr:uid="{8395D257-B65B-484B-BD74-206584EF9F66}"/>
    <cellStyle name="40% - Accent2 57 4 3" xfId="23949" xr:uid="{D8DFB449-1C4C-4C19-A696-4B7455F8C80E}"/>
    <cellStyle name="40% - Accent2 57 4 3 2" xfId="52626" xr:uid="{5A869F98-6511-43F5-8CD3-B85966347C4B}"/>
    <cellStyle name="40% - Accent2 57 4 4" xfId="38069" xr:uid="{6E97C52F-8B5A-432A-936E-FD37DCB64A9C}"/>
    <cellStyle name="40% - Accent2 57 5" xfId="16611" xr:uid="{B8276AEE-4DEB-4401-BBE8-B54944B6C29E}"/>
    <cellStyle name="40% - Accent2 57 5 2" xfId="25464" xr:uid="{9CB6F532-520B-4626-861F-54CB9BDF1AE3}"/>
    <cellStyle name="40% - Accent2 57 5 2 2" xfId="54141" xr:uid="{4C195812-DE38-4692-92C2-1874C983EF15}"/>
    <cellStyle name="40% - Accent2 57 5 3" xfId="45289" xr:uid="{B567F88F-327E-4154-88D2-438F94C88970}"/>
    <cellStyle name="40% - Accent2 57 6" xfId="18170" xr:uid="{8BA663FC-2F00-455F-B99A-7AA786F0CA9A}"/>
    <cellStyle name="40% - Accent2 57 6 2" xfId="27023" xr:uid="{095C54EB-54CC-4730-A723-261BC66549DA}"/>
    <cellStyle name="40% - Accent2 57 6 2 2" xfId="55700" xr:uid="{EFC812D3-3BD9-43B3-BFF2-FA59F5D4F365}"/>
    <cellStyle name="40% - Accent2 57 6 3" xfId="46848" xr:uid="{CFEE844E-B69A-4782-B2E4-A0A328F276FA}"/>
    <cellStyle name="40% - Accent2 57 7" xfId="10911" xr:uid="{1B65AC74-98B5-4D37-9FB2-0FBB3D511D6D}"/>
    <cellStyle name="40% - Accent2 57 7 2" xfId="28616" xr:uid="{DECF4797-2536-46AD-86AE-B0186325EA38}"/>
    <cellStyle name="40% - Accent2 57 7 2 2" xfId="57293" xr:uid="{C299B189-D19F-40D6-9D1E-CA780BAD8D56}"/>
    <cellStyle name="40% - Accent2 57 7 3" xfId="39589" xr:uid="{242146CC-3D3A-4A84-B36F-04ED28AFB492}"/>
    <cellStyle name="40% - Accent2 57 8" xfId="19764" xr:uid="{820C68C6-2112-4B34-A5C1-0E65D06E0479}"/>
    <cellStyle name="40% - Accent2 57 8 2" xfId="48441" xr:uid="{7B3D4188-7472-4264-99CA-CFBDDD6FCF0E}"/>
    <cellStyle name="40% - Accent2 57 9" xfId="33884" xr:uid="{62C61417-82AB-479F-A503-8D2E9E9E59BC}"/>
    <cellStyle name="40% - Accent2 58" xfId="5221" xr:uid="{7E7EEACA-0C12-4C75-B708-049D73EF5D9A}"/>
    <cellStyle name="40% - Accent2 58 2" xfId="6572" xr:uid="{AAD9F411-0AE3-40CE-AA23-1F49C612C9D1}"/>
    <cellStyle name="40% - Accent2 58 2 2" xfId="12284" xr:uid="{68A9BFDF-785D-41BD-9818-8BCF60CEFB9C}"/>
    <cellStyle name="40% - Accent2 58 2 2 2" xfId="40962" xr:uid="{3A700E21-9B92-45C2-A343-CD8275E50ADB}"/>
    <cellStyle name="40% - Accent2 58 2 3" xfId="21137" xr:uid="{553C7395-E097-4D53-90CD-5CC6BC9A8FC3}"/>
    <cellStyle name="40% - Accent2 58 2 3 2" xfId="49814" xr:uid="{992FFAAC-6904-444B-99FB-8338DFA8153E}"/>
    <cellStyle name="40% - Accent2 58 2 4" xfId="35257" xr:uid="{A7176257-F581-4426-98B1-A0C304114F50}"/>
    <cellStyle name="40% - Accent2 58 3" xfId="7989" xr:uid="{39575D62-26C8-4C10-ABD9-72801EAC1BBD}"/>
    <cellStyle name="40% - Accent2 58 3 2" xfId="13701" xr:uid="{64B695AF-DCF5-400D-9CE8-E4066DCC922A}"/>
    <cellStyle name="40% - Accent2 58 3 2 2" xfId="42379" xr:uid="{4C911B54-D5F7-4236-8B3C-07C3035719B0}"/>
    <cellStyle name="40% - Accent2 58 3 3" xfId="22554" xr:uid="{970EA763-7559-49D9-9E3C-D66B515CD1BE}"/>
    <cellStyle name="40% - Accent2 58 3 3 2" xfId="51231" xr:uid="{B7A19C5E-8951-4EC8-8FC1-E9A061CA1DDE}"/>
    <cellStyle name="40% - Accent2 58 3 4" xfId="36674" xr:uid="{C20A9F7B-64FC-4DB1-B19C-8ADDDB390825}"/>
    <cellStyle name="40% - Accent2 58 4" xfId="9406" xr:uid="{504E2DA9-964F-45AD-8D1E-05D73F3956A1}"/>
    <cellStyle name="40% - Accent2 58 4 2" xfId="15118" xr:uid="{3B0E0FB7-880F-4549-9466-C141F680C66D}"/>
    <cellStyle name="40% - Accent2 58 4 2 2" xfId="43796" xr:uid="{A6D525C7-449C-4B59-B2B6-CBA370BC5633}"/>
    <cellStyle name="40% - Accent2 58 4 3" xfId="23971" xr:uid="{C65CC5F1-595F-4877-B749-4B3320F4A94A}"/>
    <cellStyle name="40% - Accent2 58 4 3 2" xfId="52648" xr:uid="{0DA70D36-7EA8-4FC4-8989-1D74A68BECD1}"/>
    <cellStyle name="40% - Accent2 58 4 4" xfId="38091" xr:uid="{E535E2DB-C4F5-40BF-8132-910A4BF9C6D3}"/>
    <cellStyle name="40% - Accent2 58 5" xfId="16633" xr:uid="{857D4FEE-8873-4B80-99E7-F8C6E9ACA4EE}"/>
    <cellStyle name="40% - Accent2 58 5 2" xfId="25486" xr:uid="{124BF3BA-1CAF-4814-A015-F92BAB56BFAC}"/>
    <cellStyle name="40% - Accent2 58 5 2 2" xfId="54163" xr:uid="{2F377D02-C8B6-4ECC-8308-9215C338F5EF}"/>
    <cellStyle name="40% - Accent2 58 5 3" xfId="45311" xr:uid="{E9BEE628-44CD-45AC-A1E7-11B70A2F50B7}"/>
    <cellStyle name="40% - Accent2 58 6" xfId="18192" xr:uid="{FD81E705-09CD-4669-A350-CB2B90E970D9}"/>
    <cellStyle name="40% - Accent2 58 6 2" xfId="27045" xr:uid="{F294A642-DD4D-461D-A5AC-2666D5E4E730}"/>
    <cellStyle name="40% - Accent2 58 6 2 2" xfId="55722" xr:uid="{40AA7F89-0252-4B8E-90B1-FF7D3C2CED96}"/>
    <cellStyle name="40% - Accent2 58 6 3" xfId="46870" xr:uid="{282E785B-AE9F-4E0B-9997-1B1B2128E4AA}"/>
    <cellStyle name="40% - Accent2 58 7" xfId="10933" xr:uid="{7413D6E7-1FCD-47B7-A102-7C21AA2C1AC0}"/>
    <cellStyle name="40% - Accent2 58 7 2" xfId="28638" xr:uid="{B0BFF4E9-A09A-4982-8987-F0767DBF04D4}"/>
    <cellStyle name="40% - Accent2 58 7 2 2" xfId="57315" xr:uid="{ACF317EB-8EA6-4700-A8C9-BC9F10AE5A78}"/>
    <cellStyle name="40% - Accent2 58 7 3" xfId="39611" xr:uid="{491220F6-2AB1-430C-9305-8E5B9FEFFB44}"/>
    <cellStyle name="40% - Accent2 58 8" xfId="19786" xr:uid="{054A97B0-6ECE-4EC3-9A8E-45B333E2C9B1}"/>
    <cellStyle name="40% - Accent2 58 8 2" xfId="48463" xr:uid="{5DD77F25-093E-434A-83F9-C4F67EEFB240}"/>
    <cellStyle name="40% - Accent2 58 9" xfId="33906" xr:uid="{78A51966-703D-4E06-A5F1-B5F9589AD3B8}"/>
    <cellStyle name="40% - Accent2 59" xfId="5243" xr:uid="{A6912DB2-F266-4438-B5E5-475A5543CD62}"/>
    <cellStyle name="40% - Accent2 59 2" xfId="6594" xr:uid="{6B09C3DC-8F81-4E95-AE10-BE79434AA5BA}"/>
    <cellStyle name="40% - Accent2 59 2 2" xfId="12306" xr:uid="{B8ADF21A-62B2-4113-A00B-455857D47338}"/>
    <cellStyle name="40% - Accent2 59 2 2 2" xfId="40984" xr:uid="{00587C28-5A36-4529-96C2-10BEDBB262C0}"/>
    <cellStyle name="40% - Accent2 59 2 3" xfId="21159" xr:uid="{6F433D20-0CB4-450F-8C02-3F463731A45E}"/>
    <cellStyle name="40% - Accent2 59 2 3 2" xfId="49836" xr:uid="{D4EEAFFA-ADD5-42EE-A08A-E1313353D7E6}"/>
    <cellStyle name="40% - Accent2 59 2 4" xfId="35279" xr:uid="{69237FFA-BB5A-4016-86B7-C4F19C03823B}"/>
    <cellStyle name="40% - Accent2 59 3" xfId="8011" xr:uid="{E47C76DC-A727-41C5-8828-451ECB43C4A8}"/>
    <cellStyle name="40% - Accent2 59 3 2" xfId="13723" xr:uid="{99438A12-860E-41F2-A965-DF97A7E0BEB9}"/>
    <cellStyle name="40% - Accent2 59 3 2 2" xfId="42401" xr:uid="{D082AD25-5802-49C8-A216-27CF0F1E067A}"/>
    <cellStyle name="40% - Accent2 59 3 3" xfId="22576" xr:uid="{D7CDBAE4-2BE1-4CEA-864A-6FA667C9F85E}"/>
    <cellStyle name="40% - Accent2 59 3 3 2" xfId="51253" xr:uid="{FD098C9D-980B-4C69-8E6D-2237EDF85440}"/>
    <cellStyle name="40% - Accent2 59 3 4" xfId="36696" xr:uid="{464C2726-8AC0-46FC-9490-5B95074B94D6}"/>
    <cellStyle name="40% - Accent2 59 4" xfId="9428" xr:uid="{298384B1-3871-439C-83CE-DF752F3E7D84}"/>
    <cellStyle name="40% - Accent2 59 4 2" xfId="15140" xr:uid="{E50AC3A0-21A8-43C4-B69B-85B8A392EE38}"/>
    <cellStyle name="40% - Accent2 59 4 2 2" xfId="43818" xr:uid="{68C2089A-6C1D-4A29-BD0D-14486C338633}"/>
    <cellStyle name="40% - Accent2 59 4 3" xfId="23993" xr:uid="{8EF9655C-5438-4131-9A3D-2681AC6E7ED4}"/>
    <cellStyle name="40% - Accent2 59 4 3 2" xfId="52670" xr:uid="{C562AE1F-0B8A-426A-8F55-AA2CE58AD340}"/>
    <cellStyle name="40% - Accent2 59 4 4" xfId="38113" xr:uid="{13310D4F-353D-42C2-806F-A1D381DDF072}"/>
    <cellStyle name="40% - Accent2 59 5" xfId="16655" xr:uid="{DB95C4B3-5BE0-4CAA-8452-B943A357D921}"/>
    <cellStyle name="40% - Accent2 59 5 2" xfId="25508" xr:uid="{314B0EFD-D8AE-4E70-A494-10AFB221DF9B}"/>
    <cellStyle name="40% - Accent2 59 5 2 2" xfId="54185" xr:uid="{D0DC9A2A-38F0-4D9F-B31A-ECB73923FEAA}"/>
    <cellStyle name="40% - Accent2 59 5 3" xfId="45333" xr:uid="{2749874A-9582-4DC6-96B8-C0C91EE2F52C}"/>
    <cellStyle name="40% - Accent2 59 6" xfId="18214" xr:uid="{CD54A7E9-27BC-41E1-ABB8-1EFCA2FFAE15}"/>
    <cellStyle name="40% - Accent2 59 6 2" xfId="27067" xr:uid="{BC9BA07D-0110-4845-B1BD-13E398676AE7}"/>
    <cellStyle name="40% - Accent2 59 6 2 2" xfId="55744" xr:uid="{5E8D9792-652F-4866-BBAB-D2E023973C97}"/>
    <cellStyle name="40% - Accent2 59 6 3" xfId="46892" xr:uid="{0D824AF1-FDC8-4055-82B4-1389026C865B}"/>
    <cellStyle name="40% - Accent2 59 7" xfId="10955" xr:uid="{4C150CCF-278E-4548-B835-A8A427C9E6BA}"/>
    <cellStyle name="40% - Accent2 59 7 2" xfId="28660" xr:uid="{1C694B59-56BE-4A51-857E-444C7E6F11AA}"/>
    <cellStyle name="40% - Accent2 59 7 2 2" xfId="57337" xr:uid="{6DB516E3-873B-430C-8CD2-84134CE4DC66}"/>
    <cellStyle name="40% - Accent2 59 7 3" xfId="39633" xr:uid="{62E1AA44-AFED-473E-BB26-56A7B663FFC8}"/>
    <cellStyle name="40% - Accent2 59 8" xfId="19808" xr:uid="{9CE12556-63F6-4C70-94AB-AC7EFD80F6FD}"/>
    <cellStyle name="40% - Accent2 59 8 2" xfId="48485" xr:uid="{D2132C2F-3956-4D6C-ACB8-D51326758B2A}"/>
    <cellStyle name="40% - Accent2 59 9" xfId="33928" xr:uid="{CFC7EACD-78BC-4A24-AE5E-2894C82736A8}"/>
    <cellStyle name="40% - Accent2 6" xfId="272" xr:uid="{7B120F4B-AAEA-4E47-8098-BBA1EA50C9A2}"/>
    <cellStyle name="40% - Accent2 6 10" xfId="4077" xr:uid="{1982FED9-81FA-4A14-BDD3-90A8B42D1AEB}"/>
    <cellStyle name="40% - Accent2 6 10 2" xfId="32762" xr:uid="{DCBC25D6-E81B-4482-9737-E3453C15EBC2}"/>
    <cellStyle name="40% - Accent2 6 11" xfId="9789" xr:uid="{0B1E096F-EDF9-4328-870B-BF4BE998A756}"/>
    <cellStyle name="40% - Accent2 6 11 2" xfId="38467" xr:uid="{76CEAEED-551E-48C3-B985-903510C09EAB}"/>
    <cellStyle name="40% - Accent2 6 12" xfId="18642" xr:uid="{AD761EA9-F487-4072-A6E0-876E7E17FC12}"/>
    <cellStyle name="40% - Accent2 6 12 2" xfId="47319" xr:uid="{8492F18F-0D71-4B29-B0B8-ED387CF31C3F}"/>
    <cellStyle name="40% - Accent2 6 13" xfId="29186" xr:uid="{EDC4CE4A-0B79-4FD7-9F9A-B72E7BF14635}"/>
    <cellStyle name="40% - Accent2 6 2" xfId="347" xr:uid="{009246FC-4324-4B63-A40E-8B9FB0BE958A}"/>
    <cellStyle name="40% - Accent2 6 2 2" xfId="2314" xr:uid="{58D0F2CE-CD14-4650-91F4-CC0F05340AB1}"/>
    <cellStyle name="40% - Accent2 6 2 2 2" xfId="31054" xr:uid="{B0D5D8DB-7E79-4F4B-99D7-869426562A35}"/>
    <cellStyle name="40% - Accent2 6 2 3" xfId="5428" xr:uid="{E9DFF47A-BED6-4B8C-ACCA-E24409680171}"/>
    <cellStyle name="40% - Accent2 6 2 3 2" xfId="34113" xr:uid="{AFFCB27D-4288-46B4-88C4-68060A2284BE}"/>
    <cellStyle name="40% - Accent2 6 2 4" xfId="11140" xr:uid="{23D9D26C-9EB5-4735-955E-6A9365FC4251}"/>
    <cellStyle name="40% - Accent2 6 2 4 2" xfId="39818" xr:uid="{A8734721-E507-4581-8CD7-406879F98560}"/>
    <cellStyle name="40% - Accent2 6 2 5" xfId="19993" xr:uid="{875F6B7C-4B2F-4450-9E24-0DA66D6D004C}"/>
    <cellStyle name="40% - Accent2 6 2 5 2" xfId="48670" xr:uid="{1C26D9CE-F166-4C44-AD49-C527591DC59C}"/>
    <cellStyle name="40% - Accent2 6 2 6" xfId="29261" xr:uid="{286FCA83-9CB4-4DCE-BB3B-D427BE214629}"/>
    <cellStyle name="40% - Accent2 6 3" xfId="456" xr:uid="{987413B8-0D01-4E26-AECA-A7E2D5CA121B}"/>
    <cellStyle name="40% - Accent2 6 3 2" xfId="2410" xr:uid="{545A78EE-8A57-4823-9E6E-7B2497168C93}"/>
    <cellStyle name="40% - Accent2 6 3 2 2" xfId="31150" xr:uid="{7C6F1680-4D6E-45DD-9EAE-D3B5A9D42880}"/>
    <cellStyle name="40% - Accent2 6 3 3" xfId="6845" xr:uid="{4B46EE54-3C07-4600-AA4E-2EDC5C78578A}"/>
    <cellStyle name="40% - Accent2 6 3 3 2" xfId="35530" xr:uid="{5B62217A-8B04-4C24-9591-EAD3145D74EE}"/>
    <cellStyle name="40% - Accent2 6 3 4" xfId="12557" xr:uid="{620D0535-E78A-4061-A78D-7F3476E599BE}"/>
    <cellStyle name="40% - Accent2 6 3 4 2" xfId="41235" xr:uid="{189C12C1-E927-4968-8058-01171EDB21A6}"/>
    <cellStyle name="40% - Accent2 6 3 5" xfId="21410" xr:uid="{E3FBD12C-444B-4CE4-8161-76C2FA8CDBA9}"/>
    <cellStyle name="40% - Accent2 6 3 5 2" xfId="50087" xr:uid="{31A30D16-22E4-4AA9-80E1-5F81472CC237}"/>
    <cellStyle name="40% - Accent2 6 3 6" xfId="29357" xr:uid="{E4B862B6-EE91-4B65-945C-8748FAEBFB06}"/>
    <cellStyle name="40% - Accent2 6 4" xfId="575" xr:uid="{AE860DA0-41A8-4E59-8490-4F8F5E87E32C}"/>
    <cellStyle name="40% - Accent2 6 4 2" xfId="2529" xr:uid="{52CC2CC6-4DF5-4AA9-8317-94DC3F4B8B03}"/>
    <cellStyle name="40% - Accent2 6 4 2 2" xfId="31269" xr:uid="{C0329D22-0ADC-4EEF-92B2-C07530123BD1}"/>
    <cellStyle name="40% - Accent2 6 4 3" xfId="8262" xr:uid="{76492721-05C0-40D4-BC72-8A45A8AE489C}"/>
    <cellStyle name="40% - Accent2 6 4 3 2" xfId="36947" xr:uid="{D1A5D1B9-8D29-4C15-9B0D-B3F76444A818}"/>
    <cellStyle name="40% - Accent2 6 4 4" xfId="13974" xr:uid="{526206CF-B91A-40A0-9FF9-F459710D9B2D}"/>
    <cellStyle name="40% - Accent2 6 4 4 2" xfId="42652" xr:uid="{4E24E818-7C35-433C-A11C-1B8F448C8EAA}"/>
    <cellStyle name="40% - Accent2 6 4 5" xfId="22827" xr:uid="{08B09F5D-F98C-4AB2-9706-D119BA257865}"/>
    <cellStyle name="40% - Accent2 6 4 5 2" xfId="51504" xr:uid="{0BC6CBE8-9174-45A2-9F1C-D6E087FD7DEB}"/>
    <cellStyle name="40% - Accent2 6 4 6" xfId="29476" xr:uid="{D5D1669D-E957-4A6F-AC04-0D9AEDB84D18}"/>
    <cellStyle name="40% - Accent2 6 5" xfId="716" xr:uid="{E810E686-8473-415F-BE5C-E91C83DDE54C}"/>
    <cellStyle name="40% - Accent2 6 5 2" xfId="2670" xr:uid="{CCD4043D-C093-4A2E-9526-2FC1FC7CAACF}"/>
    <cellStyle name="40% - Accent2 6 5 2 2" xfId="31410" xr:uid="{B3B095C6-56AC-4419-98DA-DD275C2BC858}"/>
    <cellStyle name="40% - Accent2 6 5 3" xfId="15489" xr:uid="{9276B631-99C6-46B7-9D35-873178313654}"/>
    <cellStyle name="40% - Accent2 6 5 3 2" xfId="44167" xr:uid="{44FA6326-515A-4F4D-8F80-1709C68757FD}"/>
    <cellStyle name="40% - Accent2 6 5 4" xfId="24342" xr:uid="{2ACC3209-0EF9-4FD9-93BE-F6FF4519B17A}"/>
    <cellStyle name="40% - Accent2 6 5 4 2" xfId="53019" xr:uid="{45468FB8-135E-44B7-ABA3-03ECE8053B85}"/>
    <cellStyle name="40% - Accent2 6 5 5" xfId="29617" xr:uid="{71E38431-F28E-4998-82BD-73319CE525B4}"/>
    <cellStyle name="40% - Accent2 6 6" xfId="989" xr:uid="{A0BFA480-81ED-4611-9980-65BBC193CC1E}"/>
    <cellStyle name="40% - Accent2 6 6 2" xfId="2943" xr:uid="{4EDFF2B5-CC17-4A7C-8DA9-FB95FDE4390F}"/>
    <cellStyle name="40% - Accent2 6 6 2 2" xfId="31683" xr:uid="{C8F368F7-4750-47B3-8A50-EAEDCDA20CD2}"/>
    <cellStyle name="40% - Accent2 6 6 3" xfId="17048" xr:uid="{ABA91A01-0E5C-43AE-9AE0-2724527ADB17}"/>
    <cellStyle name="40% - Accent2 6 6 3 2" xfId="45726" xr:uid="{D533B6FC-FB50-4DE8-88C8-9713A8E87070}"/>
    <cellStyle name="40% - Accent2 6 6 4" xfId="25901" xr:uid="{148B4E01-48C7-45B9-9D53-966F62E29DA9}"/>
    <cellStyle name="40% - Accent2 6 6 4 2" xfId="54578" xr:uid="{8C77AFBC-8573-41D8-87D2-17F3ADE045D9}"/>
    <cellStyle name="40% - Accent2 6 6 5" xfId="29890" xr:uid="{544F991C-A6BD-4DB1-94AB-AE574226DB3D}"/>
    <cellStyle name="40% - Accent2 6 7" xfId="1284" xr:uid="{1067439E-9F67-4765-8CED-255313FA540C}"/>
    <cellStyle name="40% - Accent2 6 7 2" xfId="3238" xr:uid="{49E13026-99C4-4577-ADA9-60AAB48C33AF}"/>
    <cellStyle name="40% - Accent2 6 7 2 2" xfId="31978" xr:uid="{B9491348-06F8-4EE9-9A34-5EE4E16C2D45}"/>
    <cellStyle name="40% - Accent2 6 7 3" xfId="27494" xr:uid="{DFC66126-48C4-40D9-9693-686FBCEB15C8}"/>
    <cellStyle name="40% - Accent2 6 7 3 2" xfId="56171" xr:uid="{AB138C61-D532-4600-9ED6-02F190649616}"/>
    <cellStyle name="40% - Accent2 6 7 4" xfId="30185" xr:uid="{F36F73C5-09AA-42A5-9BFF-C6B251489A1F}"/>
    <cellStyle name="40% - Accent2 6 8" xfId="1623" xr:uid="{4DF1073C-C010-4F52-A27C-04CE4AF0CE23}"/>
    <cellStyle name="40% - Accent2 6 8 2" xfId="3577" xr:uid="{726170BE-EF7D-4032-810A-F629E97E9311}"/>
    <cellStyle name="40% - Accent2 6 8 2 2" xfId="32317" xr:uid="{C550A7D0-8870-42D9-8BB1-7F410653825C}"/>
    <cellStyle name="40% - Accent2 6 8 3" xfId="30524" xr:uid="{4D64AF3A-31C4-4BAE-9E11-71850BBB5A57}"/>
    <cellStyle name="40% - Accent2 6 9" xfId="2239" xr:uid="{6CAEAA27-8FAA-4842-AA61-D7538A14570A}"/>
    <cellStyle name="40% - Accent2 6 9 2" xfId="30979" xr:uid="{4F02F177-1866-4442-8353-38F2567CB097}"/>
    <cellStyle name="40% - Accent2 60" xfId="5265" xr:uid="{0C970F65-1A29-486A-B2DB-0EBF84A33EF2}"/>
    <cellStyle name="40% - Accent2 60 2" xfId="6616" xr:uid="{C3AA7AA7-971C-4AD7-889C-8309D68C8A80}"/>
    <cellStyle name="40% - Accent2 60 2 2" xfId="12328" xr:uid="{CA6D2C9C-5E9D-481B-BEF9-2EB90636E2AD}"/>
    <cellStyle name="40% - Accent2 60 2 2 2" xfId="41006" xr:uid="{20F043EA-6479-4D69-A872-4218E93C6E0A}"/>
    <cellStyle name="40% - Accent2 60 2 3" xfId="21181" xr:uid="{B906609B-AE96-466D-B174-2126C7AE9F04}"/>
    <cellStyle name="40% - Accent2 60 2 3 2" xfId="49858" xr:uid="{7F683C44-EE96-4274-9727-DC3F31D70A84}"/>
    <cellStyle name="40% - Accent2 60 2 4" xfId="35301" xr:uid="{0E43EDA6-C54F-4319-945D-DC28A93CB18D}"/>
    <cellStyle name="40% - Accent2 60 3" xfId="8033" xr:uid="{E7741847-8002-4249-9A67-F645A45CEAAD}"/>
    <cellStyle name="40% - Accent2 60 3 2" xfId="13745" xr:uid="{B64E25F5-6344-463A-B557-2039965550A5}"/>
    <cellStyle name="40% - Accent2 60 3 2 2" xfId="42423" xr:uid="{F1BDCA9D-F8E5-4835-A023-2642CB300361}"/>
    <cellStyle name="40% - Accent2 60 3 3" xfId="22598" xr:uid="{C0612654-D519-49F0-A539-13B207010EC3}"/>
    <cellStyle name="40% - Accent2 60 3 3 2" xfId="51275" xr:uid="{C41EA459-2E39-4615-B455-8BFC88EBC463}"/>
    <cellStyle name="40% - Accent2 60 3 4" xfId="36718" xr:uid="{5B5284B8-9108-4084-A981-C9462FA4332E}"/>
    <cellStyle name="40% - Accent2 60 4" xfId="9450" xr:uid="{DFDAEB1E-6498-4CAE-89DE-1C6D1A713557}"/>
    <cellStyle name="40% - Accent2 60 4 2" xfId="15162" xr:uid="{15EFD25E-885B-45E3-B99D-9BA52879EB89}"/>
    <cellStyle name="40% - Accent2 60 4 2 2" xfId="43840" xr:uid="{69207492-5750-4430-860B-7CB9BC96B74B}"/>
    <cellStyle name="40% - Accent2 60 4 3" xfId="24015" xr:uid="{CBBD6EA5-CB92-4166-849A-5BD25BE16615}"/>
    <cellStyle name="40% - Accent2 60 4 3 2" xfId="52692" xr:uid="{6B7ECCB2-1E0C-4169-9AD2-5FE8BA6FDB05}"/>
    <cellStyle name="40% - Accent2 60 4 4" xfId="38135" xr:uid="{F91EEFE0-17C7-4096-9536-0497AF2C33CC}"/>
    <cellStyle name="40% - Accent2 60 5" xfId="16677" xr:uid="{189839B0-B2AA-4518-BF17-1E31165A8BF6}"/>
    <cellStyle name="40% - Accent2 60 5 2" xfId="25530" xr:uid="{F3B37347-E227-425C-BAA0-C70FDF1110E1}"/>
    <cellStyle name="40% - Accent2 60 5 2 2" xfId="54207" xr:uid="{1AA89DE0-0FFD-40AA-A18D-93EC20199E63}"/>
    <cellStyle name="40% - Accent2 60 5 3" xfId="45355" xr:uid="{B4EF0D85-C4A2-419D-A0EE-57320DD61545}"/>
    <cellStyle name="40% - Accent2 60 6" xfId="18236" xr:uid="{B607318C-32EA-435D-9696-199CDCBCD2F1}"/>
    <cellStyle name="40% - Accent2 60 6 2" xfId="27089" xr:uid="{384B5B89-3EB9-496D-8F56-B6A93C38B451}"/>
    <cellStyle name="40% - Accent2 60 6 2 2" xfId="55766" xr:uid="{73DF9F39-BDC4-4739-94DC-7492A39676C3}"/>
    <cellStyle name="40% - Accent2 60 6 3" xfId="46914" xr:uid="{D14F02B9-F7F0-4EC5-92E1-CCFC5306ABA6}"/>
    <cellStyle name="40% - Accent2 60 7" xfId="10977" xr:uid="{0A038286-6817-4008-ACFC-F4A0C13DDC7F}"/>
    <cellStyle name="40% - Accent2 60 7 2" xfId="28682" xr:uid="{0F28D674-8CCE-437A-A504-372A40747BAD}"/>
    <cellStyle name="40% - Accent2 60 7 2 2" xfId="57359" xr:uid="{891B7552-E221-4A3F-A002-ED3D4BD57EDA}"/>
    <cellStyle name="40% - Accent2 60 7 3" xfId="39655" xr:uid="{488AB6D5-C09C-484C-95D1-E7E3871B7AD5}"/>
    <cellStyle name="40% - Accent2 60 8" xfId="19830" xr:uid="{51E2736D-B1B8-4542-8CCE-B08A24E02B98}"/>
    <cellStyle name="40% - Accent2 60 8 2" xfId="48507" xr:uid="{5EFBE451-CD7D-42E4-A91E-127F6BE3F38F}"/>
    <cellStyle name="40% - Accent2 60 9" xfId="33950" xr:uid="{97A725F3-5949-4CD2-A447-D3CE253A45ED}"/>
    <cellStyle name="40% - Accent2 61" xfId="5287" xr:uid="{38BDA224-5D59-49EC-AEBF-03951E178B1D}"/>
    <cellStyle name="40% - Accent2 61 2" xfId="6638" xr:uid="{2CADCCCC-D11F-495B-BDB5-1F7BAA9662DC}"/>
    <cellStyle name="40% - Accent2 61 2 2" xfId="12350" xr:uid="{862D406B-7DD6-4E5D-BC86-EE82D7FF1497}"/>
    <cellStyle name="40% - Accent2 61 2 2 2" xfId="41028" xr:uid="{AD6F9A22-42D7-487D-A6E4-C43AEDBDE8D6}"/>
    <cellStyle name="40% - Accent2 61 2 3" xfId="21203" xr:uid="{3DDC7186-BDE2-4FF2-9673-3F9E1E57453F}"/>
    <cellStyle name="40% - Accent2 61 2 3 2" xfId="49880" xr:uid="{CC75DECE-B0B0-4CFD-823F-55B1B08006C7}"/>
    <cellStyle name="40% - Accent2 61 2 4" xfId="35323" xr:uid="{38A35624-CA9C-423B-9708-8CBA92639185}"/>
    <cellStyle name="40% - Accent2 61 3" xfId="8055" xr:uid="{5516923E-8321-4E36-AC41-0D71C7D909D9}"/>
    <cellStyle name="40% - Accent2 61 3 2" xfId="13767" xr:uid="{3DD220CC-0BE3-421C-930D-303B98974EC5}"/>
    <cellStyle name="40% - Accent2 61 3 2 2" xfId="42445" xr:uid="{B4625A2E-359D-4B9F-AD16-5B59C965FCAA}"/>
    <cellStyle name="40% - Accent2 61 3 3" xfId="22620" xr:uid="{474E336C-3784-465E-A081-6B047AC13EC1}"/>
    <cellStyle name="40% - Accent2 61 3 3 2" xfId="51297" xr:uid="{142FE612-6F53-4979-8319-CD9EA5808798}"/>
    <cellStyle name="40% - Accent2 61 3 4" xfId="36740" xr:uid="{3FF25DE6-60A7-40BB-A2CB-F47989592F26}"/>
    <cellStyle name="40% - Accent2 61 4" xfId="9472" xr:uid="{E10CEAA6-54C8-4AE1-920E-DED7788E744A}"/>
    <cellStyle name="40% - Accent2 61 4 2" xfId="15184" xr:uid="{2DE7879D-387F-40CC-9B1D-9B7EA33D3F20}"/>
    <cellStyle name="40% - Accent2 61 4 2 2" xfId="43862" xr:uid="{2898C203-FD2C-4AF9-98C4-D266FE54940F}"/>
    <cellStyle name="40% - Accent2 61 4 3" xfId="24037" xr:uid="{71FF4716-DEF3-47D1-BE7C-DD34F5F11EF4}"/>
    <cellStyle name="40% - Accent2 61 4 3 2" xfId="52714" xr:uid="{55EA7121-DA68-4CC6-8403-78042354A3F0}"/>
    <cellStyle name="40% - Accent2 61 4 4" xfId="38157" xr:uid="{67970F65-70B1-4E12-BE9D-15A1E4D70E32}"/>
    <cellStyle name="40% - Accent2 61 5" xfId="16699" xr:uid="{B1B2AA68-631F-431A-A6EE-ED3EA451C503}"/>
    <cellStyle name="40% - Accent2 61 5 2" xfId="25552" xr:uid="{2243E25D-5E2D-41A0-83B9-46E845BC3485}"/>
    <cellStyle name="40% - Accent2 61 5 2 2" xfId="54229" xr:uid="{AF2EFAC3-30C1-4ABD-99A6-A0852EA4DAE6}"/>
    <cellStyle name="40% - Accent2 61 5 3" xfId="45377" xr:uid="{A5F7410D-6CDC-4940-B2A0-EEAB0E1DB7C4}"/>
    <cellStyle name="40% - Accent2 61 6" xfId="18258" xr:uid="{AF1197D9-E52D-4CDC-9FCF-A50D414AC512}"/>
    <cellStyle name="40% - Accent2 61 6 2" xfId="27111" xr:uid="{B0532B38-BF55-4024-8A43-DCBFD7B6F07C}"/>
    <cellStyle name="40% - Accent2 61 6 2 2" xfId="55788" xr:uid="{FE64F8F9-74C6-47AF-868A-DCAAD316152B}"/>
    <cellStyle name="40% - Accent2 61 6 3" xfId="46936" xr:uid="{97419C4D-4D23-4237-9591-A977F9E2D17F}"/>
    <cellStyle name="40% - Accent2 61 7" xfId="10999" xr:uid="{F4C912F7-459A-4207-B519-2A527FFB0B03}"/>
    <cellStyle name="40% - Accent2 61 7 2" xfId="28704" xr:uid="{CE54DE47-6348-47E4-BC2C-B8C2F89559DE}"/>
    <cellStyle name="40% - Accent2 61 7 2 2" xfId="57381" xr:uid="{F35BEE88-7F04-4013-921F-7826BA9D1FA9}"/>
    <cellStyle name="40% - Accent2 61 7 3" xfId="39677" xr:uid="{F8696E05-041F-4386-A591-6397321EDDE8}"/>
    <cellStyle name="40% - Accent2 61 8" xfId="19852" xr:uid="{930FD8BF-8599-4F85-9689-6500C0CF2058}"/>
    <cellStyle name="40% - Accent2 61 8 2" xfId="48529" xr:uid="{A87CC7B3-A41D-42EA-AFE6-1666580C0C07}"/>
    <cellStyle name="40% - Accent2 61 9" xfId="33972" xr:uid="{283CBD54-FFF9-405A-9999-1FCB0D7EB732}"/>
    <cellStyle name="40% - Accent2 62" xfId="5309" xr:uid="{006D1E66-996E-4616-A8D8-14C3AF6E58C9}"/>
    <cellStyle name="40% - Accent2 62 2" xfId="6660" xr:uid="{E2FE84FE-1A17-4EFE-88B1-211441F57FC5}"/>
    <cellStyle name="40% - Accent2 62 2 2" xfId="12372" xr:uid="{AF8A1A3B-6441-4A7D-ACCC-6D5DDC818CB9}"/>
    <cellStyle name="40% - Accent2 62 2 2 2" xfId="41050" xr:uid="{B568D8FE-F5E6-47F7-9F46-FA85205EFA90}"/>
    <cellStyle name="40% - Accent2 62 2 3" xfId="21225" xr:uid="{574AF78E-D48A-4A16-834E-C2E7AEF432BE}"/>
    <cellStyle name="40% - Accent2 62 2 3 2" xfId="49902" xr:uid="{A07990F2-5C3F-46CC-9CB3-0D0641BBB5F9}"/>
    <cellStyle name="40% - Accent2 62 2 4" xfId="35345" xr:uid="{0CEBF076-F85E-4306-B5D8-AC55F69F612C}"/>
    <cellStyle name="40% - Accent2 62 3" xfId="8077" xr:uid="{9FFDBA53-6A3C-4D5D-B13A-3BFCCEDD982B}"/>
    <cellStyle name="40% - Accent2 62 3 2" xfId="13789" xr:uid="{A81D3F43-3533-4072-8B43-0DA7A1B24806}"/>
    <cellStyle name="40% - Accent2 62 3 2 2" xfId="42467" xr:uid="{46249F7B-8DC0-4CF8-A181-EB757B8F64B1}"/>
    <cellStyle name="40% - Accent2 62 3 3" xfId="22642" xr:uid="{BF53DEAE-EA67-4153-BD20-071126214CCC}"/>
    <cellStyle name="40% - Accent2 62 3 3 2" xfId="51319" xr:uid="{CE5555EB-0BA5-41AA-90B8-2B4EB3130EAE}"/>
    <cellStyle name="40% - Accent2 62 3 4" xfId="36762" xr:uid="{553F8623-96FC-44EE-937D-2C0FE94BCA75}"/>
    <cellStyle name="40% - Accent2 62 4" xfId="9494" xr:uid="{DFE7729F-0D55-4974-94CF-C3016933CEAB}"/>
    <cellStyle name="40% - Accent2 62 4 2" xfId="15206" xr:uid="{96875AE2-CCBC-40D4-B571-BFB1F9DFF15E}"/>
    <cellStyle name="40% - Accent2 62 4 2 2" xfId="43884" xr:uid="{BE2EB764-03C6-4F6A-BF13-236DD273F948}"/>
    <cellStyle name="40% - Accent2 62 4 3" xfId="24059" xr:uid="{5A6C581A-EE43-4542-98ED-A3E9D6D4EEE7}"/>
    <cellStyle name="40% - Accent2 62 4 3 2" xfId="52736" xr:uid="{73B27938-DB20-4A0B-B2ED-99E9218CC842}"/>
    <cellStyle name="40% - Accent2 62 4 4" xfId="38179" xr:uid="{9F065EC5-93BD-4500-90C4-4AA79CAB800C}"/>
    <cellStyle name="40% - Accent2 62 5" xfId="16721" xr:uid="{BF8547A8-B5E1-468F-8E5E-9BB9577DB722}"/>
    <cellStyle name="40% - Accent2 62 5 2" xfId="25574" xr:uid="{2347B642-495E-4948-B22B-B25D8674D855}"/>
    <cellStyle name="40% - Accent2 62 5 2 2" xfId="54251" xr:uid="{EE72F4E5-282E-493C-BB18-1A89C33E59D0}"/>
    <cellStyle name="40% - Accent2 62 5 3" xfId="45399" xr:uid="{A74CC216-DFEF-4CC9-BFC2-4C11412550F5}"/>
    <cellStyle name="40% - Accent2 62 6" xfId="18280" xr:uid="{FDD0B9E9-F847-4769-AD53-1B6D3C2D3EE1}"/>
    <cellStyle name="40% - Accent2 62 6 2" xfId="27133" xr:uid="{F14A93BE-227C-4B34-8615-1AE103649EDE}"/>
    <cellStyle name="40% - Accent2 62 6 2 2" xfId="55810" xr:uid="{718DA4CC-0C92-43E8-949D-24F56E9CAAEC}"/>
    <cellStyle name="40% - Accent2 62 6 3" xfId="46958" xr:uid="{5E4547E6-64DD-4CC5-8162-4166D1C9515B}"/>
    <cellStyle name="40% - Accent2 62 7" xfId="11021" xr:uid="{1F22FDA6-3DD4-4E67-905A-CC56DECEF52B}"/>
    <cellStyle name="40% - Accent2 62 7 2" xfId="28726" xr:uid="{9A8D2862-6EF8-4105-8130-C55088C9FF66}"/>
    <cellStyle name="40% - Accent2 62 7 2 2" xfId="57403" xr:uid="{1431B855-F01F-4EBC-8524-D72FC363C842}"/>
    <cellStyle name="40% - Accent2 62 7 3" xfId="39699" xr:uid="{1BBFD397-D62D-4AAB-8009-0E8B9B195746}"/>
    <cellStyle name="40% - Accent2 62 8" xfId="19874" xr:uid="{152DE2BB-808C-48AC-938E-9A8EE0475991}"/>
    <cellStyle name="40% - Accent2 62 8 2" xfId="48551" xr:uid="{FDC337CB-A19E-430D-A2BD-204DAA18FFF3}"/>
    <cellStyle name="40% - Accent2 62 9" xfId="33994" xr:uid="{6BE4F2ED-1B19-425B-A3EA-6149A75DD4D4}"/>
    <cellStyle name="40% - Accent2 63" xfId="5331" xr:uid="{0A8982B9-D1D5-4CA7-B621-74AA14C7AE62}"/>
    <cellStyle name="40% - Accent2 63 2" xfId="6682" xr:uid="{AA43B896-A626-4D9C-9A62-DD3C774190EE}"/>
    <cellStyle name="40% - Accent2 63 2 2" xfId="12394" xr:uid="{88CA65D3-E1A9-46F3-B3A8-B4AAAF597880}"/>
    <cellStyle name="40% - Accent2 63 2 2 2" xfId="41072" xr:uid="{56F8E8D7-0ECD-40B3-A0AD-650BE21292EB}"/>
    <cellStyle name="40% - Accent2 63 2 3" xfId="21247" xr:uid="{10ADCB75-ACB5-49E4-B58B-E5C554290B81}"/>
    <cellStyle name="40% - Accent2 63 2 3 2" xfId="49924" xr:uid="{E54197DE-7F5A-4AFB-827A-DCE0499BD09E}"/>
    <cellStyle name="40% - Accent2 63 2 4" xfId="35367" xr:uid="{A9930E8F-9163-4DF9-98BD-D4BF5CB29D48}"/>
    <cellStyle name="40% - Accent2 63 3" xfId="8099" xr:uid="{B8056762-79AD-4575-AD2F-0FDB4A44E3F1}"/>
    <cellStyle name="40% - Accent2 63 3 2" xfId="13811" xr:uid="{674551D5-0492-41B7-8B40-7A121755425C}"/>
    <cellStyle name="40% - Accent2 63 3 2 2" xfId="42489" xr:uid="{4108C57C-55EA-453B-9308-66DBD6F672AF}"/>
    <cellStyle name="40% - Accent2 63 3 3" xfId="22664" xr:uid="{9C3B9B6C-5A93-45E3-B05A-DC30C70C5780}"/>
    <cellStyle name="40% - Accent2 63 3 3 2" xfId="51341" xr:uid="{B3B7B6AE-038E-4226-9269-36E048E56925}"/>
    <cellStyle name="40% - Accent2 63 3 4" xfId="36784" xr:uid="{67876C95-2F2D-4FEF-A5D1-D68432AFB9F5}"/>
    <cellStyle name="40% - Accent2 63 4" xfId="9516" xr:uid="{CD64759D-A687-456A-AE04-FAB367D93CB7}"/>
    <cellStyle name="40% - Accent2 63 4 2" xfId="15228" xr:uid="{50876036-14E5-40DA-9650-0940A2BB7B1F}"/>
    <cellStyle name="40% - Accent2 63 4 2 2" xfId="43906" xr:uid="{5B5DC86D-140D-4F0C-A32C-B31401D0EE89}"/>
    <cellStyle name="40% - Accent2 63 4 3" xfId="24081" xr:uid="{3CA76CAD-77DB-414C-A849-A6E904D91D3F}"/>
    <cellStyle name="40% - Accent2 63 4 3 2" xfId="52758" xr:uid="{26A2D68E-A6B2-4277-8F2A-471C72B0E856}"/>
    <cellStyle name="40% - Accent2 63 4 4" xfId="38201" xr:uid="{756DAE9E-7783-4C4D-891B-7ADE161A7E6A}"/>
    <cellStyle name="40% - Accent2 63 5" xfId="16743" xr:uid="{FC769956-2A59-4167-ADD2-A2F9997E3AE5}"/>
    <cellStyle name="40% - Accent2 63 5 2" xfId="25596" xr:uid="{7A59FCDB-EAAE-443E-A1EF-759821DE475C}"/>
    <cellStyle name="40% - Accent2 63 5 2 2" xfId="54273" xr:uid="{B0165FA7-7CAD-44B7-B2CC-486B349F0B5C}"/>
    <cellStyle name="40% - Accent2 63 5 3" xfId="45421" xr:uid="{CC60E825-D6B0-4B3C-9EFD-1585D31C3705}"/>
    <cellStyle name="40% - Accent2 63 6" xfId="18302" xr:uid="{A82FEECD-433C-4F2A-9DDA-1054ECF68CD5}"/>
    <cellStyle name="40% - Accent2 63 6 2" xfId="27155" xr:uid="{2CD60B5A-DB5F-41E4-A884-573F6F1A7B71}"/>
    <cellStyle name="40% - Accent2 63 6 2 2" xfId="55832" xr:uid="{9F6421D9-6A3F-4179-AE28-AED4D8CC3F3C}"/>
    <cellStyle name="40% - Accent2 63 6 3" xfId="46980" xr:uid="{3EEC3B45-6EB4-4F05-BC9D-F8158382527D}"/>
    <cellStyle name="40% - Accent2 63 7" xfId="11043" xr:uid="{26D92BAF-E43A-4BF7-AB30-10A905144058}"/>
    <cellStyle name="40% - Accent2 63 7 2" xfId="28748" xr:uid="{8EAC3E13-DAF2-428E-8E55-D031B63D7201}"/>
    <cellStyle name="40% - Accent2 63 7 2 2" xfId="57425" xr:uid="{78C56B9F-12BA-415A-A98B-625D48CFAC7B}"/>
    <cellStyle name="40% - Accent2 63 7 3" xfId="39721" xr:uid="{EE2E82AC-5C51-4693-9539-31E7847B5870}"/>
    <cellStyle name="40% - Accent2 63 8" xfId="19896" xr:uid="{1D774D2F-2357-417A-AC1A-C59506E7AD8E}"/>
    <cellStyle name="40% - Accent2 63 8 2" xfId="48573" xr:uid="{6DB3D9BE-7F3D-4C36-8DA0-5FC71456E48B}"/>
    <cellStyle name="40% - Accent2 63 9" xfId="34016" xr:uid="{2DACDF57-D8FC-45CC-9C29-ABEB0AF45A72}"/>
    <cellStyle name="40% - Accent2 64" xfId="5353" xr:uid="{1BDEDA79-67DE-4969-8196-1AD6C471D56B}"/>
    <cellStyle name="40% - Accent2 64 2" xfId="6704" xr:uid="{BEB3D3C6-F9F2-4CC8-8FCA-A2518C1F7160}"/>
    <cellStyle name="40% - Accent2 64 2 2" xfId="12416" xr:uid="{8853393B-BB4E-42D3-8186-C799484B7A73}"/>
    <cellStyle name="40% - Accent2 64 2 2 2" xfId="41094" xr:uid="{E2A0FA99-241B-47D5-A9EB-AD6B643AB544}"/>
    <cellStyle name="40% - Accent2 64 2 3" xfId="21269" xr:uid="{18D822F5-E91B-4D1A-9B18-AF44BB9C3F5D}"/>
    <cellStyle name="40% - Accent2 64 2 3 2" xfId="49946" xr:uid="{12C8D48F-914D-4D5D-8D1B-D9589EF3BA7A}"/>
    <cellStyle name="40% - Accent2 64 2 4" xfId="35389" xr:uid="{1687601C-6227-4757-8044-AB8CFC161AAB}"/>
    <cellStyle name="40% - Accent2 64 3" xfId="8121" xr:uid="{19F156FB-D0D6-4A5A-987C-AC1AEF8C6AB8}"/>
    <cellStyle name="40% - Accent2 64 3 2" xfId="13833" xr:uid="{C49B90FC-D0F7-4F55-A9C7-0ECAE0E2604F}"/>
    <cellStyle name="40% - Accent2 64 3 2 2" xfId="42511" xr:uid="{734DD4CD-DFBC-41E9-A876-71FB05E907C6}"/>
    <cellStyle name="40% - Accent2 64 3 3" xfId="22686" xr:uid="{F61AC239-DDCB-440F-A000-35F36DFC38D3}"/>
    <cellStyle name="40% - Accent2 64 3 3 2" xfId="51363" xr:uid="{F61E2F73-3372-44B6-A887-89BB02E5E974}"/>
    <cellStyle name="40% - Accent2 64 3 4" xfId="36806" xr:uid="{2BDA9259-8FD5-41EC-B4E1-CE195A681625}"/>
    <cellStyle name="40% - Accent2 64 4" xfId="9538" xr:uid="{7F236AD3-B96E-41F0-B735-5708707C5632}"/>
    <cellStyle name="40% - Accent2 64 4 2" xfId="15250" xr:uid="{470D414B-FFAE-4B04-89B9-43478B9BB5D2}"/>
    <cellStyle name="40% - Accent2 64 4 2 2" xfId="43928" xr:uid="{44F5AB20-3C1B-4DCF-BECB-72F532BA3AFA}"/>
    <cellStyle name="40% - Accent2 64 4 3" xfId="24103" xr:uid="{65F54FB8-7FAC-4497-A90F-D2CDB330C584}"/>
    <cellStyle name="40% - Accent2 64 4 3 2" xfId="52780" xr:uid="{2E13AD68-0A32-4937-A33D-5E2F07E0CF8A}"/>
    <cellStyle name="40% - Accent2 64 4 4" xfId="38223" xr:uid="{BD009CAD-F0E5-42CF-AE9C-8F2728CD6E7C}"/>
    <cellStyle name="40% - Accent2 64 5" xfId="16765" xr:uid="{480C7731-B879-4A76-B3C7-B81F2440E3BB}"/>
    <cellStyle name="40% - Accent2 64 5 2" xfId="25618" xr:uid="{547B6B4B-A67E-42DF-9316-34F2E5A653E3}"/>
    <cellStyle name="40% - Accent2 64 5 2 2" xfId="54295" xr:uid="{486AEF49-3C9C-4A45-9902-772BB9D2C06A}"/>
    <cellStyle name="40% - Accent2 64 5 3" xfId="45443" xr:uid="{68EF9EBC-BA79-4FAD-9541-35E2AB2D7BD7}"/>
    <cellStyle name="40% - Accent2 64 6" xfId="18324" xr:uid="{9DBAE024-9A09-4CEB-92BA-F3449724AEA9}"/>
    <cellStyle name="40% - Accent2 64 6 2" xfId="27177" xr:uid="{D8DBC528-B21E-4E56-ADEC-75C450D84487}"/>
    <cellStyle name="40% - Accent2 64 6 2 2" xfId="55854" xr:uid="{4B98AC8B-1D38-4EBA-A0FE-B857A8C2133F}"/>
    <cellStyle name="40% - Accent2 64 6 3" xfId="47002" xr:uid="{70AD1C23-ADAF-49E4-8395-B330C4DAF13F}"/>
    <cellStyle name="40% - Accent2 64 7" xfId="11065" xr:uid="{2C5AF61F-DB30-4AAD-B196-31FAB3C7A3E6}"/>
    <cellStyle name="40% - Accent2 64 7 2" xfId="28770" xr:uid="{93359CBD-887C-47B6-8C64-6F25B2BE7C94}"/>
    <cellStyle name="40% - Accent2 64 7 2 2" xfId="57447" xr:uid="{AF00F382-42FB-45AA-B087-2CA0591E4402}"/>
    <cellStyle name="40% - Accent2 64 7 3" xfId="39743" xr:uid="{E5FDA90E-7AA0-4A94-9AB7-D2613B960603}"/>
    <cellStyle name="40% - Accent2 64 8" xfId="19918" xr:uid="{BDA77EBF-112A-4563-B8CE-57C5C4A82843}"/>
    <cellStyle name="40% - Accent2 64 8 2" xfId="48595" xr:uid="{A6905A08-CFB4-4E98-88C6-2D2808DBEA60}"/>
    <cellStyle name="40% - Accent2 64 9" xfId="34038" xr:uid="{4A8F2A24-82D0-4669-80B1-41333E0602D2}"/>
    <cellStyle name="40% - Accent2 65" xfId="6726" xr:uid="{F6DD75F7-A4CB-406B-8E87-953FBC19CC07}"/>
    <cellStyle name="40% - Accent2 65 2" xfId="8143" xr:uid="{663B33B6-3D41-459F-A41A-E9D2CEB3924E}"/>
    <cellStyle name="40% - Accent2 65 2 2" xfId="13855" xr:uid="{D5E7FCA0-7395-4B68-BCE8-F794006D7A9C}"/>
    <cellStyle name="40% - Accent2 65 2 2 2" xfId="42533" xr:uid="{F9B2019D-9048-4ED7-86AD-49525A95C4B9}"/>
    <cellStyle name="40% - Accent2 65 2 3" xfId="22708" xr:uid="{7250CCAE-B237-4D8E-B3AD-1B052DD17219}"/>
    <cellStyle name="40% - Accent2 65 2 3 2" xfId="51385" xr:uid="{C4F3AE5A-9BCC-454A-9C89-99BAF54C2169}"/>
    <cellStyle name="40% - Accent2 65 2 4" xfId="36828" xr:uid="{BBF47A55-BFBD-4AA5-B78A-CD40B518418E}"/>
    <cellStyle name="40% - Accent2 65 3" xfId="9560" xr:uid="{74BAD0EE-C993-4025-9145-7E0D892A97D3}"/>
    <cellStyle name="40% - Accent2 65 3 2" xfId="15272" xr:uid="{F2A89CD2-43C1-4DB0-BB48-60D46F8F6B75}"/>
    <cellStyle name="40% - Accent2 65 3 2 2" xfId="43950" xr:uid="{A22D5055-EFF3-48EB-86CB-98CFE6A738C6}"/>
    <cellStyle name="40% - Accent2 65 3 3" xfId="24125" xr:uid="{1101ED62-CD3D-4B0E-A95C-0DCF87F34B67}"/>
    <cellStyle name="40% - Accent2 65 3 3 2" xfId="52802" xr:uid="{7A9DF377-1F28-45DD-97D6-AE1E0F5AD372}"/>
    <cellStyle name="40% - Accent2 65 3 4" xfId="38245" xr:uid="{D44ABEAB-16A0-4953-8412-ECB6DF401158}"/>
    <cellStyle name="40% - Accent2 65 4" xfId="16787" xr:uid="{930A0F00-C62C-4CF3-ACC3-1446C35E17AE}"/>
    <cellStyle name="40% - Accent2 65 4 2" xfId="25640" xr:uid="{B6D6C5EF-71BD-4A82-A092-1126885E46F0}"/>
    <cellStyle name="40% - Accent2 65 4 2 2" xfId="54317" xr:uid="{FE8BDCBF-3604-4382-B76C-73E8A238B27C}"/>
    <cellStyle name="40% - Accent2 65 4 3" xfId="45465" xr:uid="{7856ABD6-D1D4-414A-BC91-AEC0AFBAE407}"/>
    <cellStyle name="40% - Accent2 65 5" xfId="18346" xr:uid="{1F514BAE-FE52-4C64-A64B-DA2269AC6151}"/>
    <cellStyle name="40% - Accent2 65 5 2" xfId="27199" xr:uid="{C0361C10-6D5B-4623-8151-7586FF61AC77}"/>
    <cellStyle name="40% - Accent2 65 5 2 2" xfId="55876" xr:uid="{01316CCD-E83B-4D4E-A6D5-301C61E3DF85}"/>
    <cellStyle name="40% - Accent2 65 5 3" xfId="47024" xr:uid="{39E21357-90A3-461C-A212-C9757241CA88}"/>
    <cellStyle name="40% - Accent2 65 6" xfId="12438" xr:uid="{70E82EB5-7A47-488C-992E-2F27DE18BF2C}"/>
    <cellStyle name="40% - Accent2 65 6 2" xfId="28792" xr:uid="{096949DF-D3B2-49A2-B45E-9BC4B3CB421E}"/>
    <cellStyle name="40% - Accent2 65 6 2 2" xfId="57469" xr:uid="{F7F75BAB-11EE-446E-A460-48CB2F2B1D8D}"/>
    <cellStyle name="40% - Accent2 65 6 3" xfId="41116" xr:uid="{05657C1C-7FD6-4939-AB58-EE7D4AE06F63}"/>
    <cellStyle name="40% - Accent2 65 7" xfId="21291" xr:uid="{04FDADAC-3625-4ADF-83CF-2295778BD0AD}"/>
    <cellStyle name="40% - Accent2 65 7 2" xfId="49968" xr:uid="{E3579FC8-664F-4A61-9923-89B172DB1185}"/>
    <cellStyle name="40% - Accent2 65 8" xfId="35411" xr:uid="{A60BA7FD-3BB1-43C2-B0F4-34DE81418AA4}"/>
    <cellStyle name="40% - Accent2 66" xfId="6748" xr:uid="{61EAD69D-9C66-422A-953D-A0761294534C}"/>
    <cellStyle name="40% - Accent2 66 2" xfId="8165" xr:uid="{5FD2FC9E-1DA7-48E5-91B2-99EE51CC81CF}"/>
    <cellStyle name="40% - Accent2 66 2 2" xfId="13877" xr:uid="{6EED11C3-CC25-4C3A-B057-0CEAB5718992}"/>
    <cellStyle name="40% - Accent2 66 2 2 2" xfId="42555" xr:uid="{7AA38EF7-CDF7-405C-9E72-8E9706C2D84C}"/>
    <cellStyle name="40% - Accent2 66 2 3" xfId="22730" xr:uid="{68755542-BD92-4F82-9321-65A8DC7D550D}"/>
    <cellStyle name="40% - Accent2 66 2 3 2" xfId="51407" xr:uid="{55E8A9DE-304C-4A51-9C5D-F38458D95921}"/>
    <cellStyle name="40% - Accent2 66 2 4" xfId="36850" xr:uid="{5EBA642F-337C-4807-BD5E-2DFA1378D03B}"/>
    <cellStyle name="40% - Accent2 66 3" xfId="9582" xr:uid="{0855CDEC-E782-443A-A2C5-0930B30BD9BC}"/>
    <cellStyle name="40% - Accent2 66 3 2" xfId="15294" xr:uid="{C42B67C2-6C19-47EC-8FC6-D7F849AD80AF}"/>
    <cellStyle name="40% - Accent2 66 3 2 2" xfId="43972" xr:uid="{1CDC4468-D663-4C03-90A1-D34054D31A6A}"/>
    <cellStyle name="40% - Accent2 66 3 3" xfId="24147" xr:uid="{529E46BB-D1B8-4598-8166-B7B4B99E192E}"/>
    <cellStyle name="40% - Accent2 66 3 3 2" xfId="52824" xr:uid="{7DA5377F-FA58-446C-9DBE-C870C1CFDFC4}"/>
    <cellStyle name="40% - Accent2 66 3 4" xfId="38267" xr:uid="{890C0015-959E-4CB1-ABBD-A404C17647EE}"/>
    <cellStyle name="40% - Accent2 66 4" xfId="16809" xr:uid="{200C07DC-5E95-4097-99E6-10B0E78C1B36}"/>
    <cellStyle name="40% - Accent2 66 4 2" xfId="25662" xr:uid="{FC090E71-C9F4-4388-B65F-5DBD78C3CAF6}"/>
    <cellStyle name="40% - Accent2 66 4 2 2" xfId="54339" xr:uid="{9F911854-C2B0-44D0-B274-BD65EA6DCDCB}"/>
    <cellStyle name="40% - Accent2 66 4 3" xfId="45487" xr:uid="{539FC251-7C86-40CD-A966-B0791572A46F}"/>
    <cellStyle name="40% - Accent2 66 5" xfId="18368" xr:uid="{1F9433D9-0FE6-4FBE-B26E-F0092160E9B8}"/>
    <cellStyle name="40% - Accent2 66 5 2" xfId="27221" xr:uid="{F5054A43-A248-4031-B2BD-908B0FB4902E}"/>
    <cellStyle name="40% - Accent2 66 5 2 2" xfId="55898" xr:uid="{4ABDDB5A-5B4C-4000-9C6D-D75BA7E1CE2E}"/>
    <cellStyle name="40% - Accent2 66 5 3" xfId="47046" xr:uid="{DEEC1698-F71E-4400-8C3E-B2D3615A0CAF}"/>
    <cellStyle name="40% - Accent2 66 6" xfId="12460" xr:uid="{3102E7CE-719D-4DDB-A686-44876A81BAD7}"/>
    <cellStyle name="40% - Accent2 66 6 2" xfId="28814" xr:uid="{137706B4-4B89-4C7C-9110-1CFCCC708EDB}"/>
    <cellStyle name="40% - Accent2 66 6 2 2" xfId="57491" xr:uid="{2B6A03A1-4A62-4EF5-97A1-FDBB1C64A99E}"/>
    <cellStyle name="40% - Accent2 66 6 3" xfId="41138" xr:uid="{F7EDB00B-3F4E-4E80-A221-0C6C30AA6D24}"/>
    <cellStyle name="40% - Accent2 66 7" xfId="21313" xr:uid="{D8F86588-9E6F-4786-89BE-76A2D80CCA6A}"/>
    <cellStyle name="40% - Accent2 66 7 2" xfId="49990" xr:uid="{68715B29-75FF-44F0-830D-46BB5B302544}"/>
    <cellStyle name="40% - Accent2 66 8" xfId="35433" xr:uid="{1C383BE5-F39E-4CF7-B7A4-25F1B5DCD3F5}"/>
    <cellStyle name="40% - Accent2 67" xfId="6770" xr:uid="{744191AC-D7D6-4F8F-9741-167220042656}"/>
    <cellStyle name="40% - Accent2 67 2" xfId="8187" xr:uid="{65FA9590-BAC3-49DC-9DFB-E8242C40203A}"/>
    <cellStyle name="40% - Accent2 67 2 2" xfId="13899" xr:uid="{BD66E367-24FE-4594-B093-4297D244C42A}"/>
    <cellStyle name="40% - Accent2 67 2 2 2" xfId="42577" xr:uid="{F2022CA7-B283-42C2-AFF1-A17737488F19}"/>
    <cellStyle name="40% - Accent2 67 2 3" xfId="22752" xr:uid="{FA52C98A-BFE5-4C69-9156-58702321C3EC}"/>
    <cellStyle name="40% - Accent2 67 2 3 2" xfId="51429" xr:uid="{5DB5AAB0-C82E-43D3-9E1E-4C4C2585F14F}"/>
    <cellStyle name="40% - Accent2 67 2 4" xfId="36872" xr:uid="{72C66022-9891-4B6C-BEB0-26F66DB2D847}"/>
    <cellStyle name="40% - Accent2 67 3" xfId="9604" xr:uid="{BF484614-5F5A-4405-9A7E-781778D2A22F}"/>
    <cellStyle name="40% - Accent2 67 3 2" xfId="15316" xr:uid="{2D6C98BF-E385-4BB2-B075-AC895E9E094F}"/>
    <cellStyle name="40% - Accent2 67 3 2 2" xfId="43994" xr:uid="{8BE693C7-61C6-4B7C-A23E-84281EE51D75}"/>
    <cellStyle name="40% - Accent2 67 3 3" xfId="24169" xr:uid="{7D743B2C-459E-4851-B5FA-061B5836A9A0}"/>
    <cellStyle name="40% - Accent2 67 3 3 2" xfId="52846" xr:uid="{EB72FCE2-08EF-4D1D-B67D-39D1FF1C62D7}"/>
    <cellStyle name="40% - Accent2 67 3 4" xfId="38289" xr:uid="{5D114DA9-72FB-44C9-92A8-A1FF97C5CA2F}"/>
    <cellStyle name="40% - Accent2 67 4" xfId="16831" xr:uid="{A32D5455-B6B9-4077-8D71-20DACAD72600}"/>
    <cellStyle name="40% - Accent2 67 4 2" xfId="25684" xr:uid="{CAEE53A1-EE43-4E39-8082-99C7EFC8302E}"/>
    <cellStyle name="40% - Accent2 67 4 2 2" xfId="54361" xr:uid="{BA0DDA69-E09E-4A7A-A0FB-42A96247CB71}"/>
    <cellStyle name="40% - Accent2 67 4 3" xfId="45509" xr:uid="{04191424-E9CD-4465-9AC7-4F915F01F6E1}"/>
    <cellStyle name="40% - Accent2 67 5" xfId="18390" xr:uid="{D94CCA18-75B4-4BC3-B970-AC0C0EA66C1E}"/>
    <cellStyle name="40% - Accent2 67 5 2" xfId="27243" xr:uid="{3362A08C-4CC0-45D6-A7B5-5A1F21586743}"/>
    <cellStyle name="40% - Accent2 67 5 2 2" xfId="55920" xr:uid="{DB910EDB-BCEF-4C4B-BBD4-AC8FC0FC0F2A}"/>
    <cellStyle name="40% - Accent2 67 5 3" xfId="47068" xr:uid="{35B369CB-B2EE-475A-BCE2-D3DB5AC94A9E}"/>
    <cellStyle name="40% - Accent2 67 6" xfId="12482" xr:uid="{D5BF59BE-7F4F-4566-B8A1-8B8E93CFCBC8}"/>
    <cellStyle name="40% - Accent2 67 6 2" xfId="28836" xr:uid="{9A611460-CECC-4539-A391-7AE61B8B79E8}"/>
    <cellStyle name="40% - Accent2 67 6 2 2" xfId="57513" xr:uid="{FEC629C3-3F8F-4FD0-9254-96F110BB73BC}"/>
    <cellStyle name="40% - Accent2 67 6 3" xfId="41160" xr:uid="{2BCC1786-81A1-4BA3-A026-E91B867BBE37}"/>
    <cellStyle name="40% - Accent2 67 7" xfId="21335" xr:uid="{60486915-0071-4154-AC6A-725F74F60260}"/>
    <cellStyle name="40% - Accent2 67 7 2" xfId="50012" xr:uid="{62FBFA50-5F2C-4E54-B6A5-9A930F1090B9}"/>
    <cellStyle name="40% - Accent2 67 8" xfId="35455" xr:uid="{F9D69ABF-5F4D-4B9E-B1E8-1635D2DA442B}"/>
    <cellStyle name="40% - Accent2 68" xfId="5373" xr:uid="{D36DDB49-185B-4970-AE20-DBAC96E61B15}"/>
    <cellStyle name="40% - Accent2 68 2" xfId="9626" xr:uid="{6347C935-9ABD-4B6F-967E-4C02008EC10C}"/>
    <cellStyle name="40% - Accent2 68 2 2" xfId="15338" xr:uid="{419F3205-C76E-4EA8-9201-5D567DB57EC2}"/>
    <cellStyle name="40% - Accent2 68 2 2 2" xfId="44016" xr:uid="{00B01268-D6C0-4669-9E30-59AF81032FA0}"/>
    <cellStyle name="40% - Accent2 68 2 3" xfId="24191" xr:uid="{90B1C27C-298E-436D-9021-D6D809E5EF20}"/>
    <cellStyle name="40% - Accent2 68 2 3 2" xfId="52868" xr:uid="{5F89D302-6702-4D6D-94A2-9DAC0CFB8C35}"/>
    <cellStyle name="40% - Accent2 68 2 4" xfId="38311" xr:uid="{D5FA8E66-5221-4410-A838-BC7A496B2920}"/>
    <cellStyle name="40% - Accent2 68 3" xfId="16853" xr:uid="{74472BFE-C648-4BC0-9DBF-879C186E7CFA}"/>
    <cellStyle name="40% - Accent2 68 3 2" xfId="25706" xr:uid="{5E2F06EB-7267-4A0E-B3B8-AF900B369850}"/>
    <cellStyle name="40% - Accent2 68 3 2 2" xfId="54383" xr:uid="{A1C769E3-CB49-4860-9C62-610A69A4A864}"/>
    <cellStyle name="40% - Accent2 68 3 3" xfId="45531" xr:uid="{01273207-6D9F-45CE-8A0C-77B76340B455}"/>
    <cellStyle name="40% - Accent2 68 4" xfId="18412" xr:uid="{71E7F99C-02AA-47C7-815B-D1AA7B2F2882}"/>
    <cellStyle name="40% - Accent2 68 4 2" xfId="27265" xr:uid="{B45257BF-591C-4E55-B0A9-4C70DD6CF7BD}"/>
    <cellStyle name="40% - Accent2 68 4 2 2" xfId="55942" xr:uid="{B5F3F9C8-45A3-4364-AFBA-EE867E7F1B71}"/>
    <cellStyle name="40% - Accent2 68 4 3" xfId="47090" xr:uid="{98591C63-3D48-4740-A7C2-928A73646B6E}"/>
    <cellStyle name="40% - Accent2 68 5" xfId="11085" xr:uid="{60F84AA5-7FCE-47C4-98BA-9331D54E73E9}"/>
    <cellStyle name="40% - Accent2 68 5 2" xfId="28858" xr:uid="{50E874FC-D9BF-4AC9-8032-98FE51C2435B}"/>
    <cellStyle name="40% - Accent2 68 5 2 2" xfId="57535" xr:uid="{015CBE02-083D-4148-9B19-52442FA03D67}"/>
    <cellStyle name="40% - Accent2 68 5 3" xfId="39763" xr:uid="{002B4D33-7F91-4A2B-BA26-2DFD8126EBD6}"/>
    <cellStyle name="40% - Accent2 68 6" xfId="19938" xr:uid="{4237D84A-361D-4712-BFA0-251E5C6D6C97}"/>
    <cellStyle name="40% - Accent2 68 6 2" xfId="48615" xr:uid="{53C08EC8-9977-4C98-B8E4-9DB75874F557}"/>
    <cellStyle name="40% - Accent2 68 7" xfId="34058" xr:uid="{5CECC75C-ED8C-49E1-AE37-73733AB0988C}"/>
    <cellStyle name="40% - Accent2 69" xfId="6790" xr:uid="{30517B7E-C7E1-4390-8199-D1A91D13C948}"/>
    <cellStyle name="40% - Accent2 69 2" xfId="9648" xr:uid="{2C6A1B8B-6471-4620-9431-D12E7AABB1AA}"/>
    <cellStyle name="40% - Accent2 69 2 2" xfId="15360" xr:uid="{D8FA264F-3F87-44F0-A1B0-49B57945C9B9}"/>
    <cellStyle name="40% - Accent2 69 2 2 2" xfId="44038" xr:uid="{D8CA790E-950F-4EF2-AC4A-1C5F2260681C}"/>
    <cellStyle name="40% - Accent2 69 2 3" xfId="24213" xr:uid="{423ED7DC-716F-4031-846D-5C8BA74B6D72}"/>
    <cellStyle name="40% - Accent2 69 2 3 2" xfId="52890" xr:uid="{25A1E3D3-9757-4014-83AC-0447E5031904}"/>
    <cellStyle name="40% - Accent2 69 2 4" xfId="38333" xr:uid="{590B5672-B768-4077-B390-D705B3999042}"/>
    <cellStyle name="40% - Accent2 69 3" xfId="16875" xr:uid="{0DE942F8-8F0D-4FF3-93AB-6ABBF1D451D5}"/>
    <cellStyle name="40% - Accent2 69 3 2" xfId="25728" xr:uid="{47C6F057-E0C1-4F36-B501-1B138D65C584}"/>
    <cellStyle name="40% - Accent2 69 3 2 2" xfId="54405" xr:uid="{B24CC1C2-B1E2-4788-8F07-AE0522F90CED}"/>
    <cellStyle name="40% - Accent2 69 3 3" xfId="45553" xr:uid="{44B2E285-80EB-47C4-8269-6138AAB71C91}"/>
    <cellStyle name="40% - Accent2 69 4" xfId="18434" xr:uid="{A56C9EAF-4606-48AB-8342-C873B4C15999}"/>
    <cellStyle name="40% - Accent2 69 4 2" xfId="27287" xr:uid="{6D25DAEA-0A72-4290-9CD9-86D8B56D46AD}"/>
    <cellStyle name="40% - Accent2 69 4 2 2" xfId="55964" xr:uid="{15963B9E-942C-46A4-96DD-69885CD6149E}"/>
    <cellStyle name="40% - Accent2 69 4 3" xfId="47112" xr:uid="{D65ECAF0-FE1C-406F-88FA-7E8A1C1C363D}"/>
    <cellStyle name="40% - Accent2 69 5" xfId="12502" xr:uid="{A9CEE31A-DEEF-4140-B648-7FDEE69E691E}"/>
    <cellStyle name="40% - Accent2 69 5 2" xfId="28880" xr:uid="{86377934-BEBE-47FF-96AE-AD29F2CC5AFD}"/>
    <cellStyle name="40% - Accent2 69 5 2 2" xfId="57557" xr:uid="{B4F42304-E1FD-41A2-BD37-12804D22239B}"/>
    <cellStyle name="40% - Accent2 69 5 3" xfId="41180" xr:uid="{A3789BCB-2E5E-4B99-B837-E38A57D04A8F}"/>
    <cellStyle name="40% - Accent2 69 6" xfId="21355" xr:uid="{D2BAFCD2-8372-4052-A4AC-B0473A43FE09}"/>
    <cellStyle name="40% - Accent2 69 6 2" xfId="50032" xr:uid="{3199EA58-0F42-4583-B88E-8D6E8ECBD772}"/>
    <cellStyle name="40% - Accent2 69 7" xfId="35475" xr:uid="{D1BC4317-1082-497B-BE20-9F35CC3DE2D2}"/>
    <cellStyle name="40% - Accent2 7" xfId="369" xr:uid="{F9633D6F-6D66-40BA-B33B-937127FDE137}"/>
    <cellStyle name="40% - Accent2 7 10" xfId="9811" xr:uid="{D2936E3C-8F2B-4108-9BA7-1D85B6FD970A}"/>
    <cellStyle name="40% - Accent2 7 10 2" xfId="38489" xr:uid="{1670579B-F101-4E47-8C61-D16A4AC89648}"/>
    <cellStyle name="40% - Accent2 7 11" xfId="18664" xr:uid="{070710C3-2191-4CA2-BA81-D116D558B9DC}"/>
    <cellStyle name="40% - Accent2 7 11 2" xfId="47341" xr:uid="{0648F31C-F0ED-453F-8C6E-FDB53F19B3E4}"/>
    <cellStyle name="40% - Accent2 7 12" xfId="29282" xr:uid="{BEE9D120-29FB-4A1C-9837-2C514F90D53B}"/>
    <cellStyle name="40% - Accent2 7 2" xfId="478" xr:uid="{B19C107B-0109-444C-A88E-131B765DA720}"/>
    <cellStyle name="40% - Accent2 7 2 2" xfId="2432" xr:uid="{4A3208BB-A883-4857-B848-22CA4E6D8F9F}"/>
    <cellStyle name="40% - Accent2 7 2 2 2" xfId="31172" xr:uid="{1E35C047-BB85-4C84-B438-853FA67E9AF4}"/>
    <cellStyle name="40% - Accent2 7 2 3" xfId="5450" xr:uid="{0167DC20-BBCA-4C23-A290-1BF1A42DA02E}"/>
    <cellStyle name="40% - Accent2 7 2 3 2" xfId="34135" xr:uid="{1BA19CC2-CFA8-4669-AADD-FBDF23FBCE6D}"/>
    <cellStyle name="40% - Accent2 7 2 4" xfId="11162" xr:uid="{F0251C40-1373-43BF-A940-C3574BED9866}"/>
    <cellStyle name="40% - Accent2 7 2 4 2" xfId="39840" xr:uid="{831CED70-03B0-4B15-A3BE-5D2C6857132A}"/>
    <cellStyle name="40% - Accent2 7 2 5" xfId="20015" xr:uid="{AED655A6-C212-4EAA-840E-959D1E235631}"/>
    <cellStyle name="40% - Accent2 7 2 5 2" xfId="48692" xr:uid="{B9B644CD-EEBB-478E-8E5B-534AD2C00DB5}"/>
    <cellStyle name="40% - Accent2 7 2 6" xfId="29379" xr:uid="{6EDCE326-BDE4-4AC6-AADB-0ECEE70EBE44}"/>
    <cellStyle name="40% - Accent2 7 3" xfId="597" xr:uid="{7AEDC6D7-4B51-4711-BFC1-6E8C9990CAAA}"/>
    <cellStyle name="40% - Accent2 7 3 2" xfId="2551" xr:uid="{0C088BFF-6B23-485A-9B28-4F0105A95957}"/>
    <cellStyle name="40% - Accent2 7 3 2 2" xfId="31291" xr:uid="{62399539-CEF5-41DF-B931-8CA910B45145}"/>
    <cellStyle name="40% - Accent2 7 3 3" xfId="6867" xr:uid="{FC931E4C-6B71-4CD2-B1FD-D860173D2999}"/>
    <cellStyle name="40% - Accent2 7 3 3 2" xfId="35552" xr:uid="{DE0FB2A0-AD66-45A2-B15E-47E13F641734}"/>
    <cellStyle name="40% - Accent2 7 3 4" xfId="12579" xr:uid="{CF38A129-79B5-47C0-AE98-603F8FD3C98D}"/>
    <cellStyle name="40% - Accent2 7 3 4 2" xfId="41257" xr:uid="{772A0D88-4CD7-403C-9606-581068C385DE}"/>
    <cellStyle name="40% - Accent2 7 3 5" xfId="21432" xr:uid="{C4B177BD-AD3E-427A-A18A-760977B69D92}"/>
    <cellStyle name="40% - Accent2 7 3 5 2" xfId="50109" xr:uid="{F8AE17FE-492D-419F-9B68-37F6ABD760ED}"/>
    <cellStyle name="40% - Accent2 7 3 6" xfId="29498" xr:uid="{22CBBC4F-4E86-40AC-93BD-C6CC9EE11ABE}"/>
    <cellStyle name="40% - Accent2 7 4" xfId="738" xr:uid="{90479389-09ED-4C91-86A1-5CEBC5D9F349}"/>
    <cellStyle name="40% - Accent2 7 4 2" xfId="2692" xr:uid="{74CFD210-3D7F-4AFF-97A6-56B5D3250AD8}"/>
    <cellStyle name="40% - Accent2 7 4 2 2" xfId="31432" xr:uid="{91660143-1DD7-4D29-8A49-9BB7A9921656}"/>
    <cellStyle name="40% - Accent2 7 4 3" xfId="8284" xr:uid="{18CA85D9-5690-430D-81DE-7251A293BE23}"/>
    <cellStyle name="40% - Accent2 7 4 3 2" xfId="36969" xr:uid="{D837CA3F-FD8B-41D5-871C-8016AD8638FC}"/>
    <cellStyle name="40% - Accent2 7 4 4" xfId="13996" xr:uid="{589DDA81-D81A-4F61-A30C-887AFFEA6BE1}"/>
    <cellStyle name="40% - Accent2 7 4 4 2" xfId="42674" xr:uid="{625222C5-AF27-4714-82F9-87BB2936D10F}"/>
    <cellStyle name="40% - Accent2 7 4 5" xfId="22849" xr:uid="{B4FE7778-DD43-48AF-A3D0-5ED69B957719}"/>
    <cellStyle name="40% - Accent2 7 4 5 2" xfId="51526" xr:uid="{8193758D-2C00-4250-897F-197CCEF18D0F}"/>
    <cellStyle name="40% - Accent2 7 4 6" xfId="29639" xr:uid="{BCA2499E-2039-4161-AA61-E51C4CC8B4A0}"/>
    <cellStyle name="40% - Accent2 7 5" xfId="1011" xr:uid="{6E7CA5D9-4245-43F8-80A5-DCEDBCAE383C}"/>
    <cellStyle name="40% - Accent2 7 5 2" xfId="2965" xr:uid="{6A2E686C-8F97-4BFF-8D76-67C36CA1AF94}"/>
    <cellStyle name="40% - Accent2 7 5 2 2" xfId="31705" xr:uid="{D51CA8CD-C2DD-45F7-85D6-19A63CFAB8BD}"/>
    <cellStyle name="40% - Accent2 7 5 3" xfId="15511" xr:uid="{E8E8BCFA-746E-442C-AE5B-31AB2FF92BD2}"/>
    <cellStyle name="40% - Accent2 7 5 3 2" xfId="44189" xr:uid="{E554B3C6-2C95-4699-AD6A-E11B422C0965}"/>
    <cellStyle name="40% - Accent2 7 5 4" xfId="24364" xr:uid="{0B09C659-E1EB-45AC-9406-1EAEF9CB56AD}"/>
    <cellStyle name="40% - Accent2 7 5 4 2" xfId="53041" xr:uid="{8DF2A9C7-5EEC-4279-8B8B-424A364B8733}"/>
    <cellStyle name="40% - Accent2 7 5 5" xfId="29912" xr:uid="{50B41FA4-1A40-41D5-A2C6-B0043C072833}"/>
    <cellStyle name="40% - Accent2 7 6" xfId="1306" xr:uid="{1A1EB416-04B3-4AAF-B2C6-A1B3C19C7F8D}"/>
    <cellStyle name="40% - Accent2 7 6 2" xfId="3260" xr:uid="{505D559C-3A03-401C-952B-1C0D55AA52CC}"/>
    <cellStyle name="40% - Accent2 7 6 2 2" xfId="32000" xr:uid="{4FCFBA87-EE81-48E0-80E1-597215983DFC}"/>
    <cellStyle name="40% - Accent2 7 6 3" xfId="17070" xr:uid="{46B1E4FD-E033-49A8-A449-0CA77E7C32E5}"/>
    <cellStyle name="40% - Accent2 7 6 3 2" xfId="45748" xr:uid="{7B333683-E71C-40B2-A2BC-6A6AF50416D3}"/>
    <cellStyle name="40% - Accent2 7 6 4" xfId="25923" xr:uid="{B72CAEA2-48FF-4645-BABD-02646B80A7FE}"/>
    <cellStyle name="40% - Accent2 7 6 4 2" xfId="54600" xr:uid="{AAF6BAA3-BC22-432F-B7BD-5E1311BC68B7}"/>
    <cellStyle name="40% - Accent2 7 6 5" xfId="30207" xr:uid="{6D8A0471-D43A-4D95-A29B-90DC66A84BF4}"/>
    <cellStyle name="40% - Accent2 7 7" xfId="1645" xr:uid="{AA3401C0-ECEC-4985-A1EB-86BE2F5FFCAA}"/>
    <cellStyle name="40% - Accent2 7 7 2" xfId="3599" xr:uid="{738D4FF7-682C-40BD-BE50-78C4E6CE4F97}"/>
    <cellStyle name="40% - Accent2 7 7 2 2" xfId="32339" xr:uid="{8F4DC4D6-569D-465A-B57F-B2A077896C4B}"/>
    <cellStyle name="40% - Accent2 7 7 3" xfId="27516" xr:uid="{A4DA7D15-ED55-41C9-9341-9B4E52BD41DB}"/>
    <cellStyle name="40% - Accent2 7 7 3 2" xfId="56193" xr:uid="{50C7826B-12BE-4AB4-A2A5-95D3E1E1218B}"/>
    <cellStyle name="40% - Accent2 7 7 4" xfId="30546" xr:uid="{3587FE80-0CC6-4EFD-B2BF-299B534BB9D0}"/>
    <cellStyle name="40% - Accent2 7 8" xfId="2335" xr:uid="{3A96922F-49A8-4031-8F2D-CFA129FAE814}"/>
    <cellStyle name="40% - Accent2 7 8 2" xfId="31075" xr:uid="{ACAE4AF1-9AA7-4D49-B8FB-7C94D7A8BA5B}"/>
    <cellStyle name="40% - Accent2 7 9" xfId="4099" xr:uid="{6EF3FB00-D0E9-4DD8-8E7B-87ED53438749}"/>
    <cellStyle name="40% - Accent2 7 9 2" xfId="32784" xr:uid="{E28BEDCA-E3DA-44AA-86EF-2ACB02987EC7}"/>
    <cellStyle name="40% - Accent2 70" xfId="9670" xr:uid="{1FD8DB6D-070A-4EBA-8155-AFA30FDB9CCB}"/>
    <cellStyle name="40% - Accent2 70 2" xfId="16897" xr:uid="{810F7D23-04E1-4E25-9635-8EFA98A3610C}"/>
    <cellStyle name="40% - Accent2 70 2 2" xfId="25750" xr:uid="{CCD0514F-3C2F-4BD5-9799-697B35D3616B}"/>
    <cellStyle name="40% - Accent2 70 2 2 2" xfId="54427" xr:uid="{E0E199BF-F01E-4395-BFC9-4A0FA00A35DA}"/>
    <cellStyle name="40% - Accent2 70 2 3" xfId="45575" xr:uid="{D1A4C756-2AD8-4C6A-AACC-46871A98B0B6}"/>
    <cellStyle name="40% - Accent2 70 3" xfId="18456" xr:uid="{0FE65D38-D7EE-4FE3-8486-22CF8A7E697A}"/>
    <cellStyle name="40% - Accent2 70 3 2" xfId="27309" xr:uid="{B9C50F49-762F-49F1-AD7E-952FE927737F}"/>
    <cellStyle name="40% - Accent2 70 3 2 2" xfId="55986" xr:uid="{80BE6953-F6CF-4FA4-9173-00E3AD71429E}"/>
    <cellStyle name="40% - Accent2 70 3 3" xfId="47134" xr:uid="{72FE6C5E-E1EB-4954-9BA7-3CD3C0118AC2}"/>
    <cellStyle name="40% - Accent2 70 4" xfId="15382" xr:uid="{F9EA812E-1503-4935-A124-AAA5447CDBC7}"/>
    <cellStyle name="40% - Accent2 70 4 2" xfId="28902" xr:uid="{25C6B766-A133-4976-8CB0-8DFF1DF453CE}"/>
    <cellStyle name="40% - Accent2 70 4 2 2" xfId="57579" xr:uid="{01BA0A76-EFD0-4347-AE7F-DE69AFC70735}"/>
    <cellStyle name="40% - Accent2 70 4 3" xfId="44060" xr:uid="{D505765E-A525-4010-B648-0E597A9EE3FD}"/>
    <cellStyle name="40% - Accent2 70 5" xfId="24235" xr:uid="{F707AD82-AED9-449C-BAE9-8CA94BCE2D89}"/>
    <cellStyle name="40% - Accent2 70 5 2" xfId="52912" xr:uid="{4CBFA821-59D2-4113-9E7E-DACB31833104}"/>
    <cellStyle name="40% - Accent2 70 6" xfId="38355" xr:uid="{040EAD60-42E0-4FF7-B969-9DAE247BCD3C}"/>
    <cellStyle name="40% - Accent2 71" xfId="9692" xr:uid="{0D3AEBBA-1787-464C-9A0B-04DCF6517A18}"/>
    <cellStyle name="40% - Accent2 71 2" xfId="16919" xr:uid="{FDEA6237-E482-4A17-B890-B87E24EEABDA}"/>
    <cellStyle name="40% - Accent2 71 2 2" xfId="25772" xr:uid="{2DF16044-212A-4A04-8AEA-50559900C63B}"/>
    <cellStyle name="40% - Accent2 71 2 2 2" xfId="54449" xr:uid="{5EC8AE89-3078-4E3F-8193-C6F832CFAB66}"/>
    <cellStyle name="40% - Accent2 71 2 3" xfId="45597" xr:uid="{EDA3B978-D975-4C1E-ACA4-592C70C15554}"/>
    <cellStyle name="40% - Accent2 71 3" xfId="18478" xr:uid="{E7F39783-9270-4BE2-9467-13B87228BF7B}"/>
    <cellStyle name="40% - Accent2 71 3 2" xfId="27331" xr:uid="{3A9B2A35-E128-47BC-8683-60502BAA7845}"/>
    <cellStyle name="40% - Accent2 71 3 2 2" xfId="56008" xr:uid="{1025AEF7-E00B-4513-BA74-12FFBABAA20A}"/>
    <cellStyle name="40% - Accent2 71 3 3" xfId="47156" xr:uid="{C5F184AD-A764-46C0-A490-8EF2884C9851}"/>
    <cellStyle name="40% - Accent2 71 4" xfId="15404" xr:uid="{01ADD91F-B005-4AD2-8B2D-D0F217945983}"/>
    <cellStyle name="40% - Accent2 71 4 2" xfId="28924" xr:uid="{06CABBD1-BCC2-402D-B9DF-250257F6C724}"/>
    <cellStyle name="40% - Accent2 71 4 2 2" xfId="57601" xr:uid="{64346444-A421-40E6-89FF-1338697F6D47}"/>
    <cellStyle name="40% - Accent2 71 4 3" xfId="44082" xr:uid="{C8AAA973-41F8-4AC2-AED9-9EE7ED8264F3}"/>
    <cellStyle name="40% - Accent2 71 5" xfId="24257" xr:uid="{3F9558AB-E2E6-4AF5-B898-7E66EDF5FF25}"/>
    <cellStyle name="40% - Accent2 71 5 2" xfId="52934" xr:uid="{0B1D3A29-516B-46E2-8D8A-56FDFA751498}"/>
    <cellStyle name="40% - Accent2 71 6" xfId="38377" xr:uid="{9C20F7DA-926C-4598-8611-17A1FD86BBB3}"/>
    <cellStyle name="40% - Accent2 72" xfId="8207" xr:uid="{FF796E18-3F72-4E7C-B10E-AB7F7C310ED4}"/>
    <cellStyle name="40% - Accent2 72 2" xfId="16941" xr:uid="{E8F30A43-D060-4771-9B55-6C19DE02270B}"/>
    <cellStyle name="40% - Accent2 72 2 2" xfId="25794" xr:uid="{B5B7375B-F850-4306-802A-7EDE4A2CD0D4}"/>
    <cellStyle name="40% - Accent2 72 2 2 2" xfId="54471" xr:uid="{4D3FFACF-2FD8-4242-90C4-A5315FEDF441}"/>
    <cellStyle name="40% - Accent2 72 2 3" xfId="45619" xr:uid="{B81AC376-FAF4-4734-BD71-B790E7154322}"/>
    <cellStyle name="40% - Accent2 72 3" xfId="18500" xr:uid="{BFBDFDBD-8657-41C5-9A7F-198F08855D69}"/>
    <cellStyle name="40% - Accent2 72 3 2" xfId="27353" xr:uid="{D867BE88-2D0A-409E-9381-33BB3AD86117}"/>
    <cellStyle name="40% - Accent2 72 3 2 2" xfId="56030" xr:uid="{40F51C4F-935F-4093-AA86-42CED47159D7}"/>
    <cellStyle name="40% - Accent2 72 3 3" xfId="47178" xr:uid="{DE5706B8-ED20-4A52-A0C4-61A659949224}"/>
    <cellStyle name="40% - Accent2 72 4" xfId="13919" xr:uid="{7D32AF56-F1C4-4728-9ABD-489F6DDF4E67}"/>
    <cellStyle name="40% - Accent2 72 4 2" xfId="28946" xr:uid="{45BE008D-1749-4D28-B76D-529DF883A297}"/>
    <cellStyle name="40% - Accent2 72 4 2 2" xfId="57623" xr:uid="{96BD0C89-50C2-42D0-86DC-12AA62A959B7}"/>
    <cellStyle name="40% - Accent2 72 4 3" xfId="42597" xr:uid="{4EE7BBCC-1029-40CB-91B3-0E5ED600DEB5}"/>
    <cellStyle name="40% - Accent2 72 5" xfId="22772" xr:uid="{83372BC0-2A23-4149-916A-F25003EC5D84}"/>
    <cellStyle name="40% - Accent2 72 5 2" xfId="51449" xr:uid="{C534B66F-57F0-4797-876F-CCF34ACCBABA}"/>
    <cellStyle name="40% - Accent2 72 6" xfId="36892" xr:uid="{66867684-0585-4231-B51E-18E1B1794471}"/>
    <cellStyle name="40% - Accent2 73" xfId="4022" xr:uid="{B4229710-EE2B-4BA6-9CE6-F6EF8829AB86}"/>
    <cellStyle name="40% - Accent2 73 2" xfId="18522" xr:uid="{0CB589B9-33DD-470F-8C46-DEA896D4757A}"/>
    <cellStyle name="40% - Accent2 73 2 2" xfId="27375" xr:uid="{E23E27F4-FA77-47D4-BD2E-D709CF99C0B0}"/>
    <cellStyle name="40% - Accent2 73 2 2 2" xfId="56052" xr:uid="{8CCCA785-D116-49F3-9242-0CD88054BAEB}"/>
    <cellStyle name="40% - Accent2 73 2 3" xfId="47200" xr:uid="{45388C30-49FB-4C07-B418-D7D81B7C2351}"/>
    <cellStyle name="40% - Accent2 73 3" xfId="16963" xr:uid="{485EDF0E-9744-48D0-942F-F5B753612D4B}"/>
    <cellStyle name="40% - Accent2 73 3 2" xfId="28968" xr:uid="{35420F36-4A6F-4103-B7A9-D4302C87107A}"/>
    <cellStyle name="40% - Accent2 73 3 2 2" xfId="57645" xr:uid="{AC61AB86-EF2F-42AB-9B4C-FDBD3EF2351F}"/>
    <cellStyle name="40% - Accent2 73 3 3" xfId="45641" xr:uid="{E605E31A-8412-4909-A15B-4C55C40D8577}"/>
    <cellStyle name="40% - Accent2 73 4" xfId="25816" xr:uid="{F48D3049-16E6-4E29-AA6C-D89BB3C3A4E6}"/>
    <cellStyle name="40% - Accent2 73 4 2" xfId="54493" xr:uid="{39725A54-7CC8-432B-A518-5AF231C744AF}"/>
    <cellStyle name="40% - Accent2 73 5" xfId="32707" xr:uid="{FDBCA3A4-0B27-4C25-9A4F-4D6BB901FD64}"/>
    <cellStyle name="40% - Accent2 74" xfId="15434" xr:uid="{0EA5A7C5-0057-4AB7-B668-9119C377682D}"/>
    <cellStyle name="40% - Accent2 74 2" xfId="18544" xr:uid="{2F91CB80-483F-46DB-8AA7-A94A2174B8D7}"/>
    <cellStyle name="40% - Accent2 74 2 2" xfId="27397" xr:uid="{A5BD7715-9377-4BFC-A58A-C8C1073C8F0A}"/>
    <cellStyle name="40% - Accent2 74 2 2 2" xfId="56074" xr:uid="{F6BA0190-C21E-419B-A7BC-3DBACE9E1B21}"/>
    <cellStyle name="40% - Accent2 74 2 3" xfId="47222" xr:uid="{50B4C579-ED7C-4E93-8C65-AD1EE20555A7}"/>
    <cellStyle name="40% - Accent2 74 3" xfId="28990" xr:uid="{BB3D2E6D-CFB3-4082-BE2D-D96E3A48DDF9}"/>
    <cellStyle name="40% - Accent2 74 3 2" xfId="57667" xr:uid="{9DD22CEB-8A6D-4487-8B62-A642366642BA}"/>
    <cellStyle name="40% - Accent2 74 4" xfId="24287" xr:uid="{59A08FFD-8883-48E9-ADAF-7C97A771BEB5}"/>
    <cellStyle name="40% - Accent2 74 4 2" xfId="52964" xr:uid="{5CE316FD-B661-4B66-93B4-59543B7EF365}"/>
    <cellStyle name="40% - Accent2 74 5" xfId="44112" xr:uid="{83624D14-2150-4BBB-9B48-5363EA85646D}"/>
    <cellStyle name="40% - Accent2 75" xfId="18566" xr:uid="{5F56FE36-7EDC-4F12-A645-25AB35906E65}"/>
    <cellStyle name="40% - Accent2 75 2" xfId="29012" xr:uid="{0594BD34-8616-4A5B-9CBF-BB4219CCE0AA}"/>
    <cellStyle name="40% - Accent2 75 2 2" xfId="57689" xr:uid="{F2E713C7-052B-41E7-9527-25B2D99456F7}"/>
    <cellStyle name="40% - Accent2 75 3" xfId="27419" xr:uid="{E62CF8A2-478F-4A93-B1DE-118528EA4E7F}"/>
    <cellStyle name="40% - Accent2 75 3 2" xfId="56096" xr:uid="{82E72C5E-0F57-4485-8FCA-EA26E97E2942}"/>
    <cellStyle name="40% - Accent2 75 4" xfId="47244" xr:uid="{60F18D25-0B05-4B92-AC86-A8C518B833C2}"/>
    <cellStyle name="40% - Accent2 76" xfId="16993" xr:uid="{F08B54FF-6D02-4D45-A4AF-ACEFB1687535}"/>
    <cellStyle name="40% - Accent2 76 2" xfId="29034" xr:uid="{C03A19DF-13D6-4CD1-BFB8-32C29F176297}"/>
    <cellStyle name="40% - Accent2 76 2 2" xfId="57711" xr:uid="{472FA1E5-B41D-4A66-8B5A-72240D9A1D2E}"/>
    <cellStyle name="40% - Accent2 76 3" xfId="25846" xr:uid="{1D922972-5651-41AA-B3AB-ECE37E7F24C6}"/>
    <cellStyle name="40% - Accent2 76 3 2" xfId="54523" xr:uid="{6AE98F0B-7093-49EE-9C4A-EBDBA5DD3143}"/>
    <cellStyle name="40% - Accent2 76 4" xfId="45671" xr:uid="{26B3B283-3E5E-4A88-883F-5B8BF3762894}"/>
    <cellStyle name="40% - Accent2 77" xfId="9734" xr:uid="{C3656452-4BDB-44F4-A97C-762C45B85A5B}"/>
    <cellStyle name="40% - Accent2 77 2" xfId="27439" xr:uid="{6EF73D40-E4A4-41DF-AAB0-90ABDAC85F17}"/>
    <cellStyle name="40% - Accent2 77 2 2" xfId="56116" xr:uid="{0EE925EE-61CD-4C99-84EE-5BDB256F41A2}"/>
    <cellStyle name="40% - Accent2 77 3" xfId="38412" xr:uid="{3847E640-36C5-4DA8-AEF2-71B566003E5F}"/>
    <cellStyle name="40% - Accent2 78" xfId="29066" xr:uid="{E27E07F2-6C7D-4629-9F9B-E82DB16D1508}"/>
    <cellStyle name="40% - Accent2 78 2" xfId="57743" xr:uid="{51782516-1AF1-4E5A-85F9-BD7F53E7F8AD}"/>
    <cellStyle name="40% - Accent2 79" xfId="29088" xr:uid="{994579A6-5652-4846-ABD5-66493C34FC99}"/>
    <cellStyle name="40% - Accent2 79 2" xfId="57765" xr:uid="{F33A1539-96A8-44C4-A99C-F627DAC1C8D9}"/>
    <cellStyle name="40% - Accent2 8" xfId="292" xr:uid="{9C63E94B-81A7-4198-9364-4555BCCABA07}"/>
    <cellStyle name="40% - Accent2 8 10" xfId="9833" xr:uid="{2FBBB55B-4B46-472E-98C4-417B478F76DD}"/>
    <cellStyle name="40% - Accent2 8 10 2" xfId="38511" xr:uid="{84EBE4F4-8AFF-4327-8523-2D2222A4AF4A}"/>
    <cellStyle name="40% - Accent2 8 11" xfId="18686" xr:uid="{20712B86-1E0C-477D-90C0-4DF56B915E1C}"/>
    <cellStyle name="40% - Accent2 8 11 2" xfId="47363" xr:uid="{D331E5DF-6B86-4D62-8047-D48EA1A7FAB5}"/>
    <cellStyle name="40% - Accent2 8 12" xfId="29206" xr:uid="{72963035-635E-42D9-B074-411E0E0509D7}"/>
    <cellStyle name="40% - Accent2 8 2" xfId="500" xr:uid="{ED8696A8-0E54-4194-B140-40A016861762}"/>
    <cellStyle name="40% - Accent2 8 2 2" xfId="2454" xr:uid="{775582EC-6BFE-47C2-97CA-3D3FAE0875FF}"/>
    <cellStyle name="40% - Accent2 8 2 2 2" xfId="31194" xr:uid="{273D2E1D-958E-4FB0-9ACD-F6E9BED9C287}"/>
    <cellStyle name="40% - Accent2 8 2 3" xfId="5472" xr:uid="{209F8BA4-C641-49F2-B13A-D3BD5308210A}"/>
    <cellStyle name="40% - Accent2 8 2 3 2" xfId="34157" xr:uid="{D7E9F2BD-46B7-4F61-8910-2A9C3E20F46F}"/>
    <cellStyle name="40% - Accent2 8 2 4" xfId="11184" xr:uid="{DA7D539D-E230-4AE4-9ED7-61D66AFAEAC7}"/>
    <cellStyle name="40% - Accent2 8 2 4 2" xfId="39862" xr:uid="{6759BB26-730F-4F87-90BB-2A8F71D3E0E0}"/>
    <cellStyle name="40% - Accent2 8 2 5" xfId="20037" xr:uid="{62F27820-DAB5-41B3-8E42-9375D5122A87}"/>
    <cellStyle name="40% - Accent2 8 2 5 2" xfId="48714" xr:uid="{C29A0963-2624-4DB7-958B-4D29CF2CD93A}"/>
    <cellStyle name="40% - Accent2 8 2 6" xfId="29401" xr:uid="{D4197E28-ADEF-48B4-8A70-519996A0957C}"/>
    <cellStyle name="40% - Accent2 8 3" xfId="619" xr:uid="{CC1B321D-D9AB-40BA-8DF2-E1E88DC51F69}"/>
    <cellStyle name="40% - Accent2 8 3 2" xfId="2573" xr:uid="{C652AA49-3191-4BD3-A13D-F14B48BABBD1}"/>
    <cellStyle name="40% - Accent2 8 3 2 2" xfId="31313" xr:uid="{4EA6E8E5-38B0-4D91-88A4-805705134BBE}"/>
    <cellStyle name="40% - Accent2 8 3 3" xfId="6889" xr:uid="{9C8F3598-CE74-407A-9955-C2A500511D6A}"/>
    <cellStyle name="40% - Accent2 8 3 3 2" xfId="35574" xr:uid="{7B1419C5-F7AE-4D7D-9754-847CFF26CAC9}"/>
    <cellStyle name="40% - Accent2 8 3 4" xfId="12601" xr:uid="{55A58DB2-4708-48D1-B88E-4633509F9C02}"/>
    <cellStyle name="40% - Accent2 8 3 4 2" xfId="41279" xr:uid="{AA667496-E18B-4CBC-A617-3CACB16A5353}"/>
    <cellStyle name="40% - Accent2 8 3 5" xfId="21454" xr:uid="{C1E508D8-2B1E-4A01-AAF9-02D3257EC4FB}"/>
    <cellStyle name="40% - Accent2 8 3 5 2" xfId="50131" xr:uid="{64707383-6339-4AE6-A3A5-0FA44CCA274C}"/>
    <cellStyle name="40% - Accent2 8 3 6" xfId="29520" xr:uid="{70F9D125-7E90-4292-BFCB-3BBCC83C43BA}"/>
    <cellStyle name="40% - Accent2 8 4" xfId="760" xr:uid="{8872CE95-7292-45E2-BF63-F319732682A8}"/>
    <cellStyle name="40% - Accent2 8 4 2" xfId="2714" xr:uid="{75791457-B58F-44D0-802F-726D0FF97EB9}"/>
    <cellStyle name="40% - Accent2 8 4 2 2" xfId="31454" xr:uid="{BEED3762-F43D-4D3F-9CC9-5AC839FA466C}"/>
    <cellStyle name="40% - Accent2 8 4 3" xfId="8306" xr:uid="{C249D19A-D899-4DC3-82FA-BA5D6499FF3B}"/>
    <cellStyle name="40% - Accent2 8 4 3 2" xfId="36991" xr:uid="{52BFCA0F-5605-47F3-A524-DC35BC6C44A0}"/>
    <cellStyle name="40% - Accent2 8 4 4" xfId="14018" xr:uid="{46F85D1B-ADBB-4602-B775-93D1FEBD50E9}"/>
    <cellStyle name="40% - Accent2 8 4 4 2" xfId="42696" xr:uid="{743A5E3F-9F74-4D93-935B-CA7383A930A5}"/>
    <cellStyle name="40% - Accent2 8 4 5" xfId="22871" xr:uid="{376928DF-3AD1-4F57-BFD7-B9CA4A1AB473}"/>
    <cellStyle name="40% - Accent2 8 4 5 2" xfId="51548" xr:uid="{E9EF488E-9C8A-4FB2-B893-62EB6C84ADF9}"/>
    <cellStyle name="40% - Accent2 8 4 6" xfId="29661" xr:uid="{97036538-8508-4383-81F2-DE69CCC0DA7D}"/>
    <cellStyle name="40% - Accent2 8 5" xfId="1033" xr:uid="{BF4992E1-F04A-4E0C-A011-F11D491396CA}"/>
    <cellStyle name="40% - Accent2 8 5 2" xfId="2987" xr:uid="{0DE6EFB8-17F8-4095-97BA-6A69686507E7}"/>
    <cellStyle name="40% - Accent2 8 5 2 2" xfId="31727" xr:uid="{BF8B2CF0-C171-4E8B-B564-7A8DC5166F62}"/>
    <cellStyle name="40% - Accent2 8 5 3" xfId="15533" xr:uid="{F1A04BD8-DD49-4C98-8FFA-EC00D20E03E1}"/>
    <cellStyle name="40% - Accent2 8 5 3 2" xfId="44211" xr:uid="{58941092-FFEA-4DD6-B673-491DA6E79ADB}"/>
    <cellStyle name="40% - Accent2 8 5 4" xfId="24386" xr:uid="{E6CBD7EE-C5A0-447D-9CE9-9C55AF9A9ABB}"/>
    <cellStyle name="40% - Accent2 8 5 4 2" xfId="53063" xr:uid="{4044B3A6-C477-40F4-8B66-0523D69A2666}"/>
    <cellStyle name="40% - Accent2 8 5 5" xfId="29934" xr:uid="{A7A8D2A2-0DE0-4318-9E45-3638F3139BF9}"/>
    <cellStyle name="40% - Accent2 8 6" xfId="1328" xr:uid="{D833E265-7B95-4A5A-BE82-7A935871A0E8}"/>
    <cellStyle name="40% - Accent2 8 6 2" xfId="3282" xr:uid="{72F0A2F9-B5DB-4974-8E0F-D294443EC5B2}"/>
    <cellStyle name="40% - Accent2 8 6 2 2" xfId="32022" xr:uid="{C54DA11D-7854-404F-88DA-7B7D4FCBE30A}"/>
    <cellStyle name="40% - Accent2 8 6 3" xfId="17092" xr:uid="{F5C89598-BF26-40FF-A7FC-06E808D1B3D2}"/>
    <cellStyle name="40% - Accent2 8 6 3 2" xfId="45770" xr:uid="{85DA7484-E221-442C-8D38-892ED6EE291D}"/>
    <cellStyle name="40% - Accent2 8 6 4" xfId="25945" xr:uid="{AF4C8C7B-1E0F-4A53-814C-171914891C20}"/>
    <cellStyle name="40% - Accent2 8 6 4 2" xfId="54622" xr:uid="{05111EA8-492A-44B2-9DAD-E916D2F153E4}"/>
    <cellStyle name="40% - Accent2 8 6 5" xfId="30229" xr:uid="{4DFB65BC-C11E-4D7C-9DBE-FFB24114FE38}"/>
    <cellStyle name="40% - Accent2 8 7" xfId="1667" xr:uid="{D163494C-E5B6-4301-B8CD-A183D339436A}"/>
    <cellStyle name="40% - Accent2 8 7 2" xfId="3621" xr:uid="{B0B960AF-5D50-4DCE-B2A0-EA7D135C93D7}"/>
    <cellStyle name="40% - Accent2 8 7 2 2" xfId="32361" xr:uid="{CFE99660-F9EC-4790-90C6-DC1F8D0FF007}"/>
    <cellStyle name="40% - Accent2 8 7 3" xfId="27538" xr:uid="{0FA13ED3-8424-4509-A07D-654B5A335CB8}"/>
    <cellStyle name="40% - Accent2 8 7 3 2" xfId="56215" xr:uid="{516E3969-47F4-4600-86D8-EDF52321B9A3}"/>
    <cellStyle name="40% - Accent2 8 7 4" xfId="30568" xr:uid="{1B08A586-927E-4EE7-B329-B1FDE3B644DA}"/>
    <cellStyle name="40% - Accent2 8 8" xfId="2259" xr:uid="{6B6EA0ED-0DB9-48BB-84ED-D264F56701FF}"/>
    <cellStyle name="40% - Accent2 8 8 2" xfId="30999" xr:uid="{46E33436-293E-48BD-988F-4FB3210A0D02}"/>
    <cellStyle name="40% - Accent2 8 9" xfId="4121" xr:uid="{349548F1-B9DD-4128-979D-9987BE20735D}"/>
    <cellStyle name="40% - Accent2 8 9 2" xfId="32806" xr:uid="{5CAE7E95-B805-4B2F-B455-D98F65CB591B}"/>
    <cellStyle name="40% - Accent2 80" xfId="18587" xr:uid="{A4E800AD-A71F-4BDA-94BE-A5CC8E2C3928}"/>
    <cellStyle name="40% - Accent2 80 2" xfId="47264" xr:uid="{E515B0B3-9DC9-453B-B5B5-DC36275D77D8}"/>
    <cellStyle name="40% - Accent2 81" xfId="29110" xr:uid="{D39FED0C-E3E6-4BB1-8AD7-8E8B889AF025}"/>
    <cellStyle name="40% - Accent2 82" xfId="76" xr:uid="{DD167CE5-6F04-43E0-B656-48D36B932732}"/>
    <cellStyle name="40% - Accent2 9" xfId="401" xr:uid="{2C37D6A2-A46D-4EF3-8F05-288C497261FB}"/>
    <cellStyle name="40% - Accent2 9 10" xfId="18708" xr:uid="{E516423D-77E3-41D2-A550-424DF458082D}"/>
    <cellStyle name="40% - Accent2 9 10 2" xfId="47385" xr:uid="{4A61DDFD-706D-41BD-9221-0A9AFA7267CB}"/>
    <cellStyle name="40% - Accent2 9 11" xfId="29302" xr:uid="{F82FD2A8-B29B-4A66-83CC-28645E60D161}"/>
    <cellStyle name="40% - Accent2 9 2" xfId="641" xr:uid="{2B1AB2E0-0A51-4530-B5EC-8EE8B4635CDF}"/>
    <cellStyle name="40% - Accent2 9 2 2" xfId="2595" xr:uid="{3134044C-7799-41B1-8179-7960214F41D5}"/>
    <cellStyle name="40% - Accent2 9 2 2 2" xfId="31335" xr:uid="{6BF6CEF8-1087-4CD2-82AD-7B1DA0845E14}"/>
    <cellStyle name="40% - Accent2 9 2 3" xfId="5494" xr:uid="{FAFE8CF6-5DAC-4DC1-9C12-46B8326AA7BC}"/>
    <cellStyle name="40% - Accent2 9 2 3 2" xfId="34179" xr:uid="{AB63F11F-04BF-4D3C-B383-45F63A42FF87}"/>
    <cellStyle name="40% - Accent2 9 2 4" xfId="11206" xr:uid="{3D0DC94E-BB23-416E-B3F8-B38E4E180529}"/>
    <cellStyle name="40% - Accent2 9 2 4 2" xfId="39884" xr:uid="{164F8595-C962-4694-91A5-5D7EEC923493}"/>
    <cellStyle name="40% - Accent2 9 2 5" xfId="20059" xr:uid="{6FE6B749-401E-41EA-AB7C-02F27C71FF2C}"/>
    <cellStyle name="40% - Accent2 9 2 5 2" xfId="48736" xr:uid="{BFF0B2A5-0E31-4A80-A69D-8FC7C58974F2}"/>
    <cellStyle name="40% - Accent2 9 2 6" xfId="29542" xr:uid="{7327F215-F767-43DA-BB35-47E79DAF6C51}"/>
    <cellStyle name="40% - Accent2 9 3" xfId="782" xr:uid="{80675331-D8FC-4947-98B4-D6D13A442EEB}"/>
    <cellStyle name="40% - Accent2 9 3 2" xfId="2736" xr:uid="{75239736-FDDE-48BD-B948-2B6507A1286C}"/>
    <cellStyle name="40% - Accent2 9 3 2 2" xfId="31476" xr:uid="{9CE1A424-24D9-4FAD-853F-7CB8FF20DF5C}"/>
    <cellStyle name="40% - Accent2 9 3 3" xfId="6911" xr:uid="{767A93A0-155C-47BD-9E61-16E61EB454D1}"/>
    <cellStyle name="40% - Accent2 9 3 3 2" xfId="35596" xr:uid="{786BA5EA-FA10-42F5-B083-104DA71E88E1}"/>
    <cellStyle name="40% - Accent2 9 3 4" xfId="12623" xr:uid="{678B1A13-1DB2-4F33-BAD5-FD0A504CB1A3}"/>
    <cellStyle name="40% - Accent2 9 3 4 2" xfId="41301" xr:uid="{6E2AB094-6204-48FA-96F8-4527CC42FFD8}"/>
    <cellStyle name="40% - Accent2 9 3 5" xfId="21476" xr:uid="{254CDC1A-C86D-4509-B750-400E6AA813BF}"/>
    <cellStyle name="40% - Accent2 9 3 5 2" xfId="50153" xr:uid="{2AF83C3E-7984-4C94-A39F-599D91998505}"/>
    <cellStyle name="40% - Accent2 9 3 6" xfId="29683" xr:uid="{1CDBD9C0-21F1-4804-A492-A8A103B9F762}"/>
    <cellStyle name="40% - Accent2 9 4" xfId="1055" xr:uid="{83714363-C142-4C1F-A11E-9AAD4D6C33D0}"/>
    <cellStyle name="40% - Accent2 9 4 2" xfId="3009" xr:uid="{06A7A89D-76BE-4B06-B200-FC847D8978C7}"/>
    <cellStyle name="40% - Accent2 9 4 2 2" xfId="31749" xr:uid="{382CC19C-6EF3-4BCE-A05C-76759E34CDBD}"/>
    <cellStyle name="40% - Accent2 9 4 3" xfId="8328" xr:uid="{D7FDCA55-252D-4D4F-A58C-39D159AAA62D}"/>
    <cellStyle name="40% - Accent2 9 4 3 2" xfId="37013" xr:uid="{558D32CF-FB19-4652-A971-37117EAC5F35}"/>
    <cellStyle name="40% - Accent2 9 4 4" xfId="14040" xr:uid="{28659911-4171-44BA-9341-282EFA50AA55}"/>
    <cellStyle name="40% - Accent2 9 4 4 2" xfId="42718" xr:uid="{BECA2204-9523-4D6B-91B8-91D0CF7D2545}"/>
    <cellStyle name="40% - Accent2 9 4 5" xfId="22893" xr:uid="{076B1284-A70F-40EF-9F6D-7DDA254B44EF}"/>
    <cellStyle name="40% - Accent2 9 4 5 2" xfId="51570" xr:uid="{424FEAB3-DAA9-4741-8138-64F034D14A82}"/>
    <cellStyle name="40% - Accent2 9 4 6" xfId="29956" xr:uid="{1BF6E2BD-FB10-4C81-B918-36CF561FB816}"/>
    <cellStyle name="40% - Accent2 9 5" xfId="1350" xr:uid="{4BBE6888-4A1F-4C09-B111-4E4DCEB0CB27}"/>
    <cellStyle name="40% - Accent2 9 5 2" xfId="3304" xr:uid="{AF675728-06C8-46D3-A250-902EDB723F5B}"/>
    <cellStyle name="40% - Accent2 9 5 2 2" xfId="32044" xr:uid="{C93F7F68-D216-44C1-8C52-47E248C904B1}"/>
    <cellStyle name="40% - Accent2 9 5 3" xfId="15555" xr:uid="{4D447199-5F38-4E5B-B4DA-75B0C05F3196}"/>
    <cellStyle name="40% - Accent2 9 5 3 2" xfId="44233" xr:uid="{1EB90E78-4F87-45BB-98FB-CCCF99C98A57}"/>
    <cellStyle name="40% - Accent2 9 5 4" xfId="24408" xr:uid="{59AD1809-BBC9-4225-9808-DB01A523C186}"/>
    <cellStyle name="40% - Accent2 9 5 4 2" xfId="53085" xr:uid="{8D96E882-50CD-4B8F-A9D7-CE092763DFEF}"/>
    <cellStyle name="40% - Accent2 9 5 5" xfId="30251" xr:uid="{7F9A19AC-FCFF-4343-B3B6-779FBF206043}"/>
    <cellStyle name="40% - Accent2 9 6" xfId="1689" xr:uid="{DA10D104-770E-4992-A1BD-FB57F15467D0}"/>
    <cellStyle name="40% - Accent2 9 6 2" xfId="3643" xr:uid="{CD24AF7C-5F8A-46F1-9B20-69294D782044}"/>
    <cellStyle name="40% - Accent2 9 6 2 2" xfId="32383" xr:uid="{D57535F5-D062-4D24-9586-5B0DC481590B}"/>
    <cellStyle name="40% - Accent2 9 6 3" xfId="17114" xr:uid="{3137223E-D66F-4798-B0FB-4EBBD1114A69}"/>
    <cellStyle name="40% - Accent2 9 6 3 2" xfId="45792" xr:uid="{AA561632-77D9-400F-90C8-379D3BBE7B71}"/>
    <cellStyle name="40% - Accent2 9 6 4" xfId="25967" xr:uid="{977C3701-26C5-4361-B3CE-92C4A116C2F7}"/>
    <cellStyle name="40% - Accent2 9 6 4 2" xfId="54644" xr:uid="{DCD44F11-C086-457F-94D3-DF1F7529CA4D}"/>
    <cellStyle name="40% - Accent2 9 6 5" xfId="30590" xr:uid="{A19D6056-B337-4527-84E0-BD72D19D0109}"/>
    <cellStyle name="40% - Accent2 9 7" xfId="2355" xr:uid="{1CA0FFDD-D91C-4502-AC2D-4186C5FBF959}"/>
    <cellStyle name="40% - Accent2 9 7 2" xfId="27560" xr:uid="{6BE2F527-7C1C-4A46-9E00-62E11D03DE34}"/>
    <cellStyle name="40% - Accent2 9 7 2 2" xfId="56237" xr:uid="{A11F04B7-75D1-403C-8167-20EB78045F08}"/>
    <cellStyle name="40% - Accent2 9 7 3" xfId="31095" xr:uid="{FCC3BC93-A111-42D5-B756-06035FF2901B}"/>
    <cellStyle name="40% - Accent2 9 8" xfId="4143" xr:uid="{196D7E47-062D-4C05-93BF-CCD1D2056E26}"/>
    <cellStyle name="40% - Accent2 9 8 2" xfId="32828" xr:uid="{5064947D-4DF4-4D8D-B3CE-A1BCFBBA1875}"/>
    <cellStyle name="40% - Accent2 9 9" xfId="9855" xr:uid="{B42C259B-902D-4EE2-B10B-88D1995F1E54}"/>
    <cellStyle name="40% - Accent2 9 9 2" xfId="38533" xr:uid="{ACA4ED27-FF5E-4F2C-B374-BACB1727826B}"/>
    <cellStyle name="40% - Accent3 10" xfId="522" xr:uid="{E2E4A711-785D-480A-9D10-0D2EDBFABA7B}"/>
    <cellStyle name="40% - Accent3 10 10" xfId="29423" xr:uid="{636AEAEE-3ADC-46F2-BE04-4E1BB8516395}"/>
    <cellStyle name="40% - Accent3 10 2" xfId="806" xr:uid="{C3A391F5-78E1-49BA-B3AE-A00AC507A30A}"/>
    <cellStyle name="40% - Accent3 10 2 2" xfId="2760" xr:uid="{9A12EFF4-13BF-41CF-9031-3B16750DB54D}"/>
    <cellStyle name="40% - Accent3 10 2 2 2" xfId="31500" xr:uid="{1B925DDF-9272-4551-8D8A-EC2ED1CDF01A}"/>
    <cellStyle name="40% - Accent3 10 2 3" xfId="5518" xr:uid="{18782F6D-D9CD-408C-86FC-DF0151309E5D}"/>
    <cellStyle name="40% - Accent3 10 2 3 2" xfId="34203" xr:uid="{116D60D1-C8E0-4E9A-BD95-45863B610935}"/>
    <cellStyle name="40% - Accent3 10 2 4" xfId="11230" xr:uid="{5DB144D6-76FF-472A-AA73-A3B9C3C3DFD7}"/>
    <cellStyle name="40% - Accent3 10 2 4 2" xfId="39908" xr:uid="{F710A01A-514E-46E2-B6DE-40FE3A787450}"/>
    <cellStyle name="40% - Accent3 10 2 5" xfId="20083" xr:uid="{9147D48A-C451-4406-83C5-80F742D5CB1E}"/>
    <cellStyle name="40% - Accent3 10 2 5 2" xfId="48760" xr:uid="{1A7723F5-F555-400A-B126-FB58B30BD470}"/>
    <cellStyle name="40% - Accent3 10 2 6" xfId="29707" xr:uid="{C82B7846-39F9-4B25-8731-83CD9ED57545}"/>
    <cellStyle name="40% - Accent3 10 3" xfId="1079" xr:uid="{2F227B1D-724C-4A04-9801-6BB7C9C9BC50}"/>
    <cellStyle name="40% - Accent3 10 3 2" xfId="3033" xr:uid="{D2D13835-EF00-4C1E-8615-F41EA2BC3D3E}"/>
    <cellStyle name="40% - Accent3 10 3 2 2" xfId="31773" xr:uid="{644AB244-FF0F-4872-AB89-BCB7F8AC2DE7}"/>
    <cellStyle name="40% - Accent3 10 3 3" xfId="6935" xr:uid="{F6B7A36C-637A-44FF-B69F-220C424F30A1}"/>
    <cellStyle name="40% - Accent3 10 3 3 2" xfId="35620" xr:uid="{7BB7C7A1-EC76-4CFC-B585-D723FD518405}"/>
    <cellStyle name="40% - Accent3 10 3 4" xfId="12647" xr:uid="{F4FAB999-06B6-4CDC-A994-4F70F1243D19}"/>
    <cellStyle name="40% - Accent3 10 3 4 2" xfId="41325" xr:uid="{1D6F121D-C751-45F8-AD0D-206BEAEE9EEC}"/>
    <cellStyle name="40% - Accent3 10 3 5" xfId="21500" xr:uid="{F7132BF8-BD5A-4273-AD22-46B31460ED17}"/>
    <cellStyle name="40% - Accent3 10 3 5 2" xfId="50177" xr:uid="{C958B667-4BE5-4736-855A-F969EA37038B}"/>
    <cellStyle name="40% - Accent3 10 3 6" xfId="29980" xr:uid="{FA38909B-288A-4E2B-909D-971719D76BD2}"/>
    <cellStyle name="40% - Accent3 10 4" xfId="1374" xr:uid="{C5B1C949-A3DD-4B5E-A7D7-542E4A809B54}"/>
    <cellStyle name="40% - Accent3 10 4 2" xfId="3328" xr:uid="{23DEB8B1-8A3F-45A8-8291-C141A27BF5A8}"/>
    <cellStyle name="40% - Accent3 10 4 2 2" xfId="32068" xr:uid="{66FB9E1F-DE1E-4201-B8A4-E50649FD13F1}"/>
    <cellStyle name="40% - Accent3 10 4 3" xfId="8352" xr:uid="{FBA73916-CB98-4B03-8BF9-43772B6B6516}"/>
    <cellStyle name="40% - Accent3 10 4 3 2" xfId="37037" xr:uid="{A1E2E864-390E-425B-8CFB-6AA7F186DF49}"/>
    <cellStyle name="40% - Accent3 10 4 4" xfId="14064" xr:uid="{16E0BC4B-ACEA-4B92-AF8B-13B451B5AB16}"/>
    <cellStyle name="40% - Accent3 10 4 4 2" xfId="42742" xr:uid="{E4FCDE06-A13E-4557-AB2F-DBA3C2FE5734}"/>
    <cellStyle name="40% - Accent3 10 4 5" xfId="22917" xr:uid="{7BE21A3F-5511-44D4-A9D2-5C9BF2E959D5}"/>
    <cellStyle name="40% - Accent3 10 4 5 2" xfId="51594" xr:uid="{0D0BC37C-439E-4BFD-A3EE-551F76FF4024}"/>
    <cellStyle name="40% - Accent3 10 4 6" xfId="30275" xr:uid="{D856CB1E-1C06-4F9E-B546-921536D68910}"/>
    <cellStyle name="40% - Accent3 10 5" xfId="1713" xr:uid="{8FA32F48-286E-4576-9229-93CFDCD3563C}"/>
    <cellStyle name="40% - Accent3 10 5 2" xfId="3667" xr:uid="{83C77DF8-5650-4244-B461-0E2CF6500E1C}"/>
    <cellStyle name="40% - Accent3 10 5 2 2" xfId="32407" xr:uid="{54C2A61D-D961-4CF4-9670-B509075E6A3D}"/>
    <cellStyle name="40% - Accent3 10 5 3" xfId="15579" xr:uid="{CAABE477-8A2E-4A68-A884-6E21CD6AF215}"/>
    <cellStyle name="40% - Accent3 10 5 3 2" xfId="44257" xr:uid="{F07A45AC-74ED-43D5-ADB8-5CF8FFBB3927}"/>
    <cellStyle name="40% - Accent3 10 5 4" xfId="24432" xr:uid="{C973857D-0989-4095-992B-CB1C8CBFCA53}"/>
    <cellStyle name="40% - Accent3 10 5 4 2" xfId="53109" xr:uid="{32CF087F-FEE6-469C-B65B-6D4902D8223E}"/>
    <cellStyle name="40% - Accent3 10 5 5" xfId="30614" xr:uid="{F40EE81E-B88B-411C-9DB8-7AF30838D182}"/>
    <cellStyle name="40% - Accent3 10 6" xfId="2476" xr:uid="{FF8DFB40-8B48-4C89-81F1-BCD772258203}"/>
    <cellStyle name="40% - Accent3 10 6 2" xfId="17138" xr:uid="{612C697B-007B-437E-AE01-0E363538B45C}"/>
    <cellStyle name="40% - Accent3 10 6 2 2" xfId="45816" xr:uid="{36397CCB-CE30-4353-8DC4-F6304E059F25}"/>
    <cellStyle name="40% - Accent3 10 6 3" xfId="25991" xr:uid="{90759CCF-1D87-41D0-B6E8-4FDE05C8F127}"/>
    <cellStyle name="40% - Accent3 10 6 3 2" xfId="54668" xr:uid="{810FD1DD-9B6B-4714-BDB6-5F793016DC61}"/>
    <cellStyle name="40% - Accent3 10 6 4" xfId="31216" xr:uid="{8216C8AF-9DBD-47C9-8EE7-B2AE04BFB423}"/>
    <cellStyle name="40% - Accent3 10 7" xfId="4167" xr:uid="{BBD9D6F9-8469-4860-8D85-3700C8BA6703}"/>
    <cellStyle name="40% - Accent3 10 7 2" xfId="27584" xr:uid="{462C43BC-21E2-4242-AA1E-3BC3085D12CB}"/>
    <cellStyle name="40% - Accent3 10 7 2 2" xfId="56261" xr:uid="{A4DE94CA-E357-4873-B41D-6E940E4942E4}"/>
    <cellStyle name="40% - Accent3 10 7 3" xfId="32852" xr:uid="{CAC76D24-5245-4886-8A11-110306E2A7B3}"/>
    <cellStyle name="40% - Accent3 10 8" xfId="9879" xr:uid="{860D30DD-0FA5-42F4-912B-5E68FC98754F}"/>
    <cellStyle name="40% - Accent3 10 8 2" xfId="38557" xr:uid="{41ACC7E4-3810-4C66-BB38-A7370D92EEAB}"/>
    <cellStyle name="40% - Accent3 10 9" xfId="18732" xr:uid="{1008C71C-9449-48D9-86F8-FD3D07492D47}"/>
    <cellStyle name="40% - Accent3 10 9 2" xfId="47409" xr:uid="{CD0479A2-44B2-417A-8125-FC6F2C69B8CA}"/>
    <cellStyle name="40% - Accent3 11" xfId="828" xr:uid="{2A791063-DE90-4313-BBFB-6C5E3EC0E530}"/>
    <cellStyle name="40% - Accent3 11 2" xfId="1101" xr:uid="{38FBE5DE-76C9-465D-B55C-DC480E3A5560}"/>
    <cellStyle name="40% - Accent3 11 2 2" xfId="3055" xr:uid="{83C2FAD3-37DC-42DF-A38B-6E7ED30886DB}"/>
    <cellStyle name="40% - Accent3 11 2 2 2" xfId="31795" xr:uid="{4435232F-A991-4A5C-8AE1-FCCA1F6C4362}"/>
    <cellStyle name="40% - Accent3 11 2 3" xfId="5540" xr:uid="{CD3D3AFD-8651-4777-9D5B-290456F0DB45}"/>
    <cellStyle name="40% - Accent3 11 2 3 2" xfId="34225" xr:uid="{DAE66D8E-F7D2-41DE-8960-F5AC69A1BECF}"/>
    <cellStyle name="40% - Accent3 11 2 4" xfId="11252" xr:uid="{34342B39-DFDD-481B-9147-6CB556DF170F}"/>
    <cellStyle name="40% - Accent3 11 2 4 2" xfId="39930" xr:uid="{36D5A524-3A3F-44AD-A9D1-4D3156D58CFD}"/>
    <cellStyle name="40% - Accent3 11 2 5" xfId="20105" xr:uid="{F951BD34-0B5A-4676-A440-AC0111E1A402}"/>
    <cellStyle name="40% - Accent3 11 2 5 2" xfId="48782" xr:uid="{48D8D28A-A289-4F1D-B219-360ADB251F73}"/>
    <cellStyle name="40% - Accent3 11 2 6" xfId="30002" xr:uid="{39943B97-5DDA-4BCF-A7C5-8CBA8B9927E3}"/>
    <cellStyle name="40% - Accent3 11 3" xfId="1396" xr:uid="{314612EC-0D25-45C3-B59A-D6B90B8709EC}"/>
    <cellStyle name="40% - Accent3 11 3 2" xfId="3350" xr:uid="{CB17B296-33EA-41F8-9A20-CEB917C9158E}"/>
    <cellStyle name="40% - Accent3 11 3 2 2" xfId="32090" xr:uid="{B503D771-28D7-4F28-9821-DB52538BFE0A}"/>
    <cellStyle name="40% - Accent3 11 3 3" xfId="6957" xr:uid="{4EDF279C-7179-4B5F-8B56-B6E8E47E6F0A}"/>
    <cellStyle name="40% - Accent3 11 3 3 2" xfId="35642" xr:uid="{B6C3F409-7A0B-4170-ABEC-63DDC89C084E}"/>
    <cellStyle name="40% - Accent3 11 3 4" xfId="12669" xr:uid="{26D83843-AACB-4E69-8511-0DBB774059D5}"/>
    <cellStyle name="40% - Accent3 11 3 4 2" xfId="41347" xr:uid="{C700828C-68AC-492B-A3F7-405665C3025D}"/>
    <cellStyle name="40% - Accent3 11 3 5" xfId="21522" xr:uid="{6BBF6024-2AF4-4DB6-9C89-85F653B25D70}"/>
    <cellStyle name="40% - Accent3 11 3 5 2" xfId="50199" xr:uid="{C9B01A97-DBAC-4994-B7E6-0B0B70F7B5A0}"/>
    <cellStyle name="40% - Accent3 11 3 6" xfId="30297" xr:uid="{70BED09B-320A-469B-90BE-F48DEA032260}"/>
    <cellStyle name="40% - Accent3 11 4" xfId="1735" xr:uid="{77D12295-1BA7-418E-9D97-55890F74086A}"/>
    <cellStyle name="40% - Accent3 11 4 2" xfId="3689" xr:uid="{3592C4A6-5D02-44B4-ACC4-73A8C4C0F604}"/>
    <cellStyle name="40% - Accent3 11 4 2 2" xfId="32429" xr:uid="{B72B0CB6-E906-4D04-A2E5-312C0FCD1542}"/>
    <cellStyle name="40% - Accent3 11 4 3" xfId="8374" xr:uid="{84DAEDA1-FB49-4EB0-AA2A-2EDFBF056260}"/>
    <cellStyle name="40% - Accent3 11 4 3 2" xfId="37059" xr:uid="{192D637B-8B92-4AF2-B6DA-5CC412603035}"/>
    <cellStyle name="40% - Accent3 11 4 4" xfId="14086" xr:uid="{A160156F-47B7-4BBD-8F93-FD11E6B9BA44}"/>
    <cellStyle name="40% - Accent3 11 4 4 2" xfId="42764" xr:uid="{E6F309E2-B784-4ACD-A558-AC3B767FC936}"/>
    <cellStyle name="40% - Accent3 11 4 5" xfId="22939" xr:uid="{3D3F8BE3-86F6-4383-8093-0A1571AA76A8}"/>
    <cellStyle name="40% - Accent3 11 4 5 2" xfId="51616" xr:uid="{23BBC053-E606-44A3-AA65-7758CE1191EE}"/>
    <cellStyle name="40% - Accent3 11 4 6" xfId="30636" xr:uid="{0B8CB0D8-2046-4A00-98F1-069B2F2D6884}"/>
    <cellStyle name="40% - Accent3 11 5" xfId="2782" xr:uid="{DA8A5124-746F-48A7-8252-B39C6D8CC725}"/>
    <cellStyle name="40% - Accent3 11 5 2" xfId="15601" xr:uid="{A2C77A5C-C3CA-4A21-9F9E-0073B92C45C7}"/>
    <cellStyle name="40% - Accent3 11 5 2 2" xfId="44279" xr:uid="{237B888B-60FD-4C45-9E61-E94BA1DCD0BE}"/>
    <cellStyle name="40% - Accent3 11 5 3" xfId="24454" xr:uid="{99071F51-D9D8-42F4-8CCA-4E8C7FFD5A53}"/>
    <cellStyle name="40% - Accent3 11 5 3 2" xfId="53131" xr:uid="{37211728-525F-4CEB-B64F-D2F97B24CFBF}"/>
    <cellStyle name="40% - Accent3 11 5 4" xfId="31522" xr:uid="{8878821B-A635-4265-9136-1EDB498AA442}"/>
    <cellStyle name="40% - Accent3 11 6" xfId="4189" xr:uid="{71A937A5-B3B0-45E2-8C7B-2432ECFFDBBB}"/>
    <cellStyle name="40% - Accent3 11 6 2" xfId="17160" xr:uid="{1171B6F2-8B3B-4772-8FA9-5C5E60D8D54A}"/>
    <cellStyle name="40% - Accent3 11 6 2 2" xfId="45838" xr:uid="{514C2F39-8AB3-4966-BCFA-D53966385D8B}"/>
    <cellStyle name="40% - Accent3 11 6 3" xfId="26013" xr:uid="{AC72FC40-C1E3-4A22-BCAF-394AE2EF5535}"/>
    <cellStyle name="40% - Accent3 11 6 3 2" xfId="54690" xr:uid="{5CCC2586-527E-4033-9755-68DFF4C998F3}"/>
    <cellStyle name="40% - Accent3 11 6 4" xfId="32874" xr:uid="{46891B53-C032-4C16-B914-C21932287254}"/>
    <cellStyle name="40% - Accent3 11 7" xfId="9901" xr:uid="{99D6A081-5A54-4FF4-B037-ADBA48728E2A}"/>
    <cellStyle name="40% - Accent3 11 7 2" xfId="27606" xr:uid="{C9C7E14A-3ECB-4CAA-888B-C4F31870D321}"/>
    <cellStyle name="40% - Accent3 11 7 2 2" xfId="56283" xr:uid="{65CEE6E9-18E7-4502-A5BE-C8376A2FD3D2}"/>
    <cellStyle name="40% - Accent3 11 7 3" xfId="38579" xr:uid="{84450678-4369-4908-8E52-B3138A38F326}"/>
    <cellStyle name="40% - Accent3 11 8" xfId="18754" xr:uid="{2892162B-F80A-44E4-AB9D-3C4C56A9E4F9}"/>
    <cellStyle name="40% - Accent3 11 8 2" xfId="47431" xr:uid="{30C63A68-1346-460B-8ADD-DA6C46FE8956}"/>
    <cellStyle name="40% - Accent3 11 9" xfId="29729" xr:uid="{CAFB4233-974F-4084-B9CC-E0C63DDBC1C5}"/>
    <cellStyle name="40% - Accent3 12" xfId="850" xr:uid="{2015E969-6D2A-407A-876A-340FB955622F}"/>
    <cellStyle name="40% - Accent3 12 2" xfId="1123" xr:uid="{088372DE-B44A-406E-92C5-3CE69D1CD00F}"/>
    <cellStyle name="40% - Accent3 12 2 2" xfId="3077" xr:uid="{953CBD2E-78A9-4CD1-9187-E0E364FE085E}"/>
    <cellStyle name="40% - Accent3 12 2 2 2" xfId="31817" xr:uid="{F4583E02-B5B0-4309-90A3-2A1D5C870040}"/>
    <cellStyle name="40% - Accent3 12 2 3" xfId="5562" xr:uid="{399B3940-3F11-4E82-937E-AD1380F496E6}"/>
    <cellStyle name="40% - Accent3 12 2 3 2" xfId="34247" xr:uid="{9340D0BA-4131-4388-B8CB-7B075B8D5C3D}"/>
    <cellStyle name="40% - Accent3 12 2 4" xfId="11274" xr:uid="{DFD35B9C-369D-400F-9242-4CEE977367ED}"/>
    <cellStyle name="40% - Accent3 12 2 4 2" xfId="39952" xr:uid="{C97FB3F9-1447-46D4-A4E8-FF4DBFAD8EEE}"/>
    <cellStyle name="40% - Accent3 12 2 5" xfId="20127" xr:uid="{AFD35BEE-2AF2-47E1-AEF1-8DFE614760A9}"/>
    <cellStyle name="40% - Accent3 12 2 5 2" xfId="48804" xr:uid="{2D19412A-AE6A-497A-AC31-5F81DB8BBB27}"/>
    <cellStyle name="40% - Accent3 12 2 6" xfId="30024" xr:uid="{84B64163-0359-41C4-97E1-41F1FE137803}"/>
    <cellStyle name="40% - Accent3 12 3" xfId="1418" xr:uid="{1B30BF9F-EC03-461C-8CD7-37E993ACA1FA}"/>
    <cellStyle name="40% - Accent3 12 3 2" xfId="3372" xr:uid="{ECA33EC4-9A97-4015-988F-F35673D4D75C}"/>
    <cellStyle name="40% - Accent3 12 3 2 2" xfId="32112" xr:uid="{69755E9F-5AC4-4229-BEDA-FF1CD2E27EFD}"/>
    <cellStyle name="40% - Accent3 12 3 3" xfId="6979" xr:uid="{2DC19A5F-79B3-4A53-A969-9BE71D68DD89}"/>
    <cellStyle name="40% - Accent3 12 3 3 2" xfId="35664" xr:uid="{3CC9F7C4-7CAB-4FC1-BB06-978FBC7096ED}"/>
    <cellStyle name="40% - Accent3 12 3 4" xfId="12691" xr:uid="{127840D3-3F27-4F3F-A59F-ED4460B23CB8}"/>
    <cellStyle name="40% - Accent3 12 3 4 2" xfId="41369" xr:uid="{531B73F7-650C-4279-8FF4-CB0587C96AD0}"/>
    <cellStyle name="40% - Accent3 12 3 5" xfId="21544" xr:uid="{1C63D03B-03DF-4727-ADAE-3053739C5349}"/>
    <cellStyle name="40% - Accent3 12 3 5 2" xfId="50221" xr:uid="{9A95D765-8422-4B85-A4A9-BDC020735AD0}"/>
    <cellStyle name="40% - Accent3 12 3 6" xfId="30319" xr:uid="{138E5C0D-3F24-4C92-8848-35113F655D0C}"/>
    <cellStyle name="40% - Accent3 12 4" xfId="1757" xr:uid="{F3A6BDE1-5F34-4195-AD69-61387F47DE9E}"/>
    <cellStyle name="40% - Accent3 12 4 2" xfId="3711" xr:uid="{B813CB58-3677-4EE4-B2DD-9C2A6ACB9E75}"/>
    <cellStyle name="40% - Accent3 12 4 2 2" xfId="32451" xr:uid="{79500A5D-CC03-440D-B4AE-8B5165939026}"/>
    <cellStyle name="40% - Accent3 12 4 3" xfId="8396" xr:uid="{6B4A3EF3-7138-4C8D-A78B-4892D424ED52}"/>
    <cellStyle name="40% - Accent3 12 4 3 2" xfId="37081" xr:uid="{A380E7D9-2B0F-4839-9BDA-D8D5A9E01731}"/>
    <cellStyle name="40% - Accent3 12 4 4" xfId="14108" xr:uid="{B93A7F5E-4723-4DB7-A036-CCD87FCE91D2}"/>
    <cellStyle name="40% - Accent3 12 4 4 2" xfId="42786" xr:uid="{F32128D1-E31A-4992-BA46-630056966D89}"/>
    <cellStyle name="40% - Accent3 12 4 5" xfId="22961" xr:uid="{6A3D90E8-6424-4F4E-A9B7-A3F2D9748358}"/>
    <cellStyle name="40% - Accent3 12 4 5 2" xfId="51638" xr:uid="{D0F1D6FF-078B-485A-9778-FFB997AA024A}"/>
    <cellStyle name="40% - Accent3 12 4 6" xfId="30658" xr:uid="{3F093CDC-B3D0-4C98-9354-E9F3B755ACE0}"/>
    <cellStyle name="40% - Accent3 12 5" xfId="2804" xr:uid="{75EF3E05-4FFB-4F3C-89A6-F6B47A6AA633}"/>
    <cellStyle name="40% - Accent3 12 5 2" xfId="15623" xr:uid="{21A968E5-B315-4CB4-87F3-3B07AD37AFB0}"/>
    <cellStyle name="40% - Accent3 12 5 2 2" xfId="44301" xr:uid="{6C4DA8E4-E6C6-476E-B2E9-CB2C34B144B0}"/>
    <cellStyle name="40% - Accent3 12 5 3" xfId="24476" xr:uid="{98726E80-F2B8-49EB-8AB0-9EC4161A84F1}"/>
    <cellStyle name="40% - Accent3 12 5 3 2" xfId="53153" xr:uid="{4F0D93F9-1988-4DB1-968B-A3A39A5656EC}"/>
    <cellStyle name="40% - Accent3 12 5 4" xfId="31544" xr:uid="{E4E7D3B0-79D6-4364-8B1C-6868D69CC769}"/>
    <cellStyle name="40% - Accent3 12 6" xfId="4211" xr:uid="{BB3B9B12-352F-4F77-AF60-98374A1A19E3}"/>
    <cellStyle name="40% - Accent3 12 6 2" xfId="17182" xr:uid="{4ED75BF9-64FA-4D2F-BC38-364549FA1041}"/>
    <cellStyle name="40% - Accent3 12 6 2 2" xfId="45860" xr:uid="{8737D2D4-F19E-4FCD-A982-E083535A8A3D}"/>
    <cellStyle name="40% - Accent3 12 6 3" xfId="26035" xr:uid="{F3532D5A-FDBE-49A4-AD6B-1EF448CFE2D6}"/>
    <cellStyle name="40% - Accent3 12 6 3 2" xfId="54712" xr:uid="{9538F847-69F7-444C-9B34-06496C82B872}"/>
    <cellStyle name="40% - Accent3 12 6 4" xfId="32896" xr:uid="{0B718196-D0D6-46D0-BF08-254CF8C2D21C}"/>
    <cellStyle name="40% - Accent3 12 7" xfId="9923" xr:uid="{B9EF41A0-E4BC-4EB1-ABF6-B98657F92DD9}"/>
    <cellStyle name="40% - Accent3 12 7 2" xfId="27628" xr:uid="{2DCE8F73-583D-4412-91F9-5C220C131744}"/>
    <cellStyle name="40% - Accent3 12 7 2 2" xfId="56305" xr:uid="{9786F5EA-E15E-4829-939D-9B4B1F636478}"/>
    <cellStyle name="40% - Accent3 12 7 3" xfId="38601" xr:uid="{FA9235CC-DF12-48D9-8EA2-32C83B237B9E}"/>
    <cellStyle name="40% - Accent3 12 8" xfId="18776" xr:uid="{6FBDEA1E-B2FA-4371-AE7C-7B6305184269}"/>
    <cellStyle name="40% - Accent3 12 8 2" xfId="47453" xr:uid="{2B66B6C2-87C4-46B7-B8ED-68275C9C53CC}"/>
    <cellStyle name="40% - Accent3 12 9" xfId="29751" xr:uid="{C539DEF0-64C6-48B5-B780-A0E078ED2824}"/>
    <cellStyle name="40% - Accent3 13" xfId="872" xr:uid="{485F59E8-9385-4B9A-82F7-8BFCA3045A8A}"/>
    <cellStyle name="40% - Accent3 13 2" xfId="1145" xr:uid="{D90A2F6E-6544-42F3-9E11-BAEF2E29597E}"/>
    <cellStyle name="40% - Accent3 13 2 2" xfId="3099" xr:uid="{135FADFF-A63B-4913-B3E3-89B90A9F4996}"/>
    <cellStyle name="40% - Accent3 13 2 2 2" xfId="31839" xr:uid="{21D75D43-7D2E-46FE-998F-7A549085B944}"/>
    <cellStyle name="40% - Accent3 13 2 3" xfId="5584" xr:uid="{EF71E39F-6896-4472-B75B-77720E5ACB62}"/>
    <cellStyle name="40% - Accent3 13 2 3 2" xfId="34269" xr:uid="{4DA37F44-F4E4-4A9C-8E3F-95E68EA3C9EC}"/>
    <cellStyle name="40% - Accent3 13 2 4" xfId="11296" xr:uid="{30194758-F467-4BCC-82FB-178A57F9F1FB}"/>
    <cellStyle name="40% - Accent3 13 2 4 2" xfId="39974" xr:uid="{2BCCFF47-4480-4C25-B28E-5A609E8EC19C}"/>
    <cellStyle name="40% - Accent3 13 2 5" xfId="20149" xr:uid="{1616C12E-F373-45D8-8290-98C482F2A7D3}"/>
    <cellStyle name="40% - Accent3 13 2 5 2" xfId="48826" xr:uid="{9D966146-00DD-42BC-BE23-D568D34608A0}"/>
    <cellStyle name="40% - Accent3 13 2 6" xfId="30046" xr:uid="{56C66E47-C2B8-4BFD-AA78-1D709234C5EA}"/>
    <cellStyle name="40% - Accent3 13 3" xfId="1440" xr:uid="{D0510264-EE7E-470B-8093-F2B95A867BF1}"/>
    <cellStyle name="40% - Accent3 13 3 2" xfId="3394" xr:uid="{397A5A6C-C6DF-41C3-B53B-0323A083B880}"/>
    <cellStyle name="40% - Accent3 13 3 2 2" xfId="32134" xr:uid="{BC01FAE0-DB2F-4D17-A2E0-A37E2D205BEF}"/>
    <cellStyle name="40% - Accent3 13 3 3" xfId="7001" xr:uid="{380E662A-1212-4F02-9464-ECA87E143076}"/>
    <cellStyle name="40% - Accent3 13 3 3 2" xfId="35686" xr:uid="{EA8AD8BA-D75F-4CBA-9149-95646F7A5454}"/>
    <cellStyle name="40% - Accent3 13 3 4" xfId="12713" xr:uid="{523B3F00-C0EC-444D-B4F6-E1030C561B3D}"/>
    <cellStyle name="40% - Accent3 13 3 4 2" xfId="41391" xr:uid="{B5932A7E-13FE-4A8E-9413-6ED76B84BB60}"/>
    <cellStyle name="40% - Accent3 13 3 5" xfId="21566" xr:uid="{845A43A7-343C-4856-876F-FC78282673FC}"/>
    <cellStyle name="40% - Accent3 13 3 5 2" xfId="50243" xr:uid="{7CA1938B-BDC3-4515-BDE9-5762E79C88B7}"/>
    <cellStyle name="40% - Accent3 13 3 6" xfId="30341" xr:uid="{96D94A67-6ECF-4236-BCF7-D030E0F88CF5}"/>
    <cellStyle name="40% - Accent3 13 4" xfId="1779" xr:uid="{D64F5740-17D9-4997-BC06-6025955631DE}"/>
    <cellStyle name="40% - Accent3 13 4 2" xfId="3733" xr:uid="{209A8394-5C13-46AB-8E36-AD253356271D}"/>
    <cellStyle name="40% - Accent3 13 4 2 2" xfId="32473" xr:uid="{6EEA1473-F298-45CF-93AD-9BE4FAE13AEE}"/>
    <cellStyle name="40% - Accent3 13 4 3" xfId="8418" xr:uid="{B5703552-C678-45F6-AC08-E1AD40322F0E}"/>
    <cellStyle name="40% - Accent3 13 4 3 2" xfId="37103" xr:uid="{76977EFE-1836-499C-B72D-66F3AF83E392}"/>
    <cellStyle name="40% - Accent3 13 4 4" xfId="14130" xr:uid="{127ED69C-DACD-4F3D-ACCC-4ECB5FCF9DB4}"/>
    <cellStyle name="40% - Accent3 13 4 4 2" xfId="42808" xr:uid="{DEC15E0B-6544-4BED-8CAB-40AFE7245685}"/>
    <cellStyle name="40% - Accent3 13 4 5" xfId="22983" xr:uid="{4DD3804C-D181-4F5F-84C5-D97178CC8158}"/>
    <cellStyle name="40% - Accent3 13 4 5 2" xfId="51660" xr:uid="{F8EF24AA-896E-4BB6-9BE5-673D30B44538}"/>
    <cellStyle name="40% - Accent3 13 4 6" xfId="30680" xr:uid="{6D8661A2-7311-4654-84C3-728A4EEF3917}"/>
    <cellStyle name="40% - Accent3 13 5" xfId="2826" xr:uid="{02EF85FC-6882-49DD-9708-17380B252245}"/>
    <cellStyle name="40% - Accent3 13 5 2" xfId="15645" xr:uid="{6F26E7F7-5761-4FAE-970F-D5523913CD5B}"/>
    <cellStyle name="40% - Accent3 13 5 2 2" xfId="44323" xr:uid="{40FED0F0-3BEF-4587-9A87-ED54C2A4BCC7}"/>
    <cellStyle name="40% - Accent3 13 5 3" xfId="24498" xr:uid="{E58C6197-128A-452A-9D5B-482FF44E1085}"/>
    <cellStyle name="40% - Accent3 13 5 3 2" xfId="53175" xr:uid="{F5F9EB3E-AC8F-498B-8CED-9A02C9140428}"/>
    <cellStyle name="40% - Accent3 13 5 4" xfId="31566" xr:uid="{F80949A8-AFD6-49BC-97EE-FCD7358E98EC}"/>
    <cellStyle name="40% - Accent3 13 6" xfId="4233" xr:uid="{234CBA28-36F8-42B3-862C-24A8344D3A12}"/>
    <cellStyle name="40% - Accent3 13 6 2" xfId="17204" xr:uid="{C11D0DC6-3588-4B1F-B5A8-C10D3352553C}"/>
    <cellStyle name="40% - Accent3 13 6 2 2" xfId="45882" xr:uid="{A743BE6D-34A0-437F-9353-110652B382D3}"/>
    <cellStyle name="40% - Accent3 13 6 3" xfId="26057" xr:uid="{A59F01C4-B650-4026-8C09-412387AE0B4E}"/>
    <cellStyle name="40% - Accent3 13 6 3 2" xfId="54734" xr:uid="{393E0B64-44D3-45B9-8951-E7CB41F926D5}"/>
    <cellStyle name="40% - Accent3 13 6 4" xfId="32918" xr:uid="{2FBC59D8-3410-4A1D-99CF-5F011412F82B}"/>
    <cellStyle name="40% - Accent3 13 7" xfId="9945" xr:uid="{9F4E652A-259F-471C-A768-F18E871CAB1A}"/>
    <cellStyle name="40% - Accent3 13 7 2" xfId="27650" xr:uid="{C30AC808-E1F1-4B2F-B8F6-EC33730F71A6}"/>
    <cellStyle name="40% - Accent3 13 7 2 2" xfId="56327" xr:uid="{63CD3562-D905-4923-94AB-7A0826816FE4}"/>
    <cellStyle name="40% - Accent3 13 7 3" xfId="38623" xr:uid="{F14F2568-CC3B-4588-89C4-3B39F4805E0E}"/>
    <cellStyle name="40% - Accent3 13 8" xfId="18798" xr:uid="{5B8A1ACC-65AB-474E-BFE7-287375FE4A48}"/>
    <cellStyle name="40% - Accent3 13 8 2" xfId="47475" xr:uid="{3A1C3E03-E9B0-438E-90F2-28CF7724C4F7}"/>
    <cellStyle name="40% - Accent3 13 9" xfId="29773" xr:uid="{0E60FC40-4135-4638-B5B8-F8DFF95E25E6}"/>
    <cellStyle name="40% - Accent3 14" xfId="894" xr:uid="{3A38CC02-7A06-4505-9BE0-A41259CA10C6}"/>
    <cellStyle name="40% - Accent3 14 2" xfId="1167" xr:uid="{EFDDFA3F-5CF4-4D15-B629-2E2FE8DE1C4A}"/>
    <cellStyle name="40% - Accent3 14 2 2" xfId="3121" xr:uid="{C25C2D8C-9037-434B-94A5-52B63C65A350}"/>
    <cellStyle name="40% - Accent3 14 2 2 2" xfId="31861" xr:uid="{070CF2F1-1640-442D-AC14-074782CBF209}"/>
    <cellStyle name="40% - Accent3 14 2 3" xfId="5606" xr:uid="{6E279B14-1863-4CCA-88A6-7E768A7A70DA}"/>
    <cellStyle name="40% - Accent3 14 2 3 2" xfId="34291" xr:uid="{A42E8A9A-5EE6-45A4-BCF4-53B3FD222D33}"/>
    <cellStyle name="40% - Accent3 14 2 4" xfId="11318" xr:uid="{82316E6A-B574-4C4A-8DAD-AD65F8C8FA93}"/>
    <cellStyle name="40% - Accent3 14 2 4 2" xfId="39996" xr:uid="{CD97F663-66B9-4DD4-9273-157819D3E943}"/>
    <cellStyle name="40% - Accent3 14 2 5" xfId="20171" xr:uid="{8EF6A755-BC94-45CE-BEF1-CBE6D4F02AAE}"/>
    <cellStyle name="40% - Accent3 14 2 5 2" xfId="48848" xr:uid="{BC0DB6AC-C597-4DDC-A2D5-36A403BCB8EB}"/>
    <cellStyle name="40% - Accent3 14 2 6" xfId="30068" xr:uid="{A1CF604E-1322-4E32-82EE-6819E034D18A}"/>
    <cellStyle name="40% - Accent3 14 3" xfId="1462" xr:uid="{1DBA2ECF-0D57-4405-80CC-9539C7943289}"/>
    <cellStyle name="40% - Accent3 14 3 2" xfId="3416" xr:uid="{FB724376-3851-402D-A941-39F24D02D89F}"/>
    <cellStyle name="40% - Accent3 14 3 2 2" xfId="32156" xr:uid="{0D482C4D-7004-4F8C-9364-69632DFA6983}"/>
    <cellStyle name="40% - Accent3 14 3 3" xfId="7023" xr:uid="{FE7F5965-C459-486B-9EC3-BA4592349147}"/>
    <cellStyle name="40% - Accent3 14 3 3 2" xfId="35708" xr:uid="{4D6915A4-CDF8-480B-9AE8-8898D41F6DD3}"/>
    <cellStyle name="40% - Accent3 14 3 4" xfId="12735" xr:uid="{E7FC2C83-6549-46D1-BE73-D4A15ED40543}"/>
    <cellStyle name="40% - Accent3 14 3 4 2" xfId="41413" xr:uid="{CD171B91-9090-48F6-A3FA-121D6E76CDAA}"/>
    <cellStyle name="40% - Accent3 14 3 5" xfId="21588" xr:uid="{CAB9CF45-DAE8-4B4D-9165-B41F56176C1E}"/>
    <cellStyle name="40% - Accent3 14 3 5 2" xfId="50265" xr:uid="{5D5A58D1-847B-4DE8-B83C-FD1124F62319}"/>
    <cellStyle name="40% - Accent3 14 3 6" xfId="30363" xr:uid="{49A92828-7AAD-42CB-BE11-0757AB2A346C}"/>
    <cellStyle name="40% - Accent3 14 4" xfId="1801" xr:uid="{C7A05447-38AB-4A34-B54B-BA8C655D0157}"/>
    <cellStyle name="40% - Accent3 14 4 2" xfId="3755" xr:uid="{20B70AFF-51A6-4149-BE6D-FB96BC4CED96}"/>
    <cellStyle name="40% - Accent3 14 4 2 2" xfId="32495" xr:uid="{34A6F666-BEA2-4FCC-8CE6-2026DE4DC444}"/>
    <cellStyle name="40% - Accent3 14 4 3" xfId="8440" xr:uid="{A5772AC9-59C8-42CD-B0AF-C36EEDE8B64A}"/>
    <cellStyle name="40% - Accent3 14 4 3 2" xfId="37125" xr:uid="{5A6E0D1F-3C8E-4DC7-BB0A-F728CD69514D}"/>
    <cellStyle name="40% - Accent3 14 4 4" xfId="14152" xr:uid="{5A7C84F0-7D19-43B4-A9DD-2E8654E98908}"/>
    <cellStyle name="40% - Accent3 14 4 4 2" xfId="42830" xr:uid="{2F583AC3-9443-4613-AB5E-783543A47917}"/>
    <cellStyle name="40% - Accent3 14 4 5" xfId="23005" xr:uid="{1F6F9271-AF0F-4122-8575-7DEEA725E6D9}"/>
    <cellStyle name="40% - Accent3 14 4 5 2" xfId="51682" xr:uid="{BFFB0091-7713-49F2-A23C-09A2A762A3DC}"/>
    <cellStyle name="40% - Accent3 14 4 6" xfId="30702" xr:uid="{6D9531DA-495C-4F4E-846E-B84348E13236}"/>
    <cellStyle name="40% - Accent3 14 5" xfId="2848" xr:uid="{48887FAE-5CB5-4CFC-9183-782B7D5D9E38}"/>
    <cellStyle name="40% - Accent3 14 5 2" xfId="15667" xr:uid="{1F009FB5-C3B7-4A01-BA35-5A452B4471A4}"/>
    <cellStyle name="40% - Accent3 14 5 2 2" xfId="44345" xr:uid="{DF7E6116-35E9-475F-BAA6-CF524A50BF22}"/>
    <cellStyle name="40% - Accent3 14 5 3" xfId="24520" xr:uid="{9F80D3EB-BB0A-4D03-83B1-D495FCA04E00}"/>
    <cellStyle name="40% - Accent3 14 5 3 2" xfId="53197" xr:uid="{3269588F-9616-48AF-8628-25C077F8E8DF}"/>
    <cellStyle name="40% - Accent3 14 5 4" xfId="31588" xr:uid="{140F0DF9-7AE4-4D1E-A68D-ECCF8E70FB64}"/>
    <cellStyle name="40% - Accent3 14 6" xfId="4255" xr:uid="{01FD01BC-124D-4C78-AB37-CE986F6E6895}"/>
    <cellStyle name="40% - Accent3 14 6 2" xfId="17226" xr:uid="{66AB26DA-E28E-4696-9BD4-0D751E5681EC}"/>
    <cellStyle name="40% - Accent3 14 6 2 2" xfId="45904" xr:uid="{EF78D2D5-1F61-434F-A43C-98D359287A94}"/>
    <cellStyle name="40% - Accent3 14 6 3" xfId="26079" xr:uid="{967E8B2B-96AC-429B-9C2E-772BA9C34C20}"/>
    <cellStyle name="40% - Accent3 14 6 3 2" xfId="54756" xr:uid="{CC6A007D-E4E6-4D76-8869-88C70D3777BC}"/>
    <cellStyle name="40% - Accent3 14 6 4" xfId="32940" xr:uid="{DF4E93D3-08F2-4922-94DA-CABD3203618E}"/>
    <cellStyle name="40% - Accent3 14 7" xfId="9967" xr:uid="{0B4596DA-A35A-42BE-8E5B-4410779BB67F}"/>
    <cellStyle name="40% - Accent3 14 7 2" xfId="27672" xr:uid="{38893F57-E195-4841-9A06-5377951692AA}"/>
    <cellStyle name="40% - Accent3 14 7 2 2" xfId="56349" xr:uid="{DC1F3037-8704-401D-853F-8FD854E57759}"/>
    <cellStyle name="40% - Accent3 14 7 3" xfId="38645" xr:uid="{FD985990-EF74-44DA-9662-06079ABB1C7B}"/>
    <cellStyle name="40% - Accent3 14 8" xfId="18820" xr:uid="{DB1CD7E1-C4EA-4311-BCA1-47A06498D298}"/>
    <cellStyle name="40% - Accent3 14 8 2" xfId="47497" xr:uid="{8F9FD38E-D02A-4C06-A398-FF3A77DB11DD}"/>
    <cellStyle name="40% - Accent3 14 9" xfId="29795" xr:uid="{056F2C9A-5FB1-4EB3-9CEA-E092AA2171AE}"/>
    <cellStyle name="40% - Accent3 15" xfId="916" xr:uid="{91B77F5D-8F07-4D58-B48C-CDBFB2593A70}"/>
    <cellStyle name="40% - Accent3 15 2" xfId="1189" xr:uid="{FB3C4CBB-7535-4C62-B328-8027D404618D}"/>
    <cellStyle name="40% - Accent3 15 2 2" xfId="3143" xr:uid="{DA8B67A7-5CDE-42E4-9418-3587F099D26E}"/>
    <cellStyle name="40% - Accent3 15 2 2 2" xfId="31883" xr:uid="{CC89D073-6239-44FA-AFE6-E4747249C10D}"/>
    <cellStyle name="40% - Accent3 15 2 3" xfId="5628" xr:uid="{4FAE5CFA-5D52-42B2-9D38-343CC4CBD4C5}"/>
    <cellStyle name="40% - Accent3 15 2 3 2" xfId="34313" xr:uid="{87B18D8A-6BF8-452E-883A-D56F060B214E}"/>
    <cellStyle name="40% - Accent3 15 2 4" xfId="11340" xr:uid="{40BEB71B-9ECC-4160-978D-5F376F8B9338}"/>
    <cellStyle name="40% - Accent3 15 2 4 2" xfId="40018" xr:uid="{2C91EF5A-FF62-49E5-9F47-E9B19D2CCBD5}"/>
    <cellStyle name="40% - Accent3 15 2 5" xfId="20193" xr:uid="{A83FCF8C-D4E6-4789-BDDF-FBC9148DD029}"/>
    <cellStyle name="40% - Accent3 15 2 5 2" xfId="48870" xr:uid="{6A6CF161-065E-4E4E-B19E-75473198AF25}"/>
    <cellStyle name="40% - Accent3 15 2 6" xfId="30090" xr:uid="{587C0E4C-64D0-44B2-88AA-8B5ECBCD9D78}"/>
    <cellStyle name="40% - Accent3 15 3" xfId="1484" xr:uid="{8727AE1D-30C9-4454-8B4E-68DFFC941CEF}"/>
    <cellStyle name="40% - Accent3 15 3 2" xfId="3438" xr:uid="{97585B8E-BF1A-4488-9DA9-C03AE85D0B03}"/>
    <cellStyle name="40% - Accent3 15 3 2 2" xfId="32178" xr:uid="{BF349827-05E9-46FC-B3B0-196EC8620939}"/>
    <cellStyle name="40% - Accent3 15 3 3" xfId="7045" xr:uid="{4BFA5920-DCAE-4341-8EFD-B7D0DF19B96A}"/>
    <cellStyle name="40% - Accent3 15 3 3 2" xfId="35730" xr:uid="{0F2EAC8D-458E-4334-ABFC-9C76ED974980}"/>
    <cellStyle name="40% - Accent3 15 3 4" xfId="12757" xr:uid="{9F56FAEA-7D87-48AB-8C7A-2D1A1095492E}"/>
    <cellStyle name="40% - Accent3 15 3 4 2" xfId="41435" xr:uid="{E72E04F9-06C0-4E66-9E36-AED7B323E4EE}"/>
    <cellStyle name="40% - Accent3 15 3 5" xfId="21610" xr:uid="{F7238760-9F40-412C-A976-13595A8969BF}"/>
    <cellStyle name="40% - Accent3 15 3 5 2" xfId="50287" xr:uid="{49B1003F-49E7-4133-9B58-B3495341A4D6}"/>
    <cellStyle name="40% - Accent3 15 3 6" xfId="30385" xr:uid="{959D69CC-5F57-440F-8CB4-B12969888532}"/>
    <cellStyle name="40% - Accent3 15 4" xfId="1823" xr:uid="{F3EEB957-C093-491A-87F1-4C0E3581D372}"/>
    <cellStyle name="40% - Accent3 15 4 2" xfId="3777" xr:uid="{82F5C1E5-155D-4C02-8AC5-0293082DA3C6}"/>
    <cellStyle name="40% - Accent3 15 4 2 2" xfId="32517" xr:uid="{6AE1E4B9-86C3-47E8-A30E-9D15856788CC}"/>
    <cellStyle name="40% - Accent3 15 4 3" xfId="8462" xr:uid="{CAEA31AD-F543-404A-8872-52BEF25339A0}"/>
    <cellStyle name="40% - Accent3 15 4 3 2" xfId="37147" xr:uid="{44A0BDA8-D8EE-4C46-B8BB-FA8AA0210A21}"/>
    <cellStyle name="40% - Accent3 15 4 4" xfId="14174" xr:uid="{E0745E32-DDA2-4FA5-A013-260A09DF0A3B}"/>
    <cellStyle name="40% - Accent3 15 4 4 2" xfId="42852" xr:uid="{F18EBD61-8155-4FC3-AE62-60B968B3FC8C}"/>
    <cellStyle name="40% - Accent3 15 4 5" xfId="23027" xr:uid="{DB3809AF-FADA-4374-A7E3-83FEE2909464}"/>
    <cellStyle name="40% - Accent3 15 4 5 2" xfId="51704" xr:uid="{4E7690FF-A038-4C96-80B2-F4DF172D9203}"/>
    <cellStyle name="40% - Accent3 15 4 6" xfId="30724" xr:uid="{17FCE71D-FCCC-4298-8504-4F399344CEB2}"/>
    <cellStyle name="40% - Accent3 15 5" xfId="2870" xr:uid="{21230D03-A238-49D9-B9BC-F7C92DA1AE58}"/>
    <cellStyle name="40% - Accent3 15 5 2" xfId="15689" xr:uid="{CFFFDF08-D173-44C1-8E4A-92F8BFF98707}"/>
    <cellStyle name="40% - Accent3 15 5 2 2" xfId="44367" xr:uid="{73DBF9E5-F41B-48A1-9E2A-B9990E31FEE4}"/>
    <cellStyle name="40% - Accent3 15 5 3" xfId="24542" xr:uid="{E80F0E16-886C-4BBA-8907-47F8FDA1F057}"/>
    <cellStyle name="40% - Accent3 15 5 3 2" xfId="53219" xr:uid="{7B4BF6D4-B8D9-47A1-AAB1-4C96FC7D0EF5}"/>
    <cellStyle name="40% - Accent3 15 5 4" xfId="31610" xr:uid="{3BEE5CB0-8566-4466-86B2-DF4CDA5993B9}"/>
    <cellStyle name="40% - Accent3 15 6" xfId="4277" xr:uid="{E6DFCA8D-89F4-4213-90E1-8C3FD06ABBBF}"/>
    <cellStyle name="40% - Accent3 15 6 2" xfId="17248" xr:uid="{8D64F82E-25BC-4148-B37B-48B9058EEAB2}"/>
    <cellStyle name="40% - Accent3 15 6 2 2" xfId="45926" xr:uid="{4010BAB6-E741-49A7-81DF-0ECDC1BA738B}"/>
    <cellStyle name="40% - Accent3 15 6 3" xfId="26101" xr:uid="{46A1476B-DA01-4BD4-8EC8-829293BD8856}"/>
    <cellStyle name="40% - Accent3 15 6 3 2" xfId="54778" xr:uid="{E1D86BCE-106B-45B2-9BB0-95987CC2C136}"/>
    <cellStyle name="40% - Accent3 15 6 4" xfId="32962" xr:uid="{332A923B-09B2-4603-845E-A79001CF0506}"/>
    <cellStyle name="40% - Accent3 15 7" xfId="9989" xr:uid="{A568BD2E-789D-46A2-9AAA-C62A2F4F2F3A}"/>
    <cellStyle name="40% - Accent3 15 7 2" xfId="27694" xr:uid="{307DEBA5-BEC7-4588-AC0E-67F46C5BD00A}"/>
    <cellStyle name="40% - Accent3 15 7 2 2" xfId="56371" xr:uid="{38B76C4E-132C-414E-BE06-7B6F3A8F787E}"/>
    <cellStyle name="40% - Accent3 15 7 3" xfId="38667" xr:uid="{093EB80C-0118-4D60-A1CF-A759FAFB318C}"/>
    <cellStyle name="40% - Accent3 15 8" xfId="18842" xr:uid="{B493FF80-74B5-499A-BC79-8855B362D4D6}"/>
    <cellStyle name="40% - Accent3 15 8 2" xfId="47519" xr:uid="{AB54AD7B-0640-40A5-A232-996562BD8127}"/>
    <cellStyle name="40% - Accent3 15 9" xfId="29817" xr:uid="{FFA00479-8B1C-4812-8022-E0150C427BC4}"/>
    <cellStyle name="40% - Accent3 16" xfId="663" xr:uid="{0D6CEC19-8231-4488-B535-AC4F4CF8E09A}"/>
    <cellStyle name="40% - Accent3 16 2" xfId="1211" xr:uid="{055DBC71-3D1B-419F-95A1-28E3692E9A8D}"/>
    <cellStyle name="40% - Accent3 16 2 2" xfId="3165" xr:uid="{F48471F7-C098-432F-B147-792F3752487B}"/>
    <cellStyle name="40% - Accent3 16 2 2 2" xfId="31905" xr:uid="{5071A97B-6A78-44F2-930C-D6B80D958891}"/>
    <cellStyle name="40% - Accent3 16 2 3" xfId="5650" xr:uid="{27B771D2-29C3-4D6F-9238-44660521818F}"/>
    <cellStyle name="40% - Accent3 16 2 3 2" xfId="34335" xr:uid="{4A74211C-52F6-4A8A-912B-906545AAD6DC}"/>
    <cellStyle name="40% - Accent3 16 2 4" xfId="11362" xr:uid="{7A7D4535-A540-4498-8945-88E68C36F2E7}"/>
    <cellStyle name="40% - Accent3 16 2 4 2" xfId="40040" xr:uid="{DED50B36-0205-4236-BE74-C06FC2D1681C}"/>
    <cellStyle name="40% - Accent3 16 2 5" xfId="20215" xr:uid="{D7180D02-E9D8-4108-A829-9FFA36894592}"/>
    <cellStyle name="40% - Accent3 16 2 5 2" xfId="48892" xr:uid="{EFD56153-359C-4318-8142-02C4E6D663A0}"/>
    <cellStyle name="40% - Accent3 16 2 6" xfId="30112" xr:uid="{855485C2-A572-4B3A-B622-051F1336E6F8}"/>
    <cellStyle name="40% - Accent3 16 3" xfId="1506" xr:uid="{55CC9D48-83F2-4A1C-9CE9-9FCC884A7E8F}"/>
    <cellStyle name="40% - Accent3 16 3 2" xfId="3460" xr:uid="{CCDD2020-9356-4E3E-8FCE-538DA88122D6}"/>
    <cellStyle name="40% - Accent3 16 3 2 2" xfId="32200" xr:uid="{3DEEA4E9-D51B-49E2-AE42-3A60388E146E}"/>
    <cellStyle name="40% - Accent3 16 3 3" xfId="7067" xr:uid="{FF60ABD6-C883-448B-94FD-38A4C2FC933E}"/>
    <cellStyle name="40% - Accent3 16 3 3 2" xfId="35752" xr:uid="{39BD6A99-AA03-4728-BE7B-63857FE45D36}"/>
    <cellStyle name="40% - Accent3 16 3 4" xfId="12779" xr:uid="{C8C73CAD-23CE-470F-A91D-02799DFA4A96}"/>
    <cellStyle name="40% - Accent3 16 3 4 2" xfId="41457" xr:uid="{1EE5907E-DD92-4903-8615-5E8F8A6B52EF}"/>
    <cellStyle name="40% - Accent3 16 3 5" xfId="21632" xr:uid="{5FE41429-1A3B-4BDE-80F7-6AA789B8FF5E}"/>
    <cellStyle name="40% - Accent3 16 3 5 2" xfId="50309" xr:uid="{186ADC51-6229-4666-88DE-6B24E9B21899}"/>
    <cellStyle name="40% - Accent3 16 3 6" xfId="30407" xr:uid="{99C48C33-1C0C-49F3-A421-1E90B8FE9FBC}"/>
    <cellStyle name="40% - Accent3 16 4" xfId="1845" xr:uid="{EF676492-640C-485D-B1A6-D6F051D2F982}"/>
    <cellStyle name="40% - Accent3 16 4 2" xfId="3799" xr:uid="{0E8AB783-7DCE-4E8A-BDDB-A30D02FA32D0}"/>
    <cellStyle name="40% - Accent3 16 4 2 2" xfId="32539" xr:uid="{2BDC99F2-AA81-4E7E-93FE-535632BF320A}"/>
    <cellStyle name="40% - Accent3 16 4 3" xfId="8484" xr:uid="{E228831D-DA3B-499F-9BEF-3C36A0A95A35}"/>
    <cellStyle name="40% - Accent3 16 4 3 2" xfId="37169" xr:uid="{B5523755-A370-4771-B6D6-AB806FBCA5D9}"/>
    <cellStyle name="40% - Accent3 16 4 4" xfId="14196" xr:uid="{160C8482-1932-4BC1-8C68-8881CDACFB0E}"/>
    <cellStyle name="40% - Accent3 16 4 4 2" xfId="42874" xr:uid="{01AF1F1A-DF9A-4886-A10D-A683F0DF20A9}"/>
    <cellStyle name="40% - Accent3 16 4 5" xfId="23049" xr:uid="{17F7EC34-63A7-4AA9-89F0-DC924C020C5A}"/>
    <cellStyle name="40% - Accent3 16 4 5 2" xfId="51726" xr:uid="{AAA05538-78D5-48B3-9AA1-0F1D4FB04EB3}"/>
    <cellStyle name="40% - Accent3 16 4 6" xfId="30746" xr:uid="{C33EB1C9-4ADB-4795-9339-E964D2F28145}"/>
    <cellStyle name="40% - Accent3 16 5" xfId="2617" xr:uid="{FC35CF13-D3D2-4837-8851-1F101437B689}"/>
    <cellStyle name="40% - Accent3 16 5 2" xfId="15711" xr:uid="{41F66DDE-7E7D-4B40-8AD5-A291D7814011}"/>
    <cellStyle name="40% - Accent3 16 5 2 2" xfId="44389" xr:uid="{9EE96EAD-2703-4552-B310-1507FCAB86C5}"/>
    <cellStyle name="40% - Accent3 16 5 3" xfId="24564" xr:uid="{3741888F-88AE-4E88-B44B-306B98FE7524}"/>
    <cellStyle name="40% - Accent3 16 5 3 2" xfId="53241" xr:uid="{A17CDACC-C7ED-49E6-8E7C-9A62B15154FB}"/>
    <cellStyle name="40% - Accent3 16 5 4" xfId="31357" xr:uid="{A945E983-041B-4B28-B66F-65503EB126C4}"/>
    <cellStyle name="40% - Accent3 16 6" xfId="4299" xr:uid="{89C83519-E089-41AF-AEA7-57DABF4C39AE}"/>
    <cellStyle name="40% - Accent3 16 6 2" xfId="17270" xr:uid="{548DA768-B6D6-48DF-B44C-7F5F5809A303}"/>
    <cellStyle name="40% - Accent3 16 6 2 2" xfId="45948" xr:uid="{21EE339A-9B4A-4281-9E37-7BEC8674A195}"/>
    <cellStyle name="40% - Accent3 16 6 3" xfId="26123" xr:uid="{FB69E3E2-967B-4D04-BCCD-2B20AE0D79A1}"/>
    <cellStyle name="40% - Accent3 16 6 3 2" xfId="54800" xr:uid="{0AF56A84-4380-4882-AEB1-C4B4B11483B3}"/>
    <cellStyle name="40% - Accent3 16 6 4" xfId="32984" xr:uid="{E69B21CA-144B-4342-A16D-501B56CA9620}"/>
    <cellStyle name="40% - Accent3 16 7" xfId="10011" xr:uid="{F7191482-0377-4B58-9AE9-A576693254B9}"/>
    <cellStyle name="40% - Accent3 16 7 2" xfId="27716" xr:uid="{BF30DA3A-FDFE-4BAE-9D4C-B217424025F7}"/>
    <cellStyle name="40% - Accent3 16 7 2 2" xfId="56393" xr:uid="{8EE8D578-9492-4504-A3DE-CB4DCAF9C8C3}"/>
    <cellStyle name="40% - Accent3 16 7 3" xfId="38689" xr:uid="{F728E6A6-B52C-4035-8392-C823D9183F09}"/>
    <cellStyle name="40% - Accent3 16 8" xfId="18864" xr:uid="{51D02D7B-9BE3-484E-B317-9FBAE180E25F}"/>
    <cellStyle name="40% - Accent3 16 8 2" xfId="47541" xr:uid="{52DCD74B-058E-4188-9909-977CC884C264}"/>
    <cellStyle name="40% - Accent3 16 9" xfId="29564" xr:uid="{6FCBBBD2-4754-4D93-B2E9-20AF67956C5D}"/>
    <cellStyle name="40% - Accent3 17" xfId="936" xr:uid="{A8DD202E-935D-4C52-A009-90693E136B1F}"/>
    <cellStyle name="40% - Accent3 17 2" xfId="1528" xr:uid="{712FC469-5AB0-4786-902E-7A0C9A043258}"/>
    <cellStyle name="40% - Accent3 17 2 2" xfId="3482" xr:uid="{4CC7FBA6-393E-4D99-B67F-2EB9CD0B36B9}"/>
    <cellStyle name="40% - Accent3 17 2 2 2" xfId="32222" xr:uid="{4E3E580A-2405-4DAA-951D-27206280563D}"/>
    <cellStyle name="40% - Accent3 17 2 3" xfId="5672" xr:uid="{7932ED62-4A25-4368-8123-F01D3F88D014}"/>
    <cellStyle name="40% - Accent3 17 2 3 2" xfId="34357" xr:uid="{E68079B7-C11A-420B-A840-1E613008741A}"/>
    <cellStyle name="40% - Accent3 17 2 4" xfId="11384" xr:uid="{97BC497A-2DBA-470E-A03C-AC3E2A0E53FD}"/>
    <cellStyle name="40% - Accent3 17 2 4 2" xfId="40062" xr:uid="{B0F022D3-E6D3-44CE-8D82-DBE83FADEEB0}"/>
    <cellStyle name="40% - Accent3 17 2 5" xfId="20237" xr:uid="{AF0DC819-15DA-44C2-A9BB-34E5095C35CB}"/>
    <cellStyle name="40% - Accent3 17 2 5 2" xfId="48914" xr:uid="{A1EE25B2-6A51-40FE-BF91-AC9D3D3F9A24}"/>
    <cellStyle name="40% - Accent3 17 2 6" xfId="30429" xr:uid="{2C297B30-A98C-4D5D-A7E2-A294304CF486}"/>
    <cellStyle name="40% - Accent3 17 3" xfId="1867" xr:uid="{733304D2-5937-4DED-8EAD-B1BF393EA4AC}"/>
    <cellStyle name="40% - Accent3 17 3 2" xfId="3821" xr:uid="{14F97325-CCC6-4752-9174-DB2C0060ABE5}"/>
    <cellStyle name="40% - Accent3 17 3 2 2" xfId="32561" xr:uid="{A61C350C-9F9A-462A-8152-1D56510E8CE2}"/>
    <cellStyle name="40% - Accent3 17 3 3" xfId="7089" xr:uid="{DA0404EE-5A47-422E-9387-3F5344FE3AB9}"/>
    <cellStyle name="40% - Accent3 17 3 3 2" xfId="35774" xr:uid="{3F451D90-2C1C-4006-89F0-1BEB19E8DC9D}"/>
    <cellStyle name="40% - Accent3 17 3 4" xfId="12801" xr:uid="{042B9C2E-4D7D-40F2-8610-14919883077A}"/>
    <cellStyle name="40% - Accent3 17 3 4 2" xfId="41479" xr:uid="{05C955E0-080B-49AE-B62C-711A2F0B47E9}"/>
    <cellStyle name="40% - Accent3 17 3 5" xfId="21654" xr:uid="{F91E6E6F-6C02-4EDA-BB73-E1318B817513}"/>
    <cellStyle name="40% - Accent3 17 3 5 2" xfId="50331" xr:uid="{D1FD7485-9114-487C-BE69-75BA5C2B54BC}"/>
    <cellStyle name="40% - Accent3 17 3 6" xfId="30768" xr:uid="{29E1707F-46A4-4A5A-8AAD-8D9054436ECC}"/>
    <cellStyle name="40% - Accent3 17 4" xfId="2890" xr:uid="{C9965C49-BDEF-472A-BB1B-37716DC471CD}"/>
    <cellStyle name="40% - Accent3 17 4 2" xfId="8506" xr:uid="{11EF6229-1AD2-4625-97F9-8DEFE01891C7}"/>
    <cellStyle name="40% - Accent3 17 4 2 2" xfId="37191" xr:uid="{B1CBEFFE-A2C5-45B4-A3FD-EB18DDB6E46C}"/>
    <cellStyle name="40% - Accent3 17 4 3" xfId="14218" xr:uid="{769C7994-3026-403B-B96C-6402E2DE032D}"/>
    <cellStyle name="40% - Accent3 17 4 3 2" xfId="42896" xr:uid="{44B84D5E-CDB0-46C2-9F43-AE9ABB2D79EA}"/>
    <cellStyle name="40% - Accent3 17 4 4" xfId="23071" xr:uid="{BD65E6C1-77AB-460F-A4E3-B737DBE28357}"/>
    <cellStyle name="40% - Accent3 17 4 4 2" xfId="51748" xr:uid="{3EC3571C-FE1B-4930-B90A-642675419380}"/>
    <cellStyle name="40% - Accent3 17 4 5" xfId="31630" xr:uid="{13A4B4E7-3A52-4B64-A85D-32344A4F5691}"/>
    <cellStyle name="40% - Accent3 17 5" xfId="4321" xr:uid="{AA44EA58-1F28-4D3E-AC37-83D4EAA8781C}"/>
    <cellStyle name="40% - Accent3 17 5 2" xfId="15733" xr:uid="{731C9A7B-0D08-407A-BAE3-78A35A2EC32D}"/>
    <cellStyle name="40% - Accent3 17 5 2 2" xfId="44411" xr:uid="{1E54D19A-F589-4729-8393-DAFA1C7BC90A}"/>
    <cellStyle name="40% - Accent3 17 5 3" xfId="24586" xr:uid="{693E2395-D2F9-472F-A88D-9C50CE965BA8}"/>
    <cellStyle name="40% - Accent3 17 5 3 2" xfId="53263" xr:uid="{CCF9945D-DFDA-4629-ADB4-D9DE6AE04481}"/>
    <cellStyle name="40% - Accent3 17 5 4" xfId="33006" xr:uid="{43FF128C-A017-42AA-868F-92C226AFE08A}"/>
    <cellStyle name="40% - Accent3 17 6" xfId="17292" xr:uid="{0476F602-2B22-42C0-AC95-A7A18668D2B5}"/>
    <cellStyle name="40% - Accent3 17 6 2" xfId="26145" xr:uid="{8ABF26B4-6D2A-4AB6-B5E8-50A40FB1F1B0}"/>
    <cellStyle name="40% - Accent3 17 6 2 2" xfId="54822" xr:uid="{08E28B7F-9370-418A-B9E0-434731CDC2D9}"/>
    <cellStyle name="40% - Accent3 17 6 3" xfId="45970" xr:uid="{5AADA357-0B85-4AA3-8A8B-C36FAA0CF999}"/>
    <cellStyle name="40% - Accent3 17 7" xfId="10033" xr:uid="{2A7792AE-CF0E-40A4-9F86-F1C299F11D34}"/>
    <cellStyle name="40% - Accent3 17 7 2" xfId="27738" xr:uid="{F9B4A91E-1401-44FC-90B0-6E1D94F638F6}"/>
    <cellStyle name="40% - Accent3 17 7 2 2" xfId="56415" xr:uid="{6AD43AE3-5222-4934-B418-019BC5495B51}"/>
    <cellStyle name="40% - Accent3 17 7 3" xfId="38711" xr:uid="{FA56BD96-EC6F-4B70-B93E-54A425FF6342}"/>
    <cellStyle name="40% - Accent3 17 8" xfId="18886" xr:uid="{683EEB09-A5A1-4D67-BA89-CA49A5635F21}"/>
    <cellStyle name="40% - Accent3 17 8 2" xfId="47563" xr:uid="{B40080F5-F30D-45CC-AD06-D2B02EF49E8C}"/>
    <cellStyle name="40% - Accent3 17 9" xfId="29837" xr:uid="{D6D44100-5B7A-4AA9-9B04-8BC81CE3326A}"/>
    <cellStyle name="40% - Accent3 18" xfId="1550" xr:uid="{391C2FE1-AAA0-4C2B-B70D-DBBD65CE7655}"/>
    <cellStyle name="40% - Accent3 18 2" xfId="1889" xr:uid="{0DD3CD40-7D56-4413-BCA2-8F80A911F20E}"/>
    <cellStyle name="40% - Accent3 18 2 2" xfId="3843" xr:uid="{9C9146E3-25CD-488B-BB3E-3BE36F958A11}"/>
    <cellStyle name="40% - Accent3 18 2 2 2" xfId="32583" xr:uid="{85D3F056-451D-4068-9BB4-A61AD2A68822}"/>
    <cellStyle name="40% - Accent3 18 2 3" xfId="5694" xr:uid="{965F098D-8E53-4710-9CEC-EF531B437E4E}"/>
    <cellStyle name="40% - Accent3 18 2 3 2" xfId="34379" xr:uid="{0185D822-E1D3-4E9F-B9A2-9BDFD2DAAEE3}"/>
    <cellStyle name="40% - Accent3 18 2 4" xfId="11406" xr:uid="{60818440-430F-4E72-BBBC-784B99C78AE4}"/>
    <cellStyle name="40% - Accent3 18 2 4 2" xfId="40084" xr:uid="{E9977888-3065-48B1-9FAC-27153D10D482}"/>
    <cellStyle name="40% - Accent3 18 2 5" xfId="20259" xr:uid="{158C08C6-9F6B-4CD7-857B-BC698D887433}"/>
    <cellStyle name="40% - Accent3 18 2 5 2" xfId="48936" xr:uid="{DE082631-1116-4FF3-8214-7F8A65907079}"/>
    <cellStyle name="40% - Accent3 18 2 6" xfId="30790" xr:uid="{518012ED-8128-4105-9456-815BB839CDC1}"/>
    <cellStyle name="40% - Accent3 18 3" xfId="3504" xr:uid="{24F73AF9-F2B0-4EF0-B75C-4C7A93462621}"/>
    <cellStyle name="40% - Accent3 18 3 2" xfId="7111" xr:uid="{C6ED61FE-803C-4CB6-AF9B-BB46A5057CD1}"/>
    <cellStyle name="40% - Accent3 18 3 2 2" xfId="35796" xr:uid="{BE46684D-ADF6-4786-8972-CC7CFFDC991F}"/>
    <cellStyle name="40% - Accent3 18 3 3" xfId="12823" xr:uid="{891D7CDE-6CD6-4EFE-9C2F-8C5ABDDE9C9E}"/>
    <cellStyle name="40% - Accent3 18 3 3 2" xfId="41501" xr:uid="{76C87A7C-B893-49E0-A76D-9CB9CE867FDB}"/>
    <cellStyle name="40% - Accent3 18 3 4" xfId="21676" xr:uid="{32F9C5A5-879D-4252-8D7B-8150FE47D4F1}"/>
    <cellStyle name="40% - Accent3 18 3 4 2" xfId="50353" xr:uid="{23932235-1127-4CFB-A50C-2B452F41BC6E}"/>
    <cellStyle name="40% - Accent3 18 3 5" xfId="32244" xr:uid="{8D3F28FF-16FD-4748-B9D1-CAC6ADB24B2E}"/>
    <cellStyle name="40% - Accent3 18 4" xfId="8528" xr:uid="{12D4408A-4DD4-4BA7-923B-696AE12D3229}"/>
    <cellStyle name="40% - Accent3 18 4 2" xfId="14240" xr:uid="{C34A4875-BA38-4A20-8BBF-C05EE1A43B5E}"/>
    <cellStyle name="40% - Accent3 18 4 2 2" xfId="42918" xr:uid="{50A64223-AFDD-4666-99EF-95037C8F2437}"/>
    <cellStyle name="40% - Accent3 18 4 3" xfId="23093" xr:uid="{36E8D06F-F00A-4F5A-AEE9-39F92BB6AEED}"/>
    <cellStyle name="40% - Accent3 18 4 3 2" xfId="51770" xr:uid="{13672436-C9A8-4E8A-9F20-9F6D2D91181A}"/>
    <cellStyle name="40% - Accent3 18 4 4" xfId="37213" xr:uid="{B845D1B0-0ADA-471C-BDD7-710A5A2B0BFD}"/>
    <cellStyle name="40% - Accent3 18 5" xfId="4343" xr:uid="{B9BF093A-E532-45E9-82BF-A8E8BF8374AC}"/>
    <cellStyle name="40% - Accent3 18 5 2" xfId="15755" xr:uid="{A937CB3C-301B-4392-B9DD-64A7560AB31E}"/>
    <cellStyle name="40% - Accent3 18 5 2 2" xfId="44433" xr:uid="{25A74626-C008-4037-B2EF-58F933E0BEDF}"/>
    <cellStyle name="40% - Accent3 18 5 3" xfId="24608" xr:uid="{B9D321D7-38BE-43C0-BA2F-64C2ECD83EDD}"/>
    <cellStyle name="40% - Accent3 18 5 3 2" xfId="53285" xr:uid="{197A1235-6786-4F23-81BE-EB21B88BF58D}"/>
    <cellStyle name="40% - Accent3 18 5 4" xfId="33028" xr:uid="{4CEF4503-F3EA-4BA5-86DF-5218B97674A3}"/>
    <cellStyle name="40% - Accent3 18 6" xfId="17314" xr:uid="{AA2A1FBA-2D50-4C12-8F38-299646B70988}"/>
    <cellStyle name="40% - Accent3 18 6 2" xfId="26167" xr:uid="{BB218B15-BEC0-4A2A-9D02-0C9E1DF215C6}"/>
    <cellStyle name="40% - Accent3 18 6 2 2" xfId="54844" xr:uid="{E829895B-3C35-44BC-8D4C-F84F2CE6C121}"/>
    <cellStyle name="40% - Accent3 18 6 3" xfId="45992" xr:uid="{B51CAC06-DD8B-4758-BF5C-9EA15A0E6177}"/>
    <cellStyle name="40% - Accent3 18 7" xfId="10055" xr:uid="{8C97586C-1620-4BC9-8ABB-28975C43E006}"/>
    <cellStyle name="40% - Accent3 18 7 2" xfId="27760" xr:uid="{7ACBF8A8-6E16-4FC5-BEDF-A7A23C729537}"/>
    <cellStyle name="40% - Accent3 18 7 2 2" xfId="56437" xr:uid="{DB135039-99AE-4DEA-8635-5FDA1BF499A5}"/>
    <cellStyle name="40% - Accent3 18 7 3" xfId="38733" xr:uid="{0506FC6C-DB80-4BCE-A00E-44EF2FB2C449}"/>
    <cellStyle name="40% - Accent3 18 8" xfId="18908" xr:uid="{2B6BEF16-FA76-4193-8EDB-8742C71DDC80}"/>
    <cellStyle name="40% - Accent3 18 8 2" xfId="47585" xr:uid="{88ED705E-998C-477F-B240-9984D99A90EC}"/>
    <cellStyle name="40% - Accent3 18 9" xfId="30451" xr:uid="{9A1BB380-60FF-43EB-9104-31991042D5AB}"/>
    <cellStyle name="40% - Accent3 19" xfId="1231" xr:uid="{254EF83A-F965-424F-9E86-7170F23F31C4}"/>
    <cellStyle name="40% - Accent3 19 2" xfId="1911" xr:uid="{78D920ED-E35A-4BD4-A9EF-66AC8591F89C}"/>
    <cellStyle name="40% - Accent3 19 2 2" xfId="3865" xr:uid="{E829D9A4-51CE-4E68-85C5-4A0BAF5F1433}"/>
    <cellStyle name="40% - Accent3 19 2 2 2" xfId="32605" xr:uid="{F1CF5EC0-96A8-490E-9428-FB8691D8CE3E}"/>
    <cellStyle name="40% - Accent3 19 2 3" xfId="5716" xr:uid="{B7F8718E-F5BD-4AE9-B778-0E09195F63C7}"/>
    <cellStyle name="40% - Accent3 19 2 3 2" xfId="34401" xr:uid="{8F656ED1-510A-4775-82D7-68337682F85E}"/>
    <cellStyle name="40% - Accent3 19 2 4" xfId="11428" xr:uid="{1EFB710F-0239-4193-89C4-23EBEC2D926B}"/>
    <cellStyle name="40% - Accent3 19 2 4 2" xfId="40106" xr:uid="{11FDFF5A-7E7C-4DD3-A991-7F3779FB3493}"/>
    <cellStyle name="40% - Accent3 19 2 5" xfId="20281" xr:uid="{09696D0E-CC83-428A-884F-5AD861F12B49}"/>
    <cellStyle name="40% - Accent3 19 2 5 2" xfId="48958" xr:uid="{C26BF7DB-A210-4CBD-9A2C-B609F9B939BC}"/>
    <cellStyle name="40% - Accent3 19 2 6" xfId="30812" xr:uid="{47B9F450-550F-4D68-BCA0-917949D5A450}"/>
    <cellStyle name="40% - Accent3 19 3" xfId="3185" xr:uid="{6BA5C3B8-D9CC-44A3-B980-C839FDDCD8DA}"/>
    <cellStyle name="40% - Accent3 19 3 2" xfId="7133" xr:uid="{03B7EC23-7C9C-4208-98A0-C47474B267C5}"/>
    <cellStyle name="40% - Accent3 19 3 2 2" xfId="35818" xr:uid="{3E2F1270-9C52-4248-AED7-E6057F63A068}"/>
    <cellStyle name="40% - Accent3 19 3 3" xfId="12845" xr:uid="{8EFA768D-BE4E-4171-8840-E565FBF1F711}"/>
    <cellStyle name="40% - Accent3 19 3 3 2" xfId="41523" xr:uid="{D575ADCA-C9A6-464F-8D9C-0EAC36ED8C1C}"/>
    <cellStyle name="40% - Accent3 19 3 4" xfId="21698" xr:uid="{D61C5D5B-F70A-4409-BF34-9585E2AD7947}"/>
    <cellStyle name="40% - Accent3 19 3 4 2" xfId="50375" xr:uid="{EE65C97F-10C3-4BA1-A058-5A6C065F9FF9}"/>
    <cellStyle name="40% - Accent3 19 3 5" xfId="31925" xr:uid="{5A2AEDA1-4AAE-4678-B06D-FBBA8AECE018}"/>
    <cellStyle name="40% - Accent3 19 4" xfId="8550" xr:uid="{D046AB13-1642-47DC-9ABA-B590EE76289D}"/>
    <cellStyle name="40% - Accent3 19 4 2" xfId="14262" xr:uid="{5593EDD4-A7D7-4B84-A2E6-19A69D36DC51}"/>
    <cellStyle name="40% - Accent3 19 4 2 2" xfId="42940" xr:uid="{F2A1B19F-BF60-4B96-B4BD-DFD335C36715}"/>
    <cellStyle name="40% - Accent3 19 4 3" xfId="23115" xr:uid="{A35B9F88-9791-4EFF-AB71-6221D6CE50B6}"/>
    <cellStyle name="40% - Accent3 19 4 3 2" xfId="51792" xr:uid="{ADC7D7D1-C45B-4EDC-BAB7-398E19966FC5}"/>
    <cellStyle name="40% - Accent3 19 4 4" xfId="37235" xr:uid="{E71FF8BA-5EE2-4532-8A6E-A07AB26A153E}"/>
    <cellStyle name="40% - Accent3 19 5" xfId="4365" xr:uid="{D4344EE9-8BF7-43B3-B33A-7AC35D3605F2}"/>
    <cellStyle name="40% - Accent3 19 5 2" xfId="15777" xr:uid="{4992687F-69C4-4185-99CA-A7A162241757}"/>
    <cellStyle name="40% - Accent3 19 5 2 2" xfId="44455" xr:uid="{F5D4E6EB-342E-4194-9448-8DD840C571B8}"/>
    <cellStyle name="40% - Accent3 19 5 3" xfId="24630" xr:uid="{831DEC2A-386B-4A8B-817A-491385698232}"/>
    <cellStyle name="40% - Accent3 19 5 3 2" xfId="53307" xr:uid="{D28D2F89-FD07-4D88-A9F6-9267111A12A7}"/>
    <cellStyle name="40% - Accent3 19 5 4" xfId="33050" xr:uid="{BA19C8BB-87EC-4249-9D1B-FB413B375CAE}"/>
    <cellStyle name="40% - Accent3 19 6" xfId="17336" xr:uid="{C7FA4751-F7DC-4CC0-AA6F-65CDBA86C1C5}"/>
    <cellStyle name="40% - Accent3 19 6 2" xfId="26189" xr:uid="{851607A0-1FDB-4728-8CC2-AC4E31B88E5C}"/>
    <cellStyle name="40% - Accent3 19 6 2 2" xfId="54866" xr:uid="{55237948-4CA2-4B45-B104-993F6F2D51F4}"/>
    <cellStyle name="40% - Accent3 19 6 3" xfId="46014" xr:uid="{E209C145-9341-41DF-ACE9-392C4D2976F9}"/>
    <cellStyle name="40% - Accent3 19 7" xfId="10077" xr:uid="{442BAD77-BAFA-49BF-A846-57344BD1C306}"/>
    <cellStyle name="40% - Accent3 19 7 2" xfId="27782" xr:uid="{EAD5D2AD-9206-4564-8EF1-F0115886ACED}"/>
    <cellStyle name="40% - Accent3 19 7 2 2" xfId="56459" xr:uid="{F1AC7E6A-0173-4D03-95B3-D7454246D187}"/>
    <cellStyle name="40% - Accent3 19 7 3" xfId="38755" xr:uid="{A9FBFB21-00A3-4187-B0C1-50F8E66FCF9F}"/>
    <cellStyle name="40% - Accent3 19 8" xfId="18930" xr:uid="{0C3E126A-98B8-4906-BA4F-3A735875483C}"/>
    <cellStyle name="40% - Accent3 19 8 2" xfId="47607" xr:uid="{DBDFCF43-613A-49BB-A0F6-02E2CC6134B7}"/>
    <cellStyle name="40% - Accent3 19 9" xfId="30132" xr:uid="{8EA4A82B-46F2-4DD9-A603-2BEA0F238853}"/>
    <cellStyle name="40% - Accent3 2" xfId="185" xr:uid="{D9B3BFD2-7314-481B-9D83-0AF85FF42A2C}"/>
    <cellStyle name="40% - Accent3 2 2" xfId="236" xr:uid="{D38C03E8-A15C-40EF-A142-7B87A8A2B491}"/>
    <cellStyle name="40% - Accent3 20" xfId="1933" xr:uid="{C3ABB2C6-10FE-4156-9409-7F14D3501C75}"/>
    <cellStyle name="40% - Accent3 20 2" xfId="3887" xr:uid="{1C8DBAAF-E41D-4CB7-AA12-109FA71FAF91}"/>
    <cellStyle name="40% - Accent3 20 2 2" xfId="5738" xr:uid="{F5B41F8A-2973-4E8F-9377-56A3F70779DE}"/>
    <cellStyle name="40% - Accent3 20 2 2 2" xfId="34423" xr:uid="{1163C982-1477-421D-A5CF-E1CC2022B759}"/>
    <cellStyle name="40% - Accent3 20 2 3" xfId="11450" xr:uid="{F8485C1C-8FDF-4211-8423-9B8299213E0D}"/>
    <cellStyle name="40% - Accent3 20 2 3 2" xfId="40128" xr:uid="{E01D2397-1564-4CC6-B82E-757464BF258E}"/>
    <cellStyle name="40% - Accent3 20 2 4" xfId="20303" xr:uid="{112538A5-0430-4F1C-9B7D-375754286ADC}"/>
    <cellStyle name="40% - Accent3 20 2 4 2" xfId="48980" xr:uid="{3A36A29D-6090-4CF9-922F-3148EE66FDDD}"/>
    <cellStyle name="40% - Accent3 20 2 5" xfId="32627" xr:uid="{7ABAC566-4039-46C2-A47E-A8AE795F43A6}"/>
    <cellStyle name="40% - Accent3 20 3" xfId="7155" xr:uid="{2A44C58B-48C6-4056-ABCB-3E6C45F06B8E}"/>
    <cellStyle name="40% - Accent3 20 3 2" xfId="12867" xr:uid="{9D0D19B9-10BF-439B-B137-5057DBF7213C}"/>
    <cellStyle name="40% - Accent3 20 3 2 2" xfId="41545" xr:uid="{DD3B2604-DA8E-498C-A2A6-AD534FDC218D}"/>
    <cellStyle name="40% - Accent3 20 3 3" xfId="21720" xr:uid="{440A0C1C-7CD2-4A4F-BB6A-5F5CDC6E7F19}"/>
    <cellStyle name="40% - Accent3 20 3 3 2" xfId="50397" xr:uid="{65AC3929-E2FC-43C6-97F6-DBB70AE45879}"/>
    <cellStyle name="40% - Accent3 20 3 4" xfId="35840" xr:uid="{0280085D-6280-4F82-B106-82481D6A702D}"/>
    <cellStyle name="40% - Accent3 20 4" xfId="8572" xr:uid="{46181833-16BA-41C1-B92E-7AF66559995D}"/>
    <cellStyle name="40% - Accent3 20 4 2" xfId="14284" xr:uid="{6EFC63E5-D349-47E9-87B1-2E790E0B2036}"/>
    <cellStyle name="40% - Accent3 20 4 2 2" xfId="42962" xr:uid="{7A574604-7E12-40E9-B59B-AE8CFEB05B3E}"/>
    <cellStyle name="40% - Accent3 20 4 3" xfId="23137" xr:uid="{B6F5DACE-7763-4AFE-960E-C8C4D58CE607}"/>
    <cellStyle name="40% - Accent3 20 4 3 2" xfId="51814" xr:uid="{1A394158-4D97-4589-AD28-AD5FA6E6D1E7}"/>
    <cellStyle name="40% - Accent3 20 4 4" xfId="37257" xr:uid="{031E5301-DB30-4B9D-AE00-DCD3D9A98F27}"/>
    <cellStyle name="40% - Accent3 20 5" xfId="4387" xr:uid="{352BB1D2-F5CD-4751-BA30-23E24AA5172C}"/>
    <cellStyle name="40% - Accent3 20 5 2" xfId="15799" xr:uid="{0EC15471-D21A-495D-9BFE-DB0F8892174D}"/>
    <cellStyle name="40% - Accent3 20 5 2 2" xfId="44477" xr:uid="{8D4125E5-F532-46DF-8024-C0D2B1DD7980}"/>
    <cellStyle name="40% - Accent3 20 5 3" xfId="24652" xr:uid="{1E5FF54D-DE0A-4B26-9691-BF1D3C2ECF25}"/>
    <cellStyle name="40% - Accent3 20 5 3 2" xfId="53329" xr:uid="{B7CC31CE-4DAC-4D03-9AFD-B1F9BE0D5D05}"/>
    <cellStyle name="40% - Accent3 20 5 4" xfId="33072" xr:uid="{153CB608-F64F-40AE-83BA-FB9A6DC9BE16}"/>
    <cellStyle name="40% - Accent3 20 6" xfId="17358" xr:uid="{3FC5233C-25DC-4CF3-9C79-0D3FA139D6FC}"/>
    <cellStyle name="40% - Accent3 20 6 2" xfId="26211" xr:uid="{558E59E3-DDC1-4450-AC34-085B2742C68A}"/>
    <cellStyle name="40% - Accent3 20 6 2 2" xfId="54888" xr:uid="{10E4589E-CDBF-443B-915E-A69E6C73424B}"/>
    <cellStyle name="40% - Accent3 20 6 3" xfId="46036" xr:uid="{36D5F3A6-43CD-4EDF-924C-26253C93E1C8}"/>
    <cellStyle name="40% - Accent3 20 7" xfId="10099" xr:uid="{7E8DDF31-5ED6-4D27-80A4-74450886C6F7}"/>
    <cellStyle name="40% - Accent3 20 7 2" xfId="27804" xr:uid="{42F4AD36-B015-488B-A9D2-D91ECB6F598A}"/>
    <cellStyle name="40% - Accent3 20 7 2 2" xfId="56481" xr:uid="{B07AF97E-74BD-4BA8-B9F2-C75F4FF49014}"/>
    <cellStyle name="40% - Accent3 20 7 3" xfId="38777" xr:uid="{1CC4B690-D29E-405E-B0AA-E71FD90F5132}"/>
    <cellStyle name="40% - Accent3 20 8" xfId="18952" xr:uid="{7475F360-8917-4201-9A8D-32AC1C0FC7BC}"/>
    <cellStyle name="40% - Accent3 20 8 2" xfId="47629" xr:uid="{AB966B14-B7E5-4331-AD80-A42EE7A86890}"/>
    <cellStyle name="40% - Accent3 20 9" xfId="30834" xr:uid="{1AE5BF60-E6A9-4827-A120-101BDBE40E74}"/>
    <cellStyle name="40% - Accent3 21" xfId="1956" xr:uid="{9D1C796C-7490-4BBF-8E4F-A5DF0F6E12CA}"/>
    <cellStyle name="40% - Accent3 21 2" xfId="3909" xr:uid="{B7390591-B6A8-4D95-A7C9-587F8FD6AB30}"/>
    <cellStyle name="40% - Accent3 21 2 2" xfId="5760" xr:uid="{FF8D0042-B608-443F-A5DD-38D2D3CF22DF}"/>
    <cellStyle name="40% - Accent3 21 2 2 2" xfId="34445" xr:uid="{C9C7260A-A04D-4C6B-B407-984D01E246A2}"/>
    <cellStyle name="40% - Accent3 21 2 3" xfId="11472" xr:uid="{58DED3FD-C7F4-4F39-AB72-A883995B86AF}"/>
    <cellStyle name="40% - Accent3 21 2 3 2" xfId="40150" xr:uid="{71A389BE-9C50-41EF-8CFD-F623EA60C77C}"/>
    <cellStyle name="40% - Accent3 21 2 4" xfId="20325" xr:uid="{3B189BBB-27D0-4426-9837-22A40D9B8F14}"/>
    <cellStyle name="40% - Accent3 21 2 4 2" xfId="49002" xr:uid="{3BCC664B-2724-4310-8561-2297CF5E91BD}"/>
    <cellStyle name="40% - Accent3 21 2 5" xfId="32649" xr:uid="{33209D75-A018-4A55-BBDF-35D9A5191F6C}"/>
    <cellStyle name="40% - Accent3 21 3" xfId="7177" xr:uid="{4B9C9BDB-2045-4C3F-9464-42E47548C4D5}"/>
    <cellStyle name="40% - Accent3 21 3 2" xfId="12889" xr:uid="{CDE81C80-4E0C-407B-82E7-4CC276F0AD54}"/>
    <cellStyle name="40% - Accent3 21 3 2 2" xfId="41567" xr:uid="{DE96FA85-5FB6-49DD-8FD7-D5F34FF0B9F0}"/>
    <cellStyle name="40% - Accent3 21 3 3" xfId="21742" xr:uid="{FBB11ED5-095D-4963-A991-7EDAE40860F9}"/>
    <cellStyle name="40% - Accent3 21 3 3 2" xfId="50419" xr:uid="{AC20F0D0-C70F-4157-9B22-5BF4D445558C}"/>
    <cellStyle name="40% - Accent3 21 3 4" xfId="35862" xr:uid="{37BD167C-C715-4E77-A00C-5DD01E6D53DA}"/>
    <cellStyle name="40% - Accent3 21 4" xfId="8594" xr:uid="{7CA844D5-E782-4143-BBD5-04E10268F80A}"/>
    <cellStyle name="40% - Accent3 21 4 2" xfId="14306" xr:uid="{88E6C429-11C0-4D50-9648-C54C35C30BBE}"/>
    <cellStyle name="40% - Accent3 21 4 2 2" xfId="42984" xr:uid="{DB9467E7-C572-4EB1-8B31-D32A0F80416C}"/>
    <cellStyle name="40% - Accent3 21 4 3" xfId="23159" xr:uid="{E32B305F-1A3F-4CBE-95B7-7BCA7722FBDA}"/>
    <cellStyle name="40% - Accent3 21 4 3 2" xfId="51836" xr:uid="{4C518EDA-5FE0-4E97-AA95-DEAE5B626B60}"/>
    <cellStyle name="40% - Accent3 21 4 4" xfId="37279" xr:uid="{CCCBB75A-36D7-43A1-A08C-F04810CA9665}"/>
    <cellStyle name="40% - Accent3 21 5" xfId="4409" xr:uid="{5E0FBDBC-A644-4E6B-B739-B925497340D7}"/>
    <cellStyle name="40% - Accent3 21 5 2" xfId="15821" xr:uid="{1096BC2A-7AE2-4ABC-A7AE-86923F4F51FB}"/>
    <cellStyle name="40% - Accent3 21 5 2 2" xfId="44499" xr:uid="{6FCA5C92-2F04-4E16-A4D8-69528D801A18}"/>
    <cellStyle name="40% - Accent3 21 5 3" xfId="24674" xr:uid="{3512592A-8DE6-4271-B58B-C20220ACFFEB}"/>
    <cellStyle name="40% - Accent3 21 5 3 2" xfId="53351" xr:uid="{A0E7FDFA-B2C7-42BE-9AD5-9D1C6C0AC460}"/>
    <cellStyle name="40% - Accent3 21 5 4" xfId="33094" xr:uid="{16B51BFF-039F-4633-8917-B275E7F210BC}"/>
    <cellStyle name="40% - Accent3 21 6" xfId="17380" xr:uid="{A3536E11-13C3-4F99-A521-A6AF9AAD02A2}"/>
    <cellStyle name="40% - Accent3 21 6 2" xfId="26233" xr:uid="{7837B7D2-2149-472D-81B1-6E8B4BD5388B}"/>
    <cellStyle name="40% - Accent3 21 6 2 2" xfId="54910" xr:uid="{06674D6A-9472-48D8-A193-8990DFC7BC1C}"/>
    <cellStyle name="40% - Accent3 21 6 3" xfId="46058" xr:uid="{970D1EB1-1BA2-47A1-A9CB-59201AF9FBCE}"/>
    <cellStyle name="40% - Accent3 21 7" xfId="10121" xr:uid="{7CB20A3C-952B-4600-B344-8787AA429738}"/>
    <cellStyle name="40% - Accent3 21 7 2" xfId="27826" xr:uid="{ED2C4D60-1F73-45E9-BF1A-7BAF7066AF3A}"/>
    <cellStyle name="40% - Accent3 21 7 2 2" xfId="56503" xr:uid="{0C2437C7-3255-46BD-A353-BDB0512A176E}"/>
    <cellStyle name="40% - Accent3 21 7 3" xfId="38799" xr:uid="{4F49897A-B138-4CCD-8076-6BE60B81E047}"/>
    <cellStyle name="40% - Accent3 21 8" xfId="18974" xr:uid="{DE2BFAC3-6F77-4370-BE59-3E08A46B4DC1}"/>
    <cellStyle name="40% - Accent3 21 8 2" xfId="47651" xr:uid="{75687886-C30C-48C0-A895-05EBA1679497}"/>
    <cellStyle name="40% - Accent3 21 9" xfId="30856" xr:uid="{69F818CF-E44F-4520-8D87-241F7BFE67B4}"/>
    <cellStyle name="40% - Accent3 22" xfId="1570" xr:uid="{BDA7722E-FAFD-4B00-B460-33E3FB01FDE3}"/>
    <cellStyle name="40% - Accent3 22 2" xfId="3524" xr:uid="{4BDBA54D-B41E-4D30-BFB3-FEA7740E373E}"/>
    <cellStyle name="40% - Accent3 22 2 2" xfId="5782" xr:uid="{42A0A463-C76C-4ED2-9617-C7561ED25DB2}"/>
    <cellStyle name="40% - Accent3 22 2 2 2" xfId="34467" xr:uid="{8CA34473-F615-4599-922B-93581C127476}"/>
    <cellStyle name="40% - Accent3 22 2 3" xfId="11494" xr:uid="{C0D2F8BB-6CFB-41D1-BDF8-0055BF48E7CA}"/>
    <cellStyle name="40% - Accent3 22 2 3 2" xfId="40172" xr:uid="{94C83C31-CF25-4888-90BD-CB8499B7557B}"/>
    <cellStyle name="40% - Accent3 22 2 4" xfId="20347" xr:uid="{E4198CB2-29C5-45F2-A339-885DAA4E5C3C}"/>
    <cellStyle name="40% - Accent3 22 2 4 2" xfId="49024" xr:uid="{D6027A52-E2BC-4309-B464-168042455FBB}"/>
    <cellStyle name="40% - Accent3 22 2 5" xfId="32264" xr:uid="{EBDF1D60-ABDF-4EE3-AB87-44332954158B}"/>
    <cellStyle name="40% - Accent3 22 3" xfId="7199" xr:uid="{56A64D14-6941-4169-AA24-46E3331B8E09}"/>
    <cellStyle name="40% - Accent3 22 3 2" xfId="12911" xr:uid="{51D3B792-84D1-4F4B-9934-E7CFE5432B49}"/>
    <cellStyle name="40% - Accent3 22 3 2 2" xfId="41589" xr:uid="{C7261727-97BC-4B0C-B43D-B7E7A41FE3AF}"/>
    <cellStyle name="40% - Accent3 22 3 3" xfId="21764" xr:uid="{5343E05B-D511-4C8E-AB14-27BAF40D21DD}"/>
    <cellStyle name="40% - Accent3 22 3 3 2" xfId="50441" xr:uid="{F366FCE4-49F3-4E10-8F92-A873D37FB078}"/>
    <cellStyle name="40% - Accent3 22 3 4" xfId="35884" xr:uid="{3510DA84-784F-4C30-8641-BC3E143B582B}"/>
    <cellStyle name="40% - Accent3 22 4" xfId="8616" xr:uid="{29BA2E08-6B9E-4A0F-8D27-1F0A69FD200F}"/>
    <cellStyle name="40% - Accent3 22 4 2" xfId="14328" xr:uid="{94AE7E30-FDE7-48BA-A67D-38BB3256AEC0}"/>
    <cellStyle name="40% - Accent3 22 4 2 2" xfId="43006" xr:uid="{05DA6021-41D2-4BB5-8C7F-E24CD70F697F}"/>
    <cellStyle name="40% - Accent3 22 4 3" xfId="23181" xr:uid="{2A9CA255-8A61-4D8F-B954-9F31B1270295}"/>
    <cellStyle name="40% - Accent3 22 4 3 2" xfId="51858" xr:uid="{9D6CAA6A-482B-46CC-A214-F9BC2E39ADC4}"/>
    <cellStyle name="40% - Accent3 22 4 4" xfId="37301" xr:uid="{CD8087D7-6EC9-4197-8D0F-B946C7A6E8C7}"/>
    <cellStyle name="40% - Accent3 22 5" xfId="4431" xr:uid="{F216799A-0ABF-48A6-8DF5-FD734E600033}"/>
    <cellStyle name="40% - Accent3 22 5 2" xfId="15843" xr:uid="{78535BA2-9420-4033-A47B-DCACD40F5B54}"/>
    <cellStyle name="40% - Accent3 22 5 2 2" xfId="44521" xr:uid="{7FFC2F79-3474-4E8B-8663-C6BC4291177F}"/>
    <cellStyle name="40% - Accent3 22 5 3" xfId="24696" xr:uid="{6C3293E6-6B9D-4327-9EBE-51C06A8ED94F}"/>
    <cellStyle name="40% - Accent3 22 5 3 2" xfId="53373" xr:uid="{D8620129-8819-496E-BB67-063257BF14BF}"/>
    <cellStyle name="40% - Accent3 22 5 4" xfId="33116" xr:uid="{4B0BFCF9-549A-44EC-9429-A99FBB12B717}"/>
    <cellStyle name="40% - Accent3 22 6" xfId="17402" xr:uid="{7744E7D0-E342-4C5D-8060-13A8CD9386BA}"/>
    <cellStyle name="40% - Accent3 22 6 2" xfId="26255" xr:uid="{0C94CCBD-F8A2-447C-A062-9F3F6FA712FD}"/>
    <cellStyle name="40% - Accent3 22 6 2 2" xfId="54932" xr:uid="{B9BF033B-A770-48DD-8FD7-996C93BE9A73}"/>
    <cellStyle name="40% - Accent3 22 6 3" xfId="46080" xr:uid="{23EC3C10-0450-4EC2-8B4E-524B334DB1B6}"/>
    <cellStyle name="40% - Accent3 22 7" xfId="10143" xr:uid="{D697055E-4DE0-4B47-9D51-DF7DA23CF908}"/>
    <cellStyle name="40% - Accent3 22 7 2" xfId="27848" xr:uid="{C1C4CC1D-E2AF-4683-8F04-95F6D79BAEDB}"/>
    <cellStyle name="40% - Accent3 22 7 2 2" xfId="56525" xr:uid="{12F10720-95DC-4354-A960-7DE5D40C1B9F}"/>
    <cellStyle name="40% - Accent3 22 7 3" xfId="38821" xr:uid="{6F7585AB-02D4-4E9E-AA71-077F51ADB9BE}"/>
    <cellStyle name="40% - Accent3 22 8" xfId="18996" xr:uid="{D05B18F3-E9CD-477D-90E8-90A59C9A17CB}"/>
    <cellStyle name="40% - Accent3 22 8 2" xfId="47673" xr:uid="{C7EE73C0-F18F-4E53-BBF3-35B9B046C6D1}"/>
    <cellStyle name="40% - Accent3 22 9" xfId="30471" xr:uid="{81778639-FE4F-4AEF-9791-8A9E7C4DF14F}"/>
    <cellStyle name="40% - Accent3 23" xfId="2146" xr:uid="{4248F774-53D8-44C4-AD94-33452D47D29C}"/>
    <cellStyle name="40% - Accent3 23 2" xfId="5804" xr:uid="{A57E7B9C-DF3A-4F75-A888-4958BB8374C3}"/>
    <cellStyle name="40% - Accent3 23 2 2" xfId="11516" xr:uid="{2A3A18EF-4D04-4627-A574-443426B57BEC}"/>
    <cellStyle name="40% - Accent3 23 2 2 2" xfId="40194" xr:uid="{18C554A6-32CF-48FF-8E6B-60D9E2015A25}"/>
    <cellStyle name="40% - Accent3 23 2 3" xfId="20369" xr:uid="{E4BAAD50-FFA4-46A4-AA85-0C8E784EE4AE}"/>
    <cellStyle name="40% - Accent3 23 2 3 2" xfId="49046" xr:uid="{D21DF522-BE22-4A98-ACAD-83C3FFB65CFB}"/>
    <cellStyle name="40% - Accent3 23 2 4" xfId="34489" xr:uid="{038068E4-CD4F-4DED-8DBC-91960FC6688C}"/>
    <cellStyle name="40% - Accent3 23 3" xfId="7221" xr:uid="{BFAF87F6-8C89-4656-9EA2-FFE06AC1392E}"/>
    <cellStyle name="40% - Accent3 23 3 2" xfId="12933" xr:uid="{9FCAEF4F-2FDF-4E97-8DE9-B7124CC01486}"/>
    <cellStyle name="40% - Accent3 23 3 2 2" xfId="41611" xr:uid="{23CB14D8-AB64-4D70-8C59-9FDDE3E44D83}"/>
    <cellStyle name="40% - Accent3 23 3 3" xfId="21786" xr:uid="{3EB0BAE9-8159-48F3-8648-1D7E7093626E}"/>
    <cellStyle name="40% - Accent3 23 3 3 2" xfId="50463" xr:uid="{0B1B93FD-6544-439A-AD62-DE9716B4EAC8}"/>
    <cellStyle name="40% - Accent3 23 3 4" xfId="35906" xr:uid="{BB0EC4DD-3C1E-4794-BBFF-8095DED71CA3}"/>
    <cellStyle name="40% - Accent3 23 4" xfId="8638" xr:uid="{AD3C011B-333E-4F15-BCC6-06AE77C4ECC0}"/>
    <cellStyle name="40% - Accent3 23 4 2" xfId="14350" xr:uid="{02E73BD3-B493-4D7D-9321-FEBACDD02B32}"/>
    <cellStyle name="40% - Accent3 23 4 2 2" xfId="43028" xr:uid="{DEE6AE4A-3F4F-4354-8D5A-50CEFCDA17C4}"/>
    <cellStyle name="40% - Accent3 23 4 3" xfId="23203" xr:uid="{23C047DA-91B2-4DE6-80BC-EA6E332EE25D}"/>
    <cellStyle name="40% - Accent3 23 4 3 2" xfId="51880" xr:uid="{32FDA704-3B48-4DA8-9AA9-796F23AB013B}"/>
    <cellStyle name="40% - Accent3 23 4 4" xfId="37323" xr:uid="{4EEDFE9E-D0D3-4889-80A9-02A18D068AD9}"/>
    <cellStyle name="40% - Accent3 23 5" xfId="4453" xr:uid="{34B9795B-A0BD-498F-BDAF-97179788DF81}"/>
    <cellStyle name="40% - Accent3 23 5 2" xfId="15865" xr:uid="{923D4036-7BD2-4302-8C72-1F5315E57658}"/>
    <cellStyle name="40% - Accent3 23 5 2 2" xfId="44543" xr:uid="{F3A9DF8C-7C68-41B3-A0E5-ABF07DD1183E}"/>
    <cellStyle name="40% - Accent3 23 5 3" xfId="24718" xr:uid="{767BE0E9-6F3E-48FA-900C-3C254B5CDC80}"/>
    <cellStyle name="40% - Accent3 23 5 3 2" xfId="53395" xr:uid="{BBDE94CC-2C57-4F7A-AB6D-F67B73A6569A}"/>
    <cellStyle name="40% - Accent3 23 5 4" xfId="33138" xr:uid="{944257BC-DED3-4340-9687-F104EC268948}"/>
    <cellStyle name="40% - Accent3 23 6" xfId="17424" xr:uid="{D990614C-F1B9-4047-A664-BAB9B254ECB2}"/>
    <cellStyle name="40% - Accent3 23 6 2" xfId="26277" xr:uid="{2008DE0D-93D6-4D41-9AEE-C3E772684BF5}"/>
    <cellStyle name="40% - Accent3 23 6 2 2" xfId="54954" xr:uid="{CBFF3C99-CE9C-4411-B5B9-7E6BDD10B607}"/>
    <cellStyle name="40% - Accent3 23 6 3" xfId="46102" xr:uid="{2FFB0140-1AAB-4ABE-A5B1-CE2B23E0E44D}"/>
    <cellStyle name="40% - Accent3 23 7" xfId="10165" xr:uid="{EEA7EFB6-6B0B-4752-936E-E23F0B6D40A0}"/>
    <cellStyle name="40% - Accent3 23 7 2" xfId="27870" xr:uid="{87E995F4-9BD1-4A22-BE87-C5D48DF481E5}"/>
    <cellStyle name="40% - Accent3 23 7 2 2" xfId="56547" xr:uid="{8E85C103-19A5-46DA-9215-7C5A1AC52374}"/>
    <cellStyle name="40% - Accent3 23 7 3" xfId="38843" xr:uid="{FE157C24-0613-41FC-BF3D-A9B274FBE238}"/>
    <cellStyle name="40% - Accent3 23 8" xfId="19018" xr:uid="{F2390B78-CAB3-4111-AA60-0E59F041EBE3}"/>
    <cellStyle name="40% - Accent3 23 8 2" xfId="47695" xr:uid="{0C115E0C-58D6-4FC4-B015-33EAC9C6E320}"/>
    <cellStyle name="40% - Accent3 23 9" xfId="30918" xr:uid="{FC021D42-4C0C-463A-B711-847A5199A877}"/>
    <cellStyle name="40% - Accent3 24" xfId="4475" xr:uid="{85C74071-E14A-45CD-B340-509218BC9116}"/>
    <cellStyle name="40% - Accent3 24 2" xfId="5826" xr:uid="{4B2E9AD9-93D3-4397-97C4-609F8AB4185E}"/>
    <cellStyle name="40% - Accent3 24 2 2" xfId="11538" xr:uid="{4A4B58D5-E7AA-4CE4-A760-640E24676E45}"/>
    <cellStyle name="40% - Accent3 24 2 2 2" xfId="40216" xr:uid="{CCD26343-5034-4BEA-8094-45FD0019E95D}"/>
    <cellStyle name="40% - Accent3 24 2 3" xfId="20391" xr:uid="{4533DB30-78D7-4C9B-B674-00357494A11C}"/>
    <cellStyle name="40% - Accent3 24 2 3 2" xfId="49068" xr:uid="{A2CACED8-F3E1-4B95-A2C4-BABD0A06728C}"/>
    <cellStyle name="40% - Accent3 24 2 4" xfId="34511" xr:uid="{338BBA00-22DF-47C4-BE5B-2A5A189033FB}"/>
    <cellStyle name="40% - Accent3 24 3" xfId="7243" xr:uid="{BF040A43-5929-4B73-B76C-281CB63A26DD}"/>
    <cellStyle name="40% - Accent3 24 3 2" xfId="12955" xr:uid="{CE77A083-FEF0-4EF7-9E06-2FC6C20AD1DD}"/>
    <cellStyle name="40% - Accent3 24 3 2 2" xfId="41633" xr:uid="{17E240AE-47AE-458E-88B5-14CD26C4DE73}"/>
    <cellStyle name="40% - Accent3 24 3 3" xfId="21808" xr:uid="{7CEBB423-A09B-4156-9164-921A6B5571E1}"/>
    <cellStyle name="40% - Accent3 24 3 3 2" xfId="50485" xr:uid="{85BE61FE-9428-4602-A796-94EBDE65225A}"/>
    <cellStyle name="40% - Accent3 24 3 4" xfId="35928" xr:uid="{44F07D94-E1DA-4E0C-8CF6-3EA45E2693F8}"/>
    <cellStyle name="40% - Accent3 24 4" xfId="8660" xr:uid="{A65B207B-577A-4660-B2F3-1E78DFD982C2}"/>
    <cellStyle name="40% - Accent3 24 4 2" xfId="14372" xr:uid="{084D0265-D12D-4442-AF55-136285C6A815}"/>
    <cellStyle name="40% - Accent3 24 4 2 2" xfId="43050" xr:uid="{C904BB01-C47A-405A-A325-19BC162DCD42}"/>
    <cellStyle name="40% - Accent3 24 4 3" xfId="23225" xr:uid="{79B9B35F-05E6-403C-BF60-9C42D3347B4C}"/>
    <cellStyle name="40% - Accent3 24 4 3 2" xfId="51902" xr:uid="{57B06917-D71A-459E-AF89-55CA9FEE07F1}"/>
    <cellStyle name="40% - Accent3 24 4 4" xfId="37345" xr:uid="{B9B863DC-0C43-4C06-B440-6A55DFA4B5D5}"/>
    <cellStyle name="40% - Accent3 24 5" xfId="15887" xr:uid="{1A678407-D783-48EF-A0A4-1C55F51C9629}"/>
    <cellStyle name="40% - Accent3 24 5 2" xfId="24740" xr:uid="{2DE11200-AA04-4B62-A3E8-5795E404FA55}"/>
    <cellStyle name="40% - Accent3 24 5 2 2" xfId="53417" xr:uid="{F0786ADF-24F8-40E2-AE53-0BC9F36C79D4}"/>
    <cellStyle name="40% - Accent3 24 5 3" xfId="44565" xr:uid="{979776D4-FF40-42F8-AD49-C2CFBCBB028A}"/>
    <cellStyle name="40% - Accent3 24 6" xfId="17446" xr:uid="{A97E17FF-A696-4C2B-911A-9D81AE148BB3}"/>
    <cellStyle name="40% - Accent3 24 6 2" xfId="26299" xr:uid="{C59A3661-6557-453C-8C83-52A877634D58}"/>
    <cellStyle name="40% - Accent3 24 6 2 2" xfId="54976" xr:uid="{A3EB19B6-D692-4A31-B2CF-BCD64A0EB76F}"/>
    <cellStyle name="40% - Accent3 24 6 3" xfId="46124" xr:uid="{229BE616-0802-4CE6-8453-5199CED95830}"/>
    <cellStyle name="40% - Accent3 24 7" xfId="10187" xr:uid="{22948F0B-0ECB-4B51-B5FA-7D882775AC6D}"/>
    <cellStyle name="40% - Accent3 24 7 2" xfId="27892" xr:uid="{31AFA2B6-7B42-4F97-BF3A-4E10A78DB691}"/>
    <cellStyle name="40% - Accent3 24 7 2 2" xfId="56569" xr:uid="{84491E69-C15A-4F0C-B10E-16B1EC8D7671}"/>
    <cellStyle name="40% - Accent3 24 7 3" xfId="38865" xr:uid="{09D1F0E8-078E-406A-8B4C-F6D4FDD782A5}"/>
    <cellStyle name="40% - Accent3 24 8" xfId="19040" xr:uid="{733576D2-8DFE-41C6-8276-6BABD7094894}"/>
    <cellStyle name="40% - Accent3 24 8 2" xfId="47717" xr:uid="{BFA89953-3B02-4608-9335-3C06071657D7}"/>
    <cellStyle name="40% - Accent3 24 9" xfId="33160" xr:uid="{827335A1-B515-4720-9314-4BC910C974C7}"/>
    <cellStyle name="40% - Accent3 25" xfId="4497" xr:uid="{5762ADD8-440E-4D83-8C33-A7BA95F34F8E}"/>
    <cellStyle name="40% - Accent3 25 2" xfId="5848" xr:uid="{44BBB9CC-F8F2-4D71-9346-099E15CFEECB}"/>
    <cellStyle name="40% - Accent3 25 2 2" xfId="11560" xr:uid="{12B05512-A976-4A9F-9DBB-94094675C1D8}"/>
    <cellStyle name="40% - Accent3 25 2 2 2" xfId="40238" xr:uid="{8432EC9B-A222-4FB5-9FE7-B8AC580D3BC1}"/>
    <cellStyle name="40% - Accent3 25 2 3" xfId="20413" xr:uid="{87FC1755-EC1C-4172-9CDE-C1EC7112D0A2}"/>
    <cellStyle name="40% - Accent3 25 2 3 2" xfId="49090" xr:uid="{84FC89C6-C3EC-417E-AB95-8D5E0835F3DC}"/>
    <cellStyle name="40% - Accent3 25 2 4" xfId="34533" xr:uid="{1DF0A0AD-0797-4F80-840E-846D32058C69}"/>
    <cellStyle name="40% - Accent3 25 3" xfId="7265" xr:uid="{C1D998C1-4B70-487E-BC0E-2DBA6F1676C2}"/>
    <cellStyle name="40% - Accent3 25 3 2" xfId="12977" xr:uid="{EB8398E4-0D3E-41F8-A99E-1F464233EC66}"/>
    <cellStyle name="40% - Accent3 25 3 2 2" xfId="41655" xr:uid="{CDAD0E0E-4FB7-4810-A84C-3E678251874E}"/>
    <cellStyle name="40% - Accent3 25 3 3" xfId="21830" xr:uid="{1AE30073-88CA-4213-8D77-1C2C532AA80E}"/>
    <cellStyle name="40% - Accent3 25 3 3 2" xfId="50507" xr:uid="{A96799A5-D7F4-4E7F-9D07-E43EE9B15DD1}"/>
    <cellStyle name="40% - Accent3 25 3 4" xfId="35950" xr:uid="{C8BCB15B-8809-4908-B48B-F695AEBBD46B}"/>
    <cellStyle name="40% - Accent3 25 4" xfId="8682" xr:uid="{FA38F42C-A4FB-47D4-98BF-3D88E60085A2}"/>
    <cellStyle name="40% - Accent3 25 4 2" xfId="14394" xr:uid="{6159F8B7-604F-400C-A48C-3C189928A1AD}"/>
    <cellStyle name="40% - Accent3 25 4 2 2" xfId="43072" xr:uid="{663B1EF3-CC77-4BB3-930E-88622B4EFDCD}"/>
    <cellStyle name="40% - Accent3 25 4 3" xfId="23247" xr:uid="{79CC99AD-79FE-4D90-B7C8-C28B8DF8E0D6}"/>
    <cellStyle name="40% - Accent3 25 4 3 2" xfId="51924" xr:uid="{1C89071A-C443-4740-8561-C26EC14753D0}"/>
    <cellStyle name="40% - Accent3 25 4 4" xfId="37367" xr:uid="{5CAA02FD-D344-4C8D-8E6A-C2BE44643C75}"/>
    <cellStyle name="40% - Accent3 25 5" xfId="15909" xr:uid="{9593B866-49AC-46EF-8D42-16BB03137E56}"/>
    <cellStyle name="40% - Accent3 25 5 2" xfId="24762" xr:uid="{E6A4CC67-4DE9-4806-8DA8-C647D720CEBC}"/>
    <cellStyle name="40% - Accent3 25 5 2 2" xfId="53439" xr:uid="{1FE9F262-93F0-42C3-B70D-195D866AB9CC}"/>
    <cellStyle name="40% - Accent3 25 5 3" xfId="44587" xr:uid="{93FB764C-5B61-4197-BC1C-8FFDFD6C7CC3}"/>
    <cellStyle name="40% - Accent3 25 6" xfId="17468" xr:uid="{8B820C29-0DDA-4AB0-832A-3D886726BECB}"/>
    <cellStyle name="40% - Accent3 25 6 2" xfId="26321" xr:uid="{843BFB0C-3D47-4C9A-B083-7F41A6CF0F5E}"/>
    <cellStyle name="40% - Accent3 25 6 2 2" xfId="54998" xr:uid="{09AA7437-0278-41DE-BCF7-45BDDF45CAE2}"/>
    <cellStyle name="40% - Accent3 25 6 3" xfId="46146" xr:uid="{D37C9DE7-A1D3-4771-A955-4CEC08884D83}"/>
    <cellStyle name="40% - Accent3 25 7" xfId="10209" xr:uid="{EB75457D-558E-4128-8B20-38E24D1BDA1E}"/>
    <cellStyle name="40% - Accent3 25 7 2" xfId="27914" xr:uid="{58BDCB95-C3FF-4379-8693-98AA4878D7B0}"/>
    <cellStyle name="40% - Accent3 25 7 2 2" xfId="56591" xr:uid="{2934F935-45E6-43B4-9D9A-E9775FA9BD54}"/>
    <cellStyle name="40% - Accent3 25 7 3" xfId="38887" xr:uid="{6FA037B5-C9C7-4A18-A759-9C74F9B58415}"/>
    <cellStyle name="40% - Accent3 25 8" xfId="19062" xr:uid="{4A6B224E-F3D5-435B-80EA-8FB61B5FD6F2}"/>
    <cellStyle name="40% - Accent3 25 8 2" xfId="47739" xr:uid="{DF7D7584-4C9D-4281-8E28-80B2D7160B3C}"/>
    <cellStyle name="40% - Accent3 25 9" xfId="33182" xr:uid="{563AA30A-F87D-432A-8976-96FAD164DC5D}"/>
    <cellStyle name="40% - Accent3 26" xfId="4519" xr:uid="{3AA509E2-9A11-4B56-AE5C-4A514271BF19}"/>
    <cellStyle name="40% - Accent3 26 2" xfId="5870" xr:uid="{EBC3D41E-3461-4709-8117-B3F5F9A15D60}"/>
    <cellStyle name="40% - Accent3 26 2 2" xfId="11582" xr:uid="{E7542766-8718-494E-A27E-8FDCF587BBE9}"/>
    <cellStyle name="40% - Accent3 26 2 2 2" xfId="40260" xr:uid="{A75AE7E1-48AA-45D7-BFBA-063DB10833A8}"/>
    <cellStyle name="40% - Accent3 26 2 3" xfId="20435" xr:uid="{48874F4C-F2B8-47CB-AB9C-7C864FE688F9}"/>
    <cellStyle name="40% - Accent3 26 2 3 2" xfId="49112" xr:uid="{5B417D14-E7AB-46EC-97FC-D3B8F2286BCD}"/>
    <cellStyle name="40% - Accent3 26 2 4" xfId="34555" xr:uid="{B73FAF6C-4B6D-4DDF-BFB0-ED2A7985F4B1}"/>
    <cellStyle name="40% - Accent3 26 3" xfId="7287" xr:uid="{951C556D-8F58-4FCF-AEEC-3D3D14149F16}"/>
    <cellStyle name="40% - Accent3 26 3 2" xfId="12999" xr:uid="{2282ED8D-52E4-4836-937F-DD61B407FD6A}"/>
    <cellStyle name="40% - Accent3 26 3 2 2" xfId="41677" xr:uid="{0EC9C17D-856A-40C0-9595-545F50ED9014}"/>
    <cellStyle name="40% - Accent3 26 3 3" xfId="21852" xr:uid="{3E6B2424-F85D-4AC9-A14B-E04A8FAD68C5}"/>
    <cellStyle name="40% - Accent3 26 3 3 2" xfId="50529" xr:uid="{18DFF99A-5A96-4031-BBFA-ECE0219DEFC9}"/>
    <cellStyle name="40% - Accent3 26 3 4" xfId="35972" xr:uid="{2A4C57C2-DC59-489D-833A-55DDC6BBD044}"/>
    <cellStyle name="40% - Accent3 26 4" xfId="8704" xr:uid="{440CA2D9-8C40-4BD0-BC42-02792D516649}"/>
    <cellStyle name="40% - Accent3 26 4 2" xfId="14416" xr:uid="{C1833A39-F9CD-4409-B2BE-189871E2EF93}"/>
    <cellStyle name="40% - Accent3 26 4 2 2" xfId="43094" xr:uid="{6A526A1C-0BFF-422B-BC38-1B522A3803F4}"/>
    <cellStyle name="40% - Accent3 26 4 3" xfId="23269" xr:uid="{43B2D17F-A8C7-480C-BF17-6642CEEA8919}"/>
    <cellStyle name="40% - Accent3 26 4 3 2" xfId="51946" xr:uid="{1615346B-12DE-4D18-9196-99C381741E49}"/>
    <cellStyle name="40% - Accent3 26 4 4" xfId="37389" xr:uid="{651FA368-D016-4D07-879C-291C46B1674A}"/>
    <cellStyle name="40% - Accent3 26 5" xfId="15931" xr:uid="{3BCF0E70-88D4-4B37-8A52-FCAFF017BE62}"/>
    <cellStyle name="40% - Accent3 26 5 2" xfId="24784" xr:uid="{786AF43A-6FB2-413A-B9E7-B07D6ABCAE75}"/>
    <cellStyle name="40% - Accent3 26 5 2 2" xfId="53461" xr:uid="{5AD77F87-D6D1-4B9B-8315-6BE3A11BAE44}"/>
    <cellStyle name="40% - Accent3 26 5 3" xfId="44609" xr:uid="{475DD7C7-C295-45DD-A590-6BC2BFCAB07A}"/>
    <cellStyle name="40% - Accent3 26 6" xfId="17490" xr:uid="{B4AC2260-6B0B-47CE-A180-5C51F690C6BD}"/>
    <cellStyle name="40% - Accent3 26 6 2" xfId="26343" xr:uid="{91BF95D3-66A0-431F-8A7F-0EF68572F900}"/>
    <cellStyle name="40% - Accent3 26 6 2 2" xfId="55020" xr:uid="{AF195BFC-148B-44FF-AD82-92AA16AFF394}"/>
    <cellStyle name="40% - Accent3 26 6 3" xfId="46168" xr:uid="{96422832-66FD-4B34-B88F-CCD5D15DB77C}"/>
    <cellStyle name="40% - Accent3 26 7" xfId="10231" xr:uid="{2C3CEE21-553D-4540-90E6-A4B45B3A0A4D}"/>
    <cellStyle name="40% - Accent3 26 7 2" xfId="27936" xr:uid="{3737C99C-40B5-4EBE-9F0A-121BA07B62A7}"/>
    <cellStyle name="40% - Accent3 26 7 2 2" xfId="56613" xr:uid="{1F233701-0033-4D80-B095-AB4C0076AF65}"/>
    <cellStyle name="40% - Accent3 26 7 3" xfId="38909" xr:uid="{7C6E1F0B-2488-40B9-A1D2-156F2BCDD432}"/>
    <cellStyle name="40% - Accent3 26 8" xfId="19084" xr:uid="{B354B353-33C6-4A33-B2D9-80494A5A7285}"/>
    <cellStyle name="40% - Accent3 26 8 2" xfId="47761" xr:uid="{62C573E0-1754-4036-B570-852C0AD4415C}"/>
    <cellStyle name="40% - Accent3 26 9" xfId="33204" xr:uid="{E43EABC7-0A72-48B3-9737-821833C95155}"/>
    <cellStyle name="40% - Accent3 27" xfId="4541" xr:uid="{C3BB64C0-1E0A-4C58-9590-D284D7D70D28}"/>
    <cellStyle name="40% - Accent3 27 2" xfId="5892" xr:uid="{E955AA6A-2F62-490F-83F8-EF9DE8CBEE89}"/>
    <cellStyle name="40% - Accent3 27 2 2" xfId="11604" xr:uid="{60AB292A-5354-4BC0-8292-51DF9064406A}"/>
    <cellStyle name="40% - Accent3 27 2 2 2" xfId="40282" xr:uid="{ABC36385-B41A-4E1A-AEFF-4BC985CD34DB}"/>
    <cellStyle name="40% - Accent3 27 2 3" xfId="20457" xr:uid="{4EB1658E-0F40-49B5-8D2A-1E1FC7C4B696}"/>
    <cellStyle name="40% - Accent3 27 2 3 2" xfId="49134" xr:uid="{11F3936D-4FB8-4CAE-A5F2-AB3DF33B88D7}"/>
    <cellStyle name="40% - Accent3 27 2 4" xfId="34577" xr:uid="{28DA3EC4-BD9C-4595-A3A0-A5E83E7199AC}"/>
    <cellStyle name="40% - Accent3 27 3" xfId="7309" xr:uid="{FA4004B1-DAFB-4427-9C90-95579A043CC5}"/>
    <cellStyle name="40% - Accent3 27 3 2" xfId="13021" xr:uid="{260C80F8-52DC-4753-88D8-1B5383E19421}"/>
    <cellStyle name="40% - Accent3 27 3 2 2" xfId="41699" xr:uid="{B178A145-11E3-4B37-9D1D-25CBA4C4325C}"/>
    <cellStyle name="40% - Accent3 27 3 3" xfId="21874" xr:uid="{95303AC1-0913-4370-8ABE-DED7274A39E0}"/>
    <cellStyle name="40% - Accent3 27 3 3 2" xfId="50551" xr:uid="{C336B5ED-11C1-40A5-9936-30E3B8BCAC4A}"/>
    <cellStyle name="40% - Accent3 27 3 4" xfId="35994" xr:uid="{1B339C0A-4E62-4440-88BA-5E07141C9E14}"/>
    <cellStyle name="40% - Accent3 27 4" xfId="8726" xr:uid="{80ACDA64-5ADD-4F4B-8FE3-6DB1EF4CC715}"/>
    <cellStyle name="40% - Accent3 27 4 2" xfId="14438" xr:uid="{0ED685FC-440C-4E4F-86C2-4A5E60E6EBF5}"/>
    <cellStyle name="40% - Accent3 27 4 2 2" xfId="43116" xr:uid="{FDB8CACE-995A-4B14-9244-60F68D864D91}"/>
    <cellStyle name="40% - Accent3 27 4 3" xfId="23291" xr:uid="{AB9B4F97-ABB3-45C6-AC4F-9976057F7E8E}"/>
    <cellStyle name="40% - Accent3 27 4 3 2" xfId="51968" xr:uid="{267FB986-214D-449E-9E2B-4A39A8AC668A}"/>
    <cellStyle name="40% - Accent3 27 4 4" xfId="37411" xr:uid="{D9CA8DCA-5BB2-4ABA-8D7A-26A10BC7DD88}"/>
    <cellStyle name="40% - Accent3 27 5" xfId="15953" xr:uid="{B923657B-7A04-4B27-BD78-4D44E2C7F954}"/>
    <cellStyle name="40% - Accent3 27 5 2" xfId="24806" xr:uid="{046E8890-7752-4818-9591-A2ECF8E8FA59}"/>
    <cellStyle name="40% - Accent3 27 5 2 2" xfId="53483" xr:uid="{89869B6B-F02D-4808-920A-11B15791B459}"/>
    <cellStyle name="40% - Accent3 27 5 3" xfId="44631" xr:uid="{60728E29-78E4-45BA-9CF2-99C4CD8CBD91}"/>
    <cellStyle name="40% - Accent3 27 6" xfId="17512" xr:uid="{0203A0F2-33FC-4974-AFD3-5233DD71DD03}"/>
    <cellStyle name="40% - Accent3 27 6 2" xfId="26365" xr:uid="{773F604B-E2B6-4399-8C30-1FFA36B8841D}"/>
    <cellStyle name="40% - Accent3 27 6 2 2" xfId="55042" xr:uid="{C37B2466-69F8-4EDC-8236-2941A8707993}"/>
    <cellStyle name="40% - Accent3 27 6 3" xfId="46190" xr:uid="{DF79706A-46A7-44F7-AA7A-F213E3AEA58B}"/>
    <cellStyle name="40% - Accent3 27 7" xfId="10253" xr:uid="{198F28E4-A441-4175-83BE-7EC1C3E21099}"/>
    <cellStyle name="40% - Accent3 27 7 2" xfId="27958" xr:uid="{0176A529-D639-4348-BD8B-E7800B3C5BCB}"/>
    <cellStyle name="40% - Accent3 27 7 2 2" xfId="56635" xr:uid="{408FD4E7-AB44-4ED5-BA14-32E3A991239A}"/>
    <cellStyle name="40% - Accent3 27 7 3" xfId="38931" xr:uid="{F2142A86-E7C1-4F90-B249-B515023A5717}"/>
    <cellStyle name="40% - Accent3 27 8" xfId="19106" xr:uid="{693E097F-36E8-4E6D-9CDE-D6E0CA3650CC}"/>
    <cellStyle name="40% - Accent3 27 8 2" xfId="47783" xr:uid="{B97A5F9A-F63F-43D2-9E10-A05F99A896EA}"/>
    <cellStyle name="40% - Accent3 27 9" xfId="33226" xr:uid="{2A6D81AE-A880-4454-98A9-878FB9169D03}"/>
    <cellStyle name="40% - Accent3 28" xfId="4563" xr:uid="{53EE0C63-CF88-4E88-9A2A-C13DC9D3FCDC}"/>
    <cellStyle name="40% - Accent3 28 2" xfId="5914" xr:uid="{5AD697E4-B74A-4A71-AED8-FFB730ECFDE1}"/>
    <cellStyle name="40% - Accent3 28 2 2" xfId="11626" xr:uid="{3F833B91-BCF5-4D3D-96E7-D2A492E22E9F}"/>
    <cellStyle name="40% - Accent3 28 2 2 2" xfId="40304" xr:uid="{9EDA499F-C8FF-445A-A1F2-9E4668A049A1}"/>
    <cellStyle name="40% - Accent3 28 2 3" xfId="20479" xr:uid="{7EBCFCA6-C2F1-49D7-B601-151164527627}"/>
    <cellStyle name="40% - Accent3 28 2 3 2" xfId="49156" xr:uid="{9447FB68-143E-4C1A-84C6-A72811181A07}"/>
    <cellStyle name="40% - Accent3 28 2 4" xfId="34599" xr:uid="{BDEAE376-9DC4-44A9-A173-24532FD612F2}"/>
    <cellStyle name="40% - Accent3 28 3" xfId="7331" xr:uid="{653EE2EE-C198-4C17-9997-6BB1922C817A}"/>
    <cellStyle name="40% - Accent3 28 3 2" xfId="13043" xr:uid="{C16BC07E-5053-4BE0-AF45-7AEFA1BDAC0E}"/>
    <cellStyle name="40% - Accent3 28 3 2 2" xfId="41721" xr:uid="{4E9555A0-5CEF-47CE-8F9E-5090374B7440}"/>
    <cellStyle name="40% - Accent3 28 3 3" xfId="21896" xr:uid="{FA4C5A2F-14EF-42BA-90F9-EEC37C4AC35C}"/>
    <cellStyle name="40% - Accent3 28 3 3 2" xfId="50573" xr:uid="{7427154F-4F1B-4DB9-AD93-B8CE10AAE782}"/>
    <cellStyle name="40% - Accent3 28 3 4" xfId="36016" xr:uid="{5442FCD1-8C1E-4ECD-A427-23B7B8E12DB0}"/>
    <cellStyle name="40% - Accent3 28 4" xfId="8748" xr:uid="{4B5741EE-96B3-43C4-8A2F-D124798742CB}"/>
    <cellStyle name="40% - Accent3 28 4 2" xfId="14460" xr:uid="{834A9FA0-5CD2-47C8-A02A-496F2C7D63F1}"/>
    <cellStyle name="40% - Accent3 28 4 2 2" xfId="43138" xr:uid="{30626EE5-C10E-4723-93AB-3765C6256C1E}"/>
    <cellStyle name="40% - Accent3 28 4 3" xfId="23313" xr:uid="{30C9FF02-30E0-41AB-93B6-8B609ADD7B70}"/>
    <cellStyle name="40% - Accent3 28 4 3 2" xfId="51990" xr:uid="{8AF063D6-DFDA-4409-9029-B777DC8A8289}"/>
    <cellStyle name="40% - Accent3 28 4 4" xfId="37433" xr:uid="{C0440FEF-8DFF-4778-8F16-49AB38A5A1C6}"/>
    <cellStyle name="40% - Accent3 28 5" xfId="15975" xr:uid="{1D2A4A0C-CBC9-4086-B928-B9170D48E0CF}"/>
    <cellStyle name="40% - Accent3 28 5 2" xfId="24828" xr:uid="{28DCF4E7-78D1-4260-AE05-357C0D3B3C59}"/>
    <cellStyle name="40% - Accent3 28 5 2 2" xfId="53505" xr:uid="{67E2982C-F15A-45D2-B3DD-F092180078AD}"/>
    <cellStyle name="40% - Accent3 28 5 3" xfId="44653" xr:uid="{B5B84F90-D15E-48E5-A08C-E337936E8FAA}"/>
    <cellStyle name="40% - Accent3 28 6" xfId="17534" xr:uid="{E8C4AE01-9ECE-4A76-BCAF-2C4550DA845D}"/>
    <cellStyle name="40% - Accent3 28 6 2" xfId="26387" xr:uid="{B32C6FA4-D1C7-4663-88EB-4FA6E69A3E99}"/>
    <cellStyle name="40% - Accent3 28 6 2 2" xfId="55064" xr:uid="{64F7A411-3C28-4282-BD14-E819EB638D96}"/>
    <cellStyle name="40% - Accent3 28 6 3" xfId="46212" xr:uid="{DB06EE99-4C8D-47CB-AA84-B57B98014AB2}"/>
    <cellStyle name="40% - Accent3 28 7" xfId="10275" xr:uid="{B1536BA0-0765-4414-A084-BFF0F4F42EE7}"/>
    <cellStyle name="40% - Accent3 28 7 2" xfId="27980" xr:uid="{88D27463-4EBC-44F4-A8A7-14B2B625E30A}"/>
    <cellStyle name="40% - Accent3 28 7 2 2" xfId="56657" xr:uid="{93F0D542-3D4D-434E-A7F1-892928710720}"/>
    <cellStyle name="40% - Accent3 28 7 3" xfId="38953" xr:uid="{53C3EAB6-7EAD-4177-8AB2-950FD7F1359D}"/>
    <cellStyle name="40% - Accent3 28 8" xfId="19128" xr:uid="{264194BA-4D8D-4E63-85CA-6C3EE1172F44}"/>
    <cellStyle name="40% - Accent3 28 8 2" xfId="47805" xr:uid="{1E6DC724-90B1-46EC-8344-470BDB8A188E}"/>
    <cellStyle name="40% - Accent3 28 9" xfId="33248" xr:uid="{CDEA0A04-F3FB-43D8-9E16-A2E23F2542D0}"/>
    <cellStyle name="40% - Accent3 29" xfId="4585" xr:uid="{D0D99307-F3D6-44AA-B8B7-7B36D3836958}"/>
    <cellStyle name="40% - Accent3 29 2" xfId="5936" xr:uid="{BF58BBE7-6844-43DF-9852-C5FAB590ADA2}"/>
    <cellStyle name="40% - Accent3 29 2 2" xfId="11648" xr:uid="{2169CCA2-DB19-4EB7-AC1A-1B837EFEEB55}"/>
    <cellStyle name="40% - Accent3 29 2 2 2" xfId="40326" xr:uid="{6FA3F825-AABA-45C2-9728-01DC6186A210}"/>
    <cellStyle name="40% - Accent3 29 2 3" xfId="20501" xr:uid="{811FA8D9-0B2B-4E09-967F-97E5C6EEE869}"/>
    <cellStyle name="40% - Accent3 29 2 3 2" xfId="49178" xr:uid="{E0257A26-FFB9-4B2E-9EFB-98F06FC40D6B}"/>
    <cellStyle name="40% - Accent3 29 2 4" xfId="34621" xr:uid="{3E5CD26C-0CCC-4F2F-82E0-A2A6834C1AA0}"/>
    <cellStyle name="40% - Accent3 29 3" xfId="7353" xr:uid="{D94A24E2-F7E6-4C74-846C-5AB31A55DC06}"/>
    <cellStyle name="40% - Accent3 29 3 2" xfId="13065" xr:uid="{47026E26-53FB-42E7-9F38-5B429F7E6542}"/>
    <cellStyle name="40% - Accent3 29 3 2 2" xfId="41743" xr:uid="{3155596C-C321-4C50-8793-1296891DB2EC}"/>
    <cellStyle name="40% - Accent3 29 3 3" xfId="21918" xr:uid="{31596B21-578D-4C34-8832-654855FEAE96}"/>
    <cellStyle name="40% - Accent3 29 3 3 2" xfId="50595" xr:uid="{15EE0E13-4F93-4136-9FDF-0C817B9690F8}"/>
    <cellStyle name="40% - Accent3 29 3 4" xfId="36038" xr:uid="{0C02A2EA-8148-445C-BB69-E88FFCDFAE8D}"/>
    <cellStyle name="40% - Accent3 29 4" xfId="8770" xr:uid="{00487293-6239-4A26-858D-93324B9549F4}"/>
    <cellStyle name="40% - Accent3 29 4 2" xfId="14482" xr:uid="{3040EEDB-9F31-4694-8089-CCAD4366A50B}"/>
    <cellStyle name="40% - Accent3 29 4 2 2" xfId="43160" xr:uid="{5D067BCD-068C-4CF8-A3CA-83C7BC8EF30F}"/>
    <cellStyle name="40% - Accent3 29 4 3" xfId="23335" xr:uid="{7FFF4BED-53C3-4551-BFDB-5521B37FB540}"/>
    <cellStyle name="40% - Accent3 29 4 3 2" xfId="52012" xr:uid="{6C22675F-D93E-4A1F-8233-9DC455FCFC8D}"/>
    <cellStyle name="40% - Accent3 29 4 4" xfId="37455" xr:uid="{83AACA5A-D2FE-45C4-A90E-1EB7EECEE09B}"/>
    <cellStyle name="40% - Accent3 29 5" xfId="15997" xr:uid="{F41C97D5-E997-45B6-82AF-C7CE61E96C57}"/>
    <cellStyle name="40% - Accent3 29 5 2" xfId="24850" xr:uid="{712D2EDD-6DA8-4103-A3B2-DD2099FDEC39}"/>
    <cellStyle name="40% - Accent3 29 5 2 2" xfId="53527" xr:uid="{6863BA0F-2F35-45FA-884B-D5C7CA13BBA0}"/>
    <cellStyle name="40% - Accent3 29 5 3" xfId="44675" xr:uid="{F7CCE964-5134-412F-99CD-AC6A24BADB0A}"/>
    <cellStyle name="40% - Accent3 29 6" xfId="17556" xr:uid="{96070938-74EF-4BCF-BA23-6A237FE890C3}"/>
    <cellStyle name="40% - Accent3 29 6 2" xfId="26409" xr:uid="{98193B01-2A39-44C7-A6D1-0646221C4EA8}"/>
    <cellStyle name="40% - Accent3 29 6 2 2" xfId="55086" xr:uid="{50F5C49F-DC35-4AF4-AAF5-894856456A7B}"/>
    <cellStyle name="40% - Accent3 29 6 3" xfId="46234" xr:uid="{2C76BC21-9E9E-4D95-9B88-4C11C92BD602}"/>
    <cellStyle name="40% - Accent3 29 7" xfId="10297" xr:uid="{EC58C797-C9BC-4CFF-8A66-E7102BE6D2F8}"/>
    <cellStyle name="40% - Accent3 29 7 2" xfId="28002" xr:uid="{FDDF9B07-8D58-4E58-871F-401D7C75D921}"/>
    <cellStyle name="40% - Accent3 29 7 2 2" xfId="56679" xr:uid="{713CFAB6-D084-49F9-B6D2-8D5D8BAEBE5D}"/>
    <cellStyle name="40% - Accent3 29 7 3" xfId="38975" xr:uid="{EC0D8B08-B0B4-4C45-9E2D-33403FE16CC7}"/>
    <cellStyle name="40% - Accent3 29 8" xfId="19150" xr:uid="{E8E1419D-B96E-46E8-BB91-7340BC28B78F}"/>
    <cellStyle name="40% - Accent3 29 8 2" xfId="47827" xr:uid="{9F2D9BB0-A037-450B-B21A-92630FF61305}"/>
    <cellStyle name="40% - Accent3 29 9" xfId="33270" xr:uid="{F8C09640-3A78-4F19-93C7-CFED89815697}"/>
    <cellStyle name="40% - Accent3 3" xfId="221" xr:uid="{60DDEC66-3C2B-4107-898F-0272675E00C9}"/>
    <cellStyle name="40% - Accent3 3 2" xfId="391" xr:uid="{3EC5C574-7A7D-4D74-9974-531B7ADE7CFF}"/>
    <cellStyle name="40% - Accent3 30" xfId="4607" xr:uid="{4DBE99BA-DD71-4C5C-BCE5-428F1D09E26C}"/>
    <cellStyle name="40% - Accent3 30 2" xfId="5958" xr:uid="{252089F7-8989-4305-82B0-02775A023FD4}"/>
    <cellStyle name="40% - Accent3 30 2 2" xfId="11670" xr:uid="{14ADA800-D962-439B-853E-24B2D2CB6ABC}"/>
    <cellStyle name="40% - Accent3 30 2 2 2" xfId="40348" xr:uid="{1253957B-FA50-4BA2-B510-4C254D5BF980}"/>
    <cellStyle name="40% - Accent3 30 2 3" xfId="20523" xr:uid="{FA435218-CF9B-468B-80DF-BF48D7C9531D}"/>
    <cellStyle name="40% - Accent3 30 2 3 2" xfId="49200" xr:uid="{F3662ADE-7D38-44B5-8921-CB97658DF42D}"/>
    <cellStyle name="40% - Accent3 30 2 4" xfId="34643" xr:uid="{9E1A8EAE-CC76-498A-98BC-D49B7BBDCB30}"/>
    <cellStyle name="40% - Accent3 30 3" xfId="7375" xr:uid="{4352EAE1-B31E-44AF-B002-885A99880D19}"/>
    <cellStyle name="40% - Accent3 30 3 2" xfId="13087" xr:uid="{301406CF-F77B-464C-869E-7F35C6C90859}"/>
    <cellStyle name="40% - Accent3 30 3 2 2" xfId="41765" xr:uid="{18F29F65-5B83-44E6-988F-5AD31252CFBB}"/>
    <cellStyle name="40% - Accent3 30 3 3" xfId="21940" xr:uid="{219451AB-9431-4124-ABB4-95957CEAA2AB}"/>
    <cellStyle name="40% - Accent3 30 3 3 2" xfId="50617" xr:uid="{224175F1-2E4B-4BC3-8F72-03341664E624}"/>
    <cellStyle name="40% - Accent3 30 3 4" xfId="36060" xr:uid="{E123FD52-245E-4848-8D76-8BF79E455D0E}"/>
    <cellStyle name="40% - Accent3 30 4" xfId="8792" xr:uid="{B7A3D115-4708-45E1-91D0-CC5871D5F23F}"/>
    <cellStyle name="40% - Accent3 30 4 2" xfId="14504" xr:uid="{350A90BD-E81B-4F9A-91EE-86F28515CB5F}"/>
    <cellStyle name="40% - Accent3 30 4 2 2" xfId="43182" xr:uid="{58A5C6FA-036B-44CD-BA74-F01971B0E722}"/>
    <cellStyle name="40% - Accent3 30 4 3" xfId="23357" xr:uid="{3445B628-1BD3-41EB-A1B5-2C013E395F91}"/>
    <cellStyle name="40% - Accent3 30 4 3 2" xfId="52034" xr:uid="{97A17769-AAC1-4751-9620-C7EF2E92C627}"/>
    <cellStyle name="40% - Accent3 30 4 4" xfId="37477" xr:uid="{351BBFD2-9600-4599-987B-BE6011EC5ECB}"/>
    <cellStyle name="40% - Accent3 30 5" xfId="16019" xr:uid="{EAEE9423-B168-41DD-B9DB-1EDE17B62DAE}"/>
    <cellStyle name="40% - Accent3 30 5 2" xfId="24872" xr:uid="{E60E99F0-AA35-4D9C-BF30-CFFFCEF1D8F0}"/>
    <cellStyle name="40% - Accent3 30 5 2 2" xfId="53549" xr:uid="{3BE99FFE-9232-48B1-979A-B743FE01D4E6}"/>
    <cellStyle name="40% - Accent3 30 5 3" xfId="44697" xr:uid="{66A80412-1FBB-49DF-B9ED-223AD3A25439}"/>
    <cellStyle name="40% - Accent3 30 6" xfId="17578" xr:uid="{D528FF69-49CE-46EE-8DA5-E0B4756DA3FA}"/>
    <cellStyle name="40% - Accent3 30 6 2" xfId="26431" xr:uid="{DF721631-462F-4E4F-869A-44357FAEB70F}"/>
    <cellStyle name="40% - Accent3 30 6 2 2" xfId="55108" xr:uid="{638476DF-E9A8-45E8-9F1F-1FFB8A7AB87D}"/>
    <cellStyle name="40% - Accent3 30 6 3" xfId="46256" xr:uid="{D21B087F-23A3-4F99-B0BC-574F592C82FB}"/>
    <cellStyle name="40% - Accent3 30 7" xfId="10319" xr:uid="{63EA61B8-3C94-454C-8953-414560DEAD3A}"/>
    <cellStyle name="40% - Accent3 30 7 2" xfId="28024" xr:uid="{257D7BA1-8011-4922-8A7B-0F6925350998}"/>
    <cellStyle name="40% - Accent3 30 7 2 2" xfId="56701" xr:uid="{64A25F9E-4DF7-43BB-A638-EE7189B6DDA1}"/>
    <cellStyle name="40% - Accent3 30 7 3" xfId="38997" xr:uid="{C1A2A003-3469-4DF5-887E-E9F1DA03D545}"/>
    <cellStyle name="40% - Accent3 30 8" xfId="19172" xr:uid="{A4A9873E-4651-4400-82E3-1D2617A95747}"/>
    <cellStyle name="40% - Accent3 30 8 2" xfId="47849" xr:uid="{4195CAB4-364D-4E04-A4E5-078CA38BB060}"/>
    <cellStyle name="40% - Accent3 30 9" xfId="33292" xr:uid="{84D7030C-BB58-4D20-A536-24A363D7480B}"/>
    <cellStyle name="40% - Accent3 31" xfId="4629" xr:uid="{A606E9B4-2A0D-41C6-9491-AF4C89AA526C}"/>
    <cellStyle name="40% - Accent3 31 2" xfId="5980" xr:uid="{7CB7ADEE-DAA1-4499-B638-8CAB27AE2194}"/>
    <cellStyle name="40% - Accent3 31 2 2" xfId="11692" xr:uid="{9E396B81-04CD-4AD6-A491-0E6DF6C94297}"/>
    <cellStyle name="40% - Accent3 31 2 2 2" xfId="40370" xr:uid="{0B1512A2-35E9-4EFF-8BFC-0D35F5B5068E}"/>
    <cellStyle name="40% - Accent3 31 2 3" xfId="20545" xr:uid="{7B83B30D-E0C3-4B80-9D87-8CE8450B15DD}"/>
    <cellStyle name="40% - Accent3 31 2 3 2" xfId="49222" xr:uid="{110E3FB9-4132-4E89-AE18-573182685DC3}"/>
    <cellStyle name="40% - Accent3 31 2 4" xfId="34665" xr:uid="{D27D23F5-5ECF-40A7-9966-C226DF35959A}"/>
    <cellStyle name="40% - Accent3 31 3" xfId="7397" xr:uid="{528AB333-5D27-4B92-9B19-3668CCC08AF9}"/>
    <cellStyle name="40% - Accent3 31 3 2" xfId="13109" xr:uid="{6409D5DC-6AFB-43A5-AEF5-ED5612A1355F}"/>
    <cellStyle name="40% - Accent3 31 3 2 2" xfId="41787" xr:uid="{4EDA7121-F643-432B-BB4A-24014F194B1E}"/>
    <cellStyle name="40% - Accent3 31 3 3" xfId="21962" xr:uid="{A09DBC78-0E17-4C76-8A66-FA76DC476A77}"/>
    <cellStyle name="40% - Accent3 31 3 3 2" xfId="50639" xr:uid="{4894A0A7-6B49-4D46-94C8-02DDB8D661AE}"/>
    <cellStyle name="40% - Accent3 31 3 4" xfId="36082" xr:uid="{036C5E16-B649-4B66-B1F4-F5EF7BF577F0}"/>
    <cellStyle name="40% - Accent3 31 4" xfId="8814" xr:uid="{FDFF48A6-3738-489D-B701-852C85173C56}"/>
    <cellStyle name="40% - Accent3 31 4 2" xfId="14526" xr:uid="{5DACD92E-80C3-4174-837D-84778DFDAABC}"/>
    <cellStyle name="40% - Accent3 31 4 2 2" xfId="43204" xr:uid="{BDD717EE-CF9A-4B05-8CB3-F228D1419E39}"/>
    <cellStyle name="40% - Accent3 31 4 3" xfId="23379" xr:uid="{D9590618-5EE7-4BEE-942E-E7DAE7B438C2}"/>
    <cellStyle name="40% - Accent3 31 4 3 2" xfId="52056" xr:uid="{38BD30BF-279F-4F51-808F-9C0102317577}"/>
    <cellStyle name="40% - Accent3 31 4 4" xfId="37499" xr:uid="{6DB081C2-BE64-404F-893F-6FCDD4B0C031}"/>
    <cellStyle name="40% - Accent3 31 5" xfId="16041" xr:uid="{3902ED11-D247-4E52-B85A-4831A74CDB16}"/>
    <cellStyle name="40% - Accent3 31 5 2" xfId="24894" xr:uid="{E307049F-2530-437C-936A-C675143E422D}"/>
    <cellStyle name="40% - Accent3 31 5 2 2" xfId="53571" xr:uid="{D7E19629-5AC4-4E32-A4F0-83378EE1379A}"/>
    <cellStyle name="40% - Accent3 31 5 3" xfId="44719" xr:uid="{B12F0C6E-5F1C-4EF2-9591-D64A74DB2EDF}"/>
    <cellStyle name="40% - Accent3 31 6" xfId="17600" xr:uid="{D4C9A41E-AAF1-4FA2-B24A-2F193A32FC5B}"/>
    <cellStyle name="40% - Accent3 31 6 2" xfId="26453" xr:uid="{67B162FF-F96E-40D3-87FE-8B31434AE171}"/>
    <cellStyle name="40% - Accent3 31 6 2 2" xfId="55130" xr:uid="{BBF0E3F1-C455-4CD8-B665-33EB563FE3C1}"/>
    <cellStyle name="40% - Accent3 31 6 3" xfId="46278" xr:uid="{E214668E-FC4A-4C50-9509-96C6856ABA20}"/>
    <cellStyle name="40% - Accent3 31 7" xfId="10341" xr:uid="{1ACD091C-02E0-4B38-A5BB-BAE6C0D3E658}"/>
    <cellStyle name="40% - Accent3 31 7 2" xfId="28046" xr:uid="{19507C38-A48E-49D1-9384-AA23A6B0E064}"/>
    <cellStyle name="40% - Accent3 31 7 2 2" xfId="56723" xr:uid="{6480F772-B1ED-43F4-85FD-72DDD5BA400A}"/>
    <cellStyle name="40% - Accent3 31 7 3" xfId="39019" xr:uid="{C4E59A59-1715-4367-A055-325B6DC4AFC6}"/>
    <cellStyle name="40% - Accent3 31 8" xfId="19194" xr:uid="{05389A1B-CC20-4095-AF8B-A01970719153}"/>
    <cellStyle name="40% - Accent3 31 8 2" xfId="47871" xr:uid="{DF001832-BFC3-43D6-BD56-963D3EDBF96F}"/>
    <cellStyle name="40% - Accent3 31 9" xfId="33314" xr:uid="{383BB52A-9BFD-4597-B8BD-1DBE4A76BCA5}"/>
    <cellStyle name="40% - Accent3 32" xfId="4651" xr:uid="{71DA3049-EDD1-4BD6-A707-0E82BCCD1C49}"/>
    <cellStyle name="40% - Accent3 32 2" xfId="6002" xr:uid="{F91B3D18-7734-4D74-AB07-9F61884099C1}"/>
    <cellStyle name="40% - Accent3 32 2 2" xfId="11714" xr:uid="{70027B9F-DA24-40CA-B9D1-78BB8CD91877}"/>
    <cellStyle name="40% - Accent3 32 2 2 2" xfId="40392" xr:uid="{A3FB47AB-0B12-4086-B5EF-427632A89B94}"/>
    <cellStyle name="40% - Accent3 32 2 3" xfId="20567" xr:uid="{331A90E2-5C92-4B93-B190-2944D4B347AD}"/>
    <cellStyle name="40% - Accent3 32 2 3 2" xfId="49244" xr:uid="{27B08D12-A6F8-4485-A6CA-374999EEF690}"/>
    <cellStyle name="40% - Accent3 32 2 4" xfId="34687" xr:uid="{00CCB808-246B-4D29-BDBA-B4B0D4389EE2}"/>
    <cellStyle name="40% - Accent3 32 3" xfId="7419" xr:uid="{F8E4B4D9-F782-4EED-A584-85CEC1FCD3BF}"/>
    <cellStyle name="40% - Accent3 32 3 2" xfId="13131" xr:uid="{D373AC5F-2DB8-4778-9823-73651D7A8475}"/>
    <cellStyle name="40% - Accent3 32 3 2 2" xfId="41809" xr:uid="{409AA546-C09C-4F25-BD6B-B5CDF29ADA5E}"/>
    <cellStyle name="40% - Accent3 32 3 3" xfId="21984" xr:uid="{1E551919-C1E7-4996-81B2-84C28A54594C}"/>
    <cellStyle name="40% - Accent3 32 3 3 2" xfId="50661" xr:uid="{5B404B3B-C22C-4AFC-9715-82F00CF6BBB8}"/>
    <cellStyle name="40% - Accent3 32 3 4" xfId="36104" xr:uid="{067014E9-543C-4371-AA27-6D289659958D}"/>
    <cellStyle name="40% - Accent3 32 4" xfId="8836" xr:uid="{3C07DCD4-5A7A-45C8-93AA-D6D65D5D3FAE}"/>
    <cellStyle name="40% - Accent3 32 4 2" xfId="14548" xr:uid="{B7F16D7F-4BB9-4C59-A864-5753AD858C3F}"/>
    <cellStyle name="40% - Accent3 32 4 2 2" xfId="43226" xr:uid="{37634839-AD04-4B4B-B5A4-E916D8768B68}"/>
    <cellStyle name="40% - Accent3 32 4 3" xfId="23401" xr:uid="{DEB84C8E-1368-4ECA-AADC-577F7065D24A}"/>
    <cellStyle name="40% - Accent3 32 4 3 2" xfId="52078" xr:uid="{111211D4-B940-4F54-A2C9-AB96FFCFA5F3}"/>
    <cellStyle name="40% - Accent3 32 4 4" xfId="37521" xr:uid="{5BBC0E9A-CE6B-4CA5-B95B-04B48EF469B9}"/>
    <cellStyle name="40% - Accent3 32 5" xfId="16063" xr:uid="{22493B29-54B3-4D69-A9E9-D7B9BA8DAEB9}"/>
    <cellStyle name="40% - Accent3 32 5 2" xfId="24916" xr:uid="{F653EFBF-5F81-47B4-B326-096404A50C37}"/>
    <cellStyle name="40% - Accent3 32 5 2 2" xfId="53593" xr:uid="{1FAC4616-B2EF-4E67-AEDE-C85B7C118A89}"/>
    <cellStyle name="40% - Accent3 32 5 3" xfId="44741" xr:uid="{6FF11543-2E44-4F6D-B969-48DB2D4C5F64}"/>
    <cellStyle name="40% - Accent3 32 6" xfId="17622" xr:uid="{0E392C9C-07E0-4703-8F3E-6110793BB0B5}"/>
    <cellStyle name="40% - Accent3 32 6 2" xfId="26475" xr:uid="{3118F438-92F6-4977-A1AB-936C41F647BE}"/>
    <cellStyle name="40% - Accent3 32 6 2 2" xfId="55152" xr:uid="{1434B427-BEAF-44E5-979C-7FE299FE8A71}"/>
    <cellStyle name="40% - Accent3 32 6 3" xfId="46300" xr:uid="{C9B8A21A-35BF-4B31-B408-8454C01F21BC}"/>
    <cellStyle name="40% - Accent3 32 7" xfId="10363" xr:uid="{9614DDE4-7727-4616-8A8C-213C30F4C05F}"/>
    <cellStyle name="40% - Accent3 32 7 2" xfId="28068" xr:uid="{FA2624C3-246C-4691-BF11-A2E9AF2BCA87}"/>
    <cellStyle name="40% - Accent3 32 7 2 2" xfId="56745" xr:uid="{AE2C6C85-46FE-4C54-8C70-CE72DE0EDD21}"/>
    <cellStyle name="40% - Accent3 32 7 3" xfId="39041" xr:uid="{F3CC3736-40A1-4E05-BA18-D4DD58EDBC0E}"/>
    <cellStyle name="40% - Accent3 32 8" xfId="19216" xr:uid="{709E76C5-D1C1-4A12-93C1-EBB20B71FAF7}"/>
    <cellStyle name="40% - Accent3 32 8 2" xfId="47893" xr:uid="{241CA808-C217-4D93-859B-31241680B9EF}"/>
    <cellStyle name="40% - Accent3 32 9" xfId="33336" xr:uid="{0CF7D6EF-3617-402A-8409-A3886E3CB557}"/>
    <cellStyle name="40% - Accent3 33" xfId="4673" xr:uid="{46E445F6-7D91-4EA6-B16F-C7CAD662EA88}"/>
    <cellStyle name="40% - Accent3 33 2" xfId="6024" xr:uid="{4822B43D-E8AB-4E09-99B1-294EC7A50264}"/>
    <cellStyle name="40% - Accent3 33 2 2" xfId="11736" xr:uid="{EC4740ED-5D11-4DA6-A3F1-AC6E0157C522}"/>
    <cellStyle name="40% - Accent3 33 2 2 2" xfId="40414" xr:uid="{87662F79-9BB4-418F-821A-A213F26ACBBA}"/>
    <cellStyle name="40% - Accent3 33 2 3" xfId="20589" xr:uid="{36D2B26E-10F1-4266-829D-9EE2BEE7C8F6}"/>
    <cellStyle name="40% - Accent3 33 2 3 2" xfId="49266" xr:uid="{C94D07FA-D731-472F-9866-23B6073B7395}"/>
    <cellStyle name="40% - Accent3 33 2 4" xfId="34709" xr:uid="{3B0BA287-5005-44CE-8624-8A8D8B7688C5}"/>
    <cellStyle name="40% - Accent3 33 3" xfId="7441" xr:uid="{C3A02C11-6102-4729-B682-08951810C865}"/>
    <cellStyle name="40% - Accent3 33 3 2" xfId="13153" xr:uid="{BED70693-A38D-484A-AC84-C692022568F6}"/>
    <cellStyle name="40% - Accent3 33 3 2 2" xfId="41831" xr:uid="{E0CA2532-16D8-4458-A091-0C6D4DE48CAE}"/>
    <cellStyle name="40% - Accent3 33 3 3" xfId="22006" xr:uid="{1A3CC1B3-1329-4AF6-9023-AFEE97BE3CFF}"/>
    <cellStyle name="40% - Accent3 33 3 3 2" xfId="50683" xr:uid="{55DEE1FC-A9B3-4607-8FF9-14EC7E9B3989}"/>
    <cellStyle name="40% - Accent3 33 3 4" xfId="36126" xr:uid="{695CE343-6506-47F1-BDC0-845513E8629C}"/>
    <cellStyle name="40% - Accent3 33 4" xfId="8858" xr:uid="{C21C79CD-FD6F-4888-9A63-4227542B5ADB}"/>
    <cellStyle name="40% - Accent3 33 4 2" xfId="14570" xr:uid="{628BE811-17F4-4F3E-AD58-A68A708B40B7}"/>
    <cellStyle name="40% - Accent3 33 4 2 2" xfId="43248" xr:uid="{DF3138DF-9B31-4C08-98DF-7466FDE377DD}"/>
    <cellStyle name="40% - Accent3 33 4 3" xfId="23423" xr:uid="{C987474F-2422-4F68-818C-1FA034F104D7}"/>
    <cellStyle name="40% - Accent3 33 4 3 2" xfId="52100" xr:uid="{676F3FA4-4B11-459D-AB1C-89DD40043DE1}"/>
    <cellStyle name="40% - Accent3 33 4 4" xfId="37543" xr:uid="{E4A78A09-E16A-49EE-8470-43419811FF65}"/>
    <cellStyle name="40% - Accent3 33 5" xfId="16085" xr:uid="{66B49336-6221-4123-9700-5456FCCBD0F3}"/>
    <cellStyle name="40% - Accent3 33 5 2" xfId="24938" xr:uid="{9F55E49B-545E-48A6-80AB-36F195DF0B41}"/>
    <cellStyle name="40% - Accent3 33 5 2 2" xfId="53615" xr:uid="{10ACB6D1-C17F-44ED-890B-03BA98A716B8}"/>
    <cellStyle name="40% - Accent3 33 5 3" xfId="44763" xr:uid="{B6925857-B771-4B73-8273-5D63CAC3A922}"/>
    <cellStyle name="40% - Accent3 33 6" xfId="17644" xr:uid="{E331700F-4D9E-41E4-91E4-7FA88F886695}"/>
    <cellStyle name="40% - Accent3 33 6 2" xfId="26497" xr:uid="{868693C9-2C80-462F-A38D-EC843ED725F1}"/>
    <cellStyle name="40% - Accent3 33 6 2 2" xfId="55174" xr:uid="{72FD69DC-9068-49FF-94F9-C6621C0B3076}"/>
    <cellStyle name="40% - Accent3 33 6 3" xfId="46322" xr:uid="{6A97E6BC-91E9-4F2A-8804-84EE9A2C473C}"/>
    <cellStyle name="40% - Accent3 33 7" xfId="10385" xr:uid="{64A628FB-1CFB-48EE-B8C5-97E014F7F6C6}"/>
    <cellStyle name="40% - Accent3 33 7 2" xfId="28090" xr:uid="{95D8A468-1B7C-4486-8345-EC1BB4A25E0C}"/>
    <cellStyle name="40% - Accent3 33 7 2 2" xfId="56767" xr:uid="{C28A5411-844F-4C30-AA2F-7D4DB478DEA9}"/>
    <cellStyle name="40% - Accent3 33 7 3" xfId="39063" xr:uid="{277CC089-E702-4369-BB2C-8A873F00B5E3}"/>
    <cellStyle name="40% - Accent3 33 8" xfId="19238" xr:uid="{0F3FB061-A718-409F-9214-1597DE624D7D}"/>
    <cellStyle name="40% - Accent3 33 8 2" xfId="47915" xr:uid="{5CD41032-693A-4FF4-AC85-8C4F29638808}"/>
    <cellStyle name="40% - Accent3 33 9" xfId="33358" xr:uid="{0EFBB891-C05B-4BBC-8110-FA5F09C1B34F}"/>
    <cellStyle name="40% - Accent3 34" xfId="4695" xr:uid="{9695CCC2-EB94-4AD8-9239-CD22E797A3FD}"/>
    <cellStyle name="40% - Accent3 34 2" xfId="6046" xr:uid="{70C4DD6D-2E4F-4FF3-916D-336CB00C531A}"/>
    <cellStyle name="40% - Accent3 34 2 2" xfId="11758" xr:uid="{5DF51EFB-1A55-4BA5-BC7F-DAA29C220A47}"/>
    <cellStyle name="40% - Accent3 34 2 2 2" xfId="40436" xr:uid="{D9358470-45D8-4394-BFBC-770B1B1C5743}"/>
    <cellStyle name="40% - Accent3 34 2 3" xfId="20611" xr:uid="{50501C84-8B25-451C-A74A-90D3E44354C5}"/>
    <cellStyle name="40% - Accent3 34 2 3 2" xfId="49288" xr:uid="{92E0DDA8-062C-4995-A7D2-CE105C92BB4F}"/>
    <cellStyle name="40% - Accent3 34 2 4" xfId="34731" xr:uid="{853509BE-896A-4C35-8C0D-1CCC27D86CD0}"/>
    <cellStyle name="40% - Accent3 34 3" xfId="7463" xr:uid="{95AF2A94-8AAE-499C-A85A-6F893293A83C}"/>
    <cellStyle name="40% - Accent3 34 3 2" xfId="13175" xr:uid="{A19F3D5E-8462-4801-83D4-E8A3381525CA}"/>
    <cellStyle name="40% - Accent3 34 3 2 2" xfId="41853" xr:uid="{CD805D11-BE27-4748-A1A2-FB9201EBD3FE}"/>
    <cellStyle name="40% - Accent3 34 3 3" xfId="22028" xr:uid="{D840DCBF-7B37-4829-864C-E5E47EF95A80}"/>
    <cellStyle name="40% - Accent3 34 3 3 2" xfId="50705" xr:uid="{43FBC0D1-CEBA-4344-B343-31C70CDC395C}"/>
    <cellStyle name="40% - Accent3 34 3 4" xfId="36148" xr:uid="{7BFE8460-5B3A-43F0-AC42-428131A0B49D}"/>
    <cellStyle name="40% - Accent3 34 4" xfId="8880" xr:uid="{9213D502-A771-4A34-90F7-88091B934084}"/>
    <cellStyle name="40% - Accent3 34 4 2" xfId="14592" xr:uid="{F8072101-279A-4469-A773-083314F70527}"/>
    <cellStyle name="40% - Accent3 34 4 2 2" xfId="43270" xr:uid="{27DEC89A-D013-458F-A40F-8F117AF83258}"/>
    <cellStyle name="40% - Accent3 34 4 3" xfId="23445" xr:uid="{71FF3EC3-EE72-4F87-B30F-DE42B9543337}"/>
    <cellStyle name="40% - Accent3 34 4 3 2" xfId="52122" xr:uid="{1A9F919F-8FAB-4229-B19F-29813F66CEA3}"/>
    <cellStyle name="40% - Accent3 34 4 4" xfId="37565" xr:uid="{7FFD4970-8445-4D6B-91FC-988F0AD43E13}"/>
    <cellStyle name="40% - Accent3 34 5" xfId="16107" xr:uid="{2FB0E628-672D-4B15-BBBE-D44DDCD93B2C}"/>
    <cellStyle name="40% - Accent3 34 5 2" xfId="24960" xr:uid="{CD565D7D-B669-44C3-A6F4-4946A575AF18}"/>
    <cellStyle name="40% - Accent3 34 5 2 2" xfId="53637" xr:uid="{0D97EF75-4358-44D3-8AEB-D1B9776DEA3D}"/>
    <cellStyle name="40% - Accent3 34 5 3" xfId="44785" xr:uid="{5CE59BE5-A205-4824-8BB5-96310AEACAA7}"/>
    <cellStyle name="40% - Accent3 34 6" xfId="17666" xr:uid="{79A52DCD-F405-4252-A535-A3C8A5A6D53B}"/>
    <cellStyle name="40% - Accent3 34 6 2" xfId="26519" xr:uid="{DCF4ECA7-FC8F-43F3-A2FD-E05B875ECD16}"/>
    <cellStyle name="40% - Accent3 34 6 2 2" xfId="55196" xr:uid="{F40A1F0B-11A0-4A15-AFFF-C7E500567DD6}"/>
    <cellStyle name="40% - Accent3 34 6 3" xfId="46344" xr:uid="{135C3947-88BE-42BE-9859-F4346B13B28A}"/>
    <cellStyle name="40% - Accent3 34 7" xfId="10407" xr:uid="{F83BEB07-4258-49FC-8918-5EBABD1CA9B0}"/>
    <cellStyle name="40% - Accent3 34 7 2" xfId="28112" xr:uid="{2A5CA0F7-768D-40AD-A392-60FC520F381F}"/>
    <cellStyle name="40% - Accent3 34 7 2 2" xfId="56789" xr:uid="{1F92E530-5B3F-4D15-B092-40DCF8AC7FD5}"/>
    <cellStyle name="40% - Accent3 34 7 3" xfId="39085" xr:uid="{89B2D9E9-6F0B-4177-9BD1-715320976CA0}"/>
    <cellStyle name="40% - Accent3 34 8" xfId="19260" xr:uid="{451D7CAB-2079-4BF0-92DB-DAE3523283BD}"/>
    <cellStyle name="40% - Accent3 34 8 2" xfId="47937" xr:uid="{3B840758-BCDC-4695-8E69-AEAD48BE1BB8}"/>
    <cellStyle name="40% - Accent3 34 9" xfId="33380" xr:uid="{5C9590FF-DCB9-474D-91D6-D294DDC4157F}"/>
    <cellStyle name="40% - Accent3 35" xfId="4717" xr:uid="{B0D47E59-6E63-4D66-97C9-916A280251D3}"/>
    <cellStyle name="40% - Accent3 35 2" xfId="6068" xr:uid="{2E793ABB-30F0-4CA1-AA86-F4AFB4311F74}"/>
    <cellStyle name="40% - Accent3 35 2 2" xfId="11780" xr:uid="{71BF175D-5B07-4298-8239-853F8CA12B26}"/>
    <cellStyle name="40% - Accent3 35 2 2 2" xfId="40458" xr:uid="{01173930-44FB-4957-AFB7-3946AA7A8A18}"/>
    <cellStyle name="40% - Accent3 35 2 3" xfId="20633" xr:uid="{DCB2EA4D-553C-4344-B2C8-A92A66129F5B}"/>
    <cellStyle name="40% - Accent3 35 2 3 2" xfId="49310" xr:uid="{692C3FED-F45D-4F1F-9DAE-0299BFDE200B}"/>
    <cellStyle name="40% - Accent3 35 2 4" xfId="34753" xr:uid="{2CC1502A-5EF4-43BE-8272-E8BE92813A64}"/>
    <cellStyle name="40% - Accent3 35 3" xfId="7485" xr:uid="{02989B02-4F50-4D2F-A225-6B938C21385E}"/>
    <cellStyle name="40% - Accent3 35 3 2" xfId="13197" xr:uid="{13F074E2-62DD-4197-AAC6-BE3823B33F42}"/>
    <cellStyle name="40% - Accent3 35 3 2 2" xfId="41875" xr:uid="{4601AAC5-C51E-4362-9878-BCC197BE5F74}"/>
    <cellStyle name="40% - Accent3 35 3 3" xfId="22050" xr:uid="{1CC0CEC1-34D1-4C4A-BB59-B5CFED0C7A98}"/>
    <cellStyle name="40% - Accent3 35 3 3 2" xfId="50727" xr:uid="{BDC97638-D72D-4E8E-BA81-2299B0BA08F5}"/>
    <cellStyle name="40% - Accent3 35 3 4" xfId="36170" xr:uid="{C436E57A-EF57-4453-A336-07425D65EB61}"/>
    <cellStyle name="40% - Accent3 35 4" xfId="8902" xr:uid="{87C04ADC-F769-477F-B008-FF518064EACB}"/>
    <cellStyle name="40% - Accent3 35 4 2" xfId="14614" xr:uid="{FA2D9B16-9371-40FB-8E48-874BF63F2521}"/>
    <cellStyle name="40% - Accent3 35 4 2 2" xfId="43292" xr:uid="{FB22D5E0-E487-4771-BFAC-0C8509123358}"/>
    <cellStyle name="40% - Accent3 35 4 3" xfId="23467" xr:uid="{C004AFCC-DE63-494A-8CE9-7C261258A56A}"/>
    <cellStyle name="40% - Accent3 35 4 3 2" xfId="52144" xr:uid="{8848EC2F-43AE-4910-B0A1-54BEB7C0DB75}"/>
    <cellStyle name="40% - Accent3 35 4 4" xfId="37587" xr:uid="{433DA18E-ED4A-4B3D-9C7D-FA773D476542}"/>
    <cellStyle name="40% - Accent3 35 5" xfId="16129" xr:uid="{5E4F7B0E-19B0-4BE3-83FA-93253649DD87}"/>
    <cellStyle name="40% - Accent3 35 5 2" xfId="24982" xr:uid="{212EA525-736A-4F9E-A9AF-8B309ABAB89A}"/>
    <cellStyle name="40% - Accent3 35 5 2 2" xfId="53659" xr:uid="{9F73D7AC-D9C6-4F97-9E9F-35C6CF3E7521}"/>
    <cellStyle name="40% - Accent3 35 5 3" xfId="44807" xr:uid="{71E68C4A-FD11-4183-96A7-5F1AF4AA2EFD}"/>
    <cellStyle name="40% - Accent3 35 6" xfId="17688" xr:uid="{C19CFFDA-2795-43B7-9C1E-DD1669C517B3}"/>
    <cellStyle name="40% - Accent3 35 6 2" xfId="26541" xr:uid="{D9D9E7B3-CCFE-4A0D-97DF-4C435246823A}"/>
    <cellStyle name="40% - Accent3 35 6 2 2" xfId="55218" xr:uid="{09A75F05-9800-414E-A946-439C566554B3}"/>
    <cellStyle name="40% - Accent3 35 6 3" xfId="46366" xr:uid="{73A51949-07B2-4F61-A13B-ED97B979E8FD}"/>
    <cellStyle name="40% - Accent3 35 7" xfId="10429" xr:uid="{AD3C6665-4D9C-4933-9F10-BB497AD2F766}"/>
    <cellStyle name="40% - Accent3 35 7 2" xfId="28134" xr:uid="{78A07C24-08A2-4C2B-A603-C15E2F1A22C7}"/>
    <cellStyle name="40% - Accent3 35 7 2 2" xfId="56811" xr:uid="{B1ACE84D-F0A5-4EE1-A404-C3878195E096}"/>
    <cellStyle name="40% - Accent3 35 7 3" xfId="39107" xr:uid="{240B9187-77A8-4E32-999D-C8DA882982F9}"/>
    <cellStyle name="40% - Accent3 35 8" xfId="19282" xr:uid="{55B7E9C3-596F-414E-B898-F2A4B9570929}"/>
    <cellStyle name="40% - Accent3 35 8 2" xfId="47959" xr:uid="{9FC73524-6523-467C-9578-8EF3751678CA}"/>
    <cellStyle name="40% - Accent3 35 9" xfId="33402" xr:uid="{E4870154-421D-41AE-B3AB-077FC54FFE5F}"/>
    <cellStyle name="40% - Accent3 36" xfId="4739" xr:uid="{8978AF28-1774-48E1-B2E3-E7D8A1D4D91B}"/>
    <cellStyle name="40% - Accent3 36 2" xfId="6090" xr:uid="{C2FA13B7-5E80-424B-A4C0-2CC7B7758F08}"/>
    <cellStyle name="40% - Accent3 36 2 2" xfId="11802" xr:uid="{E51DA9EE-96F1-46CF-A972-B2E65063A0C0}"/>
    <cellStyle name="40% - Accent3 36 2 2 2" xfId="40480" xr:uid="{EEA859BF-D9A4-4356-A6E0-2F61459DF939}"/>
    <cellStyle name="40% - Accent3 36 2 3" xfId="20655" xr:uid="{4BB6F273-3B88-47E6-B968-34DB0EEFE525}"/>
    <cellStyle name="40% - Accent3 36 2 3 2" xfId="49332" xr:uid="{EA5CADC3-E95F-4F84-94F9-A3424A7A1505}"/>
    <cellStyle name="40% - Accent3 36 2 4" xfId="34775" xr:uid="{6CA9B111-DB1D-4617-8A63-4EEAF7F7BE55}"/>
    <cellStyle name="40% - Accent3 36 3" xfId="7507" xr:uid="{0904E9E4-1E09-4E0C-BDEB-47A63282F532}"/>
    <cellStyle name="40% - Accent3 36 3 2" xfId="13219" xr:uid="{8E9F7A08-12BE-4828-810A-FA07CA2706E4}"/>
    <cellStyle name="40% - Accent3 36 3 2 2" xfId="41897" xr:uid="{2A36AC4E-A52D-483B-88AB-0813CA9C3FC9}"/>
    <cellStyle name="40% - Accent3 36 3 3" xfId="22072" xr:uid="{BBE5643E-6F82-45AC-9568-F8091E693A14}"/>
    <cellStyle name="40% - Accent3 36 3 3 2" xfId="50749" xr:uid="{0C4E2E8D-CDBE-47A5-BE96-58342D6E4E86}"/>
    <cellStyle name="40% - Accent3 36 3 4" xfId="36192" xr:uid="{2CA9E1C4-9D4D-458E-B6E7-E9E67B1BFC1E}"/>
    <cellStyle name="40% - Accent3 36 4" xfId="8924" xr:uid="{34003F53-5007-46FB-87A3-68DD3ECC29D3}"/>
    <cellStyle name="40% - Accent3 36 4 2" xfId="14636" xr:uid="{FB37D7A0-DE9E-42EE-886B-C31DE1339294}"/>
    <cellStyle name="40% - Accent3 36 4 2 2" xfId="43314" xr:uid="{EC08E9A8-9119-41BF-855C-AB0DB7D840B7}"/>
    <cellStyle name="40% - Accent3 36 4 3" xfId="23489" xr:uid="{1F57529D-6881-4290-98B7-D3A271EB3A94}"/>
    <cellStyle name="40% - Accent3 36 4 3 2" xfId="52166" xr:uid="{DAF994B8-FA45-4224-95DF-BD3622CD6F39}"/>
    <cellStyle name="40% - Accent3 36 4 4" xfId="37609" xr:uid="{2B371E38-E4A9-4EFC-BDED-F44437C58082}"/>
    <cellStyle name="40% - Accent3 36 5" xfId="16151" xr:uid="{FF906D48-3FF8-4F6C-B01B-B2EC2DCAA560}"/>
    <cellStyle name="40% - Accent3 36 5 2" xfId="25004" xr:uid="{21921720-90F2-49AF-9564-22C649CA76DC}"/>
    <cellStyle name="40% - Accent3 36 5 2 2" xfId="53681" xr:uid="{9C2EED50-8605-4B94-A360-ED25CC6B1723}"/>
    <cellStyle name="40% - Accent3 36 5 3" xfId="44829" xr:uid="{693B312B-848B-431D-A7D3-1A1B90358291}"/>
    <cellStyle name="40% - Accent3 36 6" xfId="17710" xr:uid="{22FC5101-BA87-425D-80C4-1015CDDA2383}"/>
    <cellStyle name="40% - Accent3 36 6 2" xfId="26563" xr:uid="{737251E8-6610-403D-936D-F6A2BDC8D65D}"/>
    <cellStyle name="40% - Accent3 36 6 2 2" xfId="55240" xr:uid="{9EC0DDF1-FAFE-42B0-BE54-6771D3329C79}"/>
    <cellStyle name="40% - Accent3 36 6 3" xfId="46388" xr:uid="{5299A666-24CB-466B-B20A-651CEAB106E9}"/>
    <cellStyle name="40% - Accent3 36 7" xfId="10451" xr:uid="{60986798-3FCE-41EE-93FE-47816E9BB6DE}"/>
    <cellStyle name="40% - Accent3 36 7 2" xfId="28156" xr:uid="{436A8B2F-8753-459A-805E-72E891EFBE64}"/>
    <cellStyle name="40% - Accent3 36 7 2 2" xfId="56833" xr:uid="{5B8FECBB-24A1-4CED-A2CB-E1FC45BE6FDC}"/>
    <cellStyle name="40% - Accent3 36 7 3" xfId="39129" xr:uid="{47FC8AB9-4225-4E61-8038-D267584CC067}"/>
    <cellStyle name="40% - Accent3 36 8" xfId="19304" xr:uid="{69D20741-2AA1-4FB6-B28D-3523CF458084}"/>
    <cellStyle name="40% - Accent3 36 8 2" xfId="47981" xr:uid="{3611961C-B892-4AF2-9D7E-E6D6E183C82F}"/>
    <cellStyle name="40% - Accent3 36 9" xfId="33424" xr:uid="{AD321988-E8CC-4FA5-89E9-1A3F43A98592}"/>
    <cellStyle name="40% - Accent3 37" xfId="4761" xr:uid="{E415B3C5-2D07-46FF-A86A-D96094ECA41B}"/>
    <cellStyle name="40% - Accent3 37 2" xfId="6112" xr:uid="{959EA7F4-8D71-4376-8676-995B2BB0BE86}"/>
    <cellStyle name="40% - Accent3 37 2 2" xfId="11824" xr:uid="{0314400C-2340-4519-B610-78217B9BEE57}"/>
    <cellStyle name="40% - Accent3 37 2 2 2" xfId="40502" xr:uid="{75D8BE9F-6C1C-4BC3-B4C0-9DF5FEAAB5C3}"/>
    <cellStyle name="40% - Accent3 37 2 3" xfId="20677" xr:uid="{22DE3C58-9228-4AC1-8B37-E39762C6ED11}"/>
    <cellStyle name="40% - Accent3 37 2 3 2" xfId="49354" xr:uid="{2FB32B0C-847D-434F-9334-119A4CF771F1}"/>
    <cellStyle name="40% - Accent3 37 2 4" xfId="34797" xr:uid="{2409E6EE-039D-4177-8BBF-52A17049FBF3}"/>
    <cellStyle name="40% - Accent3 37 3" xfId="7529" xr:uid="{D09F1B26-ECA4-4F4A-B486-16A42B4456EA}"/>
    <cellStyle name="40% - Accent3 37 3 2" xfId="13241" xr:uid="{9D60FFEB-2A63-4F87-A262-FC051D80D2A7}"/>
    <cellStyle name="40% - Accent3 37 3 2 2" xfId="41919" xr:uid="{A143B13D-8BE0-4AA8-A0AB-3D324F0B0EF5}"/>
    <cellStyle name="40% - Accent3 37 3 3" xfId="22094" xr:uid="{7BE65A0C-5A4C-473F-9B23-132C0FEEBFE5}"/>
    <cellStyle name="40% - Accent3 37 3 3 2" xfId="50771" xr:uid="{959AC120-911F-426C-BCAF-DD3DC06950A4}"/>
    <cellStyle name="40% - Accent3 37 3 4" xfId="36214" xr:uid="{4F2DE441-9FF6-4558-8BA0-3EE4C8BEE030}"/>
    <cellStyle name="40% - Accent3 37 4" xfId="8946" xr:uid="{A5CC9C06-401F-471D-9946-F0E24D9D875F}"/>
    <cellStyle name="40% - Accent3 37 4 2" xfId="14658" xr:uid="{610DE1DD-90CE-4A7B-BC41-AA68047C20DE}"/>
    <cellStyle name="40% - Accent3 37 4 2 2" xfId="43336" xr:uid="{23B25A49-ADAC-419F-A403-E0186FB64C5F}"/>
    <cellStyle name="40% - Accent3 37 4 3" xfId="23511" xr:uid="{D077DEB7-DFC7-4B6F-8449-0B4CEB155B8B}"/>
    <cellStyle name="40% - Accent3 37 4 3 2" xfId="52188" xr:uid="{F53B34C6-AF74-402E-A575-DB0EF759E5C3}"/>
    <cellStyle name="40% - Accent3 37 4 4" xfId="37631" xr:uid="{7AF05EB5-ECBE-41C3-B520-AFDD88AA3D7A}"/>
    <cellStyle name="40% - Accent3 37 5" xfId="16173" xr:uid="{3ABE0493-DBBB-4934-8B89-2767FB6E300B}"/>
    <cellStyle name="40% - Accent3 37 5 2" xfId="25026" xr:uid="{6E5DD82C-BE36-42ED-B87B-FFDA0E95AD11}"/>
    <cellStyle name="40% - Accent3 37 5 2 2" xfId="53703" xr:uid="{61AF8A18-50AF-41B3-8CEF-D9751D371088}"/>
    <cellStyle name="40% - Accent3 37 5 3" xfId="44851" xr:uid="{C6AA6745-A516-4C5E-AA20-25E76EFF9A3E}"/>
    <cellStyle name="40% - Accent3 37 6" xfId="17732" xr:uid="{1ECEA74F-7C77-45CE-8191-08C3EE137968}"/>
    <cellStyle name="40% - Accent3 37 6 2" xfId="26585" xr:uid="{D8B42CFE-818C-4C7C-93E7-3E9B5543B9A5}"/>
    <cellStyle name="40% - Accent3 37 6 2 2" xfId="55262" xr:uid="{50A465EB-1DFC-41B3-AB1E-221473D743BD}"/>
    <cellStyle name="40% - Accent3 37 6 3" xfId="46410" xr:uid="{1960A47D-C723-4AC0-9A33-1935E1B3CA34}"/>
    <cellStyle name="40% - Accent3 37 7" xfId="10473" xr:uid="{39DBC757-AF75-4459-BF63-34B252B25D96}"/>
    <cellStyle name="40% - Accent3 37 7 2" xfId="28178" xr:uid="{66DE00DE-84AA-4F13-BADA-71C0EA7D5B5B}"/>
    <cellStyle name="40% - Accent3 37 7 2 2" xfId="56855" xr:uid="{3B17F507-4F06-4E02-BA6D-FC03FF5E8283}"/>
    <cellStyle name="40% - Accent3 37 7 3" xfId="39151" xr:uid="{A3806602-C79A-4018-BBCD-586F5BA0FB28}"/>
    <cellStyle name="40% - Accent3 37 8" xfId="19326" xr:uid="{D236C45A-BD54-4FF9-8820-C381DABE4095}"/>
    <cellStyle name="40% - Accent3 37 8 2" xfId="48003" xr:uid="{39F1A306-6919-4748-8B61-B65EB43FDCD2}"/>
    <cellStyle name="40% - Accent3 37 9" xfId="33446" xr:uid="{41506FBD-CB42-46E8-B0D7-80DA9CCEB8FB}"/>
    <cellStyle name="40% - Accent3 38" xfId="4783" xr:uid="{00956B41-5984-4A41-A1E7-8EE89478DBCC}"/>
    <cellStyle name="40% - Accent3 38 2" xfId="6134" xr:uid="{01E440FB-A7A0-4F78-A32C-B4D0880DA578}"/>
    <cellStyle name="40% - Accent3 38 2 2" xfId="11846" xr:uid="{E48A0974-E8BF-4C19-A410-3BCD69CA5C1E}"/>
    <cellStyle name="40% - Accent3 38 2 2 2" xfId="40524" xr:uid="{0EB1872F-15E2-4863-9F39-6A1687789856}"/>
    <cellStyle name="40% - Accent3 38 2 3" xfId="20699" xr:uid="{07E69A95-E7C8-4759-9C8A-C4A1DA860B16}"/>
    <cellStyle name="40% - Accent3 38 2 3 2" xfId="49376" xr:uid="{BA194DB2-EC8B-464F-BB89-697D406A9A42}"/>
    <cellStyle name="40% - Accent3 38 2 4" xfId="34819" xr:uid="{F18FF608-D323-40B4-BE16-089707D2CC17}"/>
    <cellStyle name="40% - Accent3 38 3" xfId="7551" xr:uid="{8C80AEB2-EA06-4153-A498-3648C96C9241}"/>
    <cellStyle name="40% - Accent3 38 3 2" xfId="13263" xr:uid="{BFBCAA77-316A-4B79-A7F9-2DDFDDC828A2}"/>
    <cellStyle name="40% - Accent3 38 3 2 2" xfId="41941" xr:uid="{EE30F9EC-225C-432A-8486-F4DADACA711A}"/>
    <cellStyle name="40% - Accent3 38 3 3" xfId="22116" xr:uid="{38F8A0D6-4096-4635-A912-D66F23E50A1A}"/>
    <cellStyle name="40% - Accent3 38 3 3 2" xfId="50793" xr:uid="{3C278CEF-4760-4BE8-B959-F9C4704D6C34}"/>
    <cellStyle name="40% - Accent3 38 3 4" xfId="36236" xr:uid="{3363849E-1EF8-445B-86F9-2C070D4C997C}"/>
    <cellStyle name="40% - Accent3 38 4" xfId="8968" xr:uid="{F857B405-9C60-4A34-B820-B29F931C33CD}"/>
    <cellStyle name="40% - Accent3 38 4 2" xfId="14680" xr:uid="{F4FCBD8C-A5CF-474B-9D19-9E5313023123}"/>
    <cellStyle name="40% - Accent3 38 4 2 2" xfId="43358" xr:uid="{D9864356-E783-4B7F-B008-EF6CD9A957F4}"/>
    <cellStyle name="40% - Accent3 38 4 3" xfId="23533" xr:uid="{75132AA5-E248-4CEC-B805-B381C6C91A71}"/>
    <cellStyle name="40% - Accent3 38 4 3 2" xfId="52210" xr:uid="{EB8BB590-4C85-4759-9FDC-C157151EF537}"/>
    <cellStyle name="40% - Accent3 38 4 4" xfId="37653" xr:uid="{EF68C55C-5A3A-4D63-9221-2F94411EF035}"/>
    <cellStyle name="40% - Accent3 38 5" xfId="16195" xr:uid="{8D96DD8D-4230-41D3-8E4B-4A91F3887A86}"/>
    <cellStyle name="40% - Accent3 38 5 2" xfId="25048" xr:uid="{1CFA948F-F4E2-4E27-A0DC-6B768F888009}"/>
    <cellStyle name="40% - Accent3 38 5 2 2" xfId="53725" xr:uid="{C8C6EA17-E4A1-472D-8462-DBE3175A56DE}"/>
    <cellStyle name="40% - Accent3 38 5 3" xfId="44873" xr:uid="{3E6CEB6E-DBAF-480B-B84D-4A4074ACA9E6}"/>
    <cellStyle name="40% - Accent3 38 6" xfId="17754" xr:uid="{3316D684-FBFA-41E8-93B7-425F6D56D000}"/>
    <cellStyle name="40% - Accent3 38 6 2" xfId="26607" xr:uid="{6C11E186-3C00-4FB6-BDD6-7AC9CA26874C}"/>
    <cellStyle name="40% - Accent3 38 6 2 2" xfId="55284" xr:uid="{99A3F882-DFAF-4322-BABC-04559B3A6EB0}"/>
    <cellStyle name="40% - Accent3 38 6 3" xfId="46432" xr:uid="{3046C35C-98DC-4157-B51D-B363AC9C8614}"/>
    <cellStyle name="40% - Accent3 38 7" xfId="10495" xr:uid="{B86E36D2-8861-41E3-8258-2F09AB68F98C}"/>
    <cellStyle name="40% - Accent3 38 7 2" xfId="28200" xr:uid="{26991A1E-2427-4B66-9CE6-349B4950406A}"/>
    <cellStyle name="40% - Accent3 38 7 2 2" xfId="56877" xr:uid="{CDDC7313-2C50-4479-AD83-ED43646256A1}"/>
    <cellStyle name="40% - Accent3 38 7 3" xfId="39173" xr:uid="{38214CFE-AD29-4D15-9BBD-222CE7790FBD}"/>
    <cellStyle name="40% - Accent3 38 8" xfId="19348" xr:uid="{1A526AB7-61B5-476B-9FD3-81426A8730C4}"/>
    <cellStyle name="40% - Accent3 38 8 2" xfId="48025" xr:uid="{5E596407-5F4E-4AA5-87D5-A0E8B37C4812}"/>
    <cellStyle name="40% - Accent3 38 9" xfId="33468" xr:uid="{67F79446-A609-4AA4-A5CE-263DC84A68BD}"/>
    <cellStyle name="40% - Accent3 39" xfId="4805" xr:uid="{38F2E1A6-A83E-4608-BA40-8930D8A02789}"/>
    <cellStyle name="40% - Accent3 39 2" xfId="6156" xr:uid="{29B1AC4A-8EB8-4F45-A970-FFE32CFF1C29}"/>
    <cellStyle name="40% - Accent3 39 2 2" xfId="11868" xr:uid="{638D5E5D-5BC4-47EB-AD9B-5057E4134DC1}"/>
    <cellStyle name="40% - Accent3 39 2 2 2" xfId="40546" xr:uid="{98A71157-06F4-4489-A0D2-6BE0D9489E70}"/>
    <cellStyle name="40% - Accent3 39 2 3" xfId="20721" xr:uid="{C65E0F72-0242-467A-A95D-2943D02F1B16}"/>
    <cellStyle name="40% - Accent3 39 2 3 2" xfId="49398" xr:uid="{5E8BE7BB-C641-48FE-880A-7261E93C3951}"/>
    <cellStyle name="40% - Accent3 39 2 4" xfId="34841" xr:uid="{1252F0F5-264E-42AA-A478-CE85A9B9C6BD}"/>
    <cellStyle name="40% - Accent3 39 3" xfId="7573" xr:uid="{40528624-D204-4B9E-AE63-3689ADB14BF1}"/>
    <cellStyle name="40% - Accent3 39 3 2" xfId="13285" xr:uid="{153FAC57-6EDE-49E4-83D8-593EC363F459}"/>
    <cellStyle name="40% - Accent3 39 3 2 2" xfId="41963" xr:uid="{489B772C-361E-4A68-9D32-86B76CCF9706}"/>
    <cellStyle name="40% - Accent3 39 3 3" xfId="22138" xr:uid="{20AC8594-08F9-495E-ADC1-75A1925E950B}"/>
    <cellStyle name="40% - Accent3 39 3 3 2" xfId="50815" xr:uid="{E295114F-B17A-47DB-A1DD-567AFC7DBB1A}"/>
    <cellStyle name="40% - Accent3 39 3 4" xfId="36258" xr:uid="{EB922FEA-6D72-49C8-AB62-B8E4D008AA70}"/>
    <cellStyle name="40% - Accent3 39 4" xfId="8990" xr:uid="{DE5769C4-29D1-4407-B6A0-9CFEBA78BA44}"/>
    <cellStyle name="40% - Accent3 39 4 2" xfId="14702" xr:uid="{1EEB13DF-5C1E-49FA-946B-A49398AF8F2E}"/>
    <cellStyle name="40% - Accent3 39 4 2 2" xfId="43380" xr:uid="{DB0C14D8-3696-4759-B034-C25E46A0735C}"/>
    <cellStyle name="40% - Accent3 39 4 3" xfId="23555" xr:uid="{691060A6-1002-4DA4-8A14-A65B40EB2459}"/>
    <cellStyle name="40% - Accent3 39 4 3 2" xfId="52232" xr:uid="{6D6C467D-7267-4951-871E-9993856CA605}"/>
    <cellStyle name="40% - Accent3 39 4 4" xfId="37675" xr:uid="{BCA03651-61DF-474D-98EE-267FAC11AAD8}"/>
    <cellStyle name="40% - Accent3 39 5" xfId="16217" xr:uid="{FBD8B248-2D47-49F0-AA8A-B1D3A7167852}"/>
    <cellStyle name="40% - Accent3 39 5 2" xfId="25070" xr:uid="{8D176E55-B477-42A4-94B9-9F12726C35E6}"/>
    <cellStyle name="40% - Accent3 39 5 2 2" xfId="53747" xr:uid="{8A72BAD4-1256-481F-A93B-A86B3B95598D}"/>
    <cellStyle name="40% - Accent3 39 5 3" xfId="44895" xr:uid="{897813EA-6CD0-4866-85C4-9C025F3D7E1D}"/>
    <cellStyle name="40% - Accent3 39 6" xfId="17776" xr:uid="{B09A9A87-0BDA-4E87-B8B8-76C8F661F7F0}"/>
    <cellStyle name="40% - Accent3 39 6 2" xfId="26629" xr:uid="{6B9E625A-E285-4325-8918-D9889796470C}"/>
    <cellStyle name="40% - Accent3 39 6 2 2" xfId="55306" xr:uid="{D43198BD-9E77-4D22-946F-69576E4FCC84}"/>
    <cellStyle name="40% - Accent3 39 6 3" xfId="46454" xr:uid="{E5E31C3A-5217-4B94-80D8-EB98C76E6CD1}"/>
    <cellStyle name="40% - Accent3 39 7" xfId="10517" xr:uid="{E4E04401-78EA-4B26-A1B4-061B1A5F6BE9}"/>
    <cellStyle name="40% - Accent3 39 7 2" xfId="28222" xr:uid="{70217281-6BC6-4290-B0D6-E0C0AEDDEFC0}"/>
    <cellStyle name="40% - Accent3 39 7 2 2" xfId="56899" xr:uid="{8CE5AD13-1724-475A-B86C-BDB5DF41206C}"/>
    <cellStyle name="40% - Accent3 39 7 3" xfId="39195" xr:uid="{E53E3D3A-63F5-46BD-A6B2-8ECD97294EFC}"/>
    <cellStyle name="40% - Accent3 39 8" xfId="19370" xr:uid="{BF73269F-7CA7-4B6B-9C15-84AD444BB713}"/>
    <cellStyle name="40% - Accent3 39 8 2" xfId="48047" xr:uid="{7C5F9B68-D8FC-4254-B2BF-AB2251A42046}"/>
    <cellStyle name="40% - Accent3 39 9" xfId="33490" xr:uid="{BD920719-CFF8-43CA-9A80-0B99090E9AB5}"/>
    <cellStyle name="40% - Accent3 4" xfId="206" xr:uid="{023FAEF6-878A-4DCF-8B7C-668445D15E71}"/>
    <cellStyle name="40% - Accent3 4 10" xfId="4041" xr:uid="{1A0CA2D6-8A1A-4A5C-8459-FB5208217C1B}"/>
    <cellStyle name="40% - Accent3 4 10 2" xfId="32726" xr:uid="{F5FAA298-6A13-494A-9681-57ADF13C482B}"/>
    <cellStyle name="40% - Accent3 4 11" xfId="9753" xr:uid="{EEC605A6-D460-47E8-98B4-35FA18686A2D}"/>
    <cellStyle name="40% - Accent3 4 11 2" xfId="38431" xr:uid="{2874FA32-36DF-401A-98E2-7A058D90CAA2}"/>
    <cellStyle name="40% - Accent3 4 12" xfId="18606" xr:uid="{5ED14F16-5232-451E-AFB7-72BFABAE0CEE}"/>
    <cellStyle name="40% - Accent3 4 12 2" xfId="47283" xr:uid="{761BFFCC-59D8-4B39-8BDF-92A2EAF51D03}"/>
    <cellStyle name="40% - Accent3 4 13" xfId="29151" xr:uid="{7185F88D-EDCD-41F2-99B4-C454BCD86BCE}"/>
    <cellStyle name="40% - Accent3 4 2" xfId="311" xr:uid="{465E7292-ABCA-4AD3-87C3-2BDB906BD5BC}"/>
    <cellStyle name="40% - Accent3 4 2 2" xfId="2278" xr:uid="{89EA58C8-3FDF-4957-B3FE-9F0809A1DB18}"/>
    <cellStyle name="40% - Accent3 4 2 2 2" xfId="31018" xr:uid="{53B1E0C8-3206-4AFF-A6B5-12A75A74DA0A}"/>
    <cellStyle name="40% - Accent3 4 2 3" xfId="5392" xr:uid="{E723B651-409E-401C-B20F-AF4E71B4C38E}"/>
    <cellStyle name="40% - Accent3 4 2 3 2" xfId="34077" xr:uid="{4C542C97-49DF-4473-A3B7-E9DB07904B84}"/>
    <cellStyle name="40% - Accent3 4 2 4" xfId="11104" xr:uid="{EC017389-9F97-4C78-AEA1-8CAC57CD1014}"/>
    <cellStyle name="40% - Accent3 4 2 4 2" xfId="39782" xr:uid="{5B276C5E-846A-4373-8D36-84D14C8166F7}"/>
    <cellStyle name="40% - Accent3 4 2 5" xfId="19957" xr:uid="{5AAF4BFA-6784-4127-B7DE-97D5F8E5EFEB}"/>
    <cellStyle name="40% - Accent3 4 2 5 2" xfId="48634" xr:uid="{C1A8BE6A-CF57-4BE7-8EC7-51BE8E99EBED}"/>
    <cellStyle name="40% - Accent3 4 2 6" xfId="29225" xr:uid="{724FF965-FA70-48FC-B09C-E40943BC4057}"/>
    <cellStyle name="40% - Accent3 4 3" xfId="420" xr:uid="{60F1C05D-A8D6-4982-A35E-1DA0038B31C4}"/>
    <cellStyle name="40% - Accent3 4 3 2" xfId="2374" xr:uid="{6CFF6CF3-4401-459B-AFD9-129CC37DEDE0}"/>
    <cellStyle name="40% - Accent3 4 3 2 2" xfId="31114" xr:uid="{B416C3F6-87DD-46FE-B63F-5C15C63503A1}"/>
    <cellStyle name="40% - Accent3 4 3 3" xfId="6809" xr:uid="{5095D49D-7951-47B3-91A7-55F5EC0DD30D}"/>
    <cellStyle name="40% - Accent3 4 3 3 2" xfId="35494" xr:uid="{A6E24B3A-7815-42D0-AA53-6CC43AAE67FF}"/>
    <cellStyle name="40% - Accent3 4 3 4" xfId="12521" xr:uid="{CF4AFBB4-24A5-4171-BD6D-43858B82C748}"/>
    <cellStyle name="40% - Accent3 4 3 4 2" xfId="41199" xr:uid="{973985CF-2C36-43CE-8521-538084FE68E1}"/>
    <cellStyle name="40% - Accent3 4 3 5" xfId="21374" xr:uid="{32D670C3-9EC3-417F-A070-10CFF22AD64D}"/>
    <cellStyle name="40% - Accent3 4 3 5 2" xfId="50051" xr:uid="{2657AC64-85CC-43D0-84BD-172EE38B3112}"/>
    <cellStyle name="40% - Accent3 4 3 6" xfId="29321" xr:uid="{6DC2E9C0-56F7-4201-BBD5-084FE4C4D920}"/>
    <cellStyle name="40% - Accent3 4 4" xfId="539" xr:uid="{EA565C2D-123D-49A3-99D4-B8371A590FD2}"/>
    <cellStyle name="40% - Accent3 4 4 2" xfId="2493" xr:uid="{6B36E548-C245-4233-AD8F-C64F7E992A8E}"/>
    <cellStyle name="40% - Accent3 4 4 2 2" xfId="31233" xr:uid="{2423C2A0-C390-4AB5-A6BB-D10F7E946695}"/>
    <cellStyle name="40% - Accent3 4 4 3" xfId="8226" xr:uid="{22A3D01B-05CD-48AA-AFF4-54E38EF3167D}"/>
    <cellStyle name="40% - Accent3 4 4 3 2" xfId="36911" xr:uid="{4409D50E-F64E-48CC-B063-E47258CF69F2}"/>
    <cellStyle name="40% - Accent3 4 4 4" xfId="13938" xr:uid="{C362AF24-1B91-445F-9003-67BBA8D3D440}"/>
    <cellStyle name="40% - Accent3 4 4 4 2" xfId="42616" xr:uid="{A83A4E41-714A-482D-BC49-B72DD6EB1A04}"/>
    <cellStyle name="40% - Accent3 4 4 5" xfId="22791" xr:uid="{F810618A-2279-4064-9A2C-8D822CB3BA59}"/>
    <cellStyle name="40% - Accent3 4 4 5 2" xfId="51468" xr:uid="{2ACB9182-1742-4263-A9A1-03F667F882D2}"/>
    <cellStyle name="40% - Accent3 4 4 6" xfId="29440" xr:uid="{A8506F96-CAE3-4AC7-8956-F1CC5E387C7E}"/>
    <cellStyle name="40% - Accent3 4 5" xfId="680" xr:uid="{28B4E845-5253-4A3F-AD05-02789E6CB12C}"/>
    <cellStyle name="40% - Accent3 4 5 2" xfId="2634" xr:uid="{AB9D9965-E7DF-496F-8657-26192477B4EF}"/>
    <cellStyle name="40% - Accent3 4 5 2 2" xfId="31374" xr:uid="{46353245-1D49-4B55-B7CE-998F8646A9C0}"/>
    <cellStyle name="40% - Accent3 4 5 3" xfId="15453" xr:uid="{1D6A8D36-6B61-4125-8557-4BFD81F3647F}"/>
    <cellStyle name="40% - Accent3 4 5 3 2" xfId="44131" xr:uid="{D9F9730A-3422-49E1-AC09-F3660472A12B}"/>
    <cellStyle name="40% - Accent3 4 5 4" xfId="24306" xr:uid="{0B14FC0E-B395-480B-B327-D08275F8512F}"/>
    <cellStyle name="40% - Accent3 4 5 4 2" xfId="52983" xr:uid="{D6F157D2-B341-4CCE-8E29-D942CABA765C}"/>
    <cellStyle name="40% - Accent3 4 5 5" xfId="29581" xr:uid="{D89DDDF2-AFA1-41FC-8913-EAF99C0ED951}"/>
    <cellStyle name="40% - Accent3 4 6" xfId="953" xr:uid="{75283BD0-8D47-42A1-8C07-E002249C92E5}"/>
    <cellStyle name="40% - Accent3 4 6 2" xfId="2907" xr:uid="{CE2DCD69-9143-43AD-A306-A1E914DA46F9}"/>
    <cellStyle name="40% - Accent3 4 6 2 2" xfId="31647" xr:uid="{E7AE7A63-B118-4519-A576-56C0D39E93D7}"/>
    <cellStyle name="40% - Accent3 4 6 3" xfId="17012" xr:uid="{8AB74CDF-A541-48F2-A1B9-DBEBE934DA37}"/>
    <cellStyle name="40% - Accent3 4 6 3 2" xfId="45690" xr:uid="{FBA60185-461E-4F20-9E95-29DA36F29F28}"/>
    <cellStyle name="40% - Accent3 4 6 4" xfId="25865" xr:uid="{9D82FD79-52BB-47A7-AE3F-856BBCDE8F0B}"/>
    <cellStyle name="40% - Accent3 4 6 4 2" xfId="54542" xr:uid="{39DFCC4F-9548-4233-94C4-E4377BA064DE}"/>
    <cellStyle name="40% - Accent3 4 6 5" xfId="29854" xr:uid="{32610833-2E8C-4150-A636-6C695C93004D}"/>
    <cellStyle name="40% - Accent3 4 7" xfId="1248" xr:uid="{8283002D-688C-4488-9F5F-F5FCB760AD9A}"/>
    <cellStyle name="40% - Accent3 4 7 2" xfId="3202" xr:uid="{FE2E1F09-33CD-4DF3-ACFD-2ED7308B170A}"/>
    <cellStyle name="40% - Accent3 4 7 2 2" xfId="31942" xr:uid="{65556940-1A0A-42FC-A88B-9D2FC4002BBF}"/>
    <cellStyle name="40% - Accent3 4 7 3" xfId="27458" xr:uid="{2D7C9442-F38B-4EF7-B1BC-7BE72ADD9397}"/>
    <cellStyle name="40% - Accent3 4 7 3 2" xfId="56135" xr:uid="{34CD9A02-7399-4BB2-A733-1CA7B94794BA}"/>
    <cellStyle name="40% - Accent3 4 7 4" xfId="30149" xr:uid="{089B4EDC-3467-499F-9DFA-C4446FD39C5A}"/>
    <cellStyle name="40% - Accent3 4 8" xfId="1587" xr:uid="{09EBF284-815F-445F-AE69-F8A86BA99259}"/>
    <cellStyle name="40% - Accent3 4 8 2" xfId="3541" xr:uid="{B1FD4B3B-E349-42EB-87B1-AE67F2FF1338}"/>
    <cellStyle name="40% - Accent3 4 8 2 2" xfId="32281" xr:uid="{07D8A598-ED80-497C-A48D-ED184576BC91}"/>
    <cellStyle name="40% - Accent3 4 8 3" xfId="30488" xr:uid="{492A4F8A-B02A-462F-822F-62993C9E797F}"/>
    <cellStyle name="40% - Accent3 4 9" xfId="2201" xr:uid="{2CFDA563-BA9B-47D0-AFAB-37882576378A}"/>
    <cellStyle name="40% - Accent3 4 9 2" xfId="30943" xr:uid="{EAFF536B-B3C0-4C80-AC91-D5C48D9378B5}"/>
    <cellStyle name="40% - Accent3 40" xfId="4827" xr:uid="{544969C8-1641-4283-AB60-0C20402CB20E}"/>
    <cellStyle name="40% - Accent3 40 2" xfId="6178" xr:uid="{39600BD6-D136-4539-87D8-232551C797AA}"/>
    <cellStyle name="40% - Accent3 40 2 2" xfId="11890" xr:uid="{E7E7DBF4-3270-42EC-A137-E36E8D22F136}"/>
    <cellStyle name="40% - Accent3 40 2 2 2" xfId="40568" xr:uid="{6E79E539-0BD4-4A7F-861A-5DA490A19783}"/>
    <cellStyle name="40% - Accent3 40 2 3" xfId="20743" xr:uid="{5F690CC6-BC7B-48FE-A7E1-BF9F0E2783ED}"/>
    <cellStyle name="40% - Accent3 40 2 3 2" xfId="49420" xr:uid="{1A35B567-646A-48E4-B08B-B1F981501E7A}"/>
    <cellStyle name="40% - Accent3 40 2 4" xfId="34863" xr:uid="{71242D1C-E7D8-4D0A-AB82-245633FCF510}"/>
    <cellStyle name="40% - Accent3 40 3" xfId="7595" xr:uid="{7E12481B-D954-4E22-B784-2D3E92B5116C}"/>
    <cellStyle name="40% - Accent3 40 3 2" xfId="13307" xr:uid="{C53559A0-0504-420E-BD99-24548D3854C4}"/>
    <cellStyle name="40% - Accent3 40 3 2 2" xfId="41985" xr:uid="{52E823E7-108B-4F06-9EA8-077E3668EDB8}"/>
    <cellStyle name="40% - Accent3 40 3 3" xfId="22160" xr:uid="{F61BBE35-CEA8-4EB5-BFAB-D940FC3E8514}"/>
    <cellStyle name="40% - Accent3 40 3 3 2" xfId="50837" xr:uid="{E9932E4F-FC57-4755-BA8E-EDB9C983BA00}"/>
    <cellStyle name="40% - Accent3 40 3 4" xfId="36280" xr:uid="{7B1035BE-0CA5-462E-8678-9B833A732F67}"/>
    <cellStyle name="40% - Accent3 40 4" xfId="9012" xr:uid="{22AA3DF7-7FF8-4376-AA75-62AA3623C2F9}"/>
    <cellStyle name="40% - Accent3 40 4 2" xfId="14724" xr:uid="{17B8D009-9DDF-4FE5-93B4-3455B2989B02}"/>
    <cellStyle name="40% - Accent3 40 4 2 2" xfId="43402" xr:uid="{CFFB4C4A-559F-453E-BE49-8B80124F163D}"/>
    <cellStyle name="40% - Accent3 40 4 3" xfId="23577" xr:uid="{F1E929E0-5900-425F-9EB9-CD1FB72E2219}"/>
    <cellStyle name="40% - Accent3 40 4 3 2" xfId="52254" xr:uid="{7D301500-2D72-4182-A7C4-9A3F4DBA47E0}"/>
    <cellStyle name="40% - Accent3 40 4 4" xfId="37697" xr:uid="{615AE072-35D4-4CA7-B3F9-75B7F9780CE2}"/>
    <cellStyle name="40% - Accent3 40 5" xfId="16239" xr:uid="{4566055F-8971-445D-A44B-8618B90A861E}"/>
    <cellStyle name="40% - Accent3 40 5 2" xfId="25092" xr:uid="{14B18B4A-50C1-430E-B18A-125799C15E25}"/>
    <cellStyle name="40% - Accent3 40 5 2 2" xfId="53769" xr:uid="{366E7A98-F95E-4656-9950-F0482946329F}"/>
    <cellStyle name="40% - Accent3 40 5 3" xfId="44917" xr:uid="{3B4E7968-F623-4AF8-B78D-DBB25CF6BC8C}"/>
    <cellStyle name="40% - Accent3 40 6" xfId="17798" xr:uid="{3D795046-3018-4A00-BF2B-47C924D0E1F0}"/>
    <cellStyle name="40% - Accent3 40 6 2" xfId="26651" xr:uid="{BAFA13BB-E852-4480-8533-DB2D9BD2EB7E}"/>
    <cellStyle name="40% - Accent3 40 6 2 2" xfId="55328" xr:uid="{45D668D6-72F1-4ABF-A3F4-76194C573C06}"/>
    <cellStyle name="40% - Accent3 40 6 3" xfId="46476" xr:uid="{2BD3F910-995A-4632-8740-76A8C2137EFE}"/>
    <cellStyle name="40% - Accent3 40 7" xfId="10539" xr:uid="{D73104FA-B44B-4458-83CF-26CA3D02792F}"/>
    <cellStyle name="40% - Accent3 40 7 2" xfId="28244" xr:uid="{FDA3C4CE-59AD-4495-A1A5-B3FBB302002C}"/>
    <cellStyle name="40% - Accent3 40 7 2 2" xfId="56921" xr:uid="{CA55790E-1864-4A83-8B78-88745435CF09}"/>
    <cellStyle name="40% - Accent3 40 7 3" xfId="39217" xr:uid="{493D118F-CCBE-4360-B9FD-15BAA73BA22F}"/>
    <cellStyle name="40% - Accent3 40 8" xfId="19392" xr:uid="{94E863E7-5170-42C2-8616-583AF8BB3B2A}"/>
    <cellStyle name="40% - Accent3 40 8 2" xfId="48069" xr:uid="{E5024382-B72B-4337-B76E-101D1B569462}"/>
    <cellStyle name="40% - Accent3 40 9" xfId="33512" xr:uid="{F5AD1EA3-0CB8-401E-A1FD-D22205344394}"/>
    <cellStyle name="40% - Accent3 41" xfId="4849" xr:uid="{FE13C06F-DDD8-46A3-9BA1-79A71902BF56}"/>
    <cellStyle name="40% - Accent3 41 2" xfId="6200" xr:uid="{12535396-F4D8-4FC9-AAA1-3D6480036431}"/>
    <cellStyle name="40% - Accent3 41 2 2" xfId="11912" xr:uid="{2D9BF9A5-7501-4AB2-8AAA-9335AB9F0E42}"/>
    <cellStyle name="40% - Accent3 41 2 2 2" xfId="40590" xr:uid="{D6EFA3B5-C3ED-40FC-8426-534035A1484C}"/>
    <cellStyle name="40% - Accent3 41 2 3" xfId="20765" xr:uid="{F869586D-FA29-4FFB-B4A5-AF339D59C07A}"/>
    <cellStyle name="40% - Accent3 41 2 3 2" xfId="49442" xr:uid="{BC37F990-81FA-45F8-B8EE-C2BFE9385F6C}"/>
    <cellStyle name="40% - Accent3 41 2 4" xfId="34885" xr:uid="{A8027BE8-5F89-4C38-8D5D-5090A9D5763C}"/>
    <cellStyle name="40% - Accent3 41 3" xfId="7617" xr:uid="{AE10E11C-44E5-49E2-BBBF-DEFBF99C68A7}"/>
    <cellStyle name="40% - Accent3 41 3 2" xfId="13329" xr:uid="{D6D5A7E1-BC9D-4D0A-BB69-BC0449CBA092}"/>
    <cellStyle name="40% - Accent3 41 3 2 2" xfId="42007" xr:uid="{B6D25C0E-B136-4884-AE45-961A70C17FC2}"/>
    <cellStyle name="40% - Accent3 41 3 3" xfId="22182" xr:uid="{D9BAD2A8-1A76-4294-83BA-41A04CA253BE}"/>
    <cellStyle name="40% - Accent3 41 3 3 2" xfId="50859" xr:uid="{32B89E48-E2A4-4171-A867-7F0D900DA966}"/>
    <cellStyle name="40% - Accent3 41 3 4" xfId="36302" xr:uid="{773EFBED-79BD-461A-9D03-556CAB55735F}"/>
    <cellStyle name="40% - Accent3 41 4" xfId="9034" xr:uid="{87AA8499-BEDD-4400-A9E7-E02166B343BD}"/>
    <cellStyle name="40% - Accent3 41 4 2" xfId="14746" xr:uid="{26750221-AB9E-4EDE-9A0D-E8F3A597D454}"/>
    <cellStyle name="40% - Accent3 41 4 2 2" xfId="43424" xr:uid="{63937425-A2AC-4779-A90F-ADF71639EC9B}"/>
    <cellStyle name="40% - Accent3 41 4 3" xfId="23599" xr:uid="{13169735-1031-4141-83A3-8EFC18CB1A03}"/>
    <cellStyle name="40% - Accent3 41 4 3 2" xfId="52276" xr:uid="{0A1D4F3A-09C0-486C-9B52-C0DFB5C3225A}"/>
    <cellStyle name="40% - Accent3 41 4 4" xfId="37719" xr:uid="{9216B8B0-965C-4AAF-9BCE-FF1633F65AD1}"/>
    <cellStyle name="40% - Accent3 41 5" xfId="16261" xr:uid="{B5008DFE-F014-4DC1-8AC4-3513148B0E6F}"/>
    <cellStyle name="40% - Accent3 41 5 2" xfId="25114" xr:uid="{BD74BE4D-C60A-49F9-8BF7-776E9ED8B730}"/>
    <cellStyle name="40% - Accent3 41 5 2 2" xfId="53791" xr:uid="{FA02A5B2-F926-454B-8009-5067120275C3}"/>
    <cellStyle name="40% - Accent3 41 5 3" xfId="44939" xr:uid="{44BD4EED-EDF4-4D71-82F7-942AB705135D}"/>
    <cellStyle name="40% - Accent3 41 6" xfId="17820" xr:uid="{65B1032F-772C-4D3C-A801-712A62C219FE}"/>
    <cellStyle name="40% - Accent3 41 6 2" xfId="26673" xr:uid="{EF459697-DAD3-4B09-83BE-13C3C85BEBED}"/>
    <cellStyle name="40% - Accent3 41 6 2 2" xfId="55350" xr:uid="{B4A9FFA5-381D-47A7-8CCC-ABF9033ADA4A}"/>
    <cellStyle name="40% - Accent3 41 6 3" xfId="46498" xr:uid="{437162B8-4523-4A89-9C05-D256C92747D7}"/>
    <cellStyle name="40% - Accent3 41 7" xfId="10561" xr:uid="{21FDCEC9-740F-44A8-A8CB-F8245A5A3C81}"/>
    <cellStyle name="40% - Accent3 41 7 2" xfId="28266" xr:uid="{4973C075-2DCD-426C-9EA5-9AE358304394}"/>
    <cellStyle name="40% - Accent3 41 7 2 2" xfId="56943" xr:uid="{4377C0B1-603B-470B-9F30-DEC5FA59391B}"/>
    <cellStyle name="40% - Accent3 41 7 3" xfId="39239" xr:uid="{AB451647-04C5-443D-BE7B-AE5EB98D04C2}"/>
    <cellStyle name="40% - Accent3 41 8" xfId="19414" xr:uid="{066B5A2A-C127-484B-97A6-329AB49CA028}"/>
    <cellStyle name="40% - Accent3 41 8 2" xfId="48091" xr:uid="{3E786422-F1A4-429A-8134-F8CCDA2F6AE8}"/>
    <cellStyle name="40% - Accent3 41 9" xfId="33534" xr:uid="{45DE7D2C-AB58-469B-9643-1C794F574A33}"/>
    <cellStyle name="40% - Accent3 42" xfId="4871" xr:uid="{54D5BD80-3CC9-4DF0-BC47-14E96553237D}"/>
    <cellStyle name="40% - Accent3 42 2" xfId="6222" xr:uid="{69868D6A-2339-4751-B65C-127294CEE166}"/>
    <cellStyle name="40% - Accent3 42 2 2" xfId="11934" xr:uid="{02C1A306-A604-46A5-A2F7-EC05C09836F1}"/>
    <cellStyle name="40% - Accent3 42 2 2 2" xfId="40612" xr:uid="{BF83275C-ED56-4F84-B2D7-B924803C8C5B}"/>
    <cellStyle name="40% - Accent3 42 2 3" xfId="20787" xr:uid="{B733E201-F72B-4F2D-AF68-B89720776ABD}"/>
    <cellStyle name="40% - Accent3 42 2 3 2" xfId="49464" xr:uid="{BBBD9BD2-D16D-433C-AB4C-43466026D209}"/>
    <cellStyle name="40% - Accent3 42 2 4" xfId="34907" xr:uid="{3AF14EDF-56BC-40D9-8537-EB08C0B60913}"/>
    <cellStyle name="40% - Accent3 42 3" xfId="7639" xr:uid="{ABD61135-9047-4806-82F4-C90F10540D88}"/>
    <cellStyle name="40% - Accent3 42 3 2" xfId="13351" xr:uid="{807BAF2B-A374-40AF-99B6-824719968F25}"/>
    <cellStyle name="40% - Accent3 42 3 2 2" xfId="42029" xr:uid="{A9384903-FEE6-4FCA-B8B7-B60C70AE3BC8}"/>
    <cellStyle name="40% - Accent3 42 3 3" xfId="22204" xr:uid="{7D9D0AA7-3B0A-48AA-A345-7B0DED350F7E}"/>
    <cellStyle name="40% - Accent3 42 3 3 2" xfId="50881" xr:uid="{58E4A489-09E8-45B5-9780-13572CD67BA6}"/>
    <cellStyle name="40% - Accent3 42 3 4" xfId="36324" xr:uid="{91A43272-464D-4E15-A0BF-2F7661C53B01}"/>
    <cellStyle name="40% - Accent3 42 4" xfId="9056" xr:uid="{7E2B78B9-2FAD-4891-A5D7-4B9A12AC0C9E}"/>
    <cellStyle name="40% - Accent3 42 4 2" xfId="14768" xr:uid="{4C07E623-46CF-461B-BB0F-FF9496B40332}"/>
    <cellStyle name="40% - Accent3 42 4 2 2" xfId="43446" xr:uid="{58E08C3B-1BEC-4523-93B1-AF03B00631A9}"/>
    <cellStyle name="40% - Accent3 42 4 3" xfId="23621" xr:uid="{8B2BD194-B10A-442B-AE9C-EFB7459DC1DD}"/>
    <cellStyle name="40% - Accent3 42 4 3 2" xfId="52298" xr:uid="{46228422-6087-4496-B65E-0A543A9DFCE3}"/>
    <cellStyle name="40% - Accent3 42 4 4" xfId="37741" xr:uid="{FC51C871-786A-4E4E-88A1-426616F5F16B}"/>
    <cellStyle name="40% - Accent3 42 5" xfId="16283" xr:uid="{A120CC36-3550-45E5-AD6B-6177F9D028C7}"/>
    <cellStyle name="40% - Accent3 42 5 2" xfId="25136" xr:uid="{7D14F0F2-43FE-478B-A412-A1EC2E75B471}"/>
    <cellStyle name="40% - Accent3 42 5 2 2" xfId="53813" xr:uid="{0A664889-0221-4E57-A2F3-DB7AC2532ED4}"/>
    <cellStyle name="40% - Accent3 42 5 3" xfId="44961" xr:uid="{541CEAB5-87D7-4A02-96A1-7034C818BFA8}"/>
    <cellStyle name="40% - Accent3 42 6" xfId="17842" xr:uid="{2E184067-3DE2-4145-942C-F01075C86246}"/>
    <cellStyle name="40% - Accent3 42 6 2" xfId="26695" xr:uid="{4EE76AA1-6FD5-497D-B5B1-FA4A72031CCB}"/>
    <cellStyle name="40% - Accent3 42 6 2 2" xfId="55372" xr:uid="{36EB1FDC-C3D8-4F9E-A3A9-431EE64B43F6}"/>
    <cellStyle name="40% - Accent3 42 6 3" xfId="46520" xr:uid="{165EDC8C-7AC1-4ABD-8147-B670023DB2B1}"/>
    <cellStyle name="40% - Accent3 42 7" xfId="10583" xr:uid="{3B14F5E4-2E88-4625-9916-3E8AB3D22570}"/>
    <cellStyle name="40% - Accent3 42 7 2" xfId="28288" xr:uid="{72F3597F-5E3E-4677-9D6F-0FC107F36A31}"/>
    <cellStyle name="40% - Accent3 42 7 2 2" xfId="56965" xr:uid="{F10AA1FE-EC96-4DA1-A9D6-312D3B3ECFCD}"/>
    <cellStyle name="40% - Accent3 42 7 3" xfId="39261" xr:uid="{ACBCCC09-816B-4596-98D1-72266B1B987D}"/>
    <cellStyle name="40% - Accent3 42 8" xfId="19436" xr:uid="{E74AFD4E-4E8D-44A9-9716-67A608EF8558}"/>
    <cellStyle name="40% - Accent3 42 8 2" xfId="48113" xr:uid="{D80F7F1F-D590-4185-B79B-318440E2E09C}"/>
    <cellStyle name="40% - Accent3 42 9" xfId="33556" xr:uid="{B778B75D-DF40-4049-AEFA-523FA1AF3DB5}"/>
    <cellStyle name="40% - Accent3 43" xfId="4893" xr:uid="{71EF69A5-9C2A-4B06-9759-69E2E8E8AA7A}"/>
    <cellStyle name="40% - Accent3 43 2" xfId="6244" xr:uid="{CB4B6455-C125-4DF4-BFC4-96715CD5C353}"/>
    <cellStyle name="40% - Accent3 43 2 2" xfId="11956" xr:uid="{64AFE25F-3236-4E61-B438-17EE1D802587}"/>
    <cellStyle name="40% - Accent3 43 2 2 2" xfId="40634" xr:uid="{5538248A-8A62-48A8-B235-A9045E2CC459}"/>
    <cellStyle name="40% - Accent3 43 2 3" xfId="20809" xr:uid="{77FA7944-7D1D-49EA-A60E-A25B6C62126C}"/>
    <cellStyle name="40% - Accent3 43 2 3 2" xfId="49486" xr:uid="{61C9A0B3-3A1F-4AAF-92C0-7318B9C3BA57}"/>
    <cellStyle name="40% - Accent3 43 2 4" xfId="34929" xr:uid="{69120C4F-AD83-4CE0-B11B-20A01B194576}"/>
    <cellStyle name="40% - Accent3 43 3" xfId="7661" xr:uid="{C4326E86-E044-4D5B-86E7-8BC08779DB99}"/>
    <cellStyle name="40% - Accent3 43 3 2" xfId="13373" xr:uid="{60F18EF8-A067-45A2-AC3A-46026A170B33}"/>
    <cellStyle name="40% - Accent3 43 3 2 2" xfId="42051" xr:uid="{61531F24-7181-4924-8C47-9D8E2AB3A23F}"/>
    <cellStyle name="40% - Accent3 43 3 3" xfId="22226" xr:uid="{75056C8F-4008-4F80-A5C9-C7A3C28B848F}"/>
    <cellStyle name="40% - Accent3 43 3 3 2" xfId="50903" xr:uid="{7BB5A36C-1456-474D-A1C0-0333FA972471}"/>
    <cellStyle name="40% - Accent3 43 3 4" xfId="36346" xr:uid="{E0249655-DF4D-46E4-A16C-9778526A1D90}"/>
    <cellStyle name="40% - Accent3 43 4" xfId="9078" xr:uid="{08DC9EE9-1B7A-43EF-A815-DDC29CB38E01}"/>
    <cellStyle name="40% - Accent3 43 4 2" xfId="14790" xr:uid="{3978417B-0AE6-447C-8BED-874D5F0B4AF0}"/>
    <cellStyle name="40% - Accent3 43 4 2 2" xfId="43468" xr:uid="{8F42530C-9F65-47B6-B198-22A59A40F839}"/>
    <cellStyle name="40% - Accent3 43 4 3" xfId="23643" xr:uid="{1101BEC4-13D8-4D53-BA65-7306D2218A8B}"/>
    <cellStyle name="40% - Accent3 43 4 3 2" xfId="52320" xr:uid="{AFABBED5-9CA7-4FDF-9488-40FA6AA96B92}"/>
    <cellStyle name="40% - Accent3 43 4 4" xfId="37763" xr:uid="{22B58259-0FE3-4E1B-8E50-39228B5B56AA}"/>
    <cellStyle name="40% - Accent3 43 5" xfId="16305" xr:uid="{9C3BFA8E-708B-46E8-893F-A674B387DE70}"/>
    <cellStyle name="40% - Accent3 43 5 2" xfId="25158" xr:uid="{F1AE144F-4186-431E-B878-0238A90DF7C2}"/>
    <cellStyle name="40% - Accent3 43 5 2 2" xfId="53835" xr:uid="{7139E72C-C9AC-4ABB-86B4-02324AE328AD}"/>
    <cellStyle name="40% - Accent3 43 5 3" xfId="44983" xr:uid="{04294E83-85BF-402D-A5C0-C2BC0C50B8B9}"/>
    <cellStyle name="40% - Accent3 43 6" xfId="17864" xr:uid="{A6B4DF05-35A9-40BB-A7E3-5DDD670B3663}"/>
    <cellStyle name="40% - Accent3 43 6 2" xfId="26717" xr:uid="{42E0C12D-AD43-4AAA-BAEA-0EC7D5957486}"/>
    <cellStyle name="40% - Accent3 43 6 2 2" xfId="55394" xr:uid="{64CB6806-453F-4D4D-9050-981D0528C17E}"/>
    <cellStyle name="40% - Accent3 43 6 3" xfId="46542" xr:uid="{C0F4CDA0-DAE7-4A97-A3F5-B82C9B0313D8}"/>
    <cellStyle name="40% - Accent3 43 7" xfId="10605" xr:uid="{530CF900-2509-492B-A61F-A4A245EBE1D3}"/>
    <cellStyle name="40% - Accent3 43 7 2" xfId="28310" xr:uid="{0B04940E-2CF6-4612-8A7D-D7C3CAD9F065}"/>
    <cellStyle name="40% - Accent3 43 7 2 2" xfId="56987" xr:uid="{6221ED02-0740-42FF-BF1E-54BC83F9C2BE}"/>
    <cellStyle name="40% - Accent3 43 7 3" xfId="39283" xr:uid="{10F4EA5E-27C8-4F8C-91B5-0B925CF431AD}"/>
    <cellStyle name="40% - Accent3 43 8" xfId="19458" xr:uid="{5E0942F2-721F-4923-9B81-E3D51890677B}"/>
    <cellStyle name="40% - Accent3 43 8 2" xfId="48135" xr:uid="{ABA9A4C8-0B6D-476A-ACAA-11AAFEC20B20}"/>
    <cellStyle name="40% - Accent3 43 9" xfId="33578" xr:uid="{9629A6A2-319A-4EF7-8BC4-C9040CB48246}"/>
    <cellStyle name="40% - Accent3 44" xfId="4915" xr:uid="{0AB8C0E9-6EA3-4040-9F23-D68D44886B30}"/>
    <cellStyle name="40% - Accent3 44 2" xfId="6266" xr:uid="{FE355E70-A114-41EE-81E8-1594A32A1FFA}"/>
    <cellStyle name="40% - Accent3 44 2 2" xfId="11978" xr:uid="{4CF950FB-27E0-40E8-932C-E626449DEC1D}"/>
    <cellStyle name="40% - Accent3 44 2 2 2" xfId="40656" xr:uid="{3B6E05BD-A2E6-47A5-B86F-CB88DD51DDE1}"/>
    <cellStyle name="40% - Accent3 44 2 3" xfId="20831" xr:uid="{6C496517-8721-4E66-BD8A-C1F591E9D4E5}"/>
    <cellStyle name="40% - Accent3 44 2 3 2" xfId="49508" xr:uid="{3C48681D-0CCF-45B8-8B70-2041B57BBC2A}"/>
    <cellStyle name="40% - Accent3 44 2 4" xfId="34951" xr:uid="{DC938C8D-94E4-4A67-950B-FDEB4056385D}"/>
    <cellStyle name="40% - Accent3 44 3" xfId="7683" xr:uid="{45697787-7336-412A-9CBD-24AAAE16BD72}"/>
    <cellStyle name="40% - Accent3 44 3 2" xfId="13395" xr:uid="{B56E0768-C641-440E-BF9F-C18B0FA32D2C}"/>
    <cellStyle name="40% - Accent3 44 3 2 2" xfId="42073" xr:uid="{3F128A0A-99B4-407B-B00F-F7C0A8E891A5}"/>
    <cellStyle name="40% - Accent3 44 3 3" xfId="22248" xr:uid="{C7451F82-B0A2-433B-9197-90B55DC0D0ED}"/>
    <cellStyle name="40% - Accent3 44 3 3 2" xfId="50925" xr:uid="{05B8525E-A901-4979-B458-729FDDDB496E}"/>
    <cellStyle name="40% - Accent3 44 3 4" xfId="36368" xr:uid="{410749D7-C2EE-44BE-8B8D-ED75B519AF09}"/>
    <cellStyle name="40% - Accent3 44 4" xfId="9100" xr:uid="{5E68D958-9936-43DC-9CC3-824E88028A8C}"/>
    <cellStyle name="40% - Accent3 44 4 2" xfId="14812" xr:uid="{AB07CF69-589F-4399-AD50-32336D2FA786}"/>
    <cellStyle name="40% - Accent3 44 4 2 2" xfId="43490" xr:uid="{8A66DD4D-D99A-48BB-8CA8-6C432661E0FF}"/>
    <cellStyle name="40% - Accent3 44 4 3" xfId="23665" xr:uid="{EAACA885-4273-4C81-84EE-2F1D678ADB86}"/>
    <cellStyle name="40% - Accent3 44 4 3 2" xfId="52342" xr:uid="{CC37D7BF-B314-4AC4-B42D-4041C447B3A8}"/>
    <cellStyle name="40% - Accent3 44 4 4" xfId="37785" xr:uid="{B1F97F37-8943-4175-9532-7602FF73359C}"/>
    <cellStyle name="40% - Accent3 44 5" xfId="16327" xr:uid="{54EE96BC-65AC-408E-9811-53290158B5C0}"/>
    <cellStyle name="40% - Accent3 44 5 2" xfId="25180" xr:uid="{36BD3FEE-84E7-43DF-B63B-E7C88F946775}"/>
    <cellStyle name="40% - Accent3 44 5 2 2" xfId="53857" xr:uid="{AEE6443A-E6AC-490E-A712-2D8F24BDE9FC}"/>
    <cellStyle name="40% - Accent3 44 5 3" xfId="45005" xr:uid="{A088BE42-9847-4507-AE91-6E30C66FB49D}"/>
    <cellStyle name="40% - Accent3 44 6" xfId="17886" xr:uid="{37C99012-6D65-410C-9A9D-EDCD2516673C}"/>
    <cellStyle name="40% - Accent3 44 6 2" xfId="26739" xr:uid="{F5317CAE-9BA9-419B-99D9-EC1FCE7A3237}"/>
    <cellStyle name="40% - Accent3 44 6 2 2" xfId="55416" xr:uid="{2E158E66-6CB8-45C9-8B21-E0A1A77B640B}"/>
    <cellStyle name="40% - Accent3 44 6 3" xfId="46564" xr:uid="{515E5031-0D1D-4173-BEF6-EB5CBDB03879}"/>
    <cellStyle name="40% - Accent3 44 7" xfId="10627" xr:uid="{0C3CC4DA-5754-4427-BF57-D2C938031122}"/>
    <cellStyle name="40% - Accent3 44 7 2" xfId="28332" xr:uid="{5A2C9FF3-1BAB-4D32-87F8-7714677DF7D8}"/>
    <cellStyle name="40% - Accent3 44 7 2 2" xfId="57009" xr:uid="{A72CB7BE-FF1C-4F0F-9813-3B6169F66678}"/>
    <cellStyle name="40% - Accent3 44 7 3" xfId="39305" xr:uid="{E054CDA5-45F9-4835-8821-3609A742F5DC}"/>
    <cellStyle name="40% - Accent3 44 8" xfId="19480" xr:uid="{3FD60BFC-0B8D-410E-B71D-7B2FB1595821}"/>
    <cellStyle name="40% - Accent3 44 8 2" xfId="48157" xr:uid="{E4AC3A77-007F-4C5C-A87B-18E191956220}"/>
    <cellStyle name="40% - Accent3 44 9" xfId="33600" xr:uid="{FBF66A0A-2DBB-499D-B2A6-D7600F882A55}"/>
    <cellStyle name="40% - Accent3 45" xfId="4937" xr:uid="{4E0DF236-CA4A-485E-BBDD-D0DC4D776590}"/>
    <cellStyle name="40% - Accent3 45 2" xfId="6288" xr:uid="{7C4BA834-4FD4-4D6A-B9CE-996126046378}"/>
    <cellStyle name="40% - Accent3 45 2 2" xfId="12000" xr:uid="{3CB6E793-57DF-444F-B610-807BAC2ADF7E}"/>
    <cellStyle name="40% - Accent3 45 2 2 2" xfId="40678" xr:uid="{787D0ED9-46E0-4910-900A-BB756FB74C71}"/>
    <cellStyle name="40% - Accent3 45 2 3" xfId="20853" xr:uid="{63AA515B-F083-47AC-A0AC-D95268833B14}"/>
    <cellStyle name="40% - Accent3 45 2 3 2" xfId="49530" xr:uid="{088B65C5-1435-4FEE-976D-9ECDD4AD28AB}"/>
    <cellStyle name="40% - Accent3 45 2 4" xfId="34973" xr:uid="{0BED92E7-B707-4CF0-B31D-5AE5BCC6BE31}"/>
    <cellStyle name="40% - Accent3 45 3" xfId="7705" xr:uid="{6953488D-BE5B-4B43-8D18-E4E72AFDF54E}"/>
    <cellStyle name="40% - Accent3 45 3 2" xfId="13417" xr:uid="{CE7F31F4-8C6F-409A-AEB2-E5276D44E71B}"/>
    <cellStyle name="40% - Accent3 45 3 2 2" xfId="42095" xr:uid="{652FAD94-2CB0-41EA-88C0-32BB0440B0FD}"/>
    <cellStyle name="40% - Accent3 45 3 3" xfId="22270" xr:uid="{29F4841C-12E7-49B3-AB24-3534624077B3}"/>
    <cellStyle name="40% - Accent3 45 3 3 2" xfId="50947" xr:uid="{A82916DA-C670-4AD8-B68D-FC3B5092A311}"/>
    <cellStyle name="40% - Accent3 45 3 4" xfId="36390" xr:uid="{3D874223-5F11-4517-8E1E-163E145FBE94}"/>
    <cellStyle name="40% - Accent3 45 4" xfId="9122" xr:uid="{80A2A49A-1B5E-4B2D-98E4-FCF49CC39887}"/>
    <cellStyle name="40% - Accent3 45 4 2" xfId="14834" xr:uid="{CDF90921-2F96-4F8F-A277-83F94AE3BA66}"/>
    <cellStyle name="40% - Accent3 45 4 2 2" xfId="43512" xr:uid="{D9AC6998-C81B-455A-B7B2-A0E3997BDFAD}"/>
    <cellStyle name="40% - Accent3 45 4 3" xfId="23687" xr:uid="{6BA1F923-85A4-42C7-85E9-734B15F9B00E}"/>
    <cellStyle name="40% - Accent3 45 4 3 2" xfId="52364" xr:uid="{2B99F612-1AB6-4209-BCE7-844D5A2E77C3}"/>
    <cellStyle name="40% - Accent3 45 4 4" xfId="37807" xr:uid="{FA4975E4-2CE6-4B62-8615-44514F302FC1}"/>
    <cellStyle name="40% - Accent3 45 5" xfId="16349" xr:uid="{DC2FDFE0-D44A-4D14-BD8A-E22F84A816A1}"/>
    <cellStyle name="40% - Accent3 45 5 2" xfId="25202" xr:uid="{4961D933-D404-492F-AD3E-82B4EC7B8423}"/>
    <cellStyle name="40% - Accent3 45 5 2 2" xfId="53879" xr:uid="{3E27AA68-2485-4F0F-A052-CE3FE7662582}"/>
    <cellStyle name="40% - Accent3 45 5 3" xfId="45027" xr:uid="{3E27217C-7751-4162-B872-E76BE2D32890}"/>
    <cellStyle name="40% - Accent3 45 6" xfId="17908" xr:uid="{7517640E-EB9D-42DC-9CBA-515662DA2620}"/>
    <cellStyle name="40% - Accent3 45 6 2" xfId="26761" xr:uid="{313D7608-82A6-4ABE-9F2F-73BCFADA7D9E}"/>
    <cellStyle name="40% - Accent3 45 6 2 2" xfId="55438" xr:uid="{D6518B96-2120-4164-AC50-D92BA3F3CE40}"/>
    <cellStyle name="40% - Accent3 45 6 3" xfId="46586" xr:uid="{1A657FD8-6FA1-40DE-BF9F-183AB1C45B06}"/>
    <cellStyle name="40% - Accent3 45 7" xfId="10649" xr:uid="{9200C2D4-B44D-49AB-B8A9-F6E59268BBAA}"/>
    <cellStyle name="40% - Accent3 45 7 2" xfId="28354" xr:uid="{2FFC2D62-31F1-4BE7-AB73-4F36F7758598}"/>
    <cellStyle name="40% - Accent3 45 7 2 2" xfId="57031" xr:uid="{BFFB55F8-BB77-4E68-8259-6B621DAB4A03}"/>
    <cellStyle name="40% - Accent3 45 7 3" xfId="39327" xr:uid="{D5BDCEA7-C531-4715-ACA1-79BDCA9988F2}"/>
    <cellStyle name="40% - Accent3 45 8" xfId="19502" xr:uid="{DC0829FE-3D09-4F8E-97D8-6060EE964F0F}"/>
    <cellStyle name="40% - Accent3 45 8 2" xfId="48179" xr:uid="{4FB6E0F8-06B6-40C1-BF51-D5BE721A0F3C}"/>
    <cellStyle name="40% - Accent3 45 9" xfId="33622" xr:uid="{16AFED41-30C2-4780-A3C9-DA6D0EC345C1}"/>
    <cellStyle name="40% - Accent3 46" xfId="4959" xr:uid="{3D4E93B5-E12F-4218-9FEC-A9B2B1411B38}"/>
    <cellStyle name="40% - Accent3 46 2" xfId="6310" xr:uid="{FE0EA054-21F9-4B55-8C30-5139D7EABE35}"/>
    <cellStyle name="40% - Accent3 46 2 2" xfId="12022" xr:uid="{E3C38CB0-34B4-4A3E-807D-5F7CE22360EC}"/>
    <cellStyle name="40% - Accent3 46 2 2 2" xfId="40700" xr:uid="{C503C0AF-3293-41DB-B230-11B54F70F75F}"/>
    <cellStyle name="40% - Accent3 46 2 3" xfId="20875" xr:uid="{DF6DB602-CB5E-41CF-A1C9-44C27374F05A}"/>
    <cellStyle name="40% - Accent3 46 2 3 2" xfId="49552" xr:uid="{FDC1E830-5D6F-446C-A31F-4001751AF3F9}"/>
    <cellStyle name="40% - Accent3 46 2 4" xfId="34995" xr:uid="{CB7A6A01-C236-4EA4-96B2-54DE3FA43330}"/>
    <cellStyle name="40% - Accent3 46 3" xfId="7727" xr:uid="{E5CA434A-69DC-4213-B4C9-FD22A48686F8}"/>
    <cellStyle name="40% - Accent3 46 3 2" xfId="13439" xr:uid="{E0325A4F-3746-4D86-8705-EEDABD637C04}"/>
    <cellStyle name="40% - Accent3 46 3 2 2" xfId="42117" xr:uid="{37D50E5A-E62D-43BB-A714-08AAE9C9DF77}"/>
    <cellStyle name="40% - Accent3 46 3 3" xfId="22292" xr:uid="{9EB3149D-21CA-48C0-B424-BAC0EAB844D2}"/>
    <cellStyle name="40% - Accent3 46 3 3 2" xfId="50969" xr:uid="{4F658CF2-B96C-49D4-AE12-30C8C77CCB9C}"/>
    <cellStyle name="40% - Accent3 46 3 4" xfId="36412" xr:uid="{870B7A33-3F7D-44A9-9BDB-2D44710492AE}"/>
    <cellStyle name="40% - Accent3 46 4" xfId="9144" xr:uid="{40F70822-8DFB-4BE7-A043-93C63CB0FE4D}"/>
    <cellStyle name="40% - Accent3 46 4 2" xfId="14856" xr:uid="{037CD83B-E115-4734-B5C2-6CD8920C347C}"/>
    <cellStyle name="40% - Accent3 46 4 2 2" xfId="43534" xr:uid="{75DCC207-7F9C-40CE-B8EC-DF757A6D484D}"/>
    <cellStyle name="40% - Accent3 46 4 3" xfId="23709" xr:uid="{22DB071F-D137-4F15-B7A0-AC3D23AA4A88}"/>
    <cellStyle name="40% - Accent3 46 4 3 2" xfId="52386" xr:uid="{3BCD8C80-9C60-4562-82B5-384535E17833}"/>
    <cellStyle name="40% - Accent3 46 4 4" xfId="37829" xr:uid="{5948AC53-ED8F-4479-9680-78903C641EC3}"/>
    <cellStyle name="40% - Accent3 46 5" xfId="16371" xr:uid="{1F2AEFB9-5D4B-406A-82BB-77BBDF8E110A}"/>
    <cellStyle name="40% - Accent3 46 5 2" xfId="25224" xr:uid="{B8353FFF-BB68-4AF0-AB34-0CCEC160D2F0}"/>
    <cellStyle name="40% - Accent3 46 5 2 2" xfId="53901" xr:uid="{F290ACA7-2A04-4306-B16E-2AADF720ADD6}"/>
    <cellStyle name="40% - Accent3 46 5 3" xfId="45049" xr:uid="{266ABE67-ED41-4876-A923-45514C7EB28D}"/>
    <cellStyle name="40% - Accent3 46 6" xfId="17930" xr:uid="{9B6B92E2-110B-47D9-800A-BA28AA1D8D22}"/>
    <cellStyle name="40% - Accent3 46 6 2" xfId="26783" xr:uid="{F7C1BF6C-3AFF-43B0-97C5-8C5D91AA3F37}"/>
    <cellStyle name="40% - Accent3 46 6 2 2" xfId="55460" xr:uid="{F7E1A5BB-6A6F-4482-9ABF-9660B147B6C9}"/>
    <cellStyle name="40% - Accent3 46 6 3" xfId="46608" xr:uid="{A3AC7F86-63D8-4B29-B4CB-92AEE35D03D8}"/>
    <cellStyle name="40% - Accent3 46 7" xfId="10671" xr:uid="{9B380CB8-6FCA-4EC5-97CB-7A69E86626B0}"/>
    <cellStyle name="40% - Accent3 46 7 2" xfId="28376" xr:uid="{2598FE5C-D265-4492-AD04-175DC31724D1}"/>
    <cellStyle name="40% - Accent3 46 7 2 2" xfId="57053" xr:uid="{C7B8F19A-54A2-41DD-9E27-4F5EDC939DB6}"/>
    <cellStyle name="40% - Accent3 46 7 3" xfId="39349" xr:uid="{DF262C9A-07C2-4697-B2F6-6C54F40EEBF6}"/>
    <cellStyle name="40% - Accent3 46 8" xfId="19524" xr:uid="{CEC7AEC5-D4E4-49C7-916B-5C9B4F774AC5}"/>
    <cellStyle name="40% - Accent3 46 8 2" xfId="48201" xr:uid="{0F569596-80A6-4FBB-AB45-D585BF9805E8}"/>
    <cellStyle name="40% - Accent3 46 9" xfId="33644" xr:uid="{B5DE1818-A3AB-4A2E-8C94-9C5CB7A54509}"/>
    <cellStyle name="40% - Accent3 47" xfId="4981" xr:uid="{E29B3B32-3ADF-43E7-9228-88DC9207EB99}"/>
    <cellStyle name="40% - Accent3 47 2" xfId="6332" xr:uid="{AFEFC096-CF4B-4E43-9160-C5D87A799785}"/>
    <cellStyle name="40% - Accent3 47 2 2" xfId="12044" xr:uid="{80203DD2-AE4D-4E4C-B12D-8858F7797848}"/>
    <cellStyle name="40% - Accent3 47 2 2 2" xfId="40722" xr:uid="{1E33883A-8A69-49FE-B739-C38D258FC426}"/>
    <cellStyle name="40% - Accent3 47 2 3" xfId="20897" xr:uid="{4FAA1255-F84F-4932-84DE-C57C9F4D0A56}"/>
    <cellStyle name="40% - Accent3 47 2 3 2" xfId="49574" xr:uid="{AC0FA787-6131-4AAB-9B9C-355D031A1598}"/>
    <cellStyle name="40% - Accent3 47 2 4" xfId="35017" xr:uid="{29885321-5A1C-4CDF-9002-8D17E38D2F74}"/>
    <cellStyle name="40% - Accent3 47 3" xfId="7749" xr:uid="{96262730-CD55-4F76-A874-8DBBE4D70737}"/>
    <cellStyle name="40% - Accent3 47 3 2" xfId="13461" xr:uid="{5D36B820-A4AF-435B-B8E0-7830316E7607}"/>
    <cellStyle name="40% - Accent3 47 3 2 2" xfId="42139" xr:uid="{5616D9AA-FFB3-472D-A5C6-D037CDE86FB8}"/>
    <cellStyle name="40% - Accent3 47 3 3" xfId="22314" xr:uid="{753E2F63-1C7E-4960-B560-F5F9A2237ACF}"/>
    <cellStyle name="40% - Accent3 47 3 3 2" xfId="50991" xr:uid="{B9AB03DF-3051-493D-9524-2352299A296A}"/>
    <cellStyle name="40% - Accent3 47 3 4" xfId="36434" xr:uid="{6A765A8B-A374-4139-82CB-417B00E38067}"/>
    <cellStyle name="40% - Accent3 47 4" xfId="9166" xr:uid="{D9AD996E-E13E-44F2-B59D-9887255D18EB}"/>
    <cellStyle name="40% - Accent3 47 4 2" xfId="14878" xr:uid="{B20F1E7C-8390-4115-BEBA-0987B48B79B4}"/>
    <cellStyle name="40% - Accent3 47 4 2 2" xfId="43556" xr:uid="{A1B8899E-D15D-42FA-9124-814337D483A6}"/>
    <cellStyle name="40% - Accent3 47 4 3" xfId="23731" xr:uid="{CD27ADC2-C113-410E-958A-942DAB39E1AE}"/>
    <cellStyle name="40% - Accent3 47 4 3 2" xfId="52408" xr:uid="{8EE49762-FCFF-4140-ADEF-55CFA1851AB4}"/>
    <cellStyle name="40% - Accent3 47 4 4" xfId="37851" xr:uid="{EA4A45DD-0EF2-4B3E-9BF6-365AE9ED420A}"/>
    <cellStyle name="40% - Accent3 47 5" xfId="16393" xr:uid="{6FCCEA2A-B1B5-4687-BE4B-53C4092D2211}"/>
    <cellStyle name="40% - Accent3 47 5 2" xfId="25246" xr:uid="{1104E2D0-5D18-41BF-9AF9-B18AF01FD3DA}"/>
    <cellStyle name="40% - Accent3 47 5 2 2" xfId="53923" xr:uid="{7BDB4B05-DE7B-4727-A700-C19FC69E40AF}"/>
    <cellStyle name="40% - Accent3 47 5 3" xfId="45071" xr:uid="{C5322EAA-AD96-4F65-B895-B3B8AE672B25}"/>
    <cellStyle name="40% - Accent3 47 6" xfId="17952" xr:uid="{0911C8F6-256D-4BA5-BDDB-1F92D90EE958}"/>
    <cellStyle name="40% - Accent3 47 6 2" xfId="26805" xr:uid="{7E097DA8-7623-4109-8ACC-D3C9CDACDC7B}"/>
    <cellStyle name="40% - Accent3 47 6 2 2" xfId="55482" xr:uid="{4202962D-F4AD-45C8-A39F-CA2E74B018A7}"/>
    <cellStyle name="40% - Accent3 47 6 3" xfId="46630" xr:uid="{09202225-CB14-408D-9897-F8C331257392}"/>
    <cellStyle name="40% - Accent3 47 7" xfId="10693" xr:uid="{92A15B51-BA07-4AB0-83FE-A9641C857498}"/>
    <cellStyle name="40% - Accent3 47 7 2" xfId="28398" xr:uid="{2F78A808-AF31-4D07-8597-3B1D2FAAE538}"/>
    <cellStyle name="40% - Accent3 47 7 2 2" xfId="57075" xr:uid="{2FE2A228-861A-40FF-9691-38EBF9B1D162}"/>
    <cellStyle name="40% - Accent3 47 7 3" xfId="39371" xr:uid="{9AC1E528-48E3-4348-8486-ACF90E36CC7D}"/>
    <cellStyle name="40% - Accent3 47 8" xfId="19546" xr:uid="{95CC05FB-8FB4-47D3-9AF8-B575219D7C7F}"/>
    <cellStyle name="40% - Accent3 47 8 2" xfId="48223" xr:uid="{47D8FBFF-297C-4BD3-857C-A38A9225CA26}"/>
    <cellStyle name="40% - Accent3 47 9" xfId="33666" xr:uid="{D55983CD-D09F-4D4A-BB25-9DD70F9D20B6}"/>
    <cellStyle name="40% - Accent3 48" xfId="5003" xr:uid="{A7C178E7-5E45-463E-9A0F-49A6D5E042CA}"/>
    <cellStyle name="40% - Accent3 48 2" xfId="6354" xr:uid="{5FB5D13B-5B03-4400-B19A-080B749CBB2F}"/>
    <cellStyle name="40% - Accent3 48 2 2" xfId="12066" xr:uid="{1FEE4075-E949-4BC5-B653-CF648253FBC8}"/>
    <cellStyle name="40% - Accent3 48 2 2 2" xfId="40744" xr:uid="{38AB2BDB-C577-4ED3-A4C0-27CC9F0E9189}"/>
    <cellStyle name="40% - Accent3 48 2 3" xfId="20919" xr:uid="{AB81CAD3-B380-4EA3-8BC8-6EFEDD1F62E3}"/>
    <cellStyle name="40% - Accent3 48 2 3 2" xfId="49596" xr:uid="{C9045E4B-839E-4F06-A19C-58714D897C1F}"/>
    <cellStyle name="40% - Accent3 48 2 4" xfId="35039" xr:uid="{AF23E025-0DDF-4CEC-8242-F5656D6FACEA}"/>
    <cellStyle name="40% - Accent3 48 3" xfId="7771" xr:uid="{E834259C-548E-4831-BA7E-28207FF4597A}"/>
    <cellStyle name="40% - Accent3 48 3 2" xfId="13483" xr:uid="{D23A4CE4-A0E2-46A4-8C73-95B2BEBB4A53}"/>
    <cellStyle name="40% - Accent3 48 3 2 2" xfId="42161" xr:uid="{4E41A0D1-E414-4CA6-8225-A3A1DDCBB81C}"/>
    <cellStyle name="40% - Accent3 48 3 3" xfId="22336" xr:uid="{EEDC9C92-3608-4FD6-B67A-4DA66CA63B7B}"/>
    <cellStyle name="40% - Accent3 48 3 3 2" xfId="51013" xr:uid="{C25BC259-BB54-4786-9258-40A3497B45C4}"/>
    <cellStyle name="40% - Accent3 48 3 4" xfId="36456" xr:uid="{0D83DA68-8C67-4CEE-A3FC-0E07980CCCB1}"/>
    <cellStyle name="40% - Accent3 48 4" xfId="9188" xr:uid="{AB3747C1-F52A-4211-AF0B-60F3C55C3F53}"/>
    <cellStyle name="40% - Accent3 48 4 2" xfId="14900" xr:uid="{0556275F-67A1-415D-8D60-0B556E3FA3E6}"/>
    <cellStyle name="40% - Accent3 48 4 2 2" xfId="43578" xr:uid="{A5588EBA-333A-43A7-AA70-D0C5C2694E1D}"/>
    <cellStyle name="40% - Accent3 48 4 3" xfId="23753" xr:uid="{3A33348D-9995-48C6-9CB9-BDAD3E0499BA}"/>
    <cellStyle name="40% - Accent3 48 4 3 2" xfId="52430" xr:uid="{A8596E8D-61AA-4489-ABCB-016DF66EF631}"/>
    <cellStyle name="40% - Accent3 48 4 4" xfId="37873" xr:uid="{19537DA6-C691-46AF-858D-02CDA2CCB569}"/>
    <cellStyle name="40% - Accent3 48 5" xfId="16415" xr:uid="{CEFD320A-4E78-4553-AD7D-1C0B3BDC8543}"/>
    <cellStyle name="40% - Accent3 48 5 2" xfId="25268" xr:uid="{660DABF5-5BBC-4104-8E9A-6EC9CEDCBF89}"/>
    <cellStyle name="40% - Accent3 48 5 2 2" xfId="53945" xr:uid="{19C5453A-FB9B-4C37-8B9B-7E05527BC7CD}"/>
    <cellStyle name="40% - Accent3 48 5 3" xfId="45093" xr:uid="{41EBDA38-1579-41F9-87E1-3D7F16EC06F4}"/>
    <cellStyle name="40% - Accent3 48 6" xfId="17974" xr:uid="{AAAEA884-62CB-4C37-98B3-74C35DF1325B}"/>
    <cellStyle name="40% - Accent3 48 6 2" xfId="26827" xr:uid="{BF12D2E8-C7B4-49AB-90C1-E78C5E615E12}"/>
    <cellStyle name="40% - Accent3 48 6 2 2" xfId="55504" xr:uid="{1628C2D1-5FBF-4EFF-A38F-E852B3654679}"/>
    <cellStyle name="40% - Accent3 48 6 3" xfId="46652" xr:uid="{12A50DEE-11F4-4570-914A-3060975E4955}"/>
    <cellStyle name="40% - Accent3 48 7" xfId="10715" xr:uid="{84F9B03A-EBF0-4F8A-8A39-9F9F633AF23C}"/>
    <cellStyle name="40% - Accent3 48 7 2" xfId="28420" xr:uid="{06D58903-FAA7-492B-B78E-F2819C61BA23}"/>
    <cellStyle name="40% - Accent3 48 7 2 2" xfId="57097" xr:uid="{238E79E6-F255-49A1-905E-6A8B2D0884EE}"/>
    <cellStyle name="40% - Accent3 48 7 3" xfId="39393" xr:uid="{96FA43BC-F540-44EC-B8D6-D621A71C5F09}"/>
    <cellStyle name="40% - Accent3 48 8" xfId="19568" xr:uid="{0471B868-83B2-42FA-BE50-8E3784893C76}"/>
    <cellStyle name="40% - Accent3 48 8 2" xfId="48245" xr:uid="{2ACCECC5-C7D0-449F-9123-D2B567BDC861}"/>
    <cellStyle name="40% - Accent3 48 9" xfId="33688" xr:uid="{41024A67-1343-40A3-9E2E-4749A492D567}"/>
    <cellStyle name="40% - Accent3 49" xfId="5025" xr:uid="{D75155C2-4BE7-4D74-8C29-59C68D2F6E19}"/>
    <cellStyle name="40% - Accent3 49 2" xfId="6376" xr:uid="{1CA03A89-6006-43E7-98EA-CACA8810D2FC}"/>
    <cellStyle name="40% - Accent3 49 2 2" xfId="12088" xr:uid="{A7811505-E819-49A6-BBEF-74EC2DA78C1A}"/>
    <cellStyle name="40% - Accent3 49 2 2 2" xfId="40766" xr:uid="{7664C61A-E9F0-4E23-9CD0-5A5FE59B2B92}"/>
    <cellStyle name="40% - Accent3 49 2 3" xfId="20941" xr:uid="{0795BFFE-AFB0-420E-8F7B-AF29F874EA99}"/>
    <cellStyle name="40% - Accent3 49 2 3 2" xfId="49618" xr:uid="{1F7F22BE-712E-42E2-8D13-FFE4154BD111}"/>
    <cellStyle name="40% - Accent3 49 2 4" xfId="35061" xr:uid="{CCA6E534-B73B-44EC-9612-3956335A0DFE}"/>
    <cellStyle name="40% - Accent3 49 3" xfId="7793" xr:uid="{3C052B3E-9BE1-4766-82AA-9403F9AB544D}"/>
    <cellStyle name="40% - Accent3 49 3 2" xfId="13505" xr:uid="{A8445785-D6C5-47FE-B16E-A07DDAE7057F}"/>
    <cellStyle name="40% - Accent3 49 3 2 2" xfId="42183" xr:uid="{0CA3AE7D-EB91-4682-9FC3-2B9372D5E519}"/>
    <cellStyle name="40% - Accent3 49 3 3" xfId="22358" xr:uid="{280E7E09-7B78-4B11-B3AB-75F1B9DAFEC6}"/>
    <cellStyle name="40% - Accent3 49 3 3 2" xfId="51035" xr:uid="{400BF7C4-6D25-41E4-A88B-ED0663DB3093}"/>
    <cellStyle name="40% - Accent3 49 3 4" xfId="36478" xr:uid="{A4A2B919-34AB-4FAC-8A1C-E533448345B6}"/>
    <cellStyle name="40% - Accent3 49 4" xfId="9210" xr:uid="{8EC3CEB2-6AEE-4526-AE89-D10A6452EB97}"/>
    <cellStyle name="40% - Accent3 49 4 2" xfId="14922" xr:uid="{246E771C-611D-4503-9B0F-546FBE05228D}"/>
    <cellStyle name="40% - Accent3 49 4 2 2" xfId="43600" xr:uid="{1D964A48-A62B-413E-8AC4-F4A07781CDC1}"/>
    <cellStyle name="40% - Accent3 49 4 3" xfId="23775" xr:uid="{90FB36A8-7153-4CE6-9F02-04FED0ED361D}"/>
    <cellStyle name="40% - Accent3 49 4 3 2" xfId="52452" xr:uid="{FF557623-91BF-4C36-8D20-CEC8839376CC}"/>
    <cellStyle name="40% - Accent3 49 4 4" xfId="37895" xr:uid="{41BB0E89-243D-490C-B248-87BA395A5F08}"/>
    <cellStyle name="40% - Accent3 49 5" xfId="16437" xr:uid="{15B69F6E-D220-4F96-9B5F-D2ECFDAC57AE}"/>
    <cellStyle name="40% - Accent3 49 5 2" xfId="25290" xr:uid="{B7FE3E9B-7399-4186-8B93-EE15E2EAAA94}"/>
    <cellStyle name="40% - Accent3 49 5 2 2" xfId="53967" xr:uid="{ABA725CD-CB50-4E61-8C38-90EE4DF6B647}"/>
    <cellStyle name="40% - Accent3 49 5 3" xfId="45115" xr:uid="{FCA24D0B-0141-4038-A0BE-43E6F9FD478F}"/>
    <cellStyle name="40% - Accent3 49 6" xfId="17996" xr:uid="{0AFA80B7-791F-4572-A347-9DAA30C0CEBA}"/>
    <cellStyle name="40% - Accent3 49 6 2" xfId="26849" xr:uid="{3C4817D2-8C77-4C95-AE10-F900C725E958}"/>
    <cellStyle name="40% - Accent3 49 6 2 2" xfId="55526" xr:uid="{42569068-A964-4251-BF1A-2AF0CBC73B0E}"/>
    <cellStyle name="40% - Accent3 49 6 3" xfId="46674" xr:uid="{DE685D28-83C6-40E5-B98B-88FE0FB5EE60}"/>
    <cellStyle name="40% - Accent3 49 7" xfId="10737" xr:uid="{AD7DB960-EACD-47A7-B9B9-0E2AD1177ADD}"/>
    <cellStyle name="40% - Accent3 49 7 2" xfId="28442" xr:uid="{5D3B3147-57A2-45ED-8925-33267CC72372}"/>
    <cellStyle name="40% - Accent3 49 7 2 2" xfId="57119" xr:uid="{CB49898C-718F-47CB-ACF1-A2D994E23CB5}"/>
    <cellStyle name="40% - Accent3 49 7 3" xfId="39415" xr:uid="{C4064AC0-1A77-4FEE-9EDF-4CECD019973B}"/>
    <cellStyle name="40% - Accent3 49 8" xfId="19590" xr:uid="{89DB5051-8A85-40B3-8C70-C8796F2B74DF}"/>
    <cellStyle name="40% - Accent3 49 8 2" xfId="48267" xr:uid="{3BAA6B81-F433-45BC-81D7-56C4BB26B9FD}"/>
    <cellStyle name="40% - Accent3 49 9" xfId="33710" xr:uid="{740B70FB-E221-43EE-B1BA-E899F3705863}"/>
    <cellStyle name="40% - Accent3 5" xfId="250" xr:uid="{373700DF-9B32-49C8-8D3D-BFB6E94F177C}"/>
    <cellStyle name="40% - Accent3 5 10" xfId="4057" xr:uid="{58D59EF1-C159-44FE-A92B-AD2107C948E6}"/>
    <cellStyle name="40% - Accent3 5 10 2" xfId="32742" xr:uid="{6C9C05F9-37C7-4442-93A7-263E93231324}"/>
    <cellStyle name="40% - Accent3 5 11" xfId="9769" xr:uid="{30D3B366-C6B9-4151-B0EF-A2BD619499E6}"/>
    <cellStyle name="40% - Accent3 5 11 2" xfId="38447" xr:uid="{212307F0-197D-439C-88FD-ED4C0386CC63}"/>
    <cellStyle name="40% - Accent3 5 12" xfId="18622" xr:uid="{941EA655-5C3B-4C56-BE56-4635F54DDB96}"/>
    <cellStyle name="40% - Accent3 5 12 2" xfId="47299" xr:uid="{EC04D6B3-2342-40AC-94CD-3E21B350DF91}"/>
    <cellStyle name="40% - Accent3 5 13" xfId="29167" xr:uid="{CD237C77-2ED9-4DEA-B151-756A39DF67F7}"/>
    <cellStyle name="40% - Accent3 5 2" xfId="327" xr:uid="{9E21BC64-2152-4636-97B0-08CF6DAEBEFE}"/>
    <cellStyle name="40% - Accent3 5 2 2" xfId="2294" xr:uid="{25711F9A-0FC2-4D36-8F88-A5A6CAE4FDBA}"/>
    <cellStyle name="40% - Accent3 5 2 2 2" xfId="31034" xr:uid="{D138B0D1-ACC1-4369-99DC-0247AEE29D29}"/>
    <cellStyle name="40% - Accent3 5 2 3" xfId="5408" xr:uid="{DA5E7D6E-B19B-44E2-8311-C37C77EED279}"/>
    <cellStyle name="40% - Accent3 5 2 3 2" xfId="34093" xr:uid="{DA932DB6-2EC3-4044-911A-450DAD6F2244}"/>
    <cellStyle name="40% - Accent3 5 2 4" xfId="11120" xr:uid="{94099B3A-0C4E-4142-8770-98404AC6FFF4}"/>
    <cellStyle name="40% - Accent3 5 2 4 2" xfId="39798" xr:uid="{C1C9251D-0703-4DA7-B20E-0B1DCE1D3749}"/>
    <cellStyle name="40% - Accent3 5 2 5" xfId="19973" xr:uid="{09B5C556-8A40-4A41-B543-4CAD592D1648}"/>
    <cellStyle name="40% - Accent3 5 2 5 2" xfId="48650" xr:uid="{CF56CA5C-E014-447F-B6C6-EFC12C203255}"/>
    <cellStyle name="40% - Accent3 5 2 6" xfId="29241" xr:uid="{D79F4032-EF67-46F2-A3AB-D4FB2968A139}"/>
    <cellStyle name="40% - Accent3 5 3" xfId="436" xr:uid="{0489B115-8E67-4B47-8EB5-4869B1E53BEB}"/>
    <cellStyle name="40% - Accent3 5 3 2" xfId="2390" xr:uid="{1C749660-A4D4-40E1-B97E-B969DE7E774E}"/>
    <cellStyle name="40% - Accent3 5 3 2 2" xfId="31130" xr:uid="{CDB1E3A0-58F4-4E9D-A717-51378F60D926}"/>
    <cellStyle name="40% - Accent3 5 3 3" xfId="6825" xr:uid="{98043BB8-B41C-48BA-83AC-097F10ED0155}"/>
    <cellStyle name="40% - Accent3 5 3 3 2" xfId="35510" xr:uid="{346C3881-31F6-4CA6-AD12-F6C3F3698DA7}"/>
    <cellStyle name="40% - Accent3 5 3 4" xfId="12537" xr:uid="{FCFD5B2A-DB3D-4828-9120-17437826BD0E}"/>
    <cellStyle name="40% - Accent3 5 3 4 2" xfId="41215" xr:uid="{1975EBC5-FB74-4650-8C23-F414EA9D1EDB}"/>
    <cellStyle name="40% - Accent3 5 3 5" xfId="21390" xr:uid="{D86972BD-EBB4-4373-B85E-D62C209DD389}"/>
    <cellStyle name="40% - Accent3 5 3 5 2" xfId="50067" xr:uid="{0C403ADD-AD0F-4260-BE6C-EBD9DA2F23CA}"/>
    <cellStyle name="40% - Accent3 5 3 6" xfId="29337" xr:uid="{8BE180D8-A09D-4F03-AE7C-151D45439EE0}"/>
    <cellStyle name="40% - Accent3 5 4" xfId="555" xr:uid="{C8F57949-B8ED-41CC-B7B3-062B618985EA}"/>
    <cellStyle name="40% - Accent3 5 4 2" xfId="2509" xr:uid="{DECB6B3E-AA47-4B1C-940A-F27DE411DEA9}"/>
    <cellStyle name="40% - Accent3 5 4 2 2" xfId="31249" xr:uid="{B32BCAD4-66CF-420A-A628-786B01C48DE7}"/>
    <cellStyle name="40% - Accent3 5 4 3" xfId="8242" xr:uid="{4AE9A757-F32E-4BB9-AC8F-209DC2EA42A4}"/>
    <cellStyle name="40% - Accent3 5 4 3 2" xfId="36927" xr:uid="{8FC34D4A-3AF0-4F33-8082-A45B0306EDE6}"/>
    <cellStyle name="40% - Accent3 5 4 4" xfId="13954" xr:uid="{C1DF3A28-D3F9-4341-9220-5A546C03FFF8}"/>
    <cellStyle name="40% - Accent3 5 4 4 2" xfId="42632" xr:uid="{DCFE976A-775E-4AE1-90E3-97E4887BD220}"/>
    <cellStyle name="40% - Accent3 5 4 5" xfId="22807" xr:uid="{8D17B5FC-C784-4026-BF67-5DF0109AD3AF}"/>
    <cellStyle name="40% - Accent3 5 4 5 2" xfId="51484" xr:uid="{60BA3A51-8440-4329-83B8-55B682B0FC0F}"/>
    <cellStyle name="40% - Accent3 5 4 6" xfId="29456" xr:uid="{70ED3BBF-2CE1-42AF-8A9E-68ECF4D0D374}"/>
    <cellStyle name="40% - Accent3 5 5" xfId="696" xr:uid="{1CD55499-89D7-4C8F-A988-81693C747DE1}"/>
    <cellStyle name="40% - Accent3 5 5 2" xfId="2650" xr:uid="{45739AAE-9BE7-46A7-8E1E-F6835BB5BFB7}"/>
    <cellStyle name="40% - Accent3 5 5 2 2" xfId="31390" xr:uid="{12F8CF9C-9E7F-4F08-B090-F65195014BDA}"/>
    <cellStyle name="40% - Accent3 5 5 3" xfId="15469" xr:uid="{1F523805-59A9-4C26-BE36-8AFA0E1C2DC1}"/>
    <cellStyle name="40% - Accent3 5 5 3 2" xfId="44147" xr:uid="{8B8B987F-A581-4948-A0B6-8BC604DB4D0F}"/>
    <cellStyle name="40% - Accent3 5 5 4" xfId="24322" xr:uid="{36409B95-A87D-466B-B899-238AB25CB266}"/>
    <cellStyle name="40% - Accent3 5 5 4 2" xfId="52999" xr:uid="{730BA571-B259-46CA-A3B5-BAC57EDC38F7}"/>
    <cellStyle name="40% - Accent3 5 5 5" xfId="29597" xr:uid="{618BBE7C-060E-4F24-A37D-1625B4CC3168}"/>
    <cellStyle name="40% - Accent3 5 6" xfId="969" xr:uid="{1B5F9B18-1BBC-4322-9C62-BD9119B9773B}"/>
    <cellStyle name="40% - Accent3 5 6 2" xfId="2923" xr:uid="{6234C56D-E074-4CA2-A887-16917E9145BB}"/>
    <cellStyle name="40% - Accent3 5 6 2 2" xfId="31663" xr:uid="{0AE755BE-F733-40E2-9839-58AA01E1E924}"/>
    <cellStyle name="40% - Accent3 5 6 3" xfId="17028" xr:uid="{4F8D85EB-7D43-42B2-95C1-DD75EA6EC362}"/>
    <cellStyle name="40% - Accent3 5 6 3 2" xfId="45706" xr:uid="{C6D431F6-5273-4067-9AD6-45264E80E858}"/>
    <cellStyle name="40% - Accent3 5 6 4" xfId="25881" xr:uid="{88C38692-C70B-4785-847E-64A95F4C712E}"/>
    <cellStyle name="40% - Accent3 5 6 4 2" xfId="54558" xr:uid="{4F477EE2-A66E-4C9E-8F5E-DCABD4D63FB0}"/>
    <cellStyle name="40% - Accent3 5 6 5" xfId="29870" xr:uid="{D31BFC4E-53C2-4407-8CA4-9E53786A6E5D}"/>
    <cellStyle name="40% - Accent3 5 7" xfId="1264" xr:uid="{E0036D3A-11EB-4D39-8413-C0A7D4B3DA57}"/>
    <cellStyle name="40% - Accent3 5 7 2" xfId="3218" xr:uid="{5514B9F0-D77F-407E-B488-BF193E7254BA}"/>
    <cellStyle name="40% - Accent3 5 7 2 2" xfId="31958" xr:uid="{2381CCC1-B12A-407D-A6C6-68336C842D94}"/>
    <cellStyle name="40% - Accent3 5 7 3" xfId="27474" xr:uid="{6E6AE1E5-1E3A-4B36-8847-71866A403902}"/>
    <cellStyle name="40% - Accent3 5 7 3 2" xfId="56151" xr:uid="{78290978-9771-47CE-ACBC-6D8908B48A88}"/>
    <cellStyle name="40% - Accent3 5 7 4" xfId="30165" xr:uid="{4648BAB7-2434-4F04-A60C-8EC8B21CD53C}"/>
    <cellStyle name="40% - Accent3 5 8" xfId="1603" xr:uid="{5DAE7AF6-0E32-4193-AD38-EE9AD0AB2749}"/>
    <cellStyle name="40% - Accent3 5 8 2" xfId="3557" xr:uid="{CC182562-2661-46F4-BFEC-0FA5FCA34589}"/>
    <cellStyle name="40% - Accent3 5 8 2 2" xfId="32297" xr:uid="{5B836DE8-5E76-4BE4-A1C0-FBE0205953E0}"/>
    <cellStyle name="40% - Accent3 5 8 3" xfId="30504" xr:uid="{D87328B2-1B4C-4A65-9BAF-57E2688ADC38}"/>
    <cellStyle name="40% - Accent3 5 9" xfId="2218" xr:uid="{97BB94A9-77EF-4EB1-975B-30CBED288F2A}"/>
    <cellStyle name="40% - Accent3 5 9 2" xfId="30959" xr:uid="{B7F1FFD9-09D1-4697-80D2-204FD65E1EE6}"/>
    <cellStyle name="40% - Accent3 50" xfId="5047" xr:uid="{17F25EEB-144B-4DA9-A238-381042345A0E}"/>
    <cellStyle name="40% - Accent3 50 2" xfId="6398" xr:uid="{433DB0FA-E345-4C2C-A8B6-43B0AAFC80F9}"/>
    <cellStyle name="40% - Accent3 50 2 2" xfId="12110" xr:uid="{8305AADB-2A86-4026-BB64-48CBC3296707}"/>
    <cellStyle name="40% - Accent3 50 2 2 2" xfId="40788" xr:uid="{5840C1C6-F004-43DE-843E-BAF403C1F019}"/>
    <cellStyle name="40% - Accent3 50 2 3" xfId="20963" xr:uid="{2F02D74D-D125-4D69-9621-C6B3345C79A3}"/>
    <cellStyle name="40% - Accent3 50 2 3 2" xfId="49640" xr:uid="{04E86B02-D7F7-49D2-A8CF-C660315E60BE}"/>
    <cellStyle name="40% - Accent3 50 2 4" xfId="35083" xr:uid="{AA237A96-082B-43C1-8FE3-D708415B753A}"/>
    <cellStyle name="40% - Accent3 50 3" xfId="7815" xr:uid="{4FC5F78E-04BB-4F47-8147-1700F32FD091}"/>
    <cellStyle name="40% - Accent3 50 3 2" xfId="13527" xr:uid="{28333A46-F073-4DC2-9DAA-7895F2A7D3F8}"/>
    <cellStyle name="40% - Accent3 50 3 2 2" xfId="42205" xr:uid="{2B89DD43-E90E-4D46-88BF-D353EEFE22AC}"/>
    <cellStyle name="40% - Accent3 50 3 3" xfId="22380" xr:uid="{0F97B5ED-2165-488F-84D3-502D7DD4FF8B}"/>
    <cellStyle name="40% - Accent3 50 3 3 2" xfId="51057" xr:uid="{4EDE2249-772C-4ED4-B894-95A238782440}"/>
    <cellStyle name="40% - Accent3 50 3 4" xfId="36500" xr:uid="{6C2BF0E4-A28E-41CE-9608-9C1B50BE556F}"/>
    <cellStyle name="40% - Accent3 50 4" xfId="9232" xr:uid="{57944DC6-27AB-4F18-A485-EB9689CB91CC}"/>
    <cellStyle name="40% - Accent3 50 4 2" xfId="14944" xr:uid="{8F350952-A8BF-4980-B415-E37B61440654}"/>
    <cellStyle name="40% - Accent3 50 4 2 2" xfId="43622" xr:uid="{F8F2889E-7E16-4F25-B10E-D07A2009C8A8}"/>
    <cellStyle name="40% - Accent3 50 4 3" xfId="23797" xr:uid="{84257984-C75C-457E-9C05-C8E5108F844C}"/>
    <cellStyle name="40% - Accent3 50 4 3 2" xfId="52474" xr:uid="{41350464-8197-4C0C-8C1D-DF7CFBA33AE9}"/>
    <cellStyle name="40% - Accent3 50 4 4" xfId="37917" xr:uid="{D73BB434-1442-4499-B113-D3FE5FE015C3}"/>
    <cellStyle name="40% - Accent3 50 5" xfId="16459" xr:uid="{5625C564-693D-41F3-88CD-0989946C32DD}"/>
    <cellStyle name="40% - Accent3 50 5 2" xfId="25312" xr:uid="{9A1B06AC-5E04-4FAC-92DE-7F66A77F5AEC}"/>
    <cellStyle name="40% - Accent3 50 5 2 2" xfId="53989" xr:uid="{2ACFE487-2265-4EB5-8247-3FE2073EE73B}"/>
    <cellStyle name="40% - Accent3 50 5 3" xfId="45137" xr:uid="{86789EB4-25DF-45CA-BDBD-2C0AF06EFBDF}"/>
    <cellStyle name="40% - Accent3 50 6" xfId="18018" xr:uid="{2D9D833C-83EB-416E-B987-27D8E46EA53F}"/>
    <cellStyle name="40% - Accent3 50 6 2" xfId="26871" xr:uid="{2E14A24B-6A9A-4E62-8582-B594BDD45F80}"/>
    <cellStyle name="40% - Accent3 50 6 2 2" xfId="55548" xr:uid="{86AE8668-F2D0-4132-A986-0DC3E8CCA793}"/>
    <cellStyle name="40% - Accent3 50 6 3" xfId="46696" xr:uid="{2F629A90-E426-40ED-8FDF-D1B87A819681}"/>
    <cellStyle name="40% - Accent3 50 7" xfId="10759" xr:uid="{8545E2AC-6437-4607-A580-FA3DFD285624}"/>
    <cellStyle name="40% - Accent3 50 7 2" xfId="28464" xr:uid="{5952D72D-F5A5-4F72-A003-76C0A0E72B31}"/>
    <cellStyle name="40% - Accent3 50 7 2 2" xfId="57141" xr:uid="{1B47034A-654D-446A-AA8C-074659311F9A}"/>
    <cellStyle name="40% - Accent3 50 7 3" xfId="39437" xr:uid="{BF4D3319-940F-4290-99C9-48633D00856F}"/>
    <cellStyle name="40% - Accent3 50 8" xfId="19612" xr:uid="{EDC7BF09-76F0-47D7-9DC7-FFE688C5199B}"/>
    <cellStyle name="40% - Accent3 50 8 2" xfId="48289" xr:uid="{3FEAE5F7-E9E5-4266-8FE0-CB5CBFBD5A5D}"/>
    <cellStyle name="40% - Accent3 50 9" xfId="33732" xr:uid="{C28613C2-E1AE-4797-B570-5E299EEEB019}"/>
    <cellStyle name="40% - Accent3 51" xfId="5069" xr:uid="{5B72AA15-4CDF-4696-B433-40F0F44DDD07}"/>
    <cellStyle name="40% - Accent3 51 2" xfId="6420" xr:uid="{17A5F4D1-AE10-420E-B60E-12CB356985DA}"/>
    <cellStyle name="40% - Accent3 51 2 2" xfId="12132" xr:uid="{32E99DF4-05D8-4D44-9836-0ED5CF61C25D}"/>
    <cellStyle name="40% - Accent3 51 2 2 2" xfId="40810" xr:uid="{D4281876-CF81-4EED-BE31-FE719A39297A}"/>
    <cellStyle name="40% - Accent3 51 2 3" xfId="20985" xr:uid="{A65AF975-2DF9-4148-AD23-32DA64602437}"/>
    <cellStyle name="40% - Accent3 51 2 3 2" xfId="49662" xr:uid="{C36B2F8C-E2F3-4245-A55E-82057AF62EFA}"/>
    <cellStyle name="40% - Accent3 51 2 4" xfId="35105" xr:uid="{C4581FA1-6825-4979-8573-1F8E90E7F050}"/>
    <cellStyle name="40% - Accent3 51 3" xfId="7837" xr:uid="{4C2291D7-B31F-47C1-8D12-B498254E3D42}"/>
    <cellStyle name="40% - Accent3 51 3 2" xfId="13549" xr:uid="{A9E4B9A2-761B-495F-B380-31447AE6FC21}"/>
    <cellStyle name="40% - Accent3 51 3 2 2" xfId="42227" xr:uid="{10B55187-D11E-41DD-A6E4-8584E00865A0}"/>
    <cellStyle name="40% - Accent3 51 3 3" xfId="22402" xr:uid="{E89F2C05-A185-4CEF-BDA3-08E1898D3356}"/>
    <cellStyle name="40% - Accent3 51 3 3 2" xfId="51079" xr:uid="{B6A651DE-AB27-4DA9-898A-50517F85A78C}"/>
    <cellStyle name="40% - Accent3 51 3 4" xfId="36522" xr:uid="{E6A62189-CF1C-45B5-A3D4-D27645DA1EB9}"/>
    <cellStyle name="40% - Accent3 51 4" xfId="9254" xr:uid="{92B58736-2A45-490D-9735-426E2C0BA0E8}"/>
    <cellStyle name="40% - Accent3 51 4 2" xfId="14966" xr:uid="{43FDA69A-BC88-4CDA-AA82-D84448A12271}"/>
    <cellStyle name="40% - Accent3 51 4 2 2" xfId="43644" xr:uid="{F2AE59BB-6D84-4566-B88D-4C9DF9F6175E}"/>
    <cellStyle name="40% - Accent3 51 4 3" xfId="23819" xr:uid="{5F3603A7-DB94-4ECC-90F9-E449CA4AC76A}"/>
    <cellStyle name="40% - Accent3 51 4 3 2" xfId="52496" xr:uid="{EA03C7E3-D8A5-4EDB-A058-C0F325F95D82}"/>
    <cellStyle name="40% - Accent3 51 4 4" xfId="37939" xr:uid="{0827966A-F7CD-457B-8D1D-2AF29FA93F57}"/>
    <cellStyle name="40% - Accent3 51 5" xfId="16481" xr:uid="{C4DC1D7F-1047-4B23-831C-D1700CDF84FE}"/>
    <cellStyle name="40% - Accent3 51 5 2" xfId="25334" xr:uid="{F956F975-F6AA-4F7F-BF3C-DB885DB0F0B9}"/>
    <cellStyle name="40% - Accent3 51 5 2 2" xfId="54011" xr:uid="{0E4F1499-0E92-49A5-9BA9-8B349BDFCE2C}"/>
    <cellStyle name="40% - Accent3 51 5 3" xfId="45159" xr:uid="{4E4D8001-94B7-4524-BB55-E4DB075C6290}"/>
    <cellStyle name="40% - Accent3 51 6" xfId="18040" xr:uid="{9C6AA957-6845-45E6-B933-537B6A09D61A}"/>
    <cellStyle name="40% - Accent3 51 6 2" xfId="26893" xr:uid="{2C49E3C3-04D4-4A1F-87D8-EB04A5DF39D0}"/>
    <cellStyle name="40% - Accent3 51 6 2 2" xfId="55570" xr:uid="{FCFE642D-8754-4CE4-BE35-D8842DA8E535}"/>
    <cellStyle name="40% - Accent3 51 6 3" xfId="46718" xr:uid="{44C27217-B340-4B8D-BD00-76D53FE57598}"/>
    <cellStyle name="40% - Accent3 51 7" xfId="10781" xr:uid="{E9FA1E38-C779-47F3-9FAD-845A1D846F3D}"/>
    <cellStyle name="40% - Accent3 51 7 2" xfId="28486" xr:uid="{695AF1D7-65D0-4C8A-ABAA-BD9D44F43C68}"/>
    <cellStyle name="40% - Accent3 51 7 2 2" xfId="57163" xr:uid="{148F0262-2604-48D4-B911-6A3B416ECA10}"/>
    <cellStyle name="40% - Accent3 51 7 3" xfId="39459" xr:uid="{A933E685-1493-46AB-837F-729816CFFFFD}"/>
    <cellStyle name="40% - Accent3 51 8" xfId="19634" xr:uid="{E24A5124-1CEA-40B3-B773-412BE1C3EE8D}"/>
    <cellStyle name="40% - Accent3 51 8 2" xfId="48311" xr:uid="{654942D5-BFD9-4CD0-8ACE-67099F30B7AD}"/>
    <cellStyle name="40% - Accent3 51 9" xfId="33754" xr:uid="{BD065815-25DC-4131-AD52-302FEFBA227B}"/>
    <cellStyle name="40% - Accent3 52" xfId="5091" xr:uid="{A18E0337-1881-4B6D-85D5-1F16867A91C1}"/>
    <cellStyle name="40% - Accent3 52 2" xfId="6442" xr:uid="{6EE298BE-1738-4829-831D-55893146CBAA}"/>
    <cellStyle name="40% - Accent3 52 2 2" xfId="12154" xr:uid="{41891D52-820B-4279-AC7E-89B5A6ADBF3F}"/>
    <cellStyle name="40% - Accent3 52 2 2 2" xfId="40832" xr:uid="{C612669C-19C2-45EC-9434-6DD58C169ACA}"/>
    <cellStyle name="40% - Accent3 52 2 3" xfId="21007" xr:uid="{E6832642-3CF3-433E-8B9E-EDBF6294CFA4}"/>
    <cellStyle name="40% - Accent3 52 2 3 2" xfId="49684" xr:uid="{0F88A881-ACAB-4CB9-A87D-E5FDA66603CB}"/>
    <cellStyle name="40% - Accent3 52 2 4" xfId="35127" xr:uid="{E66AA0BD-601A-4322-9384-537D009F25D0}"/>
    <cellStyle name="40% - Accent3 52 3" xfId="7859" xr:uid="{1A1AEAA8-121C-4D47-B25A-0D307ADE830D}"/>
    <cellStyle name="40% - Accent3 52 3 2" xfId="13571" xr:uid="{347C761A-AFF4-4F43-A7B6-E25CA68E51FC}"/>
    <cellStyle name="40% - Accent3 52 3 2 2" xfId="42249" xr:uid="{03189C56-4409-45A2-9505-1B62D6A12EE0}"/>
    <cellStyle name="40% - Accent3 52 3 3" xfId="22424" xr:uid="{022DAF85-413C-4DF2-9166-458BB9946E18}"/>
    <cellStyle name="40% - Accent3 52 3 3 2" xfId="51101" xr:uid="{A84E00FF-160C-4503-9523-1E40DEEB0A58}"/>
    <cellStyle name="40% - Accent3 52 3 4" xfId="36544" xr:uid="{AFDAA78C-71FC-4EF3-BB25-97861690D00A}"/>
    <cellStyle name="40% - Accent3 52 4" xfId="9276" xr:uid="{CE7BA477-E987-427C-AE96-4B95FD06B4BC}"/>
    <cellStyle name="40% - Accent3 52 4 2" xfId="14988" xr:uid="{3F2C756C-6AF2-490E-B0B2-D213C49F62D1}"/>
    <cellStyle name="40% - Accent3 52 4 2 2" xfId="43666" xr:uid="{031080D4-3E10-4366-85C6-6791A6B508CB}"/>
    <cellStyle name="40% - Accent3 52 4 3" xfId="23841" xr:uid="{A3C5E910-1FEA-4C64-9120-A6086F01E776}"/>
    <cellStyle name="40% - Accent3 52 4 3 2" xfId="52518" xr:uid="{90DBDC0B-1ADB-4878-808B-064A9361FD40}"/>
    <cellStyle name="40% - Accent3 52 4 4" xfId="37961" xr:uid="{7621EE22-E976-46C1-AB0B-213DD04083CB}"/>
    <cellStyle name="40% - Accent3 52 5" xfId="16503" xr:uid="{49197481-7CDB-40FB-9EA1-499908123D41}"/>
    <cellStyle name="40% - Accent3 52 5 2" xfId="25356" xr:uid="{CE9829D5-2DB0-4A2E-BD4D-2A69C41110EA}"/>
    <cellStyle name="40% - Accent3 52 5 2 2" xfId="54033" xr:uid="{3B3FC27A-FA66-415A-8F92-352E13ACF0F2}"/>
    <cellStyle name="40% - Accent3 52 5 3" xfId="45181" xr:uid="{118FD4BB-F271-4310-9AD5-9AB3ECC00B15}"/>
    <cellStyle name="40% - Accent3 52 6" xfId="18062" xr:uid="{30F9CCE8-F6C1-47C6-90B3-E093B08401E2}"/>
    <cellStyle name="40% - Accent3 52 6 2" xfId="26915" xr:uid="{C0F4DC29-E2D5-41BD-99DC-9A2D10BAE0F1}"/>
    <cellStyle name="40% - Accent3 52 6 2 2" xfId="55592" xr:uid="{045D3823-9424-4602-83C5-9D98724CBB20}"/>
    <cellStyle name="40% - Accent3 52 6 3" xfId="46740" xr:uid="{510C1B36-F998-4E6E-9D45-886CEA623DBC}"/>
    <cellStyle name="40% - Accent3 52 7" xfId="10803" xr:uid="{EB515D09-F139-4726-8FD2-49F15AB77EA6}"/>
    <cellStyle name="40% - Accent3 52 7 2" xfId="28508" xr:uid="{F6A6B0AC-312A-43C8-B0D8-B5FC2D054ACA}"/>
    <cellStyle name="40% - Accent3 52 7 2 2" xfId="57185" xr:uid="{BFD2E6B2-1457-4742-809F-CE9AE864C14D}"/>
    <cellStyle name="40% - Accent3 52 7 3" xfId="39481" xr:uid="{F653C810-10CE-4D6D-8D43-702B5A24C0D9}"/>
    <cellStyle name="40% - Accent3 52 8" xfId="19656" xr:uid="{49B44BEE-A7E0-4692-BDDD-008E48032A2A}"/>
    <cellStyle name="40% - Accent3 52 8 2" xfId="48333" xr:uid="{93628F06-F33F-4EDE-A05D-0A99365A3FDF}"/>
    <cellStyle name="40% - Accent3 52 9" xfId="33776" xr:uid="{14F21538-9FBF-4909-8F25-B7D66612000A}"/>
    <cellStyle name="40% - Accent3 53" xfId="5113" xr:uid="{7D8D10F1-8884-42AB-8CAA-37496C36376D}"/>
    <cellStyle name="40% - Accent3 53 2" xfId="6464" xr:uid="{A8ACF2F1-194E-4E65-8845-77472EA19C16}"/>
    <cellStyle name="40% - Accent3 53 2 2" xfId="12176" xr:uid="{C08FD974-6E91-47EE-9B32-ADC9C596AFAD}"/>
    <cellStyle name="40% - Accent3 53 2 2 2" xfId="40854" xr:uid="{08912AA5-A934-4E01-9028-B2F677680085}"/>
    <cellStyle name="40% - Accent3 53 2 3" xfId="21029" xr:uid="{DC3F0163-6553-42DC-8BAC-B916525CEFC7}"/>
    <cellStyle name="40% - Accent3 53 2 3 2" xfId="49706" xr:uid="{8998B80A-87DA-4997-A788-2B79D1DED086}"/>
    <cellStyle name="40% - Accent3 53 2 4" xfId="35149" xr:uid="{8B93C02C-FE4A-4B30-AD54-8835E2E922E0}"/>
    <cellStyle name="40% - Accent3 53 3" xfId="7881" xr:uid="{2196CF89-07BC-4CBD-8E77-593E6D3E54A5}"/>
    <cellStyle name="40% - Accent3 53 3 2" xfId="13593" xr:uid="{C91FC769-6528-4B51-8D39-CF4838EF70E3}"/>
    <cellStyle name="40% - Accent3 53 3 2 2" xfId="42271" xr:uid="{66A6401B-2E23-432B-ABBF-1BE9A5FCF13B}"/>
    <cellStyle name="40% - Accent3 53 3 3" xfId="22446" xr:uid="{244DB3A7-4807-4552-AE1E-1FCD8FFA2AB6}"/>
    <cellStyle name="40% - Accent3 53 3 3 2" xfId="51123" xr:uid="{20CBA966-7C88-4CC1-9DE7-FB79CC3BA5F5}"/>
    <cellStyle name="40% - Accent3 53 3 4" xfId="36566" xr:uid="{E20F2A7F-AC37-4B3C-918E-D2D80D19102D}"/>
    <cellStyle name="40% - Accent3 53 4" xfId="9298" xr:uid="{ADFB7098-EFAB-42C5-B014-040A309C4BC1}"/>
    <cellStyle name="40% - Accent3 53 4 2" xfId="15010" xr:uid="{BC50D98B-0685-46F1-BD2B-C69ED02A8DE2}"/>
    <cellStyle name="40% - Accent3 53 4 2 2" xfId="43688" xr:uid="{AA6C3517-2297-4756-BD4D-DEC35A125917}"/>
    <cellStyle name="40% - Accent3 53 4 3" xfId="23863" xr:uid="{A190A2A9-B945-4776-A012-BE1169ABEC39}"/>
    <cellStyle name="40% - Accent3 53 4 3 2" xfId="52540" xr:uid="{09808497-4B77-4773-99F5-7ECB7BAF4DC9}"/>
    <cellStyle name="40% - Accent3 53 4 4" xfId="37983" xr:uid="{850FCBD6-5EEE-492B-B135-5A9C7C091CE2}"/>
    <cellStyle name="40% - Accent3 53 5" xfId="16525" xr:uid="{DA793897-D599-4A06-9DED-16D57236FC88}"/>
    <cellStyle name="40% - Accent3 53 5 2" xfId="25378" xr:uid="{BF3DE4D6-0D26-454B-8A4F-F10CA06914CB}"/>
    <cellStyle name="40% - Accent3 53 5 2 2" xfId="54055" xr:uid="{C2EE2E8F-41D0-4D0E-8D74-65EE0EFF41FF}"/>
    <cellStyle name="40% - Accent3 53 5 3" xfId="45203" xr:uid="{6A3DFB87-6588-48C7-84D3-3FEBEF2DB8D2}"/>
    <cellStyle name="40% - Accent3 53 6" xfId="18084" xr:uid="{BB43E612-890A-4095-872F-B1192B040C44}"/>
    <cellStyle name="40% - Accent3 53 6 2" xfId="26937" xr:uid="{E0E15ECF-D000-4CA9-95FE-467FC2334C9F}"/>
    <cellStyle name="40% - Accent3 53 6 2 2" xfId="55614" xr:uid="{BCDC982A-5DB3-4F22-8DAE-3598F4A63A55}"/>
    <cellStyle name="40% - Accent3 53 6 3" xfId="46762" xr:uid="{45BAC5E0-23B7-42AC-9454-94D9B9761180}"/>
    <cellStyle name="40% - Accent3 53 7" xfId="10825" xr:uid="{4872E69F-6A04-42F0-AFD5-B15F37C99E5D}"/>
    <cellStyle name="40% - Accent3 53 7 2" xfId="28530" xr:uid="{8B6AB5EB-3F94-44F9-9DBF-3BA88F5CAD67}"/>
    <cellStyle name="40% - Accent3 53 7 2 2" xfId="57207" xr:uid="{00949C30-7983-4AEB-9C64-035C38987D72}"/>
    <cellStyle name="40% - Accent3 53 7 3" xfId="39503" xr:uid="{939E778A-AF28-40E0-A97C-B56B4F2DE1FB}"/>
    <cellStyle name="40% - Accent3 53 8" xfId="19678" xr:uid="{401B3B41-4A21-489B-8973-4C281A07467A}"/>
    <cellStyle name="40% - Accent3 53 8 2" xfId="48355" xr:uid="{61B7E051-5070-44AE-AB89-41A2EAFC1179}"/>
    <cellStyle name="40% - Accent3 53 9" xfId="33798" xr:uid="{178A0911-DBCA-4C98-A57E-ADE6E9F6DD17}"/>
    <cellStyle name="40% - Accent3 54" xfId="5135" xr:uid="{AAF34FEC-17A3-46CA-AAA3-B4671204D26F}"/>
    <cellStyle name="40% - Accent3 54 2" xfId="6486" xr:uid="{8E5BF6B1-1AF1-4B78-A8E2-AE53D76AAB96}"/>
    <cellStyle name="40% - Accent3 54 2 2" xfId="12198" xr:uid="{A343FB61-D2A5-4234-8396-6313EF30C2A2}"/>
    <cellStyle name="40% - Accent3 54 2 2 2" xfId="40876" xr:uid="{FD39C530-4581-44AB-95AC-11D121615073}"/>
    <cellStyle name="40% - Accent3 54 2 3" xfId="21051" xr:uid="{CE1E1D00-52E7-4E7A-A26A-8F3AE7FF4F39}"/>
    <cellStyle name="40% - Accent3 54 2 3 2" xfId="49728" xr:uid="{09F16CA0-A482-430F-B7DC-06DF6C273619}"/>
    <cellStyle name="40% - Accent3 54 2 4" xfId="35171" xr:uid="{83122019-DA51-4CBF-BB93-BCCAA8403182}"/>
    <cellStyle name="40% - Accent3 54 3" xfId="7903" xr:uid="{3B70080B-9AA0-4539-95E7-3A260BF32D98}"/>
    <cellStyle name="40% - Accent3 54 3 2" xfId="13615" xr:uid="{037DCEB6-C0AB-4E45-B1FE-274937DF427B}"/>
    <cellStyle name="40% - Accent3 54 3 2 2" xfId="42293" xr:uid="{8F696689-2713-4645-A7A6-9D322E16AA81}"/>
    <cellStyle name="40% - Accent3 54 3 3" xfId="22468" xr:uid="{999A6971-0E91-47A5-96AF-A185674DAB4F}"/>
    <cellStyle name="40% - Accent3 54 3 3 2" xfId="51145" xr:uid="{07C3F341-5E39-41E8-BC6F-CF3DCB5C1472}"/>
    <cellStyle name="40% - Accent3 54 3 4" xfId="36588" xr:uid="{F954672E-9B63-424A-BA65-8678D7AD679D}"/>
    <cellStyle name="40% - Accent3 54 4" xfId="9320" xr:uid="{460F4681-20A9-491C-B2DC-4486726F4C6D}"/>
    <cellStyle name="40% - Accent3 54 4 2" xfId="15032" xr:uid="{59313329-F4E6-423F-8EFC-3319FF057DD2}"/>
    <cellStyle name="40% - Accent3 54 4 2 2" xfId="43710" xr:uid="{723B4A5C-195A-4AE8-8C15-D4B1D54AA3D4}"/>
    <cellStyle name="40% - Accent3 54 4 3" xfId="23885" xr:uid="{0CD7A899-052E-48AB-B7DE-62E7E461F92E}"/>
    <cellStyle name="40% - Accent3 54 4 3 2" xfId="52562" xr:uid="{3900EA40-96FA-4206-8E58-2F3BA5468CDF}"/>
    <cellStyle name="40% - Accent3 54 4 4" xfId="38005" xr:uid="{DDC238CF-00A7-4A59-80F9-8AAE7C158548}"/>
    <cellStyle name="40% - Accent3 54 5" xfId="16547" xr:uid="{201D7ABC-21C7-48DF-B3D3-09354C6EF9E4}"/>
    <cellStyle name="40% - Accent3 54 5 2" xfId="25400" xr:uid="{24AC52F9-FCCB-4ED8-9582-2BDC3A0C4757}"/>
    <cellStyle name="40% - Accent3 54 5 2 2" xfId="54077" xr:uid="{A0622C44-DAF2-4FCE-BE73-F8179DF6FBEE}"/>
    <cellStyle name="40% - Accent3 54 5 3" xfId="45225" xr:uid="{258A31A9-6D1E-484A-A532-544C38AB5AB7}"/>
    <cellStyle name="40% - Accent3 54 6" xfId="18106" xr:uid="{D8BDAA70-F3F1-4BE2-8AC3-1E906B7B5D11}"/>
    <cellStyle name="40% - Accent3 54 6 2" xfId="26959" xr:uid="{DA7D2C39-3D84-450C-8AF4-B6840501541F}"/>
    <cellStyle name="40% - Accent3 54 6 2 2" xfId="55636" xr:uid="{66FB687B-4325-415E-9458-15BB72B11708}"/>
    <cellStyle name="40% - Accent3 54 6 3" xfId="46784" xr:uid="{A877EE8E-8349-478B-A2DC-8D512167D95A}"/>
    <cellStyle name="40% - Accent3 54 7" xfId="10847" xr:uid="{4F39ABE9-8125-46CD-A395-8975E497D854}"/>
    <cellStyle name="40% - Accent3 54 7 2" xfId="28552" xr:uid="{248FF191-4CC3-410E-A40A-4DA54C870C9C}"/>
    <cellStyle name="40% - Accent3 54 7 2 2" xfId="57229" xr:uid="{7BDB917E-8027-49EF-A66E-EE8B42DCFF17}"/>
    <cellStyle name="40% - Accent3 54 7 3" xfId="39525" xr:uid="{C179664D-93C9-44B7-8FF0-C1A22FC57BD9}"/>
    <cellStyle name="40% - Accent3 54 8" xfId="19700" xr:uid="{9D20BEBA-ABA7-4566-A711-C80EB861AC5E}"/>
    <cellStyle name="40% - Accent3 54 8 2" xfId="48377" xr:uid="{F6C2F041-704C-4CD3-90CC-2815CE31763E}"/>
    <cellStyle name="40% - Accent3 54 9" xfId="33820" xr:uid="{B376A364-E765-41C2-B702-536031C4DCBF}"/>
    <cellStyle name="40% - Accent3 55" xfId="5157" xr:uid="{3DA21018-F9DF-43A0-A252-462649E43124}"/>
    <cellStyle name="40% - Accent3 55 2" xfId="6508" xr:uid="{BF635FD7-2C90-42D4-A587-A5F68EE2D388}"/>
    <cellStyle name="40% - Accent3 55 2 2" xfId="12220" xr:uid="{63425027-5359-45E2-95B1-E6BD2552DE16}"/>
    <cellStyle name="40% - Accent3 55 2 2 2" xfId="40898" xr:uid="{B2C808B3-2679-43D5-A4C9-D9AB0FE6D556}"/>
    <cellStyle name="40% - Accent3 55 2 3" xfId="21073" xr:uid="{9827EDA8-2C3F-48B0-B11E-DA6F86BF538F}"/>
    <cellStyle name="40% - Accent3 55 2 3 2" xfId="49750" xr:uid="{6C518C6B-3ACB-4568-B5C6-8D73D1956A22}"/>
    <cellStyle name="40% - Accent3 55 2 4" xfId="35193" xr:uid="{ABA2BC34-8E19-4C7E-B9FE-60DD0222CFFF}"/>
    <cellStyle name="40% - Accent3 55 3" xfId="7925" xr:uid="{336B87DA-BBB1-4F57-9FFB-E94E49877F6D}"/>
    <cellStyle name="40% - Accent3 55 3 2" xfId="13637" xr:uid="{76D2901E-2BA8-4CFE-BF10-E3B3D5F72339}"/>
    <cellStyle name="40% - Accent3 55 3 2 2" xfId="42315" xr:uid="{35D6B883-EF05-40DD-889E-E431EFA022DA}"/>
    <cellStyle name="40% - Accent3 55 3 3" xfId="22490" xr:uid="{8C55BD9F-3142-4DAA-B757-49440D9B7E01}"/>
    <cellStyle name="40% - Accent3 55 3 3 2" xfId="51167" xr:uid="{7F58887E-7C93-441B-9DCD-2D1F63D24E9F}"/>
    <cellStyle name="40% - Accent3 55 3 4" xfId="36610" xr:uid="{E03C94C0-C68F-4AA3-81A9-FFCA206D414D}"/>
    <cellStyle name="40% - Accent3 55 4" xfId="9342" xr:uid="{7ACB3AC2-89A8-4354-8F20-4F06E53BD1F5}"/>
    <cellStyle name="40% - Accent3 55 4 2" xfId="15054" xr:uid="{D4B57210-8B4A-4898-88BE-42D6DCE581C5}"/>
    <cellStyle name="40% - Accent3 55 4 2 2" xfId="43732" xr:uid="{253EA2EB-8E2B-45FE-8542-2C7407AD925B}"/>
    <cellStyle name="40% - Accent3 55 4 3" xfId="23907" xr:uid="{6F869D92-75EF-454E-99DD-4C6C32141611}"/>
    <cellStyle name="40% - Accent3 55 4 3 2" xfId="52584" xr:uid="{48EF90A5-67A4-4012-8F59-6F404B38D996}"/>
    <cellStyle name="40% - Accent3 55 4 4" xfId="38027" xr:uid="{451507C7-4A0E-4F82-A2A5-D240BD86D255}"/>
    <cellStyle name="40% - Accent3 55 5" xfId="16569" xr:uid="{4C9E4C1D-22DC-44C6-8A32-1CF434BB8304}"/>
    <cellStyle name="40% - Accent3 55 5 2" xfId="25422" xr:uid="{282CAE25-65D0-45A0-A291-41A55EC68B2B}"/>
    <cellStyle name="40% - Accent3 55 5 2 2" xfId="54099" xr:uid="{424AB5FE-6693-41B6-A124-DA31C5D2A274}"/>
    <cellStyle name="40% - Accent3 55 5 3" xfId="45247" xr:uid="{6FEB8F80-7631-4E37-B040-14F43C68486D}"/>
    <cellStyle name="40% - Accent3 55 6" xfId="18128" xr:uid="{D05BF018-885D-4C69-A900-925D45CAC48A}"/>
    <cellStyle name="40% - Accent3 55 6 2" xfId="26981" xr:uid="{3E7736B8-C50F-4E8B-B054-31020721CB02}"/>
    <cellStyle name="40% - Accent3 55 6 2 2" xfId="55658" xr:uid="{E26705EA-41D9-40A3-909A-1D8B2BB848D6}"/>
    <cellStyle name="40% - Accent3 55 6 3" xfId="46806" xr:uid="{62F9ADD7-F86D-4F64-9D85-854ACD65FBD8}"/>
    <cellStyle name="40% - Accent3 55 7" xfId="10869" xr:uid="{94DCAFC8-19D5-4AFE-97F2-4A60043F3E41}"/>
    <cellStyle name="40% - Accent3 55 7 2" xfId="28574" xr:uid="{433A5724-8457-49E7-AC2D-60F5F967EA35}"/>
    <cellStyle name="40% - Accent3 55 7 2 2" xfId="57251" xr:uid="{72532DAD-EACC-43B6-ABDC-07CF86E9619A}"/>
    <cellStyle name="40% - Accent3 55 7 3" xfId="39547" xr:uid="{90BFF677-6388-415A-80A8-395147598F44}"/>
    <cellStyle name="40% - Accent3 55 8" xfId="19722" xr:uid="{BE591E18-06E9-4111-B989-6476C50A8839}"/>
    <cellStyle name="40% - Accent3 55 8 2" xfId="48399" xr:uid="{BD82CC62-306B-42A4-9FAA-FA7855D5E0B8}"/>
    <cellStyle name="40% - Accent3 55 9" xfId="33842" xr:uid="{E7EAFB73-F7BE-40A6-BC55-C742A419098A}"/>
    <cellStyle name="40% - Accent3 56" xfId="5179" xr:uid="{88E4AE7B-6846-46F5-99B0-FDF3D8478A0F}"/>
    <cellStyle name="40% - Accent3 56 2" xfId="6530" xr:uid="{FC293D42-7C52-426A-BE98-FD23231603F1}"/>
    <cellStyle name="40% - Accent3 56 2 2" xfId="12242" xr:uid="{C5933555-19B4-4FC0-A084-1CBB7228F4FF}"/>
    <cellStyle name="40% - Accent3 56 2 2 2" xfId="40920" xr:uid="{E43B0626-7E1D-465D-9547-BF6165B79F76}"/>
    <cellStyle name="40% - Accent3 56 2 3" xfId="21095" xr:uid="{CDEA9725-A8C1-413E-99A6-8D7BDC4500CF}"/>
    <cellStyle name="40% - Accent3 56 2 3 2" xfId="49772" xr:uid="{0ACDD92A-DEF9-42D7-8004-261587FA1743}"/>
    <cellStyle name="40% - Accent3 56 2 4" xfId="35215" xr:uid="{0AC35FFC-9E7F-40BD-BDC6-14874B5C0CA7}"/>
    <cellStyle name="40% - Accent3 56 3" xfId="7947" xr:uid="{B68F5F7F-21ED-4676-9B8E-5229ED25C951}"/>
    <cellStyle name="40% - Accent3 56 3 2" xfId="13659" xr:uid="{1AE3D7C2-E496-48B1-8B23-DD8D35914577}"/>
    <cellStyle name="40% - Accent3 56 3 2 2" xfId="42337" xr:uid="{88AC7FFB-D8EA-4D74-A048-CD5FBE7420EC}"/>
    <cellStyle name="40% - Accent3 56 3 3" xfId="22512" xr:uid="{71E88D4C-665E-4264-8E23-EEAE52B46C87}"/>
    <cellStyle name="40% - Accent3 56 3 3 2" xfId="51189" xr:uid="{5B2E3B90-9208-406A-871C-F3065E0D2782}"/>
    <cellStyle name="40% - Accent3 56 3 4" xfId="36632" xr:uid="{ECB3F492-9237-4666-A842-25B520822335}"/>
    <cellStyle name="40% - Accent3 56 4" xfId="9364" xr:uid="{A02FD184-199D-497B-A721-E70AA7041A64}"/>
    <cellStyle name="40% - Accent3 56 4 2" xfId="15076" xr:uid="{8C12DFF7-6F8B-4DA6-8FF6-D5F9A49DB704}"/>
    <cellStyle name="40% - Accent3 56 4 2 2" xfId="43754" xr:uid="{FF463B5D-3CBD-4754-A8EC-DCF2F3CAE15B}"/>
    <cellStyle name="40% - Accent3 56 4 3" xfId="23929" xr:uid="{76B64F36-78CD-464B-9C55-538015CFE791}"/>
    <cellStyle name="40% - Accent3 56 4 3 2" xfId="52606" xr:uid="{D600E0A6-FDDB-4E51-959D-0909DB1D8D2A}"/>
    <cellStyle name="40% - Accent3 56 4 4" xfId="38049" xr:uid="{005E22F7-D1C6-4BAF-A4A8-B6BE6A94C10E}"/>
    <cellStyle name="40% - Accent3 56 5" xfId="16591" xr:uid="{8FFAC8B2-7CE7-4F53-AAB6-3834D802D374}"/>
    <cellStyle name="40% - Accent3 56 5 2" xfId="25444" xr:uid="{2267EAC4-CECE-4B3D-9869-6FC75F9ACE0D}"/>
    <cellStyle name="40% - Accent3 56 5 2 2" xfId="54121" xr:uid="{ADA1DA7B-0C02-476D-A279-8F32F39AB5F8}"/>
    <cellStyle name="40% - Accent3 56 5 3" xfId="45269" xr:uid="{D8DF0EF6-E52C-4AA3-A91F-CAF2536B3D65}"/>
    <cellStyle name="40% - Accent3 56 6" xfId="18150" xr:uid="{3FE05D9B-1950-4638-A11A-B34D97A167A6}"/>
    <cellStyle name="40% - Accent3 56 6 2" xfId="27003" xr:uid="{FB3523CB-0302-4BA2-8BEB-82D6161F0105}"/>
    <cellStyle name="40% - Accent3 56 6 2 2" xfId="55680" xr:uid="{9273A20B-CBB6-45B8-9585-E331F072EE0F}"/>
    <cellStyle name="40% - Accent3 56 6 3" xfId="46828" xr:uid="{CC19A74A-D65F-4249-9EC6-24C67B7BF9F0}"/>
    <cellStyle name="40% - Accent3 56 7" xfId="10891" xr:uid="{D3D5C58C-4C9B-46E6-BA33-FBFB6B802B3E}"/>
    <cellStyle name="40% - Accent3 56 7 2" xfId="28596" xr:uid="{1654B946-4016-45BB-AD65-5172384526F8}"/>
    <cellStyle name="40% - Accent3 56 7 2 2" xfId="57273" xr:uid="{8AA1C526-7494-47B6-B9B3-B24F382BD765}"/>
    <cellStyle name="40% - Accent3 56 7 3" xfId="39569" xr:uid="{4F04F96D-2011-4EE5-A5F2-F67AD0412042}"/>
    <cellStyle name="40% - Accent3 56 8" xfId="19744" xr:uid="{A18E8870-028D-4BD9-A961-663E6AFE8A9C}"/>
    <cellStyle name="40% - Accent3 56 8 2" xfId="48421" xr:uid="{AFDC081E-6DE2-4463-9FDB-7E07A89C4721}"/>
    <cellStyle name="40% - Accent3 56 9" xfId="33864" xr:uid="{B3B67269-3A31-4229-86B4-097C8A4418DE}"/>
    <cellStyle name="40% - Accent3 57" xfId="5201" xr:uid="{CBD94A04-2951-4E44-B8B0-22A58BEEBAD5}"/>
    <cellStyle name="40% - Accent3 57 2" xfId="6552" xr:uid="{F7A17C82-9AE4-4527-89D6-6E1DA37F95AB}"/>
    <cellStyle name="40% - Accent3 57 2 2" xfId="12264" xr:uid="{3C6B05D4-363A-484F-9119-19D16B48DA18}"/>
    <cellStyle name="40% - Accent3 57 2 2 2" xfId="40942" xr:uid="{F15D0E29-35D6-448E-AC98-AF5A35751288}"/>
    <cellStyle name="40% - Accent3 57 2 3" xfId="21117" xr:uid="{1C58A374-037A-4F7E-93C1-4056892894BA}"/>
    <cellStyle name="40% - Accent3 57 2 3 2" xfId="49794" xr:uid="{8B67F294-70F8-4216-A075-6221F4CA1A3D}"/>
    <cellStyle name="40% - Accent3 57 2 4" xfId="35237" xr:uid="{D05A65CC-A143-46DB-B7C1-2964C59F43A7}"/>
    <cellStyle name="40% - Accent3 57 3" xfId="7969" xr:uid="{EE392EC9-CE2B-42E0-A9BA-33D71347F3AC}"/>
    <cellStyle name="40% - Accent3 57 3 2" xfId="13681" xr:uid="{3EE2D12D-4057-4DE0-9CB2-DF043DA0D55B}"/>
    <cellStyle name="40% - Accent3 57 3 2 2" xfId="42359" xr:uid="{B37C122E-AC5C-4B1B-9337-67EC89FB6FB5}"/>
    <cellStyle name="40% - Accent3 57 3 3" xfId="22534" xr:uid="{A6C22791-E2A9-44A9-9D34-F7C2C8575DD5}"/>
    <cellStyle name="40% - Accent3 57 3 3 2" xfId="51211" xr:uid="{33CA9380-3222-4A00-81F4-3CACBAC28CEE}"/>
    <cellStyle name="40% - Accent3 57 3 4" xfId="36654" xr:uid="{932A2CA2-C402-4EA0-BF9A-545090350C8F}"/>
    <cellStyle name="40% - Accent3 57 4" xfId="9386" xr:uid="{6E7C5D01-1241-4986-951A-7CDF292565C9}"/>
    <cellStyle name="40% - Accent3 57 4 2" xfId="15098" xr:uid="{D2C6A08E-B7C0-4E70-8B20-89263F80B2E0}"/>
    <cellStyle name="40% - Accent3 57 4 2 2" xfId="43776" xr:uid="{93B9C786-8067-4450-8661-C05849D55DAD}"/>
    <cellStyle name="40% - Accent3 57 4 3" xfId="23951" xr:uid="{9F849C5F-2588-4D62-B45F-2C4B9D7E228A}"/>
    <cellStyle name="40% - Accent3 57 4 3 2" xfId="52628" xr:uid="{7D498D27-FCF5-497E-AF87-43591926C848}"/>
    <cellStyle name="40% - Accent3 57 4 4" xfId="38071" xr:uid="{50198D48-A485-4915-8208-3FCE2BB5DAD9}"/>
    <cellStyle name="40% - Accent3 57 5" xfId="16613" xr:uid="{3EA2645E-C2DD-4FEF-AA6F-6FE4DC03744E}"/>
    <cellStyle name="40% - Accent3 57 5 2" xfId="25466" xr:uid="{C9BFA3B7-2359-4B37-B475-AA67E1825FC5}"/>
    <cellStyle name="40% - Accent3 57 5 2 2" xfId="54143" xr:uid="{E5801FD4-6C23-411C-98FF-B722D099E6C4}"/>
    <cellStyle name="40% - Accent3 57 5 3" xfId="45291" xr:uid="{D663DF44-B3B8-4C31-8698-BAFD377F480E}"/>
    <cellStyle name="40% - Accent3 57 6" xfId="18172" xr:uid="{52B0FB65-DBC1-40BA-9505-F968D87D66F7}"/>
    <cellStyle name="40% - Accent3 57 6 2" xfId="27025" xr:uid="{4B4B5CBE-7593-45C5-B2CC-C5A65FAAE12A}"/>
    <cellStyle name="40% - Accent3 57 6 2 2" xfId="55702" xr:uid="{FBD98D65-CFE7-4E21-8FE5-3C39495EF05E}"/>
    <cellStyle name="40% - Accent3 57 6 3" xfId="46850" xr:uid="{57D147DB-7C09-4569-8642-1A86680964A8}"/>
    <cellStyle name="40% - Accent3 57 7" xfId="10913" xr:uid="{1CB3A848-7CE2-44A2-B3C5-EA2DAA6F4ABB}"/>
    <cellStyle name="40% - Accent3 57 7 2" xfId="28618" xr:uid="{2004C4DA-23DB-42C2-A0AE-08EBE9DA19BE}"/>
    <cellStyle name="40% - Accent3 57 7 2 2" xfId="57295" xr:uid="{C652D391-A5A3-4ED6-892A-4B7F59EE83F1}"/>
    <cellStyle name="40% - Accent3 57 7 3" xfId="39591" xr:uid="{A628E850-F7E7-4216-894E-E30638689AC3}"/>
    <cellStyle name="40% - Accent3 57 8" xfId="19766" xr:uid="{D0FBA107-9570-4A01-8CBA-0DC52BCC1AF4}"/>
    <cellStyle name="40% - Accent3 57 8 2" xfId="48443" xr:uid="{67782DC9-19EE-4B2D-A8F8-8AFF5818472A}"/>
    <cellStyle name="40% - Accent3 57 9" xfId="33886" xr:uid="{E892A8FE-B78D-4911-A375-A3BD3B1E05E5}"/>
    <cellStyle name="40% - Accent3 58" xfId="5223" xr:uid="{92B73C8C-ADC4-4143-B404-D69E1253F0AC}"/>
    <cellStyle name="40% - Accent3 58 2" xfId="6574" xr:uid="{8F28B507-8FB8-4F15-AB80-3EC7E3A98301}"/>
    <cellStyle name="40% - Accent3 58 2 2" xfId="12286" xr:uid="{E0A0614A-5C57-4F28-8224-0BE6BBB5170A}"/>
    <cellStyle name="40% - Accent3 58 2 2 2" xfId="40964" xr:uid="{9C0B38CE-AE79-4DE6-AFF6-7E913EE133FA}"/>
    <cellStyle name="40% - Accent3 58 2 3" xfId="21139" xr:uid="{7AF2C1EA-1E81-4AA8-9457-2E64073700C5}"/>
    <cellStyle name="40% - Accent3 58 2 3 2" xfId="49816" xr:uid="{28531E94-245E-43E1-B923-B18FEAE2409B}"/>
    <cellStyle name="40% - Accent3 58 2 4" xfId="35259" xr:uid="{9FF7AD87-212F-4CAC-9822-E3BC06B9549F}"/>
    <cellStyle name="40% - Accent3 58 3" xfId="7991" xr:uid="{8D7A44C5-AF76-44E7-B243-9702E552F144}"/>
    <cellStyle name="40% - Accent3 58 3 2" xfId="13703" xr:uid="{978A3841-B579-4F10-AEF2-EE72C7AC71A6}"/>
    <cellStyle name="40% - Accent3 58 3 2 2" xfId="42381" xr:uid="{A214DFFB-596C-4929-8CFF-45DF8C5AC5F2}"/>
    <cellStyle name="40% - Accent3 58 3 3" xfId="22556" xr:uid="{BF1E47FC-60BB-4483-B020-C3E43FD33B33}"/>
    <cellStyle name="40% - Accent3 58 3 3 2" xfId="51233" xr:uid="{32998339-6479-4E86-AD3F-D9C48D13021B}"/>
    <cellStyle name="40% - Accent3 58 3 4" xfId="36676" xr:uid="{81885995-5785-430C-BA48-E15EE810C522}"/>
    <cellStyle name="40% - Accent3 58 4" xfId="9408" xr:uid="{B07EC40F-D2A9-4DAD-ABB1-1556207A9D58}"/>
    <cellStyle name="40% - Accent3 58 4 2" xfId="15120" xr:uid="{5F78E3D2-A6EA-4F60-BE0A-78E27F3F79A2}"/>
    <cellStyle name="40% - Accent3 58 4 2 2" xfId="43798" xr:uid="{A5CD2AB9-ED04-490E-83BB-A9A58C01B9E3}"/>
    <cellStyle name="40% - Accent3 58 4 3" xfId="23973" xr:uid="{618DB241-4CB8-41B6-B98C-E62740DA58F8}"/>
    <cellStyle name="40% - Accent3 58 4 3 2" xfId="52650" xr:uid="{88936076-8FB8-49FC-8404-CBBA6B39D14D}"/>
    <cellStyle name="40% - Accent3 58 4 4" xfId="38093" xr:uid="{3DD3A885-3D4D-4B01-8FD6-015239A87D18}"/>
    <cellStyle name="40% - Accent3 58 5" xfId="16635" xr:uid="{EDE82941-A8C7-4B65-9962-ABDFCF5467B0}"/>
    <cellStyle name="40% - Accent3 58 5 2" xfId="25488" xr:uid="{45FEBBEA-519A-4750-8855-42C4911171F0}"/>
    <cellStyle name="40% - Accent3 58 5 2 2" xfId="54165" xr:uid="{7CB0DEB2-0AF8-4333-A871-E2D529F82115}"/>
    <cellStyle name="40% - Accent3 58 5 3" xfId="45313" xr:uid="{391A0806-CAF2-442A-A3AF-9AF3F0977D63}"/>
    <cellStyle name="40% - Accent3 58 6" xfId="18194" xr:uid="{C21234D1-4020-4C2E-B0F7-00BCB81BE0A8}"/>
    <cellStyle name="40% - Accent3 58 6 2" xfId="27047" xr:uid="{34BF3514-125D-4FB4-8592-1E384669A5FD}"/>
    <cellStyle name="40% - Accent3 58 6 2 2" xfId="55724" xr:uid="{28017ADE-2B13-4E8D-83AB-3AFB0D9DDFFC}"/>
    <cellStyle name="40% - Accent3 58 6 3" xfId="46872" xr:uid="{906D86BB-120A-4576-8AC3-95C976745221}"/>
    <cellStyle name="40% - Accent3 58 7" xfId="10935" xr:uid="{CB362226-58E8-4A12-852D-AF86FE13F655}"/>
    <cellStyle name="40% - Accent3 58 7 2" xfId="28640" xr:uid="{637A7043-6228-4E47-ADA0-3B84F405AF04}"/>
    <cellStyle name="40% - Accent3 58 7 2 2" xfId="57317" xr:uid="{DE3A8BB3-24EC-460D-AC3C-1266A29CB555}"/>
    <cellStyle name="40% - Accent3 58 7 3" xfId="39613" xr:uid="{4577DDA8-A46F-447B-8784-473C6FC61C30}"/>
    <cellStyle name="40% - Accent3 58 8" xfId="19788" xr:uid="{90D6E80E-1C64-4DA5-90A2-5EA5CA5AECA0}"/>
    <cellStyle name="40% - Accent3 58 8 2" xfId="48465" xr:uid="{3524B8EC-6BB3-46DA-9C8E-DC344C3922C2}"/>
    <cellStyle name="40% - Accent3 58 9" xfId="33908" xr:uid="{EA6A450A-61D4-4D3B-89C2-4350A7886DF6}"/>
    <cellStyle name="40% - Accent3 59" xfId="5245" xr:uid="{41015696-3868-4AFA-B111-52B42F7C7979}"/>
    <cellStyle name="40% - Accent3 59 2" xfId="6596" xr:uid="{80AF3353-110A-4F30-857C-C223FC81DA37}"/>
    <cellStyle name="40% - Accent3 59 2 2" xfId="12308" xr:uid="{A78F7C69-CB7B-4EE5-9760-02D92EFAB7B7}"/>
    <cellStyle name="40% - Accent3 59 2 2 2" xfId="40986" xr:uid="{4F2ED9C8-A32B-4316-ABC7-9B441E262D7B}"/>
    <cellStyle name="40% - Accent3 59 2 3" xfId="21161" xr:uid="{94F8B90B-372E-420C-B4AA-BAE510E027E8}"/>
    <cellStyle name="40% - Accent3 59 2 3 2" xfId="49838" xr:uid="{09BE2C63-48E0-479B-9A7A-641D45F31AF3}"/>
    <cellStyle name="40% - Accent3 59 2 4" xfId="35281" xr:uid="{2911F046-DA09-496C-BDDA-9B1C77046423}"/>
    <cellStyle name="40% - Accent3 59 3" xfId="8013" xr:uid="{5B282537-062C-4159-B2A0-8C99C3E36120}"/>
    <cellStyle name="40% - Accent3 59 3 2" xfId="13725" xr:uid="{3020EB99-E58B-4FF8-8BC7-F666D1BD22A4}"/>
    <cellStyle name="40% - Accent3 59 3 2 2" xfId="42403" xr:uid="{901D6DAA-E83A-4638-9BF1-A0982EAAA5D5}"/>
    <cellStyle name="40% - Accent3 59 3 3" xfId="22578" xr:uid="{7F0806CC-6B9A-4305-889F-68292CF6FD06}"/>
    <cellStyle name="40% - Accent3 59 3 3 2" xfId="51255" xr:uid="{AA5332DD-0E10-4BCA-AEFE-5E9FFF37498A}"/>
    <cellStyle name="40% - Accent3 59 3 4" xfId="36698" xr:uid="{B4A61BCA-7B7D-42D0-B619-5B0A3D2D3CA1}"/>
    <cellStyle name="40% - Accent3 59 4" xfId="9430" xr:uid="{135FDBE0-B138-4E38-AF51-538D37BBC0B5}"/>
    <cellStyle name="40% - Accent3 59 4 2" xfId="15142" xr:uid="{9F57D977-D8A4-46C6-ABC8-04FAC68B1ABB}"/>
    <cellStyle name="40% - Accent3 59 4 2 2" xfId="43820" xr:uid="{45C30D51-6B42-41C1-8B63-90C9FD94880E}"/>
    <cellStyle name="40% - Accent3 59 4 3" xfId="23995" xr:uid="{67D404C0-DDD4-4D05-9396-59936A65481D}"/>
    <cellStyle name="40% - Accent3 59 4 3 2" xfId="52672" xr:uid="{1BE10440-65C1-4D3F-A079-2F44BFE22252}"/>
    <cellStyle name="40% - Accent3 59 4 4" xfId="38115" xr:uid="{E36A74ED-A459-46F8-AF5B-454F57E5B98E}"/>
    <cellStyle name="40% - Accent3 59 5" xfId="16657" xr:uid="{85D93DDE-FBC5-4165-A85A-4B9ACBA58453}"/>
    <cellStyle name="40% - Accent3 59 5 2" xfId="25510" xr:uid="{EC4E43D6-4CD2-47B3-9AC0-60C4DE535CDE}"/>
    <cellStyle name="40% - Accent3 59 5 2 2" xfId="54187" xr:uid="{BA32AA3B-E832-4E2D-B719-05198B1461E2}"/>
    <cellStyle name="40% - Accent3 59 5 3" xfId="45335" xr:uid="{CB53BCDC-89C7-4C04-B632-677CE1E8A5CB}"/>
    <cellStyle name="40% - Accent3 59 6" xfId="18216" xr:uid="{69C08B8A-770E-4E1F-B0DA-82F9390205C8}"/>
    <cellStyle name="40% - Accent3 59 6 2" xfId="27069" xr:uid="{3143174B-C5AF-444E-96E3-E5CF51FBD5B7}"/>
    <cellStyle name="40% - Accent3 59 6 2 2" xfId="55746" xr:uid="{8FD68051-C457-4674-837A-4F530DAD026D}"/>
    <cellStyle name="40% - Accent3 59 6 3" xfId="46894" xr:uid="{26113CEE-E853-48D9-B8D8-8D8E8C7841E0}"/>
    <cellStyle name="40% - Accent3 59 7" xfId="10957" xr:uid="{ED60E8D5-D71F-4C24-BA03-0041A876D4E9}"/>
    <cellStyle name="40% - Accent3 59 7 2" xfId="28662" xr:uid="{B71240EB-2B33-4E98-BA11-CBDA41A76958}"/>
    <cellStyle name="40% - Accent3 59 7 2 2" xfId="57339" xr:uid="{9E50B1A9-A182-4FC5-BB29-E359EF46D489}"/>
    <cellStyle name="40% - Accent3 59 7 3" xfId="39635" xr:uid="{50244AA7-6156-400E-B235-0F3F54B068D2}"/>
    <cellStyle name="40% - Accent3 59 8" xfId="19810" xr:uid="{3F2200D5-0A23-437A-890E-0DF631C6B04A}"/>
    <cellStyle name="40% - Accent3 59 8 2" xfId="48487" xr:uid="{91C6501B-8BCF-4CBB-B1F5-2902DF66C6DA}"/>
    <cellStyle name="40% - Accent3 59 9" xfId="33930" xr:uid="{B025E151-5799-44C6-BFAC-19AD8DAD53D3}"/>
    <cellStyle name="40% - Accent3 6" xfId="274" xr:uid="{61A7B366-DA8A-42A0-8875-BA2F1D4199F1}"/>
    <cellStyle name="40% - Accent3 6 10" xfId="4079" xr:uid="{EC77E104-4E74-4BFD-BA2C-F6852CF5B742}"/>
    <cellStyle name="40% - Accent3 6 10 2" xfId="32764" xr:uid="{C27DB794-574A-489B-B64F-3A1A0016CCC9}"/>
    <cellStyle name="40% - Accent3 6 11" xfId="9791" xr:uid="{4CC76FDF-7066-4431-BC4B-8B01A807EEB4}"/>
    <cellStyle name="40% - Accent3 6 11 2" xfId="38469" xr:uid="{69CAFE34-0407-4F91-B007-10776E1499FC}"/>
    <cellStyle name="40% - Accent3 6 12" xfId="18644" xr:uid="{08C3609B-9E7B-4988-B4AF-DA453A5A6700}"/>
    <cellStyle name="40% - Accent3 6 12 2" xfId="47321" xr:uid="{52521E28-E74E-4676-ACBD-8BF3BB05A2B0}"/>
    <cellStyle name="40% - Accent3 6 13" xfId="29188" xr:uid="{CF34AED3-58F5-4733-8382-EE62B747ADC5}"/>
    <cellStyle name="40% - Accent3 6 2" xfId="349" xr:uid="{216930D9-DB10-434B-AAD8-5FC01980EDB9}"/>
    <cellStyle name="40% - Accent3 6 2 2" xfId="2316" xr:uid="{6E6F2DDD-756C-4852-8530-8261753D9AC7}"/>
    <cellStyle name="40% - Accent3 6 2 2 2" xfId="31056" xr:uid="{FA9C03B3-CB77-4DEF-8F47-B28108AB21E5}"/>
    <cellStyle name="40% - Accent3 6 2 3" xfId="5430" xr:uid="{CCE9BC81-BA03-45F6-99A8-2BE979CE145F}"/>
    <cellStyle name="40% - Accent3 6 2 3 2" xfId="34115" xr:uid="{0CFD799C-6241-4ED3-9641-C543FF3DD315}"/>
    <cellStyle name="40% - Accent3 6 2 4" xfId="11142" xr:uid="{3F62FAF1-6875-4019-B15B-ABAF67F5B8DD}"/>
    <cellStyle name="40% - Accent3 6 2 4 2" xfId="39820" xr:uid="{87689862-532A-44F7-B16E-9A6B43B35E93}"/>
    <cellStyle name="40% - Accent3 6 2 5" xfId="19995" xr:uid="{93B2BE43-B1A3-47AE-A0A9-AB1BD60688AC}"/>
    <cellStyle name="40% - Accent3 6 2 5 2" xfId="48672" xr:uid="{93993C2F-F494-46CC-B2B6-5878A4DAB84F}"/>
    <cellStyle name="40% - Accent3 6 2 6" xfId="29263" xr:uid="{CD99A4E2-96CE-4EB9-8301-B1C6FFB16846}"/>
    <cellStyle name="40% - Accent3 6 3" xfId="458" xr:uid="{CF13345D-041B-403B-A053-48B9A22D9D71}"/>
    <cellStyle name="40% - Accent3 6 3 2" xfId="2412" xr:uid="{18368745-4936-4A83-B5E7-9B1ACB65F085}"/>
    <cellStyle name="40% - Accent3 6 3 2 2" xfId="31152" xr:uid="{E8D2C2E0-58FA-433D-ABB2-1EAE2886BF3C}"/>
    <cellStyle name="40% - Accent3 6 3 3" xfId="6847" xr:uid="{FAF1D93B-0BF8-4C27-9A0F-CC9C41F1BCE3}"/>
    <cellStyle name="40% - Accent3 6 3 3 2" xfId="35532" xr:uid="{BE6D6C2B-7795-431F-B4A6-F9FD08EE7886}"/>
    <cellStyle name="40% - Accent3 6 3 4" xfId="12559" xr:uid="{CF1C232D-D6DC-420C-B4D9-8FC724BFFF34}"/>
    <cellStyle name="40% - Accent3 6 3 4 2" xfId="41237" xr:uid="{D1771A18-DDA4-4CFF-970B-ABCD83A038F9}"/>
    <cellStyle name="40% - Accent3 6 3 5" xfId="21412" xr:uid="{155B8AC1-B90F-448F-88EA-FF9EFC354FC3}"/>
    <cellStyle name="40% - Accent3 6 3 5 2" xfId="50089" xr:uid="{87511C28-A7A0-4851-982C-EFDB6238CD02}"/>
    <cellStyle name="40% - Accent3 6 3 6" xfId="29359" xr:uid="{48B82E50-66CE-4D5C-AB89-403E5F4FA369}"/>
    <cellStyle name="40% - Accent3 6 4" xfId="577" xr:uid="{8ADD9D46-5A93-40FB-83DA-6985E8ADDD80}"/>
    <cellStyle name="40% - Accent3 6 4 2" xfId="2531" xr:uid="{9A6DDA25-8406-49C7-8C35-BBDA177CB9C8}"/>
    <cellStyle name="40% - Accent3 6 4 2 2" xfId="31271" xr:uid="{B967CBD7-55E2-4AC1-8F59-AFF98A4E4BC9}"/>
    <cellStyle name="40% - Accent3 6 4 3" xfId="8264" xr:uid="{752C36A1-BA40-41DD-A9B2-6A4B2CAEE616}"/>
    <cellStyle name="40% - Accent3 6 4 3 2" xfId="36949" xr:uid="{95858CF7-105C-49BA-848D-EB915C66D4C8}"/>
    <cellStyle name="40% - Accent3 6 4 4" xfId="13976" xr:uid="{A570E98C-2B20-417C-807B-E18FFB416DDD}"/>
    <cellStyle name="40% - Accent3 6 4 4 2" xfId="42654" xr:uid="{045629EE-2750-46D4-9E40-E426F0927AF2}"/>
    <cellStyle name="40% - Accent3 6 4 5" xfId="22829" xr:uid="{E09A2602-B5A7-4B6D-BE67-C36DB74E93CD}"/>
    <cellStyle name="40% - Accent3 6 4 5 2" xfId="51506" xr:uid="{D5DE7233-B1AD-4B27-9CE2-C24F98A835D4}"/>
    <cellStyle name="40% - Accent3 6 4 6" xfId="29478" xr:uid="{96448BF5-3647-4731-82CE-7A6A9F0B8D5E}"/>
    <cellStyle name="40% - Accent3 6 5" xfId="718" xr:uid="{4367715F-B81C-4CBE-A5AF-D83959E59319}"/>
    <cellStyle name="40% - Accent3 6 5 2" xfId="2672" xr:uid="{FFC99C83-EA05-4B36-AB00-C8F74B1CF59A}"/>
    <cellStyle name="40% - Accent3 6 5 2 2" xfId="31412" xr:uid="{E390BA71-7949-4EF8-A595-1B179B7DF4BD}"/>
    <cellStyle name="40% - Accent3 6 5 3" xfId="15491" xr:uid="{470C1AC1-730A-4A05-88EA-635A74C8AD13}"/>
    <cellStyle name="40% - Accent3 6 5 3 2" xfId="44169" xr:uid="{7764F0C9-813D-462E-A94C-FDE855187AD3}"/>
    <cellStyle name="40% - Accent3 6 5 4" xfId="24344" xr:uid="{D0E95E7B-6BDA-40EE-9BD6-5250A836DF1C}"/>
    <cellStyle name="40% - Accent3 6 5 4 2" xfId="53021" xr:uid="{37151C23-74BC-485F-94D7-E7DB8B20CB3F}"/>
    <cellStyle name="40% - Accent3 6 5 5" xfId="29619" xr:uid="{247D9A31-9426-4190-AF83-45C67B1B26FF}"/>
    <cellStyle name="40% - Accent3 6 6" xfId="991" xr:uid="{42B8DF8B-59CE-4E62-A666-E4E556417F23}"/>
    <cellStyle name="40% - Accent3 6 6 2" xfId="2945" xr:uid="{D2314031-66FA-4A2E-8DA3-240B21FB5309}"/>
    <cellStyle name="40% - Accent3 6 6 2 2" xfId="31685" xr:uid="{ECC40FAF-C6D9-4765-9B58-3910CF7E576F}"/>
    <cellStyle name="40% - Accent3 6 6 3" xfId="17050" xr:uid="{2CADF919-48AE-4383-88E1-FBBB786F6E16}"/>
    <cellStyle name="40% - Accent3 6 6 3 2" xfId="45728" xr:uid="{62183EA4-A8DB-4330-97D4-32A1D196D03A}"/>
    <cellStyle name="40% - Accent3 6 6 4" xfId="25903" xr:uid="{183593C3-D686-47CF-B790-FC291FAF1F6C}"/>
    <cellStyle name="40% - Accent3 6 6 4 2" xfId="54580" xr:uid="{DD1F8F8A-DCCC-4478-80E8-96E7F9B5BFAA}"/>
    <cellStyle name="40% - Accent3 6 6 5" xfId="29892" xr:uid="{359A20B0-94E8-4A67-B62D-6B5E43DD0C8C}"/>
    <cellStyle name="40% - Accent3 6 7" xfId="1286" xr:uid="{00958C89-9A0B-445F-8D90-67DCBD85789E}"/>
    <cellStyle name="40% - Accent3 6 7 2" xfId="3240" xr:uid="{75220B15-C699-40A8-849C-852C8AC3C72C}"/>
    <cellStyle name="40% - Accent3 6 7 2 2" xfId="31980" xr:uid="{7338AE82-A792-4AD3-8347-9B4C46B7BA48}"/>
    <cellStyle name="40% - Accent3 6 7 3" xfId="27496" xr:uid="{C8E5C788-F5CF-429C-93AA-3B33DAA75F9E}"/>
    <cellStyle name="40% - Accent3 6 7 3 2" xfId="56173" xr:uid="{CBDA6E87-233D-4F8F-8777-6390450DC585}"/>
    <cellStyle name="40% - Accent3 6 7 4" xfId="30187" xr:uid="{D7DC4873-8A29-4EE3-BC6C-25FE211E4C69}"/>
    <cellStyle name="40% - Accent3 6 8" xfId="1625" xr:uid="{BE3D55B6-F7AC-49C9-B2D8-3D01776F9359}"/>
    <cellStyle name="40% - Accent3 6 8 2" xfId="3579" xr:uid="{CA13C6A6-78B6-4418-AD43-96BF68667ED3}"/>
    <cellStyle name="40% - Accent3 6 8 2 2" xfId="32319" xr:uid="{2AE99F2D-13A3-49A4-8641-B08A1ED5A554}"/>
    <cellStyle name="40% - Accent3 6 8 3" xfId="30526" xr:uid="{6BA7DF68-2A32-4AC0-A171-D041B0E0C4A4}"/>
    <cellStyle name="40% - Accent3 6 9" xfId="2241" xr:uid="{B47C53D1-45BA-4DC0-A526-6BD3F322731C}"/>
    <cellStyle name="40% - Accent3 6 9 2" xfId="30981" xr:uid="{FBF89E98-06B9-4C1A-9A51-E51141C3B5E4}"/>
    <cellStyle name="40% - Accent3 60" xfId="5267" xr:uid="{8F7B8363-84A2-4E19-801B-CF987E897FA9}"/>
    <cellStyle name="40% - Accent3 60 2" xfId="6618" xr:uid="{0E89C383-B7D4-4E15-A7A6-C72708191172}"/>
    <cellStyle name="40% - Accent3 60 2 2" xfId="12330" xr:uid="{0F0147C9-3B16-426A-98DD-65A19CF5DAAB}"/>
    <cellStyle name="40% - Accent3 60 2 2 2" xfId="41008" xr:uid="{200766CB-5F32-4D69-8748-AE17351F2736}"/>
    <cellStyle name="40% - Accent3 60 2 3" xfId="21183" xr:uid="{1EBC7E79-4933-48B4-ABBF-02CF5B99C36C}"/>
    <cellStyle name="40% - Accent3 60 2 3 2" xfId="49860" xr:uid="{B51219A9-0CEA-49C1-B53D-A3E135CAD0AB}"/>
    <cellStyle name="40% - Accent3 60 2 4" xfId="35303" xr:uid="{A53D10B2-87F8-43F9-96E5-AB2D7EDB39EA}"/>
    <cellStyle name="40% - Accent3 60 3" xfId="8035" xr:uid="{D12EE45A-3ADD-456C-937F-393F8541480A}"/>
    <cellStyle name="40% - Accent3 60 3 2" xfId="13747" xr:uid="{45798B69-BDB7-4742-925C-92C4E38437AF}"/>
    <cellStyle name="40% - Accent3 60 3 2 2" xfId="42425" xr:uid="{C4C6DB27-E603-47DD-93A7-000311DC323C}"/>
    <cellStyle name="40% - Accent3 60 3 3" xfId="22600" xr:uid="{A74FF348-6E6F-4B7B-AA9E-0E7330968488}"/>
    <cellStyle name="40% - Accent3 60 3 3 2" xfId="51277" xr:uid="{14930E92-FEBD-4037-9157-C859305882D4}"/>
    <cellStyle name="40% - Accent3 60 3 4" xfId="36720" xr:uid="{0A51CE49-6271-452A-8F6C-A5FE4D159FA3}"/>
    <cellStyle name="40% - Accent3 60 4" xfId="9452" xr:uid="{C6276BCA-8155-4C1E-BC94-A8E413F0E0A4}"/>
    <cellStyle name="40% - Accent3 60 4 2" xfId="15164" xr:uid="{3B79A39B-40D1-4DAB-B4AA-20B0ECB84A9D}"/>
    <cellStyle name="40% - Accent3 60 4 2 2" xfId="43842" xr:uid="{DCF31224-AB7F-464E-8159-C9023BE913A9}"/>
    <cellStyle name="40% - Accent3 60 4 3" xfId="24017" xr:uid="{88C9CCF5-1F5A-4A2A-8457-F45FDE5FE1F6}"/>
    <cellStyle name="40% - Accent3 60 4 3 2" xfId="52694" xr:uid="{39F52323-B5AD-4E11-9B89-F3D4FE91A9C1}"/>
    <cellStyle name="40% - Accent3 60 4 4" xfId="38137" xr:uid="{D620B18D-7060-411D-9025-B5F8BE6604E7}"/>
    <cellStyle name="40% - Accent3 60 5" xfId="16679" xr:uid="{85C4ABC8-3F61-4007-8279-7F708BD1D655}"/>
    <cellStyle name="40% - Accent3 60 5 2" xfId="25532" xr:uid="{DF7A6333-90D5-42D0-A27D-23F3100453B0}"/>
    <cellStyle name="40% - Accent3 60 5 2 2" xfId="54209" xr:uid="{09CC5E1B-453B-4221-92E5-93235BD959F6}"/>
    <cellStyle name="40% - Accent3 60 5 3" xfId="45357" xr:uid="{38D7DE8A-65FB-4229-AFB9-6CB2FFC97058}"/>
    <cellStyle name="40% - Accent3 60 6" xfId="18238" xr:uid="{E1FC99A9-278A-4340-B015-838704F9F31E}"/>
    <cellStyle name="40% - Accent3 60 6 2" xfId="27091" xr:uid="{2BBEAAF7-BA42-495F-A374-C5EBC87822C9}"/>
    <cellStyle name="40% - Accent3 60 6 2 2" xfId="55768" xr:uid="{D4B75147-98B9-4DB7-B095-87EA90BF039B}"/>
    <cellStyle name="40% - Accent3 60 6 3" xfId="46916" xr:uid="{443FD0E9-AF41-4DB7-87E9-8D09494D587E}"/>
    <cellStyle name="40% - Accent3 60 7" xfId="10979" xr:uid="{F83F4DBB-57F3-4658-AD60-705063A436B2}"/>
    <cellStyle name="40% - Accent3 60 7 2" xfId="28684" xr:uid="{DFCA488C-2D89-4559-AF4E-49F521AFE91D}"/>
    <cellStyle name="40% - Accent3 60 7 2 2" xfId="57361" xr:uid="{E4E1E6AD-1600-423E-A6C3-004BF66658D1}"/>
    <cellStyle name="40% - Accent3 60 7 3" xfId="39657" xr:uid="{AD2D93BD-B4C7-4952-8615-16B4A580575E}"/>
    <cellStyle name="40% - Accent3 60 8" xfId="19832" xr:uid="{980DE506-5CA0-48BA-89F5-E4CBFCD1993B}"/>
    <cellStyle name="40% - Accent3 60 8 2" xfId="48509" xr:uid="{F1B9A954-635A-4983-BFCC-6D2E8A5D8158}"/>
    <cellStyle name="40% - Accent3 60 9" xfId="33952" xr:uid="{44426E11-20BA-4416-A478-2BC7B955B2F0}"/>
    <cellStyle name="40% - Accent3 61" xfId="5289" xr:uid="{14CB9C1E-FD95-49E6-AF59-30B4D4E16AFB}"/>
    <cellStyle name="40% - Accent3 61 2" xfId="6640" xr:uid="{EB66A82C-7E8C-4CDF-97C8-BD7A03EAEE76}"/>
    <cellStyle name="40% - Accent3 61 2 2" xfId="12352" xr:uid="{EEB2E2D9-4F00-472C-B64B-84B3B57B4FB5}"/>
    <cellStyle name="40% - Accent3 61 2 2 2" xfId="41030" xr:uid="{997CF9F7-7C74-4BA0-B81A-4424FB2B2EF6}"/>
    <cellStyle name="40% - Accent3 61 2 3" xfId="21205" xr:uid="{29C219F6-22AC-4F87-9FE6-84B0EA732C5D}"/>
    <cellStyle name="40% - Accent3 61 2 3 2" xfId="49882" xr:uid="{DC94F209-39FF-49DF-8832-5529D3407D79}"/>
    <cellStyle name="40% - Accent3 61 2 4" xfId="35325" xr:uid="{AB25E368-9887-48DC-B9A5-BA1CF774EE07}"/>
    <cellStyle name="40% - Accent3 61 3" xfId="8057" xr:uid="{E318602E-06D7-4F0B-B677-74AFE21F925E}"/>
    <cellStyle name="40% - Accent3 61 3 2" xfId="13769" xr:uid="{C242DEA2-9157-4584-BF0F-3EE0A25A8313}"/>
    <cellStyle name="40% - Accent3 61 3 2 2" xfId="42447" xr:uid="{07E3E4B1-4091-4C01-B5D0-846076122FBA}"/>
    <cellStyle name="40% - Accent3 61 3 3" xfId="22622" xr:uid="{1B41E8A5-9502-4BC5-8976-395D691BEF3A}"/>
    <cellStyle name="40% - Accent3 61 3 3 2" xfId="51299" xr:uid="{ADC05F41-6496-400B-8856-01C192BDC7ED}"/>
    <cellStyle name="40% - Accent3 61 3 4" xfId="36742" xr:uid="{DA72ED37-60ED-451A-AD78-E6FBD25A59AA}"/>
    <cellStyle name="40% - Accent3 61 4" xfId="9474" xr:uid="{0269BE55-62ED-4A91-B47F-7C9812206281}"/>
    <cellStyle name="40% - Accent3 61 4 2" xfId="15186" xr:uid="{C47C1635-6BFA-4807-9E01-4E46A51224F5}"/>
    <cellStyle name="40% - Accent3 61 4 2 2" xfId="43864" xr:uid="{5E98FA03-4779-4FF4-8FF5-166BFCA17146}"/>
    <cellStyle name="40% - Accent3 61 4 3" xfId="24039" xr:uid="{A648409D-FF3B-4A2F-B664-7DD7373E5823}"/>
    <cellStyle name="40% - Accent3 61 4 3 2" xfId="52716" xr:uid="{47CD1878-3FDD-4AB2-AF12-FC88D86B19DF}"/>
    <cellStyle name="40% - Accent3 61 4 4" xfId="38159" xr:uid="{3D63CFA6-73BC-4591-B4BF-831CBA1D381B}"/>
    <cellStyle name="40% - Accent3 61 5" xfId="16701" xr:uid="{8E1DB5C5-99F6-4238-8FA5-BBC1AE7B283B}"/>
    <cellStyle name="40% - Accent3 61 5 2" xfId="25554" xr:uid="{881FD117-FEEB-4803-B51A-3D896FD37EA4}"/>
    <cellStyle name="40% - Accent3 61 5 2 2" xfId="54231" xr:uid="{F50D0255-724D-427C-811A-E121B15622F1}"/>
    <cellStyle name="40% - Accent3 61 5 3" xfId="45379" xr:uid="{694A50E2-BC9E-4EAE-9089-21D9CC6E8E08}"/>
    <cellStyle name="40% - Accent3 61 6" xfId="18260" xr:uid="{99A66325-9BD0-45F0-9497-097D1F5FA969}"/>
    <cellStyle name="40% - Accent3 61 6 2" xfId="27113" xr:uid="{8CB3685B-921B-462E-8DE5-5EB3FEC189A0}"/>
    <cellStyle name="40% - Accent3 61 6 2 2" xfId="55790" xr:uid="{344F2EE4-4A8F-474A-8213-4CC6202A74FC}"/>
    <cellStyle name="40% - Accent3 61 6 3" xfId="46938" xr:uid="{9BF44352-B262-448A-BBE9-F21A5600CECA}"/>
    <cellStyle name="40% - Accent3 61 7" xfId="11001" xr:uid="{842FA2E2-061C-44C4-9937-16F644978783}"/>
    <cellStyle name="40% - Accent3 61 7 2" xfId="28706" xr:uid="{7FB9CDDB-CBD1-4A13-99E8-D2868A338F1F}"/>
    <cellStyle name="40% - Accent3 61 7 2 2" xfId="57383" xr:uid="{624203E6-99E2-468E-BE43-1B9C3E9B9487}"/>
    <cellStyle name="40% - Accent3 61 7 3" xfId="39679" xr:uid="{E189878F-EE86-4FA1-8C99-F92F4B2CF34F}"/>
    <cellStyle name="40% - Accent3 61 8" xfId="19854" xr:uid="{E4669601-C4D5-474A-847E-CBFC40D09124}"/>
    <cellStyle name="40% - Accent3 61 8 2" xfId="48531" xr:uid="{371DAEE8-F9CF-4B0C-AFFC-1857C7532011}"/>
    <cellStyle name="40% - Accent3 61 9" xfId="33974" xr:uid="{5AD4F8AC-8E94-4492-A312-0CD4257D797A}"/>
    <cellStyle name="40% - Accent3 62" xfId="5311" xr:uid="{F190F10B-8986-41E0-B3AA-1D88C3F4E53E}"/>
    <cellStyle name="40% - Accent3 62 2" xfId="6662" xr:uid="{19F1CE4B-77DF-493E-B848-8670A9F1F3AC}"/>
    <cellStyle name="40% - Accent3 62 2 2" xfId="12374" xr:uid="{F7F67B84-1BBD-4D53-8278-C6A157B613B2}"/>
    <cellStyle name="40% - Accent3 62 2 2 2" xfId="41052" xr:uid="{8B2B5F79-F607-483E-9245-44815AF8777C}"/>
    <cellStyle name="40% - Accent3 62 2 3" xfId="21227" xr:uid="{DE261192-E1ED-4021-9E7C-DEEABD3B5CE1}"/>
    <cellStyle name="40% - Accent3 62 2 3 2" xfId="49904" xr:uid="{375A27D7-5D4F-4DDD-B21E-5C366FEE0707}"/>
    <cellStyle name="40% - Accent3 62 2 4" xfId="35347" xr:uid="{EA74BD7E-28E6-4537-A202-A016B5659B22}"/>
    <cellStyle name="40% - Accent3 62 3" xfId="8079" xr:uid="{DAE07AAE-9071-4C61-A9B7-FD073726CE82}"/>
    <cellStyle name="40% - Accent3 62 3 2" xfId="13791" xr:uid="{44D034D4-2BA4-4034-8AC2-DB8EA5332BA1}"/>
    <cellStyle name="40% - Accent3 62 3 2 2" xfId="42469" xr:uid="{D64F93E2-02FA-463C-92BC-8AA3B8E17A6B}"/>
    <cellStyle name="40% - Accent3 62 3 3" xfId="22644" xr:uid="{7081F5D0-1DC0-4E2A-87BB-8469E7A47A0A}"/>
    <cellStyle name="40% - Accent3 62 3 3 2" xfId="51321" xr:uid="{BFFFF806-800E-4EAF-BA0D-5A8AECC57898}"/>
    <cellStyle name="40% - Accent3 62 3 4" xfId="36764" xr:uid="{D8BB2448-8101-4AE3-912F-3E6B2A3F7053}"/>
    <cellStyle name="40% - Accent3 62 4" xfId="9496" xr:uid="{328A35ED-355F-4E8D-9C6D-9D258B7249BA}"/>
    <cellStyle name="40% - Accent3 62 4 2" xfId="15208" xr:uid="{CD9D5DCA-BE65-455B-9F09-C636D948EF5F}"/>
    <cellStyle name="40% - Accent3 62 4 2 2" xfId="43886" xr:uid="{03D1B69A-CA59-4F88-B6F4-F24C66287B68}"/>
    <cellStyle name="40% - Accent3 62 4 3" xfId="24061" xr:uid="{7F20529C-ADBB-4C6F-8753-43B1C74DED1C}"/>
    <cellStyle name="40% - Accent3 62 4 3 2" xfId="52738" xr:uid="{CDEC9016-5AF1-4FB0-8647-0FBE842EC95E}"/>
    <cellStyle name="40% - Accent3 62 4 4" xfId="38181" xr:uid="{BBDE8A81-AAD1-4770-9AF7-9D11014AB6AE}"/>
    <cellStyle name="40% - Accent3 62 5" xfId="16723" xr:uid="{3DA037FC-57BC-457F-ADD4-D5117EBEBAD8}"/>
    <cellStyle name="40% - Accent3 62 5 2" xfId="25576" xr:uid="{06195BAB-F6B9-4E89-93F1-36127ACBBC41}"/>
    <cellStyle name="40% - Accent3 62 5 2 2" xfId="54253" xr:uid="{FF5FE756-53A3-4175-AFA9-0084D9286B2E}"/>
    <cellStyle name="40% - Accent3 62 5 3" xfId="45401" xr:uid="{CC501627-6C22-4C60-B4AE-954D7199B66C}"/>
    <cellStyle name="40% - Accent3 62 6" xfId="18282" xr:uid="{BAED63DE-58E4-41AD-9ECC-6193FF3B42A3}"/>
    <cellStyle name="40% - Accent3 62 6 2" xfId="27135" xr:uid="{66FA8D48-5709-48CE-AF3E-61662BCE7D14}"/>
    <cellStyle name="40% - Accent3 62 6 2 2" xfId="55812" xr:uid="{35878177-84D3-41C4-83FD-7BA8D93FE5C8}"/>
    <cellStyle name="40% - Accent3 62 6 3" xfId="46960" xr:uid="{5DC3C0C5-B74B-4A96-A71A-31BECC17DAAB}"/>
    <cellStyle name="40% - Accent3 62 7" xfId="11023" xr:uid="{F86CA221-0E61-4C96-AD61-9A7A1034C5BA}"/>
    <cellStyle name="40% - Accent3 62 7 2" xfId="28728" xr:uid="{C9F9F5FB-5A1B-4D4E-84FF-61E2461A8DDE}"/>
    <cellStyle name="40% - Accent3 62 7 2 2" xfId="57405" xr:uid="{D8059591-D4DB-4DCB-AA16-1F99ED0D3DA6}"/>
    <cellStyle name="40% - Accent3 62 7 3" xfId="39701" xr:uid="{CA544C05-5AD6-45E0-818D-EF6BB5C016AB}"/>
    <cellStyle name="40% - Accent3 62 8" xfId="19876" xr:uid="{BB0E70AE-6A9C-4A47-BE92-56DB5530DE8E}"/>
    <cellStyle name="40% - Accent3 62 8 2" xfId="48553" xr:uid="{5C174899-792E-42A0-B18F-25419D653352}"/>
    <cellStyle name="40% - Accent3 62 9" xfId="33996" xr:uid="{AC08D2D6-6F0A-4A06-A080-C77F6C42F001}"/>
    <cellStyle name="40% - Accent3 63" xfId="5333" xr:uid="{C57C1650-0DF7-4CE7-BFB5-D3C99C84A34F}"/>
    <cellStyle name="40% - Accent3 63 2" xfId="6684" xr:uid="{9531EB65-FF4C-48C0-80B1-6B3AD5AD30F2}"/>
    <cellStyle name="40% - Accent3 63 2 2" xfId="12396" xr:uid="{997F8381-AB87-410A-B565-67F937D4FE7D}"/>
    <cellStyle name="40% - Accent3 63 2 2 2" xfId="41074" xr:uid="{0322A21F-668E-4000-B559-06FB9F53C73F}"/>
    <cellStyle name="40% - Accent3 63 2 3" xfId="21249" xr:uid="{B7E2C057-41A0-428E-93A6-6B58B75FD778}"/>
    <cellStyle name="40% - Accent3 63 2 3 2" xfId="49926" xr:uid="{9C52F077-4B24-4FC3-9DFC-42E56D4D45B7}"/>
    <cellStyle name="40% - Accent3 63 2 4" xfId="35369" xr:uid="{9B2FD739-3AB7-4E08-B354-DD11A9841A21}"/>
    <cellStyle name="40% - Accent3 63 3" xfId="8101" xr:uid="{1C5D73B4-8739-41DB-931B-5568CE9B1D10}"/>
    <cellStyle name="40% - Accent3 63 3 2" xfId="13813" xr:uid="{846B4018-E8C4-4C12-91A7-4F0DAF089100}"/>
    <cellStyle name="40% - Accent3 63 3 2 2" xfId="42491" xr:uid="{106328F4-08A1-4D7E-B441-2D1C32524EF0}"/>
    <cellStyle name="40% - Accent3 63 3 3" xfId="22666" xr:uid="{1E34BD7A-7704-4AE7-8CA0-E6123F541055}"/>
    <cellStyle name="40% - Accent3 63 3 3 2" xfId="51343" xr:uid="{716514DD-66B2-4D83-A40A-376D5C5EB49D}"/>
    <cellStyle name="40% - Accent3 63 3 4" xfId="36786" xr:uid="{AB017791-19FE-4EBE-B534-BC4EE971A7B4}"/>
    <cellStyle name="40% - Accent3 63 4" xfId="9518" xr:uid="{E09C72E8-0D2C-4C0C-A4CA-9A64D5B7D11C}"/>
    <cellStyle name="40% - Accent3 63 4 2" xfId="15230" xr:uid="{980770E4-6BAB-4E14-8D00-388F9EFA0A1F}"/>
    <cellStyle name="40% - Accent3 63 4 2 2" xfId="43908" xr:uid="{2ED39A91-6D7D-4248-9D6D-BA0A9A8729B1}"/>
    <cellStyle name="40% - Accent3 63 4 3" xfId="24083" xr:uid="{D0A87445-BFA1-43E6-9886-7DFE4F1F8872}"/>
    <cellStyle name="40% - Accent3 63 4 3 2" xfId="52760" xr:uid="{C2E6A614-DCE5-41F8-9428-9C008FE7BFA0}"/>
    <cellStyle name="40% - Accent3 63 4 4" xfId="38203" xr:uid="{EA796E7A-D2E0-49FB-BB13-FEBB7793A5C0}"/>
    <cellStyle name="40% - Accent3 63 5" xfId="16745" xr:uid="{0B9D4998-8FA6-487E-B6A4-528354B7E55A}"/>
    <cellStyle name="40% - Accent3 63 5 2" xfId="25598" xr:uid="{2AE62DF4-9800-4566-A62F-EFD3273CA4BE}"/>
    <cellStyle name="40% - Accent3 63 5 2 2" xfId="54275" xr:uid="{A9EE9236-99AF-4FBF-8F69-70B0C2AC2A1B}"/>
    <cellStyle name="40% - Accent3 63 5 3" xfId="45423" xr:uid="{067F71D0-CE76-4417-BD90-835C47FD892D}"/>
    <cellStyle name="40% - Accent3 63 6" xfId="18304" xr:uid="{74FBEA35-C6E6-4640-986D-FDEB0B083C88}"/>
    <cellStyle name="40% - Accent3 63 6 2" xfId="27157" xr:uid="{5D1BB7F8-3ECB-4D6D-AE23-2D1E195CB90B}"/>
    <cellStyle name="40% - Accent3 63 6 2 2" xfId="55834" xr:uid="{9BBE3D45-DED8-4921-9CFF-381180BBFD10}"/>
    <cellStyle name="40% - Accent3 63 6 3" xfId="46982" xr:uid="{142D6513-0C5A-41DA-9B70-084ECB66AFED}"/>
    <cellStyle name="40% - Accent3 63 7" xfId="11045" xr:uid="{7077320D-6ABA-4A8E-94AE-23D8DD36C7E2}"/>
    <cellStyle name="40% - Accent3 63 7 2" xfId="28750" xr:uid="{D8828DD5-C585-4D4F-84B0-E19A435734DF}"/>
    <cellStyle name="40% - Accent3 63 7 2 2" xfId="57427" xr:uid="{A566231E-06E8-4C3A-A580-B9E2D4C63F9D}"/>
    <cellStyle name="40% - Accent3 63 7 3" xfId="39723" xr:uid="{06683D0A-021D-48B0-B94D-BDA11BF73D1D}"/>
    <cellStyle name="40% - Accent3 63 8" xfId="19898" xr:uid="{25FDB9C9-96A5-4D80-944F-03C9DC5AB791}"/>
    <cellStyle name="40% - Accent3 63 8 2" xfId="48575" xr:uid="{30856874-AA7D-46D1-A5B7-0A255131AAFA}"/>
    <cellStyle name="40% - Accent3 63 9" xfId="34018" xr:uid="{EDF93E53-FDCD-4892-A2AF-EBC2024BA23C}"/>
    <cellStyle name="40% - Accent3 64" xfId="5355" xr:uid="{5BA31E8E-97B9-4BEE-BE9B-CBD283E0DAA1}"/>
    <cellStyle name="40% - Accent3 64 2" xfId="6706" xr:uid="{7EB634AB-6CCA-49CD-9A6A-A3FF1AF2F75F}"/>
    <cellStyle name="40% - Accent3 64 2 2" xfId="12418" xr:uid="{23FBF4FF-6968-4EBC-8F08-7F7A003891E1}"/>
    <cellStyle name="40% - Accent3 64 2 2 2" xfId="41096" xr:uid="{10264C6B-D7A7-45CD-8912-374C07413E49}"/>
    <cellStyle name="40% - Accent3 64 2 3" xfId="21271" xr:uid="{722B7C37-C15F-4C28-B9A5-CD35E9DD1DB5}"/>
    <cellStyle name="40% - Accent3 64 2 3 2" xfId="49948" xr:uid="{D0BAF90E-86A8-4BE5-AD42-2266796A38E5}"/>
    <cellStyle name="40% - Accent3 64 2 4" xfId="35391" xr:uid="{37FA9CA4-BFD9-4F79-AB8F-30C3F706FAAF}"/>
    <cellStyle name="40% - Accent3 64 3" xfId="8123" xr:uid="{F8483702-0430-4E29-9A10-840620D58C1C}"/>
    <cellStyle name="40% - Accent3 64 3 2" xfId="13835" xr:uid="{4EE895CD-5A99-4A56-B77F-36A2A6603B48}"/>
    <cellStyle name="40% - Accent3 64 3 2 2" xfId="42513" xr:uid="{E00ED11A-CA26-49A4-8926-9E7864998489}"/>
    <cellStyle name="40% - Accent3 64 3 3" xfId="22688" xr:uid="{9A0DF09D-B94E-463B-BA6B-7C457F456458}"/>
    <cellStyle name="40% - Accent3 64 3 3 2" xfId="51365" xr:uid="{9C7BEA52-5453-4957-804A-20D530C426B0}"/>
    <cellStyle name="40% - Accent3 64 3 4" xfId="36808" xr:uid="{F100573E-E12C-4772-BF25-4585696DBAD5}"/>
    <cellStyle name="40% - Accent3 64 4" xfId="9540" xr:uid="{E193D154-6FEC-4285-B5A3-2E8FCA28BF2E}"/>
    <cellStyle name="40% - Accent3 64 4 2" xfId="15252" xr:uid="{AB39199E-2C4D-49CB-A01B-7BC7768ADDAB}"/>
    <cellStyle name="40% - Accent3 64 4 2 2" xfId="43930" xr:uid="{BABBE069-FA0E-40E0-88A6-D232B6792CC9}"/>
    <cellStyle name="40% - Accent3 64 4 3" xfId="24105" xr:uid="{F7D3724D-C2F2-460C-AB9A-CB2890108B2A}"/>
    <cellStyle name="40% - Accent3 64 4 3 2" xfId="52782" xr:uid="{04C5BD97-7B70-4FF1-8B0E-F790F8C54C0B}"/>
    <cellStyle name="40% - Accent3 64 4 4" xfId="38225" xr:uid="{CB787E9C-560E-4F35-ADCF-1EF4E7A4C69D}"/>
    <cellStyle name="40% - Accent3 64 5" xfId="16767" xr:uid="{CCFB24F5-137F-4BAF-A443-B78FFD8EFE7E}"/>
    <cellStyle name="40% - Accent3 64 5 2" xfId="25620" xr:uid="{7ABBEBFE-9194-4358-B743-E63CA91D840B}"/>
    <cellStyle name="40% - Accent3 64 5 2 2" xfId="54297" xr:uid="{B5E37BCE-4A60-4FCE-B118-506669E79D8E}"/>
    <cellStyle name="40% - Accent3 64 5 3" xfId="45445" xr:uid="{9FCD8F98-FF9D-4279-94E5-9F0097361247}"/>
    <cellStyle name="40% - Accent3 64 6" xfId="18326" xr:uid="{D6884A0D-0A90-474C-9A97-7E1261F81558}"/>
    <cellStyle name="40% - Accent3 64 6 2" xfId="27179" xr:uid="{3FE063C7-C0D9-4DF5-9EFE-22CE46C9958E}"/>
    <cellStyle name="40% - Accent3 64 6 2 2" xfId="55856" xr:uid="{C36C4A60-DB24-48F6-89D0-FD24D1BBE55A}"/>
    <cellStyle name="40% - Accent3 64 6 3" xfId="47004" xr:uid="{9581FCCA-4B9E-43A9-861A-A8B8742FA1F5}"/>
    <cellStyle name="40% - Accent3 64 7" xfId="11067" xr:uid="{580803EA-A357-4AD2-A9E4-912E40395020}"/>
    <cellStyle name="40% - Accent3 64 7 2" xfId="28772" xr:uid="{78A54207-DF85-4E44-BC5C-177C66F4CAE5}"/>
    <cellStyle name="40% - Accent3 64 7 2 2" xfId="57449" xr:uid="{D41883DD-22C8-4746-9590-98DED746B6EA}"/>
    <cellStyle name="40% - Accent3 64 7 3" xfId="39745" xr:uid="{94F907AF-1049-4806-A4BF-D4B52D56A6B3}"/>
    <cellStyle name="40% - Accent3 64 8" xfId="19920" xr:uid="{97F56996-9806-4763-BFD1-9BD4D5537C34}"/>
    <cellStyle name="40% - Accent3 64 8 2" xfId="48597" xr:uid="{597676A7-545F-4DE6-AAE1-7590697454BA}"/>
    <cellStyle name="40% - Accent3 64 9" xfId="34040" xr:uid="{DB7C8BEB-3322-4EDD-976B-93FFB59AB20D}"/>
    <cellStyle name="40% - Accent3 65" xfId="6728" xr:uid="{C281392B-789E-40A9-96B5-75307811022D}"/>
    <cellStyle name="40% - Accent3 65 2" xfId="8145" xr:uid="{4C2D1E78-D830-4327-85A5-A8ACDB2E7028}"/>
    <cellStyle name="40% - Accent3 65 2 2" xfId="13857" xr:uid="{CA9C32FD-94D4-4230-913F-AAAA5B6C6CED}"/>
    <cellStyle name="40% - Accent3 65 2 2 2" xfId="42535" xr:uid="{6E598BB4-94FB-4AAC-BCC5-33249DFB20AF}"/>
    <cellStyle name="40% - Accent3 65 2 3" xfId="22710" xr:uid="{423FCC83-EF39-495F-9984-0827415C146B}"/>
    <cellStyle name="40% - Accent3 65 2 3 2" xfId="51387" xr:uid="{535D3D3D-A2BE-427C-BCFA-7EC9A07181B0}"/>
    <cellStyle name="40% - Accent3 65 2 4" xfId="36830" xr:uid="{41DFB17B-B3D9-46AE-B7EF-90D7A78A210C}"/>
    <cellStyle name="40% - Accent3 65 3" xfId="9562" xr:uid="{13A0D33C-B1CC-4841-99FC-5F8B26D4A51A}"/>
    <cellStyle name="40% - Accent3 65 3 2" xfId="15274" xr:uid="{A6151A70-0D81-4E53-A900-28EDE30A3A77}"/>
    <cellStyle name="40% - Accent3 65 3 2 2" xfId="43952" xr:uid="{F1474A54-C323-4DB9-9F10-FD4C29B0799D}"/>
    <cellStyle name="40% - Accent3 65 3 3" xfId="24127" xr:uid="{10893329-1774-401D-9EFD-E00395C71EAB}"/>
    <cellStyle name="40% - Accent3 65 3 3 2" xfId="52804" xr:uid="{4488D12D-EC5D-485C-ACDD-2603F1EE1A77}"/>
    <cellStyle name="40% - Accent3 65 3 4" xfId="38247" xr:uid="{476261A1-A668-433F-97A7-897163677B9E}"/>
    <cellStyle name="40% - Accent3 65 4" xfId="16789" xr:uid="{5A3BA006-E717-4FAA-83CB-BD52F2FBD1CF}"/>
    <cellStyle name="40% - Accent3 65 4 2" xfId="25642" xr:uid="{56A8EDF4-23D5-4183-8A92-1DC05EDF7943}"/>
    <cellStyle name="40% - Accent3 65 4 2 2" xfId="54319" xr:uid="{43DD9C91-13D3-4599-B723-AB7D1DA2CC60}"/>
    <cellStyle name="40% - Accent3 65 4 3" xfId="45467" xr:uid="{0480A0C8-2678-4F70-9E20-D363A6EB5974}"/>
    <cellStyle name="40% - Accent3 65 5" xfId="18348" xr:uid="{8FB497F8-4E4D-44EF-A4CC-93EA3913A03C}"/>
    <cellStyle name="40% - Accent3 65 5 2" xfId="27201" xr:uid="{F00E3978-9735-4086-8C31-F2FF5E27BE7A}"/>
    <cellStyle name="40% - Accent3 65 5 2 2" xfId="55878" xr:uid="{51E601BE-BF10-4A98-AF47-B3EE6B93B887}"/>
    <cellStyle name="40% - Accent3 65 5 3" xfId="47026" xr:uid="{52FD416C-258F-4ED0-A907-7B556F9323F6}"/>
    <cellStyle name="40% - Accent3 65 6" xfId="12440" xr:uid="{37182121-55BF-454A-A34F-85C5BA6B8275}"/>
    <cellStyle name="40% - Accent3 65 6 2" xfId="28794" xr:uid="{7511DF7A-2C54-4BAE-A4DD-B8F9DD16BFA0}"/>
    <cellStyle name="40% - Accent3 65 6 2 2" xfId="57471" xr:uid="{50C01E12-2757-4990-9890-ECE8B496CBB2}"/>
    <cellStyle name="40% - Accent3 65 6 3" xfId="41118" xr:uid="{987CFB95-CE34-401B-AD86-6AD8FC25ED93}"/>
    <cellStyle name="40% - Accent3 65 7" xfId="21293" xr:uid="{651C82FB-8073-4E0A-BDF1-B551F974DC14}"/>
    <cellStyle name="40% - Accent3 65 7 2" xfId="49970" xr:uid="{C7D96103-6AAA-455A-8654-DE5D41A9710E}"/>
    <cellStyle name="40% - Accent3 65 8" xfId="35413" xr:uid="{8E2C3F56-F7AF-4845-B72C-31E819B94D00}"/>
    <cellStyle name="40% - Accent3 66" xfId="6750" xr:uid="{BCDC6019-B031-42B9-9A97-D30950AE7F30}"/>
    <cellStyle name="40% - Accent3 66 2" xfId="8167" xr:uid="{30B7773A-35F3-42EC-A3EB-566F2E47D042}"/>
    <cellStyle name="40% - Accent3 66 2 2" xfId="13879" xr:uid="{4EB31B68-4A1B-4EE9-B6BC-35AFA47D7E03}"/>
    <cellStyle name="40% - Accent3 66 2 2 2" xfId="42557" xr:uid="{11DE7831-80DA-46A7-AB56-D0B45CC01E13}"/>
    <cellStyle name="40% - Accent3 66 2 3" xfId="22732" xr:uid="{BC5DD6C0-545A-4541-875B-A9287B2D8677}"/>
    <cellStyle name="40% - Accent3 66 2 3 2" xfId="51409" xr:uid="{80229493-BF30-4259-B361-51CBD7EB501A}"/>
    <cellStyle name="40% - Accent3 66 2 4" xfId="36852" xr:uid="{25238048-DCEF-4D36-8786-355C87993EC2}"/>
    <cellStyle name="40% - Accent3 66 3" xfId="9584" xr:uid="{31293FE5-0355-4065-8F34-9DDC2DEAD438}"/>
    <cellStyle name="40% - Accent3 66 3 2" xfId="15296" xr:uid="{CF5FB7D1-A2D3-4286-ACF8-EF84761AA0EA}"/>
    <cellStyle name="40% - Accent3 66 3 2 2" xfId="43974" xr:uid="{15A0A9DF-5148-4E4F-B565-84E2213C1D1F}"/>
    <cellStyle name="40% - Accent3 66 3 3" xfId="24149" xr:uid="{BDF1E31E-E0FF-413B-AFFC-362015588449}"/>
    <cellStyle name="40% - Accent3 66 3 3 2" xfId="52826" xr:uid="{EAEBEE5E-2DC8-4471-99D9-2882600DF556}"/>
    <cellStyle name="40% - Accent3 66 3 4" xfId="38269" xr:uid="{387751B3-D0FE-4DE9-8900-DE73A36A898F}"/>
    <cellStyle name="40% - Accent3 66 4" xfId="16811" xr:uid="{E75064EC-A5B3-4262-8175-334AA55066C9}"/>
    <cellStyle name="40% - Accent3 66 4 2" xfId="25664" xr:uid="{F0C8F111-8069-4E17-B3A4-6132AB7EC207}"/>
    <cellStyle name="40% - Accent3 66 4 2 2" xfId="54341" xr:uid="{7E309F96-C5C3-4FE4-8088-E65B4ECCFC66}"/>
    <cellStyle name="40% - Accent3 66 4 3" xfId="45489" xr:uid="{B9656898-DD87-4F66-9994-A0DC5B8CBBB1}"/>
    <cellStyle name="40% - Accent3 66 5" xfId="18370" xr:uid="{A4DA3903-1367-4D48-BDCE-5B96E961D66F}"/>
    <cellStyle name="40% - Accent3 66 5 2" xfId="27223" xr:uid="{5E39EB81-9655-449B-9622-E54967CD8B74}"/>
    <cellStyle name="40% - Accent3 66 5 2 2" xfId="55900" xr:uid="{8F12626F-13CB-4EB9-9A6B-586B67C3C37D}"/>
    <cellStyle name="40% - Accent3 66 5 3" xfId="47048" xr:uid="{738FB15E-E2A6-43ED-8259-E020EA2B24CF}"/>
    <cellStyle name="40% - Accent3 66 6" xfId="12462" xr:uid="{59E65E39-E12E-48FD-8AC2-471D678A9D67}"/>
    <cellStyle name="40% - Accent3 66 6 2" xfId="28816" xr:uid="{06EF6424-2CB3-47A5-92F5-5793B701551D}"/>
    <cellStyle name="40% - Accent3 66 6 2 2" xfId="57493" xr:uid="{60D36EBF-4A8A-41E3-B123-170C9136057D}"/>
    <cellStyle name="40% - Accent3 66 6 3" xfId="41140" xr:uid="{BAA919DE-DE4F-40A9-AE31-2C2E0901445B}"/>
    <cellStyle name="40% - Accent3 66 7" xfId="21315" xr:uid="{0E995F5E-8807-492C-977F-E21BD212023E}"/>
    <cellStyle name="40% - Accent3 66 7 2" xfId="49992" xr:uid="{527E815B-3DBE-4682-8233-CE2E9AEBF95A}"/>
    <cellStyle name="40% - Accent3 66 8" xfId="35435" xr:uid="{1E691272-6B22-4141-8A40-561F4BBE4887}"/>
    <cellStyle name="40% - Accent3 67" xfId="6772" xr:uid="{FF3F5EE8-D5FD-48EC-B4DC-17E0CD45F527}"/>
    <cellStyle name="40% - Accent3 67 2" xfId="8189" xr:uid="{D84B522D-82B4-4783-9879-A3A8F0E07716}"/>
    <cellStyle name="40% - Accent3 67 2 2" xfId="13901" xr:uid="{1EDC0CFD-1E87-4F45-9DEB-1834C4FF2466}"/>
    <cellStyle name="40% - Accent3 67 2 2 2" xfId="42579" xr:uid="{532616F7-6A88-4B75-8C81-2089248E0F25}"/>
    <cellStyle name="40% - Accent3 67 2 3" xfId="22754" xr:uid="{B6D37AC0-2E57-4A5D-8BA6-F8252C004C04}"/>
    <cellStyle name="40% - Accent3 67 2 3 2" xfId="51431" xr:uid="{8B56CA9E-7F6C-43D8-8881-7ED663E4E31F}"/>
    <cellStyle name="40% - Accent3 67 2 4" xfId="36874" xr:uid="{036F305E-CF40-4290-90D9-E04A2D589227}"/>
    <cellStyle name="40% - Accent3 67 3" xfId="9606" xr:uid="{817D62AE-EFBF-48E1-A830-038374D932AA}"/>
    <cellStyle name="40% - Accent3 67 3 2" xfId="15318" xr:uid="{7AFE9B42-348F-4499-AFC5-B0E09E7795BB}"/>
    <cellStyle name="40% - Accent3 67 3 2 2" xfId="43996" xr:uid="{2672FFA8-2C85-4BB1-80B2-65AB023C976E}"/>
    <cellStyle name="40% - Accent3 67 3 3" xfId="24171" xr:uid="{0E246AE7-8D81-4DCA-B8A1-166750ECA98D}"/>
    <cellStyle name="40% - Accent3 67 3 3 2" xfId="52848" xr:uid="{68AAEDA9-2D2B-4117-940E-443C7193DB5B}"/>
    <cellStyle name="40% - Accent3 67 3 4" xfId="38291" xr:uid="{83BAD085-8281-42A0-900B-B2883490110F}"/>
    <cellStyle name="40% - Accent3 67 4" xfId="16833" xr:uid="{B062C6A6-8165-4E3F-B66C-01D0F68621C2}"/>
    <cellStyle name="40% - Accent3 67 4 2" xfId="25686" xr:uid="{F049A634-B9EA-45DB-8C7E-0803D174B182}"/>
    <cellStyle name="40% - Accent3 67 4 2 2" xfId="54363" xr:uid="{8552566C-96B9-4C80-B066-D6E1096653BE}"/>
    <cellStyle name="40% - Accent3 67 4 3" xfId="45511" xr:uid="{ED9F42BC-21BC-4CFB-AB2E-27C4FC9CEB70}"/>
    <cellStyle name="40% - Accent3 67 5" xfId="18392" xr:uid="{16389D6A-6376-42F3-8C77-44AF1925459A}"/>
    <cellStyle name="40% - Accent3 67 5 2" xfId="27245" xr:uid="{6802D1BE-8187-4BED-9D0C-CBC5AAF89CCD}"/>
    <cellStyle name="40% - Accent3 67 5 2 2" xfId="55922" xr:uid="{7B241583-0DC8-48A6-8909-777345A72B56}"/>
    <cellStyle name="40% - Accent3 67 5 3" xfId="47070" xr:uid="{5DA81502-A0B2-4C35-BC19-1A9BABE28165}"/>
    <cellStyle name="40% - Accent3 67 6" xfId="12484" xr:uid="{6476C55D-0B7A-4B45-97A7-B7B766B1C16F}"/>
    <cellStyle name="40% - Accent3 67 6 2" xfId="28838" xr:uid="{2AF86129-70E7-4C79-B3A9-0FAAE8235049}"/>
    <cellStyle name="40% - Accent3 67 6 2 2" xfId="57515" xr:uid="{0C7E032B-00B2-47B6-97B1-0218298553AE}"/>
    <cellStyle name="40% - Accent3 67 6 3" xfId="41162" xr:uid="{28153AD6-C083-4F1D-894E-9CCF5E0E9246}"/>
    <cellStyle name="40% - Accent3 67 7" xfId="21337" xr:uid="{FD735CBA-4A45-4E65-855A-068986814458}"/>
    <cellStyle name="40% - Accent3 67 7 2" xfId="50014" xr:uid="{B8CE7B66-3046-4709-B19C-635413475A7F}"/>
    <cellStyle name="40% - Accent3 67 8" xfId="35457" xr:uid="{3DF076EA-4805-4703-902E-23FAC58267A1}"/>
    <cellStyle name="40% - Accent3 68" xfId="5375" xr:uid="{A238C6F9-6245-4FF4-A66B-958DDD30EA90}"/>
    <cellStyle name="40% - Accent3 68 2" xfId="9628" xr:uid="{6E8431D4-8CAA-4502-82E8-74BB890AC46F}"/>
    <cellStyle name="40% - Accent3 68 2 2" xfId="15340" xr:uid="{67E012E9-E15A-4B52-93C4-9344C58D63EF}"/>
    <cellStyle name="40% - Accent3 68 2 2 2" xfId="44018" xr:uid="{E6A6F321-AA47-4A89-80A8-B688BB04EFFA}"/>
    <cellStyle name="40% - Accent3 68 2 3" xfId="24193" xr:uid="{CD408870-26E7-44B9-BA5F-12732D5DA3E9}"/>
    <cellStyle name="40% - Accent3 68 2 3 2" xfId="52870" xr:uid="{F87546D2-A79A-4F7E-913C-CAEE9084D2BB}"/>
    <cellStyle name="40% - Accent3 68 2 4" xfId="38313" xr:uid="{92525AED-5BB6-48A8-980C-A526B7E02F22}"/>
    <cellStyle name="40% - Accent3 68 3" xfId="16855" xr:uid="{677B2ACC-B27E-4125-B77E-AA4D76D87686}"/>
    <cellStyle name="40% - Accent3 68 3 2" xfId="25708" xr:uid="{CC8081AE-BAA8-4B99-8F42-17419B6410B9}"/>
    <cellStyle name="40% - Accent3 68 3 2 2" xfId="54385" xr:uid="{6D626B48-39AF-464B-9415-8F9DA6205A64}"/>
    <cellStyle name="40% - Accent3 68 3 3" xfId="45533" xr:uid="{73333727-DC90-4258-9F30-6BA69938A8F7}"/>
    <cellStyle name="40% - Accent3 68 4" xfId="18414" xr:uid="{E85DBE6A-EADA-49A3-BE93-716F7E26785E}"/>
    <cellStyle name="40% - Accent3 68 4 2" xfId="27267" xr:uid="{44448F55-58F1-4325-9995-F53BD5AB7E5F}"/>
    <cellStyle name="40% - Accent3 68 4 2 2" xfId="55944" xr:uid="{75675BFF-5A19-46D6-8FC3-B9A972E60E3E}"/>
    <cellStyle name="40% - Accent3 68 4 3" xfId="47092" xr:uid="{BD2849FC-0F0F-4F9C-ACF5-A734C7595212}"/>
    <cellStyle name="40% - Accent3 68 5" xfId="11087" xr:uid="{F80BDB32-7128-4B16-851B-1A2A490C9016}"/>
    <cellStyle name="40% - Accent3 68 5 2" xfId="28860" xr:uid="{E218775B-C8B1-4E65-96AE-52F32720DE1E}"/>
    <cellStyle name="40% - Accent3 68 5 2 2" xfId="57537" xr:uid="{CC8DAB1D-4507-4CA6-B687-8F320C0FFFF7}"/>
    <cellStyle name="40% - Accent3 68 5 3" xfId="39765" xr:uid="{DB8D0411-53F9-48C2-A646-A74F9EF5FE94}"/>
    <cellStyle name="40% - Accent3 68 6" xfId="19940" xr:uid="{CC479755-02CD-4E90-AB40-7D9021321449}"/>
    <cellStyle name="40% - Accent3 68 6 2" xfId="48617" xr:uid="{EF6AEB02-A53D-4AB1-898F-09FB3B6ECAC8}"/>
    <cellStyle name="40% - Accent3 68 7" xfId="34060" xr:uid="{362F15D3-5E93-4F56-ABC1-019395E20D9B}"/>
    <cellStyle name="40% - Accent3 69" xfId="6792" xr:uid="{C7983B65-A67D-4563-8000-7E915F07C294}"/>
    <cellStyle name="40% - Accent3 69 2" xfId="9650" xr:uid="{51BF3238-8EEF-4159-ADFA-64CE85E895B7}"/>
    <cellStyle name="40% - Accent3 69 2 2" xfId="15362" xr:uid="{09461346-DF12-4F89-9612-291B38D604D3}"/>
    <cellStyle name="40% - Accent3 69 2 2 2" xfId="44040" xr:uid="{3A5F4887-D728-40FC-A3BB-76C169EA454B}"/>
    <cellStyle name="40% - Accent3 69 2 3" xfId="24215" xr:uid="{07ACBCF2-9D31-4554-B32F-ACA47D02E32E}"/>
    <cellStyle name="40% - Accent3 69 2 3 2" xfId="52892" xr:uid="{11214662-C3C7-4237-B8DF-FE42D9165A6F}"/>
    <cellStyle name="40% - Accent3 69 2 4" xfId="38335" xr:uid="{A53D7ED2-674C-4078-93E4-88BCE93123C6}"/>
    <cellStyle name="40% - Accent3 69 3" xfId="16877" xr:uid="{AF5A3319-7673-4BD0-890E-1529A379A49F}"/>
    <cellStyle name="40% - Accent3 69 3 2" xfId="25730" xr:uid="{47E73051-48CF-457C-8B3E-556AC7587B2D}"/>
    <cellStyle name="40% - Accent3 69 3 2 2" xfId="54407" xr:uid="{DA6D6773-9D8F-4622-8626-9FE5B95A1248}"/>
    <cellStyle name="40% - Accent3 69 3 3" xfId="45555" xr:uid="{BCAB18E4-F461-40D6-93A9-3743989B1E5C}"/>
    <cellStyle name="40% - Accent3 69 4" xfId="18436" xr:uid="{287CAF3F-C391-4D4D-8E01-453DF1620A43}"/>
    <cellStyle name="40% - Accent3 69 4 2" xfId="27289" xr:uid="{B47756BC-1BB7-4030-9E17-B22117681471}"/>
    <cellStyle name="40% - Accent3 69 4 2 2" xfId="55966" xr:uid="{9DED099F-CED6-4BDD-ADA5-D430D21CAA05}"/>
    <cellStyle name="40% - Accent3 69 4 3" xfId="47114" xr:uid="{A851EDEF-4AE8-4248-8FB9-771887E69726}"/>
    <cellStyle name="40% - Accent3 69 5" xfId="12504" xr:uid="{61CDD257-4EAA-45E3-A70A-D7492B454490}"/>
    <cellStyle name="40% - Accent3 69 5 2" xfId="28882" xr:uid="{B46B38CB-F81E-4361-98EA-640391126DD3}"/>
    <cellStyle name="40% - Accent3 69 5 2 2" xfId="57559" xr:uid="{6E823147-FF17-481D-A1DF-0307D67DD5EB}"/>
    <cellStyle name="40% - Accent3 69 5 3" xfId="41182" xr:uid="{D342B1FD-DB4D-4D8C-BDA8-399DE2054A81}"/>
    <cellStyle name="40% - Accent3 69 6" xfId="21357" xr:uid="{8D18882E-FC0C-40FE-BD1E-EEB1AFE459EC}"/>
    <cellStyle name="40% - Accent3 69 6 2" xfId="50034" xr:uid="{F5A3EA92-828A-4D66-AF91-53020941E39E}"/>
    <cellStyle name="40% - Accent3 69 7" xfId="35477" xr:uid="{0434A52F-BDD2-4E81-A83D-74807412C97B}"/>
    <cellStyle name="40% - Accent3 7" xfId="371" xr:uid="{BB23DAFC-BFB2-4875-ABA2-30A7DCAD8631}"/>
    <cellStyle name="40% - Accent3 7 10" xfId="9813" xr:uid="{BA35B51C-42A9-4D9B-B422-A1B5F5465208}"/>
    <cellStyle name="40% - Accent3 7 10 2" xfId="38491" xr:uid="{BAA3B974-F166-4C9B-9290-05F51F08C759}"/>
    <cellStyle name="40% - Accent3 7 11" xfId="18666" xr:uid="{66A5A8C0-79F7-4259-B2D8-3F035EEDA750}"/>
    <cellStyle name="40% - Accent3 7 11 2" xfId="47343" xr:uid="{B6636D8D-6649-4A5A-9502-D847D08B1B5F}"/>
    <cellStyle name="40% - Accent3 7 12" xfId="29284" xr:uid="{BAF28120-51F2-4788-8949-3EF21B394D16}"/>
    <cellStyle name="40% - Accent3 7 2" xfId="480" xr:uid="{C230B86A-3E81-4927-8F87-54CE58953185}"/>
    <cellStyle name="40% - Accent3 7 2 2" xfId="2434" xr:uid="{798F4141-0DA7-4CE8-B00F-3EACD1C3B46E}"/>
    <cellStyle name="40% - Accent3 7 2 2 2" xfId="31174" xr:uid="{BCEBEF48-727C-4FFB-9886-2AE78AD7B3CF}"/>
    <cellStyle name="40% - Accent3 7 2 3" xfId="5452" xr:uid="{2DE3DE74-6427-4009-AB48-F92E820F3FCE}"/>
    <cellStyle name="40% - Accent3 7 2 3 2" xfId="34137" xr:uid="{A3B46AA2-45B2-48F0-B275-3E3A71B29AE4}"/>
    <cellStyle name="40% - Accent3 7 2 4" xfId="11164" xr:uid="{9EB1C3C8-A2CA-4B69-AB55-B29663857CAA}"/>
    <cellStyle name="40% - Accent3 7 2 4 2" xfId="39842" xr:uid="{8059C242-B2C4-41F4-8CD6-A018477A7E10}"/>
    <cellStyle name="40% - Accent3 7 2 5" xfId="20017" xr:uid="{6E1656C6-A80C-4F58-ACD2-E72EFDD7911F}"/>
    <cellStyle name="40% - Accent3 7 2 5 2" xfId="48694" xr:uid="{44794964-D219-4881-8A2C-1E733DDECDF1}"/>
    <cellStyle name="40% - Accent3 7 2 6" xfId="29381" xr:uid="{F65BBE71-F186-4B90-A9AD-BA5AA4E51F91}"/>
    <cellStyle name="40% - Accent3 7 3" xfId="599" xr:uid="{6466FB8F-AD0F-4704-A0B4-DAD5D3F970FF}"/>
    <cellStyle name="40% - Accent3 7 3 2" xfId="2553" xr:uid="{5D2DE735-4E59-406C-B4C2-1C134B673D2A}"/>
    <cellStyle name="40% - Accent3 7 3 2 2" xfId="31293" xr:uid="{A5498208-32F0-450D-B672-87A88BBBE88F}"/>
    <cellStyle name="40% - Accent3 7 3 3" xfId="6869" xr:uid="{A6B13219-C41D-496F-BFCA-52DC83E8AEEE}"/>
    <cellStyle name="40% - Accent3 7 3 3 2" xfId="35554" xr:uid="{CA3F6D51-2CCF-41A0-B10F-9DC2D8C66767}"/>
    <cellStyle name="40% - Accent3 7 3 4" xfId="12581" xr:uid="{DD45A8A6-A968-4DD6-A524-610446A7B053}"/>
    <cellStyle name="40% - Accent3 7 3 4 2" xfId="41259" xr:uid="{F469D80E-131A-4E56-A77D-DB4C2EFE1C4D}"/>
    <cellStyle name="40% - Accent3 7 3 5" xfId="21434" xr:uid="{67D6B08A-5020-4859-B7DE-D08FFA376A8E}"/>
    <cellStyle name="40% - Accent3 7 3 5 2" xfId="50111" xr:uid="{8D04C90B-5A52-44F0-898A-FF0D39E245AA}"/>
    <cellStyle name="40% - Accent3 7 3 6" xfId="29500" xr:uid="{F7388E03-6636-4131-8800-CCACDCC9D65A}"/>
    <cellStyle name="40% - Accent3 7 4" xfId="740" xr:uid="{17C697B1-238D-4F67-A0E0-B7D5D2520292}"/>
    <cellStyle name="40% - Accent3 7 4 2" xfId="2694" xr:uid="{D81FF6AA-63A4-43B4-A86F-E31FB05267D5}"/>
    <cellStyle name="40% - Accent3 7 4 2 2" xfId="31434" xr:uid="{4BD093B9-408C-465D-9117-05AAB9DE0D39}"/>
    <cellStyle name="40% - Accent3 7 4 3" xfId="8286" xr:uid="{7161C97F-020D-4CBE-8CBD-915CD902B1A1}"/>
    <cellStyle name="40% - Accent3 7 4 3 2" xfId="36971" xr:uid="{568759CB-729D-4263-9AF0-42D494B48293}"/>
    <cellStyle name="40% - Accent3 7 4 4" xfId="13998" xr:uid="{74EC0A71-AD28-4216-9E4B-488EB7682751}"/>
    <cellStyle name="40% - Accent3 7 4 4 2" xfId="42676" xr:uid="{7369E5E9-BDD6-4DC7-AF59-D3689407E10B}"/>
    <cellStyle name="40% - Accent3 7 4 5" xfId="22851" xr:uid="{81B8C9C9-0C6D-445F-87DF-1FF62E2A1C69}"/>
    <cellStyle name="40% - Accent3 7 4 5 2" xfId="51528" xr:uid="{54303D77-2CB6-4A5D-B7A7-96C9ACC69969}"/>
    <cellStyle name="40% - Accent3 7 4 6" xfId="29641" xr:uid="{351EF8FC-0E2E-499E-8716-21F107667939}"/>
    <cellStyle name="40% - Accent3 7 5" xfId="1013" xr:uid="{488F110D-B594-4F59-85E0-1DAD5D9C2071}"/>
    <cellStyle name="40% - Accent3 7 5 2" xfId="2967" xr:uid="{70037B4F-31D3-4EA1-84D1-59F77CDAECE7}"/>
    <cellStyle name="40% - Accent3 7 5 2 2" xfId="31707" xr:uid="{7021B39B-1B97-466B-84F5-70ABE2BA0E62}"/>
    <cellStyle name="40% - Accent3 7 5 3" xfId="15513" xr:uid="{6F2EEC14-D8CC-46D5-92CF-0A0BCC054E68}"/>
    <cellStyle name="40% - Accent3 7 5 3 2" xfId="44191" xr:uid="{60B009BC-0C47-4231-AC4A-1C714DF364F0}"/>
    <cellStyle name="40% - Accent3 7 5 4" xfId="24366" xr:uid="{63A661E1-C422-4D22-8842-DA4A96849B4E}"/>
    <cellStyle name="40% - Accent3 7 5 4 2" xfId="53043" xr:uid="{B057BC5A-5A56-4A88-A8C0-0B65F989C949}"/>
    <cellStyle name="40% - Accent3 7 5 5" xfId="29914" xr:uid="{F99B0C25-CA7D-4356-9DF8-DDD41302F859}"/>
    <cellStyle name="40% - Accent3 7 6" xfId="1308" xr:uid="{8422ADE9-F616-4F8F-98A8-B6F41926BDCA}"/>
    <cellStyle name="40% - Accent3 7 6 2" xfId="3262" xr:uid="{E7B382D7-3286-4A2A-B6FF-71757678CD5D}"/>
    <cellStyle name="40% - Accent3 7 6 2 2" xfId="32002" xr:uid="{C7B14BE0-5985-44E2-A924-CFBC6E11CBA9}"/>
    <cellStyle name="40% - Accent3 7 6 3" xfId="17072" xr:uid="{AF4A316D-16A9-4537-9F40-6D44584EC71E}"/>
    <cellStyle name="40% - Accent3 7 6 3 2" xfId="45750" xr:uid="{59578B52-225B-4A8D-B891-608D34DD6A33}"/>
    <cellStyle name="40% - Accent3 7 6 4" xfId="25925" xr:uid="{C8F783B0-4328-4862-978D-B56316432EDC}"/>
    <cellStyle name="40% - Accent3 7 6 4 2" xfId="54602" xr:uid="{C8B8FB10-0062-4BD3-A083-5B7BB8F981E9}"/>
    <cellStyle name="40% - Accent3 7 6 5" xfId="30209" xr:uid="{C0312D68-9029-4A5A-B556-9243B379CA17}"/>
    <cellStyle name="40% - Accent3 7 7" xfId="1647" xr:uid="{A818B112-433A-44F5-A98D-3D88853D0466}"/>
    <cellStyle name="40% - Accent3 7 7 2" xfId="3601" xr:uid="{122FEA22-3429-4F54-A9D4-88900A9DD3B2}"/>
    <cellStyle name="40% - Accent3 7 7 2 2" xfId="32341" xr:uid="{157DE655-2EF8-42D5-9B32-47F37CB45B2E}"/>
    <cellStyle name="40% - Accent3 7 7 3" xfId="27518" xr:uid="{83878F3C-0CED-48D9-B03F-C2C0A6D21374}"/>
    <cellStyle name="40% - Accent3 7 7 3 2" xfId="56195" xr:uid="{4B9692ED-FF34-4088-A877-9F6E67555DF6}"/>
    <cellStyle name="40% - Accent3 7 7 4" xfId="30548" xr:uid="{FE2B205E-EC91-4875-92B4-21A10A4A28B5}"/>
    <cellStyle name="40% - Accent3 7 8" xfId="2337" xr:uid="{71494032-F258-4CD2-B6B3-6279315A00AE}"/>
    <cellStyle name="40% - Accent3 7 8 2" xfId="31077" xr:uid="{BD9CB396-44F5-4979-8660-EBA7E3AA90BA}"/>
    <cellStyle name="40% - Accent3 7 9" xfId="4101" xr:uid="{A32A7E73-D757-4FC2-8789-0A4EB3BB7FFC}"/>
    <cellStyle name="40% - Accent3 7 9 2" xfId="32786" xr:uid="{2BFEFA5A-FDE5-475E-A28C-2504BD37CEB6}"/>
    <cellStyle name="40% - Accent3 70" xfId="9672" xr:uid="{EA5968C1-9787-4C97-BB55-C364CE7734E8}"/>
    <cellStyle name="40% - Accent3 70 2" xfId="16899" xr:uid="{A6AECAE7-20E7-4C12-A54B-839BA19F5E61}"/>
    <cellStyle name="40% - Accent3 70 2 2" xfId="25752" xr:uid="{DF34932B-D52D-4F6B-8508-FEF05E5CB8C1}"/>
    <cellStyle name="40% - Accent3 70 2 2 2" xfId="54429" xr:uid="{2C151C86-9676-4C93-AD2F-A52A806E6C01}"/>
    <cellStyle name="40% - Accent3 70 2 3" xfId="45577" xr:uid="{D1FAD0C9-B5F5-4831-A41D-437AD3961793}"/>
    <cellStyle name="40% - Accent3 70 3" xfId="18458" xr:uid="{65FCE178-9B58-4549-B942-46AABC5747F5}"/>
    <cellStyle name="40% - Accent3 70 3 2" xfId="27311" xr:uid="{84643374-E317-47ED-9FA1-F4B394C1F8DE}"/>
    <cellStyle name="40% - Accent3 70 3 2 2" xfId="55988" xr:uid="{A28E05F2-7478-4F5D-AC18-3775A29C341C}"/>
    <cellStyle name="40% - Accent3 70 3 3" xfId="47136" xr:uid="{FED96B66-5A49-49CC-87BD-0AA54554F237}"/>
    <cellStyle name="40% - Accent3 70 4" xfId="15384" xr:uid="{D1FD2DEA-99E8-4CE1-A893-B9911A09FF02}"/>
    <cellStyle name="40% - Accent3 70 4 2" xfId="28904" xr:uid="{62D8B945-8FF0-4DFD-A20C-DCA3AAA40C18}"/>
    <cellStyle name="40% - Accent3 70 4 2 2" xfId="57581" xr:uid="{200E4F49-2FB8-4FF1-B9BD-3010AD97A075}"/>
    <cellStyle name="40% - Accent3 70 4 3" xfId="44062" xr:uid="{C2D8B57C-65F3-453A-AD1F-8CA774C51853}"/>
    <cellStyle name="40% - Accent3 70 5" xfId="24237" xr:uid="{5FD17D2C-84BB-45E8-A9B7-EE568A003302}"/>
    <cellStyle name="40% - Accent3 70 5 2" xfId="52914" xr:uid="{8391F060-3BE3-4CCD-94DC-322D16418AA2}"/>
    <cellStyle name="40% - Accent3 70 6" xfId="38357" xr:uid="{396B2CAE-51D7-458B-ADA9-B54B209506C3}"/>
    <cellStyle name="40% - Accent3 71" xfId="9694" xr:uid="{218FFB38-8B5C-41EF-8AC2-2FE302EC5E2D}"/>
    <cellStyle name="40% - Accent3 71 2" xfId="16921" xr:uid="{FEC0BCEE-BCF6-46A8-B3BF-D1B1E2D53633}"/>
    <cellStyle name="40% - Accent3 71 2 2" xfId="25774" xr:uid="{2AE17883-79C1-4E6D-9178-30C4F4899F12}"/>
    <cellStyle name="40% - Accent3 71 2 2 2" xfId="54451" xr:uid="{4996ACCB-930E-4540-B3DE-819CBFEC2F5D}"/>
    <cellStyle name="40% - Accent3 71 2 3" xfId="45599" xr:uid="{F5C9C84A-B308-4A4F-A5B4-FD4390F9279B}"/>
    <cellStyle name="40% - Accent3 71 3" xfId="18480" xr:uid="{59C4F600-6E43-4EB3-8961-E8A9572AE8B9}"/>
    <cellStyle name="40% - Accent3 71 3 2" xfId="27333" xr:uid="{3B970BAE-3AAD-44CB-AD93-67EE379EE3E9}"/>
    <cellStyle name="40% - Accent3 71 3 2 2" xfId="56010" xr:uid="{7357BA8D-84C6-4CD1-B079-C440D7BFB3B8}"/>
    <cellStyle name="40% - Accent3 71 3 3" xfId="47158" xr:uid="{5147FB50-B4CB-4003-87CB-C004D1D0A287}"/>
    <cellStyle name="40% - Accent3 71 4" xfId="15406" xr:uid="{88072302-A87D-443E-B21B-497379027EE9}"/>
    <cellStyle name="40% - Accent3 71 4 2" xfId="28926" xr:uid="{25298479-B3D7-48B6-BA3B-19779431B025}"/>
    <cellStyle name="40% - Accent3 71 4 2 2" xfId="57603" xr:uid="{53A772EF-3FAE-41A1-BCFD-A48A38F06B60}"/>
    <cellStyle name="40% - Accent3 71 4 3" xfId="44084" xr:uid="{E7B82484-D92F-4429-AB14-4A44EFE9DDC6}"/>
    <cellStyle name="40% - Accent3 71 5" xfId="24259" xr:uid="{AAA44BD9-481D-4711-A393-957CBA7EF312}"/>
    <cellStyle name="40% - Accent3 71 5 2" xfId="52936" xr:uid="{A4443F86-8BEF-463F-83B4-05074383D125}"/>
    <cellStyle name="40% - Accent3 71 6" xfId="38379" xr:uid="{5CE5ABB9-F3EA-4A58-AC6B-69809C28D708}"/>
    <cellStyle name="40% - Accent3 72" xfId="8209" xr:uid="{D72D905F-8A8D-4361-B049-6867773082A4}"/>
    <cellStyle name="40% - Accent3 72 2" xfId="16943" xr:uid="{72EE16ED-C86E-452D-A230-6603A7DD4E0A}"/>
    <cellStyle name="40% - Accent3 72 2 2" xfId="25796" xr:uid="{60B6455E-3764-46B7-AEC6-3BE9E404FEB6}"/>
    <cellStyle name="40% - Accent3 72 2 2 2" xfId="54473" xr:uid="{31BF792B-F4E9-4FA7-A124-2C7A92BB90F9}"/>
    <cellStyle name="40% - Accent3 72 2 3" xfId="45621" xr:uid="{6F8A80D2-FEEB-412E-A2E7-EDA76833966F}"/>
    <cellStyle name="40% - Accent3 72 3" xfId="18502" xr:uid="{0729605A-BD9F-4214-8052-FD977DAF5D64}"/>
    <cellStyle name="40% - Accent3 72 3 2" xfId="27355" xr:uid="{CCF589CB-7A7E-463C-B9D5-31B8960B201D}"/>
    <cellStyle name="40% - Accent3 72 3 2 2" xfId="56032" xr:uid="{FBA6382E-E495-474B-BDBD-55DB3386C73B}"/>
    <cellStyle name="40% - Accent3 72 3 3" xfId="47180" xr:uid="{80C0A2B4-44BD-4154-A07A-0B10A79C69F1}"/>
    <cellStyle name="40% - Accent3 72 4" xfId="13921" xr:uid="{32BF1087-64EE-4C2E-92E7-260652018741}"/>
    <cellStyle name="40% - Accent3 72 4 2" xfId="28948" xr:uid="{83D97A92-E723-4E53-BDBC-6DE417910DEB}"/>
    <cellStyle name="40% - Accent3 72 4 2 2" xfId="57625" xr:uid="{6ACD72C5-654B-4A37-AA56-53F28DAB9089}"/>
    <cellStyle name="40% - Accent3 72 4 3" xfId="42599" xr:uid="{B1CDDA47-0CE9-423B-90E8-FD66A894F581}"/>
    <cellStyle name="40% - Accent3 72 5" xfId="22774" xr:uid="{118F8EDB-06BF-490A-8775-671E6EEE8161}"/>
    <cellStyle name="40% - Accent3 72 5 2" xfId="51451" xr:uid="{8676AFD4-F5DD-4AE3-A14E-580D54A099CB}"/>
    <cellStyle name="40% - Accent3 72 6" xfId="36894" xr:uid="{D73AC952-7D39-4240-916E-349D7F291FD7}"/>
    <cellStyle name="40% - Accent3 73" xfId="4024" xr:uid="{1C4B55D4-86C3-4488-B932-38B6AC673D04}"/>
    <cellStyle name="40% - Accent3 73 2" xfId="18524" xr:uid="{A3D9E376-D058-433D-B32D-FD3A90108B04}"/>
    <cellStyle name="40% - Accent3 73 2 2" xfId="27377" xr:uid="{C4700068-F488-4D43-958A-14AB808EEAB7}"/>
    <cellStyle name="40% - Accent3 73 2 2 2" xfId="56054" xr:uid="{69161BEE-6108-4B5C-9D5E-756EA6E7A264}"/>
    <cellStyle name="40% - Accent3 73 2 3" xfId="47202" xr:uid="{827DCC8F-811A-4933-998B-9268CC0CB880}"/>
    <cellStyle name="40% - Accent3 73 3" xfId="16965" xr:uid="{F4F41579-02C3-4CC6-BBE8-BF7B9A4E4669}"/>
    <cellStyle name="40% - Accent3 73 3 2" xfId="28970" xr:uid="{214DEAFE-E01F-4F94-88E3-C6964BFE5175}"/>
    <cellStyle name="40% - Accent3 73 3 2 2" xfId="57647" xr:uid="{85D62DE3-5654-4565-9838-CF51BF96A33C}"/>
    <cellStyle name="40% - Accent3 73 3 3" xfId="45643" xr:uid="{DF841216-3D40-4143-9C4A-366FCDF7B1E6}"/>
    <cellStyle name="40% - Accent3 73 4" xfId="25818" xr:uid="{546F8AE0-FB75-4B5B-B360-17A2D2FD5806}"/>
    <cellStyle name="40% - Accent3 73 4 2" xfId="54495" xr:uid="{0C9F034D-595F-494F-BCB0-76CE0AE6AC1C}"/>
    <cellStyle name="40% - Accent3 73 5" xfId="32709" xr:uid="{64586027-2CE5-4FEC-987B-789FE7357BE9}"/>
    <cellStyle name="40% - Accent3 74" xfId="15436" xr:uid="{2FD76855-5F7D-418F-871C-4F4F2439210A}"/>
    <cellStyle name="40% - Accent3 74 2" xfId="18546" xr:uid="{B3072358-D8CC-4F29-9DCA-7170D505DC41}"/>
    <cellStyle name="40% - Accent3 74 2 2" xfId="27399" xr:uid="{CDCE31E7-5EE5-4475-AA97-F1787F11ED96}"/>
    <cellStyle name="40% - Accent3 74 2 2 2" xfId="56076" xr:uid="{B13355AC-ECBC-4474-A176-BAECBDDDAE90}"/>
    <cellStyle name="40% - Accent3 74 2 3" xfId="47224" xr:uid="{B26D96EC-2EAE-410C-A9D9-B18EB916FA83}"/>
    <cellStyle name="40% - Accent3 74 3" xfId="28992" xr:uid="{BD982597-D3F4-4D60-85A4-CF990BA1AFB6}"/>
    <cellStyle name="40% - Accent3 74 3 2" xfId="57669" xr:uid="{6247754A-D40E-4067-8241-37D0C69BEB66}"/>
    <cellStyle name="40% - Accent3 74 4" xfId="24289" xr:uid="{C4EA6CFE-FFAC-40A0-A394-733AA525A985}"/>
    <cellStyle name="40% - Accent3 74 4 2" xfId="52966" xr:uid="{B2E3D76B-861F-41CC-BB4B-3A008D17489E}"/>
    <cellStyle name="40% - Accent3 74 5" xfId="44114" xr:uid="{1F5EF3DE-7ADF-4E12-A7B4-B0FF3855A575}"/>
    <cellStyle name="40% - Accent3 75" xfId="18568" xr:uid="{91100EA8-1E79-4293-B050-ACCE0C8E98D3}"/>
    <cellStyle name="40% - Accent3 75 2" xfId="29014" xr:uid="{11469264-994F-4FB7-B5CD-4CF1C15011EA}"/>
    <cellStyle name="40% - Accent3 75 2 2" xfId="57691" xr:uid="{779C521C-D78E-40E1-98CC-840208223D99}"/>
    <cellStyle name="40% - Accent3 75 3" xfId="27421" xr:uid="{AE6C6AF1-8FD7-4111-A0AC-70A2EFDD1186}"/>
    <cellStyle name="40% - Accent3 75 3 2" xfId="56098" xr:uid="{6C0D626A-A1C9-48E1-BF09-7AD9EC051F34}"/>
    <cellStyle name="40% - Accent3 75 4" xfId="47246" xr:uid="{DA046CDA-7828-4337-9EF2-EB593D589311}"/>
    <cellStyle name="40% - Accent3 76" xfId="16995" xr:uid="{E4E70A74-3CA1-4674-9C91-0F207E7A5BE7}"/>
    <cellStyle name="40% - Accent3 76 2" xfId="29036" xr:uid="{6EAD79AF-9801-4E55-A653-8FC9B5F7BD9C}"/>
    <cellStyle name="40% - Accent3 76 2 2" xfId="57713" xr:uid="{783729BC-EEBD-4CF7-96F3-AE7719BFFE4D}"/>
    <cellStyle name="40% - Accent3 76 3" xfId="25848" xr:uid="{09319189-3C98-4848-9392-39F329B8D700}"/>
    <cellStyle name="40% - Accent3 76 3 2" xfId="54525" xr:uid="{EBF585BF-4B00-4F9A-8AF6-D437E66D05F8}"/>
    <cellStyle name="40% - Accent3 76 4" xfId="45673" xr:uid="{BD7E2875-95C4-444E-9D7C-A7E9B51F8705}"/>
    <cellStyle name="40% - Accent3 77" xfId="9736" xr:uid="{6A087A45-6AFE-4C2E-8C5F-85FC08FA1938}"/>
    <cellStyle name="40% - Accent3 77 2" xfId="27441" xr:uid="{942935D0-1977-4266-97E7-A4E23632A246}"/>
    <cellStyle name="40% - Accent3 77 2 2" xfId="56118" xr:uid="{CDDFB999-F674-477B-B8B0-371E106DF6C4}"/>
    <cellStyle name="40% - Accent3 77 3" xfId="38414" xr:uid="{C3F2E782-E149-45A7-A9D6-06CAB8B5F8C3}"/>
    <cellStyle name="40% - Accent3 78" xfId="29068" xr:uid="{FFA74852-08C4-417B-BF04-6E383C692193}"/>
    <cellStyle name="40% - Accent3 78 2" xfId="57745" xr:uid="{7C916EF4-EA4D-430C-B8DB-7016D1A3928D}"/>
    <cellStyle name="40% - Accent3 79" xfId="29090" xr:uid="{BF2E07A5-7F1B-4486-926E-87E1183D54AF}"/>
    <cellStyle name="40% - Accent3 79 2" xfId="57767" xr:uid="{966DAF29-8E5A-4870-90C5-DF6AF2F61F15}"/>
    <cellStyle name="40% - Accent3 8" xfId="294" xr:uid="{DF1FE47A-37B3-432E-8EB3-AD7F283B059E}"/>
    <cellStyle name="40% - Accent3 8 10" xfId="9835" xr:uid="{95809355-18DB-4E97-820C-C9499677129E}"/>
    <cellStyle name="40% - Accent3 8 10 2" xfId="38513" xr:uid="{86E52CA7-1D90-458A-A0A2-EA53C6FD5C5E}"/>
    <cellStyle name="40% - Accent3 8 11" xfId="18688" xr:uid="{2A8FAADE-CD8E-4CE9-902E-68CDD45D1345}"/>
    <cellStyle name="40% - Accent3 8 11 2" xfId="47365" xr:uid="{F3FBE126-E774-4AEC-94B8-752C5F6EBAD1}"/>
    <cellStyle name="40% - Accent3 8 12" xfId="29208" xr:uid="{C1DB8C4F-417E-4CB6-A92B-A213C852B147}"/>
    <cellStyle name="40% - Accent3 8 2" xfId="502" xr:uid="{F4E32241-EAF1-4DD6-9CF2-C3F5EE4FAD0E}"/>
    <cellStyle name="40% - Accent3 8 2 2" xfId="2456" xr:uid="{485C0CEE-4036-48DC-852A-BF37EE4A7C5F}"/>
    <cellStyle name="40% - Accent3 8 2 2 2" xfId="31196" xr:uid="{3FBF80D5-8018-438E-BFC2-183DC790C939}"/>
    <cellStyle name="40% - Accent3 8 2 3" xfId="5474" xr:uid="{214F6DC9-D21A-48FA-9A6D-68D3FF1C6AF0}"/>
    <cellStyle name="40% - Accent3 8 2 3 2" xfId="34159" xr:uid="{F1FBF64D-A1FE-466F-A544-28CC805BDCDA}"/>
    <cellStyle name="40% - Accent3 8 2 4" xfId="11186" xr:uid="{432BEF80-79DF-4E6E-BC0C-D0ED82D271C6}"/>
    <cellStyle name="40% - Accent3 8 2 4 2" xfId="39864" xr:uid="{903A388D-CE05-4E1F-995D-E34BCABEB0D4}"/>
    <cellStyle name="40% - Accent3 8 2 5" xfId="20039" xr:uid="{3A44AC80-B240-4D0B-9FB3-E3D491C5BB0A}"/>
    <cellStyle name="40% - Accent3 8 2 5 2" xfId="48716" xr:uid="{174F450F-78A1-41DB-B64E-9E5BC542F310}"/>
    <cellStyle name="40% - Accent3 8 2 6" xfId="29403" xr:uid="{7B193F5A-3F9D-4202-8324-EA2D7ABE84B6}"/>
    <cellStyle name="40% - Accent3 8 3" xfId="621" xr:uid="{AD138B58-51D3-41F0-8476-8519DF7020BA}"/>
    <cellStyle name="40% - Accent3 8 3 2" xfId="2575" xr:uid="{66B80C08-32D2-429F-9FF3-95B9A7593D84}"/>
    <cellStyle name="40% - Accent3 8 3 2 2" xfId="31315" xr:uid="{DAE8DA08-8734-4B8E-B293-810762108D3F}"/>
    <cellStyle name="40% - Accent3 8 3 3" xfId="6891" xr:uid="{FA409B16-9C2B-4D18-98C1-38EA1FF98BC2}"/>
    <cellStyle name="40% - Accent3 8 3 3 2" xfId="35576" xr:uid="{79A3D7A5-A7A8-4176-907E-169706591E4F}"/>
    <cellStyle name="40% - Accent3 8 3 4" xfId="12603" xr:uid="{42E15FF8-BF67-4861-876C-A27E79E51CE3}"/>
    <cellStyle name="40% - Accent3 8 3 4 2" xfId="41281" xr:uid="{09B66B01-16BB-4E31-8428-F8FA551A8332}"/>
    <cellStyle name="40% - Accent3 8 3 5" xfId="21456" xr:uid="{660ECE87-E4F0-4932-A728-80D820D5B85A}"/>
    <cellStyle name="40% - Accent3 8 3 5 2" xfId="50133" xr:uid="{56BDAD51-5C58-4A36-A4F8-86380F5ABD25}"/>
    <cellStyle name="40% - Accent3 8 3 6" xfId="29522" xr:uid="{A3E6BCDB-CDE3-4F03-942B-68B7E020AF50}"/>
    <cellStyle name="40% - Accent3 8 4" xfId="762" xr:uid="{0583FA99-E2BC-4F19-B64A-FF0DFA44CF83}"/>
    <cellStyle name="40% - Accent3 8 4 2" xfId="2716" xr:uid="{2CEFF565-69FA-4155-AE35-F86CB190DCDE}"/>
    <cellStyle name="40% - Accent3 8 4 2 2" xfId="31456" xr:uid="{FF06F747-8DF2-483B-94A4-13CEEFB60233}"/>
    <cellStyle name="40% - Accent3 8 4 3" xfId="8308" xr:uid="{A6D41596-C1D3-471B-8991-D9E773DA0088}"/>
    <cellStyle name="40% - Accent3 8 4 3 2" xfId="36993" xr:uid="{113E2D01-0A74-4F67-A938-7090BA069322}"/>
    <cellStyle name="40% - Accent3 8 4 4" xfId="14020" xr:uid="{EABE9962-F5C7-4A14-816A-4265F4CBA404}"/>
    <cellStyle name="40% - Accent3 8 4 4 2" xfId="42698" xr:uid="{439E6A1A-E4AD-49DC-9E30-A6E5B34F917A}"/>
    <cellStyle name="40% - Accent3 8 4 5" xfId="22873" xr:uid="{D198D692-B558-4881-BA24-DD3DA797605A}"/>
    <cellStyle name="40% - Accent3 8 4 5 2" xfId="51550" xr:uid="{23360D14-7DC0-486C-9FA5-41DD546206AB}"/>
    <cellStyle name="40% - Accent3 8 4 6" xfId="29663" xr:uid="{59806AEB-17A0-4CF3-9EE4-91B9CCAC33D5}"/>
    <cellStyle name="40% - Accent3 8 5" xfId="1035" xr:uid="{B34B3664-4690-4772-840B-FFE72AEA7BAD}"/>
    <cellStyle name="40% - Accent3 8 5 2" xfId="2989" xr:uid="{D00F4456-7626-4544-9DF0-8D62AC4335AE}"/>
    <cellStyle name="40% - Accent3 8 5 2 2" xfId="31729" xr:uid="{2425227C-9385-4A6A-AE4C-252220160DDC}"/>
    <cellStyle name="40% - Accent3 8 5 3" xfId="15535" xr:uid="{CCA40722-A658-4089-A393-1EC785B14DA8}"/>
    <cellStyle name="40% - Accent3 8 5 3 2" xfId="44213" xr:uid="{AEEDFB9F-E866-47B0-BB45-71FEB9283F1B}"/>
    <cellStyle name="40% - Accent3 8 5 4" xfId="24388" xr:uid="{4366A535-A561-4CCC-9493-244FE8787E5A}"/>
    <cellStyle name="40% - Accent3 8 5 4 2" xfId="53065" xr:uid="{8B868949-1B9A-4B85-8ED6-E854DB0461EB}"/>
    <cellStyle name="40% - Accent3 8 5 5" xfId="29936" xr:uid="{FE401EEE-CC0C-4B82-A523-F3F91735D1E1}"/>
    <cellStyle name="40% - Accent3 8 6" xfId="1330" xr:uid="{28E68309-529E-4BF8-AA21-C025E26E290F}"/>
    <cellStyle name="40% - Accent3 8 6 2" xfId="3284" xr:uid="{572BD709-543D-47AA-AA12-E56D825F8886}"/>
    <cellStyle name="40% - Accent3 8 6 2 2" xfId="32024" xr:uid="{755E7781-BE1B-4224-836E-66D028E93929}"/>
    <cellStyle name="40% - Accent3 8 6 3" xfId="17094" xr:uid="{EFC05844-7610-4BBB-8FD3-4D6A498A1FA8}"/>
    <cellStyle name="40% - Accent3 8 6 3 2" xfId="45772" xr:uid="{BBF7A173-B22A-47B6-8DCF-178F8F0603AA}"/>
    <cellStyle name="40% - Accent3 8 6 4" xfId="25947" xr:uid="{28647AF4-E751-4823-9C24-EF464056016A}"/>
    <cellStyle name="40% - Accent3 8 6 4 2" xfId="54624" xr:uid="{D497F9CB-745B-4D76-9E7F-42BB1F11392F}"/>
    <cellStyle name="40% - Accent3 8 6 5" xfId="30231" xr:uid="{3FF5D434-D436-4793-92D9-10CDDAAC523F}"/>
    <cellStyle name="40% - Accent3 8 7" xfId="1669" xr:uid="{22D2751E-D419-4B50-BAD6-D4117ADF2D50}"/>
    <cellStyle name="40% - Accent3 8 7 2" xfId="3623" xr:uid="{9BF6690D-8969-48C9-A138-23F255FD9399}"/>
    <cellStyle name="40% - Accent3 8 7 2 2" xfId="32363" xr:uid="{4ACE6281-6CC5-4A21-828D-8456C82BDEC0}"/>
    <cellStyle name="40% - Accent3 8 7 3" xfId="27540" xr:uid="{971FFE1D-31EB-4613-9783-E0281E03EA72}"/>
    <cellStyle name="40% - Accent3 8 7 3 2" xfId="56217" xr:uid="{3233B9A4-71C1-4B73-9F05-AC6184003BCE}"/>
    <cellStyle name="40% - Accent3 8 7 4" xfId="30570" xr:uid="{E928B7D3-E307-4C56-A2FD-7196B472D25F}"/>
    <cellStyle name="40% - Accent3 8 8" xfId="2261" xr:uid="{557B2E16-B703-4D27-BE78-4999434DDBFA}"/>
    <cellStyle name="40% - Accent3 8 8 2" xfId="31001" xr:uid="{8E63FEB7-B181-433F-9FDC-2C9AE707F080}"/>
    <cellStyle name="40% - Accent3 8 9" xfId="4123" xr:uid="{6A692569-7C0D-4112-805D-CE4BD0D6F547}"/>
    <cellStyle name="40% - Accent3 8 9 2" xfId="32808" xr:uid="{BA775D1F-3DC2-44BE-ACC1-B6322707BADC}"/>
    <cellStyle name="40% - Accent3 80" xfId="18589" xr:uid="{DFEFC3DA-1702-47B4-8C04-39E63B8C4659}"/>
    <cellStyle name="40% - Accent3 80 2" xfId="47266" xr:uid="{43C9B03F-96A8-4227-8592-809EFE852A57}"/>
    <cellStyle name="40% - Accent3 81" xfId="29112" xr:uid="{AED02838-A2FC-47C9-AF29-345ABDE35BEB}"/>
    <cellStyle name="40% - Accent3 82" xfId="79" xr:uid="{BE2707A7-A7BB-4B89-8E53-84CCEA7E0B26}"/>
    <cellStyle name="40% - Accent3 9" xfId="403" xr:uid="{D6F8F161-647C-4262-9DD0-174AFA8602DF}"/>
    <cellStyle name="40% - Accent3 9 10" xfId="18710" xr:uid="{ADF8BE3E-62DE-4108-890D-B60241198962}"/>
    <cellStyle name="40% - Accent3 9 10 2" xfId="47387" xr:uid="{AFE3BC8E-25BF-4529-8F76-7C2A4045C93B}"/>
    <cellStyle name="40% - Accent3 9 11" xfId="29304" xr:uid="{64D3823A-605F-4AEA-8109-85237EA318F1}"/>
    <cellStyle name="40% - Accent3 9 2" xfId="643" xr:uid="{75FD95C5-6520-4251-9309-5305282C8664}"/>
    <cellStyle name="40% - Accent3 9 2 2" xfId="2597" xr:uid="{71F0FFFA-8747-45F8-96D1-1D8345003325}"/>
    <cellStyle name="40% - Accent3 9 2 2 2" xfId="31337" xr:uid="{75A49FD7-73DA-4685-ABAD-16849D6BFC09}"/>
    <cellStyle name="40% - Accent3 9 2 3" xfId="5496" xr:uid="{082AAF54-8729-430A-90F3-556AEBB6CD0B}"/>
    <cellStyle name="40% - Accent3 9 2 3 2" xfId="34181" xr:uid="{AF8C48C7-0104-4A46-B852-6392AE809958}"/>
    <cellStyle name="40% - Accent3 9 2 4" xfId="11208" xr:uid="{7614EA16-8AF7-4FC2-8FDA-8F3E25B9A9DB}"/>
    <cellStyle name="40% - Accent3 9 2 4 2" xfId="39886" xr:uid="{5A27A1EE-A78F-4C29-94F2-5CF138ABDD10}"/>
    <cellStyle name="40% - Accent3 9 2 5" xfId="20061" xr:uid="{1DE6B4DE-78A3-4A57-BAD7-18085ABD1A1C}"/>
    <cellStyle name="40% - Accent3 9 2 5 2" xfId="48738" xr:uid="{D75B965C-0DD3-4F3D-845A-A934BB49396F}"/>
    <cellStyle name="40% - Accent3 9 2 6" xfId="29544" xr:uid="{0FF93017-2713-4A36-8985-389779553700}"/>
    <cellStyle name="40% - Accent3 9 3" xfId="784" xr:uid="{28B5BFFF-A467-4BD6-AFE6-049ABDCD41BB}"/>
    <cellStyle name="40% - Accent3 9 3 2" xfId="2738" xr:uid="{B3862214-69ED-4D9B-BA13-81E199F89080}"/>
    <cellStyle name="40% - Accent3 9 3 2 2" xfId="31478" xr:uid="{CC0F1127-FFF3-4AE6-A53C-64C14424DE30}"/>
    <cellStyle name="40% - Accent3 9 3 3" xfId="6913" xr:uid="{28EEC928-1FDD-496A-9D10-747D7D5F5A02}"/>
    <cellStyle name="40% - Accent3 9 3 3 2" xfId="35598" xr:uid="{898C61BF-E183-4EDD-85FB-E859DA360E1C}"/>
    <cellStyle name="40% - Accent3 9 3 4" xfId="12625" xr:uid="{314A0735-102F-4DDD-B7BD-3AFE9C6E6F4F}"/>
    <cellStyle name="40% - Accent3 9 3 4 2" xfId="41303" xr:uid="{F402760D-D061-4D35-9F78-13C2A4847157}"/>
    <cellStyle name="40% - Accent3 9 3 5" xfId="21478" xr:uid="{057499FF-42CA-4807-A85A-9EE25D22AA0A}"/>
    <cellStyle name="40% - Accent3 9 3 5 2" xfId="50155" xr:uid="{59C5A82A-B3EC-41A8-B0DC-A3903A8A0F7A}"/>
    <cellStyle name="40% - Accent3 9 3 6" xfId="29685" xr:uid="{F32A35D7-B266-43FF-8664-A6060E1B5C01}"/>
    <cellStyle name="40% - Accent3 9 4" xfId="1057" xr:uid="{3869F87B-2D2D-4E69-A790-A6F4A415B9F3}"/>
    <cellStyle name="40% - Accent3 9 4 2" xfId="3011" xr:uid="{EED00C0D-58D6-400B-90FD-751C55A6CEC8}"/>
    <cellStyle name="40% - Accent3 9 4 2 2" xfId="31751" xr:uid="{77FDB71E-8E6F-4AC2-84EB-9E4DCB68815F}"/>
    <cellStyle name="40% - Accent3 9 4 3" xfId="8330" xr:uid="{79082EEC-46ED-43FF-A678-00F386EE2B05}"/>
    <cellStyle name="40% - Accent3 9 4 3 2" xfId="37015" xr:uid="{1A94A14B-0BF4-4E58-B516-2721640F6886}"/>
    <cellStyle name="40% - Accent3 9 4 4" xfId="14042" xr:uid="{C598FB59-DCAF-4A32-9021-098D6AFB6EA3}"/>
    <cellStyle name="40% - Accent3 9 4 4 2" xfId="42720" xr:uid="{86BAB9F3-322A-47AE-98C5-F44CCC185789}"/>
    <cellStyle name="40% - Accent3 9 4 5" xfId="22895" xr:uid="{8DC6EE43-54FF-4B10-A5B4-02815A0396B9}"/>
    <cellStyle name="40% - Accent3 9 4 5 2" xfId="51572" xr:uid="{1A8685FF-1785-4CDF-97DA-CEF01D12FEF9}"/>
    <cellStyle name="40% - Accent3 9 4 6" xfId="29958" xr:uid="{69C53310-8CAF-46E6-B684-D8E3F981D073}"/>
    <cellStyle name="40% - Accent3 9 5" xfId="1352" xr:uid="{D3DD9C98-1519-4C8C-B5ED-3389ED15EABE}"/>
    <cellStyle name="40% - Accent3 9 5 2" xfId="3306" xr:uid="{625A1E10-5F50-40A1-8E4E-E53FC5F07C85}"/>
    <cellStyle name="40% - Accent3 9 5 2 2" xfId="32046" xr:uid="{D4EFE636-D69D-450F-9F3E-1DB14F2212EA}"/>
    <cellStyle name="40% - Accent3 9 5 3" xfId="15557" xr:uid="{5B14A47C-FFA6-49B0-94A8-4A0C3DEA134B}"/>
    <cellStyle name="40% - Accent3 9 5 3 2" xfId="44235" xr:uid="{C8B4F8FA-75A3-41B4-BBC3-1FFD9F5D048D}"/>
    <cellStyle name="40% - Accent3 9 5 4" xfId="24410" xr:uid="{951071C9-A96E-4F2F-A3DD-895588B4792F}"/>
    <cellStyle name="40% - Accent3 9 5 4 2" xfId="53087" xr:uid="{3A2567C0-950C-41A5-8BCF-1349533082C9}"/>
    <cellStyle name="40% - Accent3 9 5 5" xfId="30253" xr:uid="{05391785-6962-441E-A8FB-4E5E9E2C091B}"/>
    <cellStyle name="40% - Accent3 9 6" xfId="1691" xr:uid="{114ED28B-C922-4C9B-8C37-29A9A728AA89}"/>
    <cellStyle name="40% - Accent3 9 6 2" xfId="3645" xr:uid="{3C0E7B6A-CDD3-4A1C-BD41-22FC3655431F}"/>
    <cellStyle name="40% - Accent3 9 6 2 2" xfId="32385" xr:uid="{FB5C997E-6879-41AA-BC1C-677A3E79A4F0}"/>
    <cellStyle name="40% - Accent3 9 6 3" xfId="17116" xr:uid="{EBD6F78C-1846-4C67-9EE0-5A410159C934}"/>
    <cellStyle name="40% - Accent3 9 6 3 2" xfId="45794" xr:uid="{B81ECB91-113B-4FF7-999D-44E6470C9E76}"/>
    <cellStyle name="40% - Accent3 9 6 4" xfId="25969" xr:uid="{DE2E25D9-8B7B-477B-92EB-1E86B023AA09}"/>
    <cellStyle name="40% - Accent3 9 6 4 2" xfId="54646" xr:uid="{0AC67534-90F3-4662-A964-FF4B263AD6DC}"/>
    <cellStyle name="40% - Accent3 9 6 5" xfId="30592" xr:uid="{EA64CA72-89F6-4487-8EA6-0207EF081871}"/>
    <cellStyle name="40% - Accent3 9 7" xfId="2357" xr:uid="{D42B83D1-AF1E-4D7A-898F-74CFA61D09AD}"/>
    <cellStyle name="40% - Accent3 9 7 2" xfId="27562" xr:uid="{96C0790C-4A81-4D25-AA62-8D9B9A095495}"/>
    <cellStyle name="40% - Accent3 9 7 2 2" xfId="56239" xr:uid="{43AC4709-27C5-4693-A230-BFF2BAE9C51F}"/>
    <cellStyle name="40% - Accent3 9 7 3" xfId="31097" xr:uid="{2EC1E609-F7C3-4AA0-8809-2C70F97DFFA7}"/>
    <cellStyle name="40% - Accent3 9 8" xfId="4145" xr:uid="{D7B07FC3-87F0-41DD-BAC8-A87C771890F9}"/>
    <cellStyle name="40% - Accent3 9 8 2" xfId="32830" xr:uid="{52DE5BEA-12D8-4BC8-BCCB-D056971E94E2}"/>
    <cellStyle name="40% - Accent3 9 9" xfId="9857" xr:uid="{ECBABDF6-1FEA-4935-8AA7-9ACE0FCC8B61}"/>
    <cellStyle name="40% - Accent3 9 9 2" xfId="38535" xr:uid="{D6F42FB5-3332-4D3F-90E1-14A98530D72C}"/>
    <cellStyle name="40% - Accent4 10" xfId="524" xr:uid="{0C2CDD3B-545B-4C67-A39E-DFF6AFC4C6FC}"/>
    <cellStyle name="40% - Accent4 10 10" xfId="29425" xr:uid="{8AF6A202-2AC6-45B7-AF85-604784076A9A}"/>
    <cellStyle name="40% - Accent4 10 2" xfId="808" xr:uid="{A2803897-5B78-4BEA-A4B5-64810D0BAB22}"/>
    <cellStyle name="40% - Accent4 10 2 2" xfId="2762" xr:uid="{9270787B-6163-4990-B290-6B1C9DC4ED2B}"/>
    <cellStyle name="40% - Accent4 10 2 2 2" xfId="31502" xr:uid="{4464AF23-1881-4A52-8FCF-81004FA3A49F}"/>
    <cellStyle name="40% - Accent4 10 2 3" xfId="5520" xr:uid="{9D78B9AD-AC9E-4B6D-8799-C232A739ABF1}"/>
    <cellStyle name="40% - Accent4 10 2 3 2" xfId="34205" xr:uid="{83436961-7031-40EE-82AB-6ECE8E82BDB7}"/>
    <cellStyle name="40% - Accent4 10 2 4" xfId="11232" xr:uid="{BB7FD6DB-9E09-48B2-AA6F-48A94EF298B9}"/>
    <cellStyle name="40% - Accent4 10 2 4 2" xfId="39910" xr:uid="{8D88F6EA-17B8-46CD-A76B-AE13E7460E63}"/>
    <cellStyle name="40% - Accent4 10 2 5" xfId="20085" xr:uid="{773D08B4-DA3A-4A8B-8D21-52D6C1B627AC}"/>
    <cellStyle name="40% - Accent4 10 2 5 2" xfId="48762" xr:uid="{F81630F9-1E22-4293-980B-92E65AA376FC}"/>
    <cellStyle name="40% - Accent4 10 2 6" xfId="29709" xr:uid="{9CEB3087-F521-4D58-9B4B-5EDA143C2972}"/>
    <cellStyle name="40% - Accent4 10 3" xfId="1081" xr:uid="{4DB91751-0A77-498B-AC44-AF21AD083FE9}"/>
    <cellStyle name="40% - Accent4 10 3 2" xfId="3035" xr:uid="{C993D7CC-ED47-478C-9F1F-C286B2E30E8A}"/>
    <cellStyle name="40% - Accent4 10 3 2 2" xfId="31775" xr:uid="{4A79E74C-83EA-4223-AFFF-5CC84C716EA6}"/>
    <cellStyle name="40% - Accent4 10 3 3" xfId="6937" xr:uid="{2AB19703-F4EE-426D-AB33-D99D85EB31ED}"/>
    <cellStyle name="40% - Accent4 10 3 3 2" xfId="35622" xr:uid="{984803CA-3D0D-4E91-8D76-51BF9941B1A9}"/>
    <cellStyle name="40% - Accent4 10 3 4" xfId="12649" xr:uid="{F431D550-1F20-403B-84DF-6D9C8B4F3401}"/>
    <cellStyle name="40% - Accent4 10 3 4 2" xfId="41327" xr:uid="{E7EB0E92-CF85-4BB1-85E5-F2F3D13FA939}"/>
    <cellStyle name="40% - Accent4 10 3 5" xfId="21502" xr:uid="{D8F9A7BE-29B2-43C3-8227-C019FDB88649}"/>
    <cellStyle name="40% - Accent4 10 3 5 2" xfId="50179" xr:uid="{68B52987-21CF-4EEE-973B-B2E09B5A3AD3}"/>
    <cellStyle name="40% - Accent4 10 3 6" xfId="29982" xr:uid="{985CB0D6-A060-4FE6-B6D1-D60CA71C6F3C}"/>
    <cellStyle name="40% - Accent4 10 4" xfId="1376" xr:uid="{1A765DD9-0BA0-463C-BF6F-627F0988D6B9}"/>
    <cellStyle name="40% - Accent4 10 4 2" xfId="3330" xr:uid="{E2B11E47-D3CE-4FFE-A263-7CB6E09F4C01}"/>
    <cellStyle name="40% - Accent4 10 4 2 2" xfId="32070" xr:uid="{E59932A9-2FF2-47BB-B4FB-28CE6D2BAA39}"/>
    <cellStyle name="40% - Accent4 10 4 3" xfId="8354" xr:uid="{54EB45D7-DF27-49F2-9273-73F4A2011164}"/>
    <cellStyle name="40% - Accent4 10 4 3 2" xfId="37039" xr:uid="{FAC10054-9470-440A-92DD-6FC26F80BEB4}"/>
    <cellStyle name="40% - Accent4 10 4 4" xfId="14066" xr:uid="{A845A5D6-D2BE-4ED7-BC8C-3E8912CB42AC}"/>
    <cellStyle name="40% - Accent4 10 4 4 2" xfId="42744" xr:uid="{94ECE51C-20A7-4107-A7AF-CAAA67FF89C4}"/>
    <cellStyle name="40% - Accent4 10 4 5" xfId="22919" xr:uid="{AC09C080-90DB-4B1C-89CD-BFFD413E3433}"/>
    <cellStyle name="40% - Accent4 10 4 5 2" xfId="51596" xr:uid="{2A53C834-DDB4-4CC4-B241-5F63F3249F35}"/>
    <cellStyle name="40% - Accent4 10 4 6" xfId="30277" xr:uid="{046886C4-47B7-4AC2-8C4A-173B8A4D6DC4}"/>
    <cellStyle name="40% - Accent4 10 5" xfId="1715" xr:uid="{7CF1C8F0-E591-4BC8-84D8-41B07DED59E7}"/>
    <cellStyle name="40% - Accent4 10 5 2" xfId="3669" xr:uid="{8B58FE39-CEB8-4242-BDD9-76739923A9E5}"/>
    <cellStyle name="40% - Accent4 10 5 2 2" xfId="32409" xr:uid="{71EF1769-5050-4C80-9E17-49CD3A883C6B}"/>
    <cellStyle name="40% - Accent4 10 5 3" xfId="15581" xr:uid="{14DCD1F5-24EE-49E3-98D1-A278885F7580}"/>
    <cellStyle name="40% - Accent4 10 5 3 2" xfId="44259" xr:uid="{91593571-8EEE-4F03-B184-1BBE70F42DF8}"/>
    <cellStyle name="40% - Accent4 10 5 4" xfId="24434" xr:uid="{5C8D9D96-6FDE-4638-A73D-AFD5AC2E5171}"/>
    <cellStyle name="40% - Accent4 10 5 4 2" xfId="53111" xr:uid="{787626EF-7F19-4675-8208-026F138549F0}"/>
    <cellStyle name="40% - Accent4 10 5 5" xfId="30616" xr:uid="{341874CB-FE8E-4A2D-9A70-ED98826289B7}"/>
    <cellStyle name="40% - Accent4 10 6" xfId="2478" xr:uid="{8627D394-3949-4C7A-B633-DEB8514F0770}"/>
    <cellStyle name="40% - Accent4 10 6 2" xfId="17140" xr:uid="{CC0658E2-0590-422B-AC1B-6FF3E71FF2F8}"/>
    <cellStyle name="40% - Accent4 10 6 2 2" xfId="45818" xr:uid="{0F0574ED-A14F-45F1-B40F-55A2C8DB6806}"/>
    <cellStyle name="40% - Accent4 10 6 3" xfId="25993" xr:uid="{A95B9A0B-7524-498D-89E9-CD7E5DD628BB}"/>
    <cellStyle name="40% - Accent4 10 6 3 2" xfId="54670" xr:uid="{8760F3C3-DB08-4FDC-91C0-C8473F3CE224}"/>
    <cellStyle name="40% - Accent4 10 6 4" xfId="31218" xr:uid="{FA6104BA-98FF-482B-8F60-40C4E4BE0FBE}"/>
    <cellStyle name="40% - Accent4 10 7" xfId="4169" xr:uid="{13A51EA4-1AA8-47A0-A7E3-91CF6EABCAEF}"/>
    <cellStyle name="40% - Accent4 10 7 2" xfId="27586" xr:uid="{6D03187D-397A-46ED-A8D5-57A9B2AE06DB}"/>
    <cellStyle name="40% - Accent4 10 7 2 2" xfId="56263" xr:uid="{530AB5D0-8826-4646-82F0-F6D519B79771}"/>
    <cellStyle name="40% - Accent4 10 7 3" xfId="32854" xr:uid="{D9B30C35-A124-4A6A-B452-687350C0822C}"/>
    <cellStyle name="40% - Accent4 10 8" xfId="9881" xr:uid="{FF03717A-5728-45A4-8C92-AD184F7C61A5}"/>
    <cellStyle name="40% - Accent4 10 8 2" xfId="38559" xr:uid="{86E4047C-C8BB-4051-97CC-E9C6AC8743BE}"/>
    <cellStyle name="40% - Accent4 10 9" xfId="18734" xr:uid="{A02B39E3-0AF5-40B5-ACD6-22421AF7E518}"/>
    <cellStyle name="40% - Accent4 10 9 2" xfId="47411" xr:uid="{73BB1AB5-BEC5-4E76-B56F-4B72E0939783}"/>
    <cellStyle name="40% - Accent4 11" xfId="830" xr:uid="{74D83E12-596D-4763-A41A-B035727FC175}"/>
    <cellStyle name="40% - Accent4 11 2" xfId="1103" xr:uid="{09973480-F0AB-4311-AEC7-2D8AA97D2563}"/>
    <cellStyle name="40% - Accent4 11 2 2" xfId="3057" xr:uid="{350F8C3C-E4C5-42A5-8FBE-A7D51DC01A40}"/>
    <cellStyle name="40% - Accent4 11 2 2 2" xfId="31797" xr:uid="{F79FD8CB-4FCF-4545-BDF6-1F70D5147A82}"/>
    <cellStyle name="40% - Accent4 11 2 3" xfId="5542" xr:uid="{460EF20C-989D-486F-81DD-017DA8F7D30F}"/>
    <cellStyle name="40% - Accent4 11 2 3 2" xfId="34227" xr:uid="{5C574D1B-965A-4878-ABE0-BA5637F81479}"/>
    <cellStyle name="40% - Accent4 11 2 4" xfId="11254" xr:uid="{0841C2AE-25E0-4944-8897-1B2146335353}"/>
    <cellStyle name="40% - Accent4 11 2 4 2" xfId="39932" xr:uid="{6574AD05-C7C6-415D-B5D0-46694DB72D12}"/>
    <cellStyle name="40% - Accent4 11 2 5" xfId="20107" xr:uid="{5D32B3B6-FB01-4AAB-94C9-014E10F4140C}"/>
    <cellStyle name="40% - Accent4 11 2 5 2" xfId="48784" xr:uid="{219E9C29-8E16-4B73-B697-351A313E89D4}"/>
    <cellStyle name="40% - Accent4 11 2 6" xfId="30004" xr:uid="{7329654D-01A2-4E76-9957-F14DE483DEFA}"/>
    <cellStyle name="40% - Accent4 11 3" xfId="1398" xr:uid="{79A9D763-AE76-4F53-9536-1D4B30EE4AC1}"/>
    <cellStyle name="40% - Accent4 11 3 2" xfId="3352" xr:uid="{50A78C06-1B76-41D2-8C16-99BA608E2332}"/>
    <cellStyle name="40% - Accent4 11 3 2 2" xfId="32092" xr:uid="{E4AE0D4F-876E-4C5D-A7BC-94895736C3E6}"/>
    <cellStyle name="40% - Accent4 11 3 3" xfId="6959" xr:uid="{2B6F6C43-E66F-4B6A-97E1-8ABF853076E4}"/>
    <cellStyle name="40% - Accent4 11 3 3 2" xfId="35644" xr:uid="{14BAD41F-8D5B-4795-8648-BBC9040493B3}"/>
    <cellStyle name="40% - Accent4 11 3 4" xfId="12671" xr:uid="{8942A4EA-D615-4756-8733-87C3DF311BAB}"/>
    <cellStyle name="40% - Accent4 11 3 4 2" xfId="41349" xr:uid="{EDCA972F-06DE-4E5E-B04C-63DF861A35FE}"/>
    <cellStyle name="40% - Accent4 11 3 5" xfId="21524" xr:uid="{C5E103C5-EEF2-40E2-8CDF-A7E8649536E8}"/>
    <cellStyle name="40% - Accent4 11 3 5 2" xfId="50201" xr:uid="{34086058-59E7-4B67-B744-892EBE887036}"/>
    <cellStyle name="40% - Accent4 11 3 6" xfId="30299" xr:uid="{7DC4247B-CD2F-40F8-A85B-78993934709E}"/>
    <cellStyle name="40% - Accent4 11 4" xfId="1737" xr:uid="{DB28B583-B06F-4764-A5DF-D24B8F73FDFB}"/>
    <cellStyle name="40% - Accent4 11 4 2" xfId="3691" xr:uid="{4C3167BE-6601-4894-8586-BABA9FFA216E}"/>
    <cellStyle name="40% - Accent4 11 4 2 2" xfId="32431" xr:uid="{A857C893-615D-45BF-B4F8-382CB3B48AAF}"/>
    <cellStyle name="40% - Accent4 11 4 3" xfId="8376" xr:uid="{587C12B7-796D-4B34-873D-CE9C04874317}"/>
    <cellStyle name="40% - Accent4 11 4 3 2" xfId="37061" xr:uid="{1217977E-7C70-4747-8C61-6E278BCEC2D9}"/>
    <cellStyle name="40% - Accent4 11 4 4" xfId="14088" xr:uid="{62A90462-EF15-4B83-B1DD-46DBA8DA39B4}"/>
    <cellStyle name="40% - Accent4 11 4 4 2" xfId="42766" xr:uid="{A1D8393A-88FE-42F0-B31A-2437F9515336}"/>
    <cellStyle name="40% - Accent4 11 4 5" xfId="22941" xr:uid="{183D67F6-ACFA-4919-A396-4CB31F4DA03E}"/>
    <cellStyle name="40% - Accent4 11 4 5 2" xfId="51618" xr:uid="{F6ECC770-E07F-414D-B3B1-5D41DA3DB5D6}"/>
    <cellStyle name="40% - Accent4 11 4 6" xfId="30638" xr:uid="{A7A468DF-2AEF-4447-AAB3-9067B86D4F66}"/>
    <cellStyle name="40% - Accent4 11 5" xfId="2784" xr:uid="{326CE370-A27E-48B3-AB2F-F22942642F6A}"/>
    <cellStyle name="40% - Accent4 11 5 2" xfId="15603" xr:uid="{56C9985F-BE29-48A8-A362-47AF8B48FD15}"/>
    <cellStyle name="40% - Accent4 11 5 2 2" xfId="44281" xr:uid="{897C7AFE-86ED-4D7D-A301-039C84CCE51D}"/>
    <cellStyle name="40% - Accent4 11 5 3" xfId="24456" xr:uid="{E4E849EB-AE1F-436E-B27D-6AD7EF499E24}"/>
    <cellStyle name="40% - Accent4 11 5 3 2" xfId="53133" xr:uid="{980ADFBF-2348-45DC-BC8B-8048E07D77C9}"/>
    <cellStyle name="40% - Accent4 11 5 4" xfId="31524" xr:uid="{268F356E-2626-4C61-A79C-6A2EE943AF88}"/>
    <cellStyle name="40% - Accent4 11 6" xfId="4191" xr:uid="{DE86F190-BCAB-4128-8228-FEB31DD47D28}"/>
    <cellStyle name="40% - Accent4 11 6 2" xfId="17162" xr:uid="{59717E2C-2D72-46C5-BD80-E209DDE45271}"/>
    <cellStyle name="40% - Accent4 11 6 2 2" xfId="45840" xr:uid="{15984F66-B56D-45BC-9EF6-BE171661BA26}"/>
    <cellStyle name="40% - Accent4 11 6 3" xfId="26015" xr:uid="{EA7D9504-2367-469B-91FA-B13C9188C54D}"/>
    <cellStyle name="40% - Accent4 11 6 3 2" xfId="54692" xr:uid="{81CC273D-1945-446A-856F-414B2D4BD672}"/>
    <cellStyle name="40% - Accent4 11 6 4" xfId="32876" xr:uid="{11CDBADE-BDE2-4C4C-B619-DD9BACDCCE37}"/>
    <cellStyle name="40% - Accent4 11 7" xfId="9903" xr:uid="{E4505DC5-27C2-4AD1-9ED1-C3032A417981}"/>
    <cellStyle name="40% - Accent4 11 7 2" xfId="27608" xr:uid="{37EFA81F-9735-483D-8614-74D1C1D4AA9F}"/>
    <cellStyle name="40% - Accent4 11 7 2 2" xfId="56285" xr:uid="{C1CE66AD-0E8E-40F7-8DD8-AF35765EA8FE}"/>
    <cellStyle name="40% - Accent4 11 7 3" xfId="38581" xr:uid="{512A8F47-1B59-4919-8B14-52AE9EAE0DBE}"/>
    <cellStyle name="40% - Accent4 11 8" xfId="18756" xr:uid="{9FFA9594-CAD4-47F1-9031-ABF2B152FEBA}"/>
    <cellStyle name="40% - Accent4 11 8 2" xfId="47433" xr:uid="{39AA0539-398E-4613-ABB6-0208759C7934}"/>
    <cellStyle name="40% - Accent4 11 9" xfId="29731" xr:uid="{F077C490-B51D-4BB7-AB9B-00AE1A84EE87}"/>
    <cellStyle name="40% - Accent4 12" xfId="852" xr:uid="{F12E3D36-5B38-4AF4-A2CB-A536C324FD91}"/>
    <cellStyle name="40% - Accent4 12 2" xfId="1125" xr:uid="{05574BBB-222B-4ACB-A724-E0ACFA1FACD2}"/>
    <cellStyle name="40% - Accent4 12 2 2" xfId="3079" xr:uid="{FF6CB834-E681-4085-AAE6-4594BE932C58}"/>
    <cellStyle name="40% - Accent4 12 2 2 2" xfId="31819" xr:uid="{DC8620C9-5D1B-4FD1-9547-16D049188778}"/>
    <cellStyle name="40% - Accent4 12 2 3" xfId="5564" xr:uid="{5C077309-04DC-4AEB-BCC4-512B07A3C306}"/>
    <cellStyle name="40% - Accent4 12 2 3 2" xfId="34249" xr:uid="{0AD9F8C0-E3E3-4E15-BE13-B066E0120258}"/>
    <cellStyle name="40% - Accent4 12 2 4" xfId="11276" xr:uid="{E002B5F5-EF95-4DA0-9DED-F7CC2E60890F}"/>
    <cellStyle name="40% - Accent4 12 2 4 2" xfId="39954" xr:uid="{4F448570-EFB1-49F3-8770-17CCEE129875}"/>
    <cellStyle name="40% - Accent4 12 2 5" xfId="20129" xr:uid="{BD6FE395-0A19-4F7A-9535-42835C1A4706}"/>
    <cellStyle name="40% - Accent4 12 2 5 2" xfId="48806" xr:uid="{7006BE75-E78B-465E-B321-C61FFDB9A810}"/>
    <cellStyle name="40% - Accent4 12 2 6" xfId="30026" xr:uid="{504B6FD7-C31D-4FC1-9143-8B32C0EE057F}"/>
    <cellStyle name="40% - Accent4 12 3" xfId="1420" xr:uid="{E409AE8B-3759-4039-B21C-F4052BB81CCB}"/>
    <cellStyle name="40% - Accent4 12 3 2" xfId="3374" xr:uid="{6ABBB203-E6A3-4D0F-BC87-E35CFB583404}"/>
    <cellStyle name="40% - Accent4 12 3 2 2" xfId="32114" xr:uid="{87391277-FA50-47D7-A98B-4E05EEE6C610}"/>
    <cellStyle name="40% - Accent4 12 3 3" xfId="6981" xr:uid="{DD3876D3-B5E7-4B3E-A83E-DCCAB61737C4}"/>
    <cellStyle name="40% - Accent4 12 3 3 2" xfId="35666" xr:uid="{B10A85B2-6578-413F-BCF7-67F38850B3D7}"/>
    <cellStyle name="40% - Accent4 12 3 4" xfId="12693" xr:uid="{47184B4C-EA85-41B2-9A9C-588ECB87C6C3}"/>
    <cellStyle name="40% - Accent4 12 3 4 2" xfId="41371" xr:uid="{BAC168D8-30AF-4390-BBBA-C723E64E2A17}"/>
    <cellStyle name="40% - Accent4 12 3 5" xfId="21546" xr:uid="{DBCDD782-5F48-4E2C-9369-8F18F351A79F}"/>
    <cellStyle name="40% - Accent4 12 3 5 2" xfId="50223" xr:uid="{53CE167A-D525-4896-939C-6504CBD66090}"/>
    <cellStyle name="40% - Accent4 12 3 6" xfId="30321" xr:uid="{74EC4B0F-F4E3-4878-96F4-5CF3E4B96322}"/>
    <cellStyle name="40% - Accent4 12 4" xfId="1759" xr:uid="{0243F47C-7718-4EF3-80FA-9696C91DBF94}"/>
    <cellStyle name="40% - Accent4 12 4 2" xfId="3713" xr:uid="{4B977011-BB76-42BD-AEF0-04213E93EA7F}"/>
    <cellStyle name="40% - Accent4 12 4 2 2" xfId="32453" xr:uid="{79361906-5D3C-4B87-A999-22FAE6F7FCEA}"/>
    <cellStyle name="40% - Accent4 12 4 3" xfId="8398" xr:uid="{0468FEE7-F6DF-48FC-BC45-0B56D12325A7}"/>
    <cellStyle name="40% - Accent4 12 4 3 2" xfId="37083" xr:uid="{EEEE1AFB-7A10-4EFB-A9B5-E3E281DA8841}"/>
    <cellStyle name="40% - Accent4 12 4 4" xfId="14110" xr:uid="{705011F9-D3EE-4371-A217-6E4525229864}"/>
    <cellStyle name="40% - Accent4 12 4 4 2" xfId="42788" xr:uid="{2E4BDB1D-4E9F-42D0-868A-8EAB369DD8E9}"/>
    <cellStyle name="40% - Accent4 12 4 5" xfId="22963" xr:uid="{22AD2612-969B-4AEF-A91B-9297ED609C64}"/>
    <cellStyle name="40% - Accent4 12 4 5 2" xfId="51640" xr:uid="{F28A6D6D-1A29-4DCD-B9C0-7236FEC553BC}"/>
    <cellStyle name="40% - Accent4 12 4 6" xfId="30660" xr:uid="{503204B9-B73F-4984-B5FA-CF2BBF0E10B1}"/>
    <cellStyle name="40% - Accent4 12 5" xfId="2806" xr:uid="{C7168A38-9FE5-42B4-A19C-729A948F1F15}"/>
    <cellStyle name="40% - Accent4 12 5 2" xfId="15625" xr:uid="{A31D71AF-4BB0-4F23-8F0C-AB6E9A2F0AED}"/>
    <cellStyle name="40% - Accent4 12 5 2 2" xfId="44303" xr:uid="{AF9A5CC5-617F-4294-8BE6-1A297376BBBD}"/>
    <cellStyle name="40% - Accent4 12 5 3" xfId="24478" xr:uid="{62DA8357-B1E1-4831-80F1-F8BB9D1108A3}"/>
    <cellStyle name="40% - Accent4 12 5 3 2" xfId="53155" xr:uid="{1395D917-E9EB-4DC5-8E94-BD0F75D6820C}"/>
    <cellStyle name="40% - Accent4 12 5 4" xfId="31546" xr:uid="{44A32D63-D7E9-472C-9A31-948C4F3B5332}"/>
    <cellStyle name="40% - Accent4 12 6" xfId="4213" xr:uid="{280FB00E-7724-4098-882A-9BD0C9DF1C2A}"/>
    <cellStyle name="40% - Accent4 12 6 2" xfId="17184" xr:uid="{C4214457-85B1-47ED-B13C-73367820C0D4}"/>
    <cellStyle name="40% - Accent4 12 6 2 2" xfId="45862" xr:uid="{1E8AD942-442C-4E8E-8BC5-EE0AB5985E5A}"/>
    <cellStyle name="40% - Accent4 12 6 3" xfId="26037" xr:uid="{15F3447C-4893-4A64-8885-53DF982885A0}"/>
    <cellStyle name="40% - Accent4 12 6 3 2" xfId="54714" xr:uid="{000138B7-02D9-459C-A5CF-794E9D58173A}"/>
    <cellStyle name="40% - Accent4 12 6 4" xfId="32898" xr:uid="{5D8F2764-87A7-4A25-94AC-A687B52A63C6}"/>
    <cellStyle name="40% - Accent4 12 7" xfId="9925" xr:uid="{7AA38FB9-B961-44F9-8374-3483BED5FD3F}"/>
    <cellStyle name="40% - Accent4 12 7 2" xfId="27630" xr:uid="{24CC43FA-8080-4937-9F63-FB0ECBDF6F72}"/>
    <cellStyle name="40% - Accent4 12 7 2 2" xfId="56307" xr:uid="{EA78437A-A395-4431-9B6B-DD434A7FF9A2}"/>
    <cellStyle name="40% - Accent4 12 7 3" xfId="38603" xr:uid="{2E01D529-BEFE-4B4D-AE1B-56A8EFAA8620}"/>
    <cellStyle name="40% - Accent4 12 8" xfId="18778" xr:uid="{7A9B3F2C-B00E-4682-B4F6-272A04C4DE90}"/>
    <cellStyle name="40% - Accent4 12 8 2" xfId="47455" xr:uid="{114016EC-19EB-4003-98BE-94734CF4FEFB}"/>
    <cellStyle name="40% - Accent4 12 9" xfId="29753" xr:uid="{15BB9494-634A-4257-BFE1-11547118745C}"/>
    <cellStyle name="40% - Accent4 13" xfId="874" xr:uid="{9E893EFF-05C9-4199-B7A4-4EFCA8722BF3}"/>
    <cellStyle name="40% - Accent4 13 2" xfId="1147" xr:uid="{A06274F2-82EE-4322-9BF6-1A5D72B32687}"/>
    <cellStyle name="40% - Accent4 13 2 2" xfId="3101" xr:uid="{57D17FE3-C961-40AD-905C-DD2AD1AE98C4}"/>
    <cellStyle name="40% - Accent4 13 2 2 2" xfId="31841" xr:uid="{F56034C8-0930-4642-AED4-6D07C5910DA6}"/>
    <cellStyle name="40% - Accent4 13 2 3" xfId="5586" xr:uid="{3F624F66-E9E2-4F9D-B891-BDE94271381E}"/>
    <cellStyle name="40% - Accent4 13 2 3 2" xfId="34271" xr:uid="{477192CA-DDFF-473F-91E1-52197D8C06E8}"/>
    <cellStyle name="40% - Accent4 13 2 4" xfId="11298" xr:uid="{02C62B9E-AFC6-4E60-B67E-EE0A3CC2E114}"/>
    <cellStyle name="40% - Accent4 13 2 4 2" xfId="39976" xr:uid="{18B6BF21-A968-4AE7-9314-4906E471E1EC}"/>
    <cellStyle name="40% - Accent4 13 2 5" xfId="20151" xr:uid="{B18FAA5A-682E-463D-9116-B96273CCEE47}"/>
    <cellStyle name="40% - Accent4 13 2 5 2" xfId="48828" xr:uid="{5532EBE9-4C93-4BD8-A87F-F5ED4D861147}"/>
    <cellStyle name="40% - Accent4 13 2 6" xfId="30048" xr:uid="{716381E2-46BC-4D56-86EA-8D6BF3CCD1BF}"/>
    <cellStyle name="40% - Accent4 13 3" xfId="1442" xr:uid="{F228FB06-6902-4431-A33D-45E8D4350533}"/>
    <cellStyle name="40% - Accent4 13 3 2" xfId="3396" xr:uid="{6C95FBCD-D132-476D-8E47-7C631D88A79C}"/>
    <cellStyle name="40% - Accent4 13 3 2 2" xfId="32136" xr:uid="{75CE2B0F-AD1C-4C09-923A-99EF12948DB4}"/>
    <cellStyle name="40% - Accent4 13 3 3" xfId="7003" xr:uid="{78825BB1-6ED8-45FC-9833-B48EF5CBCEC7}"/>
    <cellStyle name="40% - Accent4 13 3 3 2" xfId="35688" xr:uid="{0D43544E-8D30-4DC9-9CD1-2307F1FCBD8C}"/>
    <cellStyle name="40% - Accent4 13 3 4" xfId="12715" xr:uid="{7A9C178E-04A5-43DA-86BF-F2A371BA533E}"/>
    <cellStyle name="40% - Accent4 13 3 4 2" xfId="41393" xr:uid="{840C9024-4EE3-40FD-A411-3462566EB775}"/>
    <cellStyle name="40% - Accent4 13 3 5" xfId="21568" xr:uid="{2D118807-600F-4B88-A0C5-440C33FD37BC}"/>
    <cellStyle name="40% - Accent4 13 3 5 2" xfId="50245" xr:uid="{C162F84F-BAB6-4AA2-8AF1-15F975EFF5C6}"/>
    <cellStyle name="40% - Accent4 13 3 6" xfId="30343" xr:uid="{979E3E23-9BFF-47E4-9246-778BD0B5DEB2}"/>
    <cellStyle name="40% - Accent4 13 4" xfId="1781" xr:uid="{56651572-E138-48B8-B994-9A9851130CB5}"/>
    <cellStyle name="40% - Accent4 13 4 2" xfId="3735" xr:uid="{013CE4D5-B06D-431A-A189-48CB51FA719F}"/>
    <cellStyle name="40% - Accent4 13 4 2 2" xfId="32475" xr:uid="{FF42A74E-C250-4B54-ADBF-216C6981D20F}"/>
    <cellStyle name="40% - Accent4 13 4 3" xfId="8420" xr:uid="{E910232D-81BB-45CA-9314-87397406BDE5}"/>
    <cellStyle name="40% - Accent4 13 4 3 2" xfId="37105" xr:uid="{257118EE-619E-4C34-9AC8-1D433A50E28F}"/>
    <cellStyle name="40% - Accent4 13 4 4" xfId="14132" xr:uid="{D9CCC230-AED7-4A90-9A3D-06313D31C262}"/>
    <cellStyle name="40% - Accent4 13 4 4 2" xfId="42810" xr:uid="{9C44FB90-2A11-4B19-B628-DEF021F71AF7}"/>
    <cellStyle name="40% - Accent4 13 4 5" xfId="22985" xr:uid="{72A75966-43F5-406A-BC48-647C1B654FAE}"/>
    <cellStyle name="40% - Accent4 13 4 5 2" xfId="51662" xr:uid="{68E49E68-73F6-4167-968D-6A4F296A42A2}"/>
    <cellStyle name="40% - Accent4 13 4 6" xfId="30682" xr:uid="{2AD76C85-A57B-4161-91B5-AD8E9667B6DA}"/>
    <cellStyle name="40% - Accent4 13 5" xfId="2828" xr:uid="{58A342A8-2263-4FE2-B7F6-8FCD081E8F19}"/>
    <cellStyle name="40% - Accent4 13 5 2" xfId="15647" xr:uid="{9A89715F-639F-48E9-9FFE-69CE41DD32CC}"/>
    <cellStyle name="40% - Accent4 13 5 2 2" xfId="44325" xr:uid="{1D764E80-EE56-4836-A0CF-DAE21C0E3BB2}"/>
    <cellStyle name="40% - Accent4 13 5 3" xfId="24500" xr:uid="{2102A03E-CBD0-4789-97BA-86360BAA4089}"/>
    <cellStyle name="40% - Accent4 13 5 3 2" xfId="53177" xr:uid="{0434D082-F921-4DF8-AB9A-3E0D98E8D7A5}"/>
    <cellStyle name="40% - Accent4 13 5 4" xfId="31568" xr:uid="{D6132664-2EC3-4383-B322-6E9D8484CB3B}"/>
    <cellStyle name="40% - Accent4 13 6" xfId="4235" xr:uid="{52AA45E3-741C-43F8-A29D-4AF88E48CD67}"/>
    <cellStyle name="40% - Accent4 13 6 2" xfId="17206" xr:uid="{D7B3C1CD-0A18-4293-A31A-057B2D450499}"/>
    <cellStyle name="40% - Accent4 13 6 2 2" xfId="45884" xr:uid="{5E2CF1AC-B5B1-4109-AE03-52005621D4F4}"/>
    <cellStyle name="40% - Accent4 13 6 3" xfId="26059" xr:uid="{6810C8FD-9D81-40F7-9E62-8C59025F4759}"/>
    <cellStyle name="40% - Accent4 13 6 3 2" xfId="54736" xr:uid="{B8F4C192-1B83-44CB-8D8D-FC1674BE9425}"/>
    <cellStyle name="40% - Accent4 13 6 4" xfId="32920" xr:uid="{2CAE22AE-B896-4C91-81C7-CC1803A1924C}"/>
    <cellStyle name="40% - Accent4 13 7" xfId="9947" xr:uid="{9265679E-930E-452D-877E-58B882321770}"/>
    <cellStyle name="40% - Accent4 13 7 2" xfId="27652" xr:uid="{15E0840E-2ED5-4E98-8656-BDF8B41EA2A7}"/>
    <cellStyle name="40% - Accent4 13 7 2 2" xfId="56329" xr:uid="{DC1F7FBA-4477-4AAE-BEB6-4F19FA06E767}"/>
    <cellStyle name="40% - Accent4 13 7 3" xfId="38625" xr:uid="{8D661C2A-CFB7-426A-ADA8-A43C2EB3005F}"/>
    <cellStyle name="40% - Accent4 13 8" xfId="18800" xr:uid="{CAD80BE7-A7B2-4A74-A696-3A0AB9559EBC}"/>
    <cellStyle name="40% - Accent4 13 8 2" xfId="47477" xr:uid="{D2AB6F1B-0000-4E0D-9F86-3712515D15FC}"/>
    <cellStyle name="40% - Accent4 13 9" xfId="29775" xr:uid="{4E3E5F67-1686-43ED-BA53-7888003C31CE}"/>
    <cellStyle name="40% - Accent4 14" xfId="896" xr:uid="{AC9178BE-E675-4250-9F62-7E5127CCB357}"/>
    <cellStyle name="40% - Accent4 14 2" xfId="1169" xr:uid="{029102B8-260F-4CA9-8D89-846AF816D371}"/>
    <cellStyle name="40% - Accent4 14 2 2" xfId="3123" xr:uid="{AEB4C0A5-AC2C-47A7-905D-01115CEF0166}"/>
    <cellStyle name="40% - Accent4 14 2 2 2" xfId="31863" xr:uid="{38B393D4-E671-481D-935C-036E5E8215D3}"/>
    <cellStyle name="40% - Accent4 14 2 3" xfId="5608" xr:uid="{B2213B70-92E3-4D8B-BA27-5503D2119256}"/>
    <cellStyle name="40% - Accent4 14 2 3 2" xfId="34293" xr:uid="{B1C30730-FA96-4054-9180-54D7F7DC0BD8}"/>
    <cellStyle name="40% - Accent4 14 2 4" xfId="11320" xr:uid="{BFA3347B-36FE-4B84-A2B3-B2BBBB4D1F06}"/>
    <cellStyle name="40% - Accent4 14 2 4 2" xfId="39998" xr:uid="{1E1D3A04-119F-4FF9-A4E7-BB31D8C3484D}"/>
    <cellStyle name="40% - Accent4 14 2 5" xfId="20173" xr:uid="{4E2EEE32-3687-4CD7-A020-78D215FA9E86}"/>
    <cellStyle name="40% - Accent4 14 2 5 2" xfId="48850" xr:uid="{0A77D8EC-A8AD-426B-8C60-E1A4935A8273}"/>
    <cellStyle name="40% - Accent4 14 2 6" xfId="30070" xr:uid="{518C47F3-529C-45C9-B009-420BF7F2E4BC}"/>
    <cellStyle name="40% - Accent4 14 3" xfId="1464" xr:uid="{CB75E299-AF0F-4F62-A683-21BED105E025}"/>
    <cellStyle name="40% - Accent4 14 3 2" xfId="3418" xr:uid="{FB8EFFDC-460E-4C54-9718-85F7E47606C1}"/>
    <cellStyle name="40% - Accent4 14 3 2 2" xfId="32158" xr:uid="{90C71F4E-A379-4087-95B3-ACE18F9F376C}"/>
    <cellStyle name="40% - Accent4 14 3 3" xfId="7025" xr:uid="{F769CEFF-2484-476A-B6F9-0AB183529E39}"/>
    <cellStyle name="40% - Accent4 14 3 3 2" xfId="35710" xr:uid="{12537B6D-A524-4128-94BC-2C6E9C28E9D6}"/>
    <cellStyle name="40% - Accent4 14 3 4" xfId="12737" xr:uid="{F895BBDB-D46B-48FB-8EA1-9757F9F864DA}"/>
    <cellStyle name="40% - Accent4 14 3 4 2" xfId="41415" xr:uid="{C1FDF92A-EF79-4778-824C-55E75AB2A625}"/>
    <cellStyle name="40% - Accent4 14 3 5" xfId="21590" xr:uid="{85072CA3-8733-4D5A-947E-ABCC939C3EEF}"/>
    <cellStyle name="40% - Accent4 14 3 5 2" xfId="50267" xr:uid="{ED69FB1A-C490-4039-BF03-9993FA20D8D9}"/>
    <cellStyle name="40% - Accent4 14 3 6" xfId="30365" xr:uid="{6727BB51-1897-493C-AFE2-696BA4E2AD65}"/>
    <cellStyle name="40% - Accent4 14 4" xfId="1803" xr:uid="{0853499C-F967-46AB-BFE2-BDF5606792DC}"/>
    <cellStyle name="40% - Accent4 14 4 2" xfId="3757" xr:uid="{2879D31C-F0D6-4F18-ACFD-88BDD9F83C30}"/>
    <cellStyle name="40% - Accent4 14 4 2 2" xfId="32497" xr:uid="{B88EE08C-FC31-4853-8239-40B3097CF2E1}"/>
    <cellStyle name="40% - Accent4 14 4 3" xfId="8442" xr:uid="{48F9F6E9-D656-4BAA-A9D4-65A7708685BD}"/>
    <cellStyle name="40% - Accent4 14 4 3 2" xfId="37127" xr:uid="{0CF60C1E-2F82-40D4-9816-3D4A2DAE7BD7}"/>
    <cellStyle name="40% - Accent4 14 4 4" xfId="14154" xr:uid="{69658FDB-38DC-4F1B-9023-8C010BFF73C6}"/>
    <cellStyle name="40% - Accent4 14 4 4 2" xfId="42832" xr:uid="{A4BFB760-2253-42B0-9FBD-284E2FD04B00}"/>
    <cellStyle name="40% - Accent4 14 4 5" xfId="23007" xr:uid="{2EB2A46C-BEDF-41B2-887D-ECAE1A69593A}"/>
    <cellStyle name="40% - Accent4 14 4 5 2" xfId="51684" xr:uid="{FBF62CC3-25A9-4559-BFE2-6C2B5806E6BA}"/>
    <cellStyle name="40% - Accent4 14 4 6" xfId="30704" xr:uid="{CDAD411B-C82B-4C3E-AB6E-DCBAC3806FE9}"/>
    <cellStyle name="40% - Accent4 14 5" xfId="2850" xr:uid="{ABB2BDE7-7835-458E-95FE-61F6EB087C7B}"/>
    <cellStyle name="40% - Accent4 14 5 2" xfId="15669" xr:uid="{737E90F2-677A-4C29-B6F6-2C0D2FDAE6E8}"/>
    <cellStyle name="40% - Accent4 14 5 2 2" xfId="44347" xr:uid="{F8096CB2-A5BD-4ECE-95C1-B94B2041ADF4}"/>
    <cellStyle name="40% - Accent4 14 5 3" xfId="24522" xr:uid="{D230022F-9CA1-443D-9B16-5C3F63577E79}"/>
    <cellStyle name="40% - Accent4 14 5 3 2" xfId="53199" xr:uid="{45A28442-23B7-40CC-B380-5B50F41F07D5}"/>
    <cellStyle name="40% - Accent4 14 5 4" xfId="31590" xr:uid="{85C1863D-9687-43BA-A944-5A4FBAF430C8}"/>
    <cellStyle name="40% - Accent4 14 6" xfId="4257" xr:uid="{F4D959E5-9586-4591-84DB-CC914D591952}"/>
    <cellStyle name="40% - Accent4 14 6 2" xfId="17228" xr:uid="{4EE43CF8-0F3D-43EA-B36A-DF49BA7EE824}"/>
    <cellStyle name="40% - Accent4 14 6 2 2" xfId="45906" xr:uid="{443DB925-CF72-4F1C-B1B5-CC2DD1FFB385}"/>
    <cellStyle name="40% - Accent4 14 6 3" xfId="26081" xr:uid="{2FFFB511-4A18-41ED-942E-2E2D6D664195}"/>
    <cellStyle name="40% - Accent4 14 6 3 2" xfId="54758" xr:uid="{D0AD3022-3414-4620-828D-ECEB26147A8A}"/>
    <cellStyle name="40% - Accent4 14 6 4" xfId="32942" xr:uid="{23E945E7-DA90-4605-8356-3B89FE7CE764}"/>
    <cellStyle name="40% - Accent4 14 7" xfId="9969" xr:uid="{DD38CF9A-D67C-430E-A7B8-2FD9190E5167}"/>
    <cellStyle name="40% - Accent4 14 7 2" xfId="27674" xr:uid="{CA56AC9F-4171-4E5B-AE59-D89762518F58}"/>
    <cellStyle name="40% - Accent4 14 7 2 2" xfId="56351" xr:uid="{AE798392-E48E-4F90-8DE1-E29F90F4548A}"/>
    <cellStyle name="40% - Accent4 14 7 3" xfId="38647" xr:uid="{1B428402-4261-41F4-8866-6FC788B8D9EB}"/>
    <cellStyle name="40% - Accent4 14 8" xfId="18822" xr:uid="{2A6C248D-C6AF-4466-A79F-BEAC3C13C74D}"/>
    <cellStyle name="40% - Accent4 14 8 2" xfId="47499" xr:uid="{6700E0E2-4716-4AC3-9541-AA2EF39205B7}"/>
    <cellStyle name="40% - Accent4 14 9" xfId="29797" xr:uid="{1978F23A-D628-4F9C-B2FB-802DBA3430C2}"/>
    <cellStyle name="40% - Accent4 15" xfId="918" xr:uid="{62DEAF98-64DE-4BE7-ABC0-936C5B4158AB}"/>
    <cellStyle name="40% - Accent4 15 2" xfId="1191" xr:uid="{3DAA5DDE-70E3-4753-885C-1FE9CB818B35}"/>
    <cellStyle name="40% - Accent4 15 2 2" xfId="3145" xr:uid="{34C257D7-4F45-4586-B681-5A0D559C4C03}"/>
    <cellStyle name="40% - Accent4 15 2 2 2" xfId="31885" xr:uid="{AC9E5339-C303-41A8-B2B9-95A666DF4122}"/>
    <cellStyle name="40% - Accent4 15 2 3" xfId="5630" xr:uid="{858D9C90-2ED5-4029-86A1-93E564BD8DA5}"/>
    <cellStyle name="40% - Accent4 15 2 3 2" xfId="34315" xr:uid="{60622773-DA7B-49AC-BFDE-095DCD642EB2}"/>
    <cellStyle name="40% - Accent4 15 2 4" xfId="11342" xr:uid="{2F6BA53A-0318-4F32-BDBE-9038B0A4EEC5}"/>
    <cellStyle name="40% - Accent4 15 2 4 2" xfId="40020" xr:uid="{9D74B84D-A1D0-4A7A-9F07-7B603F3B922F}"/>
    <cellStyle name="40% - Accent4 15 2 5" xfId="20195" xr:uid="{A73428B2-DE5E-4B24-BF94-714C9DC0E518}"/>
    <cellStyle name="40% - Accent4 15 2 5 2" xfId="48872" xr:uid="{668BCFFA-8285-4AF5-AAE9-81B4E81AB448}"/>
    <cellStyle name="40% - Accent4 15 2 6" xfId="30092" xr:uid="{0CFBD66D-817F-41C6-A5D7-AE7BC6B563FB}"/>
    <cellStyle name="40% - Accent4 15 3" xfId="1486" xr:uid="{DA6FEBF0-79D6-4EA7-A3C7-AA3814D7C858}"/>
    <cellStyle name="40% - Accent4 15 3 2" xfId="3440" xr:uid="{7E823B4B-1F42-41B8-85D2-F74A7C3F0F5E}"/>
    <cellStyle name="40% - Accent4 15 3 2 2" xfId="32180" xr:uid="{78A2E81C-C8CC-4325-950E-75CD348EF646}"/>
    <cellStyle name="40% - Accent4 15 3 3" xfId="7047" xr:uid="{7AC49504-07A2-4656-B432-9CA0A2634372}"/>
    <cellStyle name="40% - Accent4 15 3 3 2" xfId="35732" xr:uid="{A2987485-AF96-41DA-A4D5-4457C265D2F8}"/>
    <cellStyle name="40% - Accent4 15 3 4" xfId="12759" xr:uid="{97DB44BC-653E-4812-B322-50A5C333C6FA}"/>
    <cellStyle name="40% - Accent4 15 3 4 2" xfId="41437" xr:uid="{BE80C4D9-D1A4-4A59-A7C1-A6ECD4ACFFA6}"/>
    <cellStyle name="40% - Accent4 15 3 5" xfId="21612" xr:uid="{EB5023D3-1408-49C8-A249-B97FD8A5644A}"/>
    <cellStyle name="40% - Accent4 15 3 5 2" xfId="50289" xr:uid="{E642AEC9-D474-4254-B163-D5C29C1F849B}"/>
    <cellStyle name="40% - Accent4 15 3 6" xfId="30387" xr:uid="{25A6BD37-EF34-4D1B-9BB8-199FFE51E061}"/>
    <cellStyle name="40% - Accent4 15 4" xfId="1825" xr:uid="{F3042DEC-89BF-4A40-BF45-4722EE21502F}"/>
    <cellStyle name="40% - Accent4 15 4 2" xfId="3779" xr:uid="{2CA5370C-E28F-43A5-A16A-00C23A95F5DA}"/>
    <cellStyle name="40% - Accent4 15 4 2 2" xfId="32519" xr:uid="{5FA5E131-2991-4D9A-AE63-6E7236C0955B}"/>
    <cellStyle name="40% - Accent4 15 4 3" xfId="8464" xr:uid="{E78BF266-3E36-42A6-9947-2C5C796E0632}"/>
    <cellStyle name="40% - Accent4 15 4 3 2" xfId="37149" xr:uid="{3526EBEC-5464-4F1F-8B46-E294DB71FB3A}"/>
    <cellStyle name="40% - Accent4 15 4 4" xfId="14176" xr:uid="{85B8E874-493A-4C0E-B665-86A57152240D}"/>
    <cellStyle name="40% - Accent4 15 4 4 2" xfId="42854" xr:uid="{AD180EF1-36AF-4FE5-B160-744F97FBFBDE}"/>
    <cellStyle name="40% - Accent4 15 4 5" xfId="23029" xr:uid="{760BC06C-FDF9-49C8-A433-623035550F4E}"/>
    <cellStyle name="40% - Accent4 15 4 5 2" xfId="51706" xr:uid="{2119F170-70EF-4DE1-B407-386615EE4AE6}"/>
    <cellStyle name="40% - Accent4 15 4 6" xfId="30726" xr:uid="{62319EF7-6CD8-45C8-9348-9DA939EAE0AB}"/>
    <cellStyle name="40% - Accent4 15 5" xfId="2872" xr:uid="{A432F284-DCE4-4777-8C2E-7D28C7A00387}"/>
    <cellStyle name="40% - Accent4 15 5 2" xfId="15691" xr:uid="{052182E1-C373-429F-976B-3F3727F31854}"/>
    <cellStyle name="40% - Accent4 15 5 2 2" xfId="44369" xr:uid="{354F8AC0-980A-4920-ADEA-7C1BB595B60B}"/>
    <cellStyle name="40% - Accent4 15 5 3" xfId="24544" xr:uid="{FEA650B3-BCFA-41AC-AA91-B22F1F96D4BF}"/>
    <cellStyle name="40% - Accent4 15 5 3 2" xfId="53221" xr:uid="{D44BC4A6-6836-4F50-B6C3-613940F256E8}"/>
    <cellStyle name="40% - Accent4 15 5 4" xfId="31612" xr:uid="{AF4FD861-286C-47B2-B15D-58AAF4A775C5}"/>
    <cellStyle name="40% - Accent4 15 6" xfId="4279" xr:uid="{D2E1B3B5-B053-472A-9611-EBF0BF2F8372}"/>
    <cellStyle name="40% - Accent4 15 6 2" xfId="17250" xr:uid="{A0ECA9B2-E636-462F-9342-49B620E26409}"/>
    <cellStyle name="40% - Accent4 15 6 2 2" xfId="45928" xr:uid="{950EBFE6-B649-4C58-BEB3-76EE08160F2C}"/>
    <cellStyle name="40% - Accent4 15 6 3" xfId="26103" xr:uid="{2F98FE57-7A66-4424-8303-CD5333057561}"/>
    <cellStyle name="40% - Accent4 15 6 3 2" xfId="54780" xr:uid="{089A94E3-274F-4D70-AA86-B7B335C727B2}"/>
    <cellStyle name="40% - Accent4 15 6 4" xfId="32964" xr:uid="{4540DA16-CAAA-415B-B224-16E093961144}"/>
    <cellStyle name="40% - Accent4 15 7" xfId="9991" xr:uid="{63419655-C6B7-4A82-ABE3-BB6BA0DA624C}"/>
    <cellStyle name="40% - Accent4 15 7 2" xfId="27696" xr:uid="{DE9F97CD-2D45-4ECC-9686-3C9C8044EA86}"/>
    <cellStyle name="40% - Accent4 15 7 2 2" xfId="56373" xr:uid="{B21098D6-94FA-4026-A57A-A476E5CC7FE6}"/>
    <cellStyle name="40% - Accent4 15 7 3" xfId="38669" xr:uid="{B77F2AB3-C42A-4B28-820C-D17A227D01D0}"/>
    <cellStyle name="40% - Accent4 15 8" xfId="18844" xr:uid="{57E3EC60-8643-4D0E-85FF-CAACDB0F977C}"/>
    <cellStyle name="40% - Accent4 15 8 2" xfId="47521" xr:uid="{6DBA85DC-0438-4270-82AC-B39382B8641F}"/>
    <cellStyle name="40% - Accent4 15 9" xfId="29819" xr:uid="{15ABE4FB-A030-4CD4-A12A-9F28ED22CFFE}"/>
    <cellStyle name="40% - Accent4 16" xfId="665" xr:uid="{15DE9FAC-5771-48C9-9A46-42EDE1051839}"/>
    <cellStyle name="40% - Accent4 16 2" xfId="1213" xr:uid="{4052F9DA-75DD-42EE-85B7-0248867272E9}"/>
    <cellStyle name="40% - Accent4 16 2 2" xfId="3167" xr:uid="{020728A3-C171-4988-9B63-012761025286}"/>
    <cellStyle name="40% - Accent4 16 2 2 2" xfId="31907" xr:uid="{046DBD66-3348-4B9A-AF0E-FF27E23B0D2B}"/>
    <cellStyle name="40% - Accent4 16 2 3" xfId="5652" xr:uid="{1B0D9A19-3782-48E9-B44E-EFAE04C47A4E}"/>
    <cellStyle name="40% - Accent4 16 2 3 2" xfId="34337" xr:uid="{297D5774-0A7B-41AC-8381-504CCF66F11F}"/>
    <cellStyle name="40% - Accent4 16 2 4" xfId="11364" xr:uid="{E891E3BF-5CBB-45AF-BF33-1D934F72B97B}"/>
    <cellStyle name="40% - Accent4 16 2 4 2" xfId="40042" xr:uid="{44CB90A4-4F29-4DDD-9845-B2DBBE1E43D8}"/>
    <cellStyle name="40% - Accent4 16 2 5" xfId="20217" xr:uid="{68FD7341-735A-4B89-8623-FD75D57D5504}"/>
    <cellStyle name="40% - Accent4 16 2 5 2" xfId="48894" xr:uid="{D90DD4A6-9BD2-4C99-9181-071166E58939}"/>
    <cellStyle name="40% - Accent4 16 2 6" xfId="30114" xr:uid="{53E61C9C-43A8-4EDA-B25B-14B761F56933}"/>
    <cellStyle name="40% - Accent4 16 3" xfId="1508" xr:uid="{5C7140F4-16BD-4492-96AE-F1A06C06B90A}"/>
    <cellStyle name="40% - Accent4 16 3 2" xfId="3462" xr:uid="{3E0E81C8-4F00-41EB-8633-3C25E927A060}"/>
    <cellStyle name="40% - Accent4 16 3 2 2" xfId="32202" xr:uid="{75B97F15-12C6-4889-AF88-766F5197465A}"/>
    <cellStyle name="40% - Accent4 16 3 3" xfId="7069" xr:uid="{7D75C9EC-235E-4958-BE41-67C4D522E5B7}"/>
    <cellStyle name="40% - Accent4 16 3 3 2" xfId="35754" xr:uid="{CF1AA2A4-63A5-4609-B602-7823E703F3C7}"/>
    <cellStyle name="40% - Accent4 16 3 4" xfId="12781" xr:uid="{1F2DC703-F562-403D-9FD8-051A4A643537}"/>
    <cellStyle name="40% - Accent4 16 3 4 2" xfId="41459" xr:uid="{B6FE7305-1A12-4FD0-B82A-37B3EFFB8AF0}"/>
    <cellStyle name="40% - Accent4 16 3 5" xfId="21634" xr:uid="{A4222226-0B00-4120-A0E5-BF2E4CE352F8}"/>
    <cellStyle name="40% - Accent4 16 3 5 2" xfId="50311" xr:uid="{2E2A5ACF-8858-4E11-B1A2-7C1231F5EDD1}"/>
    <cellStyle name="40% - Accent4 16 3 6" xfId="30409" xr:uid="{43A298FE-0764-47DC-9793-69C7727D5A73}"/>
    <cellStyle name="40% - Accent4 16 4" xfId="1847" xr:uid="{C86D2252-5F27-4450-A508-86940C594715}"/>
    <cellStyle name="40% - Accent4 16 4 2" xfId="3801" xr:uid="{9B231ECC-4996-4C67-AA8E-E18034675E87}"/>
    <cellStyle name="40% - Accent4 16 4 2 2" xfId="32541" xr:uid="{8FFE3F43-94C2-401D-BDA3-8B6BB49E23EA}"/>
    <cellStyle name="40% - Accent4 16 4 3" xfId="8486" xr:uid="{E4906022-FB02-494A-804F-9729D4F56B22}"/>
    <cellStyle name="40% - Accent4 16 4 3 2" xfId="37171" xr:uid="{5818130A-57E8-4EBD-9E20-C800F4563F57}"/>
    <cellStyle name="40% - Accent4 16 4 4" xfId="14198" xr:uid="{52D9B2B8-FBF5-4D1E-89C0-57C22F3D7B19}"/>
    <cellStyle name="40% - Accent4 16 4 4 2" xfId="42876" xr:uid="{BF473962-4159-4797-B3A4-3420812911A0}"/>
    <cellStyle name="40% - Accent4 16 4 5" xfId="23051" xr:uid="{01893E56-146D-40AD-A1D2-0CD6BC524AED}"/>
    <cellStyle name="40% - Accent4 16 4 5 2" xfId="51728" xr:uid="{592173F8-46E5-49ED-BA16-583B47EB013F}"/>
    <cellStyle name="40% - Accent4 16 4 6" xfId="30748" xr:uid="{F19ACC7D-5CF4-40A5-A6C9-FCF10E98198A}"/>
    <cellStyle name="40% - Accent4 16 5" xfId="2619" xr:uid="{0C4CD6FD-1D0E-488D-A003-32E4AB974BA3}"/>
    <cellStyle name="40% - Accent4 16 5 2" xfId="15713" xr:uid="{A4750C91-04F3-4353-9C0B-C9DBD05AE10D}"/>
    <cellStyle name="40% - Accent4 16 5 2 2" xfId="44391" xr:uid="{E3BB46AE-7D28-472E-A280-A39994BE0FC2}"/>
    <cellStyle name="40% - Accent4 16 5 3" xfId="24566" xr:uid="{C3E71A6B-3647-49FF-9FD2-1B014F87A908}"/>
    <cellStyle name="40% - Accent4 16 5 3 2" xfId="53243" xr:uid="{369BC1BA-A120-4728-BD23-D064D69B8609}"/>
    <cellStyle name="40% - Accent4 16 5 4" xfId="31359" xr:uid="{64B7B5BC-1423-4DE5-914A-C8D09293BF28}"/>
    <cellStyle name="40% - Accent4 16 6" xfId="4301" xr:uid="{7FD5213D-986A-4E1D-B99C-B631B450166B}"/>
    <cellStyle name="40% - Accent4 16 6 2" xfId="17272" xr:uid="{51C59040-5663-4EC4-AF29-B6536C7B2A47}"/>
    <cellStyle name="40% - Accent4 16 6 2 2" xfId="45950" xr:uid="{339C0F3E-1D4B-4C62-B836-6C57B0CDD6E2}"/>
    <cellStyle name="40% - Accent4 16 6 3" xfId="26125" xr:uid="{6F319F04-D398-4E02-ADC8-6FC5F8EC427E}"/>
    <cellStyle name="40% - Accent4 16 6 3 2" xfId="54802" xr:uid="{B6D81BA3-4159-4ABF-8E42-62BEEF22BD7B}"/>
    <cellStyle name="40% - Accent4 16 6 4" xfId="32986" xr:uid="{67A6DCA3-B7CC-4B5F-82E9-8706109C37F3}"/>
    <cellStyle name="40% - Accent4 16 7" xfId="10013" xr:uid="{92BC7E4C-E710-41C3-A75B-715B9B601737}"/>
    <cellStyle name="40% - Accent4 16 7 2" xfId="27718" xr:uid="{1511AB7C-246B-4943-A4BB-166060E204D9}"/>
    <cellStyle name="40% - Accent4 16 7 2 2" xfId="56395" xr:uid="{740D793C-222D-4422-891F-22EF30E8E669}"/>
    <cellStyle name="40% - Accent4 16 7 3" xfId="38691" xr:uid="{B1217B70-3492-47EB-BA91-154493B84EDC}"/>
    <cellStyle name="40% - Accent4 16 8" xfId="18866" xr:uid="{4392D7DD-56B2-4199-80A7-D277656FC32F}"/>
    <cellStyle name="40% - Accent4 16 8 2" xfId="47543" xr:uid="{50D69946-8760-4D4E-A8E3-968384ACEAA8}"/>
    <cellStyle name="40% - Accent4 16 9" xfId="29566" xr:uid="{32738E4D-7291-4E7D-BAEF-0B1096A42D64}"/>
    <cellStyle name="40% - Accent4 17" xfId="938" xr:uid="{12D74811-83E9-44CD-8AE9-FBAD56C9F655}"/>
    <cellStyle name="40% - Accent4 17 2" xfId="1530" xr:uid="{A79F6E07-A726-4A0F-9469-0999ABB15F7E}"/>
    <cellStyle name="40% - Accent4 17 2 2" xfId="3484" xr:uid="{A484729D-68E5-4393-BD53-27787F9A44DD}"/>
    <cellStyle name="40% - Accent4 17 2 2 2" xfId="32224" xr:uid="{FB610B38-B576-43BC-B3F1-FE2FE7498665}"/>
    <cellStyle name="40% - Accent4 17 2 3" xfId="5674" xr:uid="{EC9CF8C8-2DBC-4349-B355-77053C737492}"/>
    <cellStyle name="40% - Accent4 17 2 3 2" xfId="34359" xr:uid="{642C1006-F46F-4645-A9A1-6C64FB45053B}"/>
    <cellStyle name="40% - Accent4 17 2 4" xfId="11386" xr:uid="{6DCC681E-2D02-45F4-8F0F-F0861805FC16}"/>
    <cellStyle name="40% - Accent4 17 2 4 2" xfId="40064" xr:uid="{5E0A6377-3C07-4D49-B6E4-50E9FFB6AEAB}"/>
    <cellStyle name="40% - Accent4 17 2 5" xfId="20239" xr:uid="{B16DDB44-B715-4601-93C8-7D443BE9594E}"/>
    <cellStyle name="40% - Accent4 17 2 5 2" xfId="48916" xr:uid="{B4F30E39-3BAF-4230-9311-F3FECC36F34B}"/>
    <cellStyle name="40% - Accent4 17 2 6" xfId="30431" xr:uid="{ED875242-3E8D-42CA-8C5A-D16754903A94}"/>
    <cellStyle name="40% - Accent4 17 3" xfId="1869" xr:uid="{1E944153-70A7-490E-8E94-15F028963C4C}"/>
    <cellStyle name="40% - Accent4 17 3 2" xfId="3823" xr:uid="{4DBEBDDE-5340-48C8-BCB0-28123096EDA9}"/>
    <cellStyle name="40% - Accent4 17 3 2 2" xfId="32563" xr:uid="{CD880AA0-AE20-43AD-A4A9-1EEA7CF40276}"/>
    <cellStyle name="40% - Accent4 17 3 3" xfId="7091" xr:uid="{B13A3838-4271-4E6C-8488-22E1C35532CE}"/>
    <cellStyle name="40% - Accent4 17 3 3 2" xfId="35776" xr:uid="{A2226939-EC41-4AF2-B690-B7E2D5034CBE}"/>
    <cellStyle name="40% - Accent4 17 3 4" xfId="12803" xr:uid="{6E7D3EA7-52BF-441D-ACDB-7A3C07F61FAC}"/>
    <cellStyle name="40% - Accent4 17 3 4 2" xfId="41481" xr:uid="{F6BCF821-2978-4226-A670-B1BD52E479CB}"/>
    <cellStyle name="40% - Accent4 17 3 5" xfId="21656" xr:uid="{26336660-D731-48A2-B34C-6A933C57458E}"/>
    <cellStyle name="40% - Accent4 17 3 5 2" xfId="50333" xr:uid="{75E4788A-C561-4C82-90C2-2B0E90A223EE}"/>
    <cellStyle name="40% - Accent4 17 3 6" xfId="30770" xr:uid="{D9B0CAFC-427D-44FC-8D86-6A7708E75F14}"/>
    <cellStyle name="40% - Accent4 17 4" xfId="2892" xr:uid="{3F7D2322-8654-406D-8498-BC4C3EE5988B}"/>
    <cellStyle name="40% - Accent4 17 4 2" xfId="8508" xr:uid="{12E7DB10-A518-4614-BEE0-9C3110532D20}"/>
    <cellStyle name="40% - Accent4 17 4 2 2" xfId="37193" xr:uid="{FDC28A6E-4CEE-46D5-BDF9-E362FC95A605}"/>
    <cellStyle name="40% - Accent4 17 4 3" xfId="14220" xr:uid="{B0E6114D-6EC3-4FE6-B24E-35EE6A784917}"/>
    <cellStyle name="40% - Accent4 17 4 3 2" xfId="42898" xr:uid="{77FDBE07-5512-4E02-9DFA-308FBF927F1D}"/>
    <cellStyle name="40% - Accent4 17 4 4" xfId="23073" xr:uid="{AD2E8654-91C1-4853-A781-7F2CF2BE08A2}"/>
    <cellStyle name="40% - Accent4 17 4 4 2" xfId="51750" xr:uid="{8ADEDCB9-A697-4932-B267-B6CF91EAA1D8}"/>
    <cellStyle name="40% - Accent4 17 4 5" xfId="31632" xr:uid="{DF32E658-89C4-43E9-A37C-B84011C7B70F}"/>
    <cellStyle name="40% - Accent4 17 5" xfId="4323" xr:uid="{405546E3-DF0B-4BB4-B3F0-C64FB5F5A3A3}"/>
    <cellStyle name="40% - Accent4 17 5 2" xfId="15735" xr:uid="{C7C90D33-58B4-4973-BAF5-1F62948B94DA}"/>
    <cellStyle name="40% - Accent4 17 5 2 2" xfId="44413" xr:uid="{48EA586B-4C4B-44FB-B948-DEF7B0D368E7}"/>
    <cellStyle name="40% - Accent4 17 5 3" xfId="24588" xr:uid="{F5024908-5E22-4AD5-ABF1-D86406AAAAA9}"/>
    <cellStyle name="40% - Accent4 17 5 3 2" xfId="53265" xr:uid="{668511EE-6AD3-40A3-8BAA-AF85C84EC31B}"/>
    <cellStyle name="40% - Accent4 17 5 4" xfId="33008" xr:uid="{663C2CB5-4A20-47FA-A197-5C28551CB255}"/>
    <cellStyle name="40% - Accent4 17 6" xfId="17294" xr:uid="{9549F504-0E73-443B-A063-E5BD8DC539A5}"/>
    <cellStyle name="40% - Accent4 17 6 2" xfId="26147" xr:uid="{635C0264-6C4D-4ACE-9A69-1E331DBCA717}"/>
    <cellStyle name="40% - Accent4 17 6 2 2" xfId="54824" xr:uid="{8F31627C-45A5-40CC-9190-81F4140FEE9C}"/>
    <cellStyle name="40% - Accent4 17 6 3" xfId="45972" xr:uid="{410ACB10-C9CD-46C9-AEA9-CC87414724B4}"/>
    <cellStyle name="40% - Accent4 17 7" xfId="10035" xr:uid="{5E49F64B-9EDB-49C4-8184-D847BB89ADB2}"/>
    <cellStyle name="40% - Accent4 17 7 2" xfId="27740" xr:uid="{F9E7F69F-5E50-4466-8A9A-A6FA33063756}"/>
    <cellStyle name="40% - Accent4 17 7 2 2" xfId="56417" xr:uid="{DAEC2038-D133-4816-AE78-61E15F15992D}"/>
    <cellStyle name="40% - Accent4 17 7 3" xfId="38713" xr:uid="{FAB5C675-DB3A-4372-9680-53E2EE18394D}"/>
    <cellStyle name="40% - Accent4 17 8" xfId="18888" xr:uid="{599E2373-17DE-4251-B564-B4D226A769E2}"/>
    <cellStyle name="40% - Accent4 17 8 2" xfId="47565" xr:uid="{4BB32284-1B03-4532-8177-31F4B53189DE}"/>
    <cellStyle name="40% - Accent4 17 9" xfId="29839" xr:uid="{1C3E6A68-BF77-4FB2-A380-A3C6234186F4}"/>
    <cellStyle name="40% - Accent4 18" xfId="1552" xr:uid="{0FB5148A-E75E-40F3-8DE4-208B42F7FDFF}"/>
    <cellStyle name="40% - Accent4 18 2" xfId="1891" xr:uid="{494A7208-BE58-4211-9550-BFCF636E6FCA}"/>
    <cellStyle name="40% - Accent4 18 2 2" xfId="3845" xr:uid="{6CE73F12-D71E-4C77-91E7-B1902A77AC4C}"/>
    <cellStyle name="40% - Accent4 18 2 2 2" xfId="32585" xr:uid="{D59995F9-4336-4BF6-8E5C-46753DFAE4D8}"/>
    <cellStyle name="40% - Accent4 18 2 3" xfId="5696" xr:uid="{727CC2B4-0017-4B27-BDA3-57A5FD9E65B2}"/>
    <cellStyle name="40% - Accent4 18 2 3 2" xfId="34381" xr:uid="{61F1038B-802E-4CA1-B3EC-8C69FD3DE7CE}"/>
    <cellStyle name="40% - Accent4 18 2 4" xfId="11408" xr:uid="{53E81207-3FA0-4DF1-871C-0CC87F5762D0}"/>
    <cellStyle name="40% - Accent4 18 2 4 2" xfId="40086" xr:uid="{2753DC6A-AA88-4F09-9825-A559C93B6E46}"/>
    <cellStyle name="40% - Accent4 18 2 5" xfId="20261" xr:uid="{040E0412-0DB9-433B-9066-D52E1FD818C1}"/>
    <cellStyle name="40% - Accent4 18 2 5 2" xfId="48938" xr:uid="{0475DBDF-0216-42D1-B93D-523DD8D3354A}"/>
    <cellStyle name="40% - Accent4 18 2 6" xfId="30792" xr:uid="{AED5D3BD-8C09-40AA-B0FD-5175F1A5DAAD}"/>
    <cellStyle name="40% - Accent4 18 3" xfId="3506" xr:uid="{F2C7CE5D-FC2A-45AC-8FE7-D6C5DA3B7C22}"/>
    <cellStyle name="40% - Accent4 18 3 2" xfId="7113" xr:uid="{4320070D-062A-4F9E-B9CF-0BCBE5605F7D}"/>
    <cellStyle name="40% - Accent4 18 3 2 2" xfId="35798" xr:uid="{4C65AC9C-E280-4B1D-824D-8008FC6955A6}"/>
    <cellStyle name="40% - Accent4 18 3 3" xfId="12825" xr:uid="{EED775FF-28B5-438A-A3D9-48489A02DD78}"/>
    <cellStyle name="40% - Accent4 18 3 3 2" xfId="41503" xr:uid="{C67CF4E4-99A1-4605-B868-255E19CD9741}"/>
    <cellStyle name="40% - Accent4 18 3 4" xfId="21678" xr:uid="{CD2A406B-DD09-4B5C-BF33-642DFAC71DDC}"/>
    <cellStyle name="40% - Accent4 18 3 4 2" xfId="50355" xr:uid="{7446F3ED-A0F4-4D6F-8FD6-DF86B38E0794}"/>
    <cellStyle name="40% - Accent4 18 3 5" xfId="32246" xr:uid="{7283F8AA-343F-4411-8F32-F15A5D3AD627}"/>
    <cellStyle name="40% - Accent4 18 4" xfId="8530" xr:uid="{BB5E82CC-97B3-41B9-979A-B71115EAE7C6}"/>
    <cellStyle name="40% - Accent4 18 4 2" xfId="14242" xr:uid="{E6947FBF-8A8C-478A-B453-0FF08AEC1AA3}"/>
    <cellStyle name="40% - Accent4 18 4 2 2" xfId="42920" xr:uid="{7B89CBEF-CD6F-4066-98FD-2F98E4E85A8E}"/>
    <cellStyle name="40% - Accent4 18 4 3" xfId="23095" xr:uid="{EB741643-C998-4F20-A469-CCC0ECF1247D}"/>
    <cellStyle name="40% - Accent4 18 4 3 2" xfId="51772" xr:uid="{EB53062A-6A3C-4032-9FB4-9623B63F92D0}"/>
    <cellStyle name="40% - Accent4 18 4 4" xfId="37215" xr:uid="{DED5F6D8-7131-4F62-A578-9FF214DCD374}"/>
    <cellStyle name="40% - Accent4 18 5" xfId="4345" xr:uid="{C4280245-2664-47EC-B5F8-060ECAAA9C86}"/>
    <cellStyle name="40% - Accent4 18 5 2" xfId="15757" xr:uid="{2BED1A63-FAAF-4D0F-B605-41C5175A0745}"/>
    <cellStyle name="40% - Accent4 18 5 2 2" xfId="44435" xr:uid="{735A8C19-A15E-40E1-81D5-71D64CD526B4}"/>
    <cellStyle name="40% - Accent4 18 5 3" xfId="24610" xr:uid="{94745BEA-ABE6-4285-B2CA-D752B9FB36A0}"/>
    <cellStyle name="40% - Accent4 18 5 3 2" xfId="53287" xr:uid="{D275A9C0-4437-4B3A-A66A-55D73837DF6A}"/>
    <cellStyle name="40% - Accent4 18 5 4" xfId="33030" xr:uid="{2B9DBBCF-76E6-47E5-8166-E27DC90A862C}"/>
    <cellStyle name="40% - Accent4 18 6" xfId="17316" xr:uid="{4657E449-8A36-403C-9150-DCC7619251EF}"/>
    <cellStyle name="40% - Accent4 18 6 2" xfId="26169" xr:uid="{151D6378-CF7B-44C2-B030-C7A872A41645}"/>
    <cellStyle name="40% - Accent4 18 6 2 2" xfId="54846" xr:uid="{55D78894-DF64-4676-ADC1-DC1F8D4CDBE2}"/>
    <cellStyle name="40% - Accent4 18 6 3" xfId="45994" xr:uid="{3B506758-ACF3-46BB-961D-522119219315}"/>
    <cellStyle name="40% - Accent4 18 7" xfId="10057" xr:uid="{C0A78442-9263-46D4-9C44-DAAE0B77034D}"/>
    <cellStyle name="40% - Accent4 18 7 2" xfId="27762" xr:uid="{F3CDECA1-2B37-4059-9829-F9C1F091E7A6}"/>
    <cellStyle name="40% - Accent4 18 7 2 2" xfId="56439" xr:uid="{273AD56D-A4DA-4897-804C-7A558384206A}"/>
    <cellStyle name="40% - Accent4 18 7 3" xfId="38735" xr:uid="{F8FDA11F-3280-4A8E-B065-DABF258422C7}"/>
    <cellStyle name="40% - Accent4 18 8" xfId="18910" xr:uid="{618306A3-A7E0-4FF9-8119-D42B6CC54E45}"/>
    <cellStyle name="40% - Accent4 18 8 2" xfId="47587" xr:uid="{107F1EF2-8037-422A-A014-8FF9C04F050A}"/>
    <cellStyle name="40% - Accent4 18 9" xfId="30453" xr:uid="{A1EEC990-4FF5-435B-A37F-7776D8131327}"/>
    <cellStyle name="40% - Accent4 19" xfId="1233" xr:uid="{11396E27-A694-4A06-96F0-8C3A31C7468E}"/>
    <cellStyle name="40% - Accent4 19 2" xfId="1913" xr:uid="{EDFD3125-EF44-4A97-8508-8128CA24FF6E}"/>
    <cellStyle name="40% - Accent4 19 2 2" xfId="3867" xr:uid="{059FF4D5-B0C4-4EB4-B5FB-02CB830584B5}"/>
    <cellStyle name="40% - Accent4 19 2 2 2" xfId="32607" xr:uid="{C21C4463-1127-4A7B-9B02-EB35EB7CE862}"/>
    <cellStyle name="40% - Accent4 19 2 3" xfId="5718" xr:uid="{881F057C-571F-44EA-9B99-28E699766216}"/>
    <cellStyle name="40% - Accent4 19 2 3 2" xfId="34403" xr:uid="{B00411D0-4896-46AF-9CE6-50AFD79FC667}"/>
    <cellStyle name="40% - Accent4 19 2 4" xfId="11430" xr:uid="{A3A87053-4499-4AAE-A582-4419D35AFD72}"/>
    <cellStyle name="40% - Accent4 19 2 4 2" xfId="40108" xr:uid="{7B4A7008-EA4E-4C79-8B99-D966E0FCFC90}"/>
    <cellStyle name="40% - Accent4 19 2 5" xfId="20283" xr:uid="{5B5951A8-6EF1-467E-AD88-AA73BBBFF4D5}"/>
    <cellStyle name="40% - Accent4 19 2 5 2" xfId="48960" xr:uid="{EEA68B4E-D69F-44DF-B4BD-9D1312F71EB1}"/>
    <cellStyle name="40% - Accent4 19 2 6" xfId="30814" xr:uid="{5C287588-B031-4E23-A437-4944D0880015}"/>
    <cellStyle name="40% - Accent4 19 3" xfId="3187" xr:uid="{33179793-F475-4959-8ABB-5F901FE70299}"/>
    <cellStyle name="40% - Accent4 19 3 2" xfId="7135" xr:uid="{1319CFC1-79CE-4B4D-8E3E-148B1E932627}"/>
    <cellStyle name="40% - Accent4 19 3 2 2" xfId="35820" xr:uid="{98E6D7D9-BBA4-4CD4-BD3A-16C5F7C35375}"/>
    <cellStyle name="40% - Accent4 19 3 3" xfId="12847" xr:uid="{81E1C6B3-06E5-4124-8507-C0085FAFE2D3}"/>
    <cellStyle name="40% - Accent4 19 3 3 2" xfId="41525" xr:uid="{8268D8E5-AC8E-4068-BAC5-90F0F9B30B7F}"/>
    <cellStyle name="40% - Accent4 19 3 4" xfId="21700" xr:uid="{4F14E3E0-1E7D-4354-B78B-ADC2704F4D79}"/>
    <cellStyle name="40% - Accent4 19 3 4 2" xfId="50377" xr:uid="{EA0140A8-AF43-411E-82EC-FB2E18238AB1}"/>
    <cellStyle name="40% - Accent4 19 3 5" xfId="31927" xr:uid="{E67A0A63-E58E-4CAA-A3DB-D8DA445D69E9}"/>
    <cellStyle name="40% - Accent4 19 4" xfId="8552" xr:uid="{5532DA01-9B1E-409A-9B6B-DF6B7CAC1422}"/>
    <cellStyle name="40% - Accent4 19 4 2" xfId="14264" xr:uid="{980DEB57-20D2-45DD-ACA6-D96D0A6FCC6C}"/>
    <cellStyle name="40% - Accent4 19 4 2 2" xfId="42942" xr:uid="{FE3AECBB-A169-44DF-A507-2D84CCBBE18E}"/>
    <cellStyle name="40% - Accent4 19 4 3" xfId="23117" xr:uid="{5F4B9A04-339C-4502-BE01-9D689DF7EF8C}"/>
    <cellStyle name="40% - Accent4 19 4 3 2" xfId="51794" xr:uid="{E12F2ED6-5E22-4A74-A57C-D83334D34049}"/>
    <cellStyle name="40% - Accent4 19 4 4" xfId="37237" xr:uid="{25E9AB10-66F5-4CCE-9502-2733E40AA1C0}"/>
    <cellStyle name="40% - Accent4 19 5" xfId="4367" xr:uid="{7799FF67-888E-4D5D-BDEC-AC56E8823ABA}"/>
    <cellStyle name="40% - Accent4 19 5 2" xfId="15779" xr:uid="{95DB4073-FA50-4322-A258-3E4012C79D97}"/>
    <cellStyle name="40% - Accent4 19 5 2 2" xfId="44457" xr:uid="{B4C5B9C0-1272-49B9-9D77-DBCC631FFB23}"/>
    <cellStyle name="40% - Accent4 19 5 3" xfId="24632" xr:uid="{8DC8DD35-25A7-438A-AAC9-8BACDD23DE6C}"/>
    <cellStyle name="40% - Accent4 19 5 3 2" xfId="53309" xr:uid="{E5456FC9-3B3F-4D64-BB2B-ADD3C1F18F3D}"/>
    <cellStyle name="40% - Accent4 19 5 4" xfId="33052" xr:uid="{3E791835-843C-443E-A512-0DAB028A6D3E}"/>
    <cellStyle name="40% - Accent4 19 6" xfId="17338" xr:uid="{3C539306-5B8D-4E75-B7D7-4B14C4C11627}"/>
    <cellStyle name="40% - Accent4 19 6 2" xfId="26191" xr:uid="{B804F694-EEF0-499A-B02E-55CBEF79990A}"/>
    <cellStyle name="40% - Accent4 19 6 2 2" xfId="54868" xr:uid="{3D72432B-982D-4164-8243-29E09EF29DDA}"/>
    <cellStyle name="40% - Accent4 19 6 3" xfId="46016" xr:uid="{20F2FE68-9F72-4F01-9714-569A083B68D9}"/>
    <cellStyle name="40% - Accent4 19 7" xfId="10079" xr:uid="{E9A72FCB-4AEB-408A-A294-5AE615FD3BD0}"/>
    <cellStyle name="40% - Accent4 19 7 2" xfId="27784" xr:uid="{AF178051-7FC0-4E0C-B7BD-E1BB869C72D7}"/>
    <cellStyle name="40% - Accent4 19 7 2 2" xfId="56461" xr:uid="{7804C0EE-E8E5-4938-A31B-B5DABEC07AA3}"/>
    <cellStyle name="40% - Accent4 19 7 3" xfId="38757" xr:uid="{6C432403-35C8-438E-B79C-8B383C98B46A}"/>
    <cellStyle name="40% - Accent4 19 8" xfId="18932" xr:uid="{48087D67-CDF2-4E7C-828D-50F1E8E8E488}"/>
    <cellStyle name="40% - Accent4 19 8 2" xfId="47609" xr:uid="{A12DFB93-5B51-4245-B6FA-956A3AEBFD39}"/>
    <cellStyle name="40% - Accent4 19 9" xfId="30134" xr:uid="{84205256-4A67-4952-B576-E251DBEA06AB}"/>
    <cellStyle name="40% - Accent4 2" xfId="189" xr:uid="{2E0886D6-F1A7-40A4-BEEF-C273172FA9E1}"/>
    <cellStyle name="40% - Accent4 2 2" xfId="238" xr:uid="{B671366F-CDE3-47BA-A43F-37A83B00AC52}"/>
    <cellStyle name="40% - Accent4 20" xfId="1935" xr:uid="{50EB40DD-957D-4374-A75E-469C466B9FA1}"/>
    <cellStyle name="40% - Accent4 20 2" xfId="3889" xr:uid="{23267676-B399-4AF8-B469-6F43A4C7D977}"/>
    <cellStyle name="40% - Accent4 20 2 2" xfId="5740" xr:uid="{8797CC53-5A6C-48D4-B885-7482D3DC0F77}"/>
    <cellStyle name="40% - Accent4 20 2 2 2" xfId="34425" xr:uid="{9C593BA2-CCD4-457F-B3B5-9435989DE959}"/>
    <cellStyle name="40% - Accent4 20 2 3" xfId="11452" xr:uid="{35A76391-3598-448C-A199-7AB1E4E8C279}"/>
    <cellStyle name="40% - Accent4 20 2 3 2" xfId="40130" xr:uid="{A3CCB499-633A-4B63-9410-956D677394A5}"/>
    <cellStyle name="40% - Accent4 20 2 4" xfId="20305" xr:uid="{F284AD39-934D-4FEA-9D3F-9F399A081F6C}"/>
    <cellStyle name="40% - Accent4 20 2 4 2" xfId="48982" xr:uid="{30F8A0F5-2E86-4CDA-9ED5-89EE899C65DC}"/>
    <cellStyle name="40% - Accent4 20 2 5" xfId="32629" xr:uid="{6C767D20-F5F6-49E1-8190-4308A4ADD802}"/>
    <cellStyle name="40% - Accent4 20 3" xfId="7157" xr:uid="{FACE5418-72E4-42BB-8543-318A254F3A45}"/>
    <cellStyle name="40% - Accent4 20 3 2" xfId="12869" xr:uid="{DF450784-986A-4682-93E5-FD473CFABCFA}"/>
    <cellStyle name="40% - Accent4 20 3 2 2" xfId="41547" xr:uid="{615983DA-D2E7-4BBF-B889-043A8B720687}"/>
    <cellStyle name="40% - Accent4 20 3 3" xfId="21722" xr:uid="{84A57472-9CC4-4940-BB76-FB10FA376A16}"/>
    <cellStyle name="40% - Accent4 20 3 3 2" xfId="50399" xr:uid="{5EE50B2C-C742-460F-BEFD-5A0C1414AE66}"/>
    <cellStyle name="40% - Accent4 20 3 4" xfId="35842" xr:uid="{1C08A776-D6C2-42E0-9E45-66C48A3938A8}"/>
    <cellStyle name="40% - Accent4 20 4" xfId="8574" xr:uid="{252C8394-07B3-43CD-B4D6-666EF2DB3114}"/>
    <cellStyle name="40% - Accent4 20 4 2" xfId="14286" xr:uid="{BE1AD466-AE13-4FC9-8C51-F778700BCC9F}"/>
    <cellStyle name="40% - Accent4 20 4 2 2" xfId="42964" xr:uid="{29D5EF76-3511-4204-BB25-42D57755DDE7}"/>
    <cellStyle name="40% - Accent4 20 4 3" xfId="23139" xr:uid="{9A0576C6-85CD-4A78-A3BB-F99847B3774C}"/>
    <cellStyle name="40% - Accent4 20 4 3 2" xfId="51816" xr:uid="{2CC316F2-F9DB-4386-8900-189D764E7E7F}"/>
    <cellStyle name="40% - Accent4 20 4 4" xfId="37259" xr:uid="{7874E6D1-0426-44F2-A086-4662BCA704F5}"/>
    <cellStyle name="40% - Accent4 20 5" xfId="4389" xr:uid="{116FC095-0B23-40E6-AB65-817BE331C1EE}"/>
    <cellStyle name="40% - Accent4 20 5 2" xfId="15801" xr:uid="{07BE4C54-14A4-406A-9C68-78D0650A0474}"/>
    <cellStyle name="40% - Accent4 20 5 2 2" xfId="44479" xr:uid="{79B88BA6-75A9-4A5A-8C26-7D4F401EF829}"/>
    <cellStyle name="40% - Accent4 20 5 3" xfId="24654" xr:uid="{43A35B74-6860-41BF-AC49-DA6532049E40}"/>
    <cellStyle name="40% - Accent4 20 5 3 2" xfId="53331" xr:uid="{79723AF7-3678-422C-A2F0-78EC16011F40}"/>
    <cellStyle name="40% - Accent4 20 5 4" xfId="33074" xr:uid="{5F0824F6-9458-420C-BD31-2951637E0604}"/>
    <cellStyle name="40% - Accent4 20 6" xfId="17360" xr:uid="{249BA35F-1C0F-4632-92E9-1A4625DD3209}"/>
    <cellStyle name="40% - Accent4 20 6 2" xfId="26213" xr:uid="{8B02820E-8517-4CCE-A5CC-AE049DCA2448}"/>
    <cellStyle name="40% - Accent4 20 6 2 2" xfId="54890" xr:uid="{16021003-1140-4C2B-BBCC-0700E0D10157}"/>
    <cellStyle name="40% - Accent4 20 6 3" xfId="46038" xr:uid="{E60DDDA3-B72B-4DA2-B4E7-2A10FFF0B3A4}"/>
    <cellStyle name="40% - Accent4 20 7" xfId="10101" xr:uid="{C608DC44-0ECA-4FF9-A3BC-4E75E1E8DB78}"/>
    <cellStyle name="40% - Accent4 20 7 2" xfId="27806" xr:uid="{0E007A02-5EC3-4361-B6A1-1E54369D9789}"/>
    <cellStyle name="40% - Accent4 20 7 2 2" xfId="56483" xr:uid="{EBC1F015-FEC0-4BD6-9228-718F1AA491A3}"/>
    <cellStyle name="40% - Accent4 20 7 3" xfId="38779" xr:uid="{5FB31260-EDCF-49E3-8A8E-766BE7B7B300}"/>
    <cellStyle name="40% - Accent4 20 8" xfId="18954" xr:uid="{B00533E6-7EDE-4A8B-8480-8290E1BCEE64}"/>
    <cellStyle name="40% - Accent4 20 8 2" xfId="47631" xr:uid="{35E01264-EFFB-45EB-A542-D7BC2CB525FE}"/>
    <cellStyle name="40% - Accent4 20 9" xfId="30836" xr:uid="{C8804806-C6FF-4643-852D-A27479845B3D}"/>
    <cellStyle name="40% - Accent4 21" xfId="1958" xr:uid="{DC3C5F0D-0977-415A-A1ED-0C99E8053D4B}"/>
    <cellStyle name="40% - Accent4 21 2" xfId="3911" xr:uid="{05B4D536-BF0C-41B3-8D7F-1AFFB3D7C9F3}"/>
    <cellStyle name="40% - Accent4 21 2 2" xfId="5762" xr:uid="{86D23AD4-31B0-42F5-9684-F764F9699F71}"/>
    <cellStyle name="40% - Accent4 21 2 2 2" xfId="34447" xr:uid="{0FCD7600-F658-496A-8DA0-40AC8AF02772}"/>
    <cellStyle name="40% - Accent4 21 2 3" xfId="11474" xr:uid="{A5E55061-B005-4F5F-ADFB-A240A20617BB}"/>
    <cellStyle name="40% - Accent4 21 2 3 2" xfId="40152" xr:uid="{858CD363-A4AB-42BE-9606-8D6DDE1EFF57}"/>
    <cellStyle name="40% - Accent4 21 2 4" xfId="20327" xr:uid="{BD8BCDD8-92B8-4E15-B2D1-FD5F14DE90BB}"/>
    <cellStyle name="40% - Accent4 21 2 4 2" xfId="49004" xr:uid="{4673D3F9-6A6D-4787-8911-C870150B485A}"/>
    <cellStyle name="40% - Accent4 21 2 5" xfId="32651" xr:uid="{165B219D-C2F5-48F4-83F5-E41198649EC1}"/>
    <cellStyle name="40% - Accent4 21 3" xfId="7179" xr:uid="{DB9EA929-0527-4488-9526-1188DFDD2E35}"/>
    <cellStyle name="40% - Accent4 21 3 2" xfId="12891" xr:uid="{B68563C5-BA83-44C0-B747-D3E68450A838}"/>
    <cellStyle name="40% - Accent4 21 3 2 2" xfId="41569" xr:uid="{46EC5EDB-3A9F-46C6-AF80-637A92255B18}"/>
    <cellStyle name="40% - Accent4 21 3 3" xfId="21744" xr:uid="{067580F5-BDA5-4EC6-908D-247A781426B0}"/>
    <cellStyle name="40% - Accent4 21 3 3 2" xfId="50421" xr:uid="{E65A5057-8141-4233-AE74-19BFF1E59A54}"/>
    <cellStyle name="40% - Accent4 21 3 4" xfId="35864" xr:uid="{20078420-7E71-4EFB-BE3A-E137A9123E79}"/>
    <cellStyle name="40% - Accent4 21 4" xfId="8596" xr:uid="{C3997B66-12E5-49FC-ABDB-26FA94FC6BE0}"/>
    <cellStyle name="40% - Accent4 21 4 2" xfId="14308" xr:uid="{9B3BDFF2-82A9-45F6-8532-E78CA3ADD46B}"/>
    <cellStyle name="40% - Accent4 21 4 2 2" xfId="42986" xr:uid="{A23EF2E6-1424-43DE-8D52-29D78EFBE5E3}"/>
    <cellStyle name="40% - Accent4 21 4 3" xfId="23161" xr:uid="{01D8D766-E2C3-451D-B5FA-4867BE471E83}"/>
    <cellStyle name="40% - Accent4 21 4 3 2" xfId="51838" xr:uid="{B0BA1041-6EBA-4FA4-82E8-32C4343B5972}"/>
    <cellStyle name="40% - Accent4 21 4 4" xfId="37281" xr:uid="{44430B23-5DC0-4310-A344-96A91A0B8AC6}"/>
    <cellStyle name="40% - Accent4 21 5" xfId="4411" xr:uid="{3D76A227-2128-40B1-B45E-56F55B4B7BA9}"/>
    <cellStyle name="40% - Accent4 21 5 2" xfId="15823" xr:uid="{E919778B-F612-41B6-82FE-E02B7AEC4433}"/>
    <cellStyle name="40% - Accent4 21 5 2 2" xfId="44501" xr:uid="{C91CE1A9-A3E5-4083-91E3-D1DD2131F943}"/>
    <cellStyle name="40% - Accent4 21 5 3" xfId="24676" xr:uid="{776ECC59-FED1-4A8C-B7E9-7D69D825C6C7}"/>
    <cellStyle name="40% - Accent4 21 5 3 2" xfId="53353" xr:uid="{15626D72-C00E-4FEA-B7C7-4CF8D3FDD119}"/>
    <cellStyle name="40% - Accent4 21 5 4" xfId="33096" xr:uid="{A324DC3B-255C-4902-86F6-2442C10ECE3E}"/>
    <cellStyle name="40% - Accent4 21 6" xfId="17382" xr:uid="{5D407D93-F155-44F2-BF6F-261143C49F5A}"/>
    <cellStyle name="40% - Accent4 21 6 2" xfId="26235" xr:uid="{7099404E-6FD5-4C59-8B45-6BC59B880A0A}"/>
    <cellStyle name="40% - Accent4 21 6 2 2" xfId="54912" xr:uid="{A30C5140-BF6D-4255-81E5-8010DCE4A89B}"/>
    <cellStyle name="40% - Accent4 21 6 3" xfId="46060" xr:uid="{8B6FE185-6D83-4081-B24E-FD140038BB1A}"/>
    <cellStyle name="40% - Accent4 21 7" xfId="10123" xr:uid="{F01FF57F-DF2C-49B9-A24E-0EE2CE4C4F72}"/>
    <cellStyle name="40% - Accent4 21 7 2" xfId="27828" xr:uid="{6082878D-C688-44C4-9212-46FE5426E9E3}"/>
    <cellStyle name="40% - Accent4 21 7 2 2" xfId="56505" xr:uid="{20237C95-0487-4D08-BBDE-2FF21A878C9A}"/>
    <cellStyle name="40% - Accent4 21 7 3" xfId="38801" xr:uid="{8C5E1EF2-F3F3-429E-8E2D-81FE03A3CDC4}"/>
    <cellStyle name="40% - Accent4 21 8" xfId="18976" xr:uid="{EBA919FB-0426-4AEA-A6A5-0E76AB5E6D52}"/>
    <cellStyle name="40% - Accent4 21 8 2" xfId="47653" xr:uid="{2CCC33EB-E1D5-4F3F-8FB1-08FEAC896E88}"/>
    <cellStyle name="40% - Accent4 21 9" xfId="30858" xr:uid="{933C52C5-E9D5-4A9A-8BB9-882652C48063}"/>
    <cellStyle name="40% - Accent4 22" xfId="1572" xr:uid="{DB59CB35-01B7-4919-9725-0AB1B18FC4FC}"/>
    <cellStyle name="40% - Accent4 22 2" xfId="3526" xr:uid="{A1DB39BF-A0B5-401F-9CFB-DE9A1379EDCF}"/>
    <cellStyle name="40% - Accent4 22 2 2" xfId="5784" xr:uid="{05291E33-4FF2-48BB-BB2A-E583F168865D}"/>
    <cellStyle name="40% - Accent4 22 2 2 2" xfId="34469" xr:uid="{CD79BDC2-8243-4943-AF98-4FD5EE34D8D8}"/>
    <cellStyle name="40% - Accent4 22 2 3" xfId="11496" xr:uid="{7DCDD0E6-1660-40ED-B797-34371127C263}"/>
    <cellStyle name="40% - Accent4 22 2 3 2" xfId="40174" xr:uid="{F24DBC37-2AA3-446A-B665-8E31AE182789}"/>
    <cellStyle name="40% - Accent4 22 2 4" xfId="20349" xr:uid="{3E87537A-E683-4595-A661-73E55019EF5E}"/>
    <cellStyle name="40% - Accent4 22 2 4 2" xfId="49026" xr:uid="{A3934E73-B3FE-4E8D-91E1-251CF880FD06}"/>
    <cellStyle name="40% - Accent4 22 2 5" xfId="32266" xr:uid="{0D3E611D-23FB-4526-904E-F4143425CB1B}"/>
    <cellStyle name="40% - Accent4 22 3" xfId="7201" xr:uid="{2CA84A35-78AE-40E7-B82F-DBACA44E37E6}"/>
    <cellStyle name="40% - Accent4 22 3 2" xfId="12913" xr:uid="{A3DB9A34-F7AB-4A12-89C4-4872B3C00417}"/>
    <cellStyle name="40% - Accent4 22 3 2 2" xfId="41591" xr:uid="{B3105406-32D5-4AF8-8E02-48011F2EEAE8}"/>
    <cellStyle name="40% - Accent4 22 3 3" xfId="21766" xr:uid="{ECF48095-381C-4B78-9869-B7A990499AB5}"/>
    <cellStyle name="40% - Accent4 22 3 3 2" xfId="50443" xr:uid="{CD5D71D7-0E34-4EA3-8413-1FEB39B4ABEA}"/>
    <cellStyle name="40% - Accent4 22 3 4" xfId="35886" xr:uid="{37F7A3C8-D8D7-4A1B-AC1A-A2E1B1A7E719}"/>
    <cellStyle name="40% - Accent4 22 4" xfId="8618" xr:uid="{199D68BC-36CE-4319-88EA-9ADECA301AD7}"/>
    <cellStyle name="40% - Accent4 22 4 2" xfId="14330" xr:uid="{A4E4EEB3-377E-4F58-A127-D8EC9998BCC4}"/>
    <cellStyle name="40% - Accent4 22 4 2 2" xfId="43008" xr:uid="{17514C90-CED4-4156-9471-0D34CCFC0A87}"/>
    <cellStyle name="40% - Accent4 22 4 3" xfId="23183" xr:uid="{289AEE75-6887-4DF2-B53E-ABD5CC44AE6D}"/>
    <cellStyle name="40% - Accent4 22 4 3 2" xfId="51860" xr:uid="{87DFAC73-DC6E-4523-8956-B158E20EF1AD}"/>
    <cellStyle name="40% - Accent4 22 4 4" xfId="37303" xr:uid="{3F06C44D-D877-4B52-95CB-22D031A86642}"/>
    <cellStyle name="40% - Accent4 22 5" xfId="4433" xr:uid="{2BD7C8B9-7FC1-4D52-9403-C1C1AA625940}"/>
    <cellStyle name="40% - Accent4 22 5 2" xfId="15845" xr:uid="{6015FDD2-D11A-4C85-AE74-7B8C25D537D1}"/>
    <cellStyle name="40% - Accent4 22 5 2 2" xfId="44523" xr:uid="{5158A2AB-AF72-438A-A384-71E9F673ED49}"/>
    <cellStyle name="40% - Accent4 22 5 3" xfId="24698" xr:uid="{566442A4-A8F0-44B1-B1E8-E254D7D422BC}"/>
    <cellStyle name="40% - Accent4 22 5 3 2" xfId="53375" xr:uid="{4F261BEB-8AD6-4D01-A37A-9F7B800EFE7B}"/>
    <cellStyle name="40% - Accent4 22 5 4" xfId="33118" xr:uid="{D64F5647-F8CA-4497-BAC5-C091F33107C0}"/>
    <cellStyle name="40% - Accent4 22 6" xfId="17404" xr:uid="{0E9704A5-84A3-46C2-AF70-6C8D3D6E142E}"/>
    <cellStyle name="40% - Accent4 22 6 2" xfId="26257" xr:uid="{470AEA8C-BC86-4548-AD9F-A93A3A48ECA6}"/>
    <cellStyle name="40% - Accent4 22 6 2 2" xfId="54934" xr:uid="{F9D1F0A5-14E7-4A93-9C46-8D73D0DD5BE6}"/>
    <cellStyle name="40% - Accent4 22 6 3" xfId="46082" xr:uid="{C1324664-C760-4E32-9D62-CE95C33449D1}"/>
    <cellStyle name="40% - Accent4 22 7" xfId="10145" xr:uid="{DD6D9570-1551-4CCF-821E-45727FCCB3A8}"/>
    <cellStyle name="40% - Accent4 22 7 2" xfId="27850" xr:uid="{6C803D2D-D6CE-47E3-95BB-728DFB875DEF}"/>
    <cellStyle name="40% - Accent4 22 7 2 2" xfId="56527" xr:uid="{9B58E894-90B8-4310-8818-B8FF1D6B6EFF}"/>
    <cellStyle name="40% - Accent4 22 7 3" xfId="38823" xr:uid="{837001C0-4FD7-4AFD-9BE2-DD1E13AE5E04}"/>
    <cellStyle name="40% - Accent4 22 8" xfId="18998" xr:uid="{71B9FD11-D04E-4615-91FE-BE781B190471}"/>
    <cellStyle name="40% - Accent4 22 8 2" xfId="47675" xr:uid="{AA323384-300B-4AE8-AEF9-0580CA6B0CE2}"/>
    <cellStyle name="40% - Accent4 22 9" xfId="30473" xr:uid="{EE342074-048F-4981-8E83-40FB988990DD}"/>
    <cellStyle name="40% - Accent4 23" xfId="2148" xr:uid="{1E0116FF-8154-4763-B321-E583CDD6C862}"/>
    <cellStyle name="40% - Accent4 23 2" xfId="5806" xr:uid="{F0CFA820-38B9-45C1-8C48-E193F90792AA}"/>
    <cellStyle name="40% - Accent4 23 2 2" xfId="11518" xr:uid="{3079D783-49B6-449C-9CA1-4C5BDBB28EA2}"/>
    <cellStyle name="40% - Accent4 23 2 2 2" xfId="40196" xr:uid="{5D93B9FA-4EB5-4CC7-890D-FD83E150F1CA}"/>
    <cellStyle name="40% - Accent4 23 2 3" xfId="20371" xr:uid="{3E95F0A7-5136-4D41-99E0-2BEA3762A5DA}"/>
    <cellStyle name="40% - Accent4 23 2 3 2" xfId="49048" xr:uid="{C8268838-448F-4B9D-A03B-E3754A2B13B3}"/>
    <cellStyle name="40% - Accent4 23 2 4" xfId="34491" xr:uid="{D5B0835B-A524-42DB-8F1F-AB25936964DC}"/>
    <cellStyle name="40% - Accent4 23 3" xfId="7223" xr:uid="{F164321C-B85C-40FE-B15C-0BFE894CEED7}"/>
    <cellStyle name="40% - Accent4 23 3 2" xfId="12935" xr:uid="{ECAD0290-3744-4A8F-8D58-8D1FDD89EE3C}"/>
    <cellStyle name="40% - Accent4 23 3 2 2" xfId="41613" xr:uid="{17B6B274-F82A-44C9-84D6-E4255868C3C7}"/>
    <cellStyle name="40% - Accent4 23 3 3" xfId="21788" xr:uid="{E59DA4AF-0CB2-465E-858A-1BDEEA1308F3}"/>
    <cellStyle name="40% - Accent4 23 3 3 2" xfId="50465" xr:uid="{89D75BE7-6DAC-4D54-88F8-46738E72BEDC}"/>
    <cellStyle name="40% - Accent4 23 3 4" xfId="35908" xr:uid="{BA49EED5-F00E-43D0-BE98-5053C2BCC7E3}"/>
    <cellStyle name="40% - Accent4 23 4" xfId="8640" xr:uid="{AC69B5B6-2D17-4D04-869A-6CD2099C7ABD}"/>
    <cellStyle name="40% - Accent4 23 4 2" xfId="14352" xr:uid="{B0F79688-024A-4B40-BEFF-C38AEEC0C505}"/>
    <cellStyle name="40% - Accent4 23 4 2 2" xfId="43030" xr:uid="{3123F4E9-2FE9-45AB-8952-57130732EB31}"/>
    <cellStyle name="40% - Accent4 23 4 3" xfId="23205" xr:uid="{CE3F00C8-33D5-4967-A036-BDE0AF90ACE1}"/>
    <cellStyle name="40% - Accent4 23 4 3 2" xfId="51882" xr:uid="{7CD08F1B-C434-4E7E-A21E-B91323738C86}"/>
    <cellStyle name="40% - Accent4 23 4 4" xfId="37325" xr:uid="{00310257-ED7B-4E03-84D8-4800010D9D80}"/>
    <cellStyle name="40% - Accent4 23 5" xfId="4455" xr:uid="{EBF9DD7F-D5F5-4013-B951-2C21B3662B51}"/>
    <cellStyle name="40% - Accent4 23 5 2" xfId="15867" xr:uid="{F705FF8C-24DB-46C2-9534-F431FC63161A}"/>
    <cellStyle name="40% - Accent4 23 5 2 2" xfId="44545" xr:uid="{ABA23F58-EF41-4897-AA9F-01E7900186F7}"/>
    <cellStyle name="40% - Accent4 23 5 3" xfId="24720" xr:uid="{9BC77AF4-75A8-4647-A3B8-88D4ECA1A262}"/>
    <cellStyle name="40% - Accent4 23 5 3 2" xfId="53397" xr:uid="{A9E30BE9-7B62-4C0C-8F1E-560F565EB269}"/>
    <cellStyle name="40% - Accent4 23 5 4" xfId="33140" xr:uid="{6504F9BE-107B-4A59-BBFB-C07466133491}"/>
    <cellStyle name="40% - Accent4 23 6" xfId="17426" xr:uid="{F53C6621-19BA-48D8-8C81-00DF61100321}"/>
    <cellStyle name="40% - Accent4 23 6 2" xfId="26279" xr:uid="{87A8FD46-59AA-460A-9105-98AA20DCECC1}"/>
    <cellStyle name="40% - Accent4 23 6 2 2" xfId="54956" xr:uid="{CACB6CF1-9FF0-4DD8-8FC3-5FF07CF85CBA}"/>
    <cellStyle name="40% - Accent4 23 6 3" xfId="46104" xr:uid="{EDE4CB04-DE9B-4711-A30C-EFEE774EEC17}"/>
    <cellStyle name="40% - Accent4 23 7" xfId="10167" xr:uid="{F6772CE8-5E9D-41D6-ACED-46F77C1268E6}"/>
    <cellStyle name="40% - Accent4 23 7 2" xfId="27872" xr:uid="{8F315715-31B6-4960-9DBF-D97366FEF5CE}"/>
    <cellStyle name="40% - Accent4 23 7 2 2" xfId="56549" xr:uid="{146E58C1-268A-43B4-AB80-BF271CA8C513}"/>
    <cellStyle name="40% - Accent4 23 7 3" xfId="38845" xr:uid="{B61CA333-E467-499C-A73E-29B11207AE1B}"/>
    <cellStyle name="40% - Accent4 23 8" xfId="19020" xr:uid="{87D9B0C8-D768-48C9-8460-3FA3927DD2BA}"/>
    <cellStyle name="40% - Accent4 23 8 2" xfId="47697" xr:uid="{4AB54333-6B5F-46DF-8809-58292912B251}"/>
    <cellStyle name="40% - Accent4 23 9" xfId="30920" xr:uid="{4C3C4175-A28B-49EE-97B0-A183C27D42BB}"/>
    <cellStyle name="40% - Accent4 24" xfId="4477" xr:uid="{9A91912A-BD16-43F4-BCAC-514492639178}"/>
    <cellStyle name="40% - Accent4 24 2" xfId="5828" xr:uid="{25148262-0D0C-4ADA-973E-FADC4FE2424D}"/>
    <cellStyle name="40% - Accent4 24 2 2" xfId="11540" xr:uid="{54DC164F-7348-4E00-A269-7BD24F42B37D}"/>
    <cellStyle name="40% - Accent4 24 2 2 2" xfId="40218" xr:uid="{B1BBE237-8B1C-4128-A705-346EB9AD8936}"/>
    <cellStyle name="40% - Accent4 24 2 3" xfId="20393" xr:uid="{A8D5F8B8-4720-45B6-916A-4C2769C2709F}"/>
    <cellStyle name="40% - Accent4 24 2 3 2" xfId="49070" xr:uid="{CDFB873D-6451-4CD0-BB31-6815EA1C6AD1}"/>
    <cellStyle name="40% - Accent4 24 2 4" xfId="34513" xr:uid="{242A1E04-B228-4514-9664-5D3A0ACBCBD7}"/>
    <cellStyle name="40% - Accent4 24 3" xfId="7245" xr:uid="{8157DB8B-CBFF-4417-9CE3-2505B1D44EFA}"/>
    <cellStyle name="40% - Accent4 24 3 2" xfId="12957" xr:uid="{528BB8F0-7F12-4359-B9A2-31F03EB55DB1}"/>
    <cellStyle name="40% - Accent4 24 3 2 2" xfId="41635" xr:uid="{0D22A5A4-E212-4C14-9165-9C628E0FAF5F}"/>
    <cellStyle name="40% - Accent4 24 3 3" xfId="21810" xr:uid="{CC4C725F-71C6-4A2C-B953-A11DC4610A96}"/>
    <cellStyle name="40% - Accent4 24 3 3 2" xfId="50487" xr:uid="{7478DEA3-0569-47F7-93AA-277E7F6CB5B9}"/>
    <cellStyle name="40% - Accent4 24 3 4" xfId="35930" xr:uid="{2D51136F-4B4D-4845-AED4-A0973C38FB07}"/>
    <cellStyle name="40% - Accent4 24 4" xfId="8662" xr:uid="{6443D2BC-4BC6-4C85-B429-D69CA5CB19C5}"/>
    <cellStyle name="40% - Accent4 24 4 2" xfId="14374" xr:uid="{E8E146DA-1029-40AD-89E7-11F1C0177366}"/>
    <cellStyle name="40% - Accent4 24 4 2 2" xfId="43052" xr:uid="{6F7D9E3B-8BAA-49C4-8214-907ED9E72243}"/>
    <cellStyle name="40% - Accent4 24 4 3" xfId="23227" xr:uid="{E6D61568-D7C9-4A3E-AE95-440F48F9C827}"/>
    <cellStyle name="40% - Accent4 24 4 3 2" xfId="51904" xr:uid="{25A17FFE-AFE0-4E97-9DD9-C2582CF1434C}"/>
    <cellStyle name="40% - Accent4 24 4 4" xfId="37347" xr:uid="{9B1CEE1A-B950-4126-9E39-E7EDB597749A}"/>
    <cellStyle name="40% - Accent4 24 5" xfId="15889" xr:uid="{1E037631-918E-4E3D-99A6-B9295343DEE7}"/>
    <cellStyle name="40% - Accent4 24 5 2" xfId="24742" xr:uid="{FCB587F6-EF41-471A-8BCE-3956B455A8A3}"/>
    <cellStyle name="40% - Accent4 24 5 2 2" xfId="53419" xr:uid="{8811EF8E-C7D1-449F-8180-904944F7E4EE}"/>
    <cellStyle name="40% - Accent4 24 5 3" xfId="44567" xr:uid="{FDAE015C-F71D-4B0E-8207-240A44565107}"/>
    <cellStyle name="40% - Accent4 24 6" xfId="17448" xr:uid="{8673E130-1746-4CA4-ADE5-9FEE30DF5C5D}"/>
    <cellStyle name="40% - Accent4 24 6 2" xfId="26301" xr:uid="{0CCF754B-AA30-4054-B5DA-39AF56D54687}"/>
    <cellStyle name="40% - Accent4 24 6 2 2" xfId="54978" xr:uid="{3FC3DF95-FF28-47F5-BD3D-7D07E06968B2}"/>
    <cellStyle name="40% - Accent4 24 6 3" xfId="46126" xr:uid="{A6267E15-DD6D-43EB-A1AB-6E47A700A77A}"/>
    <cellStyle name="40% - Accent4 24 7" xfId="10189" xr:uid="{F793F89B-DC49-45EA-9DD3-CE9241A02183}"/>
    <cellStyle name="40% - Accent4 24 7 2" xfId="27894" xr:uid="{70820759-D84B-4883-9E0F-AE2049472A30}"/>
    <cellStyle name="40% - Accent4 24 7 2 2" xfId="56571" xr:uid="{FC35C58A-A13D-4F50-BD8B-7812CEA0A1B1}"/>
    <cellStyle name="40% - Accent4 24 7 3" xfId="38867" xr:uid="{B31A671D-BFB2-427A-BF26-2D2F0AEA3753}"/>
    <cellStyle name="40% - Accent4 24 8" xfId="19042" xr:uid="{D3724312-040F-4032-AE0E-4CD729D115F7}"/>
    <cellStyle name="40% - Accent4 24 8 2" xfId="47719" xr:uid="{466937AC-D773-4530-8F47-44F4A2E4C892}"/>
    <cellStyle name="40% - Accent4 24 9" xfId="33162" xr:uid="{CD501FFE-EE64-4CA8-AE88-8FCA6F131C95}"/>
    <cellStyle name="40% - Accent4 25" xfId="4499" xr:uid="{22430558-D495-4AB8-8DB0-473480B6666C}"/>
    <cellStyle name="40% - Accent4 25 2" xfId="5850" xr:uid="{AECA15BF-2069-4F47-95EE-6A10E48B6CC2}"/>
    <cellStyle name="40% - Accent4 25 2 2" xfId="11562" xr:uid="{413190B2-C1F0-4B50-BB44-9CCB12406ED9}"/>
    <cellStyle name="40% - Accent4 25 2 2 2" xfId="40240" xr:uid="{21B17A9F-5EE2-4B84-AF7C-F7761A6212AB}"/>
    <cellStyle name="40% - Accent4 25 2 3" xfId="20415" xr:uid="{26A5FECF-1FA6-486E-9903-B4FA01CA9950}"/>
    <cellStyle name="40% - Accent4 25 2 3 2" xfId="49092" xr:uid="{5C9EDEAD-6374-44B3-8B55-60CAFAFCF435}"/>
    <cellStyle name="40% - Accent4 25 2 4" xfId="34535" xr:uid="{406ED541-86F3-4622-A193-54400B3AFB4D}"/>
    <cellStyle name="40% - Accent4 25 3" xfId="7267" xr:uid="{6F7E891B-08F0-404C-A539-17B5F77FE897}"/>
    <cellStyle name="40% - Accent4 25 3 2" xfId="12979" xr:uid="{B64C0D55-FC7F-4111-92CD-2103D200F283}"/>
    <cellStyle name="40% - Accent4 25 3 2 2" xfId="41657" xr:uid="{F727807C-B00B-46D6-A038-60C0584094D4}"/>
    <cellStyle name="40% - Accent4 25 3 3" xfId="21832" xr:uid="{83739AB9-D29E-4E8A-A66E-E4B739380888}"/>
    <cellStyle name="40% - Accent4 25 3 3 2" xfId="50509" xr:uid="{6E5AC3E0-D6F8-4581-8D0A-5C166DB333D5}"/>
    <cellStyle name="40% - Accent4 25 3 4" xfId="35952" xr:uid="{1719782F-D800-4EC7-8114-62EFFC614F9A}"/>
    <cellStyle name="40% - Accent4 25 4" xfId="8684" xr:uid="{4C89F6F5-D437-442D-8D89-A704FAF801F4}"/>
    <cellStyle name="40% - Accent4 25 4 2" xfId="14396" xr:uid="{01DB32D9-26DE-4C46-9D8C-01512C314293}"/>
    <cellStyle name="40% - Accent4 25 4 2 2" xfId="43074" xr:uid="{ACF78F2F-998E-44D1-B2F1-F07FD5635599}"/>
    <cellStyle name="40% - Accent4 25 4 3" xfId="23249" xr:uid="{569D67E4-4732-4B53-B116-717053573234}"/>
    <cellStyle name="40% - Accent4 25 4 3 2" xfId="51926" xr:uid="{3ED043E0-8E69-4ECC-9B67-C9E9E582CB07}"/>
    <cellStyle name="40% - Accent4 25 4 4" xfId="37369" xr:uid="{087009A5-8D4D-464D-BF28-4D90C18CCCD6}"/>
    <cellStyle name="40% - Accent4 25 5" xfId="15911" xr:uid="{35C85A3E-ED47-4510-B8FE-C63202B57D38}"/>
    <cellStyle name="40% - Accent4 25 5 2" xfId="24764" xr:uid="{C04E753E-7D0A-4B3C-8587-40A6F4E27323}"/>
    <cellStyle name="40% - Accent4 25 5 2 2" xfId="53441" xr:uid="{9279C6F8-56E7-47C1-B343-15F2978BFE15}"/>
    <cellStyle name="40% - Accent4 25 5 3" xfId="44589" xr:uid="{3004BC98-1ED5-4112-859C-E99FB8C24C12}"/>
    <cellStyle name="40% - Accent4 25 6" xfId="17470" xr:uid="{3BDBD6AD-25A0-417C-8C44-DFC894EB7B19}"/>
    <cellStyle name="40% - Accent4 25 6 2" xfId="26323" xr:uid="{6DA778C8-ABCF-4937-87E9-33AF8198A75F}"/>
    <cellStyle name="40% - Accent4 25 6 2 2" xfId="55000" xr:uid="{6F5480C9-737A-4304-9B69-60CA973C9A04}"/>
    <cellStyle name="40% - Accent4 25 6 3" xfId="46148" xr:uid="{D25072B7-2048-47F0-A8A9-A79564B17597}"/>
    <cellStyle name="40% - Accent4 25 7" xfId="10211" xr:uid="{C3537423-71F6-4EB8-A8D0-3AA5DEF7460E}"/>
    <cellStyle name="40% - Accent4 25 7 2" xfId="27916" xr:uid="{58634CAE-9CBD-4D30-8D94-CCDD68E27957}"/>
    <cellStyle name="40% - Accent4 25 7 2 2" xfId="56593" xr:uid="{75B452DA-568A-437B-B3FC-C1EC0E9FFCBF}"/>
    <cellStyle name="40% - Accent4 25 7 3" xfId="38889" xr:uid="{42CC9D1B-F3CD-4C6F-B1E9-9888CCE69C7E}"/>
    <cellStyle name="40% - Accent4 25 8" xfId="19064" xr:uid="{2EC81CBB-5E55-4AF9-ADE5-38719C23A0D5}"/>
    <cellStyle name="40% - Accent4 25 8 2" xfId="47741" xr:uid="{A6E595AF-00A4-4CE0-935A-99040778E2E3}"/>
    <cellStyle name="40% - Accent4 25 9" xfId="33184" xr:uid="{22218212-0B59-4E91-9577-57D0FBCC44C1}"/>
    <cellStyle name="40% - Accent4 26" xfId="4521" xr:uid="{D8EF10CD-3C35-4DC3-966B-01642A28F212}"/>
    <cellStyle name="40% - Accent4 26 2" xfId="5872" xr:uid="{7DE65FC0-CB0F-4B54-A892-EB17EB173DA6}"/>
    <cellStyle name="40% - Accent4 26 2 2" xfId="11584" xr:uid="{1BFD8234-C2DB-4206-95DA-FC3BF68FB9FC}"/>
    <cellStyle name="40% - Accent4 26 2 2 2" xfId="40262" xr:uid="{A8A92635-92E3-4DCE-B36C-6AEBFEDE8ED7}"/>
    <cellStyle name="40% - Accent4 26 2 3" xfId="20437" xr:uid="{186F87B9-36CB-4652-9468-4DBAD2216039}"/>
    <cellStyle name="40% - Accent4 26 2 3 2" xfId="49114" xr:uid="{BFFC34C3-0181-4465-81EF-8CE98E56545D}"/>
    <cellStyle name="40% - Accent4 26 2 4" xfId="34557" xr:uid="{6AEDB3DB-E083-4A6B-A899-DFD3283FA633}"/>
    <cellStyle name="40% - Accent4 26 3" xfId="7289" xr:uid="{5F6342F1-ED3A-4878-B5AC-79323709BCCC}"/>
    <cellStyle name="40% - Accent4 26 3 2" xfId="13001" xr:uid="{5CB3F728-D2E6-44A9-94ED-94B69260B0E4}"/>
    <cellStyle name="40% - Accent4 26 3 2 2" xfId="41679" xr:uid="{27EFD31A-7C57-4053-A02A-347400E769BB}"/>
    <cellStyle name="40% - Accent4 26 3 3" xfId="21854" xr:uid="{69D75548-F453-4D29-9FCC-472D9CAE8C6B}"/>
    <cellStyle name="40% - Accent4 26 3 3 2" xfId="50531" xr:uid="{C3AE9AFC-5874-4147-90C3-E0D994D932C1}"/>
    <cellStyle name="40% - Accent4 26 3 4" xfId="35974" xr:uid="{DEF7E6B7-455F-44D7-A8F3-C352FE69BB1F}"/>
    <cellStyle name="40% - Accent4 26 4" xfId="8706" xr:uid="{D67B355C-F3EC-4F55-B6D5-AFF0FA7B374A}"/>
    <cellStyle name="40% - Accent4 26 4 2" xfId="14418" xr:uid="{9CDBC625-889C-4AB2-BA80-EBD6C3CF005B}"/>
    <cellStyle name="40% - Accent4 26 4 2 2" xfId="43096" xr:uid="{168816B5-70C4-46E0-B7F4-7A057A73D691}"/>
    <cellStyle name="40% - Accent4 26 4 3" xfId="23271" xr:uid="{FA1A7924-CDC1-4DA8-A808-8413ED50F2D4}"/>
    <cellStyle name="40% - Accent4 26 4 3 2" xfId="51948" xr:uid="{B1E8369E-CE02-4C16-BCBF-49AD94679755}"/>
    <cellStyle name="40% - Accent4 26 4 4" xfId="37391" xr:uid="{7BD0150B-343A-4AEE-984A-A009B8F29436}"/>
    <cellStyle name="40% - Accent4 26 5" xfId="15933" xr:uid="{7A6BEF46-7513-4E7C-97F5-6F4794424B76}"/>
    <cellStyle name="40% - Accent4 26 5 2" xfId="24786" xr:uid="{1DE2837B-86AC-4D26-911A-3E904A1428D2}"/>
    <cellStyle name="40% - Accent4 26 5 2 2" xfId="53463" xr:uid="{98658651-B3C1-443E-9D5F-28E01F253251}"/>
    <cellStyle name="40% - Accent4 26 5 3" xfId="44611" xr:uid="{2C618068-414E-430D-A5C6-D4F2E85ACA34}"/>
    <cellStyle name="40% - Accent4 26 6" xfId="17492" xr:uid="{A93B5848-7EDD-4A3C-9A12-A828D9750ED0}"/>
    <cellStyle name="40% - Accent4 26 6 2" xfId="26345" xr:uid="{8DB02FB2-CF98-482E-B794-4903349097B3}"/>
    <cellStyle name="40% - Accent4 26 6 2 2" xfId="55022" xr:uid="{D2A4CF4C-CBE6-458C-BA70-C10007403968}"/>
    <cellStyle name="40% - Accent4 26 6 3" xfId="46170" xr:uid="{38257A74-C1D3-431A-B290-DE3BD2BF2A07}"/>
    <cellStyle name="40% - Accent4 26 7" xfId="10233" xr:uid="{6A4AEEEF-DFBB-473D-AA38-854EA2F0AE01}"/>
    <cellStyle name="40% - Accent4 26 7 2" xfId="27938" xr:uid="{33869F42-5B57-4BC4-B26E-A3B976BCF2A4}"/>
    <cellStyle name="40% - Accent4 26 7 2 2" xfId="56615" xr:uid="{8F8B24F4-2546-4A5A-A671-BEE148B2C000}"/>
    <cellStyle name="40% - Accent4 26 7 3" xfId="38911" xr:uid="{720CB6B0-9B54-446F-BA86-197C313CF037}"/>
    <cellStyle name="40% - Accent4 26 8" xfId="19086" xr:uid="{469AA9A9-8F10-4BAE-A8A2-E45BF39A4B0E}"/>
    <cellStyle name="40% - Accent4 26 8 2" xfId="47763" xr:uid="{3E87D492-C6EC-47D6-8D83-C71255A023AC}"/>
    <cellStyle name="40% - Accent4 26 9" xfId="33206" xr:uid="{F2C1C487-9AB5-4947-9E77-7B6634E3472B}"/>
    <cellStyle name="40% - Accent4 27" xfId="4543" xr:uid="{8325031E-C732-4976-8302-B114F6164E9D}"/>
    <cellStyle name="40% - Accent4 27 2" xfId="5894" xr:uid="{FF2DFC63-B4B5-4A18-9A40-DB6FF59F29B7}"/>
    <cellStyle name="40% - Accent4 27 2 2" xfId="11606" xr:uid="{63676B54-0D25-4897-BBBC-2FB8004C5CF9}"/>
    <cellStyle name="40% - Accent4 27 2 2 2" xfId="40284" xr:uid="{BC917996-482F-458B-B988-41F68F67FA74}"/>
    <cellStyle name="40% - Accent4 27 2 3" xfId="20459" xr:uid="{FA118219-AA05-4CF9-B4D3-142FB39EBAD2}"/>
    <cellStyle name="40% - Accent4 27 2 3 2" xfId="49136" xr:uid="{0CDBC244-E561-43C6-AD43-DFC519117960}"/>
    <cellStyle name="40% - Accent4 27 2 4" xfId="34579" xr:uid="{10668AB1-717F-46E2-B57F-CC3FFFCE0B77}"/>
    <cellStyle name="40% - Accent4 27 3" xfId="7311" xr:uid="{C0C05BD4-9A9C-42A9-9C2A-9BD2D87F6C69}"/>
    <cellStyle name="40% - Accent4 27 3 2" xfId="13023" xr:uid="{DD497276-FA3D-4541-847B-538E402307CB}"/>
    <cellStyle name="40% - Accent4 27 3 2 2" xfId="41701" xr:uid="{E30CF757-A109-406B-931F-6DE00A2A78DD}"/>
    <cellStyle name="40% - Accent4 27 3 3" xfId="21876" xr:uid="{0E07BB02-ADB6-410E-80FB-E54EC5E2BB52}"/>
    <cellStyle name="40% - Accent4 27 3 3 2" xfId="50553" xr:uid="{5C258CB8-1F54-4B55-A6FB-AD87989AEA9D}"/>
    <cellStyle name="40% - Accent4 27 3 4" xfId="35996" xr:uid="{0CF7F5C6-5BE1-43BF-A28F-661AE4668882}"/>
    <cellStyle name="40% - Accent4 27 4" xfId="8728" xr:uid="{45279BCA-6B00-42A9-A010-35AC347DD00B}"/>
    <cellStyle name="40% - Accent4 27 4 2" xfId="14440" xr:uid="{A84305F2-8CAA-42F0-9524-394EE80C978B}"/>
    <cellStyle name="40% - Accent4 27 4 2 2" xfId="43118" xr:uid="{79A080BE-5FF4-4F4D-88A6-3616CE087990}"/>
    <cellStyle name="40% - Accent4 27 4 3" xfId="23293" xr:uid="{A9534CAE-A838-4A04-BAA8-AC81AC5CA68D}"/>
    <cellStyle name="40% - Accent4 27 4 3 2" xfId="51970" xr:uid="{0EA29CBB-42D9-4883-B552-0714A24D06D7}"/>
    <cellStyle name="40% - Accent4 27 4 4" xfId="37413" xr:uid="{5B18E082-32C4-4DAF-B187-AB55664B3C8E}"/>
    <cellStyle name="40% - Accent4 27 5" xfId="15955" xr:uid="{20EDD8D5-B086-459B-8D99-0188AC7147BF}"/>
    <cellStyle name="40% - Accent4 27 5 2" xfId="24808" xr:uid="{6ED14F81-3965-44FF-8B81-0BD1C3B501E0}"/>
    <cellStyle name="40% - Accent4 27 5 2 2" xfId="53485" xr:uid="{0AC5B07B-B627-4EEF-9CDF-3E21A67173DD}"/>
    <cellStyle name="40% - Accent4 27 5 3" xfId="44633" xr:uid="{5C5C8624-1F6C-40F9-8DB0-F2B31F77E0D9}"/>
    <cellStyle name="40% - Accent4 27 6" xfId="17514" xr:uid="{97E85C1E-910C-4E76-A3EA-84C3D7B918B0}"/>
    <cellStyle name="40% - Accent4 27 6 2" xfId="26367" xr:uid="{DA103DB7-B76D-4083-B6B1-D4A5C078C729}"/>
    <cellStyle name="40% - Accent4 27 6 2 2" xfId="55044" xr:uid="{7EE8B84A-A57A-421A-A4EA-B24A050FED56}"/>
    <cellStyle name="40% - Accent4 27 6 3" xfId="46192" xr:uid="{C97D1F7D-95D5-4EDF-91D7-24DDCD319536}"/>
    <cellStyle name="40% - Accent4 27 7" xfId="10255" xr:uid="{195A3B5B-A525-4419-87D8-062DBF580164}"/>
    <cellStyle name="40% - Accent4 27 7 2" xfId="27960" xr:uid="{D51CA11F-553B-42E0-BA68-9E0192F92176}"/>
    <cellStyle name="40% - Accent4 27 7 2 2" xfId="56637" xr:uid="{69084A0B-5CCC-41DC-B10F-ACA7A885235D}"/>
    <cellStyle name="40% - Accent4 27 7 3" xfId="38933" xr:uid="{3547C5DE-EA85-4538-968F-74162849AC09}"/>
    <cellStyle name="40% - Accent4 27 8" xfId="19108" xr:uid="{035206F3-FDAD-4B99-B89F-AA230FB924F2}"/>
    <cellStyle name="40% - Accent4 27 8 2" xfId="47785" xr:uid="{4500CBBA-F3B9-4E38-A09D-20EC0C1546BD}"/>
    <cellStyle name="40% - Accent4 27 9" xfId="33228" xr:uid="{774F2570-BC09-48BE-9C98-4BF62D2C3217}"/>
    <cellStyle name="40% - Accent4 28" xfId="4565" xr:uid="{EBC90B87-5094-4D7A-9647-361BDE6E67B3}"/>
    <cellStyle name="40% - Accent4 28 2" xfId="5916" xr:uid="{EEBA06D8-95B2-43B0-B345-065A8F41475D}"/>
    <cellStyle name="40% - Accent4 28 2 2" xfId="11628" xr:uid="{98F32B7D-838B-4A99-90F5-6660024C7253}"/>
    <cellStyle name="40% - Accent4 28 2 2 2" xfId="40306" xr:uid="{A0E30B43-1D37-4F09-B7EE-FA403C67C0C5}"/>
    <cellStyle name="40% - Accent4 28 2 3" xfId="20481" xr:uid="{7526534D-FF53-4AD4-BFF1-05A82734075A}"/>
    <cellStyle name="40% - Accent4 28 2 3 2" xfId="49158" xr:uid="{2B232EE6-2AE9-4006-B176-760A98C81966}"/>
    <cellStyle name="40% - Accent4 28 2 4" xfId="34601" xr:uid="{BA34DA24-CB86-459B-8DDF-F707F862B437}"/>
    <cellStyle name="40% - Accent4 28 3" xfId="7333" xr:uid="{49644D4F-96E5-44D4-BDD2-2CCC5796530F}"/>
    <cellStyle name="40% - Accent4 28 3 2" xfId="13045" xr:uid="{C7FF19ED-3DA9-484C-87FD-9C5B579CEBCC}"/>
    <cellStyle name="40% - Accent4 28 3 2 2" xfId="41723" xr:uid="{CCB3CFDE-64AE-4BD4-AAF5-7A5A117429F6}"/>
    <cellStyle name="40% - Accent4 28 3 3" xfId="21898" xr:uid="{6EFAE977-DE7A-4F7C-BCEC-07CFCD0A6423}"/>
    <cellStyle name="40% - Accent4 28 3 3 2" xfId="50575" xr:uid="{6302D43E-5263-45AD-BBD7-03A615A4EFAB}"/>
    <cellStyle name="40% - Accent4 28 3 4" xfId="36018" xr:uid="{BC472E86-C62C-4631-9520-77F2317A5D41}"/>
    <cellStyle name="40% - Accent4 28 4" xfId="8750" xr:uid="{A29594EE-87F6-4443-8141-AF75584614A3}"/>
    <cellStyle name="40% - Accent4 28 4 2" xfId="14462" xr:uid="{9A60BDD4-C708-499C-BB95-95CC748B57AE}"/>
    <cellStyle name="40% - Accent4 28 4 2 2" xfId="43140" xr:uid="{454F643D-9E9C-4326-93D3-50E16475D37B}"/>
    <cellStyle name="40% - Accent4 28 4 3" xfId="23315" xr:uid="{5261C9FD-8B7B-472E-8F2B-0C9AFBC6A786}"/>
    <cellStyle name="40% - Accent4 28 4 3 2" xfId="51992" xr:uid="{8A758235-D94B-4A50-BB02-5EC7CBA78A1D}"/>
    <cellStyle name="40% - Accent4 28 4 4" xfId="37435" xr:uid="{CF4A6FE8-193F-4DA1-9017-E90637421C5E}"/>
    <cellStyle name="40% - Accent4 28 5" xfId="15977" xr:uid="{AA73A7F8-B391-4F10-8A21-F686F05CC514}"/>
    <cellStyle name="40% - Accent4 28 5 2" xfId="24830" xr:uid="{CAC7053B-5537-42A2-887C-78E0496DEB0A}"/>
    <cellStyle name="40% - Accent4 28 5 2 2" xfId="53507" xr:uid="{556136FD-61E1-4EB6-9026-A4D9DDF8DCF4}"/>
    <cellStyle name="40% - Accent4 28 5 3" xfId="44655" xr:uid="{CA32506A-6F3A-4BAF-9834-42B4FB8ACCEB}"/>
    <cellStyle name="40% - Accent4 28 6" xfId="17536" xr:uid="{06B0F9B5-845B-43B1-B71D-35E01F656487}"/>
    <cellStyle name="40% - Accent4 28 6 2" xfId="26389" xr:uid="{FDB296C2-7430-459E-A32B-6ED97E5785D0}"/>
    <cellStyle name="40% - Accent4 28 6 2 2" xfId="55066" xr:uid="{42A0771F-6DEA-452E-92B0-54F8AE51EC48}"/>
    <cellStyle name="40% - Accent4 28 6 3" xfId="46214" xr:uid="{13E4C908-D4AF-43EC-9C4C-D496903842C4}"/>
    <cellStyle name="40% - Accent4 28 7" xfId="10277" xr:uid="{BB4CFD10-AD61-46FB-90EA-B868A15FECDC}"/>
    <cellStyle name="40% - Accent4 28 7 2" xfId="27982" xr:uid="{6E3DECD6-E22A-4DDF-AC7D-EED566005B17}"/>
    <cellStyle name="40% - Accent4 28 7 2 2" xfId="56659" xr:uid="{A83612DC-F16F-438F-A6D3-451B3B7C4E7C}"/>
    <cellStyle name="40% - Accent4 28 7 3" xfId="38955" xr:uid="{C15BDA1F-5B19-4657-B79F-73C1B4F22E94}"/>
    <cellStyle name="40% - Accent4 28 8" xfId="19130" xr:uid="{5BFD5519-EF42-454F-9649-91516665E790}"/>
    <cellStyle name="40% - Accent4 28 8 2" xfId="47807" xr:uid="{793D174B-F1A8-44D6-90B4-630424285175}"/>
    <cellStyle name="40% - Accent4 28 9" xfId="33250" xr:uid="{DEF0C7EA-069B-4081-8B47-C86DF4C649EC}"/>
    <cellStyle name="40% - Accent4 29" xfId="4587" xr:uid="{2EEB8F3B-313D-4286-A211-74198753E5C0}"/>
    <cellStyle name="40% - Accent4 29 2" xfId="5938" xr:uid="{F46CA596-F871-4445-8783-55D7EEAC994C}"/>
    <cellStyle name="40% - Accent4 29 2 2" xfId="11650" xr:uid="{7138D45F-607F-4069-9DD4-C46506D31FA2}"/>
    <cellStyle name="40% - Accent4 29 2 2 2" xfId="40328" xr:uid="{4E84552B-BB8C-4E73-B4DA-1A58537AA937}"/>
    <cellStyle name="40% - Accent4 29 2 3" xfId="20503" xr:uid="{C424313F-B1F7-4CB7-B91A-7E47065CE037}"/>
    <cellStyle name="40% - Accent4 29 2 3 2" xfId="49180" xr:uid="{371ABD47-B047-4504-AC5A-AD7CD743A8CF}"/>
    <cellStyle name="40% - Accent4 29 2 4" xfId="34623" xr:uid="{BBF9DFE4-70DD-4D9C-AE3F-981212A94A64}"/>
    <cellStyle name="40% - Accent4 29 3" xfId="7355" xr:uid="{1E3C04A6-C16A-48E0-AAC8-6D2873A4103D}"/>
    <cellStyle name="40% - Accent4 29 3 2" xfId="13067" xr:uid="{EA79CFC6-22E4-4F14-98C3-D0B353F1F1E4}"/>
    <cellStyle name="40% - Accent4 29 3 2 2" xfId="41745" xr:uid="{E391A5FC-3448-4770-8685-32B635F4D64B}"/>
    <cellStyle name="40% - Accent4 29 3 3" xfId="21920" xr:uid="{2353AE8E-3C7D-4C4B-A0A9-22E673B28149}"/>
    <cellStyle name="40% - Accent4 29 3 3 2" xfId="50597" xr:uid="{073FA7B4-1C36-46BB-A7A3-5F49B5E517AB}"/>
    <cellStyle name="40% - Accent4 29 3 4" xfId="36040" xr:uid="{55C5F347-68E5-4149-8D27-FCB02B1DAB19}"/>
    <cellStyle name="40% - Accent4 29 4" xfId="8772" xr:uid="{E8450F49-10B9-4708-B1D9-02092B9EAC18}"/>
    <cellStyle name="40% - Accent4 29 4 2" xfId="14484" xr:uid="{CE8CD1FE-0ADC-4E32-A214-9E4DC0B84BCE}"/>
    <cellStyle name="40% - Accent4 29 4 2 2" xfId="43162" xr:uid="{FE34DB3F-BBA3-4B7F-87E6-5DF71A771EA4}"/>
    <cellStyle name="40% - Accent4 29 4 3" xfId="23337" xr:uid="{91E78EEE-29C3-4658-8733-82628D01DBB7}"/>
    <cellStyle name="40% - Accent4 29 4 3 2" xfId="52014" xr:uid="{995AD93E-0B3F-4224-9011-3CD9BD5DC96A}"/>
    <cellStyle name="40% - Accent4 29 4 4" xfId="37457" xr:uid="{84ADB20D-7CB7-467A-80BE-E3D7DCA4D63E}"/>
    <cellStyle name="40% - Accent4 29 5" xfId="15999" xr:uid="{5BF62D8B-5122-4CFE-8F35-0749F5E8984A}"/>
    <cellStyle name="40% - Accent4 29 5 2" xfId="24852" xr:uid="{E1FC772C-3B7A-4236-9651-20A3513376D5}"/>
    <cellStyle name="40% - Accent4 29 5 2 2" xfId="53529" xr:uid="{B12803C3-C630-4B8F-84F5-2840AC9D1934}"/>
    <cellStyle name="40% - Accent4 29 5 3" xfId="44677" xr:uid="{4CF67D34-C150-4F88-89F5-95D2869B5D81}"/>
    <cellStyle name="40% - Accent4 29 6" xfId="17558" xr:uid="{0A76806C-8E31-4529-831E-7E55F5D7B29C}"/>
    <cellStyle name="40% - Accent4 29 6 2" xfId="26411" xr:uid="{19FF1701-A74C-4AB5-A573-B6ED9B2913D2}"/>
    <cellStyle name="40% - Accent4 29 6 2 2" xfId="55088" xr:uid="{003E130C-307B-40BA-A620-BB109D1C1C5A}"/>
    <cellStyle name="40% - Accent4 29 6 3" xfId="46236" xr:uid="{49F6B654-1823-4716-8D91-0DA61B2F8424}"/>
    <cellStyle name="40% - Accent4 29 7" xfId="10299" xr:uid="{3501F2C7-B724-4D5D-AF31-90B351CECD84}"/>
    <cellStyle name="40% - Accent4 29 7 2" xfId="28004" xr:uid="{DF48C966-C0DE-49F2-9FBD-9A8A6615EB20}"/>
    <cellStyle name="40% - Accent4 29 7 2 2" xfId="56681" xr:uid="{4D386412-564E-405B-A0D4-675A78604CA0}"/>
    <cellStyle name="40% - Accent4 29 7 3" xfId="38977" xr:uid="{E1A3BCC9-AFB7-46F2-A96F-734FCD2713A0}"/>
    <cellStyle name="40% - Accent4 29 8" xfId="19152" xr:uid="{047562F9-C5FB-4B5F-8A54-678576E9B532}"/>
    <cellStyle name="40% - Accent4 29 8 2" xfId="47829" xr:uid="{038041AD-4FA1-4B87-8E1B-7443E4F4B4A6}"/>
    <cellStyle name="40% - Accent4 29 9" xfId="33272" xr:uid="{F018FA07-3DE3-4BBD-A4B3-663A82630FFA}"/>
    <cellStyle name="40% - Accent4 3" xfId="223" xr:uid="{3FDFC735-4B8C-42D2-9C16-CE3EC2B894BA}"/>
    <cellStyle name="40% - Accent4 3 2" xfId="393" xr:uid="{246C0378-E15B-43B7-8724-CFCA60A91C27}"/>
    <cellStyle name="40% - Accent4 30" xfId="4609" xr:uid="{5C8BB26E-82BA-4446-BD5A-72D40633C772}"/>
    <cellStyle name="40% - Accent4 30 2" xfId="5960" xr:uid="{51A90BA0-C8E3-4775-BC83-E1CDE1588FC3}"/>
    <cellStyle name="40% - Accent4 30 2 2" xfId="11672" xr:uid="{7A58F69D-4EEE-47D5-B202-2F51EAF9C7AC}"/>
    <cellStyle name="40% - Accent4 30 2 2 2" xfId="40350" xr:uid="{C73A6F49-FB9E-4443-ACDD-E476759665CD}"/>
    <cellStyle name="40% - Accent4 30 2 3" xfId="20525" xr:uid="{EFB73092-7763-4655-99F2-EA2570B68AE1}"/>
    <cellStyle name="40% - Accent4 30 2 3 2" xfId="49202" xr:uid="{E9BA8E55-6606-4665-BEA2-1F84E4A6F47C}"/>
    <cellStyle name="40% - Accent4 30 2 4" xfId="34645" xr:uid="{0158E45A-A0E2-460C-B79D-A1EC91B81075}"/>
    <cellStyle name="40% - Accent4 30 3" xfId="7377" xr:uid="{B4B45BF7-03A7-465E-A454-EFD3E7D9D523}"/>
    <cellStyle name="40% - Accent4 30 3 2" xfId="13089" xr:uid="{3E199E6A-A7D8-499F-B2E2-1A1BE3576354}"/>
    <cellStyle name="40% - Accent4 30 3 2 2" xfId="41767" xr:uid="{91F3CE98-3D81-49CF-BEEF-6C913471F19E}"/>
    <cellStyle name="40% - Accent4 30 3 3" xfId="21942" xr:uid="{10279E1B-5D25-45F1-8695-5A191AB4FC44}"/>
    <cellStyle name="40% - Accent4 30 3 3 2" xfId="50619" xr:uid="{38B3D4C9-8D0C-41CA-94A7-C22578E0CA2F}"/>
    <cellStyle name="40% - Accent4 30 3 4" xfId="36062" xr:uid="{6839D51B-201F-4B89-B781-37D6CF8D7135}"/>
    <cellStyle name="40% - Accent4 30 4" xfId="8794" xr:uid="{4C43FA4B-29B0-4E02-8BB5-C57F8A3B6FFA}"/>
    <cellStyle name="40% - Accent4 30 4 2" xfId="14506" xr:uid="{41E90A96-1F4E-4072-9D77-1608A7519806}"/>
    <cellStyle name="40% - Accent4 30 4 2 2" xfId="43184" xr:uid="{980322EE-0353-45B1-8018-97B45C125F1E}"/>
    <cellStyle name="40% - Accent4 30 4 3" xfId="23359" xr:uid="{6467C906-8B48-4F4F-9BC2-62ABA2C1965F}"/>
    <cellStyle name="40% - Accent4 30 4 3 2" xfId="52036" xr:uid="{EFF5E2BE-C982-4360-A57D-B162B3449225}"/>
    <cellStyle name="40% - Accent4 30 4 4" xfId="37479" xr:uid="{10A9DB34-6AA2-41BD-944F-401174D2D871}"/>
    <cellStyle name="40% - Accent4 30 5" xfId="16021" xr:uid="{CC751E08-616B-4DCC-99E2-ACE9C814EF48}"/>
    <cellStyle name="40% - Accent4 30 5 2" xfId="24874" xr:uid="{DB373F32-3466-442B-AC61-ABAE5FF6A3EC}"/>
    <cellStyle name="40% - Accent4 30 5 2 2" xfId="53551" xr:uid="{1DD2638F-A589-4DDB-BCED-363BB65CAB1D}"/>
    <cellStyle name="40% - Accent4 30 5 3" xfId="44699" xr:uid="{8DD013DD-A1D1-440E-B9C2-FD1A17EA7A22}"/>
    <cellStyle name="40% - Accent4 30 6" xfId="17580" xr:uid="{2C91E192-96AB-4B53-8B00-4284D125C047}"/>
    <cellStyle name="40% - Accent4 30 6 2" xfId="26433" xr:uid="{021CA1D1-1E71-4B54-B50E-4EEC03D58C86}"/>
    <cellStyle name="40% - Accent4 30 6 2 2" xfId="55110" xr:uid="{2D1EA5B2-3A1F-44FB-87F6-E1A06286B0F7}"/>
    <cellStyle name="40% - Accent4 30 6 3" xfId="46258" xr:uid="{FA6582EB-F37D-45A4-BFF5-22E30276F64B}"/>
    <cellStyle name="40% - Accent4 30 7" xfId="10321" xr:uid="{7BAD8BA3-97EE-426B-9E6A-28420AC25193}"/>
    <cellStyle name="40% - Accent4 30 7 2" xfId="28026" xr:uid="{AF4A4BFC-8E45-4316-84B5-C576D224020A}"/>
    <cellStyle name="40% - Accent4 30 7 2 2" xfId="56703" xr:uid="{E37C34B0-0E71-4924-8D8F-B0C16B2098CF}"/>
    <cellStyle name="40% - Accent4 30 7 3" xfId="38999" xr:uid="{A86B3B7F-C866-47E6-AC97-A863214AC93B}"/>
    <cellStyle name="40% - Accent4 30 8" xfId="19174" xr:uid="{0E048429-2C81-4074-B268-786B482995F1}"/>
    <cellStyle name="40% - Accent4 30 8 2" xfId="47851" xr:uid="{6512C183-EFDD-4F46-9DCE-EBB1D547E8FA}"/>
    <cellStyle name="40% - Accent4 30 9" xfId="33294" xr:uid="{30C5C952-AC28-449F-AD8F-6BABCAC678F2}"/>
    <cellStyle name="40% - Accent4 31" xfId="4631" xr:uid="{047DE85E-81A0-4DAD-A86A-60EA81CDE80A}"/>
    <cellStyle name="40% - Accent4 31 2" xfId="5982" xr:uid="{20A1DB81-131A-44C9-9588-9C1999D710CD}"/>
    <cellStyle name="40% - Accent4 31 2 2" xfId="11694" xr:uid="{BB52C6D5-3F52-48BF-9259-50E7F7316ED3}"/>
    <cellStyle name="40% - Accent4 31 2 2 2" xfId="40372" xr:uid="{967DC857-2D80-48B3-98D2-D70293FA6A22}"/>
    <cellStyle name="40% - Accent4 31 2 3" xfId="20547" xr:uid="{BB341CC2-DC91-4D7F-B238-FB7DDA78DF00}"/>
    <cellStyle name="40% - Accent4 31 2 3 2" xfId="49224" xr:uid="{06981621-2A8D-4EC7-92C4-A0F71FD1F945}"/>
    <cellStyle name="40% - Accent4 31 2 4" xfId="34667" xr:uid="{31442CA4-8ACD-477D-B2B0-8A3AFD6AF596}"/>
    <cellStyle name="40% - Accent4 31 3" xfId="7399" xr:uid="{EB56B18C-5048-401D-8513-597B779730DB}"/>
    <cellStyle name="40% - Accent4 31 3 2" xfId="13111" xr:uid="{8595D3C3-7693-4383-B85D-9B6B6F850CD0}"/>
    <cellStyle name="40% - Accent4 31 3 2 2" xfId="41789" xr:uid="{A875688B-E1D9-47BB-AC0F-0AAFFB47CD75}"/>
    <cellStyle name="40% - Accent4 31 3 3" xfId="21964" xr:uid="{1A6D74AE-194F-49FF-93C8-D4F3FE5EE736}"/>
    <cellStyle name="40% - Accent4 31 3 3 2" xfId="50641" xr:uid="{53B9158E-463B-4CB1-8681-830E764B22E0}"/>
    <cellStyle name="40% - Accent4 31 3 4" xfId="36084" xr:uid="{7398DD88-F9E6-4DD3-8154-82E3B04482E1}"/>
    <cellStyle name="40% - Accent4 31 4" xfId="8816" xr:uid="{A03D7F85-A6B5-4946-9C55-6B304A9C5255}"/>
    <cellStyle name="40% - Accent4 31 4 2" xfId="14528" xr:uid="{A7B98D98-E779-46D9-AA5F-E7DC0C9053AB}"/>
    <cellStyle name="40% - Accent4 31 4 2 2" xfId="43206" xr:uid="{4AC0FF0E-CDAE-42E7-AF61-EE7C833A59EF}"/>
    <cellStyle name="40% - Accent4 31 4 3" xfId="23381" xr:uid="{A27315BA-B516-48A1-A206-9E29245415F2}"/>
    <cellStyle name="40% - Accent4 31 4 3 2" xfId="52058" xr:uid="{B843DED9-8AB3-43B9-B836-C4B438AFB874}"/>
    <cellStyle name="40% - Accent4 31 4 4" xfId="37501" xr:uid="{DD56111B-6050-4AFF-94D5-1FF44801C498}"/>
    <cellStyle name="40% - Accent4 31 5" xfId="16043" xr:uid="{2589F3C8-F9B3-4D22-93C5-18DABEDA81BE}"/>
    <cellStyle name="40% - Accent4 31 5 2" xfId="24896" xr:uid="{A12555FF-2B80-405E-B8E7-6462B43C8810}"/>
    <cellStyle name="40% - Accent4 31 5 2 2" xfId="53573" xr:uid="{EDE782F5-8704-4BE3-8064-CD0E958F3B3D}"/>
    <cellStyle name="40% - Accent4 31 5 3" xfId="44721" xr:uid="{BEF3F4C6-A309-4ECA-A8AA-7A5CAA161C4B}"/>
    <cellStyle name="40% - Accent4 31 6" xfId="17602" xr:uid="{EF732041-464C-4B6E-9080-AB7074A4F0EE}"/>
    <cellStyle name="40% - Accent4 31 6 2" xfId="26455" xr:uid="{240E9A0C-1FD1-4929-B871-0200F1F659F5}"/>
    <cellStyle name="40% - Accent4 31 6 2 2" xfId="55132" xr:uid="{2A33F64E-4108-45E4-8B65-020807E7A929}"/>
    <cellStyle name="40% - Accent4 31 6 3" xfId="46280" xr:uid="{6CDABADF-1164-4EE5-93ED-A77DE81BCA66}"/>
    <cellStyle name="40% - Accent4 31 7" xfId="10343" xr:uid="{F570C628-EFC3-4B15-82CD-B874534A8C56}"/>
    <cellStyle name="40% - Accent4 31 7 2" xfId="28048" xr:uid="{8C4158E9-39C0-4A39-ADC1-C64AE0A7BA8B}"/>
    <cellStyle name="40% - Accent4 31 7 2 2" xfId="56725" xr:uid="{5BB58B2D-D2B7-4CBD-8290-35DC6EA14DD3}"/>
    <cellStyle name="40% - Accent4 31 7 3" xfId="39021" xr:uid="{A8475131-71EB-4181-97BC-E94627E010B6}"/>
    <cellStyle name="40% - Accent4 31 8" xfId="19196" xr:uid="{41ECB2F4-DADD-4598-A00F-EDB7CDDA617A}"/>
    <cellStyle name="40% - Accent4 31 8 2" xfId="47873" xr:uid="{FEF0A4F4-5993-4D1A-8230-B11BF980CCAE}"/>
    <cellStyle name="40% - Accent4 31 9" xfId="33316" xr:uid="{8CCA148E-69BF-4712-B0BE-48EA24E77CBA}"/>
    <cellStyle name="40% - Accent4 32" xfId="4653" xr:uid="{BEFA3FF3-4DA3-47A9-8BFE-7677654AA619}"/>
    <cellStyle name="40% - Accent4 32 2" xfId="6004" xr:uid="{67D7B59A-BE94-47E0-86D3-21705889E85B}"/>
    <cellStyle name="40% - Accent4 32 2 2" xfId="11716" xr:uid="{DB4D3A07-1B76-41BE-B7BA-156BC783FA44}"/>
    <cellStyle name="40% - Accent4 32 2 2 2" xfId="40394" xr:uid="{E0778413-D130-47EF-84CA-6A935336D486}"/>
    <cellStyle name="40% - Accent4 32 2 3" xfId="20569" xr:uid="{B4879ECF-EBD7-4147-9025-E4BB35C6BAD8}"/>
    <cellStyle name="40% - Accent4 32 2 3 2" xfId="49246" xr:uid="{5305F466-2158-4382-AF2E-39A23A514EC0}"/>
    <cellStyle name="40% - Accent4 32 2 4" xfId="34689" xr:uid="{D19CE8BA-BDAB-42D0-BA95-25E835AC1BAC}"/>
    <cellStyle name="40% - Accent4 32 3" xfId="7421" xr:uid="{8D599008-EC6B-4AB2-9932-C1EA7C00A270}"/>
    <cellStyle name="40% - Accent4 32 3 2" xfId="13133" xr:uid="{2C571E2B-E9FC-4D08-A395-C0508EE661BF}"/>
    <cellStyle name="40% - Accent4 32 3 2 2" xfId="41811" xr:uid="{90002B32-5114-499C-AFE7-37259B98B8DE}"/>
    <cellStyle name="40% - Accent4 32 3 3" xfId="21986" xr:uid="{E8E17FD8-9E1C-4E7F-9199-505441715C01}"/>
    <cellStyle name="40% - Accent4 32 3 3 2" xfId="50663" xr:uid="{E7BEB365-FA7B-4F79-85C3-0C6B7D81BB10}"/>
    <cellStyle name="40% - Accent4 32 3 4" xfId="36106" xr:uid="{60D3F506-DD11-4432-A8E4-5B4D82FE0C4F}"/>
    <cellStyle name="40% - Accent4 32 4" xfId="8838" xr:uid="{78E6F409-DBA1-4632-8852-B64505FE83A4}"/>
    <cellStyle name="40% - Accent4 32 4 2" xfId="14550" xr:uid="{A1665DA3-0731-4FBD-8778-22EB2F223491}"/>
    <cellStyle name="40% - Accent4 32 4 2 2" xfId="43228" xr:uid="{FADF1E88-7DEC-44B4-9383-E562270C2998}"/>
    <cellStyle name="40% - Accent4 32 4 3" xfId="23403" xr:uid="{5006FF7E-A3C8-4BF9-845F-FE70CF88D5E7}"/>
    <cellStyle name="40% - Accent4 32 4 3 2" xfId="52080" xr:uid="{D8267FC9-6016-4B5E-B503-134053A8C1DD}"/>
    <cellStyle name="40% - Accent4 32 4 4" xfId="37523" xr:uid="{63F7A2F6-E14A-4676-9444-19F425E17F8C}"/>
    <cellStyle name="40% - Accent4 32 5" xfId="16065" xr:uid="{15E041A8-A96C-48DA-969D-C55856489078}"/>
    <cellStyle name="40% - Accent4 32 5 2" xfId="24918" xr:uid="{059DA60B-ED9D-4323-924D-1A81C7B11983}"/>
    <cellStyle name="40% - Accent4 32 5 2 2" xfId="53595" xr:uid="{3BB861F6-CB2C-40F4-996F-F0A4944BDB79}"/>
    <cellStyle name="40% - Accent4 32 5 3" xfId="44743" xr:uid="{ACA87544-E815-4851-B657-A1ED75AFA9B8}"/>
    <cellStyle name="40% - Accent4 32 6" xfId="17624" xr:uid="{0138E549-8C4D-4D1D-995D-9044660CDEFE}"/>
    <cellStyle name="40% - Accent4 32 6 2" xfId="26477" xr:uid="{2ABB91FC-EE0B-49AE-9DE9-183670B40DF2}"/>
    <cellStyle name="40% - Accent4 32 6 2 2" xfId="55154" xr:uid="{361612FF-62DA-47D3-B581-BD5D878164D9}"/>
    <cellStyle name="40% - Accent4 32 6 3" xfId="46302" xr:uid="{B0CA9F02-B870-42BF-B6D8-81F79A92761C}"/>
    <cellStyle name="40% - Accent4 32 7" xfId="10365" xr:uid="{0096D717-B92E-4A9E-9FC3-781EAC69ABAB}"/>
    <cellStyle name="40% - Accent4 32 7 2" xfId="28070" xr:uid="{C38574AD-C42C-4397-B2C6-2DCACF57DC43}"/>
    <cellStyle name="40% - Accent4 32 7 2 2" xfId="56747" xr:uid="{E9C96D51-59F2-4B8A-B358-3B5E88A35681}"/>
    <cellStyle name="40% - Accent4 32 7 3" xfId="39043" xr:uid="{FE5ACE42-D29E-4BDD-8687-825D3D95D3F2}"/>
    <cellStyle name="40% - Accent4 32 8" xfId="19218" xr:uid="{134F05D4-8F2D-45C5-934F-7CC71C41D96F}"/>
    <cellStyle name="40% - Accent4 32 8 2" xfId="47895" xr:uid="{2734B05E-29F5-4973-9995-B7E45D8BD746}"/>
    <cellStyle name="40% - Accent4 32 9" xfId="33338" xr:uid="{B31B17CD-AEA2-4D72-A280-E1A35F6CCA02}"/>
    <cellStyle name="40% - Accent4 33" xfId="4675" xr:uid="{E225E19C-58B7-48CF-8A4B-91EA87697D38}"/>
    <cellStyle name="40% - Accent4 33 2" xfId="6026" xr:uid="{82629235-DD9B-4AE0-8234-AE1C87871671}"/>
    <cellStyle name="40% - Accent4 33 2 2" xfId="11738" xr:uid="{79D4BF59-0666-4D73-BD88-2CF2BB020CD5}"/>
    <cellStyle name="40% - Accent4 33 2 2 2" xfId="40416" xr:uid="{F9B1E43D-3CD6-4625-B111-08D6D508636A}"/>
    <cellStyle name="40% - Accent4 33 2 3" xfId="20591" xr:uid="{48DF857E-C9F4-4D75-81B8-04FC9396398D}"/>
    <cellStyle name="40% - Accent4 33 2 3 2" xfId="49268" xr:uid="{F46EE58A-BE3E-4837-8F52-3E0E303C52C4}"/>
    <cellStyle name="40% - Accent4 33 2 4" xfId="34711" xr:uid="{EB2D4BF5-CAAA-4573-B414-F5CF12EE5D2B}"/>
    <cellStyle name="40% - Accent4 33 3" xfId="7443" xr:uid="{436C3988-DB06-4425-B3F8-67C9EE6B93E9}"/>
    <cellStyle name="40% - Accent4 33 3 2" xfId="13155" xr:uid="{6E93B33A-315A-4B0A-BD21-43208A399038}"/>
    <cellStyle name="40% - Accent4 33 3 2 2" xfId="41833" xr:uid="{B9043A0E-F376-42AF-A911-061BB67FE726}"/>
    <cellStyle name="40% - Accent4 33 3 3" xfId="22008" xr:uid="{473E332E-F77E-4ED8-85C9-87440E5CC99B}"/>
    <cellStyle name="40% - Accent4 33 3 3 2" xfId="50685" xr:uid="{4A1C7BE0-6E01-441B-BF64-200B22258F5D}"/>
    <cellStyle name="40% - Accent4 33 3 4" xfId="36128" xr:uid="{AA86B6A3-92DC-4223-B265-A39FA9FFD4C8}"/>
    <cellStyle name="40% - Accent4 33 4" xfId="8860" xr:uid="{3C50C583-6F3C-4F76-9D64-A7524EDE59C6}"/>
    <cellStyle name="40% - Accent4 33 4 2" xfId="14572" xr:uid="{8A6F7409-1ADC-4E38-B93E-8054F133B0C4}"/>
    <cellStyle name="40% - Accent4 33 4 2 2" xfId="43250" xr:uid="{318DD745-01DC-4C04-B1CF-C98875197890}"/>
    <cellStyle name="40% - Accent4 33 4 3" xfId="23425" xr:uid="{14034A60-5F2C-447C-A81B-63350CAB02BC}"/>
    <cellStyle name="40% - Accent4 33 4 3 2" xfId="52102" xr:uid="{148C5E53-1E06-414C-9236-F90121A5977D}"/>
    <cellStyle name="40% - Accent4 33 4 4" xfId="37545" xr:uid="{39D17F6A-5EC2-41BF-8F20-AA5CC82F203B}"/>
    <cellStyle name="40% - Accent4 33 5" xfId="16087" xr:uid="{22A6C237-F15C-4251-92C7-386BA397BB5A}"/>
    <cellStyle name="40% - Accent4 33 5 2" xfId="24940" xr:uid="{BFC3894A-4E5B-4718-9540-B1473CB114F2}"/>
    <cellStyle name="40% - Accent4 33 5 2 2" xfId="53617" xr:uid="{BE7E46A1-5B98-4060-91F0-EF0F0C10729E}"/>
    <cellStyle name="40% - Accent4 33 5 3" xfId="44765" xr:uid="{F9A0613C-02A5-4B9F-BE82-B8A60428E511}"/>
    <cellStyle name="40% - Accent4 33 6" xfId="17646" xr:uid="{3693A0F1-689F-460C-A5B5-47339ED5CF8D}"/>
    <cellStyle name="40% - Accent4 33 6 2" xfId="26499" xr:uid="{BAB59A11-AA20-40E7-821A-C79DD10513C5}"/>
    <cellStyle name="40% - Accent4 33 6 2 2" xfId="55176" xr:uid="{F59A48DB-E710-4647-9AED-0755EC6BDD75}"/>
    <cellStyle name="40% - Accent4 33 6 3" xfId="46324" xr:uid="{08D52DBE-EA88-4BF9-BF53-DC616E5CB40D}"/>
    <cellStyle name="40% - Accent4 33 7" xfId="10387" xr:uid="{F1120CEA-CB4E-49FE-9ACB-57A11D69336C}"/>
    <cellStyle name="40% - Accent4 33 7 2" xfId="28092" xr:uid="{7A93E1AC-0150-44DD-8EE2-B5491B76D10D}"/>
    <cellStyle name="40% - Accent4 33 7 2 2" xfId="56769" xr:uid="{DE65BBEC-AB90-457D-B089-C81704D84CFC}"/>
    <cellStyle name="40% - Accent4 33 7 3" xfId="39065" xr:uid="{56510FBE-0A05-4951-8C60-072014EA41A8}"/>
    <cellStyle name="40% - Accent4 33 8" xfId="19240" xr:uid="{BDC07AEC-E713-45B5-9E7F-5027A3601530}"/>
    <cellStyle name="40% - Accent4 33 8 2" xfId="47917" xr:uid="{48054B84-D3D5-44CF-B449-63C35F3A1077}"/>
    <cellStyle name="40% - Accent4 33 9" xfId="33360" xr:uid="{68023CC5-8392-4A15-8ACF-9B403E8E3294}"/>
    <cellStyle name="40% - Accent4 34" xfId="4697" xr:uid="{F6889F6C-8EF5-4B25-B619-9F0637F59D3F}"/>
    <cellStyle name="40% - Accent4 34 2" xfId="6048" xr:uid="{46A5DF32-0528-43ED-A40A-9C107032D19C}"/>
    <cellStyle name="40% - Accent4 34 2 2" xfId="11760" xr:uid="{6EBCB297-9172-47F3-B4C3-876081D69EAC}"/>
    <cellStyle name="40% - Accent4 34 2 2 2" xfId="40438" xr:uid="{6B119543-3A17-45EA-B3C8-D4F1BC211FFC}"/>
    <cellStyle name="40% - Accent4 34 2 3" xfId="20613" xr:uid="{64547893-63AF-4346-9B92-5747B2D91F7A}"/>
    <cellStyle name="40% - Accent4 34 2 3 2" xfId="49290" xr:uid="{4C1C15B1-CDED-411B-9257-FEB7C53B2B76}"/>
    <cellStyle name="40% - Accent4 34 2 4" xfId="34733" xr:uid="{3A614DEE-2A58-4ACF-BAC3-AF9AFFDD9A57}"/>
    <cellStyle name="40% - Accent4 34 3" xfId="7465" xr:uid="{34DBBED8-A5E3-4705-9A3E-8909A259AE81}"/>
    <cellStyle name="40% - Accent4 34 3 2" xfId="13177" xr:uid="{C406F031-2E0B-41F3-96AC-67759945A88B}"/>
    <cellStyle name="40% - Accent4 34 3 2 2" xfId="41855" xr:uid="{3A771276-2095-4C63-A7BA-7CC5A88CC426}"/>
    <cellStyle name="40% - Accent4 34 3 3" xfId="22030" xr:uid="{15437AA7-7A6B-40E7-AE46-5FCE06D6385A}"/>
    <cellStyle name="40% - Accent4 34 3 3 2" xfId="50707" xr:uid="{258FB7DE-3599-47AE-B071-8AA58E758548}"/>
    <cellStyle name="40% - Accent4 34 3 4" xfId="36150" xr:uid="{B4450685-E2EC-48BF-9259-FA555E92A238}"/>
    <cellStyle name="40% - Accent4 34 4" xfId="8882" xr:uid="{EDCC6AA7-5A57-402A-BB74-10398BD2A5D8}"/>
    <cellStyle name="40% - Accent4 34 4 2" xfId="14594" xr:uid="{94158A59-C6E7-4BD9-8574-305D00F306D7}"/>
    <cellStyle name="40% - Accent4 34 4 2 2" xfId="43272" xr:uid="{D84265F5-E934-4C10-A045-053C0E33ABE8}"/>
    <cellStyle name="40% - Accent4 34 4 3" xfId="23447" xr:uid="{74B75164-79A8-48C2-B519-4E2F14D28095}"/>
    <cellStyle name="40% - Accent4 34 4 3 2" xfId="52124" xr:uid="{4C33BDA8-B99F-46C9-8886-DD9D45BE79BE}"/>
    <cellStyle name="40% - Accent4 34 4 4" xfId="37567" xr:uid="{F69A77DE-5391-4B15-A1A8-E3B39E1E1FE8}"/>
    <cellStyle name="40% - Accent4 34 5" xfId="16109" xr:uid="{46FD5076-2224-4AC5-A913-2683D6C3FEFB}"/>
    <cellStyle name="40% - Accent4 34 5 2" xfId="24962" xr:uid="{8B672430-7B19-4FBF-9671-81232B5D415C}"/>
    <cellStyle name="40% - Accent4 34 5 2 2" xfId="53639" xr:uid="{6F9B3896-AA48-49D1-B658-304D2DE0594B}"/>
    <cellStyle name="40% - Accent4 34 5 3" xfId="44787" xr:uid="{E9440A2C-CF34-4100-8C4E-0E24BAB3457D}"/>
    <cellStyle name="40% - Accent4 34 6" xfId="17668" xr:uid="{AD09F06D-0CB2-4B4C-AA89-6C4018896CDE}"/>
    <cellStyle name="40% - Accent4 34 6 2" xfId="26521" xr:uid="{003FC717-2E66-4336-887F-B2917E4ADCA0}"/>
    <cellStyle name="40% - Accent4 34 6 2 2" xfId="55198" xr:uid="{FF9455A7-D829-416A-B01D-E870ADCA9AD9}"/>
    <cellStyle name="40% - Accent4 34 6 3" xfId="46346" xr:uid="{A48B20F1-8FE9-4C2D-A5BB-FC06606991C6}"/>
    <cellStyle name="40% - Accent4 34 7" xfId="10409" xr:uid="{85A42F1A-E7F6-4CC6-82F8-73C0E243A7EF}"/>
    <cellStyle name="40% - Accent4 34 7 2" xfId="28114" xr:uid="{6759467F-8E04-448C-B3D8-FED3B134F5FF}"/>
    <cellStyle name="40% - Accent4 34 7 2 2" xfId="56791" xr:uid="{E4613676-C250-4841-9FE6-202DD079D6D1}"/>
    <cellStyle name="40% - Accent4 34 7 3" xfId="39087" xr:uid="{0A34B6BE-A2BB-4AA0-81C6-F612132D97CB}"/>
    <cellStyle name="40% - Accent4 34 8" xfId="19262" xr:uid="{665F18B9-1067-42A1-B53B-7EE79B2829B9}"/>
    <cellStyle name="40% - Accent4 34 8 2" xfId="47939" xr:uid="{5E2248E5-9BAE-4244-AE08-9680679ADC1D}"/>
    <cellStyle name="40% - Accent4 34 9" xfId="33382" xr:uid="{1B5A226E-DC3D-426A-9D0B-C1406F7E07B2}"/>
    <cellStyle name="40% - Accent4 35" xfId="4719" xr:uid="{5175E694-BF44-4BE3-B405-F26BEDAA17E4}"/>
    <cellStyle name="40% - Accent4 35 2" xfId="6070" xr:uid="{7E681652-0D39-4566-B768-1BB252241A6E}"/>
    <cellStyle name="40% - Accent4 35 2 2" xfId="11782" xr:uid="{FF8F5A87-D744-4A83-B273-8B299D287693}"/>
    <cellStyle name="40% - Accent4 35 2 2 2" xfId="40460" xr:uid="{42AB5448-3DCD-4DE4-AE40-50BD90A37264}"/>
    <cellStyle name="40% - Accent4 35 2 3" xfId="20635" xr:uid="{C95ECAF9-58CC-46CC-94DA-4D7D6CEC41CB}"/>
    <cellStyle name="40% - Accent4 35 2 3 2" xfId="49312" xr:uid="{7F5E4407-BB79-4FAD-9E4D-8AA5141A47A9}"/>
    <cellStyle name="40% - Accent4 35 2 4" xfId="34755" xr:uid="{FC386CE8-B887-4402-82BB-6C19D7321A50}"/>
    <cellStyle name="40% - Accent4 35 3" xfId="7487" xr:uid="{5F3C085D-E138-4794-9320-71430277CE26}"/>
    <cellStyle name="40% - Accent4 35 3 2" xfId="13199" xr:uid="{70B7A5A1-C833-46E9-9EFF-6E5A26F13391}"/>
    <cellStyle name="40% - Accent4 35 3 2 2" xfId="41877" xr:uid="{BA0E6E9E-FB3E-4DD2-8C90-9B72DBA0FC50}"/>
    <cellStyle name="40% - Accent4 35 3 3" xfId="22052" xr:uid="{7C2AB126-4152-4C77-A7E7-DDEFFA530EC3}"/>
    <cellStyle name="40% - Accent4 35 3 3 2" xfId="50729" xr:uid="{864C18D5-212B-4A2E-AEDE-F204D51668EB}"/>
    <cellStyle name="40% - Accent4 35 3 4" xfId="36172" xr:uid="{6B6D646A-237C-4B70-83F3-37999FD0DFEC}"/>
    <cellStyle name="40% - Accent4 35 4" xfId="8904" xr:uid="{DAF48F92-D522-4EBC-9F01-573172BF7B1C}"/>
    <cellStyle name="40% - Accent4 35 4 2" xfId="14616" xr:uid="{F449E88B-60AC-45E4-B926-5E4C1C86D837}"/>
    <cellStyle name="40% - Accent4 35 4 2 2" xfId="43294" xr:uid="{8BB945CE-BB46-40E5-81DB-889F23AB8B3F}"/>
    <cellStyle name="40% - Accent4 35 4 3" xfId="23469" xr:uid="{870064F8-43B6-408C-A216-7B1E9EF26699}"/>
    <cellStyle name="40% - Accent4 35 4 3 2" xfId="52146" xr:uid="{E1E98829-3B38-49E0-8665-A387B9EA52CB}"/>
    <cellStyle name="40% - Accent4 35 4 4" xfId="37589" xr:uid="{EE3FA5EC-A6FC-41CC-AF63-E8BE5E2FC738}"/>
    <cellStyle name="40% - Accent4 35 5" xfId="16131" xr:uid="{B7B2A952-1235-402D-A740-8E75A2E135FE}"/>
    <cellStyle name="40% - Accent4 35 5 2" xfId="24984" xr:uid="{B2939B60-0E67-419B-A004-036E15605291}"/>
    <cellStyle name="40% - Accent4 35 5 2 2" xfId="53661" xr:uid="{C7B536D6-7CD3-40C3-82B5-89C9652BBAA3}"/>
    <cellStyle name="40% - Accent4 35 5 3" xfId="44809" xr:uid="{F410DF7F-1CB3-4383-A0FA-39FDCF9BA815}"/>
    <cellStyle name="40% - Accent4 35 6" xfId="17690" xr:uid="{7B91BBB2-2AEA-4692-9A82-F0E60FB0E213}"/>
    <cellStyle name="40% - Accent4 35 6 2" xfId="26543" xr:uid="{68AB2D61-636E-4A7B-9498-6241079C2C96}"/>
    <cellStyle name="40% - Accent4 35 6 2 2" xfId="55220" xr:uid="{B70DBBE5-E84F-460F-A8F5-C0224F7BE87A}"/>
    <cellStyle name="40% - Accent4 35 6 3" xfId="46368" xr:uid="{CB1772EB-2B3C-4AAB-91A3-674187C1F6B4}"/>
    <cellStyle name="40% - Accent4 35 7" xfId="10431" xr:uid="{6E1DB103-33BA-4777-A786-6F54F9D4EF40}"/>
    <cellStyle name="40% - Accent4 35 7 2" xfId="28136" xr:uid="{652F4FFB-0D61-4E2E-89B4-4111D3527E5B}"/>
    <cellStyle name="40% - Accent4 35 7 2 2" xfId="56813" xr:uid="{A38E78D5-3C45-4C66-96E7-271F11D588BC}"/>
    <cellStyle name="40% - Accent4 35 7 3" xfId="39109" xr:uid="{794E6DE8-6A1E-4D9F-A90C-747EB023E869}"/>
    <cellStyle name="40% - Accent4 35 8" xfId="19284" xr:uid="{6E9539F6-D364-4F2A-93AD-36AE04E21CAE}"/>
    <cellStyle name="40% - Accent4 35 8 2" xfId="47961" xr:uid="{BC2E3F27-7F0A-415C-8F95-F3335AA8644E}"/>
    <cellStyle name="40% - Accent4 35 9" xfId="33404" xr:uid="{38ACAD05-3A2F-4060-A27B-C11A4E5667CA}"/>
    <cellStyle name="40% - Accent4 36" xfId="4741" xr:uid="{B1C66C65-DEF2-435E-B20C-D181934FF1F5}"/>
    <cellStyle name="40% - Accent4 36 2" xfId="6092" xr:uid="{883196E0-487E-48A4-BC0F-D4262486B650}"/>
    <cellStyle name="40% - Accent4 36 2 2" xfId="11804" xr:uid="{19AAAE51-FEBB-43B4-98E5-FC79EC0102AC}"/>
    <cellStyle name="40% - Accent4 36 2 2 2" xfId="40482" xr:uid="{B46989B1-89CB-4392-847E-51682BEAC2FA}"/>
    <cellStyle name="40% - Accent4 36 2 3" xfId="20657" xr:uid="{F816089E-7C72-4065-9BD9-A608922E3267}"/>
    <cellStyle name="40% - Accent4 36 2 3 2" xfId="49334" xr:uid="{56BADEDD-C88B-443C-B79C-E4F1632BE62E}"/>
    <cellStyle name="40% - Accent4 36 2 4" xfId="34777" xr:uid="{EF95FD61-6FEC-40B2-9EAA-F9480FE17B3B}"/>
    <cellStyle name="40% - Accent4 36 3" xfId="7509" xr:uid="{66BE1F87-C388-4D8F-9D78-6CEDE70EF2F2}"/>
    <cellStyle name="40% - Accent4 36 3 2" xfId="13221" xr:uid="{FF6A7636-9BC3-4577-B0FA-0F4858861610}"/>
    <cellStyle name="40% - Accent4 36 3 2 2" xfId="41899" xr:uid="{357B5486-B8B3-40BC-A33A-80AB12C64541}"/>
    <cellStyle name="40% - Accent4 36 3 3" xfId="22074" xr:uid="{D5810797-DBE8-479D-B8B3-35BE3FAB168F}"/>
    <cellStyle name="40% - Accent4 36 3 3 2" xfId="50751" xr:uid="{8326A5BB-0E16-485C-B527-4C3474213F7A}"/>
    <cellStyle name="40% - Accent4 36 3 4" xfId="36194" xr:uid="{62594C50-5CC3-4691-9025-51F51788B624}"/>
    <cellStyle name="40% - Accent4 36 4" xfId="8926" xr:uid="{4EDF86E5-8847-4910-8310-5AC5114D8A0F}"/>
    <cellStyle name="40% - Accent4 36 4 2" xfId="14638" xr:uid="{967203FE-DC5D-4F7B-A6DC-D60100979DB7}"/>
    <cellStyle name="40% - Accent4 36 4 2 2" xfId="43316" xr:uid="{D2F05A4D-87A6-4D17-B3E7-5BB28AA55FAF}"/>
    <cellStyle name="40% - Accent4 36 4 3" xfId="23491" xr:uid="{4DD14A50-7018-4928-A1CB-03EA9C69C468}"/>
    <cellStyle name="40% - Accent4 36 4 3 2" xfId="52168" xr:uid="{4509EC2C-39D7-4AAD-ACD9-34D960FBCEA4}"/>
    <cellStyle name="40% - Accent4 36 4 4" xfId="37611" xr:uid="{F8F08E48-F2DF-4A4A-B597-5CAFABB31F9E}"/>
    <cellStyle name="40% - Accent4 36 5" xfId="16153" xr:uid="{3F20A5AE-0314-4F81-9985-C80F346F0E81}"/>
    <cellStyle name="40% - Accent4 36 5 2" xfId="25006" xr:uid="{A0C95713-DD4A-451E-A60D-81EA2F9E5FE1}"/>
    <cellStyle name="40% - Accent4 36 5 2 2" xfId="53683" xr:uid="{9F6B6620-1BB8-4153-A34E-7DE694D58065}"/>
    <cellStyle name="40% - Accent4 36 5 3" xfId="44831" xr:uid="{438BE8CE-B08B-4B13-AA3D-48B8EA757F0C}"/>
    <cellStyle name="40% - Accent4 36 6" xfId="17712" xr:uid="{1914B9C4-8747-4991-93BE-65C7F85D8C09}"/>
    <cellStyle name="40% - Accent4 36 6 2" xfId="26565" xr:uid="{031A25EE-0CAE-439C-A24D-FEB142F68BFC}"/>
    <cellStyle name="40% - Accent4 36 6 2 2" xfId="55242" xr:uid="{3A8CCD82-26CF-42BA-8CD7-D29449B34AD8}"/>
    <cellStyle name="40% - Accent4 36 6 3" xfId="46390" xr:uid="{2B3B877B-0D62-4B01-BD86-98670FCB92BF}"/>
    <cellStyle name="40% - Accent4 36 7" xfId="10453" xr:uid="{48EA8E89-E119-4716-BA28-208EF6EB4461}"/>
    <cellStyle name="40% - Accent4 36 7 2" xfId="28158" xr:uid="{42437771-B7B1-498F-927A-15996A1648AE}"/>
    <cellStyle name="40% - Accent4 36 7 2 2" xfId="56835" xr:uid="{FFDC0F37-7529-4C0E-9D7C-55DD0B08D838}"/>
    <cellStyle name="40% - Accent4 36 7 3" xfId="39131" xr:uid="{17631F28-9AA1-494A-92B9-7C392F781F84}"/>
    <cellStyle name="40% - Accent4 36 8" xfId="19306" xr:uid="{31E410A1-7B5B-4F0F-831E-BEF354717AEF}"/>
    <cellStyle name="40% - Accent4 36 8 2" xfId="47983" xr:uid="{D8479E96-56B7-4277-9C20-76FB9C52B9F8}"/>
    <cellStyle name="40% - Accent4 36 9" xfId="33426" xr:uid="{9C7BADF2-99F9-4B52-815A-DC05D828A4C8}"/>
    <cellStyle name="40% - Accent4 37" xfId="4763" xr:uid="{BD0AF9D8-DE4C-4BF0-BAEB-E8D81442DF60}"/>
    <cellStyle name="40% - Accent4 37 2" xfId="6114" xr:uid="{985A764A-E415-4515-9F75-421771BD3477}"/>
    <cellStyle name="40% - Accent4 37 2 2" xfId="11826" xr:uid="{211BF725-08A3-43B6-8E08-D3FE70D7B5C2}"/>
    <cellStyle name="40% - Accent4 37 2 2 2" xfId="40504" xr:uid="{8FD36FA2-0FE5-4FC5-8720-2E22E63CE94C}"/>
    <cellStyle name="40% - Accent4 37 2 3" xfId="20679" xr:uid="{6026694D-07B8-465D-A606-D47C3E317207}"/>
    <cellStyle name="40% - Accent4 37 2 3 2" xfId="49356" xr:uid="{1281172D-E7A8-4AE0-8964-74E213AD255F}"/>
    <cellStyle name="40% - Accent4 37 2 4" xfId="34799" xr:uid="{5C12DB09-EEDB-4D6F-A395-A32F551F416C}"/>
    <cellStyle name="40% - Accent4 37 3" xfId="7531" xr:uid="{04167DB0-2274-4C58-80F2-2CFC71EA0039}"/>
    <cellStyle name="40% - Accent4 37 3 2" xfId="13243" xr:uid="{67041306-9001-4C68-AEDE-454EDDA1F5A0}"/>
    <cellStyle name="40% - Accent4 37 3 2 2" xfId="41921" xr:uid="{504EC497-5562-4FE6-9CF7-BA19BE9537C1}"/>
    <cellStyle name="40% - Accent4 37 3 3" xfId="22096" xr:uid="{D0DFB2C4-EE87-472E-8BB0-E035E0525F3D}"/>
    <cellStyle name="40% - Accent4 37 3 3 2" xfId="50773" xr:uid="{4216FF04-EEAB-4D1A-B97E-F88DE21A0E81}"/>
    <cellStyle name="40% - Accent4 37 3 4" xfId="36216" xr:uid="{7A045B60-F0A5-4E5C-9768-B9A21205DF85}"/>
    <cellStyle name="40% - Accent4 37 4" xfId="8948" xr:uid="{4BD2B189-75B2-41F6-B99F-C1BF3BF50460}"/>
    <cellStyle name="40% - Accent4 37 4 2" xfId="14660" xr:uid="{E539DAFA-06E2-4CFB-9D59-2ED656306C6F}"/>
    <cellStyle name="40% - Accent4 37 4 2 2" xfId="43338" xr:uid="{2CD08EC4-FADB-4E6F-B217-314BDA227284}"/>
    <cellStyle name="40% - Accent4 37 4 3" xfId="23513" xr:uid="{9C5586E0-ECC1-4887-9A31-F4FBB647D03F}"/>
    <cellStyle name="40% - Accent4 37 4 3 2" xfId="52190" xr:uid="{7F0FE742-CB88-4929-83E9-5FFF6EF63AED}"/>
    <cellStyle name="40% - Accent4 37 4 4" xfId="37633" xr:uid="{99AD7F85-1C6F-40D3-9170-20187A347FDB}"/>
    <cellStyle name="40% - Accent4 37 5" xfId="16175" xr:uid="{D7146613-9F97-4DD4-8716-3D3135B21671}"/>
    <cellStyle name="40% - Accent4 37 5 2" xfId="25028" xr:uid="{151E4BD1-6D36-42B1-9E29-CFD924E816B7}"/>
    <cellStyle name="40% - Accent4 37 5 2 2" xfId="53705" xr:uid="{669A472C-30AB-4DC5-AD0A-EB87CBCBF56F}"/>
    <cellStyle name="40% - Accent4 37 5 3" xfId="44853" xr:uid="{B2CDB12B-41CF-40CA-8C27-940A3B82B2DA}"/>
    <cellStyle name="40% - Accent4 37 6" xfId="17734" xr:uid="{F09B1389-02A9-4DEA-903E-5D312C540FAB}"/>
    <cellStyle name="40% - Accent4 37 6 2" xfId="26587" xr:uid="{AEB85BE8-71FE-46B6-9F0B-02CECDC9FF11}"/>
    <cellStyle name="40% - Accent4 37 6 2 2" xfId="55264" xr:uid="{6CFEFD90-F4E0-4E08-967E-E5631BFA891F}"/>
    <cellStyle name="40% - Accent4 37 6 3" xfId="46412" xr:uid="{8FDCB111-FAE8-404B-AAA2-81D36674AB8B}"/>
    <cellStyle name="40% - Accent4 37 7" xfId="10475" xr:uid="{1D9EA389-A0D3-4859-B084-E68EF380A491}"/>
    <cellStyle name="40% - Accent4 37 7 2" xfId="28180" xr:uid="{C23407A0-1F88-4F8F-9369-D03D889E3EF9}"/>
    <cellStyle name="40% - Accent4 37 7 2 2" xfId="56857" xr:uid="{D6380029-8236-4E2D-9252-2D7A285E87F6}"/>
    <cellStyle name="40% - Accent4 37 7 3" xfId="39153" xr:uid="{206737D6-8604-43C0-AC64-11AE5B9F85F8}"/>
    <cellStyle name="40% - Accent4 37 8" xfId="19328" xr:uid="{97B3D89A-20A8-49D4-B8D2-170C4BD13CDE}"/>
    <cellStyle name="40% - Accent4 37 8 2" xfId="48005" xr:uid="{83F7590B-4CC4-4240-893C-13F27176A27E}"/>
    <cellStyle name="40% - Accent4 37 9" xfId="33448" xr:uid="{9B4DEB50-71FD-4B5E-B34B-1B6143C346C1}"/>
    <cellStyle name="40% - Accent4 38" xfId="4785" xr:uid="{DFE50630-BD3C-4C4E-B6C6-9A920EFFBE72}"/>
    <cellStyle name="40% - Accent4 38 2" xfId="6136" xr:uid="{26F0970A-96B5-4FA1-A398-44A2B35AB9C2}"/>
    <cellStyle name="40% - Accent4 38 2 2" xfId="11848" xr:uid="{20AEA5A9-CF53-43B0-B124-CB22A843CC7C}"/>
    <cellStyle name="40% - Accent4 38 2 2 2" xfId="40526" xr:uid="{8FEEE93F-64A6-4D35-ADA9-A29A014EFF84}"/>
    <cellStyle name="40% - Accent4 38 2 3" xfId="20701" xr:uid="{D9289B25-9E03-4AA1-85E1-289D047997BD}"/>
    <cellStyle name="40% - Accent4 38 2 3 2" xfId="49378" xr:uid="{F8A80C44-A2D8-499B-81BB-AFC06DAE9C71}"/>
    <cellStyle name="40% - Accent4 38 2 4" xfId="34821" xr:uid="{BFDEAE19-F1EF-4A2A-A787-BF6F729C0879}"/>
    <cellStyle name="40% - Accent4 38 3" xfId="7553" xr:uid="{499CD362-2BBA-4A5B-BA78-AF0AFBC84A0C}"/>
    <cellStyle name="40% - Accent4 38 3 2" xfId="13265" xr:uid="{99FC191B-10B6-4CF8-AF90-599BF3DEEC1C}"/>
    <cellStyle name="40% - Accent4 38 3 2 2" xfId="41943" xr:uid="{4BCACD94-7C50-429A-B67C-1965EB0961B1}"/>
    <cellStyle name="40% - Accent4 38 3 3" xfId="22118" xr:uid="{AB623699-234E-4996-BB65-A365F035A0AA}"/>
    <cellStyle name="40% - Accent4 38 3 3 2" xfId="50795" xr:uid="{D3DE8841-808A-4223-A49D-67F0706515C1}"/>
    <cellStyle name="40% - Accent4 38 3 4" xfId="36238" xr:uid="{A5F71019-62EB-4C0D-A219-D1E8098D9610}"/>
    <cellStyle name="40% - Accent4 38 4" xfId="8970" xr:uid="{3030E763-5BCD-4417-9B15-B99198255A17}"/>
    <cellStyle name="40% - Accent4 38 4 2" xfId="14682" xr:uid="{1DD1BD00-CB89-4828-8822-626EB0F553D1}"/>
    <cellStyle name="40% - Accent4 38 4 2 2" xfId="43360" xr:uid="{5F47EF9B-CB06-46B4-8954-4731F62369D3}"/>
    <cellStyle name="40% - Accent4 38 4 3" xfId="23535" xr:uid="{6802ED98-CF24-4325-9A4A-169774FE155B}"/>
    <cellStyle name="40% - Accent4 38 4 3 2" xfId="52212" xr:uid="{A38573CE-8875-49B7-AC07-4FB6398E0F7E}"/>
    <cellStyle name="40% - Accent4 38 4 4" xfId="37655" xr:uid="{8EA1A328-7700-4B7A-B353-56EAFD1BA785}"/>
    <cellStyle name="40% - Accent4 38 5" xfId="16197" xr:uid="{E5382B7F-EB0C-4A5E-946E-4E020D8A1F9B}"/>
    <cellStyle name="40% - Accent4 38 5 2" xfId="25050" xr:uid="{6E7ED75E-2381-4832-86F3-7F5B36F251DF}"/>
    <cellStyle name="40% - Accent4 38 5 2 2" xfId="53727" xr:uid="{7D524CBB-C597-4A1B-B069-4D61C41EACF9}"/>
    <cellStyle name="40% - Accent4 38 5 3" xfId="44875" xr:uid="{4C8E8BDD-1F63-413A-A637-D26120FC2E9C}"/>
    <cellStyle name="40% - Accent4 38 6" xfId="17756" xr:uid="{BBB550B3-0172-4036-8A87-3CAA94A1220D}"/>
    <cellStyle name="40% - Accent4 38 6 2" xfId="26609" xr:uid="{43156DFC-E192-4F0E-A326-843FC90B0DA5}"/>
    <cellStyle name="40% - Accent4 38 6 2 2" xfId="55286" xr:uid="{DE6003FA-A278-4AE7-9008-98BCD8DEB868}"/>
    <cellStyle name="40% - Accent4 38 6 3" xfId="46434" xr:uid="{408D0CD8-301F-42CA-BAAC-38F37F089B48}"/>
    <cellStyle name="40% - Accent4 38 7" xfId="10497" xr:uid="{EF834AC3-82C9-412D-8C67-96E647C6EE5D}"/>
    <cellStyle name="40% - Accent4 38 7 2" xfId="28202" xr:uid="{EE10C224-4714-4DC8-8D10-BF4A9011C1A7}"/>
    <cellStyle name="40% - Accent4 38 7 2 2" xfId="56879" xr:uid="{D3FD045B-6695-4839-8884-9FFB269344DA}"/>
    <cellStyle name="40% - Accent4 38 7 3" xfId="39175" xr:uid="{70143919-37D0-4EC1-970F-606363265BF8}"/>
    <cellStyle name="40% - Accent4 38 8" xfId="19350" xr:uid="{AFBFC91A-F3BA-49D7-85F1-B4486D9FD33D}"/>
    <cellStyle name="40% - Accent4 38 8 2" xfId="48027" xr:uid="{59B96B71-A4DC-486C-8F3D-B6F2FDDBF718}"/>
    <cellStyle name="40% - Accent4 38 9" xfId="33470" xr:uid="{C078163D-B938-4F38-8C43-767067BBCDAE}"/>
    <cellStyle name="40% - Accent4 39" xfId="4807" xr:uid="{9566E5F4-C700-448A-A9F1-95A7DE0B66CB}"/>
    <cellStyle name="40% - Accent4 39 2" xfId="6158" xr:uid="{74F01CE6-85F5-4A51-8B11-0BFBE75E129E}"/>
    <cellStyle name="40% - Accent4 39 2 2" xfId="11870" xr:uid="{D85C7739-23F9-4A74-BFED-E494180C3AD0}"/>
    <cellStyle name="40% - Accent4 39 2 2 2" xfId="40548" xr:uid="{9B0B6D2A-F2AC-42D6-823A-5B1CC70BC6F5}"/>
    <cellStyle name="40% - Accent4 39 2 3" xfId="20723" xr:uid="{C602F3F4-AE8A-4BD0-A5D1-BDBE8A190EC9}"/>
    <cellStyle name="40% - Accent4 39 2 3 2" xfId="49400" xr:uid="{EF219F9F-0D5D-4946-A302-C1E2DC5B4D29}"/>
    <cellStyle name="40% - Accent4 39 2 4" xfId="34843" xr:uid="{E1FE290B-F927-492C-8F98-0B2681CA2AB2}"/>
    <cellStyle name="40% - Accent4 39 3" xfId="7575" xr:uid="{1E0E53B0-0392-4592-ACE2-04F7B779E657}"/>
    <cellStyle name="40% - Accent4 39 3 2" xfId="13287" xr:uid="{DB049C0A-7A0A-4469-94A5-56A6B5C809A6}"/>
    <cellStyle name="40% - Accent4 39 3 2 2" xfId="41965" xr:uid="{B00D82CA-96C6-4941-AEC7-2FF2B3F4F3EA}"/>
    <cellStyle name="40% - Accent4 39 3 3" xfId="22140" xr:uid="{7778B155-E0C4-4B4D-B861-28EBFECF6931}"/>
    <cellStyle name="40% - Accent4 39 3 3 2" xfId="50817" xr:uid="{DF4E5BD6-A8C7-4A82-B5A1-1AD11072CB28}"/>
    <cellStyle name="40% - Accent4 39 3 4" xfId="36260" xr:uid="{965C9E39-D1AC-42EE-BD63-D6661E09F395}"/>
    <cellStyle name="40% - Accent4 39 4" xfId="8992" xr:uid="{C4E4CE0E-4F22-4F00-84DD-9DD0A80E10EE}"/>
    <cellStyle name="40% - Accent4 39 4 2" xfId="14704" xr:uid="{557A05D8-8DB3-43D9-9B04-CB4DE6C70F7B}"/>
    <cellStyle name="40% - Accent4 39 4 2 2" xfId="43382" xr:uid="{5D6306AD-DFAF-45F3-A385-7EB3F44B544E}"/>
    <cellStyle name="40% - Accent4 39 4 3" xfId="23557" xr:uid="{B5C4B162-8067-4455-8AFD-702C6527831D}"/>
    <cellStyle name="40% - Accent4 39 4 3 2" xfId="52234" xr:uid="{83F24295-36F2-43F7-B30B-8782CDE3DA4A}"/>
    <cellStyle name="40% - Accent4 39 4 4" xfId="37677" xr:uid="{349669F5-F4A7-4B63-B01D-B25DE442B095}"/>
    <cellStyle name="40% - Accent4 39 5" xfId="16219" xr:uid="{3D35A5F4-C776-4089-81A0-46723C63D7C3}"/>
    <cellStyle name="40% - Accent4 39 5 2" xfId="25072" xr:uid="{C2214BEE-66F4-4061-9DF5-3551B8FCF135}"/>
    <cellStyle name="40% - Accent4 39 5 2 2" xfId="53749" xr:uid="{8CB8BBAF-86CE-44DA-8642-6AF373B2E308}"/>
    <cellStyle name="40% - Accent4 39 5 3" xfId="44897" xr:uid="{50B7E594-BA00-4860-ABC6-1708A7A00ED1}"/>
    <cellStyle name="40% - Accent4 39 6" xfId="17778" xr:uid="{338B95D3-4A74-4324-9730-C4FBEDB69A93}"/>
    <cellStyle name="40% - Accent4 39 6 2" xfId="26631" xr:uid="{4A78B85A-C46C-46C2-A974-C09728AB8C6A}"/>
    <cellStyle name="40% - Accent4 39 6 2 2" xfId="55308" xr:uid="{E675BC7F-989C-4829-8EB8-5EF6597ADEB4}"/>
    <cellStyle name="40% - Accent4 39 6 3" xfId="46456" xr:uid="{BC36D2A3-0407-492D-8C06-D87F6C3CF849}"/>
    <cellStyle name="40% - Accent4 39 7" xfId="10519" xr:uid="{437AE5B5-F835-4709-9E46-04B802875384}"/>
    <cellStyle name="40% - Accent4 39 7 2" xfId="28224" xr:uid="{88976B57-09DC-4146-8C76-2DCA027D113E}"/>
    <cellStyle name="40% - Accent4 39 7 2 2" xfId="56901" xr:uid="{BC3BFAD5-683F-436A-9205-D1DF76D58785}"/>
    <cellStyle name="40% - Accent4 39 7 3" xfId="39197" xr:uid="{0DDAC444-034A-44DF-8122-E8C9513D2E45}"/>
    <cellStyle name="40% - Accent4 39 8" xfId="19372" xr:uid="{07FC8B66-5B73-4ABB-B709-92D40F443B9E}"/>
    <cellStyle name="40% - Accent4 39 8 2" xfId="48049" xr:uid="{9C13921A-DC04-4677-9555-79B2C1615B3B}"/>
    <cellStyle name="40% - Accent4 39 9" xfId="33492" xr:uid="{AC778C76-75EC-4BB3-B911-C9E597271820}"/>
    <cellStyle name="40% - Accent4 4" xfId="208" xr:uid="{16646131-07D6-43BE-975C-50033E49171D}"/>
    <cellStyle name="40% - Accent4 4 10" xfId="4043" xr:uid="{C5800493-AED5-432C-A3B0-57009F9770B4}"/>
    <cellStyle name="40% - Accent4 4 10 2" xfId="32728" xr:uid="{0D4BA617-8775-4F01-9260-CE1897639D13}"/>
    <cellStyle name="40% - Accent4 4 11" xfId="9755" xr:uid="{6EA8A0C5-5051-4FF5-A35E-F1DBAC221927}"/>
    <cellStyle name="40% - Accent4 4 11 2" xfId="38433" xr:uid="{A92E4006-DDE3-47F0-8CEE-1DCC2FD37F80}"/>
    <cellStyle name="40% - Accent4 4 12" xfId="18608" xr:uid="{6B5B9E3B-9214-46CA-B598-9720853CCCEA}"/>
    <cellStyle name="40% - Accent4 4 12 2" xfId="47285" xr:uid="{8ED89926-F983-4A22-8A51-726CDBFCC045}"/>
    <cellStyle name="40% - Accent4 4 13" xfId="29153" xr:uid="{AF120E03-DA12-4358-B0F7-BEBD9CE83F60}"/>
    <cellStyle name="40% - Accent4 4 2" xfId="313" xr:uid="{5D34504F-ED8B-4AD4-A8B3-AE23E4F0720B}"/>
    <cellStyle name="40% - Accent4 4 2 2" xfId="2280" xr:uid="{EEAAC7A0-3710-4256-A198-094618DB0A75}"/>
    <cellStyle name="40% - Accent4 4 2 2 2" xfId="31020" xr:uid="{FE48EFFC-6103-4C63-9EBC-F4F256E838C8}"/>
    <cellStyle name="40% - Accent4 4 2 3" xfId="5394" xr:uid="{676D2D69-5FAB-49D3-9647-B5172F1100DD}"/>
    <cellStyle name="40% - Accent4 4 2 3 2" xfId="34079" xr:uid="{5C2E36C7-3AE1-4628-A2C8-717FAE752D2A}"/>
    <cellStyle name="40% - Accent4 4 2 4" xfId="11106" xr:uid="{D4BE50E7-062C-43E8-8EB3-16E90F90BD4F}"/>
    <cellStyle name="40% - Accent4 4 2 4 2" xfId="39784" xr:uid="{A6876B93-6891-45CF-B01C-1ADD5F5493D7}"/>
    <cellStyle name="40% - Accent4 4 2 5" xfId="19959" xr:uid="{5B340A63-8711-46DF-A8B4-2E1A43EBFAA6}"/>
    <cellStyle name="40% - Accent4 4 2 5 2" xfId="48636" xr:uid="{8AFCAFA7-7EDB-4924-8CAC-CC7508670DF6}"/>
    <cellStyle name="40% - Accent4 4 2 6" xfId="29227" xr:uid="{1F0ECDA0-F51B-48E9-9FEB-A944B630D6C4}"/>
    <cellStyle name="40% - Accent4 4 3" xfId="422" xr:uid="{C3C9E431-A10C-42D6-826C-EB3AABD78FCE}"/>
    <cellStyle name="40% - Accent4 4 3 2" xfId="2376" xr:uid="{9268FD9E-97F2-48DD-AE7A-CD4F1AAD5B59}"/>
    <cellStyle name="40% - Accent4 4 3 2 2" xfId="31116" xr:uid="{AA0ED6D0-03E7-45D9-A756-C9554C45B1D3}"/>
    <cellStyle name="40% - Accent4 4 3 3" xfId="6811" xr:uid="{8421300C-48BB-4858-9F8F-99CEDE4FE349}"/>
    <cellStyle name="40% - Accent4 4 3 3 2" xfId="35496" xr:uid="{BFA63187-74C6-47B2-BC8F-3DC58C95125E}"/>
    <cellStyle name="40% - Accent4 4 3 4" xfId="12523" xr:uid="{E97A7370-26EB-44B1-B2DC-5A2DEC4A0E00}"/>
    <cellStyle name="40% - Accent4 4 3 4 2" xfId="41201" xr:uid="{04CF24D2-2C0D-41AE-9A98-3CDB317E1237}"/>
    <cellStyle name="40% - Accent4 4 3 5" xfId="21376" xr:uid="{FD0BE902-FB51-48B4-8723-AF03CD1F6FE0}"/>
    <cellStyle name="40% - Accent4 4 3 5 2" xfId="50053" xr:uid="{8678C637-8DA7-43BD-8F1F-7893AE9AFB48}"/>
    <cellStyle name="40% - Accent4 4 3 6" xfId="29323" xr:uid="{D08860AC-4323-4168-A462-AC6E4E23269B}"/>
    <cellStyle name="40% - Accent4 4 4" xfId="541" xr:uid="{393DEEEA-9E44-4F4E-8E7A-DA3FE784352E}"/>
    <cellStyle name="40% - Accent4 4 4 2" xfId="2495" xr:uid="{267CAF4C-B178-4E92-85C2-82FDDF32640B}"/>
    <cellStyle name="40% - Accent4 4 4 2 2" xfId="31235" xr:uid="{9DDBDF3F-A0C4-4995-B666-3D216FFC8FD8}"/>
    <cellStyle name="40% - Accent4 4 4 3" xfId="8228" xr:uid="{09CCE7B6-36EA-48E1-BA0C-5E0BFA662748}"/>
    <cellStyle name="40% - Accent4 4 4 3 2" xfId="36913" xr:uid="{9FF803E7-21BB-463F-A981-813F24D413AE}"/>
    <cellStyle name="40% - Accent4 4 4 4" xfId="13940" xr:uid="{E3A87232-13DE-49F4-ACAE-0068040C6E55}"/>
    <cellStyle name="40% - Accent4 4 4 4 2" xfId="42618" xr:uid="{0D5967BC-F385-4B8D-8D34-AA348FACD888}"/>
    <cellStyle name="40% - Accent4 4 4 5" xfId="22793" xr:uid="{19997B53-1809-4D5C-AC5D-65B3A910853D}"/>
    <cellStyle name="40% - Accent4 4 4 5 2" xfId="51470" xr:uid="{A5F78E3E-37B1-499E-8609-2CC3EBDA5F9E}"/>
    <cellStyle name="40% - Accent4 4 4 6" xfId="29442" xr:uid="{122790D7-7FFD-44B3-BF04-241322D05E71}"/>
    <cellStyle name="40% - Accent4 4 5" xfId="682" xr:uid="{7E950F57-14EE-461C-975F-91E03FB08C23}"/>
    <cellStyle name="40% - Accent4 4 5 2" xfId="2636" xr:uid="{82C1D471-B108-480C-BB31-D9334274BE0B}"/>
    <cellStyle name="40% - Accent4 4 5 2 2" xfId="31376" xr:uid="{E4B2DEB2-21C2-4387-8452-B7FBA723E833}"/>
    <cellStyle name="40% - Accent4 4 5 3" xfId="15455" xr:uid="{DA1E28DA-91CC-4B13-A0B3-7B68A761160C}"/>
    <cellStyle name="40% - Accent4 4 5 3 2" xfId="44133" xr:uid="{DB6E6E9B-E47C-4016-A710-A231548BCD29}"/>
    <cellStyle name="40% - Accent4 4 5 4" xfId="24308" xr:uid="{E3DC989E-6613-4E37-85EA-6804F3E63EE3}"/>
    <cellStyle name="40% - Accent4 4 5 4 2" xfId="52985" xr:uid="{65476EBD-6086-468A-A41B-DD648B6F96E3}"/>
    <cellStyle name="40% - Accent4 4 5 5" xfId="29583" xr:uid="{61D790D6-C5AF-4DA9-A602-25A1C9D7CCDD}"/>
    <cellStyle name="40% - Accent4 4 6" xfId="955" xr:uid="{AAA7DB4E-6F36-4F99-8D6F-298F6016235F}"/>
    <cellStyle name="40% - Accent4 4 6 2" xfId="2909" xr:uid="{77363DAD-6E88-4ECD-A044-8ECE89E0BA3D}"/>
    <cellStyle name="40% - Accent4 4 6 2 2" xfId="31649" xr:uid="{32F5ECF0-F4C3-4B96-981A-263118DF321C}"/>
    <cellStyle name="40% - Accent4 4 6 3" xfId="17014" xr:uid="{354BD3B0-75FE-44AF-9E62-46D687B71F45}"/>
    <cellStyle name="40% - Accent4 4 6 3 2" xfId="45692" xr:uid="{BCB2464B-DBA1-40F9-A4E8-0D2756659E73}"/>
    <cellStyle name="40% - Accent4 4 6 4" xfId="25867" xr:uid="{9DF64417-9EC5-4A5E-AF0B-F8E24C527FC4}"/>
    <cellStyle name="40% - Accent4 4 6 4 2" xfId="54544" xr:uid="{A48079E3-571E-4054-B348-D7F5C780DDDE}"/>
    <cellStyle name="40% - Accent4 4 6 5" xfId="29856" xr:uid="{4186A833-8252-483D-B016-6349A8F1B8D6}"/>
    <cellStyle name="40% - Accent4 4 7" xfId="1250" xr:uid="{04B5047E-CF43-4CE4-8B27-0C9158552C66}"/>
    <cellStyle name="40% - Accent4 4 7 2" xfId="3204" xr:uid="{6561BFAC-D425-466B-AB5C-DEACB91109A4}"/>
    <cellStyle name="40% - Accent4 4 7 2 2" xfId="31944" xr:uid="{8710BA78-3A45-4520-B26D-329A09691736}"/>
    <cellStyle name="40% - Accent4 4 7 3" xfId="27460" xr:uid="{7214A1F4-AA58-4FFA-BBA3-327C1533F864}"/>
    <cellStyle name="40% - Accent4 4 7 3 2" xfId="56137" xr:uid="{D9C341A6-4F7D-498B-B63E-EFDBC9FF5279}"/>
    <cellStyle name="40% - Accent4 4 7 4" xfId="30151" xr:uid="{A8CFD802-EC14-4E62-829A-EE51DCB3F9CF}"/>
    <cellStyle name="40% - Accent4 4 8" xfId="1589" xr:uid="{16F7786E-BF12-427A-98C5-E65589938FC3}"/>
    <cellStyle name="40% - Accent4 4 8 2" xfId="3543" xr:uid="{91FFB201-1AC5-4BFC-AB11-B5D6A45709FB}"/>
    <cellStyle name="40% - Accent4 4 8 2 2" xfId="32283" xr:uid="{C8C0A54F-5963-467C-8BE6-AC99340EF3EE}"/>
    <cellStyle name="40% - Accent4 4 8 3" xfId="30490" xr:uid="{5B7E75C3-68A5-4359-B45D-01D48DF989F6}"/>
    <cellStyle name="40% - Accent4 4 9" xfId="2203" xr:uid="{C495E885-1C74-4068-8A4B-E179C4DAC5AA}"/>
    <cellStyle name="40% - Accent4 4 9 2" xfId="30945" xr:uid="{62888C60-FAB7-45E8-826E-04910BFB81BA}"/>
    <cellStyle name="40% - Accent4 40" xfId="4829" xr:uid="{7F183241-8A35-4A71-B9CB-46AC3D550E0D}"/>
    <cellStyle name="40% - Accent4 40 2" xfId="6180" xr:uid="{1B1E6DF9-2213-4BD0-B633-B8CE554BD5EA}"/>
    <cellStyle name="40% - Accent4 40 2 2" xfId="11892" xr:uid="{FC626161-51B7-4651-B776-4BC5CB1F220C}"/>
    <cellStyle name="40% - Accent4 40 2 2 2" xfId="40570" xr:uid="{EB2B662D-B92C-4DB7-ADD6-491992E0FDD8}"/>
    <cellStyle name="40% - Accent4 40 2 3" xfId="20745" xr:uid="{7E5B85E6-4EAA-40D4-85E0-4C923F66DDDF}"/>
    <cellStyle name="40% - Accent4 40 2 3 2" xfId="49422" xr:uid="{ECD2F501-E353-4520-A6A1-93A4164535EB}"/>
    <cellStyle name="40% - Accent4 40 2 4" xfId="34865" xr:uid="{A1D86C1F-12DD-4142-AC0E-5269DDA0C5F8}"/>
    <cellStyle name="40% - Accent4 40 3" xfId="7597" xr:uid="{20A701B9-A7C6-4AC6-ADE4-F586B8D93050}"/>
    <cellStyle name="40% - Accent4 40 3 2" xfId="13309" xr:uid="{7B3315B4-9200-403E-A62D-086FB993A726}"/>
    <cellStyle name="40% - Accent4 40 3 2 2" xfId="41987" xr:uid="{7253A294-5504-4430-8FF8-4BD950CFD6E6}"/>
    <cellStyle name="40% - Accent4 40 3 3" xfId="22162" xr:uid="{A4B3392C-A3FA-4722-8A8B-9B2E92A7581C}"/>
    <cellStyle name="40% - Accent4 40 3 3 2" xfId="50839" xr:uid="{779B8535-6E9B-436E-B572-513E23F72B40}"/>
    <cellStyle name="40% - Accent4 40 3 4" xfId="36282" xr:uid="{73A789FC-A2D9-4A9E-9825-2DD15C2D63A6}"/>
    <cellStyle name="40% - Accent4 40 4" xfId="9014" xr:uid="{96C50888-24F4-4B88-B5B2-333346C7D0D9}"/>
    <cellStyle name="40% - Accent4 40 4 2" xfId="14726" xr:uid="{EC9804B4-6368-447A-86DC-CA4082117538}"/>
    <cellStyle name="40% - Accent4 40 4 2 2" xfId="43404" xr:uid="{A7C60ED5-5845-4A57-ACB1-71A7723BDD05}"/>
    <cellStyle name="40% - Accent4 40 4 3" xfId="23579" xr:uid="{45460E52-9163-4825-8019-7F0C63D35374}"/>
    <cellStyle name="40% - Accent4 40 4 3 2" xfId="52256" xr:uid="{01937D6E-1577-4FB5-9BD6-0FBD3A8F1523}"/>
    <cellStyle name="40% - Accent4 40 4 4" xfId="37699" xr:uid="{11DC3AEE-BC83-4786-B28A-64D06967DA0F}"/>
    <cellStyle name="40% - Accent4 40 5" xfId="16241" xr:uid="{410F5CC7-58C8-4B04-BF29-907F16702CFC}"/>
    <cellStyle name="40% - Accent4 40 5 2" xfId="25094" xr:uid="{D1F5740D-D627-453F-84AB-D3B46C30DEEE}"/>
    <cellStyle name="40% - Accent4 40 5 2 2" xfId="53771" xr:uid="{2A9213E8-60EF-48DE-878C-D6C98E6C6FD3}"/>
    <cellStyle name="40% - Accent4 40 5 3" xfId="44919" xr:uid="{1E46BF0B-365B-4433-8EDB-E3D477754174}"/>
    <cellStyle name="40% - Accent4 40 6" xfId="17800" xr:uid="{7DE0A301-3A4C-4374-A17C-2217E4F78E09}"/>
    <cellStyle name="40% - Accent4 40 6 2" xfId="26653" xr:uid="{F351FB7E-BA13-4211-B53E-64555CD3EF77}"/>
    <cellStyle name="40% - Accent4 40 6 2 2" xfId="55330" xr:uid="{FA81F346-A718-4A2B-9C99-4D5576579708}"/>
    <cellStyle name="40% - Accent4 40 6 3" xfId="46478" xr:uid="{ADA59CE1-F8DD-4237-92ED-8C77F38E9336}"/>
    <cellStyle name="40% - Accent4 40 7" xfId="10541" xr:uid="{A2D48365-3C97-4DF3-8542-2706418C3F15}"/>
    <cellStyle name="40% - Accent4 40 7 2" xfId="28246" xr:uid="{F482248F-5D60-4FBF-B5B6-43505494F861}"/>
    <cellStyle name="40% - Accent4 40 7 2 2" xfId="56923" xr:uid="{5DFF8D84-7C18-4FD5-A8C6-097B879E08EA}"/>
    <cellStyle name="40% - Accent4 40 7 3" xfId="39219" xr:uid="{7853E375-8C55-4063-9032-F3145FB42E04}"/>
    <cellStyle name="40% - Accent4 40 8" xfId="19394" xr:uid="{4647052A-8A4B-4B2C-BDB9-73F81C7F7C5C}"/>
    <cellStyle name="40% - Accent4 40 8 2" xfId="48071" xr:uid="{CA251EA9-246A-4678-8D8B-0531A2D2154B}"/>
    <cellStyle name="40% - Accent4 40 9" xfId="33514" xr:uid="{E9D75192-0D5B-431E-B051-71F7F906EFFC}"/>
    <cellStyle name="40% - Accent4 41" xfId="4851" xr:uid="{7F7ECC29-45B7-4822-89E0-646EDD6DF547}"/>
    <cellStyle name="40% - Accent4 41 2" xfId="6202" xr:uid="{F8297180-7E9B-4FCE-8E12-61B69BE619DC}"/>
    <cellStyle name="40% - Accent4 41 2 2" xfId="11914" xr:uid="{1171529A-0613-4952-993F-EA96A700A740}"/>
    <cellStyle name="40% - Accent4 41 2 2 2" xfId="40592" xr:uid="{073CC9BA-1759-4554-8984-F327A274109A}"/>
    <cellStyle name="40% - Accent4 41 2 3" xfId="20767" xr:uid="{7E5D5BEA-EC1C-4CC2-BCA0-24DD30AA5D71}"/>
    <cellStyle name="40% - Accent4 41 2 3 2" xfId="49444" xr:uid="{18EFAC1C-8FB7-4B0C-93F5-DE3CA7CA7CA3}"/>
    <cellStyle name="40% - Accent4 41 2 4" xfId="34887" xr:uid="{FAF72553-8FD7-41FE-80B7-4FA0E1782DA0}"/>
    <cellStyle name="40% - Accent4 41 3" xfId="7619" xr:uid="{67EDD190-1F72-4435-9442-5A906924C5DD}"/>
    <cellStyle name="40% - Accent4 41 3 2" xfId="13331" xr:uid="{88A925B6-4A60-476E-BC4F-529CB0237F6A}"/>
    <cellStyle name="40% - Accent4 41 3 2 2" xfId="42009" xr:uid="{05DEE9E7-215C-40A7-B5DA-43592860621D}"/>
    <cellStyle name="40% - Accent4 41 3 3" xfId="22184" xr:uid="{729B4719-960A-426F-AE9F-5B2BC38F0D0C}"/>
    <cellStyle name="40% - Accent4 41 3 3 2" xfId="50861" xr:uid="{01BB3413-00CA-4CFD-BFF3-FABAFDB6F3CA}"/>
    <cellStyle name="40% - Accent4 41 3 4" xfId="36304" xr:uid="{23CDE1FD-86C4-45BE-B2BB-AE3BE46614C9}"/>
    <cellStyle name="40% - Accent4 41 4" xfId="9036" xr:uid="{A185F878-344B-4770-8A36-C0E22767699D}"/>
    <cellStyle name="40% - Accent4 41 4 2" xfId="14748" xr:uid="{9349A877-E6A0-4E16-8E76-1FDD8350013B}"/>
    <cellStyle name="40% - Accent4 41 4 2 2" xfId="43426" xr:uid="{5FC4E0E9-90ED-438C-BF8B-994C80B0C5D8}"/>
    <cellStyle name="40% - Accent4 41 4 3" xfId="23601" xr:uid="{BA5D62D4-81DD-4168-84BD-6F2DBA2DEB3C}"/>
    <cellStyle name="40% - Accent4 41 4 3 2" xfId="52278" xr:uid="{A2CDFDE6-8FBA-48F3-A49D-D64A067D568F}"/>
    <cellStyle name="40% - Accent4 41 4 4" xfId="37721" xr:uid="{600D4F30-6BF6-4F39-9601-9C4E97FD0429}"/>
    <cellStyle name="40% - Accent4 41 5" xfId="16263" xr:uid="{908F575E-71C8-455E-8DB7-00E09193620E}"/>
    <cellStyle name="40% - Accent4 41 5 2" xfId="25116" xr:uid="{3B9FA6B2-7E59-4F0F-9943-FBBFF5D6539A}"/>
    <cellStyle name="40% - Accent4 41 5 2 2" xfId="53793" xr:uid="{D9B7FFAE-49D9-415A-ACEF-0F62DFFD614A}"/>
    <cellStyle name="40% - Accent4 41 5 3" xfId="44941" xr:uid="{A353531B-BD46-4C4A-AC40-D6EA51B801E9}"/>
    <cellStyle name="40% - Accent4 41 6" xfId="17822" xr:uid="{8BBFCBF0-1680-43CF-B2CF-FF1A4C07F95C}"/>
    <cellStyle name="40% - Accent4 41 6 2" xfId="26675" xr:uid="{FA4FF269-51FC-4AE1-8F7A-1A53DB71508F}"/>
    <cellStyle name="40% - Accent4 41 6 2 2" xfId="55352" xr:uid="{90FB28F9-DBF9-4A0A-BEEA-E15818354A7F}"/>
    <cellStyle name="40% - Accent4 41 6 3" xfId="46500" xr:uid="{C624366B-1995-4AEF-BB81-0797048A176B}"/>
    <cellStyle name="40% - Accent4 41 7" xfId="10563" xr:uid="{10DEA1DE-B0C1-4499-A073-CC2D0D01E1E6}"/>
    <cellStyle name="40% - Accent4 41 7 2" xfId="28268" xr:uid="{313CF080-FB81-4624-83EA-080214975CD1}"/>
    <cellStyle name="40% - Accent4 41 7 2 2" xfId="56945" xr:uid="{F49B2CFE-3B39-4912-9E23-7D4FA38920C1}"/>
    <cellStyle name="40% - Accent4 41 7 3" xfId="39241" xr:uid="{79F731DF-7F54-4822-8A74-3BB5E3C4CCCE}"/>
    <cellStyle name="40% - Accent4 41 8" xfId="19416" xr:uid="{D913740B-E27E-4BEE-9094-CB6F4B82EBFB}"/>
    <cellStyle name="40% - Accent4 41 8 2" xfId="48093" xr:uid="{4CD3DBDD-4C19-4EF7-81F0-9342508E542E}"/>
    <cellStyle name="40% - Accent4 41 9" xfId="33536" xr:uid="{F435BF24-5A66-4CE0-96EF-1152D5192543}"/>
    <cellStyle name="40% - Accent4 42" xfId="4873" xr:uid="{960BCD25-9B01-4FB1-AD04-82D1616F1416}"/>
    <cellStyle name="40% - Accent4 42 2" xfId="6224" xr:uid="{CFD22459-573A-4144-A8F6-127275AA5E1A}"/>
    <cellStyle name="40% - Accent4 42 2 2" xfId="11936" xr:uid="{35721170-2971-4152-9CF0-D89E22837FEC}"/>
    <cellStyle name="40% - Accent4 42 2 2 2" xfId="40614" xr:uid="{70F8C771-A390-41DD-9302-BB7084043FD5}"/>
    <cellStyle name="40% - Accent4 42 2 3" xfId="20789" xr:uid="{5EADC08E-A8D8-4B14-86D2-6AFB4A36C5E6}"/>
    <cellStyle name="40% - Accent4 42 2 3 2" xfId="49466" xr:uid="{7ED49EE4-838C-4C97-A96E-836055B1A342}"/>
    <cellStyle name="40% - Accent4 42 2 4" xfId="34909" xr:uid="{F55D3ACE-C7A0-4E7C-A47E-03F8907EFB85}"/>
    <cellStyle name="40% - Accent4 42 3" xfId="7641" xr:uid="{3DBC3050-B23D-488A-89CB-42D6C013F39F}"/>
    <cellStyle name="40% - Accent4 42 3 2" xfId="13353" xr:uid="{580D189B-5A9E-42FC-97A8-1803DD57E166}"/>
    <cellStyle name="40% - Accent4 42 3 2 2" xfId="42031" xr:uid="{03519330-82BB-4559-9F86-E00CB75C98DB}"/>
    <cellStyle name="40% - Accent4 42 3 3" xfId="22206" xr:uid="{84E1CFD1-0302-487A-9324-BF9490F3DAC3}"/>
    <cellStyle name="40% - Accent4 42 3 3 2" xfId="50883" xr:uid="{12FAF51A-B840-482F-B5AA-9D4B5510B77E}"/>
    <cellStyle name="40% - Accent4 42 3 4" xfId="36326" xr:uid="{569A9EF2-3994-4B6B-A884-7052A3F6F103}"/>
    <cellStyle name="40% - Accent4 42 4" xfId="9058" xr:uid="{8A57C3A0-5930-44F6-B4A9-706C1E168285}"/>
    <cellStyle name="40% - Accent4 42 4 2" xfId="14770" xr:uid="{09A86F5D-8371-4D45-82D5-A6C28C67DCBE}"/>
    <cellStyle name="40% - Accent4 42 4 2 2" xfId="43448" xr:uid="{07B1E488-F70E-4961-A3F1-9A1F0C16017B}"/>
    <cellStyle name="40% - Accent4 42 4 3" xfId="23623" xr:uid="{9F7866E2-95B3-4E3E-BC8B-5AA3061B925F}"/>
    <cellStyle name="40% - Accent4 42 4 3 2" xfId="52300" xr:uid="{168F150A-ED36-45EE-9B43-127E707268FE}"/>
    <cellStyle name="40% - Accent4 42 4 4" xfId="37743" xr:uid="{BE8B9A69-6F3D-4818-8D92-5E9719AA6968}"/>
    <cellStyle name="40% - Accent4 42 5" xfId="16285" xr:uid="{774F6C73-E968-41FC-A28A-39714F5D22D7}"/>
    <cellStyle name="40% - Accent4 42 5 2" xfId="25138" xr:uid="{D9DEC345-DBF2-49C1-8182-5CD313E47D9E}"/>
    <cellStyle name="40% - Accent4 42 5 2 2" xfId="53815" xr:uid="{DA7D11D4-6FCC-4863-B217-D34468E69FCE}"/>
    <cellStyle name="40% - Accent4 42 5 3" xfId="44963" xr:uid="{E2C58668-2458-426B-8FAC-BF450975D055}"/>
    <cellStyle name="40% - Accent4 42 6" xfId="17844" xr:uid="{2EF68EE4-081B-4D9D-8E24-DD32D7B38769}"/>
    <cellStyle name="40% - Accent4 42 6 2" xfId="26697" xr:uid="{5D8BCEF8-9403-4C81-BB12-D836574AAF05}"/>
    <cellStyle name="40% - Accent4 42 6 2 2" xfId="55374" xr:uid="{1FD6E836-F40D-4805-868F-A1AAB9E865D5}"/>
    <cellStyle name="40% - Accent4 42 6 3" xfId="46522" xr:uid="{B72B3A34-6B87-4ACE-B57E-0F057FFA580C}"/>
    <cellStyle name="40% - Accent4 42 7" xfId="10585" xr:uid="{7D8D9B4D-F661-4F85-9DE4-07B87BC8C33B}"/>
    <cellStyle name="40% - Accent4 42 7 2" xfId="28290" xr:uid="{67EE33E1-011E-45AA-A261-54DAD1A91FD9}"/>
    <cellStyle name="40% - Accent4 42 7 2 2" xfId="56967" xr:uid="{BC7A89B1-2361-460C-A777-C50466B3AE42}"/>
    <cellStyle name="40% - Accent4 42 7 3" xfId="39263" xr:uid="{5B8F66DC-6952-43A8-B3F7-A23202E5B718}"/>
    <cellStyle name="40% - Accent4 42 8" xfId="19438" xr:uid="{73DCCAF8-BA53-4204-A56B-6F69B25AD585}"/>
    <cellStyle name="40% - Accent4 42 8 2" xfId="48115" xr:uid="{4D9CFD64-B68A-40A9-807C-7915CD54A7DC}"/>
    <cellStyle name="40% - Accent4 42 9" xfId="33558" xr:uid="{8378F71F-6BF7-4E9B-A1D4-743620D635E7}"/>
    <cellStyle name="40% - Accent4 43" xfId="4895" xr:uid="{6AD287B8-6506-47FF-9FA1-08A263D6F96C}"/>
    <cellStyle name="40% - Accent4 43 2" xfId="6246" xr:uid="{714BD318-18A1-42B7-9ABC-FB34EE389020}"/>
    <cellStyle name="40% - Accent4 43 2 2" xfId="11958" xr:uid="{4A891223-A971-4706-8144-19752DD6FE1D}"/>
    <cellStyle name="40% - Accent4 43 2 2 2" xfId="40636" xr:uid="{AE992BE9-2D52-489F-B006-F2A3130CF846}"/>
    <cellStyle name="40% - Accent4 43 2 3" xfId="20811" xr:uid="{424F6AA1-44D6-4ACA-96BC-812160A2955C}"/>
    <cellStyle name="40% - Accent4 43 2 3 2" xfId="49488" xr:uid="{20CF2E3D-C7EF-4362-AA2F-BE5CB40975EC}"/>
    <cellStyle name="40% - Accent4 43 2 4" xfId="34931" xr:uid="{8CBC5424-DF7F-4BC4-B639-97059F2DB7C5}"/>
    <cellStyle name="40% - Accent4 43 3" xfId="7663" xr:uid="{9409E12B-8F5B-4518-9E1A-D1E9FA52835E}"/>
    <cellStyle name="40% - Accent4 43 3 2" xfId="13375" xr:uid="{D81ED6DF-0372-42A8-829D-143A02EC04F1}"/>
    <cellStyle name="40% - Accent4 43 3 2 2" xfId="42053" xr:uid="{6EA1FE67-99F0-4955-8714-E5F0C71CE022}"/>
    <cellStyle name="40% - Accent4 43 3 3" xfId="22228" xr:uid="{E58B3DD8-4E90-4758-98C4-E2FDCB6EDCAB}"/>
    <cellStyle name="40% - Accent4 43 3 3 2" xfId="50905" xr:uid="{CE988E39-6BF7-4E82-93AE-C1096864EF85}"/>
    <cellStyle name="40% - Accent4 43 3 4" xfId="36348" xr:uid="{1D56C1B9-BD6F-40EE-AFC5-054064797C4F}"/>
    <cellStyle name="40% - Accent4 43 4" xfId="9080" xr:uid="{4F5BA5CC-72E2-4AD8-8F26-8BCE163902D5}"/>
    <cellStyle name="40% - Accent4 43 4 2" xfId="14792" xr:uid="{BBABC2C6-38B2-4964-9FE4-32B2CD731BEB}"/>
    <cellStyle name="40% - Accent4 43 4 2 2" xfId="43470" xr:uid="{93A6B6F3-F3A7-4964-8A85-0A4AD431E650}"/>
    <cellStyle name="40% - Accent4 43 4 3" xfId="23645" xr:uid="{B8020B27-C664-41B3-84CD-C12A13E7DE97}"/>
    <cellStyle name="40% - Accent4 43 4 3 2" xfId="52322" xr:uid="{0214172A-E146-4B12-AEF7-8CACE695B96B}"/>
    <cellStyle name="40% - Accent4 43 4 4" xfId="37765" xr:uid="{450BE2AC-8781-4356-966B-0D8C3BDD8506}"/>
    <cellStyle name="40% - Accent4 43 5" xfId="16307" xr:uid="{EA988BBC-D53E-46E5-8C2E-2E809BBBAC05}"/>
    <cellStyle name="40% - Accent4 43 5 2" xfId="25160" xr:uid="{33CC8120-D91B-4097-B15F-9A90E1F80643}"/>
    <cellStyle name="40% - Accent4 43 5 2 2" xfId="53837" xr:uid="{B5D9D4D6-411E-44E5-B636-AC00ADD1FB5D}"/>
    <cellStyle name="40% - Accent4 43 5 3" xfId="44985" xr:uid="{B789CA77-6427-47BA-AD7D-997C423DD309}"/>
    <cellStyle name="40% - Accent4 43 6" xfId="17866" xr:uid="{97B61D54-66B9-4160-AB21-4C7D832C174B}"/>
    <cellStyle name="40% - Accent4 43 6 2" xfId="26719" xr:uid="{963389F4-A491-4382-AC26-3DD3E0274D5F}"/>
    <cellStyle name="40% - Accent4 43 6 2 2" xfId="55396" xr:uid="{ED88B51B-031F-4597-AF94-6601FC9E447A}"/>
    <cellStyle name="40% - Accent4 43 6 3" xfId="46544" xr:uid="{409406E2-CB1A-424E-9A92-A6268AA238DB}"/>
    <cellStyle name="40% - Accent4 43 7" xfId="10607" xr:uid="{959748DF-659E-4E4A-9CCB-C152961F4BB3}"/>
    <cellStyle name="40% - Accent4 43 7 2" xfId="28312" xr:uid="{4F54404D-F1EF-4709-B0A5-DB0FD4DAF27E}"/>
    <cellStyle name="40% - Accent4 43 7 2 2" xfId="56989" xr:uid="{288011BC-5F44-4FA7-BE94-12ECD492E4EE}"/>
    <cellStyle name="40% - Accent4 43 7 3" xfId="39285" xr:uid="{D8E14E27-3894-4011-9959-2051D4AA83F5}"/>
    <cellStyle name="40% - Accent4 43 8" xfId="19460" xr:uid="{37CF2E9D-450B-4DBB-A754-49694B978331}"/>
    <cellStyle name="40% - Accent4 43 8 2" xfId="48137" xr:uid="{97FA4EBD-D019-4747-AB73-A91E716E4C54}"/>
    <cellStyle name="40% - Accent4 43 9" xfId="33580" xr:uid="{213FBA7B-B30C-4501-AE40-CA49C50C1614}"/>
    <cellStyle name="40% - Accent4 44" xfId="4917" xr:uid="{09B49164-AB66-48E5-9E8D-814719F2E9B3}"/>
    <cellStyle name="40% - Accent4 44 2" xfId="6268" xr:uid="{FE0B153C-787B-4062-9063-3800C5383C88}"/>
    <cellStyle name="40% - Accent4 44 2 2" xfId="11980" xr:uid="{059DACB3-0C61-4F03-806B-D0D78D997DA3}"/>
    <cellStyle name="40% - Accent4 44 2 2 2" xfId="40658" xr:uid="{34B33C69-956A-4C39-81D1-39DCC781257B}"/>
    <cellStyle name="40% - Accent4 44 2 3" xfId="20833" xr:uid="{9F19C814-2C31-434D-BDBE-AE902BC456AA}"/>
    <cellStyle name="40% - Accent4 44 2 3 2" xfId="49510" xr:uid="{33700769-45B6-47A2-9368-6B9FDFCF6C38}"/>
    <cellStyle name="40% - Accent4 44 2 4" xfId="34953" xr:uid="{8F614C34-94B1-4336-AEEA-1D9DED687974}"/>
    <cellStyle name="40% - Accent4 44 3" xfId="7685" xr:uid="{EB636588-AB77-455B-BB58-63DEB083D059}"/>
    <cellStyle name="40% - Accent4 44 3 2" xfId="13397" xr:uid="{8540B821-2EB1-429E-A2BD-9A767A3CD8C9}"/>
    <cellStyle name="40% - Accent4 44 3 2 2" xfId="42075" xr:uid="{077E9F55-B646-4BBD-906B-BB8EE210D81E}"/>
    <cellStyle name="40% - Accent4 44 3 3" xfId="22250" xr:uid="{D250A0E4-63F8-43FA-B05A-C5DDE7CB5BAD}"/>
    <cellStyle name="40% - Accent4 44 3 3 2" xfId="50927" xr:uid="{8841FDA7-0189-4023-8914-9A1366ED7A5F}"/>
    <cellStyle name="40% - Accent4 44 3 4" xfId="36370" xr:uid="{3F96770E-612A-4B48-9DC3-44E3252F83C2}"/>
    <cellStyle name="40% - Accent4 44 4" xfId="9102" xr:uid="{82D2C0E8-8CF4-4D52-B46C-FF094B3102CE}"/>
    <cellStyle name="40% - Accent4 44 4 2" xfId="14814" xr:uid="{D5BBE136-76CB-4C48-B45A-EBA0005667DE}"/>
    <cellStyle name="40% - Accent4 44 4 2 2" xfId="43492" xr:uid="{735DDBC6-F9DF-42B0-94A2-88D7415D6B89}"/>
    <cellStyle name="40% - Accent4 44 4 3" xfId="23667" xr:uid="{73769C0F-DBFB-4AAC-9FB5-6D108FD8A6B3}"/>
    <cellStyle name="40% - Accent4 44 4 3 2" xfId="52344" xr:uid="{D355C5E7-8042-4FED-92CD-D1AD3544A0F1}"/>
    <cellStyle name="40% - Accent4 44 4 4" xfId="37787" xr:uid="{67B9ECDB-E789-4D06-B887-9F543F66B63D}"/>
    <cellStyle name="40% - Accent4 44 5" xfId="16329" xr:uid="{DE926439-39DC-4CD6-B421-40283B0D96AA}"/>
    <cellStyle name="40% - Accent4 44 5 2" xfId="25182" xr:uid="{49797D06-E214-44F2-B605-8707EE0CC0D4}"/>
    <cellStyle name="40% - Accent4 44 5 2 2" xfId="53859" xr:uid="{CAA53659-ADCE-4876-9DC0-43702814BCD2}"/>
    <cellStyle name="40% - Accent4 44 5 3" xfId="45007" xr:uid="{38F82248-7C64-4D25-9DE7-9FA085BCEB17}"/>
    <cellStyle name="40% - Accent4 44 6" xfId="17888" xr:uid="{03BB1E21-2CAB-4DE8-B535-0A5C3877A9A8}"/>
    <cellStyle name="40% - Accent4 44 6 2" xfId="26741" xr:uid="{5621EAF3-58BE-49BB-8EF7-275AD18BCC62}"/>
    <cellStyle name="40% - Accent4 44 6 2 2" xfId="55418" xr:uid="{39C82141-9666-4855-9C96-37BF3733FBF1}"/>
    <cellStyle name="40% - Accent4 44 6 3" xfId="46566" xr:uid="{E03B57EA-106A-4E0E-94E9-C08D71CD23E3}"/>
    <cellStyle name="40% - Accent4 44 7" xfId="10629" xr:uid="{1CE2D7FB-B3A9-4319-A6F5-B1BBB13DA372}"/>
    <cellStyle name="40% - Accent4 44 7 2" xfId="28334" xr:uid="{507D4458-88E8-4A2B-BEB6-3A5969471808}"/>
    <cellStyle name="40% - Accent4 44 7 2 2" xfId="57011" xr:uid="{316E09B9-F3E5-4722-980E-EAF79A2F8F6F}"/>
    <cellStyle name="40% - Accent4 44 7 3" xfId="39307" xr:uid="{691FCBED-C7DD-4DCE-8D87-CD1807139889}"/>
    <cellStyle name="40% - Accent4 44 8" xfId="19482" xr:uid="{B4BE0F3D-2781-43E4-AFC4-358C612F164F}"/>
    <cellStyle name="40% - Accent4 44 8 2" xfId="48159" xr:uid="{CF7720F4-3D9F-4BB9-9CF8-D59627109C4D}"/>
    <cellStyle name="40% - Accent4 44 9" xfId="33602" xr:uid="{3267F445-B030-4D17-A549-F28BD10C3E88}"/>
    <cellStyle name="40% - Accent4 45" xfId="4939" xr:uid="{31AD5A53-F810-4CBB-8287-6C246C44B9E3}"/>
    <cellStyle name="40% - Accent4 45 2" xfId="6290" xr:uid="{48E8ADEF-FF35-41EB-97CF-2642A240DBA1}"/>
    <cellStyle name="40% - Accent4 45 2 2" xfId="12002" xr:uid="{6E932FF0-D0BB-4EB5-BF88-469B15ED44E6}"/>
    <cellStyle name="40% - Accent4 45 2 2 2" xfId="40680" xr:uid="{BF8A7AE1-525D-4CF2-8CE5-B57B23B8E451}"/>
    <cellStyle name="40% - Accent4 45 2 3" xfId="20855" xr:uid="{FA2877B2-63A7-440D-8B52-FD4B97D12A14}"/>
    <cellStyle name="40% - Accent4 45 2 3 2" xfId="49532" xr:uid="{7504D907-C97D-4C9D-B231-AD2D0EC719F5}"/>
    <cellStyle name="40% - Accent4 45 2 4" xfId="34975" xr:uid="{E53C80DC-763E-48A7-8CCD-BE0CC2B6602A}"/>
    <cellStyle name="40% - Accent4 45 3" xfId="7707" xr:uid="{A90B3FFE-4B93-4AAE-B88E-E7A85C0904E5}"/>
    <cellStyle name="40% - Accent4 45 3 2" xfId="13419" xr:uid="{C2034F9A-9176-4A94-B06D-5FD3FBC80EE7}"/>
    <cellStyle name="40% - Accent4 45 3 2 2" xfId="42097" xr:uid="{8C0CE580-6119-4890-A5E4-A763474259B9}"/>
    <cellStyle name="40% - Accent4 45 3 3" xfId="22272" xr:uid="{0B3896F1-5D09-45AC-8AD7-36930EDA10BB}"/>
    <cellStyle name="40% - Accent4 45 3 3 2" xfId="50949" xr:uid="{32BBB77E-7918-4705-AFC6-9B908FDBCC74}"/>
    <cellStyle name="40% - Accent4 45 3 4" xfId="36392" xr:uid="{5AE58B11-E91F-473A-8340-795835AA0B9F}"/>
    <cellStyle name="40% - Accent4 45 4" xfId="9124" xr:uid="{7166AEE2-14F2-40E6-A8BB-6C4241E66934}"/>
    <cellStyle name="40% - Accent4 45 4 2" xfId="14836" xr:uid="{1F56809A-3E93-4558-8D04-27E0E95B328B}"/>
    <cellStyle name="40% - Accent4 45 4 2 2" xfId="43514" xr:uid="{CD483D29-CC4C-42C8-B554-8D8A0D8C8E9D}"/>
    <cellStyle name="40% - Accent4 45 4 3" xfId="23689" xr:uid="{5BEC3EE4-BC9E-45F7-AE6E-808C5470736B}"/>
    <cellStyle name="40% - Accent4 45 4 3 2" xfId="52366" xr:uid="{3E4CA7B6-A00C-4811-A7C5-73F996556B5C}"/>
    <cellStyle name="40% - Accent4 45 4 4" xfId="37809" xr:uid="{5AEAC450-9FA9-44A2-95BE-0BBD957E0422}"/>
    <cellStyle name="40% - Accent4 45 5" xfId="16351" xr:uid="{13D57256-C0CB-4365-A7B2-DC0BE1A8D240}"/>
    <cellStyle name="40% - Accent4 45 5 2" xfId="25204" xr:uid="{14AB1242-3223-4582-91F7-F5174F924694}"/>
    <cellStyle name="40% - Accent4 45 5 2 2" xfId="53881" xr:uid="{2071713F-DC12-4E31-A725-E99CF8386A05}"/>
    <cellStyle name="40% - Accent4 45 5 3" xfId="45029" xr:uid="{8EE2CCB3-D837-47B3-B3D7-24A22661AB74}"/>
    <cellStyle name="40% - Accent4 45 6" xfId="17910" xr:uid="{47B759BD-571C-485A-96C9-668CEA35FBE0}"/>
    <cellStyle name="40% - Accent4 45 6 2" xfId="26763" xr:uid="{009DA22C-1628-4F8C-883F-73801096A586}"/>
    <cellStyle name="40% - Accent4 45 6 2 2" xfId="55440" xr:uid="{81C10791-ABDD-4221-B849-2FFECDAB3A91}"/>
    <cellStyle name="40% - Accent4 45 6 3" xfId="46588" xr:uid="{787B34E5-68BA-46FC-866F-0593092C10A0}"/>
    <cellStyle name="40% - Accent4 45 7" xfId="10651" xr:uid="{1E2A0802-FEAF-4E32-9017-31E9A5A0A47C}"/>
    <cellStyle name="40% - Accent4 45 7 2" xfId="28356" xr:uid="{69890AAA-FF88-4D6F-94A9-8D185250C63E}"/>
    <cellStyle name="40% - Accent4 45 7 2 2" xfId="57033" xr:uid="{2D2D9525-8BE3-4508-BFDC-43822F45FB59}"/>
    <cellStyle name="40% - Accent4 45 7 3" xfId="39329" xr:uid="{7F59557B-BFC2-4F52-B821-128E4DDD7D6F}"/>
    <cellStyle name="40% - Accent4 45 8" xfId="19504" xr:uid="{8ADFA1B8-169B-4B7A-AC4F-B9AA373E8D25}"/>
    <cellStyle name="40% - Accent4 45 8 2" xfId="48181" xr:uid="{970D6947-51D4-4679-AFD4-DDED47764224}"/>
    <cellStyle name="40% - Accent4 45 9" xfId="33624" xr:uid="{23BD1DD5-765E-4D77-94AC-3CABE4E67F9F}"/>
    <cellStyle name="40% - Accent4 46" xfId="4961" xr:uid="{C385ECE2-0AB0-4C10-A76C-E753FF1AC62B}"/>
    <cellStyle name="40% - Accent4 46 2" xfId="6312" xr:uid="{04587D61-2916-4BC1-8112-FD3253CA2183}"/>
    <cellStyle name="40% - Accent4 46 2 2" xfId="12024" xr:uid="{4F32926E-3132-4A0B-BC09-D7B8AF3D5EAA}"/>
    <cellStyle name="40% - Accent4 46 2 2 2" xfId="40702" xr:uid="{7D17CBFB-5639-4F03-806B-97486B2D6B4B}"/>
    <cellStyle name="40% - Accent4 46 2 3" xfId="20877" xr:uid="{2C99B317-2EAD-4D32-96AE-1D3B09BF890E}"/>
    <cellStyle name="40% - Accent4 46 2 3 2" xfId="49554" xr:uid="{A2467EEF-F9BA-453D-82BF-45740FB5370C}"/>
    <cellStyle name="40% - Accent4 46 2 4" xfId="34997" xr:uid="{DEAED7FF-195E-41F3-87E8-5DD72F62E999}"/>
    <cellStyle name="40% - Accent4 46 3" xfId="7729" xr:uid="{D500A444-87B5-452C-944A-68A089927A8F}"/>
    <cellStyle name="40% - Accent4 46 3 2" xfId="13441" xr:uid="{C4766180-3383-46FA-B8BB-4E483DD65BB1}"/>
    <cellStyle name="40% - Accent4 46 3 2 2" xfId="42119" xr:uid="{FBB29073-7FBB-4090-A9BA-0319C0B72EEB}"/>
    <cellStyle name="40% - Accent4 46 3 3" xfId="22294" xr:uid="{57F3B888-98E3-4997-9E97-66044718573D}"/>
    <cellStyle name="40% - Accent4 46 3 3 2" xfId="50971" xr:uid="{3E659019-22CF-415D-BCDB-862059177F41}"/>
    <cellStyle name="40% - Accent4 46 3 4" xfId="36414" xr:uid="{C42AAFE4-5C49-45F2-8C5E-E341FF0B5A75}"/>
    <cellStyle name="40% - Accent4 46 4" xfId="9146" xr:uid="{E4EC1A08-2B9A-422D-816E-781649F49C92}"/>
    <cellStyle name="40% - Accent4 46 4 2" xfId="14858" xr:uid="{31007FD5-29FA-4040-8C7E-FEBDFDA969D7}"/>
    <cellStyle name="40% - Accent4 46 4 2 2" xfId="43536" xr:uid="{4D19FDE9-6242-4C7D-9247-DDD9A62A85FA}"/>
    <cellStyle name="40% - Accent4 46 4 3" xfId="23711" xr:uid="{6F565FB7-1FC6-40D8-AB70-D4D998B04CA1}"/>
    <cellStyle name="40% - Accent4 46 4 3 2" xfId="52388" xr:uid="{ABEDDBF4-9230-4B54-AF7C-8BDFF28C83C3}"/>
    <cellStyle name="40% - Accent4 46 4 4" xfId="37831" xr:uid="{C1C1CB9A-8A70-4DFC-A175-A3F228FC9EB0}"/>
    <cellStyle name="40% - Accent4 46 5" xfId="16373" xr:uid="{4CA235D9-266B-4AB2-B558-2A57908045D6}"/>
    <cellStyle name="40% - Accent4 46 5 2" xfId="25226" xr:uid="{87ABAD73-BEC9-49FA-95EF-F0811C2317A6}"/>
    <cellStyle name="40% - Accent4 46 5 2 2" xfId="53903" xr:uid="{7E393A2B-74B5-4A4B-A1C1-A808E2CDE240}"/>
    <cellStyle name="40% - Accent4 46 5 3" xfId="45051" xr:uid="{CCBB09B7-BBAB-47DE-A489-D1DA4E4F9BA4}"/>
    <cellStyle name="40% - Accent4 46 6" xfId="17932" xr:uid="{7E785FEC-D861-4F9A-8C29-AAC528C13C81}"/>
    <cellStyle name="40% - Accent4 46 6 2" xfId="26785" xr:uid="{145889A3-3B57-4EC1-B121-133D2D10ACC1}"/>
    <cellStyle name="40% - Accent4 46 6 2 2" xfId="55462" xr:uid="{E8299764-1B4F-40D2-8783-33F78119F0F1}"/>
    <cellStyle name="40% - Accent4 46 6 3" xfId="46610" xr:uid="{D6D52C64-E204-437F-975D-B84C0CCE089D}"/>
    <cellStyle name="40% - Accent4 46 7" xfId="10673" xr:uid="{111FC290-FF41-45C1-B03B-4AAAEDA75169}"/>
    <cellStyle name="40% - Accent4 46 7 2" xfId="28378" xr:uid="{F6EB4C3B-DD53-494F-B179-0000766E6BD4}"/>
    <cellStyle name="40% - Accent4 46 7 2 2" xfId="57055" xr:uid="{1CF981FF-C9F0-4CC7-BDCE-BA48C7E27397}"/>
    <cellStyle name="40% - Accent4 46 7 3" xfId="39351" xr:uid="{A4019D58-3204-4F16-9094-0AEA021365F3}"/>
    <cellStyle name="40% - Accent4 46 8" xfId="19526" xr:uid="{00995718-4D16-42F1-B2A2-5EC648EB81E7}"/>
    <cellStyle name="40% - Accent4 46 8 2" xfId="48203" xr:uid="{4E7A7F31-24A6-46AA-8CE7-58B8C8223649}"/>
    <cellStyle name="40% - Accent4 46 9" xfId="33646" xr:uid="{096CB2C1-8508-499C-974B-CC191C2EF7DA}"/>
    <cellStyle name="40% - Accent4 47" xfId="4983" xr:uid="{A29C6842-F655-424C-A519-E94D203188E1}"/>
    <cellStyle name="40% - Accent4 47 2" xfId="6334" xr:uid="{836E85D6-CB1A-4DCB-B5FB-DCAA83524283}"/>
    <cellStyle name="40% - Accent4 47 2 2" xfId="12046" xr:uid="{13BA9D62-EF27-4446-B93D-2EBE5EF542ED}"/>
    <cellStyle name="40% - Accent4 47 2 2 2" xfId="40724" xr:uid="{704ACA7C-EDEB-41F2-9635-CABB5DCA5B12}"/>
    <cellStyle name="40% - Accent4 47 2 3" xfId="20899" xr:uid="{AA9FC7BF-8C30-4806-8A7D-920700ED95CB}"/>
    <cellStyle name="40% - Accent4 47 2 3 2" xfId="49576" xr:uid="{EED09892-378F-43FE-8A9A-333EED5F1C65}"/>
    <cellStyle name="40% - Accent4 47 2 4" xfId="35019" xr:uid="{89F0E925-A05B-4A5F-8A6E-E028D22DE1E8}"/>
    <cellStyle name="40% - Accent4 47 3" xfId="7751" xr:uid="{404BE907-BC10-41BD-90F1-392E50864BCF}"/>
    <cellStyle name="40% - Accent4 47 3 2" xfId="13463" xr:uid="{4A654A42-D061-4CA2-8E5D-87FB9B966CD2}"/>
    <cellStyle name="40% - Accent4 47 3 2 2" xfId="42141" xr:uid="{D904CD53-8C88-4C77-9297-E969CD082AF4}"/>
    <cellStyle name="40% - Accent4 47 3 3" xfId="22316" xr:uid="{CFD25159-5102-4F05-A159-1920F98ED0C3}"/>
    <cellStyle name="40% - Accent4 47 3 3 2" xfId="50993" xr:uid="{6AD6E50B-7916-40EE-95B2-D08279A68FA7}"/>
    <cellStyle name="40% - Accent4 47 3 4" xfId="36436" xr:uid="{32DACF80-8013-4EE6-B3DA-F980A86294DF}"/>
    <cellStyle name="40% - Accent4 47 4" xfId="9168" xr:uid="{6C6EDD84-B474-4F02-BC42-A06CEF524AB3}"/>
    <cellStyle name="40% - Accent4 47 4 2" xfId="14880" xr:uid="{EAC3F968-85EE-4A16-93CB-B200E17E3106}"/>
    <cellStyle name="40% - Accent4 47 4 2 2" xfId="43558" xr:uid="{EF2E1F5D-EAEA-4666-B6E5-8A63ECA9F60B}"/>
    <cellStyle name="40% - Accent4 47 4 3" xfId="23733" xr:uid="{E1252960-49EE-47DC-8812-2CB20E241B01}"/>
    <cellStyle name="40% - Accent4 47 4 3 2" xfId="52410" xr:uid="{FE7416D1-6068-4DC3-849D-D01D5D408C49}"/>
    <cellStyle name="40% - Accent4 47 4 4" xfId="37853" xr:uid="{1400B605-8626-4F5D-B58D-DA20D0B77554}"/>
    <cellStyle name="40% - Accent4 47 5" xfId="16395" xr:uid="{534A7672-A118-4E21-B03D-C053E3E13E34}"/>
    <cellStyle name="40% - Accent4 47 5 2" xfId="25248" xr:uid="{F63AA7E7-517E-42C0-8659-E2127D4B9EE7}"/>
    <cellStyle name="40% - Accent4 47 5 2 2" xfId="53925" xr:uid="{CE867B54-78EF-4D85-A7E9-E4EF2FD74024}"/>
    <cellStyle name="40% - Accent4 47 5 3" xfId="45073" xr:uid="{C8BE7D67-D708-4DA7-B32E-B826F068BBF6}"/>
    <cellStyle name="40% - Accent4 47 6" xfId="17954" xr:uid="{94DCF0B7-33D8-443D-86F8-DD4393D3CDF6}"/>
    <cellStyle name="40% - Accent4 47 6 2" xfId="26807" xr:uid="{79D9A562-2650-4DCC-9A49-1A617136640F}"/>
    <cellStyle name="40% - Accent4 47 6 2 2" xfId="55484" xr:uid="{329A6EC6-8AF2-4C18-B7AC-9390FAC52930}"/>
    <cellStyle name="40% - Accent4 47 6 3" xfId="46632" xr:uid="{8D713B15-3DC8-4F01-B14B-D2EAE361FA44}"/>
    <cellStyle name="40% - Accent4 47 7" xfId="10695" xr:uid="{12F91489-3DAD-4123-AD5C-788C6A3C3F52}"/>
    <cellStyle name="40% - Accent4 47 7 2" xfId="28400" xr:uid="{2CA2DD7B-8959-4915-8796-96AD0DA51DA5}"/>
    <cellStyle name="40% - Accent4 47 7 2 2" xfId="57077" xr:uid="{1E080101-69A7-4555-9AD9-EE88DFA0C04A}"/>
    <cellStyle name="40% - Accent4 47 7 3" xfId="39373" xr:uid="{6F0BD76B-28A7-47CE-B746-265E09ABC1B6}"/>
    <cellStyle name="40% - Accent4 47 8" xfId="19548" xr:uid="{B4C1FDBE-55C5-4B52-B586-BA3F825EFF28}"/>
    <cellStyle name="40% - Accent4 47 8 2" xfId="48225" xr:uid="{29AEBFFB-49DE-4F7B-9528-D2691D65E829}"/>
    <cellStyle name="40% - Accent4 47 9" xfId="33668" xr:uid="{EB468CCD-98FE-415C-B3F2-5FA883A54CDE}"/>
    <cellStyle name="40% - Accent4 48" xfId="5005" xr:uid="{C3EF8FE8-6A11-488D-AB03-957F79ED58A7}"/>
    <cellStyle name="40% - Accent4 48 2" xfId="6356" xr:uid="{74DE4E59-4287-4625-B4B7-8FFD23355B3F}"/>
    <cellStyle name="40% - Accent4 48 2 2" xfId="12068" xr:uid="{E022ACB9-AD6C-4D38-8353-F2AB9A929263}"/>
    <cellStyle name="40% - Accent4 48 2 2 2" xfId="40746" xr:uid="{404D5360-5EBC-47D4-B0A8-F0587945E62F}"/>
    <cellStyle name="40% - Accent4 48 2 3" xfId="20921" xr:uid="{805B16C4-8311-4505-A04B-3A41C78F2797}"/>
    <cellStyle name="40% - Accent4 48 2 3 2" xfId="49598" xr:uid="{67247909-9985-4AEA-A5E6-7506578EDF9D}"/>
    <cellStyle name="40% - Accent4 48 2 4" xfId="35041" xr:uid="{9A464DA8-9F95-4E2A-8517-CC49DC9682E3}"/>
    <cellStyle name="40% - Accent4 48 3" xfId="7773" xr:uid="{3DE010F5-437E-4C90-A488-88D5C599D4F2}"/>
    <cellStyle name="40% - Accent4 48 3 2" xfId="13485" xr:uid="{86332BAD-359A-4819-A5D2-2BB14B8CCD00}"/>
    <cellStyle name="40% - Accent4 48 3 2 2" xfId="42163" xr:uid="{C2681389-55C4-4B58-84B3-635A86FD6B2F}"/>
    <cellStyle name="40% - Accent4 48 3 3" xfId="22338" xr:uid="{B594F600-7CD9-440F-9383-7671B5AD58D8}"/>
    <cellStyle name="40% - Accent4 48 3 3 2" xfId="51015" xr:uid="{ED04575E-7FC9-46A7-9FD7-08F062E33A87}"/>
    <cellStyle name="40% - Accent4 48 3 4" xfId="36458" xr:uid="{E307F61A-E5BF-4159-85D3-0A5FB57BCA99}"/>
    <cellStyle name="40% - Accent4 48 4" xfId="9190" xr:uid="{B12F5F4F-AB31-45C4-A498-B109A3329B76}"/>
    <cellStyle name="40% - Accent4 48 4 2" xfId="14902" xr:uid="{BB210987-3411-45AE-86D5-2E461F287D61}"/>
    <cellStyle name="40% - Accent4 48 4 2 2" xfId="43580" xr:uid="{722C96E1-D906-4023-BE28-8010C1AEC100}"/>
    <cellStyle name="40% - Accent4 48 4 3" xfId="23755" xr:uid="{26646357-58BB-497F-BD1C-B5E8FE13E242}"/>
    <cellStyle name="40% - Accent4 48 4 3 2" xfId="52432" xr:uid="{623BCDA0-92A4-4FD8-BFA0-90A07DA24F7E}"/>
    <cellStyle name="40% - Accent4 48 4 4" xfId="37875" xr:uid="{6073CFE7-2BE5-4907-8D9B-3DB8A3FD4C37}"/>
    <cellStyle name="40% - Accent4 48 5" xfId="16417" xr:uid="{C8A9672A-C39D-467C-BF76-5BE800B6DACD}"/>
    <cellStyle name="40% - Accent4 48 5 2" xfId="25270" xr:uid="{410E396D-6D56-4595-B1DF-CA36BFEB837A}"/>
    <cellStyle name="40% - Accent4 48 5 2 2" xfId="53947" xr:uid="{35767E79-7A39-41C4-AAC9-DAEEE7E04B95}"/>
    <cellStyle name="40% - Accent4 48 5 3" xfId="45095" xr:uid="{6E003B22-5FD9-4558-B891-E3DE32D8BA7B}"/>
    <cellStyle name="40% - Accent4 48 6" xfId="17976" xr:uid="{520A25F4-DF38-4DD1-822E-2D6096AB8EC5}"/>
    <cellStyle name="40% - Accent4 48 6 2" xfId="26829" xr:uid="{B81FABB8-48E3-4349-83B0-6350B1B1710B}"/>
    <cellStyle name="40% - Accent4 48 6 2 2" xfId="55506" xr:uid="{8B193458-2F49-42D8-9B19-990CCBA8230D}"/>
    <cellStyle name="40% - Accent4 48 6 3" xfId="46654" xr:uid="{F53C421C-A746-4146-B18A-B0C25E4A7BA6}"/>
    <cellStyle name="40% - Accent4 48 7" xfId="10717" xr:uid="{05748CCE-5849-4946-99D6-57E8DBCAEB2D}"/>
    <cellStyle name="40% - Accent4 48 7 2" xfId="28422" xr:uid="{0B1A97EB-F013-4FB1-8CEC-C4AFC3AA5969}"/>
    <cellStyle name="40% - Accent4 48 7 2 2" xfId="57099" xr:uid="{66711994-8620-487B-8477-9A6CBB2EAD5D}"/>
    <cellStyle name="40% - Accent4 48 7 3" xfId="39395" xr:uid="{75C35834-204E-4A2C-8E92-45E9D9476C75}"/>
    <cellStyle name="40% - Accent4 48 8" xfId="19570" xr:uid="{F175C16D-7366-4CF5-A586-24DA75B18838}"/>
    <cellStyle name="40% - Accent4 48 8 2" xfId="48247" xr:uid="{30A07CA4-B258-4CE0-A3B5-15A07F23D578}"/>
    <cellStyle name="40% - Accent4 48 9" xfId="33690" xr:uid="{D1DD8205-7845-4AE9-8941-DFA7DB744D1D}"/>
    <cellStyle name="40% - Accent4 49" xfId="5027" xr:uid="{CF0CF364-81A1-43DA-93C2-ECEB19542858}"/>
    <cellStyle name="40% - Accent4 49 2" xfId="6378" xr:uid="{877F5AFA-FDD7-47D1-87B6-6CA3CA04E352}"/>
    <cellStyle name="40% - Accent4 49 2 2" xfId="12090" xr:uid="{C8823177-A9B0-46E6-AB53-64E79FBE2CAF}"/>
    <cellStyle name="40% - Accent4 49 2 2 2" xfId="40768" xr:uid="{B867741B-38D4-4F75-A1A3-69A20EF0A3B2}"/>
    <cellStyle name="40% - Accent4 49 2 3" xfId="20943" xr:uid="{464B44F1-7898-4E71-BB20-6AB2266290FA}"/>
    <cellStyle name="40% - Accent4 49 2 3 2" xfId="49620" xr:uid="{6DF3BACD-9B81-4567-8FDA-73A8DB69DD66}"/>
    <cellStyle name="40% - Accent4 49 2 4" xfId="35063" xr:uid="{C9B4A199-5AEE-4627-9616-557221844FB7}"/>
    <cellStyle name="40% - Accent4 49 3" xfId="7795" xr:uid="{30316026-2614-4802-8104-3E43B6030A96}"/>
    <cellStyle name="40% - Accent4 49 3 2" xfId="13507" xr:uid="{CADBC430-10E9-4965-95DF-F759D1B17CCD}"/>
    <cellStyle name="40% - Accent4 49 3 2 2" xfId="42185" xr:uid="{91EAED11-0C80-4ADC-9795-2599F73B81C7}"/>
    <cellStyle name="40% - Accent4 49 3 3" xfId="22360" xr:uid="{D6EA5772-E0AF-428A-8C6D-819079F9AEEB}"/>
    <cellStyle name="40% - Accent4 49 3 3 2" xfId="51037" xr:uid="{1E901BF8-BB18-4A6E-80D2-AF939AA7799B}"/>
    <cellStyle name="40% - Accent4 49 3 4" xfId="36480" xr:uid="{B52241A3-31F5-458B-84AF-6BC5963ADEA6}"/>
    <cellStyle name="40% - Accent4 49 4" xfId="9212" xr:uid="{D54A2C8C-96E1-43B0-9DD6-7E8CE29A69EC}"/>
    <cellStyle name="40% - Accent4 49 4 2" xfId="14924" xr:uid="{2680C94A-E0B6-4F28-8F67-0D058F0B7E6B}"/>
    <cellStyle name="40% - Accent4 49 4 2 2" xfId="43602" xr:uid="{26B3B61C-DF32-4F8F-BB69-1AC9BA1F195F}"/>
    <cellStyle name="40% - Accent4 49 4 3" xfId="23777" xr:uid="{493DE34D-DC6D-4873-A5D6-5C7FF990DA2C}"/>
    <cellStyle name="40% - Accent4 49 4 3 2" xfId="52454" xr:uid="{CD341C9A-EBA1-47D8-A88E-D0CA26E14778}"/>
    <cellStyle name="40% - Accent4 49 4 4" xfId="37897" xr:uid="{E3E57C69-5851-452F-85AD-0496ECA9C149}"/>
    <cellStyle name="40% - Accent4 49 5" xfId="16439" xr:uid="{CCE236A4-8CEF-47C6-93E0-75078456A79D}"/>
    <cellStyle name="40% - Accent4 49 5 2" xfId="25292" xr:uid="{601BE505-DB24-4D90-9557-6DEEAB590F08}"/>
    <cellStyle name="40% - Accent4 49 5 2 2" xfId="53969" xr:uid="{2F3098C8-235D-429D-B302-2F88A593EC64}"/>
    <cellStyle name="40% - Accent4 49 5 3" xfId="45117" xr:uid="{7437947E-9BE5-4892-BD35-5AB7129FDA93}"/>
    <cellStyle name="40% - Accent4 49 6" xfId="17998" xr:uid="{3BFEF67D-E8A5-45D2-BDEF-FAF1397BAB99}"/>
    <cellStyle name="40% - Accent4 49 6 2" xfId="26851" xr:uid="{33404EE6-9541-4DCC-AADB-E3151D22B9E0}"/>
    <cellStyle name="40% - Accent4 49 6 2 2" xfId="55528" xr:uid="{65B83469-7574-490D-9351-B9DECCEF7BD3}"/>
    <cellStyle name="40% - Accent4 49 6 3" xfId="46676" xr:uid="{5BED4A2B-5F65-495F-8354-48EE329C8FE9}"/>
    <cellStyle name="40% - Accent4 49 7" xfId="10739" xr:uid="{8FECA118-4A52-4249-A942-78E7821E77B7}"/>
    <cellStyle name="40% - Accent4 49 7 2" xfId="28444" xr:uid="{19AE2AB3-BE6C-4587-9722-83998EBF0DCA}"/>
    <cellStyle name="40% - Accent4 49 7 2 2" xfId="57121" xr:uid="{4F1C5FA0-1EB8-4698-893F-CA44F5ACD578}"/>
    <cellStyle name="40% - Accent4 49 7 3" xfId="39417" xr:uid="{B09B6150-FA9F-40DB-9721-9F52570029CB}"/>
    <cellStyle name="40% - Accent4 49 8" xfId="19592" xr:uid="{84CEB118-3F5F-46F9-A48C-81641B4546A1}"/>
    <cellStyle name="40% - Accent4 49 8 2" xfId="48269" xr:uid="{DCC7217B-DF80-45BF-B5FF-EF810781AE90}"/>
    <cellStyle name="40% - Accent4 49 9" xfId="33712" xr:uid="{780AEC27-0F26-4D58-91CB-9E1310CCF810}"/>
    <cellStyle name="40% - Accent4 5" xfId="252" xr:uid="{7AE0C124-9E5C-427C-B240-34250C27D991}"/>
    <cellStyle name="40% - Accent4 5 10" xfId="4059" xr:uid="{3866A9A6-A62B-4968-99C4-E673AB54061E}"/>
    <cellStyle name="40% - Accent4 5 10 2" xfId="32744" xr:uid="{EFE9AC37-FA97-42FB-93D2-E56F7BCB82FB}"/>
    <cellStyle name="40% - Accent4 5 11" xfId="9771" xr:uid="{2D5BD369-2F48-4B9C-A118-D05607540781}"/>
    <cellStyle name="40% - Accent4 5 11 2" xfId="38449" xr:uid="{70F4AD0C-4809-45C0-BB9A-9208A1CA53F7}"/>
    <cellStyle name="40% - Accent4 5 12" xfId="18624" xr:uid="{72FFFAE1-6123-4A0D-A050-F7F83400B4A1}"/>
    <cellStyle name="40% - Accent4 5 12 2" xfId="47301" xr:uid="{93338592-9D3B-4FB0-A725-AC583EA2943F}"/>
    <cellStyle name="40% - Accent4 5 13" xfId="29169" xr:uid="{442EF223-12AA-4F16-A18C-62FDDE08FAF6}"/>
    <cellStyle name="40% - Accent4 5 2" xfId="329" xr:uid="{711E94FB-24D9-486C-B38B-477EB73D44B3}"/>
    <cellStyle name="40% - Accent4 5 2 2" xfId="2296" xr:uid="{2A112D85-C726-47CF-9A9B-F93035AC1B2B}"/>
    <cellStyle name="40% - Accent4 5 2 2 2" xfId="31036" xr:uid="{2F5CDCE0-AF43-4901-803C-1CA2E4554D96}"/>
    <cellStyle name="40% - Accent4 5 2 3" xfId="5410" xr:uid="{616CB4C7-71C4-4F30-B022-F28C39C21178}"/>
    <cellStyle name="40% - Accent4 5 2 3 2" xfId="34095" xr:uid="{7D9DCF29-6B69-48AD-A2B4-D75EB6E8BFC8}"/>
    <cellStyle name="40% - Accent4 5 2 4" xfId="11122" xr:uid="{8BCBB988-D3B8-46BC-A368-6E793F410B7F}"/>
    <cellStyle name="40% - Accent4 5 2 4 2" xfId="39800" xr:uid="{436C7B05-71C7-4955-901C-9908188A9F31}"/>
    <cellStyle name="40% - Accent4 5 2 5" xfId="19975" xr:uid="{87798608-3ED8-43B9-B24D-B8DFD42B702F}"/>
    <cellStyle name="40% - Accent4 5 2 5 2" xfId="48652" xr:uid="{A1F7444E-E030-4524-90B9-653B74DF8063}"/>
    <cellStyle name="40% - Accent4 5 2 6" xfId="29243" xr:uid="{5D402F0F-AE36-490E-95CF-FB8F57B06CF7}"/>
    <cellStyle name="40% - Accent4 5 3" xfId="438" xr:uid="{2CB73963-B667-4819-9651-7BF7A8923AFB}"/>
    <cellStyle name="40% - Accent4 5 3 2" xfId="2392" xr:uid="{AA771666-7C42-480E-9DFF-C0865B010F8E}"/>
    <cellStyle name="40% - Accent4 5 3 2 2" xfId="31132" xr:uid="{99839096-8F82-4B03-B574-421D5CEADE8F}"/>
    <cellStyle name="40% - Accent4 5 3 3" xfId="6827" xr:uid="{3C84B722-DA57-44BB-9344-CC745EF194BF}"/>
    <cellStyle name="40% - Accent4 5 3 3 2" xfId="35512" xr:uid="{924CBFE7-CF59-47BC-BC6D-C50865AF2C9C}"/>
    <cellStyle name="40% - Accent4 5 3 4" xfId="12539" xr:uid="{B517A1B9-1A3A-4757-B14D-C909AF42B608}"/>
    <cellStyle name="40% - Accent4 5 3 4 2" xfId="41217" xr:uid="{3FD1A8FF-4855-4F30-A23E-D0E8B40A9E90}"/>
    <cellStyle name="40% - Accent4 5 3 5" xfId="21392" xr:uid="{52FBD24D-6130-4DDC-B60E-DA8AFF852CBB}"/>
    <cellStyle name="40% - Accent4 5 3 5 2" xfId="50069" xr:uid="{C5B54FCF-EFA6-4A28-B4B1-B38694CBFF5E}"/>
    <cellStyle name="40% - Accent4 5 3 6" xfId="29339" xr:uid="{EAD788A5-D54F-4840-8AD1-6E453E9BAB2B}"/>
    <cellStyle name="40% - Accent4 5 4" xfId="557" xr:uid="{03506C4A-6212-4F07-B4D7-A0FC93CFDF37}"/>
    <cellStyle name="40% - Accent4 5 4 2" xfId="2511" xr:uid="{3124F896-9C25-4135-B16C-973CEB6D3B60}"/>
    <cellStyle name="40% - Accent4 5 4 2 2" xfId="31251" xr:uid="{77AE093A-0FFC-4476-ACB9-23B156F563DD}"/>
    <cellStyle name="40% - Accent4 5 4 3" xfId="8244" xr:uid="{76A8D788-80A8-464C-988E-BC384D885604}"/>
    <cellStyle name="40% - Accent4 5 4 3 2" xfId="36929" xr:uid="{43879133-81C7-4714-A471-745ECD3B0709}"/>
    <cellStyle name="40% - Accent4 5 4 4" xfId="13956" xr:uid="{7BBB31B7-9DAA-4596-B462-D28721DD2F95}"/>
    <cellStyle name="40% - Accent4 5 4 4 2" xfId="42634" xr:uid="{ADB0BD85-B7B5-4383-ADC4-A240999E4422}"/>
    <cellStyle name="40% - Accent4 5 4 5" xfId="22809" xr:uid="{46F78FCB-3725-4B94-9D08-F969A8F1DDF9}"/>
    <cellStyle name="40% - Accent4 5 4 5 2" xfId="51486" xr:uid="{B322D936-5118-4840-8D9B-E794E6444AD2}"/>
    <cellStyle name="40% - Accent4 5 4 6" xfId="29458" xr:uid="{E378F8A6-DDFB-4085-BA16-EF569B499C07}"/>
    <cellStyle name="40% - Accent4 5 5" xfId="698" xr:uid="{3E42F1A7-ADF1-4AD4-8FEF-AE2D80753939}"/>
    <cellStyle name="40% - Accent4 5 5 2" xfId="2652" xr:uid="{6AFDF8B7-29C0-4D3D-9B52-095F14694B80}"/>
    <cellStyle name="40% - Accent4 5 5 2 2" xfId="31392" xr:uid="{5448AAC0-282B-4147-A4C1-BEEEAA16540B}"/>
    <cellStyle name="40% - Accent4 5 5 3" xfId="15471" xr:uid="{274D1671-EC19-4A54-8E66-4971455637F5}"/>
    <cellStyle name="40% - Accent4 5 5 3 2" xfId="44149" xr:uid="{54779736-81A0-44FB-BF41-523096722D91}"/>
    <cellStyle name="40% - Accent4 5 5 4" xfId="24324" xr:uid="{7D550606-0208-4DBE-9A61-8DFCE0296A58}"/>
    <cellStyle name="40% - Accent4 5 5 4 2" xfId="53001" xr:uid="{8A953C7D-8B19-4E60-92E5-FA7F8C5696F4}"/>
    <cellStyle name="40% - Accent4 5 5 5" xfId="29599" xr:uid="{115E5FD2-0A51-4559-8C62-FA0CED2DBF78}"/>
    <cellStyle name="40% - Accent4 5 6" xfId="971" xr:uid="{0ACD0BB6-3DF8-4727-802F-3343A66E8A1E}"/>
    <cellStyle name="40% - Accent4 5 6 2" xfId="2925" xr:uid="{D7EFFD63-A2DB-4715-9B8D-C4BDEB032C8E}"/>
    <cellStyle name="40% - Accent4 5 6 2 2" xfId="31665" xr:uid="{3E9FCE96-5EAE-4552-9DD6-33913262202B}"/>
    <cellStyle name="40% - Accent4 5 6 3" xfId="17030" xr:uid="{10954481-D728-4A48-8708-E42496979645}"/>
    <cellStyle name="40% - Accent4 5 6 3 2" xfId="45708" xr:uid="{92F330B7-255F-40FE-AC38-189790BAA730}"/>
    <cellStyle name="40% - Accent4 5 6 4" xfId="25883" xr:uid="{30A4EA5F-FC8E-4725-AAF9-3DCC648151BA}"/>
    <cellStyle name="40% - Accent4 5 6 4 2" xfId="54560" xr:uid="{0C8E29E1-405C-4E14-B573-9A96499F6A13}"/>
    <cellStyle name="40% - Accent4 5 6 5" xfId="29872" xr:uid="{0376190D-5C47-4DA9-BDD1-66AB09743945}"/>
    <cellStyle name="40% - Accent4 5 7" xfId="1266" xr:uid="{37AF79AA-C52F-44ED-BFF3-E813892CDC3E}"/>
    <cellStyle name="40% - Accent4 5 7 2" xfId="3220" xr:uid="{AAA87DF0-9483-459B-9D4C-D35AA68FA584}"/>
    <cellStyle name="40% - Accent4 5 7 2 2" xfId="31960" xr:uid="{A9C0998D-1620-423C-BDCA-D835E17E9D96}"/>
    <cellStyle name="40% - Accent4 5 7 3" xfId="27476" xr:uid="{A4FE91A1-13AB-4920-9DC6-0B8E219EF435}"/>
    <cellStyle name="40% - Accent4 5 7 3 2" xfId="56153" xr:uid="{20DDE156-E11C-4385-B071-82C2025EED9B}"/>
    <cellStyle name="40% - Accent4 5 7 4" xfId="30167" xr:uid="{6D6BE13D-F0E4-4417-8A4F-A9587C40E07E}"/>
    <cellStyle name="40% - Accent4 5 8" xfId="1605" xr:uid="{C6B3F02B-5186-492D-BAFC-DA16000F8F53}"/>
    <cellStyle name="40% - Accent4 5 8 2" xfId="3559" xr:uid="{EA0C6B5D-3358-43CC-9535-6500DD267F5B}"/>
    <cellStyle name="40% - Accent4 5 8 2 2" xfId="32299" xr:uid="{1A679370-4D61-456A-A298-B540BDE61E5C}"/>
    <cellStyle name="40% - Accent4 5 8 3" xfId="30506" xr:uid="{49FF63CC-7991-42A1-AE63-0213717B08E1}"/>
    <cellStyle name="40% - Accent4 5 9" xfId="2220" xr:uid="{ADB328B9-4093-471F-98B6-FE4430BFA257}"/>
    <cellStyle name="40% - Accent4 5 9 2" xfId="30961" xr:uid="{2FBD9696-8987-4A73-8548-645C2658C87A}"/>
    <cellStyle name="40% - Accent4 50" xfId="5049" xr:uid="{AC0DD847-84D7-491C-B390-F984B188CE7E}"/>
    <cellStyle name="40% - Accent4 50 2" xfId="6400" xr:uid="{1BBD08BE-0AA5-4E60-9F01-5A236FAAF0B2}"/>
    <cellStyle name="40% - Accent4 50 2 2" xfId="12112" xr:uid="{58DDC5F3-BCD8-44D5-83CB-9977CA848D50}"/>
    <cellStyle name="40% - Accent4 50 2 2 2" xfId="40790" xr:uid="{A4DD15AA-6B61-4D90-ACA9-D989A8D3A724}"/>
    <cellStyle name="40% - Accent4 50 2 3" xfId="20965" xr:uid="{848A338C-4761-43F5-BCA1-C72F676B8DDC}"/>
    <cellStyle name="40% - Accent4 50 2 3 2" xfId="49642" xr:uid="{9F51AB9B-8E0B-4721-BF4C-9826D12A4FA0}"/>
    <cellStyle name="40% - Accent4 50 2 4" xfId="35085" xr:uid="{8D9236D6-F227-4544-B15F-782A0896D93F}"/>
    <cellStyle name="40% - Accent4 50 3" xfId="7817" xr:uid="{993F21AD-AE79-4BCE-9F74-1AF6BFEAE6D8}"/>
    <cellStyle name="40% - Accent4 50 3 2" xfId="13529" xr:uid="{923CD331-645F-4DAE-94E1-448AD468B113}"/>
    <cellStyle name="40% - Accent4 50 3 2 2" xfId="42207" xr:uid="{17DA6719-DE56-460F-A568-1AD966F8ECD0}"/>
    <cellStyle name="40% - Accent4 50 3 3" xfId="22382" xr:uid="{6FD515C0-FA83-4B47-A3F5-4BDA9364ED39}"/>
    <cellStyle name="40% - Accent4 50 3 3 2" xfId="51059" xr:uid="{1463BDF1-A707-41A5-9FD1-A233B10A2984}"/>
    <cellStyle name="40% - Accent4 50 3 4" xfId="36502" xr:uid="{BE717B67-8E31-4468-9190-955DB4E00F8F}"/>
    <cellStyle name="40% - Accent4 50 4" xfId="9234" xr:uid="{064177AC-B642-44AC-BB9D-0FEB13F606E7}"/>
    <cellStyle name="40% - Accent4 50 4 2" xfId="14946" xr:uid="{3F7D5B6A-80DF-4C2F-B6B0-96D1015B7798}"/>
    <cellStyle name="40% - Accent4 50 4 2 2" xfId="43624" xr:uid="{659FF532-1C4D-453C-9291-F920B7A694C8}"/>
    <cellStyle name="40% - Accent4 50 4 3" xfId="23799" xr:uid="{0336DAEC-8742-4F22-940F-E22C1BA9A49D}"/>
    <cellStyle name="40% - Accent4 50 4 3 2" xfId="52476" xr:uid="{145D02E2-3E6D-4E46-A53F-F32653CE05D9}"/>
    <cellStyle name="40% - Accent4 50 4 4" xfId="37919" xr:uid="{C994990B-2FE8-43F9-BFB7-06BEF501C1B5}"/>
    <cellStyle name="40% - Accent4 50 5" xfId="16461" xr:uid="{CF7BD859-B4DF-4E01-83D8-EA3E8B8AEF1D}"/>
    <cellStyle name="40% - Accent4 50 5 2" xfId="25314" xr:uid="{BA7DE756-C45C-4459-A052-170FD366BF4F}"/>
    <cellStyle name="40% - Accent4 50 5 2 2" xfId="53991" xr:uid="{1F1BB4CF-CA86-427C-A04F-DAE8D8379566}"/>
    <cellStyle name="40% - Accent4 50 5 3" xfId="45139" xr:uid="{4449FEE3-A983-47FA-BF87-FA7291D53D91}"/>
    <cellStyle name="40% - Accent4 50 6" xfId="18020" xr:uid="{9305F7F9-15E3-443F-B346-5B9C23C0E040}"/>
    <cellStyle name="40% - Accent4 50 6 2" xfId="26873" xr:uid="{A635E339-EB73-4D36-92B2-48287DCC0E8F}"/>
    <cellStyle name="40% - Accent4 50 6 2 2" xfId="55550" xr:uid="{274A7CE3-0047-4C0D-9923-8BBFEECB7656}"/>
    <cellStyle name="40% - Accent4 50 6 3" xfId="46698" xr:uid="{19D47508-2A5A-4365-96E6-FA0899F4A08D}"/>
    <cellStyle name="40% - Accent4 50 7" xfId="10761" xr:uid="{F559F705-5407-4731-B167-7970A313D156}"/>
    <cellStyle name="40% - Accent4 50 7 2" xfId="28466" xr:uid="{25AF01FE-1D72-457B-8A3A-24FD77FC974C}"/>
    <cellStyle name="40% - Accent4 50 7 2 2" xfId="57143" xr:uid="{76EF22BC-ED30-4D96-99A1-449DD927DC1A}"/>
    <cellStyle name="40% - Accent4 50 7 3" xfId="39439" xr:uid="{31940DD9-F438-4E9E-A62B-CECEC4D978B9}"/>
    <cellStyle name="40% - Accent4 50 8" xfId="19614" xr:uid="{47428BF9-82F1-4999-921D-0B42EF69A088}"/>
    <cellStyle name="40% - Accent4 50 8 2" xfId="48291" xr:uid="{DC424BD9-7139-4EB3-83A8-989F0D9D9B36}"/>
    <cellStyle name="40% - Accent4 50 9" xfId="33734" xr:uid="{E06F17C3-490F-4FDD-AD30-FF5ABF8BDEAF}"/>
    <cellStyle name="40% - Accent4 51" xfId="5071" xr:uid="{0FDFE5D5-7708-441B-94C0-4E705495C50F}"/>
    <cellStyle name="40% - Accent4 51 2" xfId="6422" xr:uid="{DA0D2E47-B633-4C7F-A45C-DF514D57E13F}"/>
    <cellStyle name="40% - Accent4 51 2 2" xfId="12134" xr:uid="{7562A27C-4451-4413-AAAD-595280BB0363}"/>
    <cellStyle name="40% - Accent4 51 2 2 2" xfId="40812" xr:uid="{E3146090-21F3-4F5B-B785-C433BEDFFC56}"/>
    <cellStyle name="40% - Accent4 51 2 3" xfId="20987" xr:uid="{B35BA9CE-0F35-47A0-A079-E8F05365435E}"/>
    <cellStyle name="40% - Accent4 51 2 3 2" xfId="49664" xr:uid="{B001E30B-0038-496D-B7D3-FE12E8E30C99}"/>
    <cellStyle name="40% - Accent4 51 2 4" xfId="35107" xr:uid="{71B20A9B-F6E8-497A-B190-803724C29C86}"/>
    <cellStyle name="40% - Accent4 51 3" xfId="7839" xr:uid="{673A968F-495C-412B-846F-476AEFEE363A}"/>
    <cellStyle name="40% - Accent4 51 3 2" xfId="13551" xr:uid="{CD096E15-2A28-4603-8D72-EB3DDC51BE39}"/>
    <cellStyle name="40% - Accent4 51 3 2 2" xfId="42229" xr:uid="{D96E9B1D-23BD-43AC-B973-D4E07067163F}"/>
    <cellStyle name="40% - Accent4 51 3 3" xfId="22404" xr:uid="{82BA3854-935A-410D-9654-37BAD9FEEE9F}"/>
    <cellStyle name="40% - Accent4 51 3 3 2" xfId="51081" xr:uid="{CE35A540-565B-4D62-83D4-B66F78B0D2CE}"/>
    <cellStyle name="40% - Accent4 51 3 4" xfId="36524" xr:uid="{07955C62-8135-4123-A24F-6AEC0A8CF9BB}"/>
    <cellStyle name="40% - Accent4 51 4" xfId="9256" xr:uid="{71CF86AB-8446-4D0C-945F-B1C6B4053CF7}"/>
    <cellStyle name="40% - Accent4 51 4 2" xfId="14968" xr:uid="{030CF92F-20B7-471A-99B1-E7D513303CB2}"/>
    <cellStyle name="40% - Accent4 51 4 2 2" xfId="43646" xr:uid="{1FF1A3C6-909E-4E5D-8875-B6280749A53D}"/>
    <cellStyle name="40% - Accent4 51 4 3" xfId="23821" xr:uid="{232DDB1D-F980-4037-8204-374754EBC9B8}"/>
    <cellStyle name="40% - Accent4 51 4 3 2" xfId="52498" xr:uid="{55AC1E74-5368-497B-BC7B-6F72BB87BC12}"/>
    <cellStyle name="40% - Accent4 51 4 4" xfId="37941" xr:uid="{03CE1FBA-82BD-4934-9910-64F0A7E6EF64}"/>
    <cellStyle name="40% - Accent4 51 5" xfId="16483" xr:uid="{6FE2148E-38C8-4819-B458-0B76D81DE42F}"/>
    <cellStyle name="40% - Accent4 51 5 2" xfId="25336" xr:uid="{8E04B32C-3B71-4997-957F-E0D4B4EBA781}"/>
    <cellStyle name="40% - Accent4 51 5 2 2" xfId="54013" xr:uid="{F31DA9CB-5120-4A87-9A94-72477293BEFB}"/>
    <cellStyle name="40% - Accent4 51 5 3" xfId="45161" xr:uid="{7C12B795-E2AD-4C20-994B-666FCB0F3F6B}"/>
    <cellStyle name="40% - Accent4 51 6" xfId="18042" xr:uid="{8A0AA133-701B-4655-85AF-60BDCDE32FC8}"/>
    <cellStyle name="40% - Accent4 51 6 2" xfId="26895" xr:uid="{13E11F00-3796-40B8-8BE7-6DFA7CD6CF3D}"/>
    <cellStyle name="40% - Accent4 51 6 2 2" xfId="55572" xr:uid="{A3B317D0-3D69-4EB9-A18B-643A9E2A839B}"/>
    <cellStyle name="40% - Accent4 51 6 3" xfId="46720" xr:uid="{0D32443D-93A4-47BC-9382-99062C7E18EC}"/>
    <cellStyle name="40% - Accent4 51 7" xfId="10783" xr:uid="{104B7011-FE9C-4245-B71F-2D353EF0AAA6}"/>
    <cellStyle name="40% - Accent4 51 7 2" xfId="28488" xr:uid="{960585DD-0073-49D1-B3AB-1CDEC6936AA2}"/>
    <cellStyle name="40% - Accent4 51 7 2 2" xfId="57165" xr:uid="{C7165EC0-2E6A-478D-9962-ED359528C119}"/>
    <cellStyle name="40% - Accent4 51 7 3" xfId="39461" xr:uid="{5EB25331-AB7B-4391-B905-2657449AAAD3}"/>
    <cellStyle name="40% - Accent4 51 8" xfId="19636" xr:uid="{223400C5-BA83-4207-A433-FDE5BFF9017F}"/>
    <cellStyle name="40% - Accent4 51 8 2" xfId="48313" xr:uid="{850C715A-4ED7-47C5-80D8-9A8AC8E21AA3}"/>
    <cellStyle name="40% - Accent4 51 9" xfId="33756" xr:uid="{58E6A2A5-B589-4870-857A-2460B440AF21}"/>
    <cellStyle name="40% - Accent4 52" xfId="5093" xr:uid="{F466FB6E-D981-49FA-AD88-21114DCC44CD}"/>
    <cellStyle name="40% - Accent4 52 2" xfId="6444" xr:uid="{F3A60B3E-8C7E-404C-843B-ECFB01873F14}"/>
    <cellStyle name="40% - Accent4 52 2 2" xfId="12156" xr:uid="{7C4B6577-F223-467C-A768-CA8A62D93323}"/>
    <cellStyle name="40% - Accent4 52 2 2 2" xfId="40834" xr:uid="{98A2F9DD-1468-4BEC-966B-A20FE8338D85}"/>
    <cellStyle name="40% - Accent4 52 2 3" xfId="21009" xr:uid="{174BA94D-DA09-48E5-A596-4FCB2637D23F}"/>
    <cellStyle name="40% - Accent4 52 2 3 2" xfId="49686" xr:uid="{9779B818-7CF6-4B9F-89E6-1569054AC040}"/>
    <cellStyle name="40% - Accent4 52 2 4" xfId="35129" xr:uid="{B9203769-DBE5-43B0-83EA-C8A2D725CB7D}"/>
    <cellStyle name="40% - Accent4 52 3" xfId="7861" xr:uid="{CB2F1982-9F3F-45C2-8D8E-6EB9F6B95B6E}"/>
    <cellStyle name="40% - Accent4 52 3 2" xfId="13573" xr:uid="{FC28EA0F-F024-48DA-8CAC-B5D6D59B6360}"/>
    <cellStyle name="40% - Accent4 52 3 2 2" xfId="42251" xr:uid="{E222758B-2804-4CA2-A83D-1181118D8FF1}"/>
    <cellStyle name="40% - Accent4 52 3 3" xfId="22426" xr:uid="{BC18E0FA-D8A8-4798-B82A-01D064177558}"/>
    <cellStyle name="40% - Accent4 52 3 3 2" xfId="51103" xr:uid="{BDC432FD-D2F1-4125-ADD0-725B602FC255}"/>
    <cellStyle name="40% - Accent4 52 3 4" xfId="36546" xr:uid="{2A7B094C-59F8-4C83-B234-51338B49A4F0}"/>
    <cellStyle name="40% - Accent4 52 4" xfId="9278" xr:uid="{25652715-C580-4AF7-9D57-8E45E523BC2C}"/>
    <cellStyle name="40% - Accent4 52 4 2" xfId="14990" xr:uid="{7A8F41AB-9DFF-4E3F-9B8A-1E76E04C942B}"/>
    <cellStyle name="40% - Accent4 52 4 2 2" xfId="43668" xr:uid="{68E89F7A-9A11-4F14-AE3C-D1DA9F3665B1}"/>
    <cellStyle name="40% - Accent4 52 4 3" xfId="23843" xr:uid="{238399DA-A5CF-4C6F-B3DD-6B95D767DD2C}"/>
    <cellStyle name="40% - Accent4 52 4 3 2" xfId="52520" xr:uid="{BCABB110-DE6F-498C-9130-64E4D638845A}"/>
    <cellStyle name="40% - Accent4 52 4 4" xfId="37963" xr:uid="{30546BE8-021F-41B2-9291-602E7C7E06AE}"/>
    <cellStyle name="40% - Accent4 52 5" xfId="16505" xr:uid="{ACC504A9-A385-4BA8-B30C-CCF0A9AAD1AF}"/>
    <cellStyle name="40% - Accent4 52 5 2" xfId="25358" xr:uid="{3B1621FD-BBDA-4D7E-8ABD-D7CC607B5B3F}"/>
    <cellStyle name="40% - Accent4 52 5 2 2" xfId="54035" xr:uid="{677708AF-F4E6-4EE9-BCD3-368319B4C7B3}"/>
    <cellStyle name="40% - Accent4 52 5 3" xfId="45183" xr:uid="{327AE415-A09C-48B8-B7EC-870636540362}"/>
    <cellStyle name="40% - Accent4 52 6" xfId="18064" xr:uid="{0F6522E2-0FA6-4B34-B897-4EB4386AE2F1}"/>
    <cellStyle name="40% - Accent4 52 6 2" xfId="26917" xr:uid="{0DAF9072-953A-4516-956A-095A60DEB079}"/>
    <cellStyle name="40% - Accent4 52 6 2 2" xfId="55594" xr:uid="{2E3B5B52-C5D7-4980-8BD4-2416BB67001E}"/>
    <cellStyle name="40% - Accent4 52 6 3" xfId="46742" xr:uid="{EDC190CF-3C86-4E8C-B1EF-2CED5AA9DE9C}"/>
    <cellStyle name="40% - Accent4 52 7" xfId="10805" xr:uid="{C35144B8-FC9F-4802-B270-88F747654441}"/>
    <cellStyle name="40% - Accent4 52 7 2" xfId="28510" xr:uid="{C6DAAFE3-F8C2-4A91-889A-F0DBF79D0E87}"/>
    <cellStyle name="40% - Accent4 52 7 2 2" xfId="57187" xr:uid="{84D81CAA-D510-4105-A8AC-9377FF3F7FE1}"/>
    <cellStyle name="40% - Accent4 52 7 3" xfId="39483" xr:uid="{6878AAAE-1457-4065-9E3B-A195D11B4746}"/>
    <cellStyle name="40% - Accent4 52 8" xfId="19658" xr:uid="{CF27F31B-42C0-4DD7-8F43-9CCF959A5A1F}"/>
    <cellStyle name="40% - Accent4 52 8 2" xfId="48335" xr:uid="{0EC4C83D-3C73-4A48-BE38-4418E7983CC7}"/>
    <cellStyle name="40% - Accent4 52 9" xfId="33778" xr:uid="{2438B005-B449-4AA5-BB51-2E8B9CC860A1}"/>
    <cellStyle name="40% - Accent4 53" xfId="5115" xr:uid="{0FFB6DD8-1047-4AE3-A110-52789E5B4C4F}"/>
    <cellStyle name="40% - Accent4 53 2" xfId="6466" xr:uid="{EAA1ECF3-9D4F-4819-8C68-1DE833C83B4E}"/>
    <cellStyle name="40% - Accent4 53 2 2" xfId="12178" xr:uid="{70F96BD2-13B4-407C-A49B-ECBC48A2705E}"/>
    <cellStyle name="40% - Accent4 53 2 2 2" xfId="40856" xr:uid="{22F7FFB8-3F2F-4FD3-9253-04ED81E20AD9}"/>
    <cellStyle name="40% - Accent4 53 2 3" xfId="21031" xr:uid="{056F8A22-9F47-475A-B76C-893AD0D659C5}"/>
    <cellStyle name="40% - Accent4 53 2 3 2" xfId="49708" xr:uid="{D1155132-FE66-43C0-AACD-48E1AC052A72}"/>
    <cellStyle name="40% - Accent4 53 2 4" xfId="35151" xr:uid="{C373D8B0-E296-4439-9F7C-62A17EF73BFC}"/>
    <cellStyle name="40% - Accent4 53 3" xfId="7883" xr:uid="{7FFB45CA-6936-4E29-A099-7683AFBFEF0B}"/>
    <cellStyle name="40% - Accent4 53 3 2" xfId="13595" xr:uid="{9DCA0E10-635B-45AE-B7D3-637EF81F7C67}"/>
    <cellStyle name="40% - Accent4 53 3 2 2" xfId="42273" xr:uid="{3E6461B1-EF20-45B0-8AF6-EF2AEA091070}"/>
    <cellStyle name="40% - Accent4 53 3 3" xfId="22448" xr:uid="{8600B63F-1827-4C7A-8ADF-78FF4CB695CB}"/>
    <cellStyle name="40% - Accent4 53 3 3 2" xfId="51125" xr:uid="{A4AA71D5-67E4-4B46-B3EF-31D906BD9F52}"/>
    <cellStyle name="40% - Accent4 53 3 4" xfId="36568" xr:uid="{44B3DAFD-BB22-4AAC-8EB9-0443145C38BB}"/>
    <cellStyle name="40% - Accent4 53 4" xfId="9300" xr:uid="{7CE602F6-F39F-4634-900E-9629C2041D23}"/>
    <cellStyle name="40% - Accent4 53 4 2" xfId="15012" xr:uid="{9A404412-8706-479E-AD5F-2D64B49266BF}"/>
    <cellStyle name="40% - Accent4 53 4 2 2" xfId="43690" xr:uid="{47CDBDD4-E5FC-47F6-A04B-4471AE62CF3C}"/>
    <cellStyle name="40% - Accent4 53 4 3" xfId="23865" xr:uid="{C7B45D87-8BBF-4341-B089-53389187E1FC}"/>
    <cellStyle name="40% - Accent4 53 4 3 2" xfId="52542" xr:uid="{52F65D7F-FF71-4439-8231-1D4D04FF1669}"/>
    <cellStyle name="40% - Accent4 53 4 4" xfId="37985" xr:uid="{7E789410-F422-4887-9394-5283F390E808}"/>
    <cellStyle name="40% - Accent4 53 5" xfId="16527" xr:uid="{1C3741E0-5623-453C-BF1E-D4C8676219B9}"/>
    <cellStyle name="40% - Accent4 53 5 2" xfId="25380" xr:uid="{04122EF0-2F10-49DF-B1E7-1D804092D6F4}"/>
    <cellStyle name="40% - Accent4 53 5 2 2" xfId="54057" xr:uid="{F303C3E1-3577-4D5D-B97D-8CFD66FDF55E}"/>
    <cellStyle name="40% - Accent4 53 5 3" xfId="45205" xr:uid="{9207DF0B-D8B7-4699-96C1-5C95A5AE489B}"/>
    <cellStyle name="40% - Accent4 53 6" xfId="18086" xr:uid="{355F5B8C-1C23-4DCC-83FD-A0FD9B276A2B}"/>
    <cellStyle name="40% - Accent4 53 6 2" xfId="26939" xr:uid="{E4EF49F7-DA13-497F-9B41-2B42EC887550}"/>
    <cellStyle name="40% - Accent4 53 6 2 2" xfId="55616" xr:uid="{25ABEEF7-61FF-45BF-9361-C94B1A7A6EE1}"/>
    <cellStyle name="40% - Accent4 53 6 3" xfId="46764" xr:uid="{E36E5872-AFBB-48E3-B425-A366F6EE8928}"/>
    <cellStyle name="40% - Accent4 53 7" xfId="10827" xr:uid="{7A6A5F70-FE38-42D5-81E8-809D628DA069}"/>
    <cellStyle name="40% - Accent4 53 7 2" xfId="28532" xr:uid="{39ACC916-DB7A-4A20-A09C-AEC3817AD406}"/>
    <cellStyle name="40% - Accent4 53 7 2 2" xfId="57209" xr:uid="{9D379116-29CE-4EEB-9648-0A75DB2689CA}"/>
    <cellStyle name="40% - Accent4 53 7 3" xfId="39505" xr:uid="{18B931BB-3399-4026-9704-AE4E8DCFFBAE}"/>
    <cellStyle name="40% - Accent4 53 8" xfId="19680" xr:uid="{AFD939B4-7617-48C6-9E4F-3941149B247A}"/>
    <cellStyle name="40% - Accent4 53 8 2" xfId="48357" xr:uid="{BC7846DB-B153-4A54-8B97-EADD461ACD17}"/>
    <cellStyle name="40% - Accent4 53 9" xfId="33800" xr:uid="{7BBF20DF-DF85-47EB-BD10-CBB7BBF474D8}"/>
    <cellStyle name="40% - Accent4 54" xfId="5137" xr:uid="{8CF5CC04-20A9-40E7-AA4D-813560A0B17C}"/>
    <cellStyle name="40% - Accent4 54 2" xfId="6488" xr:uid="{71624513-B5B9-4F60-83BD-721D35FF4B6D}"/>
    <cellStyle name="40% - Accent4 54 2 2" xfId="12200" xr:uid="{BE1C523A-D91B-4B53-A6AB-E3392E3F6E67}"/>
    <cellStyle name="40% - Accent4 54 2 2 2" xfId="40878" xr:uid="{349FC5CF-B185-4CF6-B65D-4A90226A5443}"/>
    <cellStyle name="40% - Accent4 54 2 3" xfId="21053" xr:uid="{2D4C1AEF-E654-403D-890B-341502E1A5B9}"/>
    <cellStyle name="40% - Accent4 54 2 3 2" xfId="49730" xr:uid="{8AC9BD97-92B3-4524-9118-69E2D80423C7}"/>
    <cellStyle name="40% - Accent4 54 2 4" xfId="35173" xr:uid="{2DD05596-806B-40B1-87DA-DB7D1CF55096}"/>
    <cellStyle name="40% - Accent4 54 3" xfId="7905" xr:uid="{A184BDE3-6458-4D6E-B3BA-B04202E5742D}"/>
    <cellStyle name="40% - Accent4 54 3 2" xfId="13617" xr:uid="{E5B50F18-46EE-4EB1-B6A1-C285669BC451}"/>
    <cellStyle name="40% - Accent4 54 3 2 2" xfId="42295" xr:uid="{592FD388-BA12-4389-8CD3-B38CFCC0BED9}"/>
    <cellStyle name="40% - Accent4 54 3 3" xfId="22470" xr:uid="{06F1F375-9B0E-4DC9-A354-9DD5F5A46D03}"/>
    <cellStyle name="40% - Accent4 54 3 3 2" xfId="51147" xr:uid="{A175A44E-6596-4A4F-A953-9AD2158FC83C}"/>
    <cellStyle name="40% - Accent4 54 3 4" xfId="36590" xr:uid="{B7E9C1BF-59BF-4279-8CCF-8C640669C198}"/>
    <cellStyle name="40% - Accent4 54 4" xfId="9322" xr:uid="{C0593487-7C3C-4DBC-AF26-10518F3E870A}"/>
    <cellStyle name="40% - Accent4 54 4 2" xfId="15034" xr:uid="{A3CA0395-A9C2-49D6-A736-D35AF11EAA77}"/>
    <cellStyle name="40% - Accent4 54 4 2 2" xfId="43712" xr:uid="{1148676A-04D1-4184-B27F-A5E9497A2FEA}"/>
    <cellStyle name="40% - Accent4 54 4 3" xfId="23887" xr:uid="{32EB8C5E-7159-412D-B120-CAEAE0BB73DF}"/>
    <cellStyle name="40% - Accent4 54 4 3 2" xfId="52564" xr:uid="{F95AC12D-214D-4D79-9D22-5DD36C86A9EF}"/>
    <cellStyle name="40% - Accent4 54 4 4" xfId="38007" xr:uid="{0FAE6CA0-73D1-478B-93DC-57A3103F4C61}"/>
    <cellStyle name="40% - Accent4 54 5" xfId="16549" xr:uid="{14C636D0-9751-426A-8626-8705BD138B2E}"/>
    <cellStyle name="40% - Accent4 54 5 2" xfId="25402" xr:uid="{D463336F-1DF8-4E94-BA87-7B82171C734E}"/>
    <cellStyle name="40% - Accent4 54 5 2 2" xfId="54079" xr:uid="{47B85836-845D-4D1F-840E-BD0E41C930C1}"/>
    <cellStyle name="40% - Accent4 54 5 3" xfId="45227" xr:uid="{3F12BAFB-CD01-4E41-801D-48BF1CFE8D88}"/>
    <cellStyle name="40% - Accent4 54 6" xfId="18108" xr:uid="{9C850254-A4FA-4B4C-930D-D979EC85D147}"/>
    <cellStyle name="40% - Accent4 54 6 2" xfId="26961" xr:uid="{27FFD70E-0572-4756-89B0-B46AD4F6CCE9}"/>
    <cellStyle name="40% - Accent4 54 6 2 2" xfId="55638" xr:uid="{A8A91BC9-0F6F-4CB4-98CB-6F88B91AF047}"/>
    <cellStyle name="40% - Accent4 54 6 3" xfId="46786" xr:uid="{5555D6C5-D0A4-4B7A-AE5A-AE262B8778AD}"/>
    <cellStyle name="40% - Accent4 54 7" xfId="10849" xr:uid="{8CD3F672-59A0-41B0-9461-5926CC3C83D0}"/>
    <cellStyle name="40% - Accent4 54 7 2" xfId="28554" xr:uid="{765BE8FD-BAA0-4026-B961-636D87FD5705}"/>
    <cellStyle name="40% - Accent4 54 7 2 2" xfId="57231" xr:uid="{10B72C59-F521-4ACD-9A0C-FA89B3AB54B4}"/>
    <cellStyle name="40% - Accent4 54 7 3" xfId="39527" xr:uid="{B5989E22-DD56-446D-A30E-832EB5C36ACC}"/>
    <cellStyle name="40% - Accent4 54 8" xfId="19702" xr:uid="{7042BCA4-0D1E-49BC-8418-879C8C0F851D}"/>
    <cellStyle name="40% - Accent4 54 8 2" xfId="48379" xr:uid="{2CEFF6BD-7603-4884-9406-42402C274AEA}"/>
    <cellStyle name="40% - Accent4 54 9" xfId="33822" xr:uid="{AB833B63-5149-47B2-AE24-896D04E96A0E}"/>
    <cellStyle name="40% - Accent4 55" xfId="5159" xr:uid="{44C616D7-BCBD-433D-895B-5A5EE5EC4D44}"/>
    <cellStyle name="40% - Accent4 55 2" xfId="6510" xr:uid="{79A246B6-EF36-4D55-B208-F9F81A91672F}"/>
    <cellStyle name="40% - Accent4 55 2 2" xfId="12222" xr:uid="{537FFAB4-085A-4245-8324-1438C8CAB5EB}"/>
    <cellStyle name="40% - Accent4 55 2 2 2" xfId="40900" xr:uid="{5555AABF-3979-40FA-B8CB-D70F3DC372AD}"/>
    <cellStyle name="40% - Accent4 55 2 3" xfId="21075" xr:uid="{2D9C4A52-E1F5-415C-B8DA-F12C604E1AE8}"/>
    <cellStyle name="40% - Accent4 55 2 3 2" xfId="49752" xr:uid="{01E3EE0E-5E4A-4CB3-90B7-3D7B59F1AC6B}"/>
    <cellStyle name="40% - Accent4 55 2 4" xfId="35195" xr:uid="{81C68DDD-904D-432C-9797-26EB76B2E466}"/>
    <cellStyle name="40% - Accent4 55 3" xfId="7927" xr:uid="{64198B62-3812-4D0B-AA52-55CAB7EA5746}"/>
    <cellStyle name="40% - Accent4 55 3 2" xfId="13639" xr:uid="{60DA0060-134E-4764-984B-047A6F983317}"/>
    <cellStyle name="40% - Accent4 55 3 2 2" xfId="42317" xr:uid="{73E4500D-FEF9-476F-863E-9BAE00083E1D}"/>
    <cellStyle name="40% - Accent4 55 3 3" xfId="22492" xr:uid="{6599FBDB-21A5-4F2E-9A25-4A9566D12F68}"/>
    <cellStyle name="40% - Accent4 55 3 3 2" xfId="51169" xr:uid="{92AEB832-531E-4D5B-96EA-773DCD1DF106}"/>
    <cellStyle name="40% - Accent4 55 3 4" xfId="36612" xr:uid="{9F907625-E34E-47A8-B445-46E2B12BCC5E}"/>
    <cellStyle name="40% - Accent4 55 4" xfId="9344" xr:uid="{BBF0DCB2-3951-4E02-AC5F-2F41FE6AD95F}"/>
    <cellStyle name="40% - Accent4 55 4 2" xfId="15056" xr:uid="{4DC60245-74B7-46F2-ABE9-1F3A83906126}"/>
    <cellStyle name="40% - Accent4 55 4 2 2" xfId="43734" xr:uid="{F9E49EE3-60AA-4FF7-8F23-7C10FF2CE8F6}"/>
    <cellStyle name="40% - Accent4 55 4 3" xfId="23909" xr:uid="{DF4C1834-7D3F-48C6-870A-AC10824FA34A}"/>
    <cellStyle name="40% - Accent4 55 4 3 2" xfId="52586" xr:uid="{C2B0319F-438B-4B49-9C57-1C7E04C9F028}"/>
    <cellStyle name="40% - Accent4 55 4 4" xfId="38029" xr:uid="{1A0B9BA7-BAF7-42B3-9B5C-984DC8173F41}"/>
    <cellStyle name="40% - Accent4 55 5" xfId="16571" xr:uid="{7B436D8E-CB4D-4FD4-8ECC-9BD08202CE59}"/>
    <cellStyle name="40% - Accent4 55 5 2" xfId="25424" xr:uid="{D4658E1D-DD3A-4138-8B84-746BC5770830}"/>
    <cellStyle name="40% - Accent4 55 5 2 2" xfId="54101" xr:uid="{E4F7B1F3-303D-479C-BCD7-922D53489CE4}"/>
    <cellStyle name="40% - Accent4 55 5 3" xfId="45249" xr:uid="{17CBFE76-C17E-4075-9D0A-535D5C83E570}"/>
    <cellStyle name="40% - Accent4 55 6" xfId="18130" xr:uid="{2F04E3CA-153C-4F84-9FE8-F08DDB3A14C3}"/>
    <cellStyle name="40% - Accent4 55 6 2" xfId="26983" xr:uid="{819FF9A1-1036-48D4-AB54-3AD5D76112B6}"/>
    <cellStyle name="40% - Accent4 55 6 2 2" xfId="55660" xr:uid="{51CCB73D-E9DF-4D78-9267-97411EDABE9B}"/>
    <cellStyle name="40% - Accent4 55 6 3" xfId="46808" xr:uid="{0E1E01B4-69D0-4C9C-98F5-9237779C1EF4}"/>
    <cellStyle name="40% - Accent4 55 7" xfId="10871" xr:uid="{1D622FB7-1E7E-404D-B8B5-782AD22C75D2}"/>
    <cellStyle name="40% - Accent4 55 7 2" xfId="28576" xr:uid="{F900F5E7-328B-4351-96D2-601A3D925E6C}"/>
    <cellStyle name="40% - Accent4 55 7 2 2" xfId="57253" xr:uid="{287BB51D-1E19-4FA0-A450-22ABD8CECCC2}"/>
    <cellStyle name="40% - Accent4 55 7 3" xfId="39549" xr:uid="{B41D1D7B-7E13-470F-85DC-7DBBB13092B9}"/>
    <cellStyle name="40% - Accent4 55 8" xfId="19724" xr:uid="{352545AD-630C-491E-9B6F-D763DC2D893A}"/>
    <cellStyle name="40% - Accent4 55 8 2" xfId="48401" xr:uid="{DBD26966-9D83-44E5-9229-B08A2245D287}"/>
    <cellStyle name="40% - Accent4 55 9" xfId="33844" xr:uid="{7B14D6F9-BEA0-4C33-A4E9-1FC7557153C2}"/>
    <cellStyle name="40% - Accent4 56" xfId="5181" xr:uid="{983EE15D-4DBB-4F9E-B200-0BB4E9D352A2}"/>
    <cellStyle name="40% - Accent4 56 2" xfId="6532" xr:uid="{04E1840B-C793-4E04-82A9-DB1B00FCF316}"/>
    <cellStyle name="40% - Accent4 56 2 2" xfId="12244" xr:uid="{80583C31-3516-41A0-A97C-0EF251E8700A}"/>
    <cellStyle name="40% - Accent4 56 2 2 2" xfId="40922" xr:uid="{761E888A-7635-4114-9769-F96CB1CEE532}"/>
    <cellStyle name="40% - Accent4 56 2 3" xfId="21097" xr:uid="{55071BC9-E719-424E-A04E-2AE015CCDFFE}"/>
    <cellStyle name="40% - Accent4 56 2 3 2" xfId="49774" xr:uid="{8055F299-2FB4-4182-8E23-E454078182FF}"/>
    <cellStyle name="40% - Accent4 56 2 4" xfId="35217" xr:uid="{5E1BC7E5-9FE9-4D9C-86D8-155C59E1ECD0}"/>
    <cellStyle name="40% - Accent4 56 3" xfId="7949" xr:uid="{777A592D-D8AD-4784-AE0A-63961604D3A7}"/>
    <cellStyle name="40% - Accent4 56 3 2" xfId="13661" xr:uid="{245B982E-C612-4989-9F2F-9604E2832ECF}"/>
    <cellStyle name="40% - Accent4 56 3 2 2" xfId="42339" xr:uid="{A3E0D66E-31D5-4D37-98CC-6A7113311ED4}"/>
    <cellStyle name="40% - Accent4 56 3 3" xfId="22514" xr:uid="{36CB1670-7F67-4650-ABCF-09C51D84C6C3}"/>
    <cellStyle name="40% - Accent4 56 3 3 2" xfId="51191" xr:uid="{1F6A8C58-B8F8-4BEC-923B-1D47821D6F00}"/>
    <cellStyle name="40% - Accent4 56 3 4" xfId="36634" xr:uid="{63E076A0-8FB9-4999-A9F1-C0D88FB54C56}"/>
    <cellStyle name="40% - Accent4 56 4" xfId="9366" xr:uid="{7316D7CD-72BE-471F-84E5-7BE3074AE6D0}"/>
    <cellStyle name="40% - Accent4 56 4 2" xfId="15078" xr:uid="{8169EFAC-A7E4-4973-8D2A-DC860BDDD3B9}"/>
    <cellStyle name="40% - Accent4 56 4 2 2" xfId="43756" xr:uid="{A89B2A14-2D28-4EAA-8B73-5E9CF42AAF42}"/>
    <cellStyle name="40% - Accent4 56 4 3" xfId="23931" xr:uid="{50EFA882-50C3-4693-90B2-B4201B5A1F66}"/>
    <cellStyle name="40% - Accent4 56 4 3 2" xfId="52608" xr:uid="{B1D71A67-6A57-4475-A621-DC15F06BBC1A}"/>
    <cellStyle name="40% - Accent4 56 4 4" xfId="38051" xr:uid="{3A6EC9EE-2A69-4440-BF35-0CC83325D11A}"/>
    <cellStyle name="40% - Accent4 56 5" xfId="16593" xr:uid="{1927C724-1AFE-4EA3-A209-51DA145B4867}"/>
    <cellStyle name="40% - Accent4 56 5 2" xfId="25446" xr:uid="{BFD7887A-EA1D-4B52-A2C1-1F1B89536D3E}"/>
    <cellStyle name="40% - Accent4 56 5 2 2" xfId="54123" xr:uid="{73AF3A10-B84E-474C-9599-E6D3AC2CD779}"/>
    <cellStyle name="40% - Accent4 56 5 3" xfId="45271" xr:uid="{9DAB4E3F-3820-4341-A1DB-B5D3C47FC425}"/>
    <cellStyle name="40% - Accent4 56 6" xfId="18152" xr:uid="{0284B73D-7613-4466-99E1-042F469FE2B5}"/>
    <cellStyle name="40% - Accent4 56 6 2" xfId="27005" xr:uid="{17E5BDFB-D276-491D-B8FC-3EA2C45E8EC2}"/>
    <cellStyle name="40% - Accent4 56 6 2 2" xfId="55682" xr:uid="{31183DF7-3076-4493-823E-F46618628B7C}"/>
    <cellStyle name="40% - Accent4 56 6 3" xfId="46830" xr:uid="{103F44C2-153F-4E3C-939B-1F9F30C3CA43}"/>
    <cellStyle name="40% - Accent4 56 7" xfId="10893" xr:uid="{280B5A15-B39B-4FFA-91A6-B581C5703637}"/>
    <cellStyle name="40% - Accent4 56 7 2" xfId="28598" xr:uid="{0950BC73-E471-4C2B-BCDF-7F91E070AB0A}"/>
    <cellStyle name="40% - Accent4 56 7 2 2" xfId="57275" xr:uid="{52EC52BA-0DDD-492E-9236-4579EDAD5B19}"/>
    <cellStyle name="40% - Accent4 56 7 3" xfId="39571" xr:uid="{E4C8513D-6A3B-4FEA-BC8B-FAD93F9C13F4}"/>
    <cellStyle name="40% - Accent4 56 8" xfId="19746" xr:uid="{595806B7-7429-4E1B-9B31-7003001DEEE3}"/>
    <cellStyle name="40% - Accent4 56 8 2" xfId="48423" xr:uid="{0A9774AF-A243-40EC-86D0-1B37B1CF586F}"/>
    <cellStyle name="40% - Accent4 56 9" xfId="33866" xr:uid="{538D50D2-BF7D-4488-B15A-F3AE24249691}"/>
    <cellStyle name="40% - Accent4 57" xfId="5203" xr:uid="{D469B85D-7958-445E-A020-05E534B1DEF1}"/>
    <cellStyle name="40% - Accent4 57 2" xfId="6554" xr:uid="{B74E55BC-AA83-4683-9A64-5562C6F93697}"/>
    <cellStyle name="40% - Accent4 57 2 2" xfId="12266" xr:uid="{BD2AA3E4-1020-40D3-A3FA-D18D85D79AD4}"/>
    <cellStyle name="40% - Accent4 57 2 2 2" xfId="40944" xr:uid="{AD3948C2-26E9-4F90-BDFC-26756E7F712B}"/>
    <cellStyle name="40% - Accent4 57 2 3" xfId="21119" xr:uid="{FA780B43-269F-4202-AB14-0DBCE0AFF10C}"/>
    <cellStyle name="40% - Accent4 57 2 3 2" xfId="49796" xr:uid="{C65EE0FC-2CE9-4498-9466-EBCDD5E90729}"/>
    <cellStyle name="40% - Accent4 57 2 4" xfId="35239" xr:uid="{E7352245-EE33-4354-993F-25C901ED7213}"/>
    <cellStyle name="40% - Accent4 57 3" xfId="7971" xr:uid="{BFF34800-5073-468C-BF47-DACC0E316E3C}"/>
    <cellStyle name="40% - Accent4 57 3 2" xfId="13683" xr:uid="{A75ACD03-DF5F-4E77-980E-32A4BC25D945}"/>
    <cellStyle name="40% - Accent4 57 3 2 2" xfId="42361" xr:uid="{3DC2741C-D8EF-47E0-BF38-EB8B45A822A4}"/>
    <cellStyle name="40% - Accent4 57 3 3" xfId="22536" xr:uid="{7DDDA0FA-1216-415F-A161-D05E1A736641}"/>
    <cellStyle name="40% - Accent4 57 3 3 2" xfId="51213" xr:uid="{7689E879-7B32-40BC-8738-A6C567824CAB}"/>
    <cellStyle name="40% - Accent4 57 3 4" xfId="36656" xr:uid="{68C9D301-4FEB-47B1-BF5F-1F5328B8FF1A}"/>
    <cellStyle name="40% - Accent4 57 4" xfId="9388" xr:uid="{225E3ABA-FAC2-454F-A3F7-B1ADE523D115}"/>
    <cellStyle name="40% - Accent4 57 4 2" xfId="15100" xr:uid="{8C481FCC-9772-4D4A-97F0-C21C9F6B2A33}"/>
    <cellStyle name="40% - Accent4 57 4 2 2" xfId="43778" xr:uid="{087D1031-C57F-46D0-8730-57A8782E1606}"/>
    <cellStyle name="40% - Accent4 57 4 3" xfId="23953" xr:uid="{70A5532B-6A03-4706-8872-04E8304E4E1A}"/>
    <cellStyle name="40% - Accent4 57 4 3 2" xfId="52630" xr:uid="{4C45DBE7-F5A7-465E-94BC-0BE19EBC6709}"/>
    <cellStyle name="40% - Accent4 57 4 4" xfId="38073" xr:uid="{07050CBC-8488-4977-A8A1-4F95A29A2EFB}"/>
    <cellStyle name="40% - Accent4 57 5" xfId="16615" xr:uid="{DDD4A003-9F67-454B-ADC4-46D746BE3847}"/>
    <cellStyle name="40% - Accent4 57 5 2" xfId="25468" xr:uid="{93492FE8-2712-4662-8292-C030D3B16108}"/>
    <cellStyle name="40% - Accent4 57 5 2 2" xfId="54145" xr:uid="{61EA2E1C-CE81-4F18-BCE5-B95E3F1FAA60}"/>
    <cellStyle name="40% - Accent4 57 5 3" xfId="45293" xr:uid="{65BD65C9-A9A0-45E0-9423-31D5D6F4D0F7}"/>
    <cellStyle name="40% - Accent4 57 6" xfId="18174" xr:uid="{B33CB761-00CD-4B29-8074-6B3AD1A785C9}"/>
    <cellStyle name="40% - Accent4 57 6 2" xfId="27027" xr:uid="{67D4E1F8-1039-499D-B881-EC80A8500304}"/>
    <cellStyle name="40% - Accent4 57 6 2 2" xfId="55704" xr:uid="{67EEC4FD-F1BA-4625-894F-C661DC2661D4}"/>
    <cellStyle name="40% - Accent4 57 6 3" xfId="46852" xr:uid="{83BB6F73-D56A-4A8D-A7EC-829C05244D94}"/>
    <cellStyle name="40% - Accent4 57 7" xfId="10915" xr:uid="{866A7FDB-692E-4B34-BACB-B8706BFA8B26}"/>
    <cellStyle name="40% - Accent4 57 7 2" xfId="28620" xr:uid="{30372EFD-FF2D-45F1-9346-8A80EA361E98}"/>
    <cellStyle name="40% - Accent4 57 7 2 2" xfId="57297" xr:uid="{3446CCA2-BA23-4B24-880A-3C71325BA96B}"/>
    <cellStyle name="40% - Accent4 57 7 3" xfId="39593" xr:uid="{77BB94A7-EB9C-431E-9E1D-349C8D503821}"/>
    <cellStyle name="40% - Accent4 57 8" xfId="19768" xr:uid="{F6C47525-EDA9-46A8-839B-581D8B11E4A5}"/>
    <cellStyle name="40% - Accent4 57 8 2" xfId="48445" xr:uid="{1A691C8C-7007-4ACA-9BEC-40F9C977E24E}"/>
    <cellStyle name="40% - Accent4 57 9" xfId="33888" xr:uid="{E34F862F-7D93-477C-AAC2-6643905027DD}"/>
    <cellStyle name="40% - Accent4 58" xfId="5225" xr:uid="{7C2B7067-C7F4-4524-98A8-667DF0A460CF}"/>
    <cellStyle name="40% - Accent4 58 2" xfId="6576" xr:uid="{2F1A75E3-5EC9-48CA-9C24-4CD7AB201BF2}"/>
    <cellStyle name="40% - Accent4 58 2 2" xfId="12288" xr:uid="{15AC65E1-A31E-44AE-82F4-D1A498C6DE6E}"/>
    <cellStyle name="40% - Accent4 58 2 2 2" xfId="40966" xr:uid="{9D3E438E-01F3-4BC9-8427-C77EA9D5063A}"/>
    <cellStyle name="40% - Accent4 58 2 3" xfId="21141" xr:uid="{2B70848E-7955-4458-AD0C-F19277B8B563}"/>
    <cellStyle name="40% - Accent4 58 2 3 2" xfId="49818" xr:uid="{26741F05-BED8-4DBA-BEAB-09AF28A4C971}"/>
    <cellStyle name="40% - Accent4 58 2 4" xfId="35261" xr:uid="{A0E9A7D4-1589-4CC8-AC54-82664F7EAF0A}"/>
    <cellStyle name="40% - Accent4 58 3" xfId="7993" xr:uid="{09D85F0D-9FD3-40F6-BBD2-9DBDF5482576}"/>
    <cellStyle name="40% - Accent4 58 3 2" xfId="13705" xr:uid="{23EAF122-5CED-4662-9674-AF06A17A994A}"/>
    <cellStyle name="40% - Accent4 58 3 2 2" xfId="42383" xr:uid="{44B962DE-DBCD-49BC-8AE8-F430E408B95D}"/>
    <cellStyle name="40% - Accent4 58 3 3" xfId="22558" xr:uid="{E6C1A370-F438-402C-8FD2-C97F2D325A74}"/>
    <cellStyle name="40% - Accent4 58 3 3 2" xfId="51235" xr:uid="{90F8F37D-7AD9-484A-8330-2A7640E90C68}"/>
    <cellStyle name="40% - Accent4 58 3 4" xfId="36678" xr:uid="{A67F5257-270E-4070-8953-1B0AE7EAAB42}"/>
    <cellStyle name="40% - Accent4 58 4" xfId="9410" xr:uid="{FB4657BA-1AC0-4A1B-BD7E-3750080E69BE}"/>
    <cellStyle name="40% - Accent4 58 4 2" xfId="15122" xr:uid="{95D3EB81-4F7B-4EB9-9936-280B9522A231}"/>
    <cellStyle name="40% - Accent4 58 4 2 2" xfId="43800" xr:uid="{6ED79DC3-EF1B-4DA5-AF8B-705FF80514F3}"/>
    <cellStyle name="40% - Accent4 58 4 3" xfId="23975" xr:uid="{C21546E1-FB6C-44C0-9BDF-270773B748E9}"/>
    <cellStyle name="40% - Accent4 58 4 3 2" xfId="52652" xr:uid="{AA4BF6F5-4B80-4FB8-A272-E84224B34345}"/>
    <cellStyle name="40% - Accent4 58 4 4" xfId="38095" xr:uid="{B1CF717C-0C8D-4FF2-BCAF-A91DEA3354A7}"/>
    <cellStyle name="40% - Accent4 58 5" xfId="16637" xr:uid="{0ECD48A8-476C-4104-B730-3BB43D58CA97}"/>
    <cellStyle name="40% - Accent4 58 5 2" xfId="25490" xr:uid="{B06DDCB9-D8EA-4338-B246-33315E50D969}"/>
    <cellStyle name="40% - Accent4 58 5 2 2" xfId="54167" xr:uid="{A31CD769-C8CB-46C6-AAFB-ED19BDCA034C}"/>
    <cellStyle name="40% - Accent4 58 5 3" xfId="45315" xr:uid="{0F1B006E-B57B-4881-B47F-AC08FBDF509D}"/>
    <cellStyle name="40% - Accent4 58 6" xfId="18196" xr:uid="{0E29491E-C33E-44B3-BC8A-A7E64A5D55AE}"/>
    <cellStyle name="40% - Accent4 58 6 2" xfId="27049" xr:uid="{66EE0C5B-606D-4972-AA34-7395A1FC9C97}"/>
    <cellStyle name="40% - Accent4 58 6 2 2" xfId="55726" xr:uid="{B2B6C0D0-7FFD-4B8E-AAC5-F534EEFFB6A0}"/>
    <cellStyle name="40% - Accent4 58 6 3" xfId="46874" xr:uid="{6E86EA34-4B91-4868-8F0F-4EE8292D477A}"/>
    <cellStyle name="40% - Accent4 58 7" xfId="10937" xr:uid="{A1D81D95-9FEB-4E8B-A79E-35B6A1E21247}"/>
    <cellStyle name="40% - Accent4 58 7 2" xfId="28642" xr:uid="{03ADA9DC-96E7-44E8-85D8-7C5B5CECFEB3}"/>
    <cellStyle name="40% - Accent4 58 7 2 2" xfId="57319" xr:uid="{CFB297DC-0CD0-4C0B-86AF-6163A5581E49}"/>
    <cellStyle name="40% - Accent4 58 7 3" xfId="39615" xr:uid="{DDD61B63-84C5-4DD9-BAB1-CB31009FB020}"/>
    <cellStyle name="40% - Accent4 58 8" xfId="19790" xr:uid="{0EB2C920-94BF-45AA-98CA-2F7C53699965}"/>
    <cellStyle name="40% - Accent4 58 8 2" xfId="48467" xr:uid="{632898AB-1EC7-46E6-83F9-6DFE8C351DE6}"/>
    <cellStyle name="40% - Accent4 58 9" xfId="33910" xr:uid="{98B431F7-9DEF-4C3F-8AB7-AE5D4E7CD126}"/>
    <cellStyle name="40% - Accent4 59" xfId="5247" xr:uid="{01065AE3-FE0F-430D-B3FB-26727371987B}"/>
    <cellStyle name="40% - Accent4 59 2" xfId="6598" xr:uid="{EC8D64CB-181C-4E4C-8D29-482E61ED64A9}"/>
    <cellStyle name="40% - Accent4 59 2 2" xfId="12310" xr:uid="{E8DE3A3C-D740-4C24-9DC7-C6A3EDE6805D}"/>
    <cellStyle name="40% - Accent4 59 2 2 2" xfId="40988" xr:uid="{E656E608-3B21-4585-ACAA-E212607272BB}"/>
    <cellStyle name="40% - Accent4 59 2 3" xfId="21163" xr:uid="{A8C0F9A3-2DD0-4690-A979-27487BD57D39}"/>
    <cellStyle name="40% - Accent4 59 2 3 2" xfId="49840" xr:uid="{909FEA35-E675-434C-A2EF-3DAA933A3677}"/>
    <cellStyle name="40% - Accent4 59 2 4" xfId="35283" xr:uid="{DCA70634-068F-4B88-9968-13B6016C4459}"/>
    <cellStyle name="40% - Accent4 59 3" xfId="8015" xr:uid="{C023395B-D012-42EB-BE57-DE600E43C288}"/>
    <cellStyle name="40% - Accent4 59 3 2" xfId="13727" xr:uid="{4C883C53-6C36-4FCD-9979-31AA0233083E}"/>
    <cellStyle name="40% - Accent4 59 3 2 2" xfId="42405" xr:uid="{FBB4D0CC-5AFC-46BB-BF70-A301BFD257B6}"/>
    <cellStyle name="40% - Accent4 59 3 3" xfId="22580" xr:uid="{06CC1435-E735-4ADF-BF49-CF60D9AFD997}"/>
    <cellStyle name="40% - Accent4 59 3 3 2" xfId="51257" xr:uid="{6486211E-3E4D-4336-94B7-E296837A30BE}"/>
    <cellStyle name="40% - Accent4 59 3 4" xfId="36700" xr:uid="{14D74362-BE06-4508-93EF-6B68FA16C70B}"/>
    <cellStyle name="40% - Accent4 59 4" xfId="9432" xr:uid="{A9D5C5DD-C9E0-4540-960D-8FB98580A31F}"/>
    <cellStyle name="40% - Accent4 59 4 2" xfId="15144" xr:uid="{4DD718B2-89A7-41A6-9E46-9A922CF4D37B}"/>
    <cellStyle name="40% - Accent4 59 4 2 2" xfId="43822" xr:uid="{01A930F0-1554-4AB7-8AF2-D2123E277E34}"/>
    <cellStyle name="40% - Accent4 59 4 3" xfId="23997" xr:uid="{576ABB77-F9BB-47B9-B06D-C1CC6986995B}"/>
    <cellStyle name="40% - Accent4 59 4 3 2" xfId="52674" xr:uid="{6774CAA2-E792-4A0A-A200-3CF36545662B}"/>
    <cellStyle name="40% - Accent4 59 4 4" xfId="38117" xr:uid="{6951F746-BB6D-468B-ACD4-0F8B91F3B579}"/>
    <cellStyle name="40% - Accent4 59 5" xfId="16659" xr:uid="{0879EDC0-A4A6-4BEE-81A0-4E386973EE0E}"/>
    <cellStyle name="40% - Accent4 59 5 2" xfId="25512" xr:uid="{C0987DD4-9647-4B27-B82A-C1D6579B4581}"/>
    <cellStyle name="40% - Accent4 59 5 2 2" xfId="54189" xr:uid="{939BF2A5-CAA5-4935-8F4C-6F1BD305ADF4}"/>
    <cellStyle name="40% - Accent4 59 5 3" xfId="45337" xr:uid="{31638E24-D8BB-40C5-A4FF-FDA5E2BFB7ED}"/>
    <cellStyle name="40% - Accent4 59 6" xfId="18218" xr:uid="{DAFE8270-6779-4594-9F22-E1037D9246EA}"/>
    <cellStyle name="40% - Accent4 59 6 2" xfId="27071" xr:uid="{CC6F4866-0716-4793-9F54-2D86C34364C4}"/>
    <cellStyle name="40% - Accent4 59 6 2 2" xfId="55748" xr:uid="{D2E33F17-4971-4BCC-A306-86640935747E}"/>
    <cellStyle name="40% - Accent4 59 6 3" xfId="46896" xr:uid="{854DA685-398B-4CD5-B907-60FE3FA006A8}"/>
    <cellStyle name="40% - Accent4 59 7" xfId="10959" xr:uid="{9DC1CA99-DA52-4444-A46C-02244000D6D4}"/>
    <cellStyle name="40% - Accent4 59 7 2" xfId="28664" xr:uid="{8CF283E1-2317-449E-A8A6-04CED70F864C}"/>
    <cellStyle name="40% - Accent4 59 7 2 2" xfId="57341" xr:uid="{E761AD9A-314A-4EC2-99F9-4F119099003B}"/>
    <cellStyle name="40% - Accent4 59 7 3" xfId="39637" xr:uid="{DDB58EAA-69D4-4F02-A54B-39DBA5FE70C9}"/>
    <cellStyle name="40% - Accent4 59 8" xfId="19812" xr:uid="{A3F3C6B0-5FAD-4AC1-B031-27D2530C21AD}"/>
    <cellStyle name="40% - Accent4 59 8 2" xfId="48489" xr:uid="{0DB26C5C-10EB-4015-A2DD-07E88B8E63F5}"/>
    <cellStyle name="40% - Accent4 59 9" xfId="33932" xr:uid="{1B1148F1-F8B8-48ED-B340-B6451BB9FEEC}"/>
    <cellStyle name="40% - Accent4 6" xfId="276" xr:uid="{D952A49E-2522-4489-B9D7-92791DC14E27}"/>
    <cellStyle name="40% - Accent4 6 10" xfId="4081" xr:uid="{0FC05162-BA70-42AD-9239-418A679BB928}"/>
    <cellStyle name="40% - Accent4 6 10 2" xfId="32766" xr:uid="{3DDD5C34-BA2E-4C0B-A4FA-2581EF88304D}"/>
    <cellStyle name="40% - Accent4 6 11" xfId="9793" xr:uid="{45CEAF14-D509-4D42-B33E-478D34F9669A}"/>
    <cellStyle name="40% - Accent4 6 11 2" xfId="38471" xr:uid="{3649DB5A-9419-4F59-8659-C50F165311FD}"/>
    <cellStyle name="40% - Accent4 6 12" xfId="18646" xr:uid="{56767B51-0360-443E-B8F5-9E08A8BD0C7E}"/>
    <cellStyle name="40% - Accent4 6 12 2" xfId="47323" xr:uid="{D3E20CB9-49A0-4E17-A8D0-5D64CD06F548}"/>
    <cellStyle name="40% - Accent4 6 13" xfId="29190" xr:uid="{577FD67F-DB2E-48CF-AFCC-3B51D675D69F}"/>
    <cellStyle name="40% - Accent4 6 2" xfId="351" xr:uid="{B94CF522-533F-4B1E-8C23-6F8317BD77A5}"/>
    <cellStyle name="40% - Accent4 6 2 2" xfId="2318" xr:uid="{04DFC6AB-1AA6-403C-91FA-83A9332CC374}"/>
    <cellStyle name="40% - Accent4 6 2 2 2" xfId="31058" xr:uid="{52BA6094-D75D-4CDE-BB9E-18AEA36A9683}"/>
    <cellStyle name="40% - Accent4 6 2 3" xfId="5432" xr:uid="{93FE3F23-7C0E-4F71-B2F5-69E062C8A1FE}"/>
    <cellStyle name="40% - Accent4 6 2 3 2" xfId="34117" xr:uid="{1FBD4B11-C201-444A-8D81-9A6E88DE3238}"/>
    <cellStyle name="40% - Accent4 6 2 4" xfId="11144" xr:uid="{911DC116-0C95-4A9C-91E7-5600D54CF0B5}"/>
    <cellStyle name="40% - Accent4 6 2 4 2" xfId="39822" xr:uid="{1E53DB5F-28A2-4ED2-A2B3-8D68C9632F43}"/>
    <cellStyle name="40% - Accent4 6 2 5" xfId="19997" xr:uid="{FBA69737-1B25-44F8-8FA5-FEDE5B6F1FAD}"/>
    <cellStyle name="40% - Accent4 6 2 5 2" xfId="48674" xr:uid="{37DFC1F3-1F29-4579-AC54-EC2E9092D338}"/>
    <cellStyle name="40% - Accent4 6 2 6" xfId="29265" xr:uid="{B99B2393-7E94-4023-B7DF-9E1A8E48BFD9}"/>
    <cellStyle name="40% - Accent4 6 3" xfId="460" xr:uid="{84CF512C-2187-48E4-A326-877E79EE8B7E}"/>
    <cellStyle name="40% - Accent4 6 3 2" xfId="2414" xr:uid="{F55EBABE-DA27-49FE-87A1-550E55BE3057}"/>
    <cellStyle name="40% - Accent4 6 3 2 2" xfId="31154" xr:uid="{92DEA2D9-D862-435B-B68E-59A598AE5059}"/>
    <cellStyle name="40% - Accent4 6 3 3" xfId="6849" xr:uid="{86DD46DF-D012-4B6B-B260-EDB4712D3B99}"/>
    <cellStyle name="40% - Accent4 6 3 3 2" xfId="35534" xr:uid="{45282D34-D4B7-4FA4-8290-A2FCD6A101DA}"/>
    <cellStyle name="40% - Accent4 6 3 4" xfId="12561" xr:uid="{92A2C091-335C-4082-8E9F-853F7811504C}"/>
    <cellStyle name="40% - Accent4 6 3 4 2" xfId="41239" xr:uid="{C1158D5A-81A7-4559-ACDB-2FC5A5C2FE05}"/>
    <cellStyle name="40% - Accent4 6 3 5" xfId="21414" xr:uid="{D7A1F9AE-02B2-4E60-95E3-AD21FEEE4FF8}"/>
    <cellStyle name="40% - Accent4 6 3 5 2" xfId="50091" xr:uid="{9389491D-D9AB-4CC1-8DE3-7ED9F1CDAD19}"/>
    <cellStyle name="40% - Accent4 6 3 6" xfId="29361" xr:uid="{2D9B719E-8DDA-4DFC-935F-F35E53916C5A}"/>
    <cellStyle name="40% - Accent4 6 4" xfId="579" xr:uid="{9FDE7165-C2CB-415F-9AD1-615649C3E117}"/>
    <cellStyle name="40% - Accent4 6 4 2" xfId="2533" xr:uid="{6E22DE50-4DCD-465A-97DF-C353637690FA}"/>
    <cellStyle name="40% - Accent4 6 4 2 2" xfId="31273" xr:uid="{5421BBD3-8AAE-4A45-AD87-37FAA672D3AE}"/>
    <cellStyle name="40% - Accent4 6 4 3" xfId="8266" xr:uid="{75DD1ED9-E444-4FE6-B0D1-9D6FD4E05228}"/>
    <cellStyle name="40% - Accent4 6 4 3 2" xfId="36951" xr:uid="{3DC308AB-8312-468E-85FB-5D28E5DC7225}"/>
    <cellStyle name="40% - Accent4 6 4 4" xfId="13978" xr:uid="{F26CF296-7EB2-400F-BD55-D93B12EA3245}"/>
    <cellStyle name="40% - Accent4 6 4 4 2" xfId="42656" xr:uid="{32AEA81F-759B-449C-B0F0-9C6134DA4C10}"/>
    <cellStyle name="40% - Accent4 6 4 5" xfId="22831" xr:uid="{0308FE7D-276F-4862-88EF-14E79E049C10}"/>
    <cellStyle name="40% - Accent4 6 4 5 2" xfId="51508" xr:uid="{8A13D5F4-0A75-4C67-AE9E-9450CE0F436A}"/>
    <cellStyle name="40% - Accent4 6 4 6" xfId="29480" xr:uid="{772A7959-CC95-4BB1-93AC-E61D8F857586}"/>
    <cellStyle name="40% - Accent4 6 5" xfId="720" xr:uid="{4FF114CC-ABAC-4DEF-A180-7D05A7071922}"/>
    <cellStyle name="40% - Accent4 6 5 2" xfId="2674" xr:uid="{5A6D75D7-2726-40B8-B2C9-29A562013E51}"/>
    <cellStyle name="40% - Accent4 6 5 2 2" xfId="31414" xr:uid="{4F8B97A3-AB69-480B-9D65-FAD325EEC3A5}"/>
    <cellStyle name="40% - Accent4 6 5 3" xfId="15493" xr:uid="{4F620997-1E39-4878-91E3-12BCBBC01457}"/>
    <cellStyle name="40% - Accent4 6 5 3 2" xfId="44171" xr:uid="{F6B27067-3F02-4B18-A0D5-698F91C3EAF8}"/>
    <cellStyle name="40% - Accent4 6 5 4" xfId="24346" xr:uid="{18218542-191D-45AA-807B-BE2E4D4C2EAB}"/>
    <cellStyle name="40% - Accent4 6 5 4 2" xfId="53023" xr:uid="{BFA3FB1D-D8D4-43C9-839D-3B6A6A118209}"/>
    <cellStyle name="40% - Accent4 6 5 5" xfId="29621" xr:uid="{E6AD0B37-88C3-4B14-A55C-9ADD5A031FBC}"/>
    <cellStyle name="40% - Accent4 6 6" xfId="993" xr:uid="{DB3662A6-6B09-4F8E-8EE4-EABDF7CFC707}"/>
    <cellStyle name="40% - Accent4 6 6 2" xfId="2947" xr:uid="{D11B3CC4-E0DC-478E-9D64-5BB833EAA485}"/>
    <cellStyle name="40% - Accent4 6 6 2 2" xfId="31687" xr:uid="{32D7834F-6D85-4EF1-BA95-19D07C227182}"/>
    <cellStyle name="40% - Accent4 6 6 3" xfId="17052" xr:uid="{53AD0E86-C5A2-4897-877C-91180C5A64E2}"/>
    <cellStyle name="40% - Accent4 6 6 3 2" xfId="45730" xr:uid="{7A035E8B-6119-4905-B8B8-E98B9D4FB606}"/>
    <cellStyle name="40% - Accent4 6 6 4" xfId="25905" xr:uid="{F8727DB2-BDA8-4F88-BECC-814FE6289D2E}"/>
    <cellStyle name="40% - Accent4 6 6 4 2" xfId="54582" xr:uid="{7C4CBCB4-4E9E-40BC-9655-BEBD8B721C1E}"/>
    <cellStyle name="40% - Accent4 6 6 5" xfId="29894" xr:uid="{A47EA024-A677-40D6-AE1C-DB33081C538A}"/>
    <cellStyle name="40% - Accent4 6 7" xfId="1288" xr:uid="{CCDCCBAF-E98D-45DC-BFDC-5AAE5B467205}"/>
    <cellStyle name="40% - Accent4 6 7 2" xfId="3242" xr:uid="{2F4FDD0F-E159-45F0-92E9-CFBB6036AC53}"/>
    <cellStyle name="40% - Accent4 6 7 2 2" xfId="31982" xr:uid="{B0D3AD73-0530-4FB0-84CA-3AE8AC054C09}"/>
    <cellStyle name="40% - Accent4 6 7 3" xfId="27498" xr:uid="{88119C2A-F5B0-4838-99D2-027381E19EE1}"/>
    <cellStyle name="40% - Accent4 6 7 3 2" xfId="56175" xr:uid="{534AC16B-E55A-49CA-98D5-FDD3ADCB6CB8}"/>
    <cellStyle name="40% - Accent4 6 7 4" xfId="30189" xr:uid="{11305B32-1985-4B81-ACBA-AFBF4B1C891D}"/>
    <cellStyle name="40% - Accent4 6 8" xfId="1627" xr:uid="{F32B3303-499E-4DBE-8AA3-823FBC8533C3}"/>
    <cellStyle name="40% - Accent4 6 8 2" xfId="3581" xr:uid="{1462B617-935E-4732-9908-D230FF021C60}"/>
    <cellStyle name="40% - Accent4 6 8 2 2" xfId="32321" xr:uid="{427A0691-1515-4223-9D8D-D8E8A0C9AF83}"/>
    <cellStyle name="40% - Accent4 6 8 3" xfId="30528" xr:uid="{4AD231E6-D68C-43C8-9639-2E977D917655}"/>
    <cellStyle name="40% - Accent4 6 9" xfId="2243" xr:uid="{1556D57F-5826-4D85-8A7D-3EAE8C2D2986}"/>
    <cellStyle name="40% - Accent4 6 9 2" xfId="30983" xr:uid="{BF9F9F29-7CEB-4C76-BD67-073833911FB2}"/>
    <cellStyle name="40% - Accent4 60" xfId="5269" xr:uid="{13FB88E3-B4A1-40C9-8179-F3F7C601F42D}"/>
    <cellStyle name="40% - Accent4 60 2" xfId="6620" xr:uid="{C9FCE3CE-21F3-45A7-9D59-CD5B9877BF41}"/>
    <cellStyle name="40% - Accent4 60 2 2" xfId="12332" xr:uid="{074D14C2-8DED-434E-AE6A-E065C625E35C}"/>
    <cellStyle name="40% - Accent4 60 2 2 2" xfId="41010" xr:uid="{B95A73DC-9B93-4FE3-9E86-839296241A3D}"/>
    <cellStyle name="40% - Accent4 60 2 3" xfId="21185" xr:uid="{1968A033-973E-4743-8249-007ABBAFB8B3}"/>
    <cellStyle name="40% - Accent4 60 2 3 2" xfId="49862" xr:uid="{EF74396C-AAF4-47BE-9509-465B85BCE819}"/>
    <cellStyle name="40% - Accent4 60 2 4" xfId="35305" xr:uid="{DF004716-9A5C-4148-8DB7-46E3B6EC28F2}"/>
    <cellStyle name="40% - Accent4 60 3" xfId="8037" xr:uid="{107982A0-E8DB-4262-A38E-44203A601C78}"/>
    <cellStyle name="40% - Accent4 60 3 2" xfId="13749" xr:uid="{3DDA385D-5D3C-4330-AE64-5E2EE5801A0A}"/>
    <cellStyle name="40% - Accent4 60 3 2 2" xfId="42427" xr:uid="{94C8AA70-34D4-47A1-987D-AC2ABF756B97}"/>
    <cellStyle name="40% - Accent4 60 3 3" xfId="22602" xr:uid="{1EF86902-0332-48B8-B14B-15C05DC6E238}"/>
    <cellStyle name="40% - Accent4 60 3 3 2" xfId="51279" xr:uid="{9E2FBC7D-5F86-48BF-A6DD-A4F583004A8C}"/>
    <cellStyle name="40% - Accent4 60 3 4" xfId="36722" xr:uid="{E5563303-41CF-43ED-8CA5-7B431ECF5B58}"/>
    <cellStyle name="40% - Accent4 60 4" xfId="9454" xr:uid="{32DC0A87-516E-42AF-BA17-6A0CF88609D3}"/>
    <cellStyle name="40% - Accent4 60 4 2" xfId="15166" xr:uid="{D44AAEB5-84A5-44A6-9CE5-64D8650CDACC}"/>
    <cellStyle name="40% - Accent4 60 4 2 2" xfId="43844" xr:uid="{56C5B06D-9F4D-4216-B05A-CE3A3B376FE7}"/>
    <cellStyle name="40% - Accent4 60 4 3" xfId="24019" xr:uid="{D5D83003-14CB-420C-B127-C7D3F4DE86A7}"/>
    <cellStyle name="40% - Accent4 60 4 3 2" xfId="52696" xr:uid="{814605E6-7B72-4F5D-ADD9-E00C72F374F1}"/>
    <cellStyle name="40% - Accent4 60 4 4" xfId="38139" xr:uid="{A1B50697-4230-4AAD-9B1E-A2B1CBCFC0FE}"/>
    <cellStyle name="40% - Accent4 60 5" xfId="16681" xr:uid="{1CEC75D2-8A94-406A-B809-149053408019}"/>
    <cellStyle name="40% - Accent4 60 5 2" xfId="25534" xr:uid="{7D447AD6-7C5E-4F00-89CB-1333308D7130}"/>
    <cellStyle name="40% - Accent4 60 5 2 2" xfId="54211" xr:uid="{1B5BAF83-12BF-4CD5-8CF0-B675937F048A}"/>
    <cellStyle name="40% - Accent4 60 5 3" xfId="45359" xr:uid="{CD0FAF44-8550-4FBB-933C-C732B59C566D}"/>
    <cellStyle name="40% - Accent4 60 6" xfId="18240" xr:uid="{60CAF6B1-869B-405E-AFFB-50EFD10F9D38}"/>
    <cellStyle name="40% - Accent4 60 6 2" xfId="27093" xr:uid="{0A112749-7935-4E70-A210-C8FFA6988923}"/>
    <cellStyle name="40% - Accent4 60 6 2 2" xfId="55770" xr:uid="{902AED3A-19C7-4201-92A0-5FAA1FED1046}"/>
    <cellStyle name="40% - Accent4 60 6 3" xfId="46918" xr:uid="{45661D19-2B88-45F2-A42A-74AA898501D1}"/>
    <cellStyle name="40% - Accent4 60 7" xfId="10981" xr:uid="{2B96027F-D447-43C0-8373-802EE1DAF4D0}"/>
    <cellStyle name="40% - Accent4 60 7 2" xfId="28686" xr:uid="{62241C50-82EB-44FB-95C7-3718481563B8}"/>
    <cellStyle name="40% - Accent4 60 7 2 2" xfId="57363" xr:uid="{2F5D8901-D442-43EA-AB9F-9E8A76748C52}"/>
    <cellStyle name="40% - Accent4 60 7 3" xfId="39659" xr:uid="{79E28C40-71CA-464A-843A-02A0F101725B}"/>
    <cellStyle name="40% - Accent4 60 8" xfId="19834" xr:uid="{24DE073F-FB4E-48AE-81E0-BA95410F7E82}"/>
    <cellStyle name="40% - Accent4 60 8 2" xfId="48511" xr:uid="{F0A1446D-4A20-4904-AD92-F8BE6A1E0850}"/>
    <cellStyle name="40% - Accent4 60 9" xfId="33954" xr:uid="{2770999A-428C-4590-8556-9A656A6A1774}"/>
    <cellStyle name="40% - Accent4 61" xfId="5291" xr:uid="{2D931640-7FDE-46E4-9F59-DCBC45B623F2}"/>
    <cellStyle name="40% - Accent4 61 2" xfId="6642" xr:uid="{B0E8BEF7-009E-42EB-B570-CB3FABCB87C3}"/>
    <cellStyle name="40% - Accent4 61 2 2" xfId="12354" xr:uid="{35F5F628-982D-47BC-A0B5-107D90DC37E5}"/>
    <cellStyle name="40% - Accent4 61 2 2 2" xfId="41032" xr:uid="{01EEE4F4-298C-4A2E-9935-50EDAD21084D}"/>
    <cellStyle name="40% - Accent4 61 2 3" xfId="21207" xr:uid="{DD8B2F92-242C-4593-910E-BAB13CB70104}"/>
    <cellStyle name="40% - Accent4 61 2 3 2" xfId="49884" xr:uid="{5E84BDA4-719D-490D-A765-29ED1677256E}"/>
    <cellStyle name="40% - Accent4 61 2 4" xfId="35327" xr:uid="{84CBD755-3881-405B-91B6-340BEC07FE1A}"/>
    <cellStyle name="40% - Accent4 61 3" xfId="8059" xr:uid="{D757F5B1-F598-4C69-A0FE-0AE0695826B4}"/>
    <cellStyle name="40% - Accent4 61 3 2" xfId="13771" xr:uid="{6EF32096-8A93-4FE0-91EB-3008CBCB9C84}"/>
    <cellStyle name="40% - Accent4 61 3 2 2" xfId="42449" xr:uid="{200C2FE0-7463-4CC3-AEB6-7696D4368503}"/>
    <cellStyle name="40% - Accent4 61 3 3" xfId="22624" xr:uid="{2145A91F-9E3B-4A81-823E-ECD1CE2C0B6B}"/>
    <cellStyle name="40% - Accent4 61 3 3 2" xfId="51301" xr:uid="{0BF711FD-BD98-43B5-BDDC-7323084C1C3F}"/>
    <cellStyle name="40% - Accent4 61 3 4" xfId="36744" xr:uid="{3E19397E-8844-4DA6-AFAD-5CA08025AF0D}"/>
    <cellStyle name="40% - Accent4 61 4" xfId="9476" xr:uid="{E40BF43C-E4DF-4687-AD2A-A7F873A0B5CF}"/>
    <cellStyle name="40% - Accent4 61 4 2" xfId="15188" xr:uid="{B9CBE033-11F4-45B7-9565-E0AC10161DD9}"/>
    <cellStyle name="40% - Accent4 61 4 2 2" xfId="43866" xr:uid="{5D20966F-D573-4D8B-8448-5FC6D28495F4}"/>
    <cellStyle name="40% - Accent4 61 4 3" xfId="24041" xr:uid="{971104BD-26D8-4089-AF84-71B424909AC7}"/>
    <cellStyle name="40% - Accent4 61 4 3 2" xfId="52718" xr:uid="{E2E17CAC-D10B-45FF-B9BD-AA9D27A5CA62}"/>
    <cellStyle name="40% - Accent4 61 4 4" xfId="38161" xr:uid="{504E1728-D4B9-4D59-A782-E204888BE7BE}"/>
    <cellStyle name="40% - Accent4 61 5" xfId="16703" xr:uid="{56EC50F1-6AD9-492B-A6C6-E47F95439B5D}"/>
    <cellStyle name="40% - Accent4 61 5 2" xfId="25556" xr:uid="{F0CDB218-819A-4AF5-8F5C-BD3F6A6CAB1D}"/>
    <cellStyle name="40% - Accent4 61 5 2 2" xfId="54233" xr:uid="{61D42543-BC5E-44B3-B7A5-19A9E79C32FC}"/>
    <cellStyle name="40% - Accent4 61 5 3" xfId="45381" xr:uid="{F06DA44E-6709-47F1-830C-96368C59D868}"/>
    <cellStyle name="40% - Accent4 61 6" xfId="18262" xr:uid="{F15FAC27-6871-45BC-9717-908E429C84A5}"/>
    <cellStyle name="40% - Accent4 61 6 2" xfId="27115" xr:uid="{824D2274-AC7E-4969-B328-5904959B4C58}"/>
    <cellStyle name="40% - Accent4 61 6 2 2" xfId="55792" xr:uid="{33DD37BF-956E-4AF0-B4F3-AF706D40717E}"/>
    <cellStyle name="40% - Accent4 61 6 3" xfId="46940" xr:uid="{3D3CA2D2-724D-402A-8365-F8C79DDBF5F9}"/>
    <cellStyle name="40% - Accent4 61 7" xfId="11003" xr:uid="{685ED211-1476-47FE-9E64-7270D9B82639}"/>
    <cellStyle name="40% - Accent4 61 7 2" xfId="28708" xr:uid="{AD4D7912-0178-42ED-BDB9-B01D8834A308}"/>
    <cellStyle name="40% - Accent4 61 7 2 2" xfId="57385" xr:uid="{A58F923D-27A6-4FF9-82B0-9F4F4E96165C}"/>
    <cellStyle name="40% - Accent4 61 7 3" xfId="39681" xr:uid="{8594FDEB-872F-46C7-9EA9-580C8A4039E1}"/>
    <cellStyle name="40% - Accent4 61 8" xfId="19856" xr:uid="{CE54BDFA-33C7-432E-8D96-F316CF7B3D31}"/>
    <cellStyle name="40% - Accent4 61 8 2" xfId="48533" xr:uid="{5F1A72DD-5B75-4043-96C4-633D8038618C}"/>
    <cellStyle name="40% - Accent4 61 9" xfId="33976" xr:uid="{FD2F509A-D81C-4FF3-9641-36C4304E0BE5}"/>
    <cellStyle name="40% - Accent4 62" xfId="5313" xr:uid="{FEF3812E-669D-47CE-8381-9EB2AF3AB092}"/>
    <cellStyle name="40% - Accent4 62 2" xfId="6664" xr:uid="{00F8D56A-2D64-40AD-B744-464ED4957926}"/>
    <cellStyle name="40% - Accent4 62 2 2" xfId="12376" xr:uid="{9C54FF7C-6E12-4BC1-87B9-B771D4B010AF}"/>
    <cellStyle name="40% - Accent4 62 2 2 2" xfId="41054" xr:uid="{639AD14A-DCC9-4AF2-A78E-E30AA069B744}"/>
    <cellStyle name="40% - Accent4 62 2 3" xfId="21229" xr:uid="{E4AAF4C5-4253-4CFE-B365-876C0DCE4AD3}"/>
    <cellStyle name="40% - Accent4 62 2 3 2" xfId="49906" xr:uid="{AB44D974-729C-4013-8C2A-6F7264FE1615}"/>
    <cellStyle name="40% - Accent4 62 2 4" xfId="35349" xr:uid="{391F27C9-2533-43F5-9760-79943A5D462E}"/>
    <cellStyle name="40% - Accent4 62 3" xfId="8081" xr:uid="{F14384F4-E5F9-448E-AC47-D80D15A31964}"/>
    <cellStyle name="40% - Accent4 62 3 2" xfId="13793" xr:uid="{D360FD3B-1370-4E9C-9053-CF7F1C218323}"/>
    <cellStyle name="40% - Accent4 62 3 2 2" xfId="42471" xr:uid="{C4E165DC-8FE4-4B9A-9AA1-30FE1A1992C9}"/>
    <cellStyle name="40% - Accent4 62 3 3" xfId="22646" xr:uid="{6059D71F-7728-466C-ACC8-A4F56C722C74}"/>
    <cellStyle name="40% - Accent4 62 3 3 2" xfId="51323" xr:uid="{A7C5C21A-9D57-4A02-8EFF-DFE38587DF52}"/>
    <cellStyle name="40% - Accent4 62 3 4" xfId="36766" xr:uid="{169079B4-4545-43EB-A43A-9E741A53E6D6}"/>
    <cellStyle name="40% - Accent4 62 4" xfId="9498" xr:uid="{93F2C719-C083-450C-BC42-8418BD4A32B8}"/>
    <cellStyle name="40% - Accent4 62 4 2" xfId="15210" xr:uid="{E0F57849-D260-4F5E-A91E-2349A26F24C9}"/>
    <cellStyle name="40% - Accent4 62 4 2 2" xfId="43888" xr:uid="{BD6340B5-F1F4-457D-AFCD-4C328AEFBC9F}"/>
    <cellStyle name="40% - Accent4 62 4 3" xfId="24063" xr:uid="{1DB3EC47-9500-4D27-8A6F-01CAFF751D0E}"/>
    <cellStyle name="40% - Accent4 62 4 3 2" xfId="52740" xr:uid="{58490D5F-3F06-4D78-B5DC-BA17114DDA3D}"/>
    <cellStyle name="40% - Accent4 62 4 4" xfId="38183" xr:uid="{CA19C8CC-A3D3-4472-8856-7CBE3975DC73}"/>
    <cellStyle name="40% - Accent4 62 5" xfId="16725" xr:uid="{2A2C5D45-6772-40F5-8EB9-334B64EE19FD}"/>
    <cellStyle name="40% - Accent4 62 5 2" xfId="25578" xr:uid="{BCA39734-9BB3-4B9E-819E-8D831ACBFF93}"/>
    <cellStyle name="40% - Accent4 62 5 2 2" xfId="54255" xr:uid="{7EB3EEAC-928E-4D8F-B0E5-DB3498049325}"/>
    <cellStyle name="40% - Accent4 62 5 3" xfId="45403" xr:uid="{6A279633-80A8-4CB0-BC60-D36109567991}"/>
    <cellStyle name="40% - Accent4 62 6" xfId="18284" xr:uid="{8B98171B-F07A-4B7D-BDE4-EAC57ED17AFB}"/>
    <cellStyle name="40% - Accent4 62 6 2" xfId="27137" xr:uid="{E6A9368A-3F3B-465E-A53E-3084A4FD8A38}"/>
    <cellStyle name="40% - Accent4 62 6 2 2" xfId="55814" xr:uid="{56CAA329-E33C-4DA9-814D-BD05D3EBFAFA}"/>
    <cellStyle name="40% - Accent4 62 6 3" xfId="46962" xr:uid="{F9AF1BD5-0EA4-4FF7-BF5D-748CDBE73CED}"/>
    <cellStyle name="40% - Accent4 62 7" xfId="11025" xr:uid="{47D77931-6CED-4EB9-A36E-4D23F0066ABC}"/>
    <cellStyle name="40% - Accent4 62 7 2" xfId="28730" xr:uid="{24F8EFAC-7679-4E60-BBF4-848532028BFA}"/>
    <cellStyle name="40% - Accent4 62 7 2 2" xfId="57407" xr:uid="{D06C405A-87C1-4F2B-A110-8186FB59172E}"/>
    <cellStyle name="40% - Accent4 62 7 3" xfId="39703" xr:uid="{8ED5C423-456B-4046-98E2-F92B930AC8F6}"/>
    <cellStyle name="40% - Accent4 62 8" xfId="19878" xr:uid="{9E4F058A-FECA-4231-ABC0-4AFD603A02A4}"/>
    <cellStyle name="40% - Accent4 62 8 2" xfId="48555" xr:uid="{47A5AB12-F5D3-4E65-9ED2-B43F58081CDE}"/>
    <cellStyle name="40% - Accent4 62 9" xfId="33998" xr:uid="{EFE6FF7B-3D66-4500-8F4D-C9DFA6D7D4D6}"/>
    <cellStyle name="40% - Accent4 63" xfId="5335" xr:uid="{163D58E9-A1A9-4C01-B775-2B67E67C5AC3}"/>
    <cellStyle name="40% - Accent4 63 2" xfId="6686" xr:uid="{2B408B19-EF41-4BA3-9DCA-A505ECA1E2B9}"/>
    <cellStyle name="40% - Accent4 63 2 2" xfId="12398" xr:uid="{093D29D0-125C-4B55-9E31-524EF9B8C643}"/>
    <cellStyle name="40% - Accent4 63 2 2 2" xfId="41076" xr:uid="{7691594A-7716-4207-A0EE-40922D142B58}"/>
    <cellStyle name="40% - Accent4 63 2 3" xfId="21251" xr:uid="{C33DFF88-4F2C-4CB0-9EC2-E4AA8F484A32}"/>
    <cellStyle name="40% - Accent4 63 2 3 2" xfId="49928" xr:uid="{B2485ED0-3E6B-469D-8253-D1211FF885A4}"/>
    <cellStyle name="40% - Accent4 63 2 4" xfId="35371" xr:uid="{9222CC7E-E908-4785-9187-353A543DC7B0}"/>
    <cellStyle name="40% - Accent4 63 3" xfId="8103" xr:uid="{F0FCCDD2-74F7-44D8-857B-7BBB17D7574D}"/>
    <cellStyle name="40% - Accent4 63 3 2" xfId="13815" xr:uid="{BF0CE2B1-2AF8-4E0C-9175-78EB486FAEE8}"/>
    <cellStyle name="40% - Accent4 63 3 2 2" xfId="42493" xr:uid="{B92DDFD2-7EF8-47B1-AB82-E36B4AB35035}"/>
    <cellStyle name="40% - Accent4 63 3 3" xfId="22668" xr:uid="{3FD049DA-C968-40C9-B5B1-65857A68DAB4}"/>
    <cellStyle name="40% - Accent4 63 3 3 2" xfId="51345" xr:uid="{064E005A-5B4F-4096-A076-76B205244B66}"/>
    <cellStyle name="40% - Accent4 63 3 4" xfId="36788" xr:uid="{42E54BED-3D53-4B08-B260-89241A422EC0}"/>
    <cellStyle name="40% - Accent4 63 4" xfId="9520" xr:uid="{51E71C72-91A4-4C2A-8192-BDFBBA973831}"/>
    <cellStyle name="40% - Accent4 63 4 2" xfId="15232" xr:uid="{2121B250-9789-4B17-92E1-A7D1150BCADB}"/>
    <cellStyle name="40% - Accent4 63 4 2 2" xfId="43910" xr:uid="{18D347D5-510A-45A1-853B-852502F4C3FA}"/>
    <cellStyle name="40% - Accent4 63 4 3" xfId="24085" xr:uid="{8B0382CA-ACF6-454B-A1D0-CFF23CFBFAD2}"/>
    <cellStyle name="40% - Accent4 63 4 3 2" xfId="52762" xr:uid="{6349DED5-9573-4DF4-A716-31E191D376BA}"/>
    <cellStyle name="40% - Accent4 63 4 4" xfId="38205" xr:uid="{C5814403-23A9-4135-8B3C-2D96ACA24132}"/>
    <cellStyle name="40% - Accent4 63 5" xfId="16747" xr:uid="{2F34E0C9-04E3-42CE-9E63-32B0943E63AE}"/>
    <cellStyle name="40% - Accent4 63 5 2" xfId="25600" xr:uid="{5A8625D5-0A6E-408F-B08F-1823563F2659}"/>
    <cellStyle name="40% - Accent4 63 5 2 2" xfId="54277" xr:uid="{0BC43C14-9D2C-49A9-B223-CB9A604F1CB9}"/>
    <cellStyle name="40% - Accent4 63 5 3" xfId="45425" xr:uid="{FBD1B8D0-B086-4357-8406-1DA7BE511F54}"/>
    <cellStyle name="40% - Accent4 63 6" xfId="18306" xr:uid="{D9C169FF-83F3-4EFE-9F27-E347B9B0561B}"/>
    <cellStyle name="40% - Accent4 63 6 2" xfId="27159" xr:uid="{50DDE534-A1AE-4C5A-9370-C27F07B2E865}"/>
    <cellStyle name="40% - Accent4 63 6 2 2" xfId="55836" xr:uid="{FA0EEC6B-70C8-461D-99E1-640C8B423396}"/>
    <cellStyle name="40% - Accent4 63 6 3" xfId="46984" xr:uid="{295ABF94-EAEE-4A5A-88AD-82E256FBC7C8}"/>
    <cellStyle name="40% - Accent4 63 7" xfId="11047" xr:uid="{701EA1A6-20DD-4721-A58B-CABA7BFB1B9D}"/>
    <cellStyle name="40% - Accent4 63 7 2" xfId="28752" xr:uid="{1706FA89-161D-48B0-88A5-7D5A59BEA8D0}"/>
    <cellStyle name="40% - Accent4 63 7 2 2" xfId="57429" xr:uid="{68FF363A-72B8-4897-A72F-76D5323C90A7}"/>
    <cellStyle name="40% - Accent4 63 7 3" xfId="39725" xr:uid="{7CBA45C0-4F7C-45C5-938A-786812DBE38B}"/>
    <cellStyle name="40% - Accent4 63 8" xfId="19900" xr:uid="{D2962BC9-0287-4E94-B139-B5881C4BAA6B}"/>
    <cellStyle name="40% - Accent4 63 8 2" xfId="48577" xr:uid="{11307D28-78CE-4657-AA1E-38ADD034F69A}"/>
    <cellStyle name="40% - Accent4 63 9" xfId="34020" xr:uid="{7C052CAA-6F5A-4C92-B9A9-51055B304679}"/>
    <cellStyle name="40% - Accent4 64" xfId="5357" xr:uid="{DA0B6C76-C29B-45FE-8344-03CA1CEEFF9C}"/>
    <cellStyle name="40% - Accent4 64 2" xfId="6708" xr:uid="{7EB0B0C0-8E1B-4E83-9566-7147E68C1804}"/>
    <cellStyle name="40% - Accent4 64 2 2" xfId="12420" xr:uid="{D655B7C4-5878-4DDE-81C7-7A27E298A814}"/>
    <cellStyle name="40% - Accent4 64 2 2 2" xfId="41098" xr:uid="{93416AD7-93F3-48F5-BA70-EFE36EC08D00}"/>
    <cellStyle name="40% - Accent4 64 2 3" xfId="21273" xr:uid="{B3ED2D33-C620-4643-8A2C-16BDF998A595}"/>
    <cellStyle name="40% - Accent4 64 2 3 2" xfId="49950" xr:uid="{5B539DEC-447B-4663-AFF9-AB976AB22366}"/>
    <cellStyle name="40% - Accent4 64 2 4" xfId="35393" xr:uid="{46E13133-5BFE-440E-B9FA-98B8B90A3CAD}"/>
    <cellStyle name="40% - Accent4 64 3" xfId="8125" xr:uid="{7976C608-A098-4EC6-8EB5-31DBBFF339DF}"/>
    <cellStyle name="40% - Accent4 64 3 2" xfId="13837" xr:uid="{08946351-B24F-4E8F-92EF-E18BAEFA4B06}"/>
    <cellStyle name="40% - Accent4 64 3 2 2" xfId="42515" xr:uid="{2A6900EE-A6E6-42C7-B9B2-04AE0427553F}"/>
    <cellStyle name="40% - Accent4 64 3 3" xfId="22690" xr:uid="{A08EDC78-BD44-4057-BEB2-E71B54F6C7FF}"/>
    <cellStyle name="40% - Accent4 64 3 3 2" xfId="51367" xr:uid="{86159D90-FBCE-4708-B535-E552E7A6F3E9}"/>
    <cellStyle name="40% - Accent4 64 3 4" xfId="36810" xr:uid="{8B2AC510-9E69-4562-BF46-75F245B29AF2}"/>
    <cellStyle name="40% - Accent4 64 4" xfId="9542" xr:uid="{5DFB4F4E-12A6-48E4-8346-B09880F6F8D1}"/>
    <cellStyle name="40% - Accent4 64 4 2" xfId="15254" xr:uid="{2B3FA1E5-8559-4CCB-8617-5B427FC23B65}"/>
    <cellStyle name="40% - Accent4 64 4 2 2" xfId="43932" xr:uid="{F1BADDFB-DF6B-44BC-AB0D-7EE69E244D9C}"/>
    <cellStyle name="40% - Accent4 64 4 3" xfId="24107" xr:uid="{8FEE9A9C-0408-474D-8C89-B7363305D4AD}"/>
    <cellStyle name="40% - Accent4 64 4 3 2" xfId="52784" xr:uid="{A600CEA1-D730-43BE-AB4B-49EF0986568C}"/>
    <cellStyle name="40% - Accent4 64 4 4" xfId="38227" xr:uid="{05DE564C-CB74-4754-A644-FED2D9F2AC9A}"/>
    <cellStyle name="40% - Accent4 64 5" xfId="16769" xr:uid="{09379E3D-0AAF-4FCD-AA7C-31819E7183CB}"/>
    <cellStyle name="40% - Accent4 64 5 2" xfId="25622" xr:uid="{1DC57F3E-E976-4B43-BE58-64595AD8A1C3}"/>
    <cellStyle name="40% - Accent4 64 5 2 2" xfId="54299" xr:uid="{BFB447E4-8C23-4A10-8F9E-F382F68AE0F6}"/>
    <cellStyle name="40% - Accent4 64 5 3" xfId="45447" xr:uid="{FC48A6BC-E427-4E11-9FBB-9FA8B9B46AE6}"/>
    <cellStyle name="40% - Accent4 64 6" xfId="18328" xr:uid="{1E8BA1A7-A666-4694-9278-0F1625088C9D}"/>
    <cellStyle name="40% - Accent4 64 6 2" xfId="27181" xr:uid="{837FEFC5-8E29-4E11-83A3-C145A69627E6}"/>
    <cellStyle name="40% - Accent4 64 6 2 2" xfId="55858" xr:uid="{6CD0E27D-4436-45E3-B6E1-C1998ADF6FD8}"/>
    <cellStyle name="40% - Accent4 64 6 3" xfId="47006" xr:uid="{1512E94B-9FDD-49E3-9E98-A9B563396E21}"/>
    <cellStyle name="40% - Accent4 64 7" xfId="11069" xr:uid="{42817B8D-BB9E-4D51-8368-E4C191264733}"/>
    <cellStyle name="40% - Accent4 64 7 2" xfId="28774" xr:uid="{D15F2BB5-601B-46A2-9FDB-565187BF1D45}"/>
    <cellStyle name="40% - Accent4 64 7 2 2" xfId="57451" xr:uid="{EB3B69B8-6E21-4FE4-9570-786451DF38D3}"/>
    <cellStyle name="40% - Accent4 64 7 3" xfId="39747" xr:uid="{9604869E-AE5F-42A6-9460-3B47FA540A77}"/>
    <cellStyle name="40% - Accent4 64 8" xfId="19922" xr:uid="{000C5CEA-76DB-43B5-9573-3092A1098950}"/>
    <cellStyle name="40% - Accent4 64 8 2" xfId="48599" xr:uid="{3D4DD8A1-94B0-463F-AE55-7DB56AFE0DEF}"/>
    <cellStyle name="40% - Accent4 64 9" xfId="34042" xr:uid="{8FF90619-2E3B-4776-91AC-3920AD789B44}"/>
    <cellStyle name="40% - Accent4 65" xfId="6730" xr:uid="{D2E62475-00B6-4EF6-BAB7-00355182C0CA}"/>
    <cellStyle name="40% - Accent4 65 2" xfId="8147" xr:uid="{31C9CDA8-4A28-468B-8597-42A61E32037F}"/>
    <cellStyle name="40% - Accent4 65 2 2" xfId="13859" xr:uid="{2A92A7E7-C8C5-48F1-A663-D9D70DBD19F1}"/>
    <cellStyle name="40% - Accent4 65 2 2 2" xfId="42537" xr:uid="{4E7B05D0-3F6D-40AD-93D5-E31F83029FA3}"/>
    <cellStyle name="40% - Accent4 65 2 3" xfId="22712" xr:uid="{4C990416-22FE-4629-ABEC-E6A977E1D3EA}"/>
    <cellStyle name="40% - Accent4 65 2 3 2" xfId="51389" xr:uid="{969B1342-B670-4800-BD62-0C39C02B04F2}"/>
    <cellStyle name="40% - Accent4 65 2 4" xfId="36832" xr:uid="{4535B335-35C1-4CE7-80BA-22B71EE0BCD9}"/>
    <cellStyle name="40% - Accent4 65 3" xfId="9564" xr:uid="{5638AC2B-23C7-4249-AEED-BCC2794A43A8}"/>
    <cellStyle name="40% - Accent4 65 3 2" xfId="15276" xr:uid="{DD25C5C2-5BCC-4ED7-87C1-76B6DD511E02}"/>
    <cellStyle name="40% - Accent4 65 3 2 2" xfId="43954" xr:uid="{DD2BDF99-2C74-467D-8B96-5778AA50561E}"/>
    <cellStyle name="40% - Accent4 65 3 3" xfId="24129" xr:uid="{36412817-3D29-4FAA-A92C-EB1B614EF000}"/>
    <cellStyle name="40% - Accent4 65 3 3 2" xfId="52806" xr:uid="{F3917EA2-F992-4F28-BD4C-1FFC7A9C011B}"/>
    <cellStyle name="40% - Accent4 65 3 4" xfId="38249" xr:uid="{5980FA10-3E66-4466-B5AA-A78D84AE54CB}"/>
    <cellStyle name="40% - Accent4 65 4" xfId="16791" xr:uid="{702C77AF-7681-43AB-9228-FF34B9D5A8FF}"/>
    <cellStyle name="40% - Accent4 65 4 2" xfId="25644" xr:uid="{5AE4B0CD-F666-41AD-BD4E-1C8906FA7105}"/>
    <cellStyle name="40% - Accent4 65 4 2 2" xfId="54321" xr:uid="{C567242A-FA7E-4B0D-BB9B-A6571F0E9990}"/>
    <cellStyle name="40% - Accent4 65 4 3" xfId="45469" xr:uid="{883D2D5D-5DA1-4889-96A6-64E06599C3C0}"/>
    <cellStyle name="40% - Accent4 65 5" xfId="18350" xr:uid="{57D6518E-ABBF-4702-AE79-A06C6463376C}"/>
    <cellStyle name="40% - Accent4 65 5 2" xfId="27203" xr:uid="{55523412-45EC-4DB2-B832-050A726178A0}"/>
    <cellStyle name="40% - Accent4 65 5 2 2" xfId="55880" xr:uid="{846C491A-8C09-435C-99CA-0490AADF177E}"/>
    <cellStyle name="40% - Accent4 65 5 3" xfId="47028" xr:uid="{BDBB05E8-85C1-42CD-88D6-CB2F92398FF2}"/>
    <cellStyle name="40% - Accent4 65 6" xfId="12442" xr:uid="{99D81C62-6E13-45DB-B316-9FBF83ABF4E8}"/>
    <cellStyle name="40% - Accent4 65 6 2" xfId="28796" xr:uid="{5BFC224E-0E62-4D49-B3CB-6BC272016188}"/>
    <cellStyle name="40% - Accent4 65 6 2 2" xfId="57473" xr:uid="{863D5A17-4023-4FD4-8B08-F40B1FE277EA}"/>
    <cellStyle name="40% - Accent4 65 6 3" xfId="41120" xr:uid="{7E6D6BD9-AE34-4795-A177-4244461D6E70}"/>
    <cellStyle name="40% - Accent4 65 7" xfId="21295" xr:uid="{47E7603D-7C53-40A6-97F8-42151E014D3B}"/>
    <cellStyle name="40% - Accent4 65 7 2" xfId="49972" xr:uid="{645F5D0E-AED7-401C-A656-D390E485ECB1}"/>
    <cellStyle name="40% - Accent4 65 8" xfId="35415" xr:uid="{732C4C4C-FAB1-49B4-894D-49F0D7DA7922}"/>
    <cellStyle name="40% - Accent4 66" xfId="6752" xr:uid="{C5299DAB-6421-425C-A52B-0EB0F73C67AB}"/>
    <cellStyle name="40% - Accent4 66 2" xfId="8169" xr:uid="{9F292A78-D0FE-4BF1-BA46-820073559BF2}"/>
    <cellStyle name="40% - Accent4 66 2 2" xfId="13881" xr:uid="{ED177DBB-A2C6-4C19-92FF-5E4157D9488F}"/>
    <cellStyle name="40% - Accent4 66 2 2 2" xfId="42559" xr:uid="{9D716F0E-B2C2-4CEF-BB65-8125413C992D}"/>
    <cellStyle name="40% - Accent4 66 2 3" xfId="22734" xr:uid="{D300424B-DD18-4271-9FD4-09D7169C883A}"/>
    <cellStyle name="40% - Accent4 66 2 3 2" xfId="51411" xr:uid="{4CEBE9D0-EFEE-455F-A2C3-E271B2C0676D}"/>
    <cellStyle name="40% - Accent4 66 2 4" xfId="36854" xr:uid="{C4EB4665-BAAB-427A-85B4-4FD01C62DFA5}"/>
    <cellStyle name="40% - Accent4 66 3" xfId="9586" xr:uid="{BF8997EA-7DFB-4C64-A1F0-C73E59FFDE21}"/>
    <cellStyle name="40% - Accent4 66 3 2" xfId="15298" xr:uid="{C3A270FD-1D07-4352-A21B-6F71837A85B9}"/>
    <cellStyle name="40% - Accent4 66 3 2 2" xfId="43976" xr:uid="{998F1865-0ADA-4052-A131-DEF47A2E1264}"/>
    <cellStyle name="40% - Accent4 66 3 3" xfId="24151" xr:uid="{770C5DF6-D13D-4D98-AFDF-50A9630418AE}"/>
    <cellStyle name="40% - Accent4 66 3 3 2" xfId="52828" xr:uid="{7699FACB-49F9-4942-9143-8573C864D466}"/>
    <cellStyle name="40% - Accent4 66 3 4" xfId="38271" xr:uid="{9B48D849-C4CC-4CBA-9088-C08179177162}"/>
    <cellStyle name="40% - Accent4 66 4" xfId="16813" xr:uid="{76169961-5407-477A-93AC-AD9352CCC727}"/>
    <cellStyle name="40% - Accent4 66 4 2" xfId="25666" xr:uid="{14538928-0774-46BB-83F8-3A1C986816B8}"/>
    <cellStyle name="40% - Accent4 66 4 2 2" xfId="54343" xr:uid="{0981B187-C3CA-4E6F-B99D-7CC7370681B3}"/>
    <cellStyle name="40% - Accent4 66 4 3" xfId="45491" xr:uid="{A20B7F7E-56FF-47C4-9689-B6401A2585CD}"/>
    <cellStyle name="40% - Accent4 66 5" xfId="18372" xr:uid="{C7A76C1F-EA6F-4285-8774-BCEB1D03C2DF}"/>
    <cellStyle name="40% - Accent4 66 5 2" xfId="27225" xr:uid="{70127FBE-24B0-4ADB-9957-403E15752C77}"/>
    <cellStyle name="40% - Accent4 66 5 2 2" xfId="55902" xr:uid="{60EEA087-8DED-4C1D-B875-A18A2431633A}"/>
    <cellStyle name="40% - Accent4 66 5 3" xfId="47050" xr:uid="{091448C1-FD60-4353-913A-95CB120E656B}"/>
    <cellStyle name="40% - Accent4 66 6" xfId="12464" xr:uid="{3634545F-238D-45C7-8686-D083E1D7A8DC}"/>
    <cellStyle name="40% - Accent4 66 6 2" xfId="28818" xr:uid="{EEA1C716-1CA3-4B17-AAC9-A90E0A8DBA0F}"/>
    <cellStyle name="40% - Accent4 66 6 2 2" xfId="57495" xr:uid="{A04CB79A-70F7-4A0B-8E03-536485C041D2}"/>
    <cellStyle name="40% - Accent4 66 6 3" xfId="41142" xr:uid="{D0F68F2A-8BC2-4E36-8CC3-B61FB3EDCF34}"/>
    <cellStyle name="40% - Accent4 66 7" xfId="21317" xr:uid="{83259694-C65C-42D4-B81D-09970417361F}"/>
    <cellStyle name="40% - Accent4 66 7 2" xfId="49994" xr:uid="{C52222DA-B935-45D0-9E16-171AA1D6600F}"/>
    <cellStyle name="40% - Accent4 66 8" xfId="35437" xr:uid="{01E3A060-8D45-4F8E-8949-98051465F407}"/>
    <cellStyle name="40% - Accent4 67" xfId="6774" xr:uid="{1BE4D1F2-3916-4333-9B3A-ED611DAD383B}"/>
    <cellStyle name="40% - Accent4 67 2" xfId="8191" xr:uid="{FC463D99-EB77-420C-9AB0-C0EE41922CA7}"/>
    <cellStyle name="40% - Accent4 67 2 2" xfId="13903" xr:uid="{C208819B-AB54-42A3-9ED1-73CA792BCDB2}"/>
    <cellStyle name="40% - Accent4 67 2 2 2" xfId="42581" xr:uid="{7CB52326-AB24-48DC-B6C9-C48930EB7356}"/>
    <cellStyle name="40% - Accent4 67 2 3" xfId="22756" xr:uid="{ECD91C9F-8CA6-475F-97B2-C95BE82DCB5A}"/>
    <cellStyle name="40% - Accent4 67 2 3 2" xfId="51433" xr:uid="{8D1C5FC9-973D-404F-A3F6-3EA1CD858236}"/>
    <cellStyle name="40% - Accent4 67 2 4" xfId="36876" xr:uid="{FF1B5F3D-1FA1-433F-A3A1-AD7B0A86D578}"/>
    <cellStyle name="40% - Accent4 67 3" xfId="9608" xr:uid="{E2AC2D58-04EB-447D-A901-415190F32CC2}"/>
    <cellStyle name="40% - Accent4 67 3 2" xfId="15320" xr:uid="{041837DE-9DEA-46CB-A3C0-01D8E355FAE3}"/>
    <cellStyle name="40% - Accent4 67 3 2 2" xfId="43998" xr:uid="{6B2B6F28-555A-4818-ABA0-FAA6DB2F8664}"/>
    <cellStyle name="40% - Accent4 67 3 3" xfId="24173" xr:uid="{61F646CD-39A9-48AB-9D34-9A607568F381}"/>
    <cellStyle name="40% - Accent4 67 3 3 2" xfId="52850" xr:uid="{4109772A-86EA-47F4-98A5-698C47B53412}"/>
    <cellStyle name="40% - Accent4 67 3 4" xfId="38293" xr:uid="{84C7764B-FB25-46FC-BFA4-48A358C728EF}"/>
    <cellStyle name="40% - Accent4 67 4" xfId="16835" xr:uid="{ED1E6A85-E350-4A0F-8577-9C680E5DEE10}"/>
    <cellStyle name="40% - Accent4 67 4 2" xfId="25688" xr:uid="{2164067F-BD98-485F-AF1F-EBA37F1D8C77}"/>
    <cellStyle name="40% - Accent4 67 4 2 2" xfId="54365" xr:uid="{8DEFFE30-57BF-4063-9A85-64B69F19EC44}"/>
    <cellStyle name="40% - Accent4 67 4 3" xfId="45513" xr:uid="{3FDE135D-B0AF-4670-AB6A-C5F055CDAE09}"/>
    <cellStyle name="40% - Accent4 67 5" xfId="18394" xr:uid="{6713D07E-58E9-4FFA-89E8-FD6581992AE4}"/>
    <cellStyle name="40% - Accent4 67 5 2" xfId="27247" xr:uid="{4183C45F-3F98-4540-840A-F13B41F1F75B}"/>
    <cellStyle name="40% - Accent4 67 5 2 2" xfId="55924" xr:uid="{4BC21019-277C-490B-A4ED-23EEA4E7DCF3}"/>
    <cellStyle name="40% - Accent4 67 5 3" xfId="47072" xr:uid="{18D0A0ED-6BBA-4FFC-8E6D-D19C7654C5BA}"/>
    <cellStyle name="40% - Accent4 67 6" xfId="12486" xr:uid="{54AD65B8-097E-4E50-B164-27EC022F8A55}"/>
    <cellStyle name="40% - Accent4 67 6 2" xfId="28840" xr:uid="{A90A7D4A-8D58-4E26-9735-0E523A382CE2}"/>
    <cellStyle name="40% - Accent4 67 6 2 2" xfId="57517" xr:uid="{F986AD03-56CA-4A6A-BAA5-13E43F7E6AC2}"/>
    <cellStyle name="40% - Accent4 67 6 3" xfId="41164" xr:uid="{B446BBCA-1BAE-43D7-8941-63BFC5E27ED9}"/>
    <cellStyle name="40% - Accent4 67 7" xfId="21339" xr:uid="{ECD5C978-7624-468D-A6A5-02573B5E06EB}"/>
    <cellStyle name="40% - Accent4 67 7 2" xfId="50016" xr:uid="{0436716D-C351-4D3F-9073-E73A37515E39}"/>
    <cellStyle name="40% - Accent4 67 8" xfId="35459" xr:uid="{5819CA26-C52B-49E5-A39C-7018C9823C6A}"/>
    <cellStyle name="40% - Accent4 68" xfId="5377" xr:uid="{11574A59-AB7A-4805-940D-8BBFF3756ADE}"/>
    <cellStyle name="40% - Accent4 68 2" xfId="9630" xr:uid="{71DC6FFA-6D79-45EE-9E8E-3ED204F29CB1}"/>
    <cellStyle name="40% - Accent4 68 2 2" xfId="15342" xr:uid="{00660763-2680-4789-81DE-1A39EB3CC81F}"/>
    <cellStyle name="40% - Accent4 68 2 2 2" xfId="44020" xr:uid="{FA0A5A0A-8556-4A01-9A74-5945F8878888}"/>
    <cellStyle name="40% - Accent4 68 2 3" xfId="24195" xr:uid="{31F3BE88-F6A3-4B46-8C53-F0805AA890C8}"/>
    <cellStyle name="40% - Accent4 68 2 3 2" xfId="52872" xr:uid="{597657E9-C622-4B3F-8717-7A814AAAF183}"/>
    <cellStyle name="40% - Accent4 68 2 4" xfId="38315" xr:uid="{4B92BB55-5940-4CD1-B9E6-00F3E422701B}"/>
    <cellStyle name="40% - Accent4 68 3" xfId="16857" xr:uid="{43A83844-E5CC-41E7-82BE-03AA8B7F9903}"/>
    <cellStyle name="40% - Accent4 68 3 2" xfId="25710" xr:uid="{6FB8A491-460C-41CB-8A11-CB4BEAC05387}"/>
    <cellStyle name="40% - Accent4 68 3 2 2" xfId="54387" xr:uid="{C9C2A063-B5F8-46F4-9599-95E871A2CBCF}"/>
    <cellStyle name="40% - Accent4 68 3 3" xfId="45535" xr:uid="{A6BE97C7-98BE-40B5-9D31-17EA6B855F30}"/>
    <cellStyle name="40% - Accent4 68 4" xfId="18416" xr:uid="{CCE903CD-5841-427B-B063-AA2F79135C98}"/>
    <cellStyle name="40% - Accent4 68 4 2" xfId="27269" xr:uid="{003DF687-7153-4868-8CAA-0DFEB094B35B}"/>
    <cellStyle name="40% - Accent4 68 4 2 2" xfId="55946" xr:uid="{32DDEEC9-B05D-48D4-BAC2-59D2CF661620}"/>
    <cellStyle name="40% - Accent4 68 4 3" xfId="47094" xr:uid="{DED1A37C-B158-45A7-9363-D3BA843613A6}"/>
    <cellStyle name="40% - Accent4 68 5" xfId="11089" xr:uid="{83507127-68D6-4144-9B4E-B8B95B8971AE}"/>
    <cellStyle name="40% - Accent4 68 5 2" xfId="28862" xr:uid="{2E0C950F-C626-42DF-928B-9B5DB7981AD1}"/>
    <cellStyle name="40% - Accent4 68 5 2 2" xfId="57539" xr:uid="{CAE05DAA-41FB-427D-9B57-9DC3C008A3D6}"/>
    <cellStyle name="40% - Accent4 68 5 3" xfId="39767" xr:uid="{E0059893-0501-423C-B06B-8487074C7625}"/>
    <cellStyle name="40% - Accent4 68 6" xfId="19942" xr:uid="{3DC73F15-4C51-435D-B981-7FE3822F14BB}"/>
    <cellStyle name="40% - Accent4 68 6 2" xfId="48619" xr:uid="{846F5CC6-1DD5-4B0D-9EB0-C57697221FFE}"/>
    <cellStyle name="40% - Accent4 68 7" xfId="34062" xr:uid="{F90181B3-4671-433C-8587-47E2349BEF12}"/>
    <cellStyle name="40% - Accent4 69" xfId="6794" xr:uid="{F96F9713-4E2B-495A-BB89-949AA86B1318}"/>
    <cellStyle name="40% - Accent4 69 2" xfId="9652" xr:uid="{4E8EFE28-261E-4476-A0BC-A4B8F9666DA9}"/>
    <cellStyle name="40% - Accent4 69 2 2" xfId="15364" xr:uid="{3F68EBD5-AC8D-4A64-895C-7BE3B18EAA6D}"/>
    <cellStyle name="40% - Accent4 69 2 2 2" xfId="44042" xr:uid="{77A1C85F-8332-4456-9121-6BF6792CF299}"/>
    <cellStyle name="40% - Accent4 69 2 3" xfId="24217" xr:uid="{5C079711-606F-4F83-926C-A0AC13DBE54E}"/>
    <cellStyle name="40% - Accent4 69 2 3 2" xfId="52894" xr:uid="{8376B90A-7B36-4C10-A9D5-35A31E8D284F}"/>
    <cellStyle name="40% - Accent4 69 2 4" xfId="38337" xr:uid="{C1EF1E3B-8FA7-4FC5-A14F-F2F0821114F4}"/>
    <cellStyle name="40% - Accent4 69 3" xfId="16879" xr:uid="{BD720FBD-F547-4712-9EC4-3420239DD2CD}"/>
    <cellStyle name="40% - Accent4 69 3 2" xfId="25732" xr:uid="{8D86717B-0D0B-4BC8-B8F2-3C4912C61ADD}"/>
    <cellStyle name="40% - Accent4 69 3 2 2" xfId="54409" xr:uid="{09B5DD16-1ACB-43BF-8078-9971EA14C076}"/>
    <cellStyle name="40% - Accent4 69 3 3" xfId="45557" xr:uid="{BD11A13B-5E4C-4C8B-AEA2-6663194748AC}"/>
    <cellStyle name="40% - Accent4 69 4" xfId="18438" xr:uid="{61CD26A7-FB1F-488E-90E4-D47DE07B4FCB}"/>
    <cellStyle name="40% - Accent4 69 4 2" xfId="27291" xr:uid="{4AB6CECF-9BCF-4EE8-A786-37108E8CE3E6}"/>
    <cellStyle name="40% - Accent4 69 4 2 2" xfId="55968" xr:uid="{8A797245-1381-4196-A5C4-5BF8BF1B8E01}"/>
    <cellStyle name="40% - Accent4 69 4 3" xfId="47116" xr:uid="{4E4B17EC-F842-4054-9B9C-663D79E09E78}"/>
    <cellStyle name="40% - Accent4 69 5" xfId="12506" xr:uid="{6CBEA800-955D-40B8-A4C3-DC5523DA58F3}"/>
    <cellStyle name="40% - Accent4 69 5 2" xfId="28884" xr:uid="{9EC41CB1-6072-4F94-A1EA-8013372AB63B}"/>
    <cellStyle name="40% - Accent4 69 5 2 2" xfId="57561" xr:uid="{10C5179A-0D54-4970-A6B5-278E472CB2B3}"/>
    <cellStyle name="40% - Accent4 69 5 3" xfId="41184" xr:uid="{B89F3589-B701-4428-8D9C-FF514DFD2E1A}"/>
    <cellStyle name="40% - Accent4 69 6" xfId="21359" xr:uid="{4EC78BEE-E706-46E7-BC81-2DF242080383}"/>
    <cellStyle name="40% - Accent4 69 6 2" xfId="50036" xr:uid="{6998F5AD-8FFB-4139-A439-6FB1976732AA}"/>
    <cellStyle name="40% - Accent4 69 7" xfId="35479" xr:uid="{64B2817B-703E-4B60-8FE2-411D0B633713}"/>
    <cellStyle name="40% - Accent4 7" xfId="373" xr:uid="{429B29ED-BEE9-4EC2-A0AF-F81B52C28FD4}"/>
    <cellStyle name="40% - Accent4 7 10" xfId="9815" xr:uid="{206B9886-7429-4D51-BAD4-308C3CFC5F36}"/>
    <cellStyle name="40% - Accent4 7 10 2" xfId="38493" xr:uid="{7B40DA43-B39B-4023-B072-D2698B514626}"/>
    <cellStyle name="40% - Accent4 7 11" xfId="18668" xr:uid="{27F33831-9606-442F-8B7F-EDF0A8ABD6F1}"/>
    <cellStyle name="40% - Accent4 7 11 2" xfId="47345" xr:uid="{1ED2E67B-54CA-43FA-B554-D7F124C6D9B9}"/>
    <cellStyle name="40% - Accent4 7 12" xfId="29286" xr:uid="{4065BBDE-2E65-42BF-8D9B-9F7C28312991}"/>
    <cellStyle name="40% - Accent4 7 2" xfId="482" xr:uid="{8206E208-65EE-4CE2-A2CF-2F51EBF737DB}"/>
    <cellStyle name="40% - Accent4 7 2 2" xfId="2436" xr:uid="{8E691C5E-0F70-47DB-8647-34FD233EA68F}"/>
    <cellStyle name="40% - Accent4 7 2 2 2" xfId="31176" xr:uid="{8A68A8E2-334F-413E-B7B9-630A60EE8D6C}"/>
    <cellStyle name="40% - Accent4 7 2 3" xfId="5454" xr:uid="{00A156AF-C7FF-4194-A4E9-FCF8FB57994B}"/>
    <cellStyle name="40% - Accent4 7 2 3 2" xfId="34139" xr:uid="{B9A6503F-6F3D-4412-8C96-6121E479B5E3}"/>
    <cellStyle name="40% - Accent4 7 2 4" xfId="11166" xr:uid="{A4A39222-4E74-486E-B5BD-86805F4BFE68}"/>
    <cellStyle name="40% - Accent4 7 2 4 2" xfId="39844" xr:uid="{40EF04FE-8A66-42AC-8925-FA9CF18EA87C}"/>
    <cellStyle name="40% - Accent4 7 2 5" xfId="20019" xr:uid="{23AA2631-4C82-4A17-BDCE-ADC165295D84}"/>
    <cellStyle name="40% - Accent4 7 2 5 2" xfId="48696" xr:uid="{C378E49D-4220-4811-A76D-7E949D8D6ECF}"/>
    <cellStyle name="40% - Accent4 7 2 6" xfId="29383" xr:uid="{33A314B6-7452-4AC9-8306-3DB66E23FBD2}"/>
    <cellStyle name="40% - Accent4 7 3" xfId="601" xr:uid="{70190124-F6DB-4A75-9D21-F107B246E2F2}"/>
    <cellStyle name="40% - Accent4 7 3 2" xfId="2555" xr:uid="{A2F62598-C9DF-4E86-A4BD-9C82DAA28A61}"/>
    <cellStyle name="40% - Accent4 7 3 2 2" xfId="31295" xr:uid="{6E9BC604-1362-4525-9C11-CC6C85788575}"/>
    <cellStyle name="40% - Accent4 7 3 3" xfId="6871" xr:uid="{C73D29AC-176E-4369-AE76-5D6438E4DBE4}"/>
    <cellStyle name="40% - Accent4 7 3 3 2" xfId="35556" xr:uid="{B51286D3-48FE-4453-AEEA-A29A57D87906}"/>
    <cellStyle name="40% - Accent4 7 3 4" xfId="12583" xr:uid="{A71C13BE-C37C-414B-A063-B2B69C3CB692}"/>
    <cellStyle name="40% - Accent4 7 3 4 2" xfId="41261" xr:uid="{8D89945C-1079-4F0A-9615-DBCA3F826CB0}"/>
    <cellStyle name="40% - Accent4 7 3 5" xfId="21436" xr:uid="{3A7643B0-6CEE-49EB-B30E-0AE51338EF07}"/>
    <cellStyle name="40% - Accent4 7 3 5 2" xfId="50113" xr:uid="{1A23545D-D5AE-4CB5-A840-3E6E2C6E3035}"/>
    <cellStyle name="40% - Accent4 7 3 6" xfId="29502" xr:uid="{824EF7B2-0925-4074-8CBD-97F710F8F9A7}"/>
    <cellStyle name="40% - Accent4 7 4" xfId="742" xr:uid="{38FC41B9-0E5A-4B04-936A-B96636E9E1E7}"/>
    <cellStyle name="40% - Accent4 7 4 2" xfId="2696" xr:uid="{86D6FC19-4FBC-4E67-8386-D2E14796FA26}"/>
    <cellStyle name="40% - Accent4 7 4 2 2" xfId="31436" xr:uid="{30BEF35E-BC0B-44A6-AFE1-23F719BBE134}"/>
    <cellStyle name="40% - Accent4 7 4 3" xfId="8288" xr:uid="{0FAD75DB-7F22-4B15-950C-13DB9217A638}"/>
    <cellStyle name="40% - Accent4 7 4 3 2" xfId="36973" xr:uid="{D2993055-1F15-4169-9664-4CAE190E6B33}"/>
    <cellStyle name="40% - Accent4 7 4 4" xfId="14000" xr:uid="{6BE74DF3-BD27-4917-84F1-BF132CE2638E}"/>
    <cellStyle name="40% - Accent4 7 4 4 2" xfId="42678" xr:uid="{30533979-91F6-41C6-A0DE-7F75DD1763F8}"/>
    <cellStyle name="40% - Accent4 7 4 5" xfId="22853" xr:uid="{85C2AD54-34D6-42AB-B359-C81F7DB4C9BC}"/>
    <cellStyle name="40% - Accent4 7 4 5 2" xfId="51530" xr:uid="{88402AC1-1B0D-4C36-9387-7FCAF373119D}"/>
    <cellStyle name="40% - Accent4 7 4 6" xfId="29643" xr:uid="{BB87C1CA-3E60-4E13-9B98-B18CBF2F4F69}"/>
    <cellStyle name="40% - Accent4 7 5" xfId="1015" xr:uid="{7AA92B52-8EBB-41CC-A278-D6A8AADD5DC7}"/>
    <cellStyle name="40% - Accent4 7 5 2" xfId="2969" xr:uid="{870DF451-DFB4-4CB9-BC57-EC01EE19C77B}"/>
    <cellStyle name="40% - Accent4 7 5 2 2" xfId="31709" xr:uid="{02344F01-CDF6-403F-B79B-A5681D9C972B}"/>
    <cellStyle name="40% - Accent4 7 5 3" xfId="15515" xr:uid="{809419F3-EB94-409D-850F-884A0722DE2C}"/>
    <cellStyle name="40% - Accent4 7 5 3 2" xfId="44193" xr:uid="{2CF0E258-7858-4217-9468-02CE80D72524}"/>
    <cellStyle name="40% - Accent4 7 5 4" xfId="24368" xr:uid="{50CCCBAC-DD0E-4B9E-83E2-56796DA71EEA}"/>
    <cellStyle name="40% - Accent4 7 5 4 2" xfId="53045" xr:uid="{10A03D60-EBFF-4B24-AB47-C06E66963CF1}"/>
    <cellStyle name="40% - Accent4 7 5 5" xfId="29916" xr:uid="{394F3B2B-57B0-45B4-BA21-A04AB5E169F1}"/>
    <cellStyle name="40% - Accent4 7 6" xfId="1310" xr:uid="{1AE572C3-2B76-4A13-AC00-F87A56ECF727}"/>
    <cellStyle name="40% - Accent4 7 6 2" xfId="3264" xr:uid="{56D93864-B4DC-4423-B785-F8EC132C13E4}"/>
    <cellStyle name="40% - Accent4 7 6 2 2" xfId="32004" xr:uid="{143B5532-87F5-465D-9B48-25FDE82A85F1}"/>
    <cellStyle name="40% - Accent4 7 6 3" xfId="17074" xr:uid="{8FD0E06D-DC07-4E40-81BF-7D3E7C853CED}"/>
    <cellStyle name="40% - Accent4 7 6 3 2" xfId="45752" xr:uid="{60C74F14-29B9-4B6A-A7AD-6826202F935D}"/>
    <cellStyle name="40% - Accent4 7 6 4" xfId="25927" xr:uid="{D5AE8F03-FE10-4C64-82B9-13843659264E}"/>
    <cellStyle name="40% - Accent4 7 6 4 2" xfId="54604" xr:uid="{D53C098B-12A0-46E9-9856-FC58FB01CB76}"/>
    <cellStyle name="40% - Accent4 7 6 5" xfId="30211" xr:uid="{13FE8D56-1E36-4D82-9F10-A7F6100FD872}"/>
    <cellStyle name="40% - Accent4 7 7" xfId="1649" xr:uid="{9E1E0F64-DC67-4D80-821F-183CAAE293AB}"/>
    <cellStyle name="40% - Accent4 7 7 2" xfId="3603" xr:uid="{E385D614-BF9D-4E29-A3A8-967EFBA2AF0F}"/>
    <cellStyle name="40% - Accent4 7 7 2 2" xfId="32343" xr:uid="{DADF8F70-D396-4D75-99A3-4B89AB717F73}"/>
    <cellStyle name="40% - Accent4 7 7 3" xfId="27520" xr:uid="{2DCAC4C9-5730-4BF0-871C-807E22DA7B07}"/>
    <cellStyle name="40% - Accent4 7 7 3 2" xfId="56197" xr:uid="{F7F103F1-12BD-4CBE-BC52-6385DAA56E7B}"/>
    <cellStyle name="40% - Accent4 7 7 4" xfId="30550" xr:uid="{FBE2F0BA-3DCB-4E6F-8FA8-3A802F8EA295}"/>
    <cellStyle name="40% - Accent4 7 8" xfId="2339" xr:uid="{960E1252-B985-42E0-AA35-3166F439BA1C}"/>
    <cellStyle name="40% - Accent4 7 8 2" xfId="31079" xr:uid="{EEA87B79-21C8-4AF2-8815-EE84B5C555A0}"/>
    <cellStyle name="40% - Accent4 7 9" xfId="4103" xr:uid="{72CBF331-1830-4F92-B64C-C6D9C68E853E}"/>
    <cellStyle name="40% - Accent4 7 9 2" xfId="32788" xr:uid="{1FEF2942-4332-4DC5-A403-E919131D8C6D}"/>
    <cellStyle name="40% - Accent4 70" xfId="9674" xr:uid="{98F2A41B-7A74-4608-910D-DEF81E9D4559}"/>
    <cellStyle name="40% - Accent4 70 2" xfId="16901" xr:uid="{60D16B66-E22C-4FE8-89D6-F7D4E54D14F3}"/>
    <cellStyle name="40% - Accent4 70 2 2" xfId="25754" xr:uid="{73E5E85D-262A-4004-86E8-D10060362773}"/>
    <cellStyle name="40% - Accent4 70 2 2 2" xfId="54431" xr:uid="{31CCF66F-15A1-4DF6-9975-2E6FEBA0988D}"/>
    <cellStyle name="40% - Accent4 70 2 3" xfId="45579" xr:uid="{9EA1CEDF-FADB-47F9-8F01-B62D801BA537}"/>
    <cellStyle name="40% - Accent4 70 3" xfId="18460" xr:uid="{3A9919EF-877A-4635-B30F-12B219D45655}"/>
    <cellStyle name="40% - Accent4 70 3 2" xfId="27313" xr:uid="{1A1EADC5-0E09-4871-9F7C-2C3362618DE9}"/>
    <cellStyle name="40% - Accent4 70 3 2 2" xfId="55990" xr:uid="{0FBAD650-87A8-4768-9320-274CB0CA77AE}"/>
    <cellStyle name="40% - Accent4 70 3 3" xfId="47138" xr:uid="{6A3BAA6B-E6AD-4005-AA1A-7A2B237AF502}"/>
    <cellStyle name="40% - Accent4 70 4" xfId="15386" xr:uid="{8973706F-F4DD-4B1D-A1D4-3384B2659EA3}"/>
    <cellStyle name="40% - Accent4 70 4 2" xfId="28906" xr:uid="{91C3ADA2-0B6C-4010-8DD6-6DA61820C87C}"/>
    <cellStyle name="40% - Accent4 70 4 2 2" xfId="57583" xr:uid="{BFE006A2-3432-4C29-A38F-2849B6E59D81}"/>
    <cellStyle name="40% - Accent4 70 4 3" xfId="44064" xr:uid="{00A8B283-4689-48E0-8FC3-6A46842B4465}"/>
    <cellStyle name="40% - Accent4 70 5" xfId="24239" xr:uid="{C305472D-8796-4F34-AC92-49A39D3B727A}"/>
    <cellStyle name="40% - Accent4 70 5 2" xfId="52916" xr:uid="{A88CCF03-9E02-4D31-A331-84696821E029}"/>
    <cellStyle name="40% - Accent4 70 6" xfId="38359" xr:uid="{F1B78330-2E1E-4820-8B33-C927CDC6CCDE}"/>
    <cellStyle name="40% - Accent4 71" xfId="9696" xr:uid="{48EDC878-5691-4106-9DE1-72539CC622C4}"/>
    <cellStyle name="40% - Accent4 71 2" xfId="16923" xr:uid="{E0FDEF41-E444-4785-9902-C75CB3DEA800}"/>
    <cellStyle name="40% - Accent4 71 2 2" xfId="25776" xr:uid="{1F95AFFF-8781-487D-99D1-DCEB47F135C2}"/>
    <cellStyle name="40% - Accent4 71 2 2 2" xfId="54453" xr:uid="{CCECC4B7-261E-4E6E-AD84-CA4AF9C2EE6C}"/>
    <cellStyle name="40% - Accent4 71 2 3" xfId="45601" xr:uid="{B4661145-9298-4112-9994-03DCC8C05DA4}"/>
    <cellStyle name="40% - Accent4 71 3" xfId="18482" xr:uid="{419A2982-F28A-46CF-8E7F-55DDE4F9E477}"/>
    <cellStyle name="40% - Accent4 71 3 2" xfId="27335" xr:uid="{A91F8715-DE16-4BA1-A2F3-BD0B2B36EA20}"/>
    <cellStyle name="40% - Accent4 71 3 2 2" xfId="56012" xr:uid="{EF907763-A025-4DDC-83EF-10083BB12594}"/>
    <cellStyle name="40% - Accent4 71 3 3" xfId="47160" xr:uid="{90D6D6B9-ABEF-49D9-AF09-C9EB278E68E3}"/>
    <cellStyle name="40% - Accent4 71 4" xfId="15408" xr:uid="{5DC1BA5D-9AAD-4DD8-ADF6-FBC72E7F4B67}"/>
    <cellStyle name="40% - Accent4 71 4 2" xfId="28928" xr:uid="{F81464F6-C06D-4FF0-B30C-94DD5C9DEE92}"/>
    <cellStyle name="40% - Accent4 71 4 2 2" xfId="57605" xr:uid="{C09C98EC-54AF-4746-95CF-DC7BAFEC76C5}"/>
    <cellStyle name="40% - Accent4 71 4 3" xfId="44086" xr:uid="{14716D24-7E5F-4126-AC86-EA4686781A80}"/>
    <cellStyle name="40% - Accent4 71 5" xfId="24261" xr:uid="{AF1A920E-44A4-4568-AB63-15BB89ADF7F8}"/>
    <cellStyle name="40% - Accent4 71 5 2" xfId="52938" xr:uid="{C403D190-5C78-45D0-8C59-B68D96F47CD1}"/>
    <cellStyle name="40% - Accent4 71 6" xfId="38381" xr:uid="{433EC076-FD95-4EDC-951E-6C4B52AAD175}"/>
    <cellStyle name="40% - Accent4 72" xfId="8211" xr:uid="{5FE7F864-83FB-4827-A6EB-F70CDE72B70C}"/>
    <cellStyle name="40% - Accent4 72 2" xfId="16945" xr:uid="{4C4BF3E1-5328-40A1-89DB-A36D96BB5A3C}"/>
    <cellStyle name="40% - Accent4 72 2 2" xfId="25798" xr:uid="{CC568212-F99C-41CB-8922-771B92D4FC32}"/>
    <cellStyle name="40% - Accent4 72 2 2 2" xfId="54475" xr:uid="{006935DC-1EE1-40AF-9344-A2D8ADF0FE23}"/>
    <cellStyle name="40% - Accent4 72 2 3" xfId="45623" xr:uid="{C426D1AD-D825-4000-B1CD-42FE8E4F55EA}"/>
    <cellStyle name="40% - Accent4 72 3" xfId="18504" xr:uid="{C505B79D-7B1D-464C-ACA2-10B36C6817FE}"/>
    <cellStyle name="40% - Accent4 72 3 2" xfId="27357" xr:uid="{0842537C-4407-4EDA-BC47-688E4EC7182E}"/>
    <cellStyle name="40% - Accent4 72 3 2 2" xfId="56034" xr:uid="{5A252C20-5BA1-4A6D-8B2C-CFED3FF4BCDC}"/>
    <cellStyle name="40% - Accent4 72 3 3" xfId="47182" xr:uid="{1B0E8D7C-BFC8-4C63-A090-592BB7C4EE82}"/>
    <cellStyle name="40% - Accent4 72 4" xfId="13923" xr:uid="{EBEC8AE2-9E61-4394-A948-F66BF09F935E}"/>
    <cellStyle name="40% - Accent4 72 4 2" xfId="28950" xr:uid="{FADF02E2-7DBE-4B5D-B63F-774A7BD493A1}"/>
    <cellStyle name="40% - Accent4 72 4 2 2" xfId="57627" xr:uid="{208E0712-6399-4863-90D5-B592F0C3DD85}"/>
    <cellStyle name="40% - Accent4 72 4 3" xfId="42601" xr:uid="{207C5B91-8141-4FA5-98C9-38EF9792C895}"/>
    <cellStyle name="40% - Accent4 72 5" xfId="22776" xr:uid="{10DBC514-6498-4BE1-B9EC-8EDB2829A9BF}"/>
    <cellStyle name="40% - Accent4 72 5 2" xfId="51453" xr:uid="{8C199CAE-08F7-4E1D-8F77-2AF2722587D3}"/>
    <cellStyle name="40% - Accent4 72 6" xfId="36896" xr:uid="{118F1E9B-99E4-40E8-AE71-0172B6816AB8}"/>
    <cellStyle name="40% - Accent4 73" xfId="4026" xr:uid="{B0CEBB48-229C-400D-992B-39F3BD747DAA}"/>
    <cellStyle name="40% - Accent4 73 2" xfId="18526" xr:uid="{F757C7A4-DF6E-46D9-A2AE-1E881D9E3420}"/>
    <cellStyle name="40% - Accent4 73 2 2" xfId="27379" xr:uid="{AA86DC76-914D-4D08-BA7E-214A9215F436}"/>
    <cellStyle name="40% - Accent4 73 2 2 2" xfId="56056" xr:uid="{10F6491B-6FAC-433F-BE21-32CFD8330209}"/>
    <cellStyle name="40% - Accent4 73 2 3" xfId="47204" xr:uid="{502A80FB-CF26-4F88-B2D6-71210CA5E709}"/>
    <cellStyle name="40% - Accent4 73 3" xfId="16967" xr:uid="{94C78F44-1500-4348-8F93-195C8F4C5384}"/>
    <cellStyle name="40% - Accent4 73 3 2" xfId="28972" xr:uid="{C5BF31BB-ABD4-4B11-9AA6-4EB0A93A8352}"/>
    <cellStyle name="40% - Accent4 73 3 2 2" xfId="57649" xr:uid="{43C17276-47F9-44F4-91D0-70EEB19AEA90}"/>
    <cellStyle name="40% - Accent4 73 3 3" xfId="45645" xr:uid="{825FA6B1-F4EA-4C83-BAFD-633F956DDED2}"/>
    <cellStyle name="40% - Accent4 73 4" xfId="25820" xr:uid="{BC7D6D1A-E117-4E5A-9C09-BE5C3A0F45CF}"/>
    <cellStyle name="40% - Accent4 73 4 2" xfId="54497" xr:uid="{C269D57F-8BCD-451B-94C5-6B610EFEFF0D}"/>
    <cellStyle name="40% - Accent4 73 5" xfId="32711" xr:uid="{8023757A-ED44-4BAE-8CAA-E7D956820885}"/>
    <cellStyle name="40% - Accent4 74" xfId="15438" xr:uid="{111B61B4-DB27-4886-9B47-C3C4F32BB937}"/>
    <cellStyle name="40% - Accent4 74 2" xfId="18548" xr:uid="{EB7615F0-5B7D-4043-A5AD-6A08DF593222}"/>
    <cellStyle name="40% - Accent4 74 2 2" xfId="27401" xr:uid="{4B02B2BD-09A1-4AB3-BAF6-D47F623F815D}"/>
    <cellStyle name="40% - Accent4 74 2 2 2" xfId="56078" xr:uid="{D18C221C-BF87-42C2-B135-334842339FB8}"/>
    <cellStyle name="40% - Accent4 74 2 3" xfId="47226" xr:uid="{A1ADE549-1DDD-4A65-8509-E8B80BF3637E}"/>
    <cellStyle name="40% - Accent4 74 3" xfId="28994" xr:uid="{8B7766FA-5493-48B8-A170-DDFB89AC03EE}"/>
    <cellStyle name="40% - Accent4 74 3 2" xfId="57671" xr:uid="{55E36023-2C8C-412F-A5A9-11A6DDD474E4}"/>
    <cellStyle name="40% - Accent4 74 4" xfId="24291" xr:uid="{D1B72099-3CFA-443E-B2D4-B3B3E29D8820}"/>
    <cellStyle name="40% - Accent4 74 4 2" xfId="52968" xr:uid="{F295FB19-D6D0-4785-B1A3-C25EFBF83A8A}"/>
    <cellStyle name="40% - Accent4 74 5" xfId="44116" xr:uid="{96DEBCE1-3B3F-4921-8357-3EFEB76DBAEC}"/>
    <cellStyle name="40% - Accent4 75" xfId="18570" xr:uid="{5F2D914E-E09C-4259-8DE2-E18F8D4CFB7E}"/>
    <cellStyle name="40% - Accent4 75 2" xfId="29016" xr:uid="{C590DD2C-7586-4310-A71F-3535BD48B7F6}"/>
    <cellStyle name="40% - Accent4 75 2 2" xfId="57693" xr:uid="{75DCFE36-512C-43D3-A3CF-3A922CDA11C5}"/>
    <cellStyle name="40% - Accent4 75 3" xfId="27423" xr:uid="{21D3A614-A164-4C78-9E90-E473F5F35268}"/>
    <cellStyle name="40% - Accent4 75 3 2" xfId="56100" xr:uid="{18EC42B7-B4E3-4D54-84D0-75F0A13876CF}"/>
    <cellStyle name="40% - Accent4 75 4" xfId="47248" xr:uid="{F67D9325-B149-4D97-B264-38AEB87DCBCA}"/>
    <cellStyle name="40% - Accent4 76" xfId="16997" xr:uid="{BFD861A3-194A-4304-891E-37CC9EA8B5F5}"/>
    <cellStyle name="40% - Accent4 76 2" xfId="29038" xr:uid="{5A8C0280-993D-49F8-A267-93A1877492F2}"/>
    <cellStyle name="40% - Accent4 76 2 2" xfId="57715" xr:uid="{776E194F-0717-4E29-A14D-9C5D32C04B00}"/>
    <cellStyle name="40% - Accent4 76 3" xfId="25850" xr:uid="{12B6E67F-D9DB-478E-B490-6D7F9047BF9B}"/>
    <cellStyle name="40% - Accent4 76 3 2" xfId="54527" xr:uid="{E4314305-03D1-464E-BDC4-0E52CDE58A00}"/>
    <cellStyle name="40% - Accent4 76 4" xfId="45675" xr:uid="{F4365D07-1B4D-4E2B-98FF-4FC3614B52C4}"/>
    <cellStyle name="40% - Accent4 77" xfId="9738" xr:uid="{800AE9CE-9FA5-4D13-9578-BBC2AF9BADF4}"/>
    <cellStyle name="40% - Accent4 77 2" xfId="27443" xr:uid="{CA46F9B0-44C5-4E95-82D2-0DAC813064E4}"/>
    <cellStyle name="40% - Accent4 77 2 2" xfId="56120" xr:uid="{754D860C-ED61-4918-A60B-766CA6AA5ADF}"/>
    <cellStyle name="40% - Accent4 77 3" xfId="38416" xr:uid="{1E423820-C686-4EB6-A227-8F5A18F80248}"/>
    <cellStyle name="40% - Accent4 78" xfId="29070" xr:uid="{A031DA27-EEEB-4129-9069-C79AA9F477B4}"/>
    <cellStyle name="40% - Accent4 78 2" xfId="57747" xr:uid="{7D4552CF-EF48-4B7A-B3F4-011C22D760E4}"/>
    <cellStyle name="40% - Accent4 79" xfId="29092" xr:uid="{23ADBD30-0C53-406F-9223-9D903834C36D}"/>
    <cellStyle name="40% - Accent4 79 2" xfId="57769" xr:uid="{D98118F4-22CB-4744-8B38-19AE0079292A}"/>
    <cellStyle name="40% - Accent4 8" xfId="296" xr:uid="{08017100-8525-413D-8206-6D758AA4D486}"/>
    <cellStyle name="40% - Accent4 8 10" xfId="9837" xr:uid="{457BA302-689F-4533-B5DF-1EF8CC921FA9}"/>
    <cellStyle name="40% - Accent4 8 10 2" xfId="38515" xr:uid="{1FD7A848-A86E-41B0-BC27-4F00AD1CD39B}"/>
    <cellStyle name="40% - Accent4 8 11" xfId="18690" xr:uid="{01815D14-61CF-454C-A3D0-1A3276A98CB0}"/>
    <cellStyle name="40% - Accent4 8 11 2" xfId="47367" xr:uid="{B5BA42F4-27B8-4134-8390-094357CD39FA}"/>
    <cellStyle name="40% - Accent4 8 12" xfId="29210" xr:uid="{D894A8B5-6F98-44D9-9835-82733E602656}"/>
    <cellStyle name="40% - Accent4 8 2" xfId="504" xr:uid="{F53A3722-C801-4CDF-BAFF-D5F76224CA0A}"/>
    <cellStyle name="40% - Accent4 8 2 2" xfId="2458" xr:uid="{B1117D8D-CA2D-449B-BFF5-DD6922FCA0CF}"/>
    <cellStyle name="40% - Accent4 8 2 2 2" xfId="31198" xr:uid="{0B4AB199-96E2-4BE7-A7A8-A9E233AA66E7}"/>
    <cellStyle name="40% - Accent4 8 2 3" xfId="5476" xr:uid="{F02CCAAB-2E7E-498A-BF8F-7F0DA6416689}"/>
    <cellStyle name="40% - Accent4 8 2 3 2" xfId="34161" xr:uid="{0AB8F8E0-4618-43D2-9857-1B0DE77E4AFF}"/>
    <cellStyle name="40% - Accent4 8 2 4" xfId="11188" xr:uid="{37375170-923D-4668-8DFE-8BA8B6A0305C}"/>
    <cellStyle name="40% - Accent4 8 2 4 2" xfId="39866" xr:uid="{E379F891-597F-465C-BA6D-CEB0122D6D7A}"/>
    <cellStyle name="40% - Accent4 8 2 5" xfId="20041" xr:uid="{CB7C91A2-50C0-449A-92F5-D1197BD6CC9A}"/>
    <cellStyle name="40% - Accent4 8 2 5 2" xfId="48718" xr:uid="{96CEB58B-E523-4E89-87AF-FDCD926B9B38}"/>
    <cellStyle name="40% - Accent4 8 2 6" xfId="29405" xr:uid="{78FC9C73-92EC-41C5-B0EE-33DC12F7CE6A}"/>
    <cellStyle name="40% - Accent4 8 3" xfId="623" xr:uid="{ADDA55A9-BC66-4050-AA85-94D325E53BAE}"/>
    <cellStyle name="40% - Accent4 8 3 2" xfId="2577" xr:uid="{0615961C-9CFC-4702-99AF-455B3FE64AE6}"/>
    <cellStyle name="40% - Accent4 8 3 2 2" xfId="31317" xr:uid="{5040BCEB-3552-47AB-9CD6-AD531E32F59B}"/>
    <cellStyle name="40% - Accent4 8 3 3" xfId="6893" xr:uid="{B029967C-BDB5-4FE7-B5F5-DB6AA6B4A313}"/>
    <cellStyle name="40% - Accent4 8 3 3 2" xfId="35578" xr:uid="{4703A64C-BC09-4FF0-961A-21CC0B7F46D8}"/>
    <cellStyle name="40% - Accent4 8 3 4" xfId="12605" xr:uid="{379A61C8-D0CB-48AA-AFA9-7E4D4266E2E5}"/>
    <cellStyle name="40% - Accent4 8 3 4 2" xfId="41283" xr:uid="{4E74DB80-5FE7-471C-8B65-E4F83A00D9B7}"/>
    <cellStyle name="40% - Accent4 8 3 5" xfId="21458" xr:uid="{01AAA903-6CF1-4EE3-8024-06E21BEF8010}"/>
    <cellStyle name="40% - Accent4 8 3 5 2" xfId="50135" xr:uid="{E5EBA2E0-8ACD-4402-A8B1-1C198199FF17}"/>
    <cellStyle name="40% - Accent4 8 3 6" xfId="29524" xr:uid="{11F22334-40C2-4A52-9E57-1F47960B159D}"/>
    <cellStyle name="40% - Accent4 8 4" xfId="764" xr:uid="{005DF686-4791-400B-A316-6EA2ABB87382}"/>
    <cellStyle name="40% - Accent4 8 4 2" xfId="2718" xr:uid="{53BBA33A-C7AB-430E-80A4-41A589154458}"/>
    <cellStyle name="40% - Accent4 8 4 2 2" xfId="31458" xr:uid="{7AD71157-27D2-4CA6-B971-BD34E3E2B4EC}"/>
    <cellStyle name="40% - Accent4 8 4 3" xfId="8310" xr:uid="{2A82A448-456B-4A82-B00B-F3D23C76BB0F}"/>
    <cellStyle name="40% - Accent4 8 4 3 2" xfId="36995" xr:uid="{6C6CD634-84C0-4E0F-8C39-AEFB2C9C3E5F}"/>
    <cellStyle name="40% - Accent4 8 4 4" xfId="14022" xr:uid="{82DDF8C3-AA56-4CC5-BAC9-6D07527542AA}"/>
    <cellStyle name="40% - Accent4 8 4 4 2" xfId="42700" xr:uid="{71CAA6BF-7E97-48B7-A508-E76513EC30FD}"/>
    <cellStyle name="40% - Accent4 8 4 5" xfId="22875" xr:uid="{865E893B-248F-4B05-B148-041C0F01FB7B}"/>
    <cellStyle name="40% - Accent4 8 4 5 2" xfId="51552" xr:uid="{04E5DD41-3AB6-42DB-A18B-79A61006B3DA}"/>
    <cellStyle name="40% - Accent4 8 4 6" xfId="29665" xr:uid="{97FCB340-0B4D-4B52-963B-F2BAE624F364}"/>
    <cellStyle name="40% - Accent4 8 5" xfId="1037" xr:uid="{C7CADB84-DC10-4165-946A-491EC351009A}"/>
    <cellStyle name="40% - Accent4 8 5 2" xfId="2991" xr:uid="{F8E29F8F-65E5-480E-BF2E-0C9C165BE56E}"/>
    <cellStyle name="40% - Accent4 8 5 2 2" xfId="31731" xr:uid="{E6CBC5E8-FC8E-4D73-9A52-A0C2A91EC84A}"/>
    <cellStyle name="40% - Accent4 8 5 3" xfId="15537" xr:uid="{B99ACD7A-742A-42BC-81C0-343796E7DBA1}"/>
    <cellStyle name="40% - Accent4 8 5 3 2" xfId="44215" xr:uid="{519442C3-2B56-4AD0-876B-47E368CAC7F8}"/>
    <cellStyle name="40% - Accent4 8 5 4" xfId="24390" xr:uid="{96E1E22E-25D6-4B35-B0FE-8A2768F26F68}"/>
    <cellStyle name="40% - Accent4 8 5 4 2" xfId="53067" xr:uid="{E96D5488-7EF0-4B8F-9491-FE05F5A49CD9}"/>
    <cellStyle name="40% - Accent4 8 5 5" xfId="29938" xr:uid="{FFBACA05-15D7-45D2-95F3-9AF26BBC56AD}"/>
    <cellStyle name="40% - Accent4 8 6" xfId="1332" xr:uid="{BE4883EB-7559-49AD-B9ED-848A93378116}"/>
    <cellStyle name="40% - Accent4 8 6 2" xfId="3286" xr:uid="{B80B9B07-7B2B-46F6-8EFE-261C56F88590}"/>
    <cellStyle name="40% - Accent4 8 6 2 2" xfId="32026" xr:uid="{7A398FBB-1EAA-4990-9F47-57C9CD34EAA2}"/>
    <cellStyle name="40% - Accent4 8 6 3" xfId="17096" xr:uid="{B4841549-F211-4E0D-B2D3-05D8CC72B7E9}"/>
    <cellStyle name="40% - Accent4 8 6 3 2" xfId="45774" xr:uid="{8D92B1E6-1BDE-4E4E-9DDA-3A241B1BDF28}"/>
    <cellStyle name="40% - Accent4 8 6 4" xfId="25949" xr:uid="{1DEC24C1-910B-44E2-BD46-63E92DFAF8F8}"/>
    <cellStyle name="40% - Accent4 8 6 4 2" xfId="54626" xr:uid="{0117192A-E549-4AC0-B0EB-5C5E937A5AD1}"/>
    <cellStyle name="40% - Accent4 8 6 5" xfId="30233" xr:uid="{774ECF01-13A5-47E7-AA3B-0839DB64D1F0}"/>
    <cellStyle name="40% - Accent4 8 7" xfId="1671" xr:uid="{7FD8C080-481B-433B-9D3C-43F932D62D72}"/>
    <cellStyle name="40% - Accent4 8 7 2" xfId="3625" xr:uid="{C257EDBA-0D1E-4B85-8344-B15A9FD58CF7}"/>
    <cellStyle name="40% - Accent4 8 7 2 2" xfId="32365" xr:uid="{D068191C-41D3-4351-A8AB-6281C95EEDD0}"/>
    <cellStyle name="40% - Accent4 8 7 3" xfId="27542" xr:uid="{0B2BA577-B0C1-42EF-878E-46EEBAE16A41}"/>
    <cellStyle name="40% - Accent4 8 7 3 2" xfId="56219" xr:uid="{0C303B74-B307-420D-9F9A-50051B16037C}"/>
    <cellStyle name="40% - Accent4 8 7 4" xfId="30572" xr:uid="{1F125512-D064-45A0-BCC7-2A1E344770C5}"/>
    <cellStyle name="40% - Accent4 8 8" xfId="2263" xr:uid="{6110966B-A777-46FD-95C7-F9D02D9086A3}"/>
    <cellStyle name="40% - Accent4 8 8 2" xfId="31003" xr:uid="{C62F733F-9B7F-487A-BC41-735D03DF53E2}"/>
    <cellStyle name="40% - Accent4 8 9" xfId="4125" xr:uid="{47173F0E-C9BC-4DE4-95FD-D0A6A010DEA3}"/>
    <cellStyle name="40% - Accent4 8 9 2" xfId="32810" xr:uid="{AD79FD53-6025-4871-9CFF-E2022DF67959}"/>
    <cellStyle name="40% - Accent4 80" xfId="18591" xr:uid="{1E6832C0-7554-4DE4-895C-74A6D86E4C72}"/>
    <cellStyle name="40% - Accent4 80 2" xfId="47268" xr:uid="{DE9C009E-87B1-4D56-B71F-EE664E2A8DDF}"/>
    <cellStyle name="40% - Accent4 81" xfId="29114" xr:uid="{2E74D9D9-80E8-483F-AC34-654F90723AB6}"/>
    <cellStyle name="40% - Accent4 82" xfId="82" xr:uid="{DD717E82-BC12-4519-ACA9-90B0B5C81A85}"/>
    <cellStyle name="40% - Accent4 9" xfId="405" xr:uid="{3DEC7304-FBE4-4FAB-AE6E-14E6DA6E7781}"/>
    <cellStyle name="40% - Accent4 9 10" xfId="18712" xr:uid="{4AEF9A16-28BF-4607-B9D9-1ACBB2B53DC2}"/>
    <cellStyle name="40% - Accent4 9 10 2" xfId="47389" xr:uid="{F68C0952-072E-45BF-8C05-2C8871EE0353}"/>
    <cellStyle name="40% - Accent4 9 11" xfId="29306" xr:uid="{091589A6-DAFF-4969-ADEF-41A5B974563B}"/>
    <cellStyle name="40% - Accent4 9 2" xfId="645" xr:uid="{C007B507-35CA-4837-9165-473E4B30BD55}"/>
    <cellStyle name="40% - Accent4 9 2 2" xfId="2599" xr:uid="{49591997-49B3-4B52-BED7-9147184AA030}"/>
    <cellStyle name="40% - Accent4 9 2 2 2" xfId="31339" xr:uid="{15E7F289-C128-4FE0-932D-CB02409EBEE9}"/>
    <cellStyle name="40% - Accent4 9 2 3" xfId="5498" xr:uid="{488BF84C-CC02-409A-8AB5-8AE662B58914}"/>
    <cellStyle name="40% - Accent4 9 2 3 2" xfId="34183" xr:uid="{DA7F702A-2DBA-4BC7-8B9D-80A0850BCC55}"/>
    <cellStyle name="40% - Accent4 9 2 4" xfId="11210" xr:uid="{CF387153-B2D3-4BB6-BC66-4D1B07A2B16B}"/>
    <cellStyle name="40% - Accent4 9 2 4 2" xfId="39888" xr:uid="{6B019419-0646-4D3D-ACEA-AE9229A2786C}"/>
    <cellStyle name="40% - Accent4 9 2 5" xfId="20063" xr:uid="{5CB7029C-761A-4593-9F49-58A8181A2CAE}"/>
    <cellStyle name="40% - Accent4 9 2 5 2" xfId="48740" xr:uid="{0CB4BDF9-E746-438A-92A6-02218C9E9E64}"/>
    <cellStyle name="40% - Accent4 9 2 6" xfId="29546" xr:uid="{3CD560D0-FC35-4596-A752-E0CB17BF46E3}"/>
    <cellStyle name="40% - Accent4 9 3" xfId="786" xr:uid="{7C92F41B-C335-47D8-83AC-3C054E3C51AC}"/>
    <cellStyle name="40% - Accent4 9 3 2" xfId="2740" xr:uid="{4AC20975-DBBB-4108-996A-B27D97CBE33F}"/>
    <cellStyle name="40% - Accent4 9 3 2 2" xfId="31480" xr:uid="{9541B38A-2133-4AFF-B766-FFBF9DD08D2A}"/>
    <cellStyle name="40% - Accent4 9 3 3" xfId="6915" xr:uid="{14E3F86B-EAA7-4E38-AB96-DA014B919273}"/>
    <cellStyle name="40% - Accent4 9 3 3 2" xfId="35600" xr:uid="{C86A57C9-26C4-49E5-924A-5BA9E6E811AB}"/>
    <cellStyle name="40% - Accent4 9 3 4" xfId="12627" xr:uid="{4FAF84C4-2DB4-474C-8684-C8D354690A66}"/>
    <cellStyle name="40% - Accent4 9 3 4 2" xfId="41305" xr:uid="{AE828C2B-8547-45F6-B580-41E4A457BB98}"/>
    <cellStyle name="40% - Accent4 9 3 5" xfId="21480" xr:uid="{D27E19A2-ABE4-4690-9D21-2ECB5DF43378}"/>
    <cellStyle name="40% - Accent4 9 3 5 2" xfId="50157" xr:uid="{22628818-BBDA-4809-98A6-1FB023BA9DE9}"/>
    <cellStyle name="40% - Accent4 9 3 6" xfId="29687" xr:uid="{2C8BF3EE-7043-49FA-8CAD-C87600F3888D}"/>
    <cellStyle name="40% - Accent4 9 4" xfId="1059" xr:uid="{3E62874C-EE88-4D47-870A-4FD47F21DC81}"/>
    <cellStyle name="40% - Accent4 9 4 2" xfId="3013" xr:uid="{EB84BAD2-2BFA-4F7D-9C4C-5D8EADA69705}"/>
    <cellStyle name="40% - Accent4 9 4 2 2" xfId="31753" xr:uid="{B27040EB-732B-46EB-B316-E90CC48AE79E}"/>
    <cellStyle name="40% - Accent4 9 4 3" xfId="8332" xr:uid="{BAB8848F-18F2-4022-8BF6-D4EA7D82E479}"/>
    <cellStyle name="40% - Accent4 9 4 3 2" xfId="37017" xr:uid="{427BBE6D-F247-490D-A5D2-2D556E27EE9C}"/>
    <cellStyle name="40% - Accent4 9 4 4" xfId="14044" xr:uid="{71551A2D-FC97-40E7-AA1A-4458D8EB9E37}"/>
    <cellStyle name="40% - Accent4 9 4 4 2" xfId="42722" xr:uid="{CB8D17FF-7DB0-4C5C-A380-5D60350CC66F}"/>
    <cellStyle name="40% - Accent4 9 4 5" xfId="22897" xr:uid="{7855F526-02B1-46D4-8B38-E791B18A7D03}"/>
    <cellStyle name="40% - Accent4 9 4 5 2" xfId="51574" xr:uid="{3E2ECC92-CAA0-4D24-8CAD-A8EBDC59433A}"/>
    <cellStyle name="40% - Accent4 9 4 6" xfId="29960" xr:uid="{4DD68EB0-C607-4C0E-951E-07AAA90A0763}"/>
    <cellStyle name="40% - Accent4 9 5" xfId="1354" xr:uid="{9E72D78F-251B-4333-935B-6333FD875DF5}"/>
    <cellStyle name="40% - Accent4 9 5 2" xfId="3308" xr:uid="{6957A37E-D20D-47B4-A5AD-0C7BEF25FFB5}"/>
    <cellStyle name="40% - Accent4 9 5 2 2" xfId="32048" xr:uid="{726FE336-FDF6-4853-961E-6870E150E998}"/>
    <cellStyle name="40% - Accent4 9 5 3" xfId="15559" xr:uid="{BBAE8303-4C15-4EEC-9C3A-ED15FD14B5A0}"/>
    <cellStyle name="40% - Accent4 9 5 3 2" xfId="44237" xr:uid="{64E0FC9F-1682-4A21-AC06-FF19EF375406}"/>
    <cellStyle name="40% - Accent4 9 5 4" xfId="24412" xr:uid="{3519E56C-CDD0-4A1E-9A64-52EA7CE16C93}"/>
    <cellStyle name="40% - Accent4 9 5 4 2" xfId="53089" xr:uid="{6BE6C305-2A42-4E12-A906-CB782052F07B}"/>
    <cellStyle name="40% - Accent4 9 5 5" xfId="30255" xr:uid="{BB1010F8-9D25-4938-847A-B34DCFDEF0B5}"/>
    <cellStyle name="40% - Accent4 9 6" xfId="1693" xr:uid="{7C623543-11EA-418C-8290-F60032646479}"/>
    <cellStyle name="40% - Accent4 9 6 2" xfId="3647" xr:uid="{F8CEDBEC-BDF5-4AFB-9809-AFA3691D89DA}"/>
    <cellStyle name="40% - Accent4 9 6 2 2" xfId="32387" xr:uid="{C550E2C1-D876-47F0-9C2C-2888DCE85069}"/>
    <cellStyle name="40% - Accent4 9 6 3" xfId="17118" xr:uid="{A62FFBE9-C207-4970-8C22-F7E26DFBD493}"/>
    <cellStyle name="40% - Accent4 9 6 3 2" xfId="45796" xr:uid="{72E9AB36-7744-4D1A-8B96-727D6AC9B5D2}"/>
    <cellStyle name="40% - Accent4 9 6 4" xfId="25971" xr:uid="{6FF449D4-D29E-49A9-B3E7-69BCFD14FAF5}"/>
    <cellStyle name="40% - Accent4 9 6 4 2" xfId="54648" xr:uid="{0F44E325-3895-4E97-8F90-3D14FC7BF7A1}"/>
    <cellStyle name="40% - Accent4 9 6 5" xfId="30594" xr:uid="{AE79E84C-5503-4F7D-96BD-EE093BB3957D}"/>
    <cellStyle name="40% - Accent4 9 7" xfId="2359" xr:uid="{0BFBCFA0-5CF1-4402-B363-880ACDDB2B95}"/>
    <cellStyle name="40% - Accent4 9 7 2" xfId="27564" xr:uid="{2923BC4D-4777-406F-A10C-C06BE7A98274}"/>
    <cellStyle name="40% - Accent4 9 7 2 2" xfId="56241" xr:uid="{EF7A1E9E-0870-455B-893E-7F8A7619044C}"/>
    <cellStyle name="40% - Accent4 9 7 3" xfId="31099" xr:uid="{BF22CE74-DD85-4E12-B10B-613F0A849395}"/>
    <cellStyle name="40% - Accent4 9 8" xfId="4147" xr:uid="{B1956A8B-35F2-4E83-8144-5D2D6F10C8F7}"/>
    <cellStyle name="40% - Accent4 9 8 2" xfId="32832" xr:uid="{E467CE0D-966D-49A6-A68A-43D9C029F923}"/>
    <cellStyle name="40% - Accent4 9 9" xfId="9859" xr:uid="{46FC023C-AE6B-4B20-89DA-ECEB461756A2}"/>
    <cellStyle name="40% - Accent4 9 9 2" xfId="38537" xr:uid="{E7531FAE-9848-4019-9251-99715073D9DD}"/>
    <cellStyle name="40% - Accent5 10" xfId="526" xr:uid="{C0ED6CDC-7D2E-4515-80D6-67C6569BC9AF}"/>
    <cellStyle name="40% - Accent5 10 10" xfId="29427" xr:uid="{B3789FC6-093F-4ADE-9DAF-536CF5247A6D}"/>
    <cellStyle name="40% - Accent5 10 2" xfId="810" xr:uid="{2D331B1C-E732-4B9A-87FB-5F28D6690BC9}"/>
    <cellStyle name="40% - Accent5 10 2 2" xfId="2764" xr:uid="{78156E59-5E50-43B1-8571-F52C87EFBF8B}"/>
    <cellStyle name="40% - Accent5 10 2 2 2" xfId="31504" xr:uid="{666DFBAF-7C15-4146-9CB6-89317E76882A}"/>
    <cellStyle name="40% - Accent5 10 2 3" xfId="5522" xr:uid="{AE6AB96B-8392-4D7B-A6CC-7C75E1414E2E}"/>
    <cellStyle name="40% - Accent5 10 2 3 2" xfId="34207" xr:uid="{FE32F7B1-97D9-4367-8373-D87E9C7FE369}"/>
    <cellStyle name="40% - Accent5 10 2 4" xfId="11234" xr:uid="{913308E0-3378-466C-8C2A-46558BC47960}"/>
    <cellStyle name="40% - Accent5 10 2 4 2" xfId="39912" xr:uid="{52F8EB85-8FA7-405F-9358-CD7D4A3B2AD0}"/>
    <cellStyle name="40% - Accent5 10 2 5" xfId="20087" xr:uid="{473C43F9-30C4-4307-B1ED-2FF4166E73D6}"/>
    <cellStyle name="40% - Accent5 10 2 5 2" xfId="48764" xr:uid="{80E3385E-AE17-4222-8A06-82BC9D391236}"/>
    <cellStyle name="40% - Accent5 10 2 6" xfId="29711" xr:uid="{386E1A36-CF7C-4B8B-9551-3C8EA1FCD3EA}"/>
    <cellStyle name="40% - Accent5 10 3" xfId="1083" xr:uid="{0BACF948-63DF-4CDE-8820-F779B4B6EB3F}"/>
    <cellStyle name="40% - Accent5 10 3 2" xfId="3037" xr:uid="{3A44B82A-0B53-44F4-B957-33594A45EDC7}"/>
    <cellStyle name="40% - Accent5 10 3 2 2" xfId="31777" xr:uid="{BF53EEB8-2777-4BBE-8914-79EEBC430A76}"/>
    <cellStyle name="40% - Accent5 10 3 3" xfId="6939" xr:uid="{E01FBB01-E4C8-452E-B6FA-9463599750B4}"/>
    <cellStyle name="40% - Accent5 10 3 3 2" xfId="35624" xr:uid="{7F92B1D8-45F8-4D50-A688-1D8AF58E1E3F}"/>
    <cellStyle name="40% - Accent5 10 3 4" xfId="12651" xr:uid="{18DDB16B-B8DD-4652-87B3-90F239948F77}"/>
    <cellStyle name="40% - Accent5 10 3 4 2" xfId="41329" xr:uid="{248897BC-DA8D-4DFE-98DB-CBD14A123EDB}"/>
    <cellStyle name="40% - Accent5 10 3 5" xfId="21504" xr:uid="{525D1A02-EE99-4359-A0AD-AC541B994EEC}"/>
    <cellStyle name="40% - Accent5 10 3 5 2" xfId="50181" xr:uid="{41714B1E-9CB0-4990-8644-54E277B67C71}"/>
    <cellStyle name="40% - Accent5 10 3 6" xfId="29984" xr:uid="{DE99F99F-D221-4DC8-957A-607F645354D5}"/>
    <cellStyle name="40% - Accent5 10 4" xfId="1378" xr:uid="{7FC49508-B5D7-4868-BDA5-2403539E2C9E}"/>
    <cellStyle name="40% - Accent5 10 4 2" xfId="3332" xr:uid="{76B40926-2701-47AA-81AE-965694D4D47E}"/>
    <cellStyle name="40% - Accent5 10 4 2 2" xfId="32072" xr:uid="{8EC7E7E4-9010-41FE-AB33-18862EF127D3}"/>
    <cellStyle name="40% - Accent5 10 4 3" xfId="8356" xr:uid="{B8D50D28-5D5D-42A2-AAA8-99750B22193E}"/>
    <cellStyle name="40% - Accent5 10 4 3 2" xfId="37041" xr:uid="{3C9CBEC7-776F-4A5A-96C2-D6D5D6CE7106}"/>
    <cellStyle name="40% - Accent5 10 4 4" xfId="14068" xr:uid="{1AD7401A-C093-4623-A940-5387BC6338F4}"/>
    <cellStyle name="40% - Accent5 10 4 4 2" xfId="42746" xr:uid="{CDF5FE98-2509-49E9-8364-E3D73D6C7438}"/>
    <cellStyle name="40% - Accent5 10 4 5" xfId="22921" xr:uid="{9284B8C6-9A14-48C4-AAD6-BB57F1813145}"/>
    <cellStyle name="40% - Accent5 10 4 5 2" xfId="51598" xr:uid="{9A4DADB5-1EFE-49F7-AE91-DC5CD3C6DF89}"/>
    <cellStyle name="40% - Accent5 10 4 6" xfId="30279" xr:uid="{E25FEB3A-A461-4F61-805C-955617227292}"/>
    <cellStyle name="40% - Accent5 10 5" xfId="1717" xr:uid="{69E7FD64-3774-4481-A304-DD9C25335320}"/>
    <cellStyle name="40% - Accent5 10 5 2" xfId="3671" xr:uid="{91CF3E98-F605-4ED8-B318-916A6D82FE5A}"/>
    <cellStyle name="40% - Accent5 10 5 2 2" xfId="32411" xr:uid="{728B8309-C04D-4111-A186-289E62AC6606}"/>
    <cellStyle name="40% - Accent5 10 5 3" xfId="15583" xr:uid="{FDAABDEF-0F10-4996-95D5-AFC0B441DE5C}"/>
    <cellStyle name="40% - Accent5 10 5 3 2" xfId="44261" xr:uid="{FDFB6678-1B84-4F21-B84C-D7B84203690C}"/>
    <cellStyle name="40% - Accent5 10 5 4" xfId="24436" xr:uid="{EB3AD175-13FD-42F0-8F75-46EBBEA7E1EE}"/>
    <cellStyle name="40% - Accent5 10 5 4 2" xfId="53113" xr:uid="{8847524A-A13D-4447-9BE6-83B3B0A5D0A3}"/>
    <cellStyle name="40% - Accent5 10 5 5" xfId="30618" xr:uid="{FEAF5921-DDCF-45D9-B58A-47D2636AAB6A}"/>
    <cellStyle name="40% - Accent5 10 6" xfId="2480" xr:uid="{E8270E3F-E1D9-4ACA-896A-0AA77455CB6D}"/>
    <cellStyle name="40% - Accent5 10 6 2" xfId="17142" xr:uid="{570655FE-B212-4FAA-97B1-7C820B306CEF}"/>
    <cellStyle name="40% - Accent5 10 6 2 2" xfId="45820" xr:uid="{0B2925AC-1B7E-4769-8685-6DC048D847F6}"/>
    <cellStyle name="40% - Accent5 10 6 3" xfId="25995" xr:uid="{DBD53139-B8A0-432F-B480-21E655221EFC}"/>
    <cellStyle name="40% - Accent5 10 6 3 2" xfId="54672" xr:uid="{19F05CB4-738A-4F8D-927C-0B65D5EE7383}"/>
    <cellStyle name="40% - Accent5 10 6 4" xfId="31220" xr:uid="{2DE38B0D-EDF2-424D-9198-23BCB468E7EE}"/>
    <cellStyle name="40% - Accent5 10 7" xfId="4171" xr:uid="{53585ACA-AD1B-4AC0-B66A-124220850F02}"/>
    <cellStyle name="40% - Accent5 10 7 2" xfId="27588" xr:uid="{E9956DC7-49CF-4DE6-80F0-BD196491DCE3}"/>
    <cellStyle name="40% - Accent5 10 7 2 2" xfId="56265" xr:uid="{E3E42396-7D1E-48E1-BEF1-47704652A057}"/>
    <cellStyle name="40% - Accent5 10 7 3" xfId="32856" xr:uid="{091BA3DB-F9AD-4D6B-8A4E-ADA0701045EB}"/>
    <cellStyle name="40% - Accent5 10 8" xfId="9883" xr:uid="{BDCC2212-2E65-4767-A051-42E2A220B74E}"/>
    <cellStyle name="40% - Accent5 10 8 2" xfId="38561" xr:uid="{0BB79829-1ED6-4C96-9A52-085EBD26D2B1}"/>
    <cellStyle name="40% - Accent5 10 9" xfId="18736" xr:uid="{1C743AB2-2AF1-4782-A8C5-8FDED5593EDC}"/>
    <cellStyle name="40% - Accent5 10 9 2" xfId="47413" xr:uid="{3AB479C7-782B-4A08-A463-1DBCC330D942}"/>
    <cellStyle name="40% - Accent5 11" xfId="832" xr:uid="{2D2C801B-06E7-4888-980B-7ECA54FB37D2}"/>
    <cellStyle name="40% - Accent5 11 2" xfId="1105" xr:uid="{B3E995C9-D7D5-4E9C-BBB0-325E278A647B}"/>
    <cellStyle name="40% - Accent5 11 2 2" xfId="3059" xr:uid="{9B9D3206-D666-4671-B36A-3FAAF3D44D27}"/>
    <cellStyle name="40% - Accent5 11 2 2 2" xfId="31799" xr:uid="{3E08450D-3ED3-468A-9556-86D7073B9FBF}"/>
    <cellStyle name="40% - Accent5 11 2 3" xfId="5544" xr:uid="{62B70B50-1B34-46C5-99CA-CD2EC95A9F13}"/>
    <cellStyle name="40% - Accent5 11 2 3 2" xfId="34229" xr:uid="{C68B62F0-CB65-4D34-8BC5-D41EB97C68D7}"/>
    <cellStyle name="40% - Accent5 11 2 4" xfId="11256" xr:uid="{560117A6-09E9-4652-A6B6-19F2E665E21E}"/>
    <cellStyle name="40% - Accent5 11 2 4 2" xfId="39934" xr:uid="{DCB052D7-F3B7-42A8-B92C-A72227EFBE94}"/>
    <cellStyle name="40% - Accent5 11 2 5" xfId="20109" xr:uid="{C2D6F450-CB7B-4DA3-A117-6B461765BF4E}"/>
    <cellStyle name="40% - Accent5 11 2 5 2" xfId="48786" xr:uid="{12DD300D-6C15-4816-8E7C-A379451CE366}"/>
    <cellStyle name="40% - Accent5 11 2 6" xfId="30006" xr:uid="{A5F1B33B-FD4F-48B5-B6C5-3739519C03AE}"/>
    <cellStyle name="40% - Accent5 11 3" xfId="1400" xr:uid="{BE58BCD4-3342-420C-8211-8795DA7708FD}"/>
    <cellStyle name="40% - Accent5 11 3 2" xfId="3354" xr:uid="{86184B90-54E1-42C5-B6DD-C787E8FE8B76}"/>
    <cellStyle name="40% - Accent5 11 3 2 2" xfId="32094" xr:uid="{A4880EA7-ACE6-42CB-A303-566597AF6F1C}"/>
    <cellStyle name="40% - Accent5 11 3 3" xfId="6961" xr:uid="{99822643-3151-4E66-BDE3-D4C23D99BC7C}"/>
    <cellStyle name="40% - Accent5 11 3 3 2" xfId="35646" xr:uid="{BB5A72CA-F829-4DD2-B409-8E23D1812703}"/>
    <cellStyle name="40% - Accent5 11 3 4" xfId="12673" xr:uid="{426C3100-2A8F-4355-B250-620B232A504F}"/>
    <cellStyle name="40% - Accent5 11 3 4 2" xfId="41351" xr:uid="{9E2605BD-4AC6-43A9-BCB1-D48C2DFF7F77}"/>
    <cellStyle name="40% - Accent5 11 3 5" xfId="21526" xr:uid="{58F2BCDC-6609-4E72-BA65-264807656019}"/>
    <cellStyle name="40% - Accent5 11 3 5 2" xfId="50203" xr:uid="{3F4D7A48-8A04-4695-A0A6-DA982ECE71FA}"/>
    <cellStyle name="40% - Accent5 11 3 6" xfId="30301" xr:uid="{25CE3EDC-EF05-496A-B973-D129C4B5617F}"/>
    <cellStyle name="40% - Accent5 11 4" xfId="1739" xr:uid="{E3CAFB4D-51EC-42C9-88C4-54B0F1420414}"/>
    <cellStyle name="40% - Accent5 11 4 2" xfId="3693" xr:uid="{14E72692-018D-4AFD-8D2B-C6F61F09C6ED}"/>
    <cellStyle name="40% - Accent5 11 4 2 2" xfId="32433" xr:uid="{FA9E8A0A-7686-4F16-934B-76165AB849B0}"/>
    <cellStyle name="40% - Accent5 11 4 3" xfId="8378" xr:uid="{3158CC74-DD0F-4D73-9B57-71FDFCA89891}"/>
    <cellStyle name="40% - Accent5 11 4 3 2" xfId="37063" xr:uid="{CDF95E47-D4E8-466C-8B9E-D799B357CA8E}"/>
    <cellStyle name="40% - Accent5 11 4 4" xfId="14090" xr:uid="{DD2719E0-C70E-432E-887E-CFF5BBBAF5AD}"/>
    <cellStyle name="40% - Accent5 11 4 4 2" xfId="42768" xr:uid="{4FEA12B7-6A18-4A65-BA79-CBF109B6E106}"/>
    <cellStyle name="40% - Accent5 11 4 5" xfId="22943" xr:uid="{22EF3211-F5F0-41BB-85A3-78292D047732}"/>
    <cellStyle name="40% - Accent5 11 4 5 2" xfId="51620" xr:uid="{6A43E48E-1176-4AA7-ADE7-34C896B88005}"/>
    <cellStyle name="40% - Accent5 11 4 6" xfId="30640" xr:uid="{8202D6C1-E46B-44E0-B2C7-2B438DF23EC6}"/>
    <cellStyle name="40% - Accent5 11 5" xfId="2786" xr:uid="{B97E4BE8-BE41-4E99-AB9F-0104AF1F736B}"/>
    <cellStyle name="40% - Accent5 11 5 2" xfId="15605" xr:uid="{26298C5E-B8BC-4AFE-AE0E-DE4FD2510AA3}"/>
    <cellStyle name="40% - Accent5 11 5 2 2" xfId="44283" xr:uid="{BFBF9828-9EF4-49BD-8C17-CD200ABDC07E}"/>
    <cellStyle name="40% - Accent5 11 5 3" xfId="24458" xr:uid="{6A6AEEFD-8D83-488C-A755-7DA93F7C7C3C}"/>
    <cellStyle name="40% - Accent5 11 5 3 2" xfId="53135" xr:uid="{C81FFC32-95F2-4D38-8A4D-C5F7E2C4A623}"/>
    <cellStyle name="40% - Accent5 11 5 4" xfId="31526" xr:uid="{0B9FD1E6-6CC8-4837-8E69-54758DDCA011}"/>
    <cellStyle name="40% - Accent5 11 6" xfId="4193" xr:uid="{E162EB75-EE03-420F-95F9-D3B174BF2219}"/>
    <cellStyle name="40% - Accent5 11 6 2" xfId="17164" xr:uid="{C7561D83-9EAE-434A-A5FF-4A93CA1DE1E9}"/>
    <cellStyle name="40% - Accent5 11 6 2 2" xfId="45842" xr:uid="{B6719E93-7158-4EAC-94E9-2831A6BFB353}"/>
    <cellStyle name="40% - Accent5 11 6 3" xfId="26017" xr:uid="{4DADDC5C-94BE-4818-972C-E479FCC5BB02}"/>
    <cellStyle name="40% - Accent5 11 6 3 2" xfId="54694" xr:uid="{D7393D22-71E6-4E4B-B08A-167C0790F84C}"/>
    <cellStyle name="40% - Accent5 11 6 4" xfId="32878" xr:uid="{28C9E94B-7F26-4A9F-8D4C-A3943129C983}"/>
    <cellStyle name="40% - Accent5 11 7" xfId="9905" xr:uid="{592730C7-968B-4766-A291-950F708E570B}"/>
    <cellStyle name="40% - Accent5 11 7 2" xfId="27610" xr:uid="{077AEC07-284A-4F9C-A6C8-2625DB06F134}"/>
    <cellStyle name="40% - Accent5 11 7 2 2" xfId="56287" xr:uid="{9F78BA0E-1A20-4F96-A2D5-D2A5EBC0E9F7}"/>
    <cellStyle name="40% - Accent5 11 7 3" xfId="38583" xr:uid="{5E4A3AE9-1E88-48A4-937D-7A517BDD65FE}"/>
    <cellStyle name="40% - Accent5 11 8" xfId="18758" xr:uid="{E1FE03DA-F5C2-45AE-A6B4-4B86ABDE1BB6}"/>
    <cellStyle name="40% - Accent5 11 8 2" xfId="47435" xr:uid="{5D980335-3CD9-40E7-B973-E457C4079421}"/>
    <cellStyle name="40% - Accent5 11 9" xfId="29733" xr:uid="{90AD0B59-3B3F-486E-B412-06E293333F29}"/>
    <cellStyle name="40% - Accent5 12" xfId="854" xr:uid="{0282135B-3C49-4E0A-834C-78F8E4AFE94C}"/>
    <cellStyle name="40% - Accent5 12 2" xfId="1127" xr:uid="{B559DD60-AA46-4C9E-AD39-95118D9A9BA8}"/>
    <cellStyle name="40% - Accent5 12 2 2" xfId="3081" xr:uid="{E986E99F-DED4-4EB6-B8C9-0EC3BA141EA7}"/>
    <cellStyle name="40% - Accent5 12 2 2 2" xfId="31821" xr:uid="{F877D667-0AF6-4DC4-A4EF-54573B25003A}"/>
    <cellStyle name="40% - Accent5 12 2 3" xfId="5566" xr:uid="{3BEE567F-DAB7-474F-8E6C-2CEBE8044F76}"/>
    <cellStyle name="40% - Accent5 12 2 3 2" xfId="34251" xr:uid="{B1C65251-7868-46F9-A723-EE6A9F549B97}"/>
    <cellStyle name="40% - Accent5 12 2 4" xfId="11278" xr:uid="{AC8D2C46-C653-4C1F-A787-A847B2075D94}"/>
    <cellStyle name="40% - Accent5 12 2 4 2" xfId="39956" xr:uid="{CB6A8294-A047-44BF-9231-D5EA9DF0A1BA}"/>
    <cellStyle name="40% - Accent5 12 2 5" xfId="20131" xr:uid="{1645600A-3DAB-4DF0-B4D0-9E68B932C4CE}"/>
    <cellStyle name="40% - Accent5 12 2 5 2" xfId="48808" xr:uid="{5BB769BD-2926-4F1A-BB84-6772D07C518E}"/>
    <cellStyle name="40% - Accent5 12 2 6" xfId="30028" xr:uid="{AC5D07E4-034C-41F3-9980-F89BCEF6AD44}"/>
    <cellStyle name="40% - Accent5 12 3" xfId="1422" xr:uid="{35B26C0A-7E0E-498B-AF17-84CDE5609360}"/>
    <cellStyle name="40% - Accent5 12 3 2" xfId="3376" xr:uid="{E85F6B41-6592-4682-A2BB-A5A548161541}"/>
    <cellStyle name="40% - Accent5 12 3 2 2" xfId="32116" xr:uid="{9D007A3E-8FD9-406B-91BF-D40E2194B554}"/>
    <cellStyle name="40% - Accent5 12 3 3" xfId="6983" xr:uid="{A75C6628-227B-46F3-A821-6BC8E38AF6F4}"/>
    <cellStyle name="40% - Accent5 12 3 3 2" xfId="35668" xr:uid="{D0694D37-A93F-4ACD-A19B-92D11C8DF5B2}"/>
    <cellStyle name="40% - Accent5 12 3 4" xfId="12695" xr:uid="{AE0454D0-B20D-4F58-ACC4-A5C7294103CC}"/>
    <cellStyle name="40% - Accent5 12 3 4 2" xfId="41373" xr:uid="{A4893B7F-041A-4CBB-80E2-B718218338CD}"/>
    <cellStyle name="40% - Accent5 12 3 5" xfId="21548" xr:uid="{0F83594C-3AFA-476F-8B51-D15BECE27585}"/>
    <cellStyle name="40% - Accent5 12 3 5 2" xfId="50225" xr:uid="{8ABB2490-90FD-4EF2-9A8D-85CE48818649}"/>
    <cellStyle name="40% - Accent5 12 3 6" xfId="30323" xr:uid="{26B46701-F972-49C6-A1F1-47A74957CFD5}"/>
    <cellStyle name="40% - Accent5 12 4" xfId="1761" xr:uid="{70B6F6BE-A96C-46E0-8758-47B9D16BAEAC}"/>
    <cellStyle name="40% - Accent5 12 4 2" xfId="3715" xr:uid="{5956A82A-7247-40EC-A39A-098AB6634DDA}"/>
    <cellStyle name="40% - Accent5 12 4 2 2" xfId="32455" xr:uid="{C0FD74EB-CCAF-4708-8A74-8EF883DC105F}"/>
    <cellStyle name="40% - Accent5 12 4 3" xfId="8400" xr:uid="{0309DFDE-CE35-4097-A21A-8488AC2DCD7F}"/>
    <cellStyle name="40% - Accent5 12 4 3 2" xfId="37085" xr:uid="{108E79BC-62FE-4A3F-AE29-3AD222D5E050}"/>
    <cellStyle name="40% - Accent5 12 4 4" xfId="14112" xr:uid="{783223BC-1140-4F5F-B3C8-D2D2656B5F82}"/>
    <cellStyle name="40% - Accent5 12 4 4 2" xfId="42790" xr:uid="{F91B8C59-0DC2-4B9E-8B97-A9A66314D6D6}"/>
    <cellStyle name="40% - Accent5 12 4 5" xfId="22965" xr:uid="{822938B5-E5D9-4189-AA57-BFA9A31BE6C8}"/>
    <cellStyle name="40% - Accent5 12 4 5 2" xfId="51642" xr:uid="{F59FCCC9-75B1-40A2-B510-31FF941A1A47}"/>
    <cellStyle name="40% - Accent5 12 4 6" xfId="30662" xr:uid="{5496C4FF-42B5-4B48-8F0A-620783BB13E8}"/>
    <cellStyle name="40% - Accent5 12 5" xfId="2808" xr:uid="{89356E47-F3DD-4361-B281-B94B9F31DC55}"/>
    <cellStyle name="40% - Accent5 12 5 2" xfId="15627" xr:uid="{BBA523B8-A423-4D76-8BA9-B8D900FEA4E4}"/>
    <cellStyle name="40% - Accent5 12 5 2 2" xfId="44305" xr:uid="{FD3A9E0C-2643-4157-8C89-FA4A0E653235}"/>
    <cellStyle name="40% - Accent5 12 5 3" xfId="24480" xr:uid="{F5BD8976-329A-4DDA-B786-89B34E8CA6BF}"/>
    <cellStyle name="40% - Accent5 12 5 3 2" xfId="53157" xr:uid="{6D790219-54E3-4FBC-A98D-1F88D68065D9}"/>
    <cellStyle name="40% - Accent5 12 5 4" xfId="31548" xr:uid="{A8012A3E-7ECA-4698-8085-D36C4D8A1DF2}"/>
    <cellStyle name="40% - Accent5 12 6" xfId="4215" xr:uid="{B479C8E0-8540-4405-A7BB-FA39DD96D819}"/>
    <cellStyle name="40% - Accent5 12 6 2" xfId="17186" xr:uid="{944C3EB2-E509-4577-A22A-65146EACB7DA}"/>
    <cellStyle name="40% - Accent5 12 6 2 2" xfId="45864" xr:uid="{E0026B2C-5BB8-4824-B82D-B71D89A72C11}"/>
    <cellStyle name="40% - Accent5 12 6 3" xfId="26039" xr:uid="{FCD5E2AE-FC9B-47E3-9501-6B4D767D55F5}"/>
    <cellStyle name="40% - Accent5 12 6 3 2" xfId="54716" xr:uid="{55AA3B2E-925A-4304-BA41-65962E342F2F}"/>
    <cellStyle name="40% - Accent5 12 6 4" xfId="32900" xr:uid="{31FE51A4-A2C1-4328-ABAD-8E4279CBF0CC}"/>
    <cellStyle name="40% - Accent5 12 7" xfId="9927" xr:uid="{0B4D1F05-3904-4126-BBBC-19175EAD97D7}"/>
    <cellStyle name="40% - Accent5 12 7 2" xfId="27632" xr:uid="{625077C1-31D9-4C9B-A1D4-246BE2153ADD}"/>
    <cellStyle name="40% - Accent5 12 7 2 2" xfId="56309" xr:uid="{CD379DBB-1A73-4422-A9A2-94AB68D75288}"/>
    <cellStyle name="40% - Accent5 12 7 3" xfId="38605" xr:uid="{D2478EFA-724B-43B5-9848-12CB8E238283}"/>
    <cellStyle name="40% - Accent5 12 8" xfId="18780" xr:uid="{1EF02A97-B63E-4A4A-85C8-A856A511D558}"/>
    <cellStyle name="40% - Accent5 12 8 2" xfId="47457" xr:uid="{2E462927-D415-43BE-9B46-B186B7316FED}"/>
    <cellStyle name="40% - Accent5 12 9" xfId="29755" xr:uid="{4DEF9147-3DDE-41FF-A3BC-FBC458CFD63F}"/>
    <cellStyle name="40% - Accent5 13" xfId="876" xr:uid="{E9EE3233-ED59-4116-9E91-094712F1DE97}"/>
    <cellStyle name="40% - Accent5 13 2" xfId="1149" xr:uid="{E9966E21-7C80-4E45-BB54-73A862C4229D}"/>
    <cellStyle name="40% - Accent5 13 2 2" xfId="3103" xr:uid="{E79E2AE7-7A39-4287-9630-80288638BD7A}"/>
    <cellStyle name="40% - Accent5 13 2 2 2" xfId="31843" xr:uid="{C2D3029C-517C-433F-B4E2-1323F085EA5B}"/>
    <cellStyle name="40% - Accent5 13 2 3" xfId="5588" xr:uid="{49ED6EFD-04D3-482B-9FB4-F075E81B0415}"/>
    <cellStyle name="40% - Accent5 13 2 3 2" xfId="34273" xr:uid="{8B1BA404-0BEE-4911-B0A1-90AABAA45A2C}"/>
    <cellStyle name="40% - Accent5 13 2 4" xfId="11300" xr:uid="{35565BD6-41AF-47AE-8704-A0DA71BFFCFA}"/>
    <cellStyle name="40% - Accent5 13 2 4 2" xfId="39978" xr:uid="{62D9ADEA-DBB5-4193-AFB3-46631559D4A4}"/>
    <cellStyle name="40% - Accent5 13 2 5" xfId="20153" xr:uid="{5E816967-12D0-4B8E-8D3D-11EA799FAC43}"/>
    <cellStyle name="40% - Accent5 13 2 5 2" xfId="48830" xr:uid="{87A168C7-83D6-4E0E-A4BC-0D28581A678E}"/>
    <cellStyle name="40% - Accent5 13 2 6" xfId="30050" xr:uid="{E5B7D5B7-7F6D-4E38-B4B3-02B7678E81A1}"/>
    <cellStyle name="40% - Accent5 13 3" xfId="1444" xr:uid="{A8C1735F-D9B8-45E7-A51F-45C59816342E}"/>
    <cellStyle name="40% - Accent5 13 3 2" xfId="3398" xr:uid="{77A3BC96-CCBA-4AE9-8686-C6F3AAAB3E83}"/>
    <cellStyle name="40% - Accent5 13 3 2 2" xfId="32138" xr:uid="{1AF1C78C-3D64-40BB-85D9-E41900960981}"/>
    <cellStyle name="40% - Accent5 13 3 3" xfId="7005" xr:uid="{9BF96C18-C11B-4661-A950-409D3A26C40D}"/>
    <cellStyle name="40% - Accent5 13 3 3 2" xfId="35690" xr:uid="{44148260-57C1-4F83-A0F7-0A150482B63A}"/>
    <cellStyle name="40% - Accent5 13 3 4" xfId="12717" xr:uid="{2464985C-5951-4E89-9825-4978AADDF96A}"/>
    <cellStyle name="40% - Accent5 13 3 4 2" xfId="41395" xr:uid="{610A3663-1333-4463-9AA3-FDA3CF681D16}"/>
    <cellStyle name="40% - Accent5 13 3 5" xfId="21570" xr:uid="{EA81002D-6F91-4298-BCB4-9EED53422661}"/>
    <cellStyle name="40% - Accent5 13 3 5 2" xfId="50247" xr:uid="{99752A8B-EDE4-41E8-A2AF-0136FA86E1C9}"/>
    <cellStyle name="40% - Accent5 13 3 6" xfId="30345" xr:uid="{B93C2362-92E7-4D29-8E5E-3E290D4FE5A3}"/>
    <cellStyle name="40% - Accent5 13 4" xfId="1783" xr:uid="{44C5D1F4-D9D1-461F-BA1F-890C0B05ADEA}"/>
    <cellStyle name="40% - Accent5 13 4 2" xfId="3737" xr:uid="{8F819D0E-0257-4E5F-A330-97FFB43523F6}"/>
    <cellStyle name="40% - Accent5 13 4 2 2" xfId="32477" xr:uid="{31EFB002-0B21-4AA3-BB79-4B20357BBF57}"/>
    <cellStyle name="40% - Accent5 13 4 3" xfId="8422" xr:uid="{10CFD257-A1D6-4C96-B6F4-33A1A7712E62}"/>
    <cellStyle name="40% - Accent5 13 4 3 2" xfId="37107" xr:uid="{8D62EAAF-D3C5-497D-BE85-E9265E45ADBB}"/>
    <cellStyle name="40% - Accent5 13 4 4" xfId="14134" xr:uid="{9B1412B1-B648-4306-8725-B1D35761C27F}"/>
    <cellStyle name="40% - Accent5 13 4 4 2" xfId="42812" xr:uid="{C7403743-0645-42BB-B767-AC17CE33943E}"/>
    <cellStyle name="40% - Accent5 13 4 5" xfId="22987" xr:uid="{32CB30CB-CC88-4631-B74C-F4226FFA543C}"/>
    <cellStyle name="40% - Accent5 13 4 5 2" xfId="51664" xr:uid="{895AA398-EF9E-4B96-BD70-8FB177AE61EF}"/>
    <cellStyle name="40% - Accent5 13 4 6" xfId="30684" xr:uid="{4FB2BBC4-6349-44D4-8457-FD02EE4EE8AB}"/>
    <cellStyle name="40% - Accent5 13 5" xfId="2830" xr:uid="{50F1B5AC-CDAD-4C6A-B6E3-7905F49BB73B}"/>
    <cellStyle name="40% - Accent5 13 5 2" xfId="15649" xr:uid="{43678A7A-B701-4725-BE93-C6BCE7F1A972}"/>
    <cellStyle name="40% - Accent5 13 5 2 2" xfId="44327" xr:uid="{C57FA7FE-FA5A-4A37-96C2-B9208DD93DFA}"/>
    <cellStyle name="40% - Accent5 13 5 3" xfId="24502" xr:uid="{68B0BCCB-2AEB-40AD-A3FA-171571342358}"/>
    <cellStyle name="40% - Accent5 13 5 3 2" xfId="53179" xr:uid="{243D963A-BF40-493D-B1D8-02C31BE11293}"/>
    <cellStyle name="40% - Accent5 13 5 4" xfId="31570" xr:uid="{9E2E64E3-9FFC-4DF8-B466-C53F01077775}"/>
    <cellStyle name="40% - Accent5 13 6" xfId="4237" xr:uid="{E346C116-4C62-48AC-9072-CFD0048E912C}"/>
    <cellStyle name="40% - Accent5 13 6 2" xfId="17208" xr:uid="{068D0055-ABA3-4634-94BE-4FE87C0170E0}"/>
    <cellStyle name="40% - Accent5 13 6 2 2" xfId="45886" xr:uid="{127A6B61-2DFE-43B8-8433-F330CE3C8B2E}"/>
    <cellStyle name="40% - Accent5 13 6 3" xfId="26061" xr:uid="{A2A125D9-475B-4207-8528-BEAF28EE69E6}"/>
    <cellStyle name="40% - Accent5 13 6 3 2" xfId="54738" xr:uid="{005C73C4-5D4E-45D1-B738-C9A6256B2A02}"/>
    <cellStyle name="40% - Accent5 13 6 4" xfId="32922" xr:uid="{35B4C50F-039E-4BBD-B26A-3FE6944019A3}"/>
    <cellStyle name="40% - Accent5 13 7" xfId="9949" xr:uid="{2D26997A-FC7A-4A81-9AC9-E7941679AC21}"/>
    <cellStyle name="40% - Accent5 13 7 2" xfId="27654" xr:uid="{19C4F88C-CB70-457D-83C6-78BF91267442}"/>
    <cellStyle name="40% - Accent5 13 7 2 2" xfId="56331" xr:uid="{E5E7FD7C-0A06-4286-BACF-2AC0FF099B1E}"/>
    <cellStyle name="40% - Accent5 13 7 3" xfId="38627" xr:uid="{A532523A-9CED-4DFE-A0CD-E1CF93F1907F}"/>
    <cellStyle name="40% - Accent5 13 8" xfId="18802" xr:uid="{410A893A-0731-4559-AA0C-2D1A43B42884}"/>
    <cellStyle name="40% - Accent5 13 8 2" xfId="47479" xr:uid="{E7673CC5-B918-4C0A-AE0D-0132A9058FC6}"/>
    <cellStyle name="40% - Accent5 13 9" xfId="29777" xr:uid="{64BAE6B6-2B13-4FEF-AE84-78ABC972E7AE}"/>
    <cellStyle name="40% - Accent5 14" xfId="898" xr:uid="{448BAEB6-00CC-484D-A9F8-6654B15352EF}"/>
    <cellStyle name="40% - Accent5 14 2" xfId="1171" xr:uid="{72263894-B409-4B58-8DAD-619A0DDA6DC1}"/>
    <cellStyle name="40% - Accent5 14 2 2" xfId="3125" xr:uid="{4324CA02-AD2F-4261-9679-133F7797E4AE}"/>
    <cellStyle name="40% - Accent5 14 2 2 2" xfId="31865" xr:uid="{47C85517-B14C-421D-9ECC-194475B0EAD7}"/>
    <cellStyle name="40% - Accent5 14 2 3" xfId="5610" xr:uid="{AB2ECA1B-47D3-4A1B-9E02-751AFE0ED875}"/>
    <cellStyle name="40% - Accent5 14 2 3 2" xfId="34295" xr:uid="{B946CF76-2EF7-4D2E-852C-1834FDB82177}"/>
    <cellStyle name="40% - Accent5 14 2 4" xfId="11322" xr:uid="{5BE7BA53-6FA7-468F-B1DF-6D2E5B19A4ED}"/>
    <cellStyle name="40% - Accent5 14 2 4 2" xfId="40000" xr:uid="{164ADEB9-9D7B-420E-B479-5BBAED87C1CA}"/>
    <cellStyle name="40% - Accent5 14 2 5" xfId="20175" xr:uid="{5A0BE2F9-403E-4F20-BBB3-63D722717E68}"/>
    <cellStyle name="40% - Accent5 14 2 5 2" xfId="48852" xr:uid="{728A9C53-EFC0-49AE-85B0-40F666E600A0}"/>
    <cellStyle name="40% - Accent5 14 2 6" xfId="30072" xr:uid="{EDD123FE-5A16-468A-9804-B328587A7193}"/>
    <cellStyle name="40% - Accent5 14 3" xfId="1466" xr:uid="{79F3A1FC-1E68-43DD-9D07-3D919CEDBF47}"/>
    <cellStyle name="40% - Accent5 14 3 2" xfId="3420" xr:uid="{9FB9EE68-0CD1-4521-9F8F-FE706C276E37}"/>
    <cellStyle name="40% - Accent5 14 3 2 2" xfId="32160" xr:uid="{716E632A-9E31-4AC2-917B-7200C52372F1}"/>
    <cellStyle name="40% - Accent5 14 3 3" xfId="7027" xr:uid="{A19B65B7-F797-4A9D-B60A-CB247CD3A58E}"/>
    <cellStyle name="40% - Accent5 14 3 3 2" xfId="35712" xr:uid="{604D8AE7-B0EE-4152-A472-3E731B5D8C52}"/>
    <cellStyle name="40% - Accent5 14 3 4" xfId="12739" xr:uid="{CB354C1E-05D4-4DE0-BF3E-7D91561A3173}"/>
    <cellStyle name="40% - Accent5 14 3 4 2" xfId="41417" xr:uid="{EEED9818-E942-4CFE-9987-7CD5C50BED0D}"/>
    <cellStyle name="40% - Accent5 14 3 5" xfId="21592" xr:uid="{770E6269-96D2-48EC-A33E-25A1BE4EFF1A}"/>
    <cellStyle name="40% - Accent5 14 3 5 2" xfId="50269" xr:uid="{6F57E6F1-0914-4F1F-B4A9-E77EBDD004F6}"/>
    <cellStyle name="40% - Accent5 14 3 6" xfId="30367" xr:uid="{B8CBFBB9-2B5F-473F-B1CB-18C242D3ACD4}"/>
    <cellStyle name="40% - Accent5 14 4" xfId="1805" xr:uid="{C0431311-12FD-4E2C-A521-2A176FD4FF40}"/>
    <cellStyle name="40% - Accent5 14 4 2" xfId="3759" xr:uid="{5D65519E-276A-442D-89E3-8070CF04CA71}"/>
    <cellStyle name="40% - Accent5 14 4 2 2" xfId="32499" xr:uid="{334B382F-51D1-4DE3-9FE4-E26DAAE5F3A0}"/>
    <cellStyle name="40% - Accent5 14 4 3" xfId="8444" xr:uid="{0052CA53-F5F1-4621-86B9-0FC7D7136D24}"/>
    <cellStyle name="40% - Accent5 14 4 3 2" xfId="37129" xr:uid="{2535896E-EC25-486F-ADFF-C33F9A56390D}"/>
    <cellStyle name="40% - Accent5 14 4 4" xfId="14156" xr:uid="{2CA8AEBF-122A-40C2-B811-A433922774AD}"/>
    <cellStyle name="40% - Accent5 14 4 4 2" xfId="42834" xr:uid="{624E3ACB-70A3-4124-BB50-342A07A072B4}"/>
    <cellStyle name="40% - Accent5 14 4 5" xfId="23009" xr:uid="{D2C57FAD-C715-4B5A-8924-5FB3CD7D5794}"/>
    <cellStyle name="40% - Accent5 14 4 5 2" xfId="51686" xr:uid="{31ED7FE6-C8B2-4529-89EE-4FCC41889ECB}"/>
    <cellStyle name="40% - Accent5 14 4 6" xfId="30706" xr:uid="{37420634-91B6-4062-877B-47CFDB239DD0}"/>
    <cellStyle name="40% - Accent5 14 5" xfId="2852" xr:uid="{7BC26FB7-78C5-46EB-B033-A85E1E77D9EF}"/>
    <cellStyle name="40% - Accent5 14 5 2" xfId="15671" xr:uid="{F6A7FB10-6EB2-4DAA-A114-3364E8CE11DC}"/>
    <cellStyle name="40% - Accent5 14 5 2 2" xfId="44349" xr:uid="{731F0345-36E4-43D7-BD51-D8F693382DD7}"/>
    <cellStyle name="40% - Accent5 14 5 3" xfId="24524" xr:uid="{F6118F26-0A8F-4457-A8D2-B0B1BBCFCF09}"/>
    <cellStyle name="40% - Accent5 14 5 3 2" xfId="53201" xr:uid="{3313DACA-20B0-4925-B06F-BDE888BC6BBF}"/>
    <cellStyle name="40% - Accent5 14 5 4" xfId="31592" xr:uid="{1465F430-34F5-4E02-BE85-3D184D0D521B}"/>
    <cellStyle name="40% - Accent5 14 6" xfId="4259" xr:uid="{FC4DCCD8-641D-4703-9054-5D94CD504AE9}"/>
    <cellStyle name="40% - Accent5 14 6 2" xfId="17230" xr:uid="{39DA8EEE-80A9-4E31-BEA9-6393B64E6C80}"/>
    <cellStyle name="40% - Accent5 14 6 2 2" xfId="45908" xr:uid="{B7CB8939-DCF8-43EE-A672-3596E26110D1}"/>
    <cellStyle name="40% - Accent5 14 6 3" xfId="26083" xr:uid="{694D1A1A-31C3-42CE-9CA4-E8D4E97B0D40}"/>
    <cellStyle name="40% - Accent5 14 6 3 2" xfId="54760" xr:uid="{5BEC4FFB-B45C-4BF2-BF20-E6952AF4BEBA}"/>
    <cellStyle name="40% - Accent5 14 6 4" xfId="32944" xr:uid="{414CD18C-4141-43BB-B7E0-DB0F4D33BC2D}"/>
    <cellStyle name="40% - Accent5 14 7" xfId="9971" xr:uid="{27FEA4E9-E6FB-4296-970A-B34B8F5D25C1}"/>
    <cellStyle name="40% - Accent5 14 7 2" xfId="27676" xr:uid="{ABEF7DB2-9579-481F-94FE-DD315F1F8D8F}"/>
    <cellStyle name="40% - Accent5 14 7 2 2" xfId="56353" xr:uid="{AD7CA06B-51D9-4486-A422-D38B2B490E88}"/>
    <cellStyle name="40% - Accent5 14 7 3" xfId="38649" xr:uid="{3EDBDFC4-E087-461C-822A-BC38EBEA420F}"/>
    <cellStyle name="40% - Accent5 14 8" xfId="18824" xr:uid="{BEF57B6A-5BE7-4AFC-BF47-416BF3E5F55E}"/>
    <cellStyle name="40% - Accent5 14 8 2" xfId="47501" xr:uid="{132906DB-110F-4E1E-A83F-F30A62B49259}"/>
    <cellStyle name="40% - Accent5 14 9" xfId="29799" xr:uid="{1B4BC10E-43E8-41DA-8246-452600340401}"/>
    <cellStyle name="40% - Accent5 15" xfId="920" xr:uid="{D4AEC4AB-F60B-4E42-8CF4-286747230C5E}"/>
    <cellStyle name="40% - Accent5 15 2" xfId="1193" xr:uid="{16D0BA50-62BC-42D5-A88E-D3788CB210F7}"/>
    <cellStyle name="40% - Accent5 15 2 2" xfId="3147" xr:uid="{E8A00024-D121-437D-B4AC-AF059538B10F}"/>
    <cellStyle name="40% - Accent5 15 2 2 2" xfId="31887" xr:uid="{86F5DC33-58AE-457A-B6AA-B88D75580CF1}"/>
    <cellStyle name="40% - Accent5 15 2 3" xfId="5632" xr:uid="{35AC10FD-2FD0-4CDA-BE6D-8F64DF19FE20}"/>
    <cellStyle name="40% - Accent5 15 2 3 2" xfId="34317" xr:uid="{3759495E-4018-4853-87F0-F105E0949F42}"/>
    <cellStyle name="40% - Accent5 15 2 4" xfId="11344" xr:uid="{8066F738-CDC8-41CD-8653-93830E1322AE}"/>
    <cellStyle name="40% - Accent5 15 2 4 2" xfId="40022" xr:uid="{3BC0723C-6F7C-43A8-8F51-FF3E7ED59603}"/>
    <cellStyle name="40% - Accent5 15 2 5" xfId="20197" xr:uid="{1F917433-5A27-4F0D-A279-425947F9BAC9}"/>
    <cellStyle name="40% - Accent5 15 2 5 2" xfId="48874" xr:uid="{D42F20DC-431A-4995-BF88-4CA53D68F613}"/>
    <cellStyle name="40% - Accent5 15 2 6" xfId="30094" xr:uid="{56BFAF14-E634-4618-AD95-A66F238A3A6D}"/>
    <cellStyle name="40% - Accent5 15 3" xfId="1488" xr:uid="{18EED2BE-F55F-4E14-BD3C-0F4FB7DA5D3F}"/>
    <cellStyle name="40% - Accent5 15 3 2" xfId="3442" xr:uid="{87B19B42-7420-4AF9-8E33-44261B76A8CD}"/>
    <cellStyle name="40% - Accent5 15 3 2 2" xfId="32182" xr:uid="{F0E7B3CE-2635-498E-835B-D26DEA726FB3}"/>
    <cellStyle name="40% - Accent5 15 3 3" xfId="7049" xr:uid="{4281483C-E091-4DDB-8C59-D3AAB5B63FF8}"/>
    <cellStyle name="40% - Accent5 15 3 3 2" xfId="35734" xr:uid="{E72B3F0B-2718-4967-8480-67F60E1A4912}"/>
    <cellStyle name="40% - Accent5 15 3 4" xfId="12761" xr:uid="{07549907-72B2-4B10-9560-E8A52097DB0C}"/>
    <cellStyle name="40% - Accent5 15 3 4 2" xfId="41439" xr:uid="{91A94D01-F917-4D26-A292-56A2D4375A1C}"/>
    <cellStyle name="40% - Accent5 15 3 5" xfId="21614" xr:uid="{EE79893E-B06B-4D72-AABA-1BF2C45DAB28}"/>
    <cellStyle name="40% - Accent5 15 3 5 2" xfId="50291" xr:uid="{E34C35D9-AE0C-4765-9FFC-254B2AC1070A}"/>
    <cellStyle name="40% - Accent5 15 3 6" xfId="30389" xr:uid="{A75608F6-7081-4D35-885F-E13F720917F6}"/>
    <cellStyle name="40% - Accent5 15 4" xfId="1827" xr:uid="{B1E6C9B2-828C-47FF-A989-CE72A5BFDD02}"/>
    <cellStyle name="40% - Accent5 15 4 2" xfId="3781" xr:uid="{09E4596A-AFB8-4689-A475-197980CEFE6F}"/>
    <cellStyle name="40% - Accent5 15 4 2 2" xfId="32521" xr:uid="{6DA1998D-E1BD-4570-BB59-D066B76C745F}"/>
    <cellStyle name="40% - Accent5 15 4 3" xfId="8466" xr:uid="{D2E35FB1-1DE7-4E51-98B3-65403C618502}"/>
    <cellStyle name="40% - Accent5 15 4 3 2" xfId="37151" xr:uid="{478AD0C0-E97A-4F98-9114-1C09F81F6F39}"/>
    <cellStyle name="40% - Accent5 15 4 4" xfId="14178" xr:uid="{FF5E08E7-3212-44CB-80C8-40F01895DF27}"/>
    <cellStyle name="40% - Accent5 15 4 4 2" xfId="42856" xr:uid="{55042DD2-D299-499F-82F4-ABF9AD2DE06B}"/>
    <cellStyle name="40% - Accent5 15 4 5" xfId="23031" xr:uid="{79129071-1665-485B-8B9D-52D102636755}"/>
    <cellStyle name="40% - Accent5 15 4 5 2" xfId="51708" xr:uid="{AA1748F8-C4C8-4140-8A15-D610FA85DBAA}"/>
    <cellStyle name="40% - Accent5 15 4 6" xfId="30728" xr:uid="{C5B72180-9305-4700-9C20-E5C8CE49CB82}"/>
    <cellStyle name="40% - Accent5 15 5" xfId="2874" xr:uid="{DA463CD7-FCE9-4F94-B9DD-0E5633185942}"/>
    <cellStyle name="40% - Accent5 15 5 2" xfId="15693" xr:uid="{D7CDEC5F-E6FF-4630-B750-DA25408ABE5B}"/>
    <cellStyle name="40% - Accent5 15 5 2 2" xfId="44371" xr:uid="{01DF64AA-C5BF-4134-AB54-FE022EC38EF2}"/>
    <cellStyle name="40% - Accent5 15 5 3" xfId="24546" xr:uid="{F7F5AD3E-7AF1-4826-811B-A6DD43232259}"/>
    <cellStyle name="40% - Accent5 15 5 3 2" xfId="53223" xr:uid="{D29E2FA2-7065-4E6C-9D75-F8651AC1CCF1}"/>
    <cellStyle name="40% - Accent5 15 5 4" xfId="31614" xr:uid="{84C2F92D-6548-4C03-81F6-0B6C8AFD3B5D}"/>
    <cellStyle name="40% - Accent5 15 6" xfId="4281" xr:uid="{E33A5111-BCB4-494A-B267-EE719E6EC806}"/>
    <cellStyle name="40% - Accent5 15 6 2" xfId="17252" xr:uid="{118BCA6A-52B4-42BE-BF44-36E0E9C5F24C}"/>
    <cellStyle name="40% - Accent5 15 6 2 2" xfId="45930" xr:uid="{D7449D65-F1FD-4532-AF67-39D42F47EDFF}"/>
    <cellStyle name="40% - Accent5 15 6 3" xfId="26105" xr:uid="{92CEE814-3F4E-4C7A-BB97-33C3EBA4393B}"/>
    <cellStyle name="40% - Accent5 15 6 3 2" xfId="54782" xr:uid="{5BA9951E-28E0-446D-B560-A1F384E55D8E}"/>
    <cellStyle name="40% - Accent5 15 6 4" xfId="32966" xr:uid="{8C4C0A73-A865-4E86-A9CE-461529D18D7D}"/>
    <cellStyle name="40% - Accent5 15 7" xfId="9993" xr:uid="{E80FEDFE-3CDA-4592-AD67-01FD3D3184A5}"/>
    <cellStyle name="40% - Accent5 15 7 2" xfId="27698" xr:uid="{AD934CAA-38F3-4C0C-A4BB-0A62E0EEA470}"/>
    <cellStyle name="40% - Accent5 15 7 2 2" xfId="56375" xr:uid="{06FC48AA-305C-4806-AD7C-C363FEE41A02}"/>
    <cellStyle name="40% - Accent5 15 7 3" xfId="38671" xr:uid="{09D73279-15F6-4D45-B152-13150E77EA5E}"/>
    <cellStyle name="40% - Accent5 15 8" xfId="18846" xr:uid="{759324A7-A3DF-4292-8C43-4E244222014F}"/>
    <cellStyle name="40% - Accent5 15 8 2" xfId="47523" xr:uid="{DA5446F3-057E-41C9-AF3D-23B079DA0FF6}"/>
    <cellStyle name="40% - Accent5 15 9" xfId="29821" xr:uid="{FD4DD9CE-02D9-4C8D-9895-EB39176A2F98}"/>
    <cellStyle name="40% - Accent5 16" xfId="667" xr:uid="{3825B099-D515-4B6D-BAD5-C5176D9EAFBA}"/>
    <cellStyle name="40% - Accent5 16 2" xfId="1215" xr:uid="{0C0A2D59-E611-4EDE-B99C-417F58828E1A}"/>
    <cellStyle name="40% - Accent5 16 2 2" xfId="3169" xr:uid="{1BD473E3-1E08-4D90-9014-4C69903DC44A}"/>
    <cellStyle name="40% - Accent5 16 2 2 2" xfId="31909" xr:uid="{A8DB2624-409C-4DBD-B0EF-5F859AF7D42A}"/>
    <cellStyle name="40% - Accent5 16 2 3" xfId="5654" xr:uid="{F31EC52B-7739-43CA-AA82-710155B114FD}"/>
    <cellStyle name="40% - Accent5 16 2 3 2" xfId="34339" xr:uid="{99E91738-7055-474A-9F11-6DE064490948}"/>
    <cellStyle name="40% - Accent5 16 2 4" xfId="11366" xr:uid="{3577E6DA-6F98-43FB-9E95-F50F75CBF08B}"/>
    <cellStyle name="40% - Accent5 16 2 4 2" xfId="40044" xr:uid="{5414EA17-8E17-4281-AB59-D96F31664FFC}"/>
    <cellStyle name="40% - Accent5 16 2 5" xfId="20219" xr:uid="{5CF83D47-56DC-4F2F-8489-70F0EB771F2D}"/>
    <cellStyle name="40% - Accent5 16 2 5 2" xfId="48896" xr:uid="{F7FA6FAB-73FF-4E7A-AFF5-734A8155EC17}"/>
    <cellStyle name="40% - Accent5 16 2 6" xfId="30116" xr:uid="{6E3BF3CC-B223-406F-8446-1DCBB12E7DED}"/>
    <cellStyle name="40% - Accent5 16 3" xfId="1510" xr:uid="{039EDE95-9C49-4F38-A237-6B526BED0710}"/>
    <cellStyle name="40% - Accent5 16 3 2" xfId="3464" xr:uid="{34AD6656-9206-44AF-AE51-77EACB09D09B}"/>
    <cellStyle name="40% - Accent5 16 3 2 2" xfId="32204" xr:uid="{1D274B02-1CFB-40F4-9929-4230902B6302}"/>
    <cellStyle name="40% - Accent5 16 3 3" xfId="7071" xr:uid="{4FFA8A2D-696E-4127-AADA-0A18837A340A}"/>
    <cellStyle name="40% - Accent5 16 3 3 2" xfId="35756" xr:uid="{454A3261-5C8B-4DE9-A562-E7A9E6275568}"/>
    <cellStyle name="40% - Accent5 16 3 4" xfId="12783" xr:uid="{09118473-E702-4006-8582-5D2ED5B9DD53}"/>
    <cellStyle name="40% - Accent5 16 3 4 2" xfId="41461" xr:uid="{C18E1B1B-3571-45F4-912B-237C40935C61}"/>
    <cellStyle name="40% - Accent5 16 3 5" xfId="21636" xr:uid="{1AB77A13-7C80-443D-93BF-FC637F5B039C}"/>
    <cellStyle name="40% - Accent5 16 3 5 2" xfId="50313" xr:uid="{1557A911-125F-4C44-9E6C-FACDE0AB4243}"/>
    <cellStyle name="40% - Accent5 16 3 6" xfId="30411" xr:uid="{B9395D5D-B8AA-47C0-9D3C-1891494C39C8}"/>
    <cellStyle name="40% - Accent5 16 4" xfId="1849" xr:uid="{F3E7DB7A-4506-4D9E-9CD0-92ABC53A15DC}"/>
    <cellStyle name="40% - Accent5 16 4 2" xfId="3803" xr:uid="{019833A0-345A-4A68-81DB-30FF6145D2BF}"/>
    <cellStyle name="40% - Accent5 16 4 2 2" xfId="32543" xr:uid="{A6EFF9D0-5DBD-427C-B64D-642ED222117D}"/>
    <cellStyle name="40% - Accent5 16 4 3" xfId="8488" xr:uid="{A68251B2-DB66-42EB-9793-28CD4B716538}"/>
    <cellStyle name="40% - Accent5 16 4 3 2" xfId="37173" xr:uid="{4369B3CA-2FE8-4535-9D77-DDBCF50A1084}"/>
    <cellStyle name="40% - Accent5 16 4 4" xfId="14200" xr:uid="{DB0EF33A-E9FC-4AB1-B0BA-B82A52058EB4}"/>
    <cellStyle name="40% - Accent5 16 4 4 2" xfId="42878" xr:uid="{A49B163B-82CB-4E1D-9BCD-B55531F2463B}"/>
    <cellStyle name="40% - Accent5 16 4 5" xfId="23053" xr:uid="{68513D42-5CEA-4244-A7A2-DC5852B7123F}"/>
    <cellStyle name="40% - Accent5 16 4 5 2" xfId="51730" xr:uid="{5C3A7698-B570-4B94-B752-FEAEBE86AA2D}"/>
    <cellStyle name="40% - Accent5 16 4 6" xfId="30750" xr:uid="{CFB0AD09-792F-46DA-89D8-2C928E5BBA8B}"/>
    <cellStyle name="40% - Accent5 16 5" xfId="2621" xr:uid="{0DDBD3FC-6ABE-4511-A680-6CA48C309543}"/>
    <cellStyle name="40% - Accent5 16 5 2" xfId="15715" xr:uid="{4A637ECF-C490-41B4-A286-843743E2A79A}"/>
    <cellStyle name="40% - Accent5 16 5 2 2" xfId="44393" xr:uid="{A479EB03-45F8-419A-8E2C-4EE0D0CCEE12}"/>
    <cellStyle name="40% - Accent5 16 5 3" xfId="24568" xr:uid="{2AA64F21-A505-4DB8-993E-1A40C86C0570}"/>
    <cellStyle name="40% - Accent5 16 5 3 2" xfId="53245" xr:uid="{84BF14D2-63F6-46FD-A314-C047D76E9C44}"/>
    <cellStyle name="40% - Accent5 16 5 4" xfId="31361" xr:uid="{762169D2-6DBB-4AF2-995D-64F7C4E13ADB}"/>
    <cellStyle name="40% - Accent5 16 6" xfId="4303" xr:uid="{98134AA8-B1CF-4AE3-8DF9-2C5ED18E9417}"/>
    <cellStyle name="40% - Accent5 16 6 2" xfId="17274" xr:uid="{C3B5A926-E546-4D34-9E3F-4394152E7EA2}"/>
    <cellStyle name="40% - Accent5 16 6 2 2" xfId="45952" xr:uid="{548D5AB2-524F-4A29-AAD5-B82B2EBA2B3F}"/>
    <cellStyle name="40% - Accent5 16 6 3" xfId="26127" xr:uid="{24B6B7BC-F29F-4EC5-9E3D-EC3100F9FD12}"/>
    <cellStyle name="40% - Accent5 16 6 3 2" xfId="54804" xr:uid="{47986919-604E-43EB-A6EA-6AB82344888D}"/>
    <cellStyle name="40% - Accent5 16 6 4" xfId="32988" xr:uid="{CC300BA1-B7D1-4235-B74E-23AB05ED7434}"/>
    <cellStyle name="40% - Accent5 16 7" xfId="10015" xr:uid="{A76A1268-086F-4877-BDA2-E763864BDA44}"/>
    <cellStyle name="40% - Accent5 16 7 2" xfId="27720" xr:uid="{96D3DE9A-A614-44A4-97DE-0B93B2F43678}"/>
    <cellStyle name="40% - Accent5 16 7 2 2" xfId="56397" xr:uid="{392C8018-DD0E-4FA2-B45A-EEAB720D1EE3}"/>
    <cellStyle name="40% - Accent5 16 7 3" xfId="38693" xr:uid="{D81E4EE7-0096-4125-A990-8CCC5ADED9EE}"/>
    <cellStyle name="40% - Accent5 16 8" xfId="18868" xr:uid="{498BD89E-CCCB-4172-934A-8B9150734333}"/>
    <cellStyle name="40% - Accent5 16 8 2" xfId="47545" xr:uid="{9161533F-A352-40D5-8DC0-A710FB9C4005}"/>
    <cellStyle name="40% - Accent5 16 9" xfId="29568" xr:uid="{27BE0875-8520-42D3-A8B9-1727B1AD6016}"/>
    <cellStyle name="40% - Accent5 17" xfId="940" xr:uid="{D5172A12-A084-4E2B-9414-9F8415728861}"/>
    <cellStyle name="40% - Accent5 17 2" xfId="1532" xr:uid="{521C3E4F-3526-4C7D-A8A7-4FBE7B0CF207}"/>
    <cellStyle name="40% - Accent5 17 2 2" xfId="3486" xr:uid="{50B690BE-6B61-4DFB-9936-04C542429823}"/>
    <cellStyle name="40% - Accent5 17 2 2 2" xfId="32226" xr:uid="{FAE72D15-9B7D-42F9-B208-0C287181D044}"/>
    <cellStyle name="40% - Accent5 17 2 3" xfId="5676" xr:uid="{191FF199-E1FC-4C0C-8693-0A5A7DEAD77B}"/>
    <cellStyle name="40% - Accent5 17 2 3 2" xfId="34361" xr:uid="{D34E875C-216C-4AFB-B76F-51D59A3E3DDE}"/>
    <cellStyle name="40% - Accent5 17 2 4" xfId="11388" xr:uid="{0E03A9CF-E3AA-446F-89EB-235663EBB1BE}"/>
    <cellStyle name="40% - Accent5 17 2 4 2" xfId="40066" xr:uid="{45953BED-E9D2-441A-BAB3-FB6A43CCF87A}"/>
    <cellStyle name="40% - Accent5 17 2 5" xfId="20241" xr:uid="{1BB501B3-6751-4F10-83E0-F6F0C1973BEF}"/>
    <cellStyle name="40% - Accent5 17 2 5 2" xfId="48918" xr:uid="{248EB740-1775-4BEC-BBE3-4906D230EB54}"/>
    <cellStyle name="40% - Accent5 17 2 6" xfId="30433" xr:uid="{440FF6B7-BED4-4E21-81FA-41C79CBDC413}"/>
    <cellStyle name="40% - Accent5 17 3" xfId="1871" xr:uid="{3A0E2BA5-0F2E-4DD9-9DBB-48BBD8706753}"/>
    <cellStyle name="40% - Accent5 17 3 2" xfId="3825" xr:uid="{F73EF6F6-F56B-4A46-BC67-A172B39F2E30}"/>
    <cellStyle name="40% - Accent5 17 3 2 2" xfId="32565" xr:uid="{47CD3167-D11A-4FCA-BAFF-95FEAB7A4E62}"/>
    <cellStyle name="40% - Accent5 17 3 3" xfId="7093" xr:uid="{AE254B94-66F1-4FA4-A509-4906486A8CC0}"/>
    <cellStyle name="40% - Accent5 17 3 3 2" xfId="35778" xr:uid="{1D1E35A8-9B48-4033-B624-96A62C3BBB37}"/>
    <cellStyle name="40% - Accent5 17 3 4" xfId="12805" xr:uid="{B3AEB129-D6B5-496C-9607-A3C7CE31CF96}"/>
    <cellStyle name="40% - Accent5 17 3 4 2" xfId="41483" xr:uid="{BBBE7283-F92C-4C68-B9CC-F65A0E5EE878}"/>
    <cellStyle name="40% - Accent5 17 3 5" xfId="21658" xr:uid="{7B227A5E-916B-4530-8EB9-7AA4195C678F}"/>
    <cellStyle name="40% - Accent5 17 3 5 2" xfId="50335" xr:uid="{E60A961B-A203-40D9-AB93-B2382C1E326B}"/>
    <cellStyle name="40% - Accent5 17 3 6" xfId="30772" xr:uid="{E1C1660D-A8BD-457C-ACAE-21941D90A605}"/>
    <cellStyle name="40% - Accent5 17 4" xfId="2894" xr:uid="{FB43805F-458F-45AC-BBA1-B276A125BF8A}"/>
    <cellStyle name="40% - Accent5 17 4 2" xfId="8510" xr:uid="{E3744403-55BB-4BC7-AE3A-0D581E7528DB}"/>
    <cellStyle name="40% - Accent5 17 4 2 2" xfId="37195" xr:uid="{53C1B402-BA85-4680-B4F3-7A7D77293F19}"/>
    <cellStyle name="40% - Accent5 17 4 3" xfId="14222" xr:uid="{142391CA-2DAD-4812-84B4-40FEACBD351C}"/>
    <cellStyle name="40% - Accent5 17 4 3 2" xfId="42900" xr:uid="{1E785196-3DF2-4263-A55D-E53371AFEB88}"/>
    <cellStyle name="40% - Accent5 17 4 4" xfId="23075" xr:uid="{710A3CEE-3FAD-4347-8E98-E6567D5940AE}"/>
    <cellStyle name="40% - Accent5 17 4 4 2" xfId="51752" xr:uid="{A473EA1D-5B7F-4D0C-A03B-096B6A9CE289}"/>
    <cellStyle name="40% - Accent5 17 4 5" xfId="31634" xr:uid="{1164B694-E33C-4145-9D21-5EE23B7E1167}"/>
    <cellStyle name="40% - Accent5 17 5" xfId="4325" xr:uid="{B28B47B8-D3DA-4A48-8528-A27E4C799BFC}"/>
    <cellStyle name="40% - Accent5 17 5 2" xfId="15737" xr:uid="{D88356D6-4026-45CC-BB57-E250EBC50752}"/>
    <cellStyle name="40% - Accent5 17 5 2 2" xfId="44415" xr:uid="{8802715C-998D-4CEA-B6A6-9256304E61D3}"/>
    <cellStyle name="40% - Accent5 17 5 3" xfId="24590" xr:uid="{B6092E64-3C7B-4C06-A1DE-2050DC98521D}"/>
    <cellStyle name="40% - Accent5 17 5 3 2" xfId="53267" xr:uid="{8CDBD31F-7F1A-408E-AA5D-2703880F1E35}"/>
    <cellStyle name="40% - Accent5 17 5 4" xfId="33010" xr:uid="{0EEF4DE5-C198-41C2-97EB-F056694E348A}"/>
    <cellStyle name="40% - Accent5 17 6" xfId="17296" xr:uid="{42D6D9DF-5470-4E2C-A788-CE1DFB500D76}"/>
    <cellStyle name="40% - Accent5 17 6 2" xfId="26149" xr:uid="{835B16ED-8B3F-492E-B19D-176F52085C45}"/>
    <cellStyle name="40% - Accent5 17 6 2 2" xfId="54826" xr:uid="{C0D36A66-45B2-4995-876A-4E4A442FFA60}"/>
    <cellStyle name="40% - Accent5 17 6 3" xfId="45974" xr:uid="{6D825E5E-6C6C-42AF-B8BF-4F9A77F4AFF4}"/>
    <cellStyle name="40% - Accent5 17 7" xfId="10037" xr:uid="{71E44114-C59A-4E08-BCC9-5C512DD25AC9}"/>
    <cellStyle name="40% - Accent5 17 7 2" xfId="27742" xr:uid="{C62007DE-0FE9-43BC-9701-D50608E5D586}"/>
    <cellStyle name="40% - Accent5 17 7 2 2" xfId="56419" xr:uid="{025973A4-1D1A-483D-BA33-2EDCCBBC84BF}"/>
    <cellStyle name="40% - Accent5 17 7 3" xfId="38715" xr:uid="{9A424121-2D71-4799-A355-C13ECDDDB99D}"/>
    <cellStyle name="40% - Accent5 17 8" xfId="18890" xr:uid="{4E7A9807-C212-4CA9-A393-4D1D4FA59157}"/>
    <cellStyle name="40% - Accent5 17 8 2" xfId="47567" xr:uid="{CA801D60-F5CF-49C6-8AC3-3F0DA3D30203}"/>
    <cellStyle name="40% - Accent5 17 9" xfId="29841" xr:uid="{143FFB4D-6C66-4D36-A559-09E266AEA314}"/>
    <cellStyle name="40% - Accent5 18" xfId="1554" xr:uid="{760238C4-3AE3-4D6A-9A00-1D0732C3E0B7}"/>
    <cellStyle name="40% - Accent5 18 2" xfId="1893" xr:uid="{30831730-FAC4-4B44-AD46-64624B598E1E}"/>
    <cellStyle name="40% - Accent5 18 2 2" xfId="3847" xr:uid="{E8543DD9-FF83-4971-AE98-3CFFD9B4EA06}"/>
    <cellStyle name="40% - Accent5 18 2 2 2" xfId="32587" xr:uid="{5A8F94AF-04D8-4B34-ACE8-D2F21535BC39}"/>
    <cellStyle name="40% - Accent5 18 2 3" xfId="5698" xr:uid="{0A188305-CBC7-4201-8B0A-E2F010C9FB85}"/>
    <cellStyle name="40% - Accent5 18 2 3 2" xfId="34383" xr:uid="{0F391A49-3124-410B-A92C-350E05F42F58}"/>
    <cellStyle name="40% - Accent5 18 2 4" xfId="11410" xr:uid="{8AA5C866-BE00-4F78-9B21-3C75BA1E4A02}"/>
    <cellStyle name="40% - Accent5 18 2 4 2" xfId="40088" xr:uid="{937DEB58-6F08-41AA-B4E3-CD1A9FD98AB7}"/>
    <cellStyle name="40% - Accent5 18 2 5" xfId="20263" xr:uid="{257B9E6D-13EF-4760-A418-D19D2C12F784}"/>
    <cellStyle name="40% - Accent5 18 2 5 2" xfId="48940" xr:uid="{93C9C394-6BF6-4942-B0F1-645F8ED73062}"/>
    <cellStyle name="40% - Accent5 18 2 6" xfId="30794" xr:uid="{41A43F61-47A6-466B-808A-D65E0B34277A}"/>
    <cellStyle name="40% - Accent5 18 3" xfId="3508" xr:uid="{4EE0D6B1-35B6-477E-9BD5-E8085EFAF7D1}"/>
    <cellStyle name="40% - Accent5 18 3 2" xfId="7115" xr:uid="{7BB003F9-398A-437D-A22E-46D53BDA54F8}"/>
    <cellStyle name="40% - Accent5 18 3 2 2" xfId="35800" xr:uid="{8AABA81B-6289-4CB0-AAA3-3966BC733DAC}"/>
    <cellStyle name="40% - Accent5 18 3 3" xfId="12827" xr:uid="{83D159DF-DF94-4069-8FD2-FDE5DAC5DC34}"/>
    <cellStyle name="40% - Accent5 18 3 3 2" xfId="41505" xr:uid="{69EAD87F-4E46-4C47-962B-F42A0F501850}"/>
    <cellStyle name="40% - Accent5 18 3 4" xfId="21680" xr:uid="{F19E196C-60F3-409D-BFD2-6E427868313D}"/>
    <cellStyle name="40% - Accent5 18 3 4 2" xfId="50357" xr:uid="{CEC75B8F-498B-4717-93A0-435B2CC9E9FF}"/>
    <cellStyle name="40% - Accent5 18 3 5" xfId="32248" xr:uid="{C4F92C24-51C6-4738-876C-6BA2EF2106DB}"/>
    <cellStyle name="40% - Accent5 18 4" xfId="8532" xr:uid="{41236980-1A9D-4F9E-9B83-43FAB211DBDE}"/>
    <cellStyle name="40% - Accent5 18 4 2" xfId="14244" xr:uid="{EA259F6D-99B4-46DF-8EDE-239BB0B73DB6}"/>
    <cellStyle name="40% - Accent5 18 4 2 2" xfId="42922" xr:uid="{9AA7F2C4-8953-461A-A7EB-33E4321B5359}"/>
    <cellStyle name="40% - Accent5 18 4 3" xfId="23097" xr:uid="{C0B856C0-0EE8-4225-A08F-93D104AFFE72}"/>
    <cellStyle name="40% - Accent5 18 4 3 2" xfId="51774" xr:uid="{7A31CED1-004B-4E4D-B8D0-5B6A835883C2}"/>
    <cellStyle name="40% - Accent5 18 4 4" xfId="37217" xr:uid="{548D9E66-44A1-4BA6-9AA1-C42499A21CE8}"/>
    <cellStyle name="40% - Accent5 18 5" xfId="4347" xr:uid="{53B7AA9E-7943-49D4-957A-9D331FA09D76}"/>
    <cellStyle name="40% - Accent5 18 5 2" xfId="15759" xr:uid="{997BD249-50C5-4B3A-8B4F-0617FF0907B4}"/>
    <cellStyle name="40% - Accent5 18 5 2 2" xfId="44437" xr:uid="{1AEC2C9B-837C-4044-B9FC-AE438E96C8CC}"/>
    <cellStyle name="40% - Accent5 18 5 3" xfId="24612" xr:uid="{8BA38FA5-7853-4ABD-886F-9B411FFC4C94}"/>
    <cellStyle name="40% - Accent5 18 5 3 2" xfId="53289" xr:uid="{1FD5D9FB-8951-4991-A746-A27093950844}"/>
    <cellStyle name="40% - Accent5 18 5 4" xfId="33032" xr:uid="{3C4E101D-9C07-4E5B-8787-171F660E7EDC}"/>
    <cellStyle name="40% - Accent5 18 6" xfId="17318" xr:uid="{F69DDF60-C955-41A7-BAD8-411F72CA7229}"/>
    <cellStyle name="40% - Accent5 18 6 2" xfId="26171" xr:uid="{7E76259A-640F-4B72-8945-52A2C03808F0}"/>
    <cellStyle name="40% - Accent5 18 6 2 2" xfId="54848" xr:uid="{2F4F2F4B-7519-48BA-9A0E-53138426CFC9}"/>
    <cellStyle name="40% - Accent5 18 6 3" xfId="45996" xr:uid="{F7653B6D-5E68-4CF2-B87A-0A99CF23D234}"/>
    <cellStyle name="40% - Accent5 18 7" xfId="10059" xr:uid="{DD68B58A-81AF-415D-91B7-159C61DE57D2}"/>
    <cellStyle name="40% - Accent5 18 7 2" xfId="27764" xr:uid="{F19F6B65-11B0-4873-9604-438E36C9509B}"/>
    <cellStyle name="40% - Accent5 18 7 2 2" xfId="56441" xr:uid="{95836322-94AA-4F36-8E53-317DD03B749C}"/>
    <cellStyle name="40% - Accent5 18 7 3" xfId="38737" xr:uid="{27FC7083-850A-4BE4-92DC-832749DEFC68}"/>
    <cellStyle name="40% - Accent5 18 8" xfId="18912" xr:uid="{CE47CA60-DCA2-42B4-AC54-E19E57637A90}"/>
    <cellStyle name="40% - Accent5 18 8 2" xfId="47589" xr:uid="{76B6B9EF-0BF0-42C5-A6FC-69853F2C373D}"/>
    <cellStyle name="40% - Accent5 18 9" xfId="30455" xr:uid="{8E462B4A-D809-45CB-8D5D-C02EE700A258}"/>
    <cellStyle name="40% - Accent5 19" xfId="1235" xr:uid="{3E476478-D58B-41B3-941C-4DE0D37EC8C0}"/>
    <cellStyle name="40% - Accent5 19 2" xfId="1915" xr:uid="{9F084D65-28C3-4072-9446-8102F7E4D8B5}"/>
    <cellStyle name="40% - Accent5 19 2 2" xfId="3869" xr:uid="{AD421A26-7D1A-4A43-9214-18A5B4D7C6C2}"/>
    <cellStyle name="40% - Accent5 19 2 2 2" xfId="32609" xr:uid="{D11969F1-B55F-4674-A083-DEADDE3F60BB}"/>
    <cellStyle name="40% - Accent5 19 2 3" xfId="5720" xr:uid="{F0BE96B8-CDAC-492E-84E2-EF8303E34944}"/>
    <cellStyle name="40% - Accent5 19 2 3 2" xfId="34405" xr:uid="{358AE455-A33D-4808-A21E-AD9D05A7F591}"/>
    <cellStyle name="40% - Accent5 19 2 4" xfId="11432" xr:uid="{0C82C067-DFF0-4CC3-87BD-8CCE66E93BAF}"/>
    <cellStyle name="40% - Accent5 19 2 4 2" xfId="40110" xr:uid="{775D9829-B1DC-4462-AB51-06788CF401C1}"/>
    <cellStyle name="40% - Accent5 19 2 5" xfId="20285" xr:uid="{D70C9276-602D-4C19-A325-3CD3C9F004BE}"/>
    <cellStyle name="40% - Accent5 19 2 5 2" xfId="48962" xr:uid="{4C452820-AA43-41FA-80BC-9BBD294953D7}"/>
    <cellStyle name="40% - Accent5 19 2 6" xfId="30816" xr:uid="{D53494A4-64F8-444D-867A-D861CD8FEC7B}"/>
    <cellStyle name="40% - Accent5 19 3" xfId="3189" xr:uid="{2EF5414C-7BD1-40C4-B3BD-40ACC0DB0871}"/>
    <cellStyle name="40% - Accent5 19 3 2" xfId="7137" xr:uid="{DD99B37F-59AD-49AA-AC0C-C1989658E6B3}"/>
    <cellStyle name="40% - Accent5 19 3 2 2" xfId="35822" xr:uid="{69359441-D636-4E8E-8CD8-182D7B63646B}"/>
    <cellStyle name="40% - Accent5 19 3 3" xfId="12849" xr:uid="{F3E56E20-EBB7-447E-B1AF-BBB0F27681A9}"/>
    <cellStyle name="40% - Accent5 19 3 3 2" xfId="41527" xr:uid="{C303C278-228C-43AB-8032-BD2A2C41EA16}"/>
    <cellStyle name="40% - Accent5 19 3 4" xfId="21702" xr:uid="{1EFA84C5-C649-4FBE-B475-87708FF7F639}"/>
    <cellStyle name="40% - Accent5 19 3 4 2" xfId="50379" xr:uid="{1FA9C846-AF6A-4E5D-B221-47BA36907AE9}"/>
    <cellStyle name="40% - Accent5 19 3 5" xfId="31929" xr:uid="{D15DA5CC-6C1C-4CEA-86E0-6B14FD2882F6}"/>
    <cellStyle name="40% - Accent5 19 4" xfId="8554" xr:uid="{A8D5DFD4-5A4C-4792-82E0-EBE6C6EE474F}"/>
    <cellStyle name="40% - Accent5 19 4 2" xfId="14266" xr:uid="{B411DDC3-D0E5-4E75-842B-051D637E949E}"/>
    <cellStyle name="40% - Accent5 19 4 2 2" xfId="42944" xr:uid="{A94CB031-2214-4519-ADD9-053C37992505}"/>
    <cellStyle name="40% - Accent5 19 4 3" xfId="23119" xr:uid="{6AC19BC1-F1CA-46EB-B4B4-092F30561A6D}"/>
    <cellStyle name="40% - Accent5 19 4 3 2" xfId="51796" xr:uid="{10BBEB71-3B05-4AC5-997C-1E9452780A24}"/>
    <cellStyle name="40% - Accent5 19 4 4" xfId="37239" xr:uid="{87CC4E5F-6A3C-4212-8960-913E65FA7C2E}"/>
    <cellStyle name="40% - Accent5 19 5" xfId="4369" xr:uid="{FA67C169-73FA-4F09-A96E-8B979B237C34}"/>
    <cellStyle name="40% - Accent5 19 5 2" xfId="15781" xr:uid="{95BC6135-182E-4E74-A933-F12091B602FB}"/>
    <cellStyle name="40% - Accent5 19 5 2 2" xfId="44459" xr:uid="{C0BCD484-0E05-4BE4-8653-3C6E7E45DE9D}"/>
    <cellStyle name="40% - Accent5 19 5 3" xfId="24634" xr:uid="{DE5AE470-F322-4E3A-AF42-64661AE1DCDC}"/>
    <cellStyle name="40% - Accent5 19 5 3 2" xfId="53311" xr:uid="{005F5E53-D5D4-4749-89A5-8B712658DA6F}"/>
    <cellStyle name="40% - Accent5 19 5 4" xfId="33054" xr:uid="{6CC4EBAD-3CCD-42C4-A8AE-44116A20B503}"/>
    <cellStyle name="40% - Accent5 19 6" xfId="17340" xr:uid="{9A8067C2-0380-4B0A-8E1F-E25A7B711B1D}"/>
    <cellStyle name="40% - Accent5 19 6 2" xfId="26193" xr:uid="{1FA2DFEA-977D-462F-92FA-67EF7DB903B2}"/>
    <cellStyle name="40% - Accent5 19 6 2 2" xfId="54870" xr:uid="{E2D16252-76AF-4934-B743-D2FE4930403D}"/>
    <cellStyle name="40% - Accent5 19 6 3" xfId="46018" xr:uid="{5A244CAF-4DE7-4E38-8F3E-B0322AB4BD93}"/>
    <cellStyle name="40% - Accent5 19 7" xfId="10081" xr:uid="{9C25965F-ADE6-48A6-83B5-7789733B3636}"/>
    <cellStyle name="40% - Accent5 19 7 2" xfId="27786" xr:uid="{941984D3-E50D-4E75-8550-84FC214A1822}"/>
    <cellStyle name="40% - Accent5 19 7 2 2" xfId="56463" xr:uid="{A148617A-2129-4A3F-998C-5A34A89D25F6}"/>
    <cellStyle name="40% - Accent5 19 7 3" xfId="38759" xr:uid="{939380C2-B71D-4F73-B072-4781CF3C277B}"/>
    <cellStyle name="40% - Accent5 19 8" xfId="18934" xr:uid="{0B0FC7D1-933F-4A0E-A0DC-9E5B9F6899C3}"/>
    <cellStyle name="40% - Accent5 19 8 2" xfId="47611" xr:uid="{902A2048-5A12-4C47-9CFE-4234327C78EE}"/>
    <cellStyle name="40% - Accent5 19 9" xfId="30136" xr:uid="{9F6137F9-1F7E-49BE-87F9-DF772CEAD1BB}"/>
    <cellStyle name="40% - Accent5 2" xfId="193" xr:uid="{2C5182F8-0257-4109-A15E-740A8C695BA4}"/>
    <cellStyle name="40% - Accent5 2 2" xfId="240" xr:uid="{F12C9BEF-DB9D-43F0-9EEC-09FEEF51AB8D}"/>
    <cellStyle name="40% - Accent5 20" xfId="1937" xr:uid="{9CD189EF-868A-4530-AB13-4C3A45469376}"/>
    <cellStyle name="40% - Accent5 20 2" xfId="3891" xr:uid="{D447578F-FEE5-4CD9-BBB3-DCC483954A75}"/>
    <cellStyle name="40% - Accent5 20 2 2" xfId="5742" xr:uid="{1BC10485-CE4B-4304-9CEC-AA1B8AECCF42}"/>
    <cellStyle name="40% - Accent5 20 2 2 2" xfId="34427" xr:uid="{2DD79BF5-7EB0-4BCF-B85B-B6BFD70E67AE}"/>
    <cellStyle name="40% - Accent5 20 2 3" xfId="11454" xr:uid="{165ECEF5-0DBA-4036-846C-7267CE852570}"/>
    <cellStyle name="40% - Accent5 20 2 3 2" xfId="40132" xr:uid="{C5F54B3F-30FB-44B1-9860-A02A4C9C966E}"/>
    <cellStyle name="40% - Accent5 20 2 4" xfId="20307" xr:uid="{E46D8E98-EBB1-4311-A998-7BAEDE09B483}"/>
    <cellStyle name="40% - Accent5 20 2 4 2" xfId="48984" xr:uid="{C46B56B5-E28A-44D6-8AA3-9CD44841F4C7}"/>
    <cellStyle name="40% - Accent5 20 2 5" xfId="32631" xr:uid="{024F3C5F-8E51-490A-822F-C65003549E66}"/>
    <cellStyle name="40% - Accent5 20 3" xfId="7159" xr:uid="{7EAF583A-C228-43E3-9E24-1076F7C66258}"/>
    <cellStyle name="40% - Accent5 20 3 2" xfId="12871" xr:uid="{B356CBF4-D722-4FA8-A02E-86477DA493B6}"/>
    <cellStyle name="40% - Accent5 20 3 2 2" xfId="41549" xr:uid="{3063213D-65FD-4049-91B3-72341B54415C}"/>
    <cellStyle name="40% - Accent5 20 3 3" xfId="21724" xr:uid="{1F433C05-EC75-44F4-AFEE-2A8AF8F62152}"/>
    <cellStyle name="40% - Accent5 20 3 3 2" xfId="50401" xr:uid="{CC0ABFA4-B48D-4343-ACBB-A524DAF5A892}"/>
    <cellStyle name="40% - Accent5 20 3 4" xfId="35844" xr:uid="{2052DF61-0986-4A0A-A1D3-5E592072DBED}"/>
    <cellStyle name="40% - Accent5 20 4" xfId="8576" xr:uid="{AE130356-285D-423B-840E-65388B018FD7}"/>
    <cellStyle name="40% - Accent5 20 4 2" xfId="14288" xr:uid="{4AD04E40-1723-4755-AF33-5BAC1E6BF8B7}"/>
    <cellStyle name="40% - Accent5 20 4 2 2" xfId="42966" xr:uid="{9ADF8174-99C8-4B16-968F-CA6F316ABCEB}"/>
    <cellStyle name="40% - Accent5 20 4 3" xfId="23141" xr:uid="{25B93665-DE79-426A-A529-61B7323980BF}"/>
    <cellStyle name="40% - Accent5 20 4 3 2" xfId="51818" xr:uid="{9A980B38-8688-4D5E-ACF4-4037EEBEBBA1}"/>
    <cellStyle name="40% - Accent5 20 4 4" xfId="37261" xr:uid="{82AA6B33-5C43-4029-9BD5-D3916B522635}"/>
    <cellStyle name="40% - Accent5 20 5" xfId="4391" xr:uid="{AC2CCE2F-BC46-4A8B-AAFF-B0D5E2D191DD}"/>
    <cellStyle name="40% - Accent5 20 5 2" xfId="15803" xr:uid="{C720A2AA-120E-4575-850E-F6E913701901}"/>
    <cellStyle name="40% - Accent5 20 5 2 2" xfId="44481" xr:uid="{0B6FC264-EC75-4AEA-9C9C-FACAFCE20D7D}"/>
    <cellStyle name="40% - Accent5 20 5 3" xfId="24656" xr:uid="{114D0451-1640-406A-B31C-9A636DEE3C34}"/>
    <cellStyle name="40% - Accent5 20 5 3 2" xfId="53333" xr:uid="{5FFA5FFF-D0DE-4C98-814C-E95B90CAF3B2}"/>
    <cellStyle name="40% - Accent5 20 5 4" xfId="33076" xr:uid="{CCC26807-CEE6-4BF7-BE08-B847F92A8210}"/>
    <cellStyle name="40% - Accent5 20 6" xfId="17362" xr:uid="{A99FE3A4-6D29-431B-AACF-B84CDB225373}"/>
    <cellStyle name="40% - Accent5 20 6 2" xfId="26215" xr:uid="{EB8DE47B-CF77-429A-AB6E-0FC3980030A8}"/>
    <cellStyle name="40% - Accent5 20 6 2 2" xfId="54892" xr:uid="{C4ACAECE-FCA3-43B3-A22A-C908992CB7F4}"/>
    <cellStyle name="40% - Accent5 20 6 3" xfId="46040" xr:uid="{A3AF0259-3C40-4E95-ABE5-0BFFC4A86A6C}"/>
    <cellStyle name="40% - Accent5 20 7" xfId="10103" xr:uid="{EB4993A8-F22D-4431-A82A-62F8B1FAA1F0}"/>
    <cellStyle name="40% - Accent5 20 7 2" xfId="27808" xr:uid="{C4D1132C-2958-4E10-9909-B0F5CA5B5509}"/>
    <cellStyle name="40% - Accent5 20 7 2 2" xfId="56485" xr:uid="{86258999-5837-4E6C-A574-C7ED1C1A65DD}"/>
    <cellStyle name="40% - Accent5 20 7 3" xfId="38781" xr:uid="{7F7F5BA7-4008-4207-A39B-78C939AC6A69}"/>
    <cellStyle name="40% - Accent5 20 8" xfId="18956" xr:uid="{F100CACE-3C5B-4E3C-B2A2-87E23FC60A5E}"/>
    <cellStyle name="40% - Accent5 20 8 2" xfId="47633" xr:uid="{0F8C97EE-BA7B-47C4-8BED-666B567E3B1F}"/>
    <cellStyle name="40% - Accent5 20 9" xfId="30838" xr:uid="{8875DC83-D9B1-4129-8827-E2DB79DF74B9}"/>
    <cellStyle name="40% - Accent5 21" xfId="1960" xr:uid="{B7FD18EE-6242-4FE8-B0DB-201071B4F236}"/>
    <cellStyle name="40% - Accent5 21 2" xfId="3913" xr:uid="{4D18B1A7-8E1E-4BC3-B5FE-0827365AAD96}"/>
    <cellStyle name="40% - Accent5 21 2 2" xfId="5764" xr:uid="{11250125-9D7E-4171-B2D8-1473D22D4DCB}"/>
    <cellStyle name="40% - Accent5 21 2 2 2" xfId="34449" xr:uid="{0CC99EE8-BD67-4E5E-8C95-723BAB8F4CDF}"/>
    <cellStyle name="40% - Accent5 21 2 3" xfId="11476" xr:uid="{E4512E9C-F15C-47DA-A763-FEAF0D5D0CCB}"/>
    <cellStyle name="40% - Accent5 21 2 3 2" xfId="40154" xr:uid="{384F8262-D6C3-4733-BF7C-552859FE116E}"/>
    <cellStyle name="40% - Accent5 21 2 4" xfId="20329" xr:uid="{61D84F2D-AE3E-4647-919E-023E741BFB5F}"/>
    <cellStyle name="40% - Accent5 21 2 4 2" xfId="49006" xr:uid="{478FAA47-298A-4FB9-966F-40ACF1EC5F9F}"/>
    <cellStyle name="40% - Accent5 21 2 5" xfId="32653" xr:uid="{28EB4F99-5667-4FC6-9E16-96207732E9B7}"/>
    <cellStyle name="40% - Accent5 21 3" xfId="7181" xr:uid="{4E6E6380-6C9D-4628-A563-BD441EC1FB0A}"/>
    <cellStyle name="40% - Accent5 21 3 2" xfId="12893" xr:uid="{F07F4516-C5F6-4162-876E-2C389233DF68}"/>
    <cellStyle name="40% - Accent5 21 3 2 2" xfId="41571" xr:uid="{BC022227-ADD3-410D-9768-07DEEA29B4E4}"/>
    <cellStyle name="40% - Accent5 21 3 3" xfId="21746" xr:uid="{215F7AD7-6AD9-4361-94DC-46865900E883}"/>
    <cellStyle name="40% - Accent5 21 3 3 2" xfId="50423" xr:uid="{404A97F5-9A1B-4268-B3A9-4F6E05C097DD}"/>
    <cellStyle name="40% - Accent5 21 3 4" xfId="35866" xr:uid="{BC58ED12-66A6-491A-B154-6A7555780B0F}"/>
    <cellStyle name="40% - Accent5 21 4" xfId="8598" xr:uid="{598D2ED5-C924-45E6-9C53-A5618BDD5C0F}"/>
    <cellStyle name="40% - Accent5 21 4 2" xfId="14310" xr:uid="{75B6832B-370F-47FD-A866-B1D119385DB5}"/>
    <cellStyle name="40% - Accent5 21 4 2 2" xfId="42988" xr:uid="{70444B4A-8DA6-4060-AF1D-E7577E3F07F5}"/>
    <cellStyle name="40% - Accent5 21 4 3" xfId="23163" xr:uid="{F4F56F43-9682-49D9-9B1D-D030261716F1}"/>
    <cellStyle name="40% - Accent5 21 4 3 2" xfId="51840" xr:uid="{630A1AE8-CA5C-4031-9961-199ADB66B189}"/>
    <cellStyle name="40% - Accent5 21 4 4" xfId="37283" xr:uid="{DB1CBA88-2261-4B9A-8D05-2C9A7E3DC157}"/>
    <cellStyle name="40% - Accent5 21 5" xfId="4413" xr:uid="{DA66E4B2-A3EE-4C2C-AF92-13A194E6A532}"/>
    <cellStyle name="40% - Accent5 21 5 2" xfId="15825" xr:uid="{E5136866-9A64-4D9E-B81C-2D1115B35308}"/>
    <cellStyle name="40% - Accent5 21 5 2 2" xfId="44503" xr:uid="{3041903C-FAFA-4991-AE0D-77BD98282963}"/>
    <cellStyle name="40% - Accent5 21 5 3" xfId="24678" xr:uid="{B6DD4327-37B6-4217-96B5-94D520C4C162}"/>
    <cellStyle name="40% - Accent5 21 5 3 2" xfId="53355" xr:uid="{5BC75934-CC9E-4C5E-B3C6-916EE676AEAC}"/>
    <cellStyle name="40% - Accent5 21 5 4" xfId="33098" xr:uid="{93E620E3-1D30-49CC-8EA9-9D88D1C20EE5}"/>
    <cellStyle name="40% - Accent5 21 6" xfId="17384" xr:uid="{237A9240-9A3B-48A8-BECB-24A73A7335CE}"/>
    <cellStyle name="40% - Accent5 21 6 2" xfId="26237" xr:uid="{93DF5E0E-ADC2-40A4-85AC-50ABBC4736EB}"/>
    <cellStyle name="40% - Accent5 21 6 2 2" xfId="54914" xr:uid="{7F313528-0EA0-4383-8C40-A97BCF0C10E7}"/>
    <cellStyle name="40% - Accent5 21 6 3" xfId="46062" xr:uid="{C0CADFB2-7C88-4CE2-B853-729954FB3E8E}"/>
    <cellStyle name="40% - Accent5 21 7" xfId="10125" xr:uid="{50708D6F-EA0E-45EF-9464-994DF11833EE}"/>
    <cellStyle name="40% - Accent5 21 7 2" xfId="27830" xr:uid="{30B5927F-DA31-4900-8CDC-633C457073DE}"/>
    <cellStyle name="40% - Accent5 21 7 2 2" xfId="56507" xr:uid="{4BEB7773-DA32-48CF-95AF-57B88CD85F2D}"/>
    <cellStyle name="40% - Accent5 21 7 3" xfId="38803" xr:uid="{4179C1AB-C854-4CB6-A974-36F91CA5F5F9}"/>
    <cellStyle name="40% - Accent5 21 8" xfId="18978" xr:uid="{0125076E-2F1A-407F-8AD7-134A49DC77DB}"/>
    <cellStyle name="40% - Accent5 21 8 2" xfId="47655" xr:uid="{4077D536-5BF9-4AAB-9DDC-4C5606909B2D}"/>
    <cellStyle name="40% - Accent5 21 9" xfId="30860" xr:uid="{472579E9-7BC1-4DB6-A5C8-9D9CEA5FEA44}"/>
    <cellStyle name="40% - Accent5 22" xfId="1574" xr:uid="{79B169FB-B2F6-4E14-A16E-8929E74589A9}"/>
    <cellStyle name="40% - Accent5 22 2" xfId="3528" xr:uid="{07824E4E-D4BB-43B1-B57F-36D36FB2DA57}"/>
    <cellStyle name="40% - Accent5 22 2 2" xfId="5786" xr:uid="{3D48754A-EBD7-4A51-BF99-46C46C297362}"/>
    <cellStyle name="40% - Accent5 22 2 2 2" xfId="34471" xr:uid="{D39573C3-CEEF-4498-9C7D-EA19A8976F50}"/>
    <cellStyle name="40% - Accent5 22 2 3" xfId="11498" xr:uid="{0CB0A781-0DFA-4B63-8536-8E746E2E63A2}"/>
    <cellStyle name="40% - Accent5 22 2 3 2" xfId="40176" xr:uid="{D5003AA7-FA00-4230-9E24-C83692EE09AC}"/>
    <cellStyle name="40% - Accent5 22 2 4" xfId="20351" xr:uid="{21D7A205-73D2-4AF4-8069-223BED5FD8F2}"/>
    <cellStyle name="40% - Accent5 22 2 4 2" xfId="49028" xr:uid="{27669EF4-E156-4800-A09C-F386CDE80F0B}"/>
    <cellStyle name="40% - Accent5 22 2 5" xfId="32268" xr:uid="{2BFC4CB8-9925-49DD-ABFB-35E21EF6AA09}"/>
    <cellStyle name="40% - Accent5 22 3" xfId="7203" xr:uid="{E8C84F34-293E-4ABD-A541-F480E11D6B17}"/>
    <cellStyle name="40% - Accent5 22 3 2" xfId="12915" xr:uid="{777B12A4-F9C9-48E8-8041-CCFBB4CD3B4E}"/>
    <cellStyle name="40% - Accent5 22 3 2 2" xfId="41593" xr:uid="{5110F52F-4E13-4D15-A909-1EF1409DCB22}"/>
    <cellStyle name="40% - Accent5 22 3 3" xfId="21768" xr:uid="{005D48B9-6AFD-4746-AE4F-86BE4AD890DD}"/>
    <cellStyle name="40% - Accent5 22 3 3 2" xfId="50445" xr:uid="{5A2493F8-E5CE-44B7-BC43-E083E23A0217}"/>
    <cellStyle name="40% - Accent5 22 3 4" xfId="35888" xr:uid="{0F072A81-ED7D-43BD-B4A2-2D2600A1D969}"/>
    <cellStyle name="40% - Accent5 22 4" xfId="8620" xr:uid="{4C952CC2-D274-4D5B-8526-115F56448192}"/>
    <cellStyle name="40% - Accent5 22 4 2" xfId="14332" xr:uid="{637202A1-F79C-4DEA-9C7A-585B829622B5}"/>
    <cellStyle name="40% - Accent5 22 4 2 2" xfId="43010" xr:uid="{D0690ADD-4CC5-425F-BE4C-8802C2611C15}"/>
    <cellStyle name="40% - Accent5 22 4 3" xfId="23185" xr:uid="{F4578519-3190-4615-B797-48DCE5905FF6}"/>
    <cellStyle name="40% - Accent5 22 4 3 2" xfId="51862" xr:uid="{844E3AC5-0133-4F54-9424-579CD16A7796}"/>
    <cellStyle name="40% - Accent5 22 4 4" xfId="37305" xr:uid="{C12D554E-8167-4290-939C-42414B5A7017}"/>
    <cellStyle name="40% - Accent5 22 5" xfId="4435" xr:uid="{98A98060-258B-4F10-8591-1461F037822D}"/>
    <cellStyle name="40% - Accent5 22 5 2" xfId="15847" xr:uid="{4D0BA403-C78A-4BC3-B70A-CD9E6B404DA2}"/>
    <cellStyle name="40% - Accent5 22 5 2 2" xfId="44525" xr:uid="{B9A943E7-FE89-4563-A5D5-B04CA4DA276C}"/>
    <cellStyle name="40% - Accent5 22 5 3" xfId="24700" xr:uid="{1A507333-13C1-41AB-AAFF-7A3C35A11561}"/>
    <cellStyle name="40% - Accent5 22 5 3 2" xfId="53377" xr:uid="{79330645-569A-432A-8138-847EDD8DAE23}"/>
    <cellStyle name="40% - Accent5 22 5 4" xfId="33120" xr:uid="{5AEFAB5C-3889-4369-BC28-76D384628B4F}"/>
    <cellStyle name="40% - Accent5 22 6" xfId="17406" xr:uid="{5383E798-BC2F-479A-9508-D9035A36A2CF}"/>
    <cellStyle name="40% - Accent5 22 6 2" xfId="26259" xr:uid="{9F6CF79A-9A69-4502-8C6E-953455DA997B}"/>
    <cellStyle name="40% - Accent5 22 6 2 2" xfId="54936" xr:uid="{F3605B3D-5CE7-4FC0-8320-80E66249BEAE}"/>
    <cellStyle name="40% - Accent5 22 6 3" xfId="46084" xr:uid="{D52C1D07-49AD-42AA-9FD4-FF3CDE7D1712}"/>
    <cellStyle name="40% - Accent5 22 7" xfId="10147" xr:uid="{5518497B-A973-443E-9C1D-C5BCD3F592F4}"/>
    <cellStyle name="40% - Accent5 22 7 2" xfId="27852" xr:uid="{5379A208-4E07-47A3-8EE4-B51BBBC4F112}"/>
    <cellStyle name="40% - Accent5 22 7 2 2" xfId="56529" xr:uid="{74A0FCFD-BBED-4590-A1F7-5F29F57EFFFF}"/>
    <cellStyle name="40% - Accent5 22 7 3" xfId="38825" xr:uid="{11D41093-494D-4578-A778-625E7A7FAAED}"/>
    <cellStyle name="40% - Accent5 22 8" xfId="19000" xr:uid="{7FCDB49C-9958-4407-95AF-B2D3D0C84130}"/>
    <cellStyle name="40% - Accent5 22 8 2" xfId="47677" xr:uid="{12094F27-D914-469C-9471-CF63D784C1EC}"/>
    <cellStyle name="40% - Accent5 22 9" xfId="30475" xr:uid="{A27F69D4-BA29-4A53-A073-47B7120A15E0}"/>
    <cellStyle name="40% - Accent5 23" xfId="2150" xr:uid="{F2848033-9A01-4EDA-A151-B6057BBE2AFD}"/>
    <cellStyle name="40% - Accent5 23 2" xfId="5808" xr:uid="{FEEECA5B-296C-4340-9B17-6483489DC995}"/>
    <cellStyle name="40% - Accent5 23 2 2" xfId="11520" xr:uid="{619F9962-5C9E-4795-8F6D-D142C35DC5E6}"/>
    <cellStyle name="40% - Accent5 23 2 2 2" xfId="40198" xr:uid="{6A44883A-3B61-4935-92A6-072401596C67}"/>
    <cellStyle name="40% - Accent5 23 2 3" xfId="20373" xr:uid="{22D5AB8C-F902-47A8-BFFF-07A8CB6B2EC5}"/>
    <cellStyle name="40% - Accent5 23 2 3 2" xfId="49050" xr:uid="{F926DDA7-DCC0-4DF8-838B-27F6ED567FB8}"/>
    <cellStyle name="40% - Accent5 23 2 4" xfId="34493" xr:uid="{678A8E02-179B-4EB1-8881-074ECE17981A}"/>
    <cellStyle name="40% - Accent5 23 3" xfId="7225" xr:uid="{D419C6AB-D696-41BA-8DD7-90476555A60C}"/>
    <cellStyle name="40% - Accent5 23 3 2" xfId="12937" xr:uid="{FB6E93D2-FBE1-4368-842F-AFB22E4957CD}"/>
    <cellStyle name="40% - Accent5 23 3 2 2" xfId="41615" xr:uid="{6958E467-27B2-4C6E-B6D2-AC88097CB379}"/>
    <cellStyle name="40% - Accent5 23 3 3" xfId="21790" xr:uid="{D11C7609-B622-4DAE-8602-EA027434CEF6}"/>
    <cellStyle name="40% - Accent5 23 3 3 2" xfId="50467" xr:uid="{506FD198-1D22-478C-BFDC-27ED293C8730}"/>
    <cellStyle name="40% - Accent5 23 3 4" xfId="35910" xr:uid="{6546C7BB-2545-471B-83BE-964FD0B43485}"/>
    <cellStyle name="40% - Accent5 23 4" xfId="8642" xr:uid="{2B089A60-82DB-45B3-A7B7-C745F5D14265}"/>
    <cellStyle name="40% - Accent5 23 4 2" xfId="14354" xr:uid="{64F21E81-1B61-4ABF-8425-3CC4BA737166}"/>
    <cellStyle name="40% - Accent5 23 4 2 2" xfId="43032" xr:uid="{8ED60EEF-D38C-4EC8-A7F4-B82FA3228EF3}"/>
    <cellStyle name="40% - Accent5 23 4 3" xfId="23207" xr:uid="{4479E5FC-4C58-4DC4-A048-96F7D271AB3A}"/>
    <cellStyle name="40% - Accent5 23 4 3 2" xfId="51884" xr:uid="{9D4BD7BE-1623-43C8-94E6-F3D754E26456}"/>
    <cellStyle name="40% - Accent5 23 4 4" xfId="37327" xr:uid="{DF983ED5-5184-4E6B-A687-05C6759A7B42}"/>
    <cellStyle name="40% - Accent5 23 5" xfId="4457" xr:uid="{6D23FD91-CAA8-4D6A-B6C8-094780F8B955}"/>
    <cellStyle name="40% - Accent5 23 5 2" xfId="15869" xr:uid="{AEF90B2B-6119-4FE0-BA74-5AE6E9C00C99}"/>
    <cellStyle name="40% - Accent5 23 5 2 2" xfId="44547" xr:uid="{5C25A27D-253D-4C4E-AF0F-2E44FD4E323C}"/>
    <cellStyle name="40% - Accent5 23 5 3" xfId="24722" xr:uid="{4B9F3610-B8E3-4D15-A18F-527AE3447EB0}"/>
    <cellStyle name="40% - Accent5 23 5 3 2" xfId="53399" xr:uid="{8C90820B-FD10-4636-B5CB-8BCA981B843E}"/>
    <cellStyle name="40% - Accent5 23 5 4" xfId="33142" xr:uid="{81C5B014-9371-44AB-B624-C3C5131DB553}"/>
    <cellStyle name="40% - Accent5 23 6" xfId="17428" xr:uid="{20DEA86A-C038-441E-8817-550DB92E3E34}"/>
    <cellStyle name="40% - Accent5 23 6 2" xfId="26281" xr:uid="{742D763B-0835-40FC-85F8-EFFF9735F914}"/>
    <cellStyle name="40% - Accent5 23 6 2 2" xfId="54958" xr:uid="{8EB6D611-FA39-467B-B498-B756E4F26FE2}"/>
    <cellStyle name="40% - Accent5 23 6 3" xfId="46106" xr:uid="{D83FEED1-27F4-4695-8E69-2458A1D37722}"/>
    <cellStyle name="40% - Accent5 23 7" xfId="10169" xr:uid="{8B8D61A0-9D64-480D-AF14-3DA494FF72F1}"/>
    <cellStyle name="40% - Accent5 23 7 2" xfId="27874" xr:uid="{CA46994E-E462-4EF4-87B4-C61EA0D26002}"/>
    <cellStyle name="40% - Accent5 23 7 2 2" xfId="56551" xr:uid="{62D3498E-2094-4AF1-8450-60F4D77BC941}"/>
    <cellStyle name="40% - Accent5 23 7 3" xfId="38847" xr:uid="{7718E8ED-723C-4AAB-AEF6-279EB39E5BF9}"/>
    <cellStyle name="40% - Accent5 23 8" xfId="19022" xr:uid="{EDBFFE7B-9DC5-461D-BC71-E4218CEB5FB5}"/>
    <cellStyle name="40% - Accent5 23 8 2" xfId="47699" xr:uid="{CD901E54-7FBA-4C7E-B59B-463D579AB81A}"/>
    <cellStyle name="40% - Accent5 23 9" xfId="30922" xr:uid="{B7810F06-F5DB-4838-A0A4-45ED6B9D9206}"/>
    <cellStyle name="40% - Accent5 24" xfId="4479" xr:uid="{4FA6E589-348D-4338-A717-B9A704F672ED}"/>
    <cellStyle name="40% - Accent5 24 2" xfId="5830" xr:uid="{5CDEAD87-6FEC-40FE-BD93-371210293982}"/>
    <cellStyle name="40% - Accent5 24 2 2" xfId="11542" xr:uid="{3557DE99-DB39-4136-BCA6-10797136155E}"/>
    <cellStyle name="40% - Accent5 24 2 2 2" xfId="40220" xr:uid="{E307AD65-749D-42B3-AFDE-C48398CBC8D9}"/>
    <cellStyle name="40% - Accent5 24 2 3" xfId="20395" xr:uid="{B92F2814-6A31-4428-B6B6-7408138B479D}"/>
    <cellStyle name="40% - Accent5 24 2 3 2" xfId="49072" xr:uid="{F4FCA985-97A8-4A61-A57E-88F3A47BFDA3}"/>
    <cellStyle name="40% - Accent5 24 2 4" xfId="34515" xr:uid="{77CD3805-465F-4F1E-BDC8-6C9233B70491}"/>
    <cellStyle name="40% - Accent5 24 3" xfId="7247" xr:uid="{81CB3DDE-F394-4E5A-9A08-490D2172D365}"/>
    <cellStyle name="40% - Accent5 24 3 2" xfId="12959" xr:uid="{0727830D-C3CC-404C-BCD5-61745E88DDE9}"/>
    <cellStyle name="40% - Accent5 24 3 2 2" xfId="41637" xr:uid="{CCC86A7D-A338-4FB3-A8BA-20C622EB0E0E}"/>
    <cellStyle name="40% - Accent5 24 3 3" xfId="21812" xr:uid="{49CAC16F-0464-400D-AFF6-584B1B678BE7}"/>
    <cellStyle name="40% - Accent5 24 3 3 2" xfId="50489" xr:uid="{F656F787-D907-4473-B141-AAE965C236C6}"/>
    <cellStyle name="40% - Accent5 24 3 4" xfId="35932" xr:uid="{10E9671A-0316-4E1B-961A-EED3C179D684}"/>
    <cellStyle name="40% - Accent5 24 4" xfId="8664" xr:uid="{FC6457F0-E63D-456F-AEEA-44A9F1C6DD16}"/>
    <cellStyle name="40% - Accent5 24 4 2" xfId="14376" xr:uid="{E593BF24-86D3-4A63-8F79-76300503545E}"/>
    <cellStyle name="40% - Accent5 24 4 2 2" xfId="43054" xr:uid="{63C1D682-832E-4BEA-BBAD-E753B054904D}"/>
    <cellStyle name="40% - Accent5 24 4 3" xfId="23229" xr:uid="{CE370BF1-592A-48B4-9109-48580AAC3156}"/>
    <cellStyle name="40% - Accent5 24 4 3 2" xfId="51906" xr:uid="{7E4D67BE-6D03-460D-8932-B67F3031BF53}"/>
    <cellStyle name="40% - Accent5 24 4 4" xfId="37349" xr:uid="{72E4FA22-58A5-4658-9DF2-A2BBE08DD9AB}"/>
    <cellStyle name="40% - Accent5 24 5" xfId="15891" xr:uid="{A91C740D-C5BD-48E1-82D5-7F407D92F2C3}"/>
    <cellStyle name="40% - Accent5 24 5 2" xfId="24744" xr:uid="{CB42DF62-0605-4C99-B32B-5E737803EDBA}"/>
    <cellStyle name="40% - Accent5 24 5 2 2" xfId="53421" xr:uid="{A4DCD7AC-5AAE-401A-8265-5450F764B069}"/>
    <cellStyle name="40% - Accent5 24 5 3" xfId="44569" xr:uid="{79346A61-5612-48FE-AEC2-DC4FA28AFA1A}"/>
    <cellStyle name="40% - Accent5 24 6" xfId="17450" xr:uid="{396D3BA8-C258-4DC9-B026-17758DE57C2A}"/>
    <cellStyle name="40% - Accent5 24 6 2" xfId="26303" xr:uid="{AC92E6EA-92E4-4BF1-A066-C5FB9F2DE74F}"/>
    <cellStyle name="40% - Accent5 24 6 2 2" xfId="54980" xr:uid="{DDEA70BC-A7DB-400B-A3D9-311858E51173}"/>
    <cellStyle name="40% - Accent5 24 6 3" xfId="46128" xr:uid="{A8426852-2271-49C9-8204-66C86DA87DF2}"/>
    <cellStyle name="40% - Accent5 24 7" xfId="10191" xr:uid="{474C642D-1060-4C5F-81DC-9EE9774C9FC0}"/>
    <cellStyle name="40% - Accent5 24 7 2" xfId="27896" xr:uid="{2DCCF601-105F-4B96-9363-61C965B76A06}"/>
    <cellStyle name="40% - Accent5 24 7 2 2" xfId="56573" xr:uid="{30DBD3B3-EA77-4D56-8980-04034CB22454}"/>
    <cellStyle name="40% - Accent5 24 7 3" xfId="38869" xr:uid="{7D351720-6FB6-47C6-A690-27F43493AC23}"/>
    <cellStyle name="40% - Accent5 24 8" xfId="19044" xr:uid="{67619BE3-FAFD-410E-947E-F661342B66D7}"/>
    <cellStyle name="40% - Accent5 24 8 2" xfId="47721" xr:uid="{9E0B299D-27A6-4213-8A04-4771406E34B5}"/>
    <cellStyle name="40% - Accent5 24 9" xfId="33164" xr:uid="{4A359FED-65A4-45F4-BA48-B8735CC187D9}"/>
    <cellStyle name="40% - Accent5 25" xfId="4501" xr:uid="{8FF9B1FF-D302-4C10-87F2-1494E660C323}"/>
    <cellStyle name="40% - Accent5 25 2" xfId="5852" xr:uid="{75400DF0-2A61-4D2F-AEFC-BBBA82F38966}"/>
    <cellStyle name="40% - Accent5 25 2 2" xfId="11564" xr:uid="{3C4366B4-9B23-43BA-B774-66E3743323E4}"/>
    <cellStyle name="40% - Accent5 25 2 2 2" xfId="40242" xr:uid="{A5FE392F-5536-4BCA-AA69-2F60A72E6081}"/>
    <cellStyle name="40% - Accent5 25 2 3" xfId="20417" xr:uid="{0B170C39-C791-4963-A771-FA252E584774}"/>
    <cellStyle name="40% - Accent5 25 2 3 2" xfId="49094" xr:uid="{AF4243BA-5597-4049-91B9-87A2125F8EBF}"/>
    <cellStyle name="40% - Accent5 25 2 4" xfId="34537" xr:uid="{631702CF-EE8E-42FC-8CF5-82F020C0A1E2}"/>
    <cellStyle name="40% - Accent5 25 3" xfId="7269" xr:uid="{7703D1FB-150A-4233-BB3A-B6064E27F94B}"/>
    <cellStyle name="40% - Accent5 25 3 2" xfId="12981" xr:uid="{3BED6425-AC66-40B2-BD02-5E94E7230C63}"/>
    <cellStyle name="40% - Accent5 25 3 2 2" xfId="41659" xr:uid="{C384A039-0083-42BA-B5F3-2A22C47D9CE8}"/>
    <cellStyle name="40% - Accent5 25 3 3" xfId="21834" xr:uid="{C50C4161-42B7-4E11-A4A4-9363CAAF502D}"/>
    <cellStyle name="40% - Accent5 25 3 3 2" xfId="50511" xr:uid="{200425C9-4BE8-4286-8657-90D9FF0DB6EA}"/>
    <cellStyle name="40% - Accent5 25 3 4" xfId="35954" xr:uid="{307AE715-D538-4643-9688-AEAC14977495}"/>
    <cellStyle name="40% - Accent5 25 4" xfId="8686" xr:uid="{E5715847-0882-473B-8DBE-12FF52819A91}"/>
    <cellStyle name="40% - Accent5 25 4 2" xfId="14398" xr:uid="{AE90F421-B6AF-40E6-A6A2-7760CDD18CF4}"/>
    <cellStyle name="40% - Accent5 25 4 2 2" xfId="43076" xr:uid="{5E933436-CF83-499B-BCDC-02C217C8D50E}"/>
    <cellStyle name="40% - Accent5 25 4 3" xfId="23251" xr:uid="{0151D0DD-5B36-4C46-9586-7939465EC3E1}"/>
    <cellStyle name="40% - Accent5 25 4 3 2" xfId="51928" xr:uid="{070689EE-AD00-401B-A9A3-834A4979884E}"/>
    <cellStyle name="40% - Accent5 25 4 4" xfId="37371" xr:uid="{C5882D35-4048-4F33-A3AD-1066021DB1C5}"/>
    <cellStyle name="40% - Accent5 25 5" xfId="15913" xr:uid="{2A353EFC-7DDB-4331-ACA9-95FD54F2FCA8}"/>
    <cellStyle name="40% - Accent5 25 5 2" xfId="24766" xr:uid="{72A96D8E-F856-475D-A1C1-EEC3FB51D4B8}"/>
    <cellStyle name="40% - Accent5 25 5 2 2" xfId="53443" xr:uid="{CE0721FF-1056-4D73-BCA7-465C4D403AF0}"/>
    <cellStyle name="40% - Accent5 25 5 3" xfId="44591" xr:uid="{089A8B61-745C-4CDF-871A-5B4C73D7C4E9}"/>
    <cellStyle name="40% - Accent5 25 6" xfId="17472" xr:uid="{7E257AC5-40CD-4A0D-87E2-EA082E6C1D8A}"/>
    <cellStyle name="40% - Accent5 25 6 2" xfId="26325" xr:uid="{8EE3AE90-46A6-45AA-A4F9-01FF14DF5AC4}"/>
    <cellStyle name="40% - Accent5 25 6 2 2" xfId="55002" xr:uid="{2C17B9C9-1255-4367-97B9-5B3FFFB9AA2F}"/>
    <cellStyle name="40% - Accent5 25 6 3" xfId="46150" xr:uid="{D27BB7C1-1024-4BB4-9849-3B8A6FFC038D}"/>
    <cellStyle name="40% - Accent5 25 7" xfId="10213" xr:uid="{F580CDE4-AE51-4859-8D63-63497A3E5A5B}"/>
    <cellStyle name="40% - Accent5 25 7 2" xfId="27918" xr:uid="{72E5C71D-1739-448E-9228-82B93630B9CF}"/>
    <cellStyle name="40% - Accent5 25 7 2 2" xfId="56595" xr:uid="{F0F1C7C8-589E-42C8-8C72-E5998ADCAB8B}"/>
    <cellStyle name="40% - Accent5 25 7 3" xfId="38891" xr:uid="{73B5BB51-CC80-44C6-A8F3-13D96C8A2A92}"/>
    <cellStyle name="40% - Accent5 25 8" xfId="19066" xr:uid="{CFF89086-10A3-4AAC-909E-C406674F620E}"/>
    <cellStyle name="40% - Accent5 25 8 2" xfId="47743" xr:uid="{9672FE97-3960-4DEC-AD23-697A27914954}"/>
    <cellStyle name="40% - Accent5 25 9" xfId="33186" xr:uid="{A1484CF5-14C4-4DFF-AFF7-12642A2431D0}"/>
    <cellStyle name="40% - Accent5 26" xfId="4523" xr:uid="{24C9A6BB-5A86-4B61-AF7C-3A372FE381EF}"/>
    <cellStyle name="40% - Accent5 26 2" xfId="5874" xr:uid="{53E41358-F351-4C07-B998-22AA90A589B8}"/>
    <cellStyle name="40% - Accent5 26 2 2" xfId="11586" xr:uid="{FD10F42A-82EE-45B1-AD5B-E1F03EC7BC5D}"/>
    <cellStyle name="40% - Accent5 26 2 2 2" xfId="40264" xr:uid="{19D1698F-C5A1-424D-9C91-A872D0ACE86C}"/>
    <cellStyle name="40% - Accent5 26 2 3" xfId="20439" xr:uid="{51F4B638-FA96-4315-BA6B-6D618993E172}"/>
    <cellStyle name="40% - Accent5 26 2 3 2" xfId="49116" xr:uid="{35F6D87C-D14C-4896-A05D-DC686C8AB86D}"/>
    <cellStyle name="40% - Accent5 26 2 4" xfId="34559" xr:uid="{DF976226-6CBB-4C44-94F2-6FA33BEE2F3C}"/>
    <cellStyle name="40% - Accent5 26 3" xfId="7291" xr:uid="{20A4DF7B-12A7-4078-AC94-9D76AC41ACF4}"/>
    <cellStyle name="40% - Accent5 26 3 2" xfId="13003" xr:uid="{9184C210-CFCF-41E1-B033-BA28793054C9}"/>
    <cellStyle name="40% - Accent5 26 3 2 2" xfId="41681" xr:uid="{F768F7B8-B56A-4620-A1F6-5FB13083782F}"/>
    <cellStyle name="40% - Accent5 26 3 3" xfId="21856" xr:uid="{064B37EF-75C6-467E-82B5-4605936319DE}"/>
    <cellStyle name="40% - Accent5 26 3 3 2" xfId="50533" xr:uid="{8EDCFF2F-82E9-4195-A45C-C0044FA59BFB}"/>
    <cellStyle name="40% - Accent5 26 3 4" xfId="35976" xr:uid="{E4E8FF41-0EAC-43FF-B41A-8C927B5DF386}"/>
    <cellStyle name="40% - Accent5 26 4" xfId="8708" xr:uid="{004859F5-A304-4E9F-8DDB-CB4B0E3FB4E0}"/>
    <cellStyle name="40% - Accent5 26 4 2" xfId="14420" xr:uid="{9EF0BC90-4799-4E71-ABB0-50B2838B5A60}"/>
    <cellStyle name="40% - Accent5 26 4 2 2" xfId="43098" xr:uid="{B892D750-E920-4E54-B156-39F6E926C583}"/>
    <cellStyle name="40% - Accent5 26 4 3" xfId="23273" xr:uid="{0B36AB4B-8083-4265-AEA6-A8858799DC93}"/>
    <cellStyle name="40% - Accent5 26 4 3 2" xfId="51950" xr:uid="{E42CFEBF-F7EA-42DB-BA56-4F7F8B460E0B}"/>
    <cellStyle name="40% - Accent5 26 4 4" xfId="37393" xr:uid="{8E209F22-52F5-4E5B-A6EC-D501F858690A}"/>
    <cellStyle name="40% - Accent5 26 5" xfId="15935" xr:uid="{D1E3E9E1-4F5E-411C-8C92-93E2FB41DE1E}"/>
    <cellStyle name="40% - Accent5 26 5 2" xfId="24788" xr:uid="{E02B701E-F047-4DB7-A86B-01F9CE0299D5}"/>
    <cellStyle name="40% - Accent5 26 5 2 2" xfId="53465" xr:uid="{1CED5C7B-6DFE-4BF8-9E30-31CA0EDA1285}"/>
    <cellStyle name="40% - Accent5 26 5 3" xfId="44613" xr:uid="{CB7F4D60-03B8-4D8F-9E74-357C99513905}"/>
    <cellStyle name="40% - Accent5 26 6" xfId="17494" xr:uid="{0ADF74B0-0CB3-4CEB-A8F9-41E4A5968AB4}"/>
    <cellStyle name="40% - Accent5 26 6 2" xfId="26347" xr:uid="{AE03B4DC-4A33-436A-A819-A5D6EC6B0AD0}"/>
    <cellStyle name="40% - Accent5 26 6 2 2" xfId="55024" xr:uid="{4C894A8F-612A-4318-90EB-F71C94171BE7}"/>
    <cellStyle name="40% - Accent5 26 6 3" xfId="46172" xr:uid="{05DBA010-7846-474A-8F4C-628B5F49D964}"/>
    <cellStyle name="40% - Accent5 26 7" xfId="10235" xr:uid="{D349ABDF-D419-4157-8A3E-63AC5F7FC3FC}"/>
    <cellStyle name="40% - Accent5 26 7 2" xfId="27940" xr:uid="{C90E5705-9743-4D8A-9508-AFF307A2EB82}"/>
    <cellStyle name="40% - Accent5 26 7 2 2" xfId="56617" xr:uid="{88F32725-D791-4746-AC3E-81446778EB24}"/>
    <cellStyle name="40% - Accent5 26 7 3" xfId="38913" xr:uid="{4840FDE1-DAB1-4D85-B321-79BBD932AFA7}"/>
    <cellStyle name="40% - Accent5 26 8" xfId="19088" xr:uid="{D14CD527-DBCE-4E78-908F-70C5F5CD34D9}"/>
    <cellStyle name="40% - Accent5 26 8 2" xfId="47765" xr:uid="{302D09D1-BAF7-499C-B4B5-BD1D45433F58}"/>
    <cellStyle name="40% - Accent5 26 9" xfId="33208" xr:uid="{5CF107E1-F6F5-4F1C-B086-BCC900FBC115}"/>
    <cellStyle name="40% - Accent5 27" xfId="4545" xr:uid="{3D3B3990-5A7A-4346-810C-0D77F0D8EC5A}"/>
    <cellStyle name="40% - Accent5 27 2" xfId="5896" xr:uid="{831ED294-D051-479E-BD25-ABD469DF88DF}"/>
    <cellStyle name="40% - Accent5 27 2 2" xfId="11608" xr:uid="{6E7F0FAF-A657-4B40-95B8-338ECD527CBE}"/>
    <cellStyle name="40% - Accent5 27 2 2 2" xfId="40286" xr:uid="{2C5381A2-7B57-4E9F-9555-2075FDFCBAB1}"/>
    <cellStyle name="40% - Accent5 27 2 3" xfId="20461" xr:uid="{EDEA050B-F5A0-4A6F-808A-1D89A8833AFD}"/>
    <cellStyle name="40% - Accent5 27 2 3 2" xfId="49138" xr:uid="{6A31554E-9400-486B-87F9-2144FFEDE82B}"/>
    <cellStyle name="40% - Accent5 27 2 4" xfId="34581" xr:uid="{75676849-D09E-40B9-A6BF-D901C375CA5A}"/>
    <cellStyle name="40% - Accent5 27 3" xfId="7313" xr:uid="{8E0341C8-A74C-41FE-B3EA-281C540ADAE0}"/>
    <cellStyle name="40% - Accent5 27 3 2" xfId="13025" xr:uid="{1EBB4049-B808-4B25-AAFF-45510355F9F2}"/>
    <cellStyle name="40% - Accent5 27 3 2 2" xfId="41703" xr:uid="{F9030E37-4F88-4741-921E-73C22B20FC40}"/>
    <cellStyle name="40% - Accent5 27 3 3" xfId="21878" xr:uid="{337A7337-876F-4C0C-A3BE-4F66286D261A}"/>
    <cellStyle name="40% - Accent5 27 3 3 2" xfId="50555" xr:uid="{73EF5319-D686-4399-9648-30AC52B83015}"/>
    <cellStyle name="40% - Accent5 27 3 4" xfId="35998" xr:uid="{9974D983-FED7-4873-AD74-35E3B97D8C16}"/>
    <cellStyle name="40% - Accent5 27 4" xfId="8730" xr:uid="{84053D1E-F6E5-432F-A674-C5CCB98E7DDB}"/>
    <cellStyle name="40% - Accent5 27 4 2" xfId="14442" xr:uid="{9371C9C5-FDF0-44D3-B012-F9C3617B056E}"/>
    <cellStyle name="40% - Accent5 27 4 2 2" xfId="43120" xr:uid="{96635025-2AF7-4A25-BD67-243A6FB23BF9}"/>
    <cellStyle name="40% - Accent5 27 4 3" xfId="23295" xr:uid="{0F4BB298-E53C-400C-BF5F-9C860FF6BDB3}"/>
    <cellStyle name="40% - Accent5 27 4 3 2" xfId="51972" xr:uid="{21C1FE58-7F2C-4266-A13A-CDD95DD01D2C}"/>
    <cellStyle name="40% - Accent5 27 4 4" xfId="37415" xr:uid="{4240A830-0450-4295-B9BC-3E5637284BEC}"/>
    <cellStyle name="40% - Accent5 27 5" xfId="15957" xr:uid="{E9F7EF9C-026E-4D0C-B070-9F349C59F2FB}"/>
    <cellStyle name="40% - Accent5 27 5 2" xfId="24810" xr:uid="{1C7BBE14-0CD7-4D57-95EB-5F012B20B03C}"/>
    <cellStyle name="40% - Accent5 27 5 2 2" xfId="53487" xr:uid="{5C94D0F4-F642-4A20-83F9-332F356F824A}"/>
    <cellStyle name="40% - Accent5 27 5 3" xfId="44635" xr:uid="{35DEAEDA-55F8-4152-A3CB-CBF9C3963034}"/>
    <cellStyle name="40% - Accent5 27 6" xfId="17516" xr:uid="{ACE35170-890B-4846-BBBB-67CE3A780D35}"/>
    <cellStyle name="40% - Accent5 27 6 2" xfId="26369" xr:uid="{715634B5-29D4-446E-AE6F-B389B650D15D}"/>
    <cellStyle name="40% - Accent5 27 6 2 2" xfId="55046" xr:uid="{B1DD4B6C-6D19-4712-B9F1-0DDD4C180D26}"/>
    <cellStyle name="40% - Accent5 27 6 3" xfId="46194" xr:uid="{59B35461-DB55-4E1E-9D45-43CA94F2FFF5}"/>
    <cellStyle name="40% - Accent5 27 7" xfId="10257" xr:uid="{F76C270E-9CEE-46E6-BF19-6997E88A1052}"/>
    <cellStyle name="40% - Accent5 27 7 2" xfId="27962" xr:uid="{3B32468F-11DE-4A7E-A504-6C2C6FAD7F02}"/>
    <cellStyle name="40% - Accent5 27 7 2 2" xfId="56639" xr:uid="{E9A9968B-88DB-41DE-A5F9-0DACCAFA8D3A}"/>
    <cellStyle name="40% - Accent5 27 7 3" xfId="38935" xr:uid="{8A5CDC92-10CF-483E-AB17-D1A8A92ECA46}"/>
    <cellStyle name="40% - Accent5 27 8" xfId="19110" xr:uid="{04124F4A-2ABB-4C41-BB3A-D4FF274058C9}"/>
    <cellStyle name="40% - Accent5 27 8 2" xfId="47787" xr:uid="{C90549DE-EDF5-47EF-8E82-D193E1560BD0}"/>
    <cellStyle name="40% - Accent5 27 9" xfId="33230" xr:uid="{149983E1-FBC1-4CCB-B056-63314F00AFDF}"/>
    <cellStyle name="40% - Accent5 28" xfId="4567" xr:uid="{FDBE5FBF-AC14-4713-9F03-EEBADE080E91}"/>
    <cellStyle name="40% - Accent5 28 2" xfId="5918" xr:uid="{4E05B165-B075-41BC-ADD3-46BE6476D360}"/>
    <cellStyle name="40% - Accent5 28 2 2" xfId="11630" xr:uid="{DB224283-C463-41A6-BA4A-91DF9C23916B}"/>
    <cellStyle name="40% - Accent5 28 2 2 2" xfId="40308" xr:uid="{0C03D21A-A5A7-4444-855D-ED105EEFEBB8}"/>
    <cellStyle name="40% - Accent5 28 2 3" xfId="20483" xr:uid="{EB2AAC74-35AF-41EC-81F5-5B29469EF9CE}"/>
    <cellStyle name="40% - Accent5 28 2 3 2" xfId="49160" xr:uid="{44F76D58-D67B-407C-8354-52F265EC19DB}"/>
    <cellStyle name="40% - Accent5 28 2 4" xfId="34603" xr:uid="{00AAAA08-8376-432E-87C9-E5E2E2AE1F88}"/>
    <cellStyle name="40% - Accent5 28 3" xfId="7335" xr:uid="{B88AAE03-F147-4821-A394-182D75ADC1B0}"/>
    <cellStyle name="40% - Accent5 28 3 2" xfId="13047" xr:uid="{9A8C710A-CA11-49C6-B124-4975674C6065}"/>
    <cellStyle name="40% - Accent5 28 3 2 2" xfId="41725" xr:uid="{EBCF8628-F438-4118-B7E8-7E06344301B5}"/>
    <cellStyle name="40% - Accent5 28 3 3" xfId="21900" xr:uid="{806AD3F1-6F89-4191-90D7-FBCF9E9E5E04}"/>
    <cellStyle name="40% - Accent5 28 3 3 2" xfId="50577" xr:uid="{AC93E189-EC89-4C3E-A533-7C4F9CD2BC50}"/>
    <cellStyle name="40% - Accent5 28 3 4" xfId="36020" xr:uid="{C56C178B-CC54-40B0-A4F1-928AC8E3741E}"/>
    <cellStyle name="40% - Accent5 28 4" xfId="8752" xr:uid="{BEEE46CC-001A-4215-9B52-8F0152AA397F}"/>
    <cellStyle name="40% - Accent5 28 4 2" xfId="14464" xr:uid="{E243FB7C-F2D6-46FC-BA4D-CDD089BD9D11}"/>
    <cellStyle name="40% - Accent5 28 4 2 2" xfId="43142" xr:uid="{50D4AFC2-9DCF-4421-ABC2-367B6583BE51}"/>
    <cellStyle name="40% - Accent5 28 4 3" xfId="23317" xr:uid="{3AD9128F-3EF2-49B4-8690-1BAEE5607AD3}"/>
    <cellStyle name="40% - Accent5 28 4 3 2" xfId="51994" xr:uid="{37156670-C7CF-4B1F-9BE2-792C9356CDAF}"/>
    <cellStyle name="40% - Accent5 28 4 4" xfId="37437" xr:uid="{8F264591-E005-4C31-A552-EBC7703F1137}"/>
    <cellStyle name="40% - Accent5 28 5" xfId="15979" xr:uid="{6972F74A-8C20-4A86-A23A-BE7E11434D28}"/>
    <cellStyle name="40% - Accent5 28 5 2" xfId="24832" xr:uid="{F22C20DC-86B9-4C82-9657-17ACB240B749}"/>
    <cellStyle name="40% - Accent5 28 5 2 2" xfId="53509" xr:uid="{9E158476-4018-4B28-BAE5-33A2CB01F848}"/>
    <cellStyle name="40% - Accent5 28 5 3" xfId="44657" xr:uid="{5077E174-D25D-4DD8-9CB1-FF6D6E557145}"/>
    <cellStyle name="40% - Accent5 28 6" xfId="17538" xr:uid="{198C8CAB-F462-4F50-A064-367746F4A2A7}"/>
    <cellStyle name="40% - Accent5 28 6 2" xfId="26391" xr:uid="{C92D1316-2682-4F26-8F22-2E8CEDAFB7FC}"/>
    <cellStyle name="40% - Accent5 28 6 2 2" xfId="55068" xr:uid="{93AC464C-B78E-40B3-BA62-165B02C3F042}"/>
    <cellStyle name="40% - Accent5 28 6 3" xfId="46216" xr:uid="{62772714-7D64-4E79-84DC-5E9FC9B63812}"/>
    <cellStyle name="40% - Accent5 28 7" xfId="10279" xr:uid="{E118EBBB-ADCC-427E-9946-CF8D0B1D1DF5}"/>
    <cellStyle name="40% - Accent5 28 7 2" xfId="27984" xr:uid="{4F99F5F2-2A6D-4D53-AB19-F159DD52788E}"/>
    <cellStyle name="40% - Accent5 28 7 2 2" xfId="56661" xr:uid="{307B0DD5-A382-48A3-9CA0-571CD7E09299}"/>
    <cellStyle name="40% - Accent5 28 7 3" xfId="38957" xr:uid="{31478F7B-2FBB-4CBF-B849-97BCA33D51F2}"/>
    <cellStyle name="40% - Accent5 28 8" xfId="19132" xr:uid="{0725D41F-3932-4688-9183-31451F6FE6E9}"/>
    <cellStyle name="40% - Accent5 28 8 2" xfId="47809" xr:uid="{A8ABEF2F-74DA-43A9-BFD8-45E3656CD962}"/>
    <cellStyle name="40% - Accent5 28 9" xfId="33252" xr:uid="{D40D7198-78B0-436A-8D76-800342A6E515}"/>
    <cellStyle name="40% - Accent5 29" xfId="4589" xr:uid="{A1507988-04C7-48C7-B96D-DD63E5A9741A}"/>
    <cellStyle name="40% - Accent5 29 2" xfId="5940" xr:uid="{BBCF58B1-1132-4EC6-A179-B108162FF33B}"/>
    <cellStyle name="40% - Accent5 29 2 2" xfId="11652" xr:uid="{10E6B13A-9565-4EC9-BAB2-CAEA610FE596}"/>
    <cellStyle name="40% - Accent5 29 2 2 2" xfId="40330" xr:uid="{0665BC2A-D76F-4507-878A-15A5E24053E7}"/>
    <cellStyle name="40% - Accent5 29 2 3" xfId="20505" xr:uid="{106317B5-1A3A-4FB4-BCEE-BB72567AEDC7}"/>
    <cellStyle name="40% - Accent5 29 2 3 2" xfId="49182" xr:uid="{4AD75826-EE69-4F52-A4A0-2F721C89F943}"/>
    <cellStyle name="40% - Accent5 29 2 4" xfId="34625" xr:uid="{ADD3FA63-7199-455B-9E08-83D423DD864A}"/>
    <cellStyle name="40% - Accent5 29 3" xfId="7357" xr:uid="{0BD5F75E-CFA7-4491-8193-418023F353DA}"/>
    <cellStyle name="40% - Accent5 29 3 2" xfId="13069" xr:uid="{B20BDE1B-0BAD-47BA-AA8D-3874909522ED}"/>
    <cellStyle name="40% - Accent5 29 3 2 2" xfId="41747" xr:uid="{7A4D8E7E-B970-42D6-96A8-18A901AB553E}"/>
    <cellStyle name="40% - Accent5 29 3 3" xfId="21922" xr:uid="{BFB16FA0-1AE9-4435-AA76-387D6E244F91}"/>
    <cellStyle name="40% - Accent5 29 3 3 2" xfId="50599" xr:uid="{42C6A2C9-F1BF-4D5C-98A1-C96DC368E56E}"/>
    <cellStyle name="40% - Accent5 29 3 4" xfId="36042" xr:uid="{19F8FDC0-7B88-442C-B945-2522D448E5BF}"/>
    <cellStyle name="40% - Accent5 29 4" xfId="8774" xr:uid="{06A17E55-4F0F-46EC-AAB2-14D6FECCE120}"/>
    <cellStyle name="40% - Accent5 29 4 2" xfId="14486" xr:uid="{B442E557-6C80-4BFE-8216-2B3B61D20617}"/>
    <cellStyle name="40% - Accent5 29 4 2 2" xfId="43164" xr:uid="{1DA3149D-C380-42AA-B48E-2652F1FBEC64}"/>
    <cellStyle name="40% - Accent5 29 4 3" xfId="23339" xr:uid="{5BEA9810-0A21-44CF-81A3-920F91ECDCD7}"/>
    <cellStyle name="40% - Accent5 29 4 3 2" xfId="52016" xr:uid="{792204E6-3C51-47DD-B5F8-C63A72BA5557}"/>
    <cellStyle name="40% - Accent5 29 4 4" xfId="37459" xr:uid="{04F420DE-9F3B-40C0-9937-1CC273D03397}"/>
    <cellStyle name="40% - Accent5 29 5" xfId="16001" xr:uid="{8FF9FAEA-A329-4BA7-9468-8F0F1E974622}"/>
    <cellStyle name="40% - Accent5 29 5 2" xfId="24854" xr:uid="{024956BF-C5F9-4719-BA42-8DB28C1597F7}"/>
    <cellStyle name="40% - Accent5 29 5 2 2" xfId="53531" xr:uid="{10C46A1C-4AC5-423C-8005-DB6CE18B8F21}"/>
    <cellStyle name="40% - Accent5 29 5 3" xfId="44679" xr:uid="{02EF8452-3DA7-4133-B350-CC093E6E1A2F}"/>
    <cellStyle name="40% - Accent5 29 6" xfId="17560" xr:uid="{EDAB9343-49FC-498A-88F3-8E361A4D301A}"/>
    <cellStyle name="40% - Accent5 29 6 2" xfId="26413" xr:uid="{58C066CD-C401-4004-828F-02B668A14A59}"/>
    <cellStyle name="40% - Accent5 29 6 2 2" xfId="55090" xr:uid="{027E7131-42A1-46D6-AFE3-1FBBAC32F178}"/>
    <cellStyle name="40% - Accent5 29 6 3" xfId="46238" xr:uid="{DD079B2C-C5A3-480A-8A15-FE6F69D8D906}"/>
    <cellStyle name="40% - Accent5 29 7" xfId="10301" xr:uid="{457CBA0C-1ACA-47A7-B4DD-1FC97CA9CABA}"/>
    <cellStyle name="40% - Accent5 29 7 2" xfId="28006" xr:uid="{4001089C-A963-48F6-99F3-9DF671B4E24D}"/>
    <cellStyle name="40% - Accent5 29 7 2 2" xfId="56683" xr:uid="{B9F406BB-9681-48CA-B7FD-0A033F136918}"/>
    <cellStyle name="40% - Accent5 29 7 3" xfId="38979" xr:uid="{F591AC6E-E47B-444B-A506-65437884FE9F}"/>
    <cellStyle name="40% - Accent5 29 8" xfId="19154" xr:uid="{007A3308-30EC-41FC-B871-CC8A4AA411D9}"/>
    <cellStyle name="40% - Accent5 29 8 2" xfId="47831" xr:uid="{80EC360C-A4DF-40EC-AFAD-99281B7A8339}"/>
    <cellStyle name="40% - Accent5 29 9" xfId="33274" xr:uid="{8E42E937-EBC2-46EF-9B3C-F909887DEEDC}"/>
    <cellStyle name="40% - Accent5 3" xfId="225" xr:uid="{8960CFA0-4446-4973-BFC9-00C2EC0A8F70}"/>
    <cellStyle name="40% - Accent5 3 2" xfId="395" xr:uid="{2B744930-C5FC-468D-80A5-5B33F32A53DA}"/>
    <cellStyle name="40% - Accent5 30" xfId="4611" xr:uid="{4B169947-B242-4528-BB5F-909CD279576A}"/>
    <cellStyle name="40% - Accent5 30 2" xfId="5962" xr:uid="{D307C74E-AD09-43D7-BAE1-E39F03C03BEC}"/>
    <cellStyle name="40% - Accent5 30 2 2" xfId="11674" xr:uid="{846803E2-7BAD-4D97-BCBC-63688DBDFB3F}"/>
    <cellStyle name="40% - Accent5 30 2 2 2" xfId="40352" xr:uid="{3F4F8546-CA7B-48F1-820E-522E59C9EC59}"/>
    <cellStyle name="40% - Accent5 30 2 3" xfId="20527" xr:uid="{9842E750-6CD0-48F4-BEDA-5DF276958047}"/>
    <cellStyle name="40% - Accent5 30 2 3 2" xfId="49204" xr:uid="{280B8559-B50C-4598-82E8-900F8943B515}"/>
    <cellStyle name="40% - Accent5 30 2 4" xfId="34647" xr:uid="{A5D5C161-B81D-414A-9F80-74B37F061D1F}"/>
    <cellStyle name="40% - Accent5 30 3" xfId="7379" xr:uid="{E2C3031F-BAC7-4F7F-9A2F-5E0C82CEA64F}"/>
    <cellStyle name="40% - Accent5 30 3 2" xfId="13091" xr:uid="{1B059BC0-0036-4922-A09B-A3B7CD31768E}"/>
    <cellStyle name="40% - Accent5 30 3 2 2" xfId="41769" xr:uid="{D42DD047-8B44-412A-8040-596E1F349B0D}"/>
    <cellStyle name="40% - Accent5 30 3 3" xfId="21944" xr:uid="{48C4A1A3-998A-4D42-804E-D8A8D8D9A9B9}"/>
    <cellStyle name="40% - Accent5 30 3 3 2" xfId="50621" xr:uid="{5C28EBE5-9000-47F0-9782-754788F9D17E}"/>
    <cellStyle name="40% - Accent5 30 3 4" xfId="36064" xr:uid="{FB655D09-614F-4C92-9291-13484D28DAA4}"/>
    <cellStyle name="40% - Accent5 30 4" xfId="8796" xr:uid="{CB27DF93-5D85-458D-BC20-09D1FD7D17FD}"/>
    <cellStyle name="40% - Accent5 30 4 2" xfId="14508" xr:uid="{5F931BAE-E0C3-4EDB-8261-9B74C5689EF5}"/>
    <cellStyle name="40% - Accent5 30 4 2 2" xfId="43186" xr:uid="{C81CF19E-AECD-447C-BBFF-7A8F97C1FBC1}"/>
    <cellStyle name="40% - Accent5 30 4 3" xfId="23361" xr:uid="{8967363F-EDB9-4594-9B9E-686BB8B36DF5}"/>
    <cellStyle name="40% - Accent5 30 4 3 2" xfId="52038" xr:uid="{BE34C242-851E-446D-8784-AF9389CC748A}"/>
    <cellStyle name="40% - Accent5 30 4 4" xfId="37481" xr:uid="{EEA64CE2-0A3D-4A77-95DB-C05B92266446}"/>
    <cellStyle name="40% - Accent5 30 5" xfId="16023" xr:uid="{AB8C0D9A-9F88-4093-BD06-958B1260C9F2}"/>
    <cellStyle name="40% - Accent5 30 5 2" xfId="24876" xr:uid="{E9F1F67D-DD6B-4E07-96A3-63CBA8BD6977}"/>
    <cellStyle name="40% - Accent5 30 5 2 2" xfId="53553" xr:uid="{E4448F6D-DCE4-4BC4-9005-CA8A61E4B444}"/>
    <cellStyle name="40% - Accent5 30 5 3" xfId="44701" xr:uid="{12829829-364A-42DC-96DF-63AA7115FEBE}"/>
    <cellStyle name="40% - Accent5 30 6" xfId="17582" xr:uid="{803671D8-20EB-4694-B555-7EF5921C72BD}"/>
    <cellStyle name="40% - Accent5 30 6 2" xfId="26435" xr:uid="{CDAA11F1-D0C3-46B1-BB77-D738EE4641D6}"/>
    <cellStyle name="40% - Accent5 30 6 2 2" xfId="55112" xr:uid="{813BD5B4-268E-4574-AB11-2612C0F464F3}"/>
    <cellStyle name="40% - Accent5 30 6 3" xfId="46260" xr:uid="{6FFC2CE1-0AE7-4C86-82F3-CC120F2BB015}"/>
    <cellStyle name="40% - Accent5 30 7" xfId="10323" xr:uid="{2D91EE26-B18C-44E1-9464-E05BC8E73EFF}"/>
    <cellStyle name="40% - Accent5 30 7 2" xfId="28028" xr:uid="{815AA472-E818-46EC-9F40-4F1C11FA3648}"/>
    <cellStyle name="40% - Accent5 30 7 2 2" xfId="56705" xr:uid="{6F9E7DE1-60F1-419C-9669-20A09B17ED55}"/>
    <cellStyle name="40% - Accent5 30 7 3" xfId="39001" xr:uid="{1443F42D-3336-4690-A146-6454D5C0CFF5}"/>
    <cellStyle name="40% - Accent5 30 8" xfId="19176" xr:uid="{5410F9CA-09B7-4A5B-BF1E-E15582D95D97}"/>
    <cellStyle name="40% - Accent5 30 8 2" xfId="47853" xr:uid="{70DA4F98-8138-435C-93CE-4613457E6DEF}"/>
    <cellStyle name="40% - Accent5 30 9" xfId="33296" xr:uid="{FEBFCFEA-70A7-41AA-B5BA-1288F3C52459}"/>
    <cellStyle name="40% - Accent5 31" xfId="4633" xr:uid="{13606831-12CD-48CF-AC4F-3447B4D8D8EE}"/>
    <cellStyle name="40% - Accent5 31 2" xfId="5984" xr:uid="{84B73337-308F-417A-9A28-762A488867B7}"/>
    <cellStyle name="40% - Accent5 31 2 2" xfId="11696" xr:uid="{1C18E6E1-904B-4A13-A5F8-E35D0B722DBB}"/>
    <cellStyle name="40% - Accent5 31 2 2 2" xfId="40374" xr:uid="{8CE96324-063C-476E-92DE-5221A9B769C3}"/>
    <cellStyle name="40% - Accent5 31 2 3" xfId="20549" xr:uid="{C105254F-CD67-4479-8A9F-6A338951B33C}"/>
    <cellStyle name="40% - Accent5 31 2 3 2" xfId="49226" xr:uid="{9B11E9FF-CAD3-4C61-B316-FAF8B262FCBE}"/>
    <cellStyle name="40% - Accent5 31 2 4" xfId="34669" xr:uid="{C2DF6ECE-A544-41DD-BE2D-A71870AB8CB8}"/>
    <cellStyle name="40% - Accent5 31 3" xfId="7401" xr:uid="{88A3185D-C485-4782-819B-113504E7B5C4}"/>
    <cellStyle name="40% - Accent5 31 3 2" xfId="13113" xr:uid="{5F995E11-5592-4A5E-A562-D319D53D6C83}"/>
    <cellStyle name="40% - Accent5 31 3 2 2" xfId="41791" xr:uid="{F5FE1E45-4E4C-4880-9C9F-788ACFC4DEFE}"/>
    <cellStyle name="40% - Accent5 31 3 3" xfId="21966" xr:uid="{360DE970-BAA9-4084-910E-7EECB6791678}"/>
    <cellStyle name="40% - Accent5 31 3 3 2" xfId="50643" xr:uid="{6AB6423F-7ED6-405D-BEE3-4078947A3997}"/>
    <cellStyle name="40% - Accent5 31 3 4" xfId="36086" xr:uid="{545E5044-1115-45C2-9BCD-F0FBFF9C8237}"/>
    <cellStyle name="40% - Accent5 31 4" xfId="8818" xr:uid="{203A6D6E-1EEB-40B5-9B8D-6FF9976327C6}"/>
    <cellStyle name="40% - Accent5 31 4 2" xfId="14530" xr:uid="{9DD75E7A-2698-4440-90BF-244290192FCD}"/>
    <cellStyle name="40% - Accent5 31 4 2 2" xfId="43208" xr:uid="{A1558B81-CC8F-46C3-AB31-A6B996C427A9}"/>
    <cellStyle name="40% - Accent5 31 4 3" xfId="23383" xr:uid="{EFA0EA58-37DF-4690-BEE8-78B46394921C}"/>
    <cellStyle name="40% - Accent5 31 4 3 2" xfId="52060" xr:uid="{2E76E120-28FA-40C5-A081-F9977AA55E4B}"/>
    <cellStyle name="40% - Accent5 31 4 4" xfId="37503" xr:uid="{8BFD4548-2652-4296-BFD3-BD2515FB98DA}"/>
    <cellStyle name="40% - Accent5 31 5" xfId="16045" xr:uid="{5CC53C77-2801-4BC1-BED6-826A61BE5A81}"/>
    <cellStyle name="40% - Accent5 31 5 2" xfId="24898" xr:uid="{9F209C12-B538-4108-92BC-3165E8051378}"/>
    <cellStyle name="40% - Accent5 31 5 2 2" xfId="53575" xr:uid="{33053189-CE82-46C9-B079-DDF2258C0B0F}"/>
    <cellStyle name="40% - Accent5 31 5 3" xfId="44723" xr:uid="{9CB5358D-1F38-4563-9F6F-CAC38AF33F83}"/>
    <cellStyle name="40% - Accent5 31 6" xfId="17604" xr:uid="{A4B11EE6-D7ED-4B73-913D-F75EA3968E62}"/>
    <cellStyle name="40% - Accent5 31 6 2" xfId="26457" xr:uid="{36DAC8FB-7993-43CD-94B8-5C1185DFB35D}"/>
    <cellStyle name="40% - Accent5 31 6 2 2" xfId="55134" xr:uid="{94970A9C-6682-44B2-9D76-937C9320F77E}"/>
    <cellStyle name="40% - Accent5 31 6 3" xfId="46282" xr:uid="{F36644C6-0D23-4A26-B5C8-FFEFFB58C83C}"/>
    <cellStyle name="40% - Accent5 31 7" xfId="10345" xr:uid="{B27BFCBB-A50B-4BCA-9286-33E123363D6E}"/>
    <cellStyle name="40% - Accent5 31 7 2" xfId="28050" xr:uid="{B09CEE42-6B7A-4E3F-99F3-ECC6C1C64AE1}"/>
    <cellStyle name="40% - Accent5 31 7 2 2" xfId="56727" xr:uid="{45935C1D-EA8B-41BE-9219-3A5612C2925A}"/>
    <cellStyle name="40% - Accent5 31 7 3" xfId="39023" xr:uid="{BC2350F0-7522-4A73-8FEB-CAF5B037C733}"/>
    <cellStyle name="40% - Accent5 31 8" xfId="19198" xr:uid="{19F96CD1-FDA6-4CA1-8A96-4C98FEC0E76E}"/>
    <cellStyle name="40% - Accent5 31 8 2" xfId="47875" xr:uid="{D3DA8997-5D31-426C-9FE0-AA1928AE10A8}"/>
    <cellStyle name="40% - Accent5 31 9" xfId="33318" xr:uid="{F15C1C20-CA7B-4FD5-9C39-04B11C6B567D}"/>
    <cellStyle name="40% - Accent5 32" xfId="4655" xr:uid="{B23361CF-E621-4BCD-A500-810F5080BF99}"/>
    <cellStyle name="40% - Accent5 32 2" xfId="6006" xr:uid="{445AE501-397B-412D-B5FA-5FBBA5189361}"/>
    <cellStyle name="40% - Accent5 32 2 2" xfId="11718" xr:uid="{5ED32CD0-A496-4E64-9B59-966D85E4105A}"/>
    <cellStyle name="40% - Accent5 32 2 2 2" xfId="40396" xr:uid="{66E736A9-9BFF-4E7D-ACB7-A7B6F28E8F9D}"/>
    <cellStyle name="40% - Accent5 32 2 3" xfId="20571" xr:uid="{33151970-1756-4410-A820-D4909010700C}"/>
    <cellStyle name="40% - Accent5 32 2 3 2" xfId="49248" xr:uid="{213CFEB7-698D-4B98-BE31-8D538E76DE59}"/>
    <cellStyle name="40% - Accent5 32 2 4" xfId="34691" xr:uid="{A3CE9163-E2C8-43DE-92BE-4DC3F42C7299}"/>
    <cellStyle name="40% - Accent5 32 3" xfId="7423" xr:uid="{78D57CB5-11DC-4E44-948A-49E1A32FACFD}"/>
    <cellStyle name="40% - Accent5 32 3 2" xfId="13135" xr:uid="{E5782753-9095-4A34-B3B7-BFFB80783862}"/>
    <cellStyle name="40% - Accent5 32 3 2 2" xfId="41813" xr:uid="{4C835841-9D2E-4AA5-BC9D-9A133ED2416D}"/>
    <cellStyle name="40% - Accent5 32 3 3" xfId="21988" xr:uid="{28E72DA0-CD68-40E7-B6EB-B6EC66C7FA6D}"/>
    <cellStyle name="40% - Accent5 32 3 3 2" xfId="50665" xr:uid="{26227E9B-7246-4EC0-9D01-AD4D1F2C4257}"/>
    <cellStyle name="40% - Accent5 32 3 4" xfId="36108" xr:uid="{3F61CEB6-719C-4DBE-8C0D-E9E08BBF2B78}"/>
    <cellStyle name="40% - Accent5 32 4" xfId="8840" xr:uid="{A84CB4C7-3113-45F6-8A86-2608DDB1CC66}"/>
    <cellStyle name="40% - Accent5 32 4 2" xfId="14552" xr:uid="{9DCD358B-60F6-43CC-AC5E-F7E99AE3C260}"/>
    <cellStyle name="40% - Accent5 32 4 2 2" xfId="43230" xr:uid="{0623B2F8-67E5-43A0-AE19-79022774664D}"/>
    <cellStyle name="40% - Accent5 32 4 3" xfId="23405" xr:uid="{BBC746CC-6B08-4413-BD44-8ADC61233E06}"/>
    <cellStyle name="40% - Accent5 32 4 3 2" xfId="52082" xr:uid="{C1F61B45-6C7E-40B2-A00C-5018A0E6C988}"/>
    <cellStyle name="40% - Accent5 32 4 4" xfId="37525" xr:uid="{980D7146-5284-4CB0-86B1-0116CE3B0454}"/>
    <cellStyle name="40% - Accent5 32 5" xfId="16067" xr:uid="{DC15EBF7-56BC-43A1-A528-3088EF66D06C}"/>
    <cellStyle name="40% - Accent5 32 5 2" xfId="24920" xr:uid="{8A1F225D-A8F8-48EC-A58C-0F60014C32C7}"/>
    <cellStyle name="40% - Accent5 32 5 2 2" xfId="53597" xr:uid="{0B304098-D096-409D-A896-C5D0FF0AA985}"/>
    <cellStyle name="40% - Accent5 32 5 3" xfId="44745" xr:uid="{E398D07A-6077-4D26-B820-728304266D79}"/>
    <cellStyle name="40% - Accent5 32 6" xfId="17626" xr:uid="{835600A3-1DFE-4498-A277-E28557B8542F}"/>
    <cellStyle name="40% - Accent5 32 6 2" xfId="26479" xr:uid="{71FB924F-5E9C-494B-BF9E-6212A1BA96B0}"/>
    <cellStyle name="40% - Accent5 32 6 2 2" xfId="55156" xr:uid="{ADC922C8-B9F3-4E45-9FD5-3C9384DC8F1D}"/>
    <cellStyle name="40% - Accent5 32 6 3" xfId="46304" xr:uid="{EBCD050D-C28F-4810-9BD2-FBEE82E60243}"/>
    <cellStyle name="40% - Accent5 32 7" xfId="10367" xr:uid="{7DA7D6BD-5B74-41E5-8459-65C98CCF03FD}"/>
    <cellStyle name="40% - Accent5 32 7 2" xfId="28072" xr:uid="{F46790E7-3B0F-4080-BFE5-B128F6AFC965}"/>
    <cellStyle name="40% - Accent5 32 7 2 2" xfId="56749" xr:uid="{2B418A63-ACD6-4E74-846F-8558E65A5AF7}"/>
    <cellStyle name="40% - Accent5 32 7 3" xfId="39045" xr:uid="{CD1126D8-2F85-4A28-A4AB-3D5231B0D53A}"/>
    <cellStyle name="40% - Accent5 32 8" xfId="19220" xr:uid="{E04F83D8-F85F-44C5-A06A-4AB4484098F1}"/>
    <cellStyle name="40% - Accent5 32 8 2" xfId="47897" xr:uid="{CDB0451E-A39F-4AD2-9DFF-95BF12C9A5EC}"/>
    <cellStyle name="40% - Accent5 32 9" xfId="33340" xr:uid="{4F94604C-4CD6-4ADA-B6BE-149E00CC1356}"/>
    <cellStyle name="40% - Accent5 33" xfId="4677" xr:uid="{A3E68062-7D04-4E12-9A60-79FA727C7E6B}"/>
    <cellStyle name="40% - Accent5 33 2" xfId="6028" xr:uid="{59FB3874-B138-4F56-A6B9-C6FE68A30E8A}"/>
    <cellStyle name="40% - Accent5 33 2 2" xfId="11740" xr:uid="{A3A333FA-B6CC-4DE3-BEC7-34EF1B0B71E8}"/>
    <cellStyle name="40% - Accent5 33 2 2 2" xfId="40418" xr:uid="{01AF5FD0-961A-402D-9528-25679D91DD76}"/>
    <cellStyle name="40% - Accent5 33 2 3" xfId="20593" xr:uid="{3E06AB55-42FD-41C1-B104-5DC3F01D2585}"/>
    <cellStyle name="40% - Accent5 33 2 3 2" xfId="49270" xr:uid="{4DD575B8-4AD3-4920-B2AC-C47ABE5F049A}"/>
    <cellStyle name="40% - Accent5 33 2 4" xfId="34713" xr:uid="{B3B0D8EA-927F-4FDA-9004-4A02D89499C5}"/>
    <cellStyle name="40% - Accent5 33 3" xfId="7445" xr:uid="{D714B28B-0B5C-4572-91E2-26A87A321001}"/>
    <cellStyle name="40% - Accent5 33 3 2" xfId="13157" xr:uid="{250908E6-6BBC-41C2-BBBC-6D9D52A9DE30}"/>
    <cellStyle name="40% - Accent5 33 3 2 2" xfId="41835" xr:uid="{E091E0AC-D1E7-4043-B990-B7C671EEDEC3}"/>
    <cellStyle name="40% - Accent5 33 3 3" xfId="22010" xr:uid="{8A26D03E-69CF-429F-9486-AF4B68F1BF9F}"/>
    <cellStyle name="40% - Accent5 33 3 3 2" xfId="50687" xr:uid="{B3CD63BE-2AB2-4385-B608-35288EC51FDC}"/>
    <cellStyle name="40% - Accent5 33 3 4" xfId="36130" xr:uid="{8989D157-A2C8-4B4B-AAEB-68DD70C11BED}"/>
    <cellStyle name="40% - Accent5 33 4" xfId="8862" xr:uid="{46125CBC-BE2C-4FFA-A79D-629CF74FBE70}"/>
    <cellStyle name="40% - Accent5 33 4 2" xfId="14574" xr:uid="{3A52B856-6399-4719-A624-E8EC21FEED55}"/>
    <cellStyle name="40% - Accent5 33 4 2 2" xfId="43252" xr:uid="{024036ED-58B4-4FF3-A537-83362B5720FB}"/>
    <cellStyle name="40% - Accent5 33 4 3" xfId="23427" xr:uid="{2EC667F7-0F92-4144-BF43-B092FADBEEA3}"/>
    <cellStyle name="40% - Accent5 33 4 3 2" xfId="52104" xr:uid="{2210B2E0-637A-4933-B022-834E0F07B84A}"/>
    <cellStyle name="40% - Accent5 33 4 4" xfId="37547" xr:uid="{913463B0-94C2-4FB8-8735-5360167D4E37}"/>
    <cellStyle name="40% - Accent5 33 5" xfId="16089" xr:uid="{7D355364-777A-4EC7-8C9C-9DFB3E756A05}"/>
    <cellStyle name="40% - Accent5 33 5 2" xfId="24942" xr:uid="{0AFAE7DA-5184-4FB8-9A66-024E1E814CB4}"/>
    <cellStyle name="40% - Accent5 33 5 2 2" xfId="53619" xr:uid="{0F993506-43E6-464C-9979-54D07E261AFA}"/>
    <cellStyle name="40% - Accent5 33 5 3" xfId="44767" xr:uid="{1EB9E127-30E6-4BDB-9D75-E920F06664EB}"/>
    <cellStyle name="40% - Accent5 33 6" xfId="17648" xr:uid="{D1FE10B9-A289-4E6D-A62F-C55F33C84AED}"/>
    <cellStyle name="40% - Accent5 33 6 2" xfId="26501" xr:uid="{DD006A26-CAEB-4A57-BC9F-E43CD1AA3799}"/>
    <cellStyle name="40% - Accent5 33 6 2 2" xfId="55178" xr:uid="{02BD790A-12D6-4FC2-84D9-1D70E9A71CC8}"/>
    <cellStyle name="40% - Accent5 33 6 3" xfId="46326" xr:uid="{013D303A-51BA-43A5-8FAD-58B45661CD4A}"/>
    <cellStyle name="40% - Accent5 33 7" xfId="10389" xr:uid="{6E538B0B-3E87-41F0-BCD1-A92A28F290AE}"/>
    <cellStyle name="40% - Accent5 33 7 2" xfId="28094" xr:uid="{C725CFE5-EAFC-4FAF-B059-31DA72C2A135}"/>
    <cellStyle name="40% - Accent5 33 7 2 2" xfId="56771" xr:uid="{9F30390D-7208-4010-8FAB-D4318EB5EE7F}"/>
    <cellStyle name="40% - Accent5 33 7 3" xfId="39067" xr:uid="{68D0B4DC-66E7-47B5-8E85-65134D52C19A}"/>
    <cellStyle name="40% - Accent5 33 8" xfId="19242" xr:uid="{2AC8CCC0-8FA4-42DE-865B-74EF7ECFD1C6}"/>
    <cellStyle name="40% - Accent5 33 8 2" xfId="47919" xr:uid="{5E640BB3-C160-4AE6-8A78-45EF028E38ED}"/>
    <cellStyle name="40% - Accent5 33 9" xfId="33362" xr:uid="{8A742B83-A9D2-4C6A-96EB-B467B09D34D4}"/>
    <cellStyle name="40% - Accent5 34" xfId="4699" xr:uid="{D724D2F3-8BBC-4BBB-B26C-D935446492DF}"/>
    <cellStyle name="40% - Accent5 34 2" xfId="6050" xr:uid="{7400E35C-2E08-4D4D-AF07-AC52C9185E96}"/>
    <cellStyle name="40% - Accent5 34 2 2" xfId="11762" xr:uid="{AA510762-A892-4864-A0A8-A1468712D477}"/>
    <cellStyle name="40% - Accent5 34 2 2 2" xfId="40440" xr:uid="{55959651-EB8D-4149-88EB-CA60E0C6BD91}"/>
    <cellStyle name="40% - Accent5 34 2 3" xfId="20615" xr:uid="{E42F2CC2-C415-41E3-940C-7B83807481FD}"/>
    <cellStyle name="40% - Accent5 34 2 3 2" xfId="49292" xr:uid="{691D8503-11DE-451A-B831-7AE665B87A04}"/>
    <cellStyle name="40% - Accent5 34 2 4" xfId="34735" xr:uid="{CABF7937-AB1B-4716-8492-33E653F26EAC}"/>
    <cellStyle name="40% - Accent5 34 3" xfId="7467" xr:uid="{ED3DDC79-E80F-498C-87D6-1FDDB7FB3EFE}"/>
    <cellStyle name="40% - Accent5 34 3 2" xfId="13179" xr:uid="{6CC81C0C-95EC-4E14-98BD-C8A6B817D0C8}"/>
    <cellStyle name="40% - Accent5 34 3 2 2" xfId="41857" xr:uid="{F509693A-BD84-42D7-8CF5-FC9418674E69}"/>
    <cellStyle name="40% - Accent5 34 3 3" xfId="22032" xr:uid="{187BE7D2-C095-47F9-A2B6-9E3DEEC43856}"/>
    <cellStyle name="40% - Accent5 34 3 3 2" xfId="50709" xr:uid="{1D9E3315-804D-45D2-B690-C2A8B6658904}"/>
    <cellStyle name="40% - Accent5 34 3 4" xfId="36152" xr:uid="{D4911A34-7C70-4F21-81E9-4145AAC548BC}"/>
    <cellStyle name="40% - Accent5 34 4" xfId="8884" xr:uid="{154647F8-0BE4-47CB-84B7-C173CCDA2FFE}"/>
    <cellStyle name="40% - Accent5 34 4 2" xfId="14596" xr:uid="{12FF6821-7970-4094-A17C-FEB726B6D6D2}"/>
    <cellStyle name="40% - Accent5 34 4 2 2" xfId="43274" xr:uid="{CEFCB2A3-EE89-4478-8977-19B0FEFB31D5}"/>
    <cellStyle name="40% - Accent5 34 4 3" xfId="23449" xr:uid="{185F6D66-2595-425B-88B1-49579D6CAB82}"/>
    <cellStyle name="40% - Accent5 34 4 3 2" xfId="52126" xr:uid="{81CD81DB-61CC-479C-9689-091588AD7081}"/>
    <cellStyle name="40% - Accent5 34 4 4" xfId="37569" xr:uid="{22433536-6424-4A24-9B25-67D3350D6FCA}"/>
    <cellStyle name="40% - Accent5 34 5" xfId="16111" xr:uid="{1C6443E6-8C98-4F90-9CF2-25957850D6B5}"/>
    <cellStyle name="40% - Accent5 34 5 2" xfId="24964" xr:uid="{836CEF0A-3B40-458B-9461-D683158A5CA4}"/>
    <cellStyle name="40% - Accent5 34 5 2 2" xfId="53641" xr:uid="{671F0990-FFBF-4E9D-BC63-7E2242705901}"/>
    <cellStyle name="40% - Accent5 34 5 3" xfId="44789" xr:uid="{CA117124-8DFD-4DDD-BB1D-95DB816066F6}"/>
    <cellStyle name="40% - Accent5 34 6" xfId="17670" xr:uid="{78E28D7F-D4D3-47C8-A9A8-CAD896116A93}"/>
    <cellStyle name="40% - Accent5 34 6 2" xfId="26523" xr:uid="{83824E79-C11C-4B67-92B3-526BD064ADFD}"/>
    <cellStyle name="40% - Accent5 34 6 2 2" xfId="55200" xr:uid="{6ED5AE30-33B5-4F52-91CC-9A6087C2C4A7}"/>
    <cellStyle name="40% - Accent5 34 6 3" xfId="46348" xr:uid="{AF48EBDE-04EF-412D-A364-3777975F57B2}"/>
    <cellStyle name="40% - Accent5 34 7" xfId="10411" xr:uid="{D9A6267B-6C31-42CF-BD86-E3ED42C5C6E2}"/>
    <cellStyle name="40% - Accent5 34 7 2" xfId="28116" xr:uid="{184FEDAB-F5C3-428B-BDA9-6C04D1C6F53F}"/>
    <cellStyle name="40% - Accent5 34 7 2 2" xfId="56793" xr:uid="{0A2B53C8-67F2-4840-A439-9C96B1A36035}"/>
    <cellStyle name="40% - Accent5 34 7 3" xfId="39089" xr:uid="{42A1220E-2C75-427B-82E5-3BBD35A90465}"/>
    <cellStyle name="40% - Accent5 34 8" xfId="19264" xr:uid="{B27D818D-4CE9-4F34-A710-E0544B0AE592}"/>
    <cellStyle name="40% - Accent5 34 8 2" xfId="47941" xr:uid="{39313679-DE35-4B82-BF4B-04D8D0EF34CC}"/>
    <cellStyle name="40% - Accent5 34 9" xfId="33384" xr:uid="{AF3CE382-C2E0-43AB-B566-B987FB0ED686}"/>
    <cellStyle name="40% - Accent5 35" xfId="4721" xr:uid="{E94184B7-4EE1-4F41-A484-2F5401BA9F5C}"/>
    <cellStyle name="40% - Accent5 35 2" xfId="6072" xr:uid="{D9D8C0AC-1367-4DCD-A732-5A61E967A9D7}"/>
    <cellStyle name="40% - Accent5 35 2 2" xfId="11784" xr:uid="{0093DA9E-B242-432E-9FAB-97CF392D6AC1}"/>
    <cellStyle name="40% - Accent5 35 2 2 2" xfId="40462" xr:uid="{3EF97395-D7C1-4A72-AA7F-AEFABF75A6D4}"/>
    <cellStyle name="40% - Accent5 35 2 3" xfId="20637" xr:uid="{8F9E44BD-6181-4280-B9AA-2BA3C1F9F220}"/>
    <cellStyle name="40% - Accent5 35 2 3 2" xfId="49314" xr:uid="{F17BEFF0-FFF3-48AA-9FC2-B43949BD0AD3}"/>
    <cellStyle name="40% - Accent5 35 2 4" xfId="34757" xr:uid="{E2FF75D3-35BC-49C5-9A09-C8D07801BFD2}"/>
    <cellStyle name="40% - Accent5 35 3" xfId="7489" xr:uid="{BBDE236D-AC9F-405F-84A9-7A114033232C}"/>
    <cellStyle name="40% - Accent5 35 3 2" xfId="13201" xr:uid="{6D8C3B71-C752-4055-A751-67E7B72D1DB3}"/>
    <cellStyle name="40% - Accent5 35 3 2 2" xfId="41879" xr:uid="{9BEF8D0B-4BC2-414A-83E2-B4948C828E94}"/>
    <cellStyle name="40% - Accent5 35 3 3" xfId="22054" xr:uid="{58876840-B9C7-4669-84A4-D91D1E3C18BE}"/>
    <cellStyle name="40% - Accent5 35 3 3 2" xfId="50731" xr:uid="{D16BD4CD-B71B-4B49-9109-451E1E692D3C}"/>
    <cellStyle name="40% - Accent5 35 3 4" xfId="36174" xr:uid="{4A2E3BA1-E028-4DA5-967C-B4F29B11E56D}"/>
    <cellStyle name="40% - Accent5 35 4" xfId="8906" xr:uid="{E44B0C97-87EB-4142-94BF-5E67EBBAFD74}"/>
    <cellStyle name="40% - Accent5 35 4 2" xfId="14618" xr:uid="{C151F1ED-06D5-410A-A32B-366F9E63ED32}"/>
    <cellStyle name="40% - Accent5 35 4 2 2" xfId="43296" xr:uid="{00F5A6B6-7DBA-43BF-B2FF-56BA679A789A}"/>
    <cellStyle name="40% - Accent5 35 4 3" xfId="23471" xr:uid="{C7F95D77-2E99-4D61-8500-2D70C0C5263F}"/>
    <cellStyle name="40% - Accent5 35 4 3 2" xfId="52148" xr:uid="{25EFCC72-3AB4-42A7-A416-EC5DA0342F80}"/>
    <cellStyle name="40% - Accent5 35 4 4" xfId="37591" xr:uid="{B9A853E1-6ACD-4697-AF27-A629E8D2244B}"/>
    <cellStyle name="40% - Accent5 35 5" xfId="16133" xr:uid="{AE3D37E1-6C8E-44F8-9826-B4C7D5AE6594}"/>
    <cellStyle name="40% - Accent5 35 5 2" xfId="24986" xr:uid="{E36E2093-DB27-49FC-86DE-476F09F07A55}"/>
    <cellStyle name="40% - Accent5 35 5 2 2" xfId="53663" xr:uid="{0CEAAC89-9734-47B7-9C98-DA5DDED5C439}"/>
    <cellStyle name="40% - Accent5 35 5 3" xfId="44811" xr:uid="{459BC566-AA49-4EF9-8D47-EB79FB5638BB}"/>
    <cellStyle name="40% - Accent5 35 6" xfId="17692" xr:uid="{8E56D275-A2D8-4F2E-AD98-20268539B6CA}"/>
    <cellStyle name="40% - Accent5 35 6 2" xfId="26545" xr:uid="{C78037D2-D3B4-478D-B7A6-6A29BC0CC656}"/>
    <cellStyle name="40% - Accent5 35 6 2 2" xfId="55222" xr:uid="{DBB0A736-4A96-438E-855C-16AFCE462F2D}"/>
    <cellStyle name="40% - Accent5 35 6 3" xfId="46370" xr:uid="{EA433AF2-9157-468B-A725-70D17AD7854D}"/>
    <cellStyle name="40% - Accent5 35 7" xfId="10433" xr:uid="{D7F56EDC-5906-480F-A8CA-4259B488DB97}"/>
    <cellStyle name="40% - Accent5 35 7 2" xfId="28138" xr:uid="{2D2C5A80-2759-4209-830D-6E4BA59DD1C9}"/>
    <cellStyle name="40% - Accent5 35 7 2 2" xfId="56815" xr:uid="{86FDD8F9-7734-4FAF-B477-0E4B9DAB9DA0}"/>
    <cellStyle name="40% - Accent5 35 7 3" xfId="39111" xr:uid="{60E493E8-D094-4C5B-A9E0-92616F0C8043}"/>
    <cellStyle name="40% - Accent5 35 8" xfId="19286" xr:uid="{D4E49B86-828A-476E-AC4C-EF584490B4B4}"/>
    <cellStyle name="40% - Accent5 35 8 2" xfId="47963" xr:uid="{FAF4B6E6-59C2-43B1-A732-84636ABC4F0C}"/>
    <cellStyle name="40% - Accent5 35 9" xfId="33406" xr:uid="{D67C528F-E440-4AB6-9536-AD9C8F431E7A}"/>
    <cellStyle name="40% - Accent5 36" xfId="4743" xr:uid="{E3B8397A-B358-4AFB-8B70-0F74450AE49D}"/>
    <cellStyle name="40% - Accent5 36 2" xfId="6094" xr:uid="{68863C7C-772D-47FA-88D9-1D6C6FA5B689}"/>
    <cellStyle name="40% - Accent5 36 2 2" xfId="11806" xr:uid="{9D55872A-1DF8-407D-B56D-B2E0B0FCF336}"/>
    <cellStyle name="40% - Accent5 36 2 2 2" xfId="40484" xr:uid="{EF5102C2-6022-4E53-96D4-259B5D7F8597}"/>
    <cellStyle name="40% - Accent5 36 2 3" xfId="20659" xr:uid="{775D77EB-7C09-4520-B0E0-0159AD7DC1C7}"/>
    <cellStyle name="40% - Accent5 36 2 3 2" xfId="49336" xr:uid="{850523D1-B1C9-4944-8BC4-A9AAA7C1B0B3}"/>
    <cellStyle name="40% - Accent5 36 2 4" xfId="34779" xr:uid="{BB94479C-8355-4D9F-9779-196139AA4BBB}"/>
    <cellStyle name="40% - Accent5 36 3" xfId="7511" xr:uid="{C5EC0C50-10C5-4130-BE32-091D49B908D6}"/>
    <cellStyle name="40% - Accent5 36 3 2" xfId="13223" xr:uid="{E80A695C-52E5-44F1-A921-83310ADD46D4}"/>
    <cellStyle name="40% - Accent5 36 3 2 2" xfId="41901" xr:uid="{4CA5A8C4-4C9A-4333-A266-EB4DC7C153A1}"/>
    <cellStyle name="40% - Accent5 36 3 3" xfId="22076" xr:uid="{0F240DC6-3F11-4A31-949A-C36682D53363}"/>
    <cellStyle name="40% - Accent5 36 3 3 2" xfId="50753" xr:uid="{9433D233-72AE-462A-ABD3-0F8335DDB73B}"/>
    <cellStyle name="40% - Accent5 36 3 4" xfId="36196" xr:uid="{FEFBB961-5793-43F3-83C6-86BB5493B214}"/>
    <cellStyle name="40% - Accent5 36 4" xfId="8928" xr:uid="{2A44E355-C26F-40A7-993D-5ECC5BCC5A06}"/>
    <cellStyle name="40% - Accent5 36 4 2" xfId="14640" xr:uid="{CA172580-5175-4B15-B536-0739D9506551}"/>
    <cellStyle name="40% - Accent5 36 4 2 2" xfId="43318" xr:uid="{0A152AE1-89D7-40DB-A880-CBE16DAAFF16}"/>
    <cellStyle name="40% - Accent5 36 4 3" xfId="23493" xr:uid="{3DF2DCE3-D980-4C1A-BFB0-39D5F06A66BD}"/>
    <cellStyle name="40% - Accent5 36 4 3 2" xfId="52170" xr:uid="{BA820FC1-7CE0-4E11-A358-85640FC4911D}"/>
    <cellStyle name="40% - Accent5 36 4 4" xfId="37613" xr:uid="{7FB58D4D-B153-47AB-A063-0D73AE73F48F}"/>
    <cellStyle name="40% - Accent5 36 5" xfId="16155" xr:uid="{F4EBEFF1-74B8-40E8-9F6D-D5DFAC3D4D90}"/>
    <cellStyle name="40% - Accent5 36 5 2" xfId="25008" xr:uid="{4F15C22F-9951-4855-8188-91EB0BDFB17D}"/>
    <cellStyle name="40% - Accent5 36 5 2 2" xfId="53685" xr:uid="{86B751C5-AD07-4540-92D7-4149FCC4C6DB}"/>
    <cellStyle name="40% - Accent5 36 5 3" xfId="44833" xr:uid="{D6DFBD53-9906-4D24-88D2-E7C2EFB5C822}"/>
    <cellStyle name="40% - Accent5 36 6" xfId="17714" xr:uid="{FC92C0D0-A339-4696-90F1-68AEFF9056BB}"/>
    <cellStyle name="40% - Accent5 36 6 2" xfId="26567" xr:uid="{2C592F78-8646-4A2E-9DC1-529F8FD074EF}"/>
    <cellStyle name="40% - Accent5 36 6 2 2" xfId="55244" xr:uid="{BC99B8F8-5BB1-499D-8FDC-E294D46E5477}"/>
    <cellStyle name="40% - Accent5 36 6 3" xfId="46392" xr:uid="{9AAD082D-AC7F-4737-9A65-5552D1CF3946}"/>
    <cellStyle name="40% - Accent5 36 7" xfId="10455" xr:uid="{2CE8AA15-5516-4E83-A369-37BD8DAAD5EB}"/>
    <cellStyle name="40% - Accent5 36 7 2" xfId="28160" xr:uid="{AD8817AE-3350-4590-9E00-F7A114C83602}"/>
    <cellStyle name="40% - Accent5 36 7 2 2" xfId="56837" xr:uid="{A6C5AD04-E865-41DC-92C5-75E203D984A8}"/>
    <cellStyle name="40% - Accent5 36 7 3" xfId="39133" xr:uid="{356826A4-8B40-4F93-96DA-7F7BFEC930D7}"/>
    <cellStyle name="40% - Accent5 36 8" xfId="19308" xr:uid="{C73279CF-F366-48ED-AB73-292137B8E6DD}"/>
    <cellStyle name="40% - Accent5 36 8 2" xfId="47985" xr:uid="{18488B87-5C1D-4A4A-998E-FD12F172B6EA}"/>
    <cellStyle name="40% - Accent5 36 9" xfId="33428" xr:uid="{03A745B8-FE67-44F6-A343-02F6333C4D44}"/>
    <cellStyle name="40% - Accent5 37" xfId="4765" xr:uid="{70E639C6-7697-4FE9-A127-CE5F87932917}"/>
    <cellStyle name="40% - Accent5 37 2" xfId="6116" xr:uid="{D289D2EB-C2DA-4280-8B8C-CA21E4399567}"/>
    <cellStyle name="40% - Accent5 37 2 2" xfId="11828" xr:uid="{EA5E8074-DE38-48EE-B9CE-BB7740A83A8B}"/>
    <cellStyle name="40% - Accent5 37 2 2 2" xfId="40506" xr:uid="{73D30FED-23A5-41EF-AAA5-6E2DD7125850}"/>
    <cellStyle name="40% - Accent5 37 2 3" xfId="20681" xr:uid="{44AA86FE-E0E1-48EC-AE78-771F191241DD}"/>
    <cellStyle name="40% - Accent5 37 2 3 2" xfId="49358" xr:uid="{BCE832E7-D85D-4071-9649-F588C0E87D09}"/>
    <cellStyle name="40% - Accent5 37 2 4" xfId="34801" xr:uid="{3A156475-ECA7-4626-B713-EFAE993D616C}"/>
    <cellStyle name="40% - Accent5 37 3" xfId="7533" xr:uid="{C552C14C-6E2E-466B-A82B-AACE5B77774F}"/>
    <cellStyle name="40% - Accent5 37 3 2" xfId="13245" xr:uid="{5D28DF1D-6A42-41E6-B435-79C7515BD4DD}"/>
    <cellStyle name="40% - Accent5 37 3 2 2" xfId="41923" xr:uid="{273BF0E4-AA76-4B93-9968-89D6226BF76C}"/>
    <cellStyle name="40% - Accent5 37 3 3" xfId="22098" xr:uid="{DCDAAC46-98A3-4683-BFCC-BB29751AB861}"/>
    <cellStyle name="40% - Accent5 37 3 3 2" xfId="50775" xr:uid="{ED75B9D7-7A98-47A1-B0DE-A50464D920A3}"/>
    <cellStyle name="40% - Accent5 37 3 4" xfId="36218" xr:uid="{7A3EAF78-AE5E-4BB0-A005-EF6234E32786}"/>
    <cellStyle name="40% - Accent5 37 4" xfId="8950" xr:uid="{E973EE50-B12D-4526-A218-E2DC6DE3DE24}"/>
    <cellStyle name="40% - Accent5 37 4 2" xfId="14662" xr:uid="{3CB5209A-7A23-446E-AC72-17C2605E9383}"/>
    <cellStyle name="40% - Accent5 37 4 2 2" xfId="43340" xr:uid="{4E5F7340-B5E4-40E3-B25F-841A98CFA34D}"/>
    <cellStyle name="40% - Accent5 37 4 3" xfId="23515" xr:uid="{739F0192-ACD5-481D-891F-48109936D769}"/>
    <cellStyle name="40% - Accent5 37 4 3 2" xfId="52192" xr:uid="{AC1B95A7-1B10-477F-B015-F7EED4BFDA9E}"/>
    <cellStyle name="40% - Accent5 37 4 4" xfId="37635" xr:uid="{36F88874-3304-4B14-AD20-EE6B75D31334}"/>
    <cellStyle name="40% - Accent5 37 5" xfId="16177" xr:uid="{0FED5A79-E00A-4C8A-AA25-F977A2B79CDB}"/>
    <cellStyle name="40% - Accent5 37 5 2" xfId="25030" xr:uid="{8CD8442F-9B56-4045-B020-781C1823CE46}"/>
    <cellStyle name="40% - Accent5 37 5 2 2" xfId="53707" xr:uid="{71EC5E5D-32A0-4097-A43B-086D8875B611}"/>
    <cellStyle name="40% - Accent5 37 5 3" xfId="44855" xr:uid="{02D7D699-6184-4A70-AC9B-9245538ED954}"/>
    <cellStyle name="40% - Accent5 37 6" xfId="17736" xr:uid="{06017250-361B-4C5D-9332-5CDA1B1F7912}"/>
    <cellStyle name="40% - Accent5 37 6 2" xfId="26589" xr:uid="{22C45B33-4E0B-4BE8-953E-F8AD107AD912}"/>
    <cellStyle name="40% - Accent5 37 6 2 2" xfId="55266" xr:uid="{0772869B-860C-4747-B42D-8F530409CB56}"/>
    <cellStyle name="40% - Accent5 37 6 3" xfId="46414" xr:uid="{29022706-2A64-4ABD-832C-1506EB564CC4}"/>
    <cellStyle name="40% - Accent5 37 7" xfId="10477" xr:uid="{A99809EF-C58C-4ACA-9182-73769021C06B}"/>
    <cellStyle name="40% - Accent5 37 7 2" xfId="28182" xr:uid="{C6A19095-46EF-4C95-A059-100857C7574E}"/>
    <cellStyle name="40% - Accent5 37 7 2 2" xfId="56859" xr:uid="{3CC81F24-D7F7-4DA7-AA43-433ACCF2DC84}"/>
    <cellStyle name="40% - Accent5 37 7 3" xfId="39155" xr:uid="{4E69213A-4EBC-41A3-B262-3229C28DDABD}"/>
    <cellStyle name="40% - Accent5 37 8" xfId="19330" xr:uid="{E4625C32-290E-4B34-A046-BBA974F40A98}"/>
    <cellStyle name="40% - Accent5 37 8 2" xfId="48007" xr:uid="{2203FB3B-0592-414E-9871-C12EF5FB15B7}"/>
    <cellStyle name="40% - Accent5 37 9" xfId="33450" xr:uid="{7F1C8B9B-3226-4423-8DF6-47EA16ACA2EA}"/>
    <cellStyle name="40% - Accent5 38" xfId="4787" xr:uid="{1D0D9C0F-9DBF-4504-A53B-3666B7036722}"/>
    <cellStyle name="40% - Accent5 38 2" xfId="6138" xr:uid="{2675CD21-5810-458B-82F2-7FB581E0FA3E}"/>
    <cellStyle name="40% - Accent5 38 2 2" xfId="11850" xr:uid="{AC900AD8-8EDD-4AF8-8299-093D920285F3}"/>
    <cellStyle name="40% - Accent5 38 2 2 2" xfId="40528" xr:uid="{563A0C19-0E95-4CB5-8F50-BC52BD39FED3}"/>
    <cellStyle name="40% - Accent5 38 2 3" xfId="20703" xr:uid="{4B3AD1B8-D761-463F-AC78-2AAAA6078E06}"/>
    <cellStyle name="40% - Accent5 38 2 3 2" xfId="49380" xr:uid="{97F0CECD-2F56-437A-B40D-3D4B4D47C883}"/>
    <cellStyle name="40% - Accent5 38 2 4" xfId="34823" xr:uid="{09C00C35-5C33-46DE-ACA7-074C33C85716}"/>
    <cellStyle name="40% - Accent5 38 3" xfId="7555" xr:uid="{23AE6B48-65E8-4C60-89A6-88DC6D8A0B1C}"/>
    <cellStyle name="40% - Accent5 38 3 2" xfId="13267" xr:uid="{05A97D24-9082-4EDA-8032-089065524D62}"/>
    <cellStyle name="40% - Accent5 38 3 2 2" xfId="41945" xr:uid="{A74B2A8D-6FA8-4EE6-B588-B41905DD4FAE}"/>
    <cellStyle name="40% - Accent5 38 3 3" xfId="22120" xr:uid="{63B3D754-B7DC-4D46-95A3-70CD040C04D1}"/>
    <cellStyle name="40% - Accent5 38 3 3 2" xfId="50797" xr:uid="{A7739D2B-F2B8-4D3A-BF60-7898A73CE493}"/>
    <cellStyle name="40% - Accent5 38 3 4" xfId="36240" xr:uid="{44E1152F-CABB-4BAC-B91B-D2CA66070826}"/>
    <cellStyle name="40% - Accent5 38 4" xfId="8972" xr:uid="{B39C3BE4-EAF1-49AB-AAC4-296AB3F016FB}"/>
    <cellStyle name="40% - Accent5 38 4 2" xfId="14684" xr:uid="{3847B946-6145-41B2-88B6-AC20B360B85F}"/>
    <cellStyle name="40% - Accent5 38 4 2 2" xfId="43362" xr:uid="{E318BF27-6B2B-4088-89AE-7976C10641C5}"/>
    <cellStyle name="40% - Accent5 38 4 3" xfId="23537" xr:uid="{655E7807-E790-4577-971A-D526C621ADED}"/>
    <cellStyle name="40% - Accent5 38 4 3 2" xfId="52214" xr:uid="{5D2D8AB1-376A-491A-B581-EEAAB4826218}"/>
    <cellStyle name="40% - Accent5 38 4 4" xfId="37657" xr:uid="{D4707317-E95B-4319-A2D5-10BB16845554}"/>
    <cellStyle name="40% - Accent5 38 5" xfId="16199" xr:uid="{51748729-E1DC-4B16-9E6F-235E5E8764AE}"/>
    <cellStyle name="40% - Accent5 38 5 2" xfId="25052" xr:uid="{6E847958-1691-4F89-8BAE-97F5EA421DAB}"/>
    <cellStyle name="40% - Accent5 38 5 2 2" xfId="53729" xr:uid="{FC9BDDB4-1B69-41B7-85E4-08610CE94B95}"/>
    <cellStyle name="40% - Accent5 38 5 3" xfId="44877" xr:uid="{B46A3AC6-951B-41FB-9F07-B1CE6F2505EF}"/>
    <cellStyle name="40% - Accent5 38 6" xfId="17758" xr:uid="{53F09232-C9C1-41EF-AD72-D634E25471BC}"/>
    <cellStyle name="40% - Accent5 38 6 2" xfId="26611" xr:uid="{B84FAFBC-BAF7-4263-AD1B-164ECEF28BF9}"/>
    <cellStyle name="40% - Accent5 38 6 2 2" xfId="55288" xr:uid="{FD4723CC-30CD-4A31-822F-3D14F320B155}"/>
    <cellStyle name="40% - Accent5 38 6 3" xfId="46436" xr:uid="{9A6532F9-E098-4ACC-9B69-3364C91E2C38}"/>
    <cellStyle name="40% - Accent5 38 7" xfId="10499" xr:uid="{D844C62E-9AF1-4D02-9AA8-CD1C38A647A0}"/>
    <cellStyle name="40% - Accent5 38 7 2" xfId="28204" xr:uid="{BFBB83F7-DFD3-4E11-92FC-5A6D53EC9CB1}"/>
    <cellStyle name="40% - Accent5 38 7 2 2" xfId="56881" xr:uid="{1E648CB9-970C-46FB-9B0E-75AB2963261D}"/>
    <cellStyle name="40% - Accent5 38 7 3" xfId="39177" xr:uid="{2615A132-CD68-4F4C-BD30-CE370DCC82C3}"/>
    <cellStyle name="40% - Accent5 38 8" xfId="19352" xr:uid="{3486A8E0-7B66-4088-BB45-E2121CE9D258}"/>
    <cellStyle name="40% - Accent5 38 8 2" xfId="48029" xr:uid="{D2272227-BD98-4F7C-B09B-11B10A77A9BE}"/>
    <cellStyle name="40% - Accent5 38 9" xfId="33472" xr:uid="{17BC7EB5-49B3-413A-AB0C-CD7417EC41BB}"/>
    <cellStyle name="40% - Accent5 39" xfId="4809" xr:uid="{2FE6F360-C8AB-428A-B91F-B773C96A3196}"/>
    <cellStyle name="40% - Accent5 39 2" xfId="6160" xr:uid="{FD184ABC-8512-4B66-9563-64046D111505}"/>
    <cellStyle name="40% - Accent5 39 2 2" xfId="11872" xr:uid="{CB0B27A8-EB78-49A2-B68F-D1F18ED08C16}"/>
    <cellStyle name="40% - Accent5 39 2 2 2" xfId="40550" xr:uid="{56F5EFA0-7434-418C-AE8E-AA6EF191B7C4}"/>
    <cellStyle name="40% - Accent5 39 2 3" xfId="20725" xr:uid="{5197920C-EB81-44BD-852B-5957D7C46217}"/>
    <cellStyle name="40% - Accent5 39 2 3 2" xfId="49402" xr:uid="{2857796B-C025-4115-812B-8ABB02FC35F0}"/>
    <cellStyle name="40% - Accent5 39 2 4" xfId="34845" xr:uid="{9EC089EF-51E6-4307-A557-6E401A67F3AB}"/>
    <cellStyle name="40% - Accent5 39 3" xfId="7577" xr:uid="{D74D4A34-60E7-42B2-A24B-FF91AFDB5883}"/>
    <cellStyle name="40% - Accent5 39 3 2" xfId="13289" xr:uid="{3726733A-C726-4DC2-95BC-3FEDA71D36B4}"/>
    <cellStyle name="40% - Accent5 39 3 2 2" xfId="41967" xr:uid="{0082E307-09F6-4E96-B032-C10A655E86D1}"/>
    <cellStyle name="40% - Accent5 39 3 3" xfId="22142" xr:uid="{CB844B61-122E-4AA4-8E73-A8C9528A317E}"/>
    <cellStyle name="40% - Accent5 39 3 3 2" xfId="50819" xr:uid="{15FE6EA3-592E-49FC-B8B9-88026FD73B9D}"/>
    <cellStyle name="40% - Accent5 39 3 4" xfId="36262" xr:uid="{89F073BF-5FF2-4E4C-B322-B381ED046A81}"/>
    <cellStyle name="40% - Accent5 39 4" xfId="8994" xr:uid="{C32A66DE-C524-40DD-8998-8A11ADEC632F}"/>
    <cellStyle name="40% - Accent5 39 4 2" xfId="14706" xr:uid="{35F1D8ED-A907-4715-B275-776E5D2D59B6}"/>
    <cellStyle name="40% - Accent5 39 4 2 2" xfId="43384" xr:uid="{DF8C2484-3E93-4F25-BE40-3122A01B605A}"/>
    <cellStyle name="40% - Accent5 39 4 3" xfId="23559" xr:uid="{43C5634B-A711-4742-98B8-433A0061D1C4}"/>
    <cellStyle name="40% - Accent5 39 4 3 2" xfId="52236" xr:uid="{E98AFCF8-E505-4C39-AAD4-5B29717EBA15}"/>
    <cellStyle name="40% - Accent5 39 4 4" xfId="37679" xr:uid="{503E9945-7BD5-47FF-BEF7-EBD61B74320F}"/>
    <cellStyle name="40% - Accent5 39 5" xfId="16221" xr:uid="{588AA817-BBEE-476A-AB6A-9A37D5817060}"/>
    <cellStyle name="40% - Accent5 39 5 2" xfId="25074" xr:uid="{CD8DEBAF-FF13-4034-840A-DC0C7D91996B}"/>
    <cellStyle name="40% - Accent5 39 5 2 2" xfId="53751" xr:uid="{A72CCF6F-9C7C-4BB2-998B-6F320FE3E402}"/>
    <cellStyle name="40% - Accent5 39 5 3" xfId="44899" xr:uid="{45B73EAD-FF61-4211-A242-8C9297DB55D8}"/>
    <cellStyle name="40% - Accent5 39 6" xfId="17780" xr:uid="{97DECEEC-1EBF-4B4A-BEB1-9D05EE49DD80}"/>
    <cellStyle name="40% - Accent5 39 6 2" xfId="26633" xr:uid="{714E394A-7F15-44C8-8C41-1CE8D34E8A43}"/>
    <cellStyle name="40% - Accent5 39 6 2 2" xfId="55310" xr:uid="{C5D81E5B-FC2F-43FC-B62D-2768803A87BC}"/>
    <cellStyle name="40% - Accent5 39 6 3" xfId="46458" xr:uid="{47158A81-3629-4EBE-80A0-74E7FE52F619}"/>
    <cellStyle name="40% - Accent5 39 7" xfId="10521" xr:uid="{0D2AEE13-3E9B-4612-9B99-7F7F1E5D7E4F}"/>
    <cellStyle name="40% - Accent5 39 7 2" xfId="28226" xr:uid="{048ADA1F-01C8-47B1-86CD-319FF1B68C64}"/>
    <cellStyle name="40% - Accent5 39 7 2 2" xfId="56903" xr:uid="{29B41721-1CA2-418C-BDCA-365E93F90F86}"/>
    <cellStyle name="40% - Accent5 39 7 3" xfId="39199" xr:uid="{28821BD1-62B3-4B5A-BB3E-1750C58391C0}"/>
    <cellStyle name="40% - Accent5 39 8" xfId="19374" xr:uid="{A87D828C-FC69-4BAE-8FF0-3E3A7870A185}"/>
    <cellStyle name="40% - Accent5 39 8 2" xfId="48051" xr:uid="{A0BE1FD0-4A53-4926-8010-50CCA3DE68FC}"/>
    <cellStyle name="40% - Accent5 39 9" xfId="33494" xr:uid="{FF84C7E2-5142-4FB0-8DD2-BA9BECF0A087}"/>
    <cellStyle name="40% - Accent5 4" xfId="210" xr:uid="{7BC9D419-8766-4DED-89DD-F18FA4C71802}"/>
    <cellStyle name="40% - Accent5 4 10" xfId="4045" xr:uid="{C3DB706E-8223-4642-BD97-3C3A5496B034}"/>
    <cellStyle name="40% - Accent5 4 10 2" xfId="32730" xr:uid="{C27F6440-FDE2-4389-A068-750CAA3E6A9A}"/>
    <cellStyle name="40% - Accent5 4 11" xfId="9757" xr:uid="{183A154D-C030-4B6F-B1F4-BE4058156F6D}"/>
    <cellStyle name="40% - Accent5 4 11 2" xfId="38435" xr:uid="{7357261E-FDFC-4737-9F54-5E7C2847CB49}"/>
    <cellStyle name="40% - Accent5 4 12" xfId="18610" xr:uid="{2D02EC10-559C-4BE4-8539-C67E2E8702DA}"/>
    <cellStyle name="40% - Accent5 4 12 2" xfId="47287" xr:uid="{BB9E0821-8EF6-4F81-828C-10028E7EC91B}"/>
    <cellStyle name="40% - Accent5 4 13" xfId="29155" xr:uid="{7D6B3B25-D3C0-45D0-85E8-564127F3FD9D}"/>
    <cellStyle name="40% - Accent5 4 2" xfId="315" xr:uid="{C2E6762A-52C2-430C-8F5D-DF3990BB5D94}"/>
    <cellStyle name="40% - Accent5 4 2 2" xfId="2282" xr:uid="{00769262-8671-45C2-8196-4C133BDA08AD}"/>
    <cellStyle name="40% - Accent5 4 2 2 2" xfId="31022" xr:uid="{07B2C3EC-35C1-4AF1-88A7-318ED0DBD77F}"/>
    <cellStyle name="40% - Accent5 4 2 3" xfId="5396" xr:uid="{CAB16AEC-F944-479C-BF63-78F8B8E4CCD4}"/>
    <cellStyle name="40% - Accent5 4 2 3 2" xfId="34081" xr:uid="{7CC2AF02-49BD-4AFA-994D-FB87F40C52C6}"/>
    <cellStyle name="40% - Accent5 4 2 4" xfId="11108" xr:uid="{B15B7382-BAA8-4838-83A2-1441D5A0DD2F}"/>
    <cellStyle name="40% - Accent5 4 2 4 2" xfId="39786" xr:uid="{AEDF8CE9-29DF-41E1-848B-8ED153E27E44}"/>
    <cellStyle name="40% - Accent5 4 2 5" xfId="19961" xr:uid="{6E95D413-E7E1-4E18-A8D2-5C7D2607646F}"/>
    <cellStyle name="40% - Accent5 4 2 5 2" xfId="48638" xr:uid="{5195B0FC-5C6D-411A-879D-129FE4823535}"/>
    <cellStyle name="40% - Accent5 4 2 6" xfId="29229" xr:uid="{68E49BCF-0842-4812-9901-9D96E2E397FF}"/>
    <cellStyle name="40% - Accent5 4 3" xfId="424" xr:uid="{D4FCDFA2-B7D4-44A8-AB42-E8067BC83098}"/>
    <cellStyle name="40% - Accent5 4 3 2" xfId="2378" xr:uid="{F79ED36E-2AF5-43A4-8D80-69B082675BE7}"/>
    <cellStyle name="40% - Accent5 4 3 2 2" xfId="31118" xr:uid="{BC64CF89-0A5F-47AD-93C7-7CBE05BE8267}"/>
    <cellStyle name="40% - Accent5 4 3 3" xfId="6813" xr:uid="{6E896E87-F5CE-4874-8C17-3656714F89D6}"/>
    <cellStyle name="40% - Accent5 4 3 3 2" xfId="35498" xr:uid="{51828749-EC2B-4DAD-9FD3-38750959F943}"/>
    <cellStyle name="40% - Accent5 4 3 4" xfId="12525" xr:uid="{D214932C-5D1D-47CA-A5A0-4736DDB3DF67}"/>
    <cellStyle name="40% - Accent5 4 3 4 2" xfId="41203" xr:uid="{CC4D7506-A887-4040-9D54-9B8A666809BE}"/>
    <cellStyle name="40% - Accent5 4 3 5" xfId="21378" xr:uid="{DDC137E6-6728-47B9-8864-879C24F90677}"/>
    <cellStyle name="40% - Accent5 4 3 5 2" xfId="50055" xr:uid="{1A5E4C64-F62B-4C30-8D3E-4FC0FF33313F}"/>
    <cellStyle name="40% - Accent5 4 3 6" xfId="29325" xr:uid="{184E8334-0A73-458E-B322-C6B7E8029BAF}"/>
    <cellStyle name="40% - Accent5 4 4" xfId="543" xr:uid="{1C8A0858-ABBA-4838-B24E-D5D67CEC6FC8}"/>
    <cellStyle name="40% - Accent5 4 4 2" xfId="2497" xr:uid="{BF0EA080-13F7-4E04-96F5-FDCB6F6AC414}"/>
    <cellStyle name="40% - Accent5 4 4 2 2" xfId="31237" xr:uid="{F2922111-854C-4B6F-9F6E-76B7F8C344A1}"/>
    <cellStyle name="40% - Accent5 4 4 3" xfId="8230" xr:uid="{964EE87A-8284-4CEB-9B68-C5F6176442CF}"/>
    <cellStyle name="40% - Accent5 4 4 3 2" xfId="36915" xr:uid="{319547BB-75CA-4333-939A-6B09F54468F6}"/>
    <cellStyle name="40% - Accent5 4 4 4" xfId="13942" xr:uid="{F3277904-8D52-4152-A310-0C0E4255720E}"/>
    <cellStyle name="40% - Accent5 4 4 4 2" xfId="42620" xr:uid="{7FFD1411-6E87-4276-A04D-892439EF165A}"/>
    <cellStyle name="40% - Accent5 4 4 5" xfId="22795" xr:uid="{1DBA2132-BB11-4881-A3E2-D917E55E6D21}"/>
    <cellStyle name="40% - Accent5 4 4 5 2" xfId="51472" xr:uid="{B150F1E5-22D3-406D-B310-975BF6036F19}"/>
    <cellStyle name="40% - Accent5 4 4 6" xfId="29444" xr:uid="{82A77F17-7D8F-4FBE-9120-C3726526814D}"/>
    <cellStyle name="40% - Accent5 4 5" xfId="684" xr:uid="{8D92AF9D-D469-4D73-91E9-F03CBED87D9C}"/>
    <cellStyle name="40% - Accent5 4 5 2" xfId="2638" xr:uid="{489BC6FC-A897-4A82-9423-BEE0BC963399}"/>
    <cellStyle name="40% - Accent5 4 5 2 2" xfId="31378" xr:uid="{566A5851-0B61-4FD4-A20D-2487BEAC58A3}"/>
    <cellStyle name="40% - Accent5 4 5 3" xfId="15457" xr:uid="{123735C9-671A-49BE-A199-883460B73463}"/>
    <cellStyle name="40% - Accent5 4 5 3 2" xfId="44135" xr:uid="{1C8D467B-2CA1-4254-88BF-8150B62CF671}"/>
    <cellStyle name="40% - Accent5 4 5 4" xfId="24310" xr:uid="{963FA60B-6B5F-41B9-B5F8-F44BFC916DA8}"/>
    <cellStyle name="40% - Accent5 4 5 4 2" xfId="52987" xr:uid="{D46721B4-278E-41B4-8212-03E8C6091F1F}"/>
    <cellStyle name="40% - Accent5 4 5 5" xfId="29585" xr:uid="{A5660397-50E2-4BBB-B65B-878F414EE59C}"/>
    <cellStyle name="40% - Accent5 4 6" xfId="957" xr:uid="{4FC3C164-5C43-49D9-8F1A-FA7A91E387C4}"/>
    <cellStyle name="40% - Accent5 4 6 2" xfId="2911" xr:uid="{6F1B8B34-710C-44A1-B02A-6CE3E2DFC440}"/>
    <cellStyle name="40% - Accent5 4 6 2 2" xfId="31651" xr:uid="{DDF37DA7-6AC1-4BD4-8481-ADFAB68CD7A3}"/>
    <cellStyle name="40% - Accent5 4 6 3" xfId="17016" xr:uid="{1CF46BD7-CD1F-47A1-8B3B-2694F743D36B}"/>
    <cellStyle name="40% - Accent5 4 6 3 2" xfId="45694" xr:uid="{3642EA81-C184-449B-909C-D8F8909AF7C3}"/>
    <cellStyle name="40% - Accent5 4 6 4" xfId="25869" xr:uid="{6BBAB015-227E-4E53-AC10-55F28B186950}"/>
    <cellStyle name="40% - Accent5 4 6 4 2" xfId="54546" xr:uid="{267D53F8-6DE6-4416-AD4A-2B2F0A0BA948}"/>
    <cellStyle name="40% - Accent5 4 6 5" xfId="29858" xr:uid="{940322A0-2CCE-4241-81FA-B92AF56680EA}"/>
    <cellStyle name="40% - Accent5 4 7" xfId="1252" xr:uid="{AF5153F9-C0DE-4907-8389-F3DFCF4ECE0E}"/>
    <cellStyle name="40% - Accent5 4 7 2" xfId="3206" xr:uid="{B8D29169-1426-4C80-9455-E294D4FD613D}"/>
    <cellStyle name="40% - Accent5 4 7 2 2" xfId="31946" xr:uid="{FD0202D0-D442-4015-B2F7-9B80D02043A7}"/>
    <cellStyle name="40% - Accent5 4 7 3" xfId="27462" xr:uid="{5F6199C6-CAB8-443C-BC3F-275140E4D823}"/>
    <cellStyle name="40% - Accent5 4 7 3 2" xfId="56139" xr:uid="{9227507A-4CE9-4F65-B0AA-BDA1C428C146}"/>
    <cellStyle name="40% - Accent5 4 7 4" xfId="30153" xr:uid="{64C384CE-C9C9-401E-93F3-F57B11BBA7E2}"/>
    <cellStyle name="40% - Accent5 4 8" xfId="1591" xr:uid="{87B2A5A9-6959-469C-83C6-375A9F363C91}"/>
    <cellStyle name="40% - Accent5 4 8 2" xfId="3545" xr:uid="{E3E69F41-274F-4561-AF19-C8E73079A2D2}"/>
    <cellStyle name="40% - Accent5 4 8 2 2" xfId="32285" xr:uid="{A9E0654F-B014-450B-8F04-C7CC0A27422C}"/>
    <cellStyle name="40% - Accent5 4 8 3" xfId="30492" xr:uid="{595822C7-54CE-4DE9-8172-61D62FD503BC}"/>
    <cellStyle name="40% - Accent5 4 9" xfId="2205" xr:uid="{DDE2D342-D464-4B6D-BB98-3C4FB53F560C}"/>
    <cellStyle name="40% - Accent5 4 9 2" xfId="30947" xr:uid="{85D75810-8F54-4190-B29F-553BF26FAF79}"/>
    <cellStyle name="40% - Accent5 40" xfId="4831" xr:uid="{68E2AF96-C881-47AB-98FE-C0F3E3E65680}"/>
    <cellStyle name="40% - Accent5 40 2" xfId="6182" xr:uid="{898DF580-0518-42B8-8144-BE6E19DA07A8}"/>
    <cellStyle name="40% - Accent5 40 2 2" xfId="11894" xr:uid="{8FC6FED4-E115-47D0-870F-83DF7912BE7D}"/>
    <cellStyle name="40% - Accent5 40 2 2 2" xfId="40572" xr:uid="{43D2982E-538E-4BA4-83B8-D83D18CF02F7}"/>
    <cellStyle name="40% - Accent5 40 2 3" xfId="20747" xr:uid="{0A105BB8-20DA-419E-BE72-F5D3306664F1}"/>
    <cellStyle name="40% - Accent5 40 2 3 2" xfId="49424" xr:uid="{72926323-8146-4604-94A1-7084A2B06AAF}"/>
    <cellStyle name="40% - Accent5 40 2 4" xfId="34867" xr:uid="{9D3D8455-EDB4-4EE2-A368-6DFC9C03D5CF}"/>
    <cellStyle name="40% - Accent5 40 3" xfId="7599" xr:uid="{D0DD0231-C44B-4C42-9419-4C9BDF8D4CFC}"/>
    <cellStyle name="40% - Accent5 40 3 2" xfId="13311" xr:uid="{D2713EA4-A40B-4EEA-8677-3A8E8EE53296}"/>
    <cellStyle name="40% - Accent5 40 3 2 2" xfId="41989" xr:uid="{128F1004-8AF0-44AF-BF87-4B01DD86A40C}"/>
    <cellStyle name="40% - Accent5 40 3 3" xfId="22164" xr:uid="{28AA5F3A-E344-4248-85CB-8DD400788E40}"/>
    <cellStyle name="40% - Accent5 40 3 3 2" xfId="50841" xr:uid="{9627FE0A-1AA5-46AA-91BF-B2CC7F99726F}"/>
    <cellStyle name="40% - Accent5 40 3 4" xfId="36284" xr:uid="{985A7AB5-48B4-4E29-9D94-CCA23796FFF0}"/>
    <cellStyle name="40% - Accent5 40 4" xfId="9016" xr:uid="{FCEE06CD-0D98-4C4C-9F80-A48DAEA73F89}"/>
    <cellStyle name="40% - Accent5 40 4 2" xfId="14728" xr:uid="{FDC584DC-80BF-4EC8-92D4-8723AE7AE7B8}"/>
    <cellStyle name="40% - Accent5 40 4 2 2" xfId="43406" xr:uid="{103B2C0D-8D92-47FE-85FB-468AD2331574}"/>
    <cellStyle name="40% - Accent5 40 4 3" xfId="23581" xr:uid="{AD07C163-839A-4D0A-8CD2-1F9DC449C101}"/>
    <cellStyle name="40% - Accent5 40 4 3 2" xfId="52258" xr:uid="{9600F266-B5E3-459B-9D76-981C1E8C6945}"/>
    <cellStyle name="40% - Accent5 40 4 4" xfId="37701" xr:uid="{AFA13EF0-26FF-4F44-8465-FB0B4AE98F3A}"/>
    <cellStyle name="40% - Accent5 40 5" xfId="16243" xr:uid="{D502F249-34D7-47BF-9A46-CAD5B2B784B5}"/>
    <cellStyle name="40% - Accent5 40 5 2" xfId="25096" xr:uid="{8CA551E9-C3D1-4E17-AF4E-97AE899B5F36}"/>
    <cellStyle name="40% - Accent5 40 5 2 2" xfId="53773" xr:uid="{28306E40-660F-4A24-8468-8E73F1A0182C}"/>
    <cellStyle name="40% - Accent5 40 5 3" xfId="44921" xr:uid="{820C2F6E-6355-4AB4-8C49-5B392A4A91D6}"/>
    <cellStyle name="40% - Accent5 40 6" xfId="17802" xr:uid="{3B31DE58-F99A-44ED-A5F5-94D31B5D421B}"/>
    <cellStyle name="40% - Accent5 40 6 2" xfId="26655" xr:uid="{88575BD1-DE73-4B94-A3B4-153B7B82A296}"/>
    <cellStyle name="40% - Accent5 40 6 2 2" xfId="55332" xr:uid="{B1B07A72-709D-4F55-B174-BB0F10C6B173}"/>
    <cellStyle name="40% - Accent5 40 6 3" xfId="46480" xr:uid="{86854034-46B6-4764-A657-8E67C19FDEFD}"/>
    <cellStyle name="40% - Accent5 40 7" xfId="10543" xr:uid="{D85B8562-674E-40A0-AF27-762F73BF89DE}"/>
    <cellStyle name="40% - Accent5 40 7 2" xfId="28248" xr:uid="{70EF0FEE-369A-40A8-8702-CE923CF88123}"/>
    <cellStyle name="40% - Accent5 40 7 2 2" xfId="56925" xr:uid="{48F69D0D-FCFD-4F19-9753-B93E0FECE7EC}"/>
    <cellStyle name="40% - Accent5 40 7 3" xfId="39221" xr:uid="{485A8AB2-2BAB-4E23-8CE1-785F5AB3E640}"/>
    <cellStyle name="40% - Accent5 40 8" xfId="19396" xr:uid="{C98A2198-8198-4072-B88E-C49B93058E80}"/>
    <cellStyle name="40% - Accent5 40 8 2" xfId="48073" xr:uid="{1FD77F33-C675-4587-98B5-666025D59515}"/>
    <cellStyle name="40% - Accent5 40 9" xfId="33516" xr:uid="{47C672FD-BA7B-4D9A-8AEE-6EC88ED17632}"/>
    <cellStyle name="40% - Accent5 41" xfId="4853" xr:uid="{D09DC083-16B2-4544-89E4-72A5933FFFEF}"/>
    <cellStyle name="40% - Accent5 41 2" xfId="6204" xr:uid="{9BFE3FED-3616-4AAE-BC88-6523E81DD9A2}"/>
    <cellStyle name="40% - Accent5 41 2 2" xfId="11916" xr:uid="{763119AD-5F05-4054-BC98-DEDBCA3922C1}"/>
    <cellStyle name="40% - Accent5 41 2 2 2" xfId="40594" xr:uid="{9D117AA4-190B-4ED0-B652-6E9DA8480B4B}"/>
    <cellStyle name="40% - Accent5 41 2 3" xfId="20769" xr:uid="{38C7EF98-E43A-48E7-A27A-AE5819E640B6}"/>
    <cellStyle name="40% - Accent5 41 2 3 2" xfId="49446" xr:uid="{147A8240-DD3E-487F-8C19-A114D6FDD467}"/>
    <cellStyle name="40% - Accent5 41 2 4" xfId="34889" xr:uid="{DD0EEC61-42A7-45C6-9A38-934EABA448F4}"/>
    <cellStyle name="40% - Accent5 41 3" xfId="7621" xr:uid="{83BE611E-BD55-495D-A6F3-CAB747717594}"/>
    <cellStyle name="40% - Accent5 41 3 2" xfId="13333" xr:uid="{1A6E316D-0DC2-4D73-912C-BFA86B5FA70E}"/>
    <cellStyle name="40% - Accent5 41 3 2 2" xfId="42011" xr:uid="{DC46A9AD-F833-4169-8E56-7575F758D02B}"/>
    <cellStyle name="40% - Accent5 41 3 3" xfId="22186" xr:uid="{B0A54F1C-3FEA-40F7-A4E0-EAE766862E97}"/>
    <cellStyle name="40% - Accent5 41 3 3 2" xfId="50863" xr:uid="{22E96192-29FF-44C8-BEC4-F63252D01AA7}"/>
    <cellStyle name="40% - Accent5 41 3 4" xfId="36306" xr:uid="{13AD3266-CA19-4B7B-8346-B936C36CA3A4}"/>
    <cellStyle name="40% - Accent5 41 4" xfId="9038" xr:uid="{39022ECB-8179-4341-B0E4-58943456E162}"/>
    <cellStyle name="40% - Accent5 41 4 2" xfId="14750" xr:uid="{BF9E4277-6673-41F5-A304-248F0066C809}"/>
    <cellStyle name="40% - Accent5 41 4 2 2" xfId="43428" xr:uid="{0353BE26-FDD0-4897-BE57-7BAB43862DC3}"/>
    <cellStyle name="40% - Accent5 41 4 3" xfId="23603" xr:uid="{DB7E13C3-16C1-4324-B11C-B6CFC6654F98}"/>
    <cellStyle name="40% - Accent5 41 4 3 2" xfId="52280" xr:uid="{BDC68291-979E-4202-8C32-F66F81A871E6}"/>
    <cellStyle name="40% - Accent5 41 4 4" xfId="37723" xr:uid="{2D4E9972-C5C7-4E60-97B7-28EF952CB238}"/>
    <cellStyle name="40% - Accent5 41 5" xfId="16265" xr:uid="{B28FB25C-3DDF-436B-A626-882325C856FC}"/>
    <cellStyle name="40% - Accent5 41 5 2" xfId="25118" xr:uid="{AC0ABCCF-C704-4A83-A5C6-2AAC4DB1A9A7}"/>
    <cellStyle name="40% - Accent5 41 5 2 2" xfId="53795" xr:uid="{E6620DFA-F08D-4351-AF08-80D3018CB8FC}"/>
    <cellStyle name="40% - Accent5 41 5 3" xfId="44943" xr:uid="{6783491C-2566-4C2A-A42E-484E6E4A9814}"/>
    <cellStyle name="40% - Accent5 41 6" xfId="17824" xr:uid="{DFB31180-5CBC-4D60-88E1-F48882BBED37}"/>
    <cellStyle name="40% - Accent5 41 6 2" xfId="26677" xr:uid="{AE53D622-13EA-4728-B6FD-4F5333CF2529}"/>
    <cellStyle name="40% - Accent5 41 6 2 2" xfId="55354" xr:uid="{F2E414B3-00CA-4FFD-8395-57273D7081E1}"/>
    <cellStyle name="40% - Accent5 41 6 3" xfId="46502" xr:uid="{CEAB6FDB-8467-4ECF-AA67-C6EE6A6A1EA3}"/>
    <cellStyle name="40% - Accent5 41 7" xfId="10565" xr:uid="{EC2FF32E-5A0C-444E-B7D6-CA7EE3D6FE18}"/>
    <cellStyle name="40% - Accent5 41 7 2" xfId="28270" xr:uid="{A92E0976-4362-480E-9ABE-D7BD46C115F4}"/>
    <cellStyle name="40% - Accent5 41 7 2 2" xfId="56947" xr:uid="{9A69409E-704D-4A32-A861-9257757632E4}"/>
    <cellStyle name="40% - Accent5 41 7 3" xfId="39243" xr:uid="{C158AAA6-838C-475E-91D8-6D5F52E2CDD8}"/>
    <cellStyle name="40% - Accent5 41 8" xfId="19418" xr:uid="{7884C21C-7A64-4AAE-A5C9-5D9010FBBD44}"/>
    <cellStyle name="40% - Accent5 41 8 2" xfId="48095" xr:uid="{46E5B704-869E-4C8D-A9ED-4C5489886118}"/>
    <cellStyle name="40% - Accent5 41 9" xfId="33538" xr:uid="{DC7DDEE1-B3DE-4D97-B473-BFCD7E6BC91E}"/>
    <cellStyle name="40% - Accent5 42" xfId="4875" xr:uid="{3BF13233-2F76-4881-B35A-726714B62D14}"/>
    <cellStyle name="40% - Accent5 42 2" xfId="6226" xr:uid="{5F8BC2C9-C536-4CF7-9228-690D7A208460}"/>
    <cellStyle name="40% - Accent5 42 2 2" xfId="11938" xr:uid="{F3151EFC-422B-49E2-BFDC-5B9207C2E0E6}"/>
    <cellStyle name="40% - Accent5 42 2 2 2" xfId="40616" xr:uid="{EB1B1237-FF4B-4CE9-9ABE-E6E421B2D82A}"/>
    <cellStyle name="40% - Accent5 42 2 3" xfId="20791" xr:uid="{60F66964-9386-48EE-BC1E-72FE686B09C1}"/>
    <cellStyle name="40% - Accent5 42 2 3 2" xfId="49468" xr:uid="{22B6AAE9-35B0-4A28-8F4D-0C7FAB852969}"/>
    <cellStyle name="40% - Accent5 42 2 4" xfId="34911" xr:uid="{F881FC0B-6D5A-4427-9F1C-46BDC908DF07}"/>
    <cellStyle name="40% - Accent5 42 3" xfId="7643" xr:uid="{7B2E4FCC-04DC-4B88-8CC1-18806816E325}"/>
    <cellStyle name="40% - Accent5 42 3 2" xfId="13355" xr:uid="{6888D8C5-EF09-471B-A08B-AD2B28419EF6}"/>
    <cellStyle name="40% - Accent5 42 3 2 2" xfId="42033" xr:uid="{7BC4371E-1A24-4B34-9735-8254ABD0A3B1}"/>
    <cellStyle name="40% - Accent5 42 3 3" xfId="22208" xr:uid="{3B865B25-6E4C-4BC5-AFDF-8E2BEB054D31}"/>
    <cellStyle name="40% - Accent5 42 3 3 2" xfId="50885" xr:uid="{635C7D2C-F05D-44D0-96E5-D19CEB11B624}"/>
    <cellStyle name="40% - Accent5 42 3 4" xfId="36328" xr:uid="{55682D91-223B-4E6C-80FE-A810385CCEC0}"/>
    <cellStyle name="40% - Accent5 42 4" xfId="9060" xr:uid="{356B34B9-9367-439A-AF9D-9EEF768BFD59}"/>
    <cellStyle name="40% - Accent5 42 4 2" xfId="14772" xr:uid="{FB416C96-EF46-4A64-A40E-957378E983DC}"/>
    <cellStyle name="40% - Accent5 42 4 2 2" xfId="43450" xr:uid="{12E3EF54-6C9A-411E-80E0-F454E3A160BB}"/>
    <cellStyle name="40% - Accent5 42 4 3" xfId="23625" xr:uid="{C34FC3F0-FEA0-4470-ACE2-6C94049FCBE3}"/>
    <cellStyle name="40% - Accent5 42 4 3 2" xfId="52302" xr:uid="{42C521C7-EB05-4530-9635-83101246F797}"/>
    <cellStyle name="40% - Accent5 42 4 4" xfId="37745" xr:uid="{2EE372BF-F14D-4567-9FDF-E04A2EBDE61C}"/>
    <cellStyle name="40% - Accent5 42 5" xfId="16287" xr:uid="{36CA26BA-D975-4E25-93AF-8CFE38632C45}"/>
    <cellStyle name="40% - Accent5 42 5 2" xfId="25140" xr:uid="{B4BB700C-DAE0-4B1A-9A0E-19609D1C337C}"/>
    <cellStyle name="40% - Accent5 42 5 2 2" xfId="53817" xr:uid="{3FDBED53-9965-412C-BE47-C90304E86423}"/>
    <cellStyle name="40% - Accent5 42 5 3" xfId="44965" xr:uid="{ADE3767E-A0EC-48A2-AB15-A6EA84685E76}"/>
    <cellStyle name="40% - Accent5 42 6" xfId="17846" xr:uid="{F2F06D7C-A3BA-4331-AC47-DA7B2433FC28}"/>
    <cellStyle name="40% - Accent5 42 6 2" xfId="26699" xr:uid="{FBD85E9A-2C32-4A40-8952-45A2B6337A52}"/>
    <cellStyle name="40% - Accent5 42 6 2 2" xfId="55376" xr:uid="{3E68932F-FE08-4B88-AAAC-103920C2C857}"/>
    <cellStyle name="40% - Accent5 42 6 3" xfId="46524" xr:uid="{09CC99F9-36D7-4C4F-8846-961D514AEE9E}"/>
    <cellStyle name="40% - Accent5 42 7" xfId="10587" xr:uid="{90FC6319-ADA9-4F60-932D-6A4F7161477E}"/>
    <cellStyle name="40% - Accent5 42 7 2" xfId="28292" xr:uid="{23E13E17-9852-4750-9AD2-9925933FF9CB}"/>
    <cellStyle name="40% - Accent5 42 7 2 2" xfId="56969" xr:uid="{568DDA02-67AF-4560-BAB1-F46FB1708402}"/>
    <cellStyle name="40% - Accent5 42 7 3" xfId="39265" xr:uid="{4858095F-A22C-4D1D-88B0-D248A236254F}"/>
    <cellStyle name="40% - Accent5 42 8" xfId="19440" xr:uid="{9ECDB036-24E8-40C2-8155-AB82D38EE269}"/>
    <cellStyle name="40% - Accent5 42 8 2" xfId="48117" xr:uid="{15031B8D-4D6A-4CA7-B9FA-7B728819BC67}"/>
    <cellStyle name="40% - Accent5 42 9" xfId="33560" xr:uid="{413E6544-690E-4527-B0C3-2DEC01A60938}"/>
    <cellStyle name="40% - Accent5 43" xfId="4897" xr:uid="{8DDFC0E0-F803-4F98-98D0-480287BC6B03}"/>
    <cellStyle name="40% - Accent5 43 2" xfId="6248" xr:uid="{6AF773F8-FA29-4149-A81D-7EDDA00D31DC}"/>
    <cellStyle name="40% - Accent5 43 2 2" xfId="11960" xr:uid="{BD3E5708-0E01-41B4-AE34-DC97E3AD56C7}"/>
    <cellStyle name="40% - Accent5 43 2 2 2" xfId="40638" xr:uid="{52FC48DF-6ED7-4B7E-AB1E-2C1C12FC2295}"/>
    <cellStyle name="40% - Accent5 43 2 3" xfId="20813" xr:uid="{F898F1AE-2722-448C-A5BF-02045BB5DB6F}"/>
    <cellStyle name="40% - Accent5 43 2 3 2" xfId="49490" xr:uid="{BBC5397B-31A6-4BE4-8769-96E486E67174}"/>
    <cellStyle name="40% - Accent5 43 2 4" xfId="34933" xr:uid="{A0D13D95-0585-4573-BE81-1F8415CE0B38}"/>
    <cellStyle name="40% - Accent5 43 3" xfId="7665" xr:uid="{6896B329-DDA5-40C4-95EA-C7404944A7FD}"/>
    <cellStyle name="40% - Accent5 43 3 2" xfId="13377" xr:uid="{9C3A62F9-8029-42E8-B1F7-C4FF942E5795}"/>
    <cellStyle name="40% - Accent5 43 3 2 2" xfId="42055" xr:uid="{F353A752-8F50-4B50-B895-E82EED36E1B9}"/>
    <cellStyle name="40% - Accent5 43 3 3" xfId="22230" xr:uid="{309DA709-9061-4620-9A5F-8B6D26496C52}"/>
    <cellStyle name="40% - Accent5 43 3 3 2" xfId="50907" xr:uid="{E15065C9-CD98-4373-B72F-5E2C791B7EF7}"/>
    <cellStyle name="40% - Accent5 43 3 4" xfId="36350" xr:uid="{DE08FAF0-B9A6-4691-82CD-7F9185E40202}"/>
    <cellStyle name="40% - Accent5 43 4" xfId="9082" xr:uid="{D70A2ABC-F62F-453F-A06B-896F720EB33D}"/>
    <cellStyle name="40% - Accent5 43 4 2" xfId="14794" xr:uid="{5AE6040D-28C9-48C6-9000-AB214B0FDE25}"/>
    <cellStyle name="40% - Accent5 43 4 2 2" xfId="43472" xr:uid="{638B5228-C66A-43FA-8E06-99EA21C86790}"/>
    <cellStyle name="40% - Accent5 43 4 3" xfId="23647" xr:uid="{E56DE6CB-2362-4DF1-B903-80193D165655}"/>
    <cellStyle name="40% - Accent5 43 4 3 2" xfId="52324" xr:uid="{57DC6090-AF1E-43B0-9E84-C6EAB9FB74F3}"/>
    <cellStyle name="40% - Accent5 43 4 4" xfId="37767" xr:uid="{DC85106F-4E14-4A27-8780-177251332662}"/>
    <cellStyle name="40% - Accent5 43 5" xfId="16309" xr:uid="{526F729D-8A41-43D6-8C6C-69278D2273D4}"/>
    <cellStyle name="40% - Accent5 43 5 2" xfId="25162" xr:uid="{313751CB-C9A0-41DE-A93D-F262BDBACFCB}"/>
    <cellStyle name="40% - Accent5 43 5 2 2" xfId="53839" xr:uid="{AC97C8C0-B7F6-4206-9608-2742CEE5DD44}"/>
    <cellStyle name="40% - Accent5 43 5 3" xfId="44987" xr:uid="{F3D50DA1-3FC2-4513-BE70-0012F831B6BE}"/>
    <cellStyle name="40% - Accent5 43 6" xfId="17868" xr:uid="{A17D179E-93C9-468E-8244-4B4A640BDA4D}"/>
    <cellStyle name="40% - Accent5 43 6 2" xfId="26721" xr:uid="{F83FD7C9-B97E-4AB4-BD61-7DC348E8A423}"/>
    <cellStyle name="40% - Accent5 43 6 2 2" xfId="55398" xr:uid="{5553A80E-DEF6-4ECE-9280-671E577C00ED}"/>
    <cellStyle name="40% - Accent5 43 6 3" xfId="46546" xr:uid="{D8FB07B6-7171-40DE-96A3-79348A3641BC}"/>
    <cellStyle name="40% - Accent5 43 7" xfId="10609" xr:uid="{1BC8557A-54FB-49BF-BCB0-8B76A5BAB73F}"/>
    <cellStyle name="40% - Accent5 43 7 2" xfId="28314" xr:uid="{93B98097-874B-4AFF-98F7-847DB34BBDD9}"/>
    <cellStyle name="40% - Accent5 43 7 2 2" xfId="56991" xr:uid="{10C1F4D2-68E7-4BEF-A01A-BC38A90586E1}"/>
    <cellStyle name="40% - Accent5 43 7 3" xfId="39287" xr:uid="{54712DE0-61B4-4E04-AE6D-0A079257827F}"/>
    <cellStyle name="40% - Accent5 43 8" xfId="19462" xr:uid="{F00BEA41-31BF-4811-8F47-D231C7CC3AF9}"/>
    <cellStyle name="40% - Accent5 43 8 2" xfId="48139" xr:uid="{199FAEDB-BD9D-4664-B348-98485E047E7A}"/>
    <cellStyle name="40% - Accent5 43 9" xfId="33582" xr:uid="{8DEC83AB-04E3-4EF0-BDD9-F53B24ACC609}"/>
    <cellStyle name="40% - Accent5 44" xfId="4919" xr:uid="{FDAB3E04-4431-4EC5-B4E7-80345712BB9F}"/>
    <cellStyle name="40% - Accent5 44 2" xfId="6270" xr:uid="{50D6049E-DD89-409B-B708-BB1D9FDC9CA3}"/>
    <cellStyle name="40% - Accent5 44 2 2" xfId="11982" xr:uid="{89A40301-1329-4DA8-B52B-F27D1E3F623F}"/>
    <cellStyle name="40% - Accent5 44 2 2 2" xfId="40660" xr:uid="{CB2FB0D1-60A1-4839-830F-930A74D9036C}"/>
    <cellStyle name="40% - Accent5 44 2 3" xfId="20835" xr:uid="{B9A5984C-069B-40D2-B2F3-F0411214237E}"/>
    <cellStyle name="40% - Accent5 44 2 3 2" xfId="49512" xr:uid="{568A7D0A-AB00-48B6-9481-89B2E0688701}"/>
    <cellStyle name="40% - Accent5 44 2 4" xfId="34955" xr:uid="{72F840B1-7818-4045-BE83-41CFE803F1CF}"/>
    <cellStyle name="40% - Accent5 44 3" xfId="7687" xr:uid="{997DDB47-F38E-4B20-82B8-E8B085002E54}"/>
    <cellStyle name="40% - Accent5 44 3 2" xfId="13399" xr:uid="{181F503A-F115-4C76-8867-23531244C82C}"/>
    <cellStyle name="40% - Accent5 44 3 2 2" xfId="42077" xr:uid="{A85E9C30-A496-4E0D-9C9E-4FDBE1929B19}"/>
    <cellStyle name="40% - Accent5 44 3 3" xfId="22252" xr:uid="{F5D771D8-D685-4544-ABE4-78DB4FFE18AA}"/>
    <cellStyle name="40% - Accent5 44 3 3 2" xfId="50929" xr:uid="{80314635-63CC-4004-85DC-E6891963F92C}"/>
    <cellStyle name="40% - Accent5 44 3 4" xfId="36372" xr:uid="{1B0B9029-BBB6-43DE-9290-3825E147E958}"/>
    <cellStyle name="40% - Accent5 44 4" xfId="9104" xr:uid="{8719A3BF-0D29-4315-87C4-18DEA751F701}"/>
    <cellStyle name="40% - Accent5 44 4 2" xfId="14816" xr:uid="{A75866EE-F26B-44C8-B4B9-B9432E48EDC2}"/>
    <cellStyle name="40% - Accent5 44 4 2 2" xfId="43494" xr:uid="{7830BA10-33DD-4B4E-A4A6-96F4D3B08D2D}"/>
    <cellStyle name="40% - Accent5 44 4 3" xfId="23669" xr:uid="{CC823921-051B-42B7-82D9-8968FA9AB5F2}"/>
    <cellStyle name="40% - Accent5 44 4 3 2" xfId="52346" xr:uid="{BD2F43D0-82FA-4EEC-A831-D57A2568FB8D}"/>
    <cellStyle name="40% - Accent5 44 4 4" xfId="37789" xr:uid="{27F447E9-E5F5-4B2D-B37C-15A70825D279}"/>
    <cellStyle name="40% - Accent5 44 5" xfId="16331" xr:uid="{63B66BB8-9507-4F1D-AD36-AB3E73F0DA30}"/>
    <cellStyle name="40% - Accent5 44 5 2" xfId="25184" xr:uid="{04CB9A23-880F-4081-99AC-E67965B40B9B}"/>
    <cellStyle name="40% - Accent5 44 5 2 2" xfId="53861" xr:uid="{AF2FC638-26CF-46E9-8C9F-DB7D4EF41DDE}"/>
    <cellStyle name="40% - Accent5 44 5 3" xfId="45009" xr:uid="{166D768D-5A81-4E58-AAAA-07F81A4DC7D2}"/>
    <cellStyle name="40% - Accent5 44 6" xfId="17890" xr:uid="{44C634C9-6038-492D-9FC0-740DDF17ED2B}"/>
    <cellStyle name="40% - Accent5 44 6 2" xfId="26743" xr:uid="{A74A056F-08F5-418C-B2C4-A3C70EA59033}"/>
    <cellStyle name="40% - Accent5 44 6 2 2" xfId="55420" xr:uid="{C3F32347-8EC7-44F5-905E-4417AC875B02}"/>
    <cellStyle name="40% - Accent5 44 6 3" xfId="46568" xr:uid="{464C8CB6-097D-4E60-A5DE-7F7EF236C3D8}"/>
    <cellStyle name="40% - Accent5 44 7" xfId="10631" xr:uid="{89B8B85A-8091-4FDB-93EC-96902C03B3F7}"/>
    <cellStyle name="40% - Accent5 44 7 2" xfId="28336" xr:uid="{7D7B0761-5228-4B91-BA74-5DFE3B6B3F51}"/>
    <cellStyle name="40% - Accent5 44 7 2 2" xfId="57013" xr:uid="{C5A0E6FB-EA45-4EC6-8C41-1DFB3669B1E3}"/>
    <cellStyle name="40% - Accent5 44 7 3" xfId="39309" xr:uid="{F26F6D2B-6B8F-441B-B449-F1AB8753E243}"/>
    <cellStyle name="40% - Accent5 44 8" xfId="19484" xr:uid="{A43D897E-CAA5-412B-BB9C-31430A6BE462}"/>
    <cellStyle name="40% - Accent5 44 8 2" xfId="48161" xr:uid="{AA2D5760-0260-44CE-B750-DA3E2752955C}"/>
    <cellStyle name="40% - Accent5 44 9" xfId="33604" xr:uid="{190B09B4-BAB6-4ECE-8CD6-E41C6424EF00}"/>
    <cellStyle name="40% - Accent5 45" xfId="4941" xr:uid="{BFA32FCD-9871-4582-A2DC-3EB3076B77F1}"/>
    <cellStyle name="40% - Accent5 45 2" xfId="6292" xr:uid="{E93E3679-2921-48C4-BBF9-9BC379EB9A1F}"/>
    <cellStyle name="40% - Accent5 45 2 2" xfId="12004" xr:uid="{B3029C09-34E2-4615-950A-3C10322AB76F}"/>
    <cellStyle name="40% - Accent5 45 2 2 2" xfId="40682" xr:uid="{C7091693-24AE-405A-8330-7744AFEA87BB}"/>
    <cellStyle name="40% - Accent5 45 2 3" xfId="20857" xr:uid="{1BDCA530-4FEF-42FD-A72D-0171214B1C84}"/>
    <cellStyle name="40% - Accent5 45 2 3 2" xfId="49534" xr:uid="{1A245C6C-8310-4F05-9F1C-95B3A7D857EE}"/>
    <cellStyle name="40% - Accent5 45 2 4" xfId="34977" xr:uid="{3ABCAE89-1CC1-47D5-835F-268672B11F56}"/>
    <cellStyle name="40% - Accent5 45 3" xfId="7709" xr:uid="{D2BB5A9E-E5CA-4CC8-B828-0185D264002E}"/>
    <cellStyle name="40% - Accent5 45 3 2" xfId="13421" xr:uid="{61756CEC-FBB2-401A-9345-F4095063D9E9}"/>
    <cellStyle name="40% - Accent5 45 3 2 2" xfId="42099" xr:uid="{B51DFB4A-AD30-4972-A93F-A96EF0750694}"/>
    <cellStyle name="40% - Accent5 45 3 3" xfId="22274" xr:uid="{5DF01412-E4D7-4BC6-B256-747552D53E18}"/>
    <cellStyle name="40% - Accent5 45 3 3 2" xfId="50951" xr:uid="{D838164B-1A8B-4F94-B4B5-7B5C0C1D8174}"/>
    <cellStyle name="40% - Accent5 45 3 4" xfId="36394" xr:uid="{F343E47A-26D0-433C-AB6A-5BC2CE186971}"/>
    <cellStyle name="40% - Accent5 45 4" xfId="9126" xr:uid="{7F51F3FB-2495-49D5-A32F-929F75220A08}"/>
    <cellStyle name="40% - Accent5 45 4 2" xfId="14838" xr:uid="{B7149744-067B-42B5-BE38-E1FB371A6BA2}"/>
    <cellStyle name="40% - Accent5 45 4 2 2" xfId="43516" xr:uid="{2DEEEB3F-A252-46BE-99A9-738919F6EBDE}"/>
    <cellStyle name="40% - Accent5 45 4 3" xfId="23691" xr:uid="{A9D12D04-BCE6-44A5-9137-2F247EB42557}"/>
    <cellStyle name="40% - Accent5 45 4 3 2" xfId="52368" xr:uid="{67BC141C-FFDC-4BE2-ABB7-E879D7B1E08F}"/>
    <cellStyle name="40% - Accent5 45 4 4" xfId="37811" xr:uid="{D48356B7-4322-44B2-825F-285616881C3B}"/>
    <cellStyle name="40% - Accent5 45 5" xfId="16353" xr:uid="{3F6F1A47-2ADE-4E50-BAA6-F23568583392}"/>
    <cellStyle name="40% - Accent5 45 5 2" xfId="25206" xr:uid="{0C3EDCBF-2D05-4ADF-905A-FE2A06BF294B}"/>
    <cellStyle name="40% - Accent5 45 5 2 2" xfId="53883" xr:uid="{489BF1B0-7C2A-4F0D-8DF2-DE7A0D229D57}"/>
    <cellStyle name="40% - Accent5 45 5 3" xfId="45031" xr:uid="{D00CFE9B-7740-4F12-ABF6-71A932DB1B25}"/>
    <cellStyle name="40% - Accent5 45 6" xfId="17912" xr:uid="{A92B2BEA-E276-4023-9308-AB8EBBE88BE1}"/>
    <cellStyle name="40% - Accent5 45 6 2" xfId="26765" xr:uid="{840E9855-B3AF-4E29-9E7F-00016DA9C377}"/>
    <cellStyle name="40% - Accent5 45 6 2 2" xfId="55442" xr:uid="{D790E0FF-4855-46A8-B4C5-A9D13D022305}"/>
    <cellStyle name="40% - Accent5 45 6 3" xfId="46590" xr:uid="{95941910-67FA-4E67-A36C-CE266CBD1029}"/>
    <cellStyle name="40% - Accent5 45 7" xfId="10653" xr:uid="{C776B289-FF6A-4208-ABFF-FFB92CF71063}"/>
    <cellStyle name="40% - Accent5 45 7 2" xfId="28358" xr:uid="{22709349-331E-4A4B-A9B3-643B6C155C0F}"/>
    <cellStyle name="40% - Accent5 45 7 2 2" xfId="57035" xr:uid="{850B463A-C9F2-4250-9A4C-CC46D37843FC}"/>
    <cellStyle name="40% - Accent5 45 7 3" xfId="39331" xr:uid="{605F3667-A7CD-420C-ACE5-2DE09BA6C234}"/>
    <cellStyle name="40% - Accent5 45 8" xfId="19506" xr:uid="{B7CE7AAE-BD0D-4045-9746-1424D796D5A7}"/>
    <cellStyle name="40% - Accent5 45 8 2" xfId="48183" xr:uid="{DD1318B1-B567-4B55-8C4B-A4A8CF4ADFE2}"/>
    <cellStyle name="40% - Accent5 45 9" xfId="33626" xr:uid="{565E1681-95DF-4D98-A81E-29ABD3B60E9F}"/>
    <cellStyle name="40% - Accent5 46" xfId="4963" xr:uid="{9624C89F-CEE8-4621-833E-5FFF1114A6EC}"/>
    <cellStyle name="40% - Accent5 46 2" xfId="6314" xr:uid="{9CEBCEFF-626B-4284-9F7E-5F48D5BCBE5F}"/>
    <cellStyle name="40% - Accent5 46 2 2" xfId="12026" xr:uid="{38996800-560B-4189-B8B7-3A2C83D99B28}"/>
    <cellStyle name="40% - Accent5 46 2 2 2" xfId="40704" xr:uid="{F3A66627-63F4-44AE-BBD2-CBFEA5642164}"/>
    <cellStyle name="40% - Accent5 46 2 3" xfId="20879" xr:uid="{320B10F3-0AE9-4970-9030-F08A6E2A2DCC}"/>
    <cellStyle name="40% - Accent5 46 2 3 2" xfId="49556" xr:uid="{CD9400BF-3082-4B7C-9ABD-A2B4DFCC4530}"/>
    <cellStyle name="40% - Accent5 46 2 4" xfId="34999" xr:uid="{65F9FB6B-112D-482B-BCA4-BBFF4175E2DA}"/>
    <cellStyle name="40% - Accent5 46 3" xfId="7731" xr:uid="{40E1E489-2E4E-4352-894E-88197FA582F3}"/>
    <cellStyle name="40% - Accent5 46 3 2" xfId="13443" xr:uid="{33E64F9D-A4EC-48F1-8895-DB7B08A8CDB9}"/>
    <cellStyle name="40% - Accent5 46 3 2 2" xfId="42121" xr:uid="{526C84D9-A801-45A1-B71E-A95C51AB7B4A}"/>
    <cellStyle name="40% - Accent5 46 3 3" xfId="22296" xr:uid="{3A2FFAF4-34AF-4ED7-8240-381DFB89B69F}"/>
    <cellStyle name="40% - Accent5 46 3 3 2" xfId="50973" xr:uid="{30712793-A7BF-4FB6-8C30-20273487F8D7}"/>
    <cellStyle name="40% - Accent5 46 3 4" xfId="36416" xr:uid="{6AFE1E59-6DB2-4208-A51C-1933671CB767}"/>
    <cellStyle name="40% - Accent5 46 4" xfId="9148" xr:uid="{4AB84405-D46D-4310-B3EF-B39DBFF3C49C}"/>
    <cellStyle name="40% - Accent5 46 4 2" xfId="14860" xr:uid="{571614E8-E3C6-4A8A-97E8-9D45917F13FB}"/>
    <cellStyle name="40% - Accent5 46 4 2 2" xfId="43538" xr:uid="{D73B6070-5A3C-49AF-8C75-31287EE5DC5D}"/>
    <cellStyle name="40% - Accent5 46 4 3" xfId="23713" xr:uid="{B877277F-16B8-47E1-B69F-1CC941807FDE}"/>
    <cellStyle name="40% - Accent5 46 4 3 2" xfId="52390" xr:uid="{C23DE313-9F9F-4C27-90A2-349C86BE067C}"/>
    <cellStyle name="40% - Accent5 46 4 4" xfId="37833" xr:uid="{4A164F28-45F7-4B23-B1FC-C00B8C7CFDFD}"/>
    <cellStyle name="40% - Accent5 46 5" xfId="16375" xr:uid="{79C5C0B5-C177-454E-9051-126155CEAF8F}"/>
    <cellStyle name="40% - Accent5 46 5 2" xfId="25228" xr:uid="{B1EC4FBA-AA38-4717-A829-10BF4F451B08}"/>
    <cellStyle name="40% - Accent5 46 5 2 2" xfId="53905" xr:uid="{7111EA2F-CC2B-47B1-80E5-CBC08352014E}"/>
    <cellStyle name="40% - Accent5 46 5 3" xfId="45053" xr:uid="{4E527D6E-EA5B-4557-ACAF-3B5A9055F6F3}"/>
    <cellStyle name="40% - Accent5 46 6" xfId="17934" xr:uid="{1B349036-63B6-45CC-B2EC-46A6F1A57E13}"/>
    <cellStyle name="40% - Accent5 46 6 2" xfId="26787" xr:uid="{9A7A0467-1EFE-4956-91A9-4A9CD3998048}"/>
    <cellStyle name="40% - Accent5 46 6 2 2" xfId="55464" xr:uid="{F3F0198F-0A6A-48BD-AEA7-0764A25263AF}"/>
    <cellStyle name="40% - Accent5 46 6 3" xfId="46612" xr:uid="{E8FF4FF1-D5F6-4C52-A540-33A3521640C7}"/>
    <cellStyle name="40% - Accent5 46 7" xfId="10675" xr:uid="{BAB69C2B-BACD-41D1-B8DF-6BFFB539BCFE}"/>
    <cellStyle name="40% - Accent5 46 7 2" xfId="28380" xr:uid="{0C43D085-A6CE-4808-A2C9-174B265A03BD}"/>
    <cellStyle name="40% - Accent5 46 7 2 2" xfId="57057" xr:uid="{4B7CB1E9-CD72-49E9-88E3-0E6E6E87FF03}"/>
    <cellStyle name="40% - Accent5 46 7 3" xfId="39353" xr:uid="{80414D0D-F301-4E70-9540-41FEEDC48C5E}"/>
    <cellStyle name="40% - Accent5 46 8" xfId="19528" xr:uid="{A5FA823A-F406-490A-9C83-6FCC83531804}"/>
    <cellStyle name="40% - Accent5 46 8 2" xfId="48205" xr:uid="{7EC274E5-5289-4252-BA56-C7C6F4C12BB2}"/>
    <cellStyle name="40% - Accent5 46 9" xfId="33648" xr:uid="{F025C6A8-F717-4609-A41A-271891FBCA62}"/>
    <cellStyle name="40% - Accent5 47" xfId="4985" xr:uid="{7B0B8625-0453-448C-B49F-DAEF066A90F8}"/>
    <cellStyle name="40% - Accent5 47 2" xfId="6336" xr:uid="{33CF3626-8914-4707-AEB6-22BCADC4E5C4}"/>
    <cellStyle name="40% - Accent5 47 2 2" xfId="12048" xr:uid="{03835AE4-9D4A-46B5-84A6-4C44E6DF6846}"/>
    <cellStyle name="40% - Accent5 47 2 2 2" xfId="40726" xr:uid="{14ADF538-0861-4279-9B38-08D08B395C31}"/>
    <cellStyle name="40% - Accent5 47 2 3" xfId="20901" xr:uid="{5F29D41C-9346-4EDC-99BD-975BEE71BC0A}"/>
    <cellStyle name="40% - Accent5 47 2 3 2" xfId="49578" xr:uid="{B188EB77-38E0-407C-BEFA-A5ADC584037F}"/>
    <cellStyle name="40% - Accent5 47 2 4" xfId="35021" xr:uid="{4D110272-2075-4B9A-88E3-0B258B0439F8}"/>
    <cellStyle name="40% - Accent5 47 3" xfId="7753" xr:uid="{7F5FFA3D-61AA-4DFC-BFCD-276A8EC6E892}"/>
    <cellStyle name="40% - Accent5 47 3 2" xfId="13465" xr:uid="{CCD6006F-75B4-4E7A-A3EC-A6042E6266C6}"/>
    <cellStyle name="40% - Accent5 47 3 2 2" xfId="42143" xr:uid="{941271CF-0F07-43F9-9B87-5EF057332D0A}"/>
    <cellStyle name="40% - Accent5 47 3 3" xfId="22318" xr:uid="{FC5124B6-1B84-4ACA-A076-B580F7DD7E3C}"/>
    <cellStyle name="40% - Accent5 47 3 3 2" xfId="50995" xr:uid="{B5F73BCB-92B3-4FE0-8E3E-EFECEC37BD6F}"/>
    <cellStyle name="40% - Accent5 47 3 4" xfId="36438" xr:uid="{31FAAC21-B1AB-4DFF-96EA-BFB9E4EB486A}"/>
    <cellStyle name="40% - Accent5 47 4" xfId="9170" xr:uid="{C10FE5FD-07B8-41DC-8494-FD58EEE3F83F}"/>
    <cellStyle name="40% - Accent5 47 4 2" xfId="14882" xr:uid="{711B68DE-EFFD-48FA-B33E-82268AA3A600}"/>
    <cellStyle name="40% - Accent5 47 4 2 2" xfId="43560" xr:uid="{A5176B0D-8139-4458-A62F-58747DA9E424}"/>
    <cellStyle name="40% - Accent5 47 4 3" xfId="23735" xr:uid="{30BBA4D7-E01E-482C-A8E5-B66CB46C8380}"/>
    <cellStyle name="40% - Accent5 47 4 3 2" xfId="52412" xr:uid="{54D62B0D-ACF2-44BE-956C-182017DDAD97}"/>
    <cellStyle name="40% - Accent5 47 4 4" xfId="37855" xr:uid="{6ABE3210-73E9-4322-BBA2-ADD316006208}"/>
    <cellStyle name="40% - Accent5 47 5" xfId="16397" xr:uid="{1D83A6A4-B679-4712-954C-3800EC796867}"/>
    <cellStyle name="40% - Accent5 47 5 2" xfId="25250" xr:uid="{30A9BBEA-5447-48C1-9FA6-BDF3E4045F1A}"/>
    <cellStyle name="40% - Accent5 47 5 2 2" xfId="53927" xr:uid="{7267A35A-8BD8-4818-B59B-A6521DDBD676}"/>
    <cellStyle name="40% - Accent5 47 5 3" xfId="45075" xr:uid="{07601B54-F87D-4D9D-80BF-09F74D580170}"/>
    <cellStyle name="40% - Accent5 47 6" xfId="17956" xr:uid="{27B70F02-2D89-46B2-9C9D-994ED9181160}"/>
    <cellStyle name="40% - Accent5 47 6 2" xfId="26809" xr:uid="{CF768018-6204-4CDB-A0B2-5A235268B81B}"/>
    <cellStyle name="40% - Accent5 47 6 2 2" xfId="55486" xr:uid="{F665300D-CC8A-4BA7-AF88-3C673FFA3EE1}"/>
    <cellStyle name="40% - Accent5 47 6 3" xfId="46634" xr:uid="{E218A400-066D-49CB-AAF7-BDB4B7FFDD2A}"/>
    <cellStyle name="40% - Accent5 47 7" xfId="10697" xr:uid="{7D79ED86-581A-4EA9-A31E-92CB922639F5}"/>
    <cellStyle name="40% - Accent5 47 7 2" xfId="28402" xr:uid="{0259ACF4-3BDE-4AB5-A813-A5348DD8816A}"/>
    <cellStyle name="40% - Accent5 47 7 2 2" xfId="57079" xr:uid="{92E42D86-EC2F-41C8-840E-B72249CA33EE}"/>
    <cellStyle name="40% - Accent5 47 7 3" xfId="39375" xr:uid="{850FC92C-4BA9-41B2-B4CA-4B69E133DBE7}"/>
    <cellStyle name="40% - Accent5 47 8" xfId="19550" xr:uid="{9ADF5D8D-3C9B-4559-8AFB-DA493D5FA1A5}"/>
    <cellStyle name="40% - Accent5 47 8 2" xfId="48227" xr:uid="{F95F4529-A1A3-4731-BD53-74FD9AEE8F15}"/>
    <cellStyle name="40% - Accent5 47 9" xfId="33670" xr:uid="{C9603878-EEF9-41F6-B965-3EEAF24C3CE4}"/>
    <cellStyle name="40% - Accent5 48" xfId="5007" xr:uid="{57D8D287-B584-4144-B061-9E3F2E10F238}"/>
    <cellStyle name="40% - Accent5 48 2" xfId="6358" xr:uid="{465AF42A-6634-42A5-A9BC-D6D2F2293F92}"/>
    <cellStyle name="40% - Accent5 48 2 2" xfId="12070" xr:uid="{C31474FD-2074-45AF-8BE6-A0104483536A}"/>
    <cellStyle name="40% - Accent5 48 2 2 2" xfId="40748" xr:uid="{92543F3A-E39D-49B1-B4A0-050369D0EF4B}"/>
    <cellStyle name="40% - Accent5 48 2 3" xfId="20923" xr:uid="{655FC0C5-E6B1-4A38-AC08-4E6D584AED26}"/>
    <cellStyle name="40% - Accent5 48 2 3 2" xfId="49600" xr:uid="{71F6D483-BD8C-49E4-99AE-24F1F1F9848C}"/>
    <cellStyle name="40% - Accent5 48 2 4" xfId="35043" xr:uid="{223B952E-6DB2-44F3-A24B-06E1E585908E}"/>
    <cellStyle name="40% - Accent5 48 3" xfId="7775" xr:uid="{58E0FBB6-C81F-4AE4-B25B-E3AA31F9F9F2}"/>
    <cellStyle name="40% - Accent5 48 3 2" xfId="13487" xr:uid="{26041F59-5703-43E2-A582-B2C6A5351472}"/>
    <cellStyle name="40% - Accent5 48 3 2 2" xfId="42165" xr:uid="{42B4C214-FE07-4764-95C8-8B1EE7C72EA3}"/>
    <cellStyle name="40% - Accent5 48 3 3" xfId="22340" xr:uid="{F281304E-720E-4AC2-9D93-E3E94A8F214A}"/>
    <cellStyle name="40% - Accent5 48 3 3 2" xfId="51017" xr:uid="{94B85EE5-FE9E-4FA2-AC56-C6C568A7F049}"/>
    <cellStyle name="40% - Accent5 48 3 4" xfId="36460" xr:uid="{57F5099B-A963-4F97-9ADF-CA0C77C640BC}"/>
    <cellStyle name="40% - Accent5 48 4" xfId="9192" xr:uid="{0956A723-A365-4D92-86FA-A0CEC9E6935E}"/>
    <cellStyle name="40% - Accent5 48 4 2" xfId="14904" xr:uid="{5AFD20E7-3ADC-4F9E-B7C5-A9B258ADCBCD}"/>
    <cellStyle name="40% - Accent5 48 4 2 2" xfId="43582" xr:uid="{FC59F6EA-986D-4F5B-A25C-DD18F5E27233}"/>
    <cellStyle name="40% - Accent5 48 4 3" xfId="23757" xr:uid="{CCDEB198-DE73-4040-9613-40767EA99DAC}"/>
    <cellStyle name="40% - Accent5 48 4 3 2" xfId="52434" xr:uid="{77A4FE13-997D-4B53-86B6-19E7C97D328A}"/>
    <cellStyle name="40% - Accent5 48 4 4" xfId="37877" xr:uid="{D0B6B5FF-E2F0-4C62-A5BC-956937DC8DF3}"/>
    <cellStyle name="40% - Accent5 48 5" xfId="16419" xr:uid="{DBC5B6DA-89A1-433B-99AE-D5EBE9926312}"/>
    <cellStyle name="40% - Accent5 48 5 2" xfId="25272" xr:uid="{9F227879-0F8B-4933-9D61-7AEB0373592D}"/>
    <cellStyle name="40% - Accent5 48 5 2 2" xfId="53949" xr:uid="{EA9D37A7-477A-4AF7-A7A0-CB541BCCF2E5}"/>
    <cellStyle name="40% - Accent5 48 5 3" xfId="45097" xr:uid="{F24D5B13-57CC-4E92-97D0-4C9B98E3EF18}"/>
    <cellStyle name="40% - Accent5 48 6" xfId="17978" xr:uid="{580984D8-ECD2-4596-8DE4-F6107FBE6BB3}"/>
    <cellStyle name="40% - Accent5 48 6 2" xfId="26831" xr:uid="{CE301057-4D00-43AB-BE4C-05A1C25A084E}"/>
    <cellStyle name="40% - Accent5 48 6 2 2" xfId="55508" xr:uid="{76314B92-5398-404C-ACB5-4A1F51961269}"/>
    <cellStyle name="40% - Accent5 48 6 3" xfId="46656" xr:uid="{C4481C2D-B2D9-41D6-8846-7E4AE6E249AF}"/>
    <cellStyle name="40% - Accent5 48 7" xfId="10719" xr:uid="{DD7C80B9-E644-462A-810F-3A35EAD23254}"/>
    <cellStyle name="40% - Accent5 48 7 2" xfId="28424" xr:uid="{29B4BF41-E752-4086-B9C0-7E95A31C4233}"/>
    <cellStyle name="40% - Accent5 48 7 2 2" xfId="57101" xr:uid="{46A47836-6E7B-4230-ACD3-9C402644171B}"/>
    <cellStyle name="40% - Accent5 48 7 3" xfId="39397" xr:uid="{1C8716AA-CBBD-4D4C-BD38-A64AED009BF8}"/>
    <cellStyle name="40% - Accent5 48 8" xfId="19572" xr:uid="{F18C39F7-4506-471C-834E-CA8C8FBB2D8E}"/>
    <cellStyle name="40% - Accent5 48 8 2" xfId="48249" xr:uid="{FEF42B67-6EEE-4B18-9E4B-4F0EAB57EAF1}"/>
    <cellStyle name="40% - Accent5 48 9" xfId="33692" xr:uid="{447B6477-7796-458E-A43C-A55524F01BA8}"/>
    <cellStyle name="40% - Accent5 49" xfId="5029" xr:uid="{99ADBC96-ADA3-4126-8816-D0B702476637}"/>
    <cellStyle name="40% - Accent5 49 2" xfId="6380" xr:uid="{1D769AA0-553C-4A4A-94A7-29D3804FA656}"/>
    <cellStyle name="40% - Accent5 49 2 2" xfId="12092" xr:uid="{5C87171A-44BD-4D25-922A-2AA2C2A31EEC}"/>
    <cellStyle name="40% - Accent5 49 2 2 2" xfId="40770" xr:uid="{D6E5C890-1164-40F2-BF16-44AC8F65FA2A}"/>
    <cellStyle name="40% - Accent5 49 2 3" xfId="20945" xr:uid="{7E4DD418-8F35-4C5F-A3E9-1B56CEE70FBD}"/>
    <cellStyle name="40% - Accent5 49 2 3 2" xfId="49622" xr:uid="{D03D0AF5-4137-42B5-8E87-BE53A27A87C2}"/>
    <cellStyle name="40% - Accent5 49 2 4" xfId="35065" xr:uid="{9A8B61C3-2664-43FF-93F7-BECFF1B6F16D}"/>
    <cellStyle name="40% - Accent5 49 3" xfId="7797" xr:uid="{E868C3ED-9B56-4663-ACD7-FB90D398D9CD}"/>
    <cellStyle name="40% - Accent5 49 3 2" xfId="13509" xr:uid="{7E8A65DC-C3C5-4FFB-A457-CD94DB960151}"/>
    <cellStyle name="40% - Accent5 49 3 2 2" xfId="42187" xr:uid="{1D4D79A5-72C8-493F-8616-601EEA9EB265}"/>
    <cellStyle name="40% - Accent5 49 3 3" xfId="22362" xr:uid="{329EDA64-2699-4A20-9B04-37BA0E44CA3F}"/>
    <cellStyle name="40% - Accent5 49 3 3 2" xfId="51039" xr:uid="{6EA91F82-AD76-4A73-8A50-79F58543EE4E}"/>
    <cellStyle name="40% - Accent5 49 3 4" xfId="36482" xr:uid="{DE2DACE2-C97F-43F6-9CC9-52A57CDF7B61}"/>
    <cellStyle name="40% - Accent5 49 4" xfId="9214" xr:uid="{27AEA0A5-0136-409E-BA99-9F67824BB60B}"/>
    <cellStyle name="40% - Accent5 49 4 2" xfId="14926" xr:uid="{E71E59C3-DE18-4CC8-B366-7B3A14B5C255}"/>
    <cellStyle name="40% - Accent5 49 4 2 2" xfId="43604" xr:uid="{38F83851-DFCF-4F39-93B1-16A92AD6EFC0}"/>
    <cellStyle name="40% - Accent5 49 4 3" xfId="23779" xr:uid="{0FBFFB2F-7274-476C-B3C0-A5B36B6FE212}"/>
    <cellStyle name="40% - Accent5 49 4 3 2" xfId="52456" xr:uid="{222A7879-F909-440C-9338-A3640113F771}"/>
    <cellStyle name="40% - Accent5 49 4 4" xfId="37899" xr:uid="{5AA2A04F-94FB-4C21-A442-FEF5304EB2AC}"/>
    <cellStyle name="40% - Accent5 49 5" xfId="16441" xr:uid="{3EB1E083-7BB8-4F3E-9360-1F9A20911CF7}"/>
    <cellStyle name="40% - Accent5 49 5 2" xfId="25294" xr:uid="{E4962786-FB7C-4899-B686-7D246C1ECABB}"/>
    <cellStyle name="40% - Accent5 49 5 2 2" xfId="53971" xr:uid="{728A8940-88E2-4CA7-8AA1-96F3CCBAC3AE}"/>
    <cellStyle name="40% - Accent5 49 5 3" xfId="45119" xr:uid="{3EF65E8F-05B1-4126-90AE-1B9D086EF7DD}"/>
    <cellStyle name="40% - Accent5 49 6" xfId="18000" xr:uid="{E1E4708C-7FD3-466A-94B4-895A7668A8DE}"/>
    <cellStyle name="40% - Accent5 49 6 2" xfId="26853" xr:uid="{F9CD969E-6909-44F9-BE53-6340393D2F2B}"/>
    <cellStyle name="40% - Accent5 49 6 2 2" xfId="55530" xr:uid="{57542C01-4193-4CD8-94A4-1F62BEF78648}"/>
    <cellStyle name="40% - Accent5 49 6 3" xfId="46678" xr:uid="{5ABD6BC9-5500-425A-8B9E-6FD700D586DF}"/>
    <cellStyle name="40% - Accent5 49 7" xfId="10741" xr:uid="{F89E0A0E-A991-4BD4-BE9A-B26ACE0F7FAD}"/>
    <cellStyle name="40% - Accent5 49 7 2" xfId="28446" xr:uid="{E2562F34-9BFE-4396-91B8-E1300B550BE6}"/>
    <cellStyle name="40% - Accent5 49 7 2 2" xfId="57123" xr:uid="{8971BC91-B1B2-4320-8561-B4BA0E81B1B9}"/>
    <cellStyle name="40% - Accent5 49 7 3" xfId="39419" xr:uid="{85EC352C-296F-44E1-ACCE-62052CE743A1}"/>
    <cellStyle name="40% - Accent5 49 8" xfId="19594" xr:uid="{32342E25-45B7-4946-B517-9E6003072FFD}"/>
    <cellStyle name="40% - Accent5 49 8 2" xfId="48271" xr:uid="{D2D5550C-8B7E-4A31-B3F3-8AB3026CFB72}"/>
    <cellStyle name="40% - Accent5 49 9" xfId="33714" xr:uid="{16B4447A-FC88-42B1-B551-9BF7C1AAF0A2}"/>
    <cellStyle name="40% - Accent5 5" xfId="254" xr:uid="{141D9938-DC36-4C80-A871-668DA6000BCE}"/>
    <cellStyle name="40% - Accent5 5 10" xfId="4061" xr:uid="{B33E0B77-59D9-4D1C-83AA-6E2A34777082}"/>
    <cellStyle name="40% - Accent5 5 10 2" xfId="32746" xr:uid="{3EAB799A-C138-47DB-9EE3-E12E3FCEC3E0}"/>
    <cellStyle name="40% - Accent5 5 11" xfId="9773" xr:uid="{AD51CF16-99C7-4F91-84E1-5F304DDEF8B6}"/>
    <cellStyle name="40% - Accent5 5 11 2" xfId="38451" xr:uid="{DCA5394B-A96B-46C9-B236-37BD653A4782}"/>
    <cellStyle name="40% - Accent5 5 12" xfId="18626" xr:uid="{4F2EE288-F193-4915-B8E3-F0FFD649FE73}"/>
    <cellStyle name="40% - Accent5 5 12 2" xfId="47303" xr:uid="{0772BDD8-CB1D-4387-954A-B3133E1C10AD}"/>
    <cellStyle name="40% - Accent5 5 13" xfId="29171" xr:uid="{D0595181-BA87-4E6B-AD2A-4DB6FA2208CC}"/>
    <cellStyle name="40% - Accent5 5 2" xfId="331" xr:uid="{E2F3A7D8-E824-4BA5-BCC5-2CC515323631}"/>
    <cellStyle name="40% - Accent5 5 2 2" xfId="2298" xr:uid="{AEFBB449-97E6-4462-94C2-5D91C5519AEF}"/>
    <cellStyle name="40% - Accent5 5 2 2 2" xfId="31038" xr:uid="{246A0E5D-8678-4A05-8E06-0B70A22DFDAE}"/>
    <cellStyle name="40% - Accent5 5 2 3" xfId="5412" xr:uid="{FCEC96EE-CA44-40BC-8A8F-23BBF27DD01D}"/>
    <cellStyle name="40% - Accent5 5 2 3 2" xfId="34097" xr:uid="{F1FFA237-0C34-450F-877A-043CBC7B5D1C}"/>
    <cellStyle name="40% - Accent5 5 2 4" xfId="11124" xr:uid="{77230A9D-41E0-4CA0-901A-B9C72D16D9DD}"/>
    <cellStyle name="40% - Accent5 5 2 4 2" xfId="39802" xr:uid="{7D6F774C-099D-479C-B942-267630ABA1A6}"/>
    <cellStyle name="40% - Accent5 5 2 5" xfId="19977" xr:uid="{A378EA36-4454-4200-A398-0BCA02407F9A}"/>
    <cellStyle name="40% - Accent5 5 2 5 2" xfId="48654" xr:uid="{7485AA9D-ABCF-472E-83BD-4F2FC938D4F7}"/>
    <cellStyle name="40% - Accent5 5 2 6" xfId="29245" xr:uid="{CEA0ACC8-4E70-47FF-8D11-18A8FD6D4CA6}"/>
    <cellStyle name="40% - Accent5 5 3" xfId="440" xr:uid="{64CA6FFF-09FC-4573-BA99-AEB062D9D3A9}"/>
    <cellStyle name="40% - Accent5 5 3 2" xfId="2394" xr:uid="{1FA19506-2CAA-420D-A243-EC0F6C5C13AA}"/>
    <cellStyle name="40% - Accent5 5 3 2 2" xfId="31134" xr:uid="{9E2688CB-6842-4975-BD86-99D93AFAA807}"/>
    <cellStyle name="40% - Accent5 5 3 3" xfId="6829" xr:uid="{019886B2-0D70-4DB1-8F54-7CC3D437D0B8}"/>
    <cellStyle name="40% - Accent5 5 3 3 2" xfId="35514" xr:uid="{6DD07EEC-5BD1-4284-8A7E-1DF35ADF2F95}"/>
    <cellStyle name="40% - Accent5 5 3 4" xfId="12541" xr:uid="{AADF13E4-4A8D-4140-861A-05651E55C6B6}"/>
    <cellStyle name="40% - Accent5 5 3 4 2" xfId="41219" xr:uid="{A370BAC3-4C77-4D98-9E60-7770AF46CEE7}"/>
    <cellStyle name="40% - Accent5 5 3 5" xfId="21394" xr:uid="{BBDE255E-8422-4EAF-A4A7-798CEA9C47D5}"/>
    <cellStyle name="40% - Accent5 5 3 5 2" xfId="50071" xr:uid="{BEF615A3-9D7C-4885-9849-68D232C0DE8F}"/>
    <cellStyle name="40% - Accent5 5 3 6" xfId="29341" xr:uid="{55D30D16-36D0-49EF-9FBA-99463DFDD0B5}"/>
    <cellStyle name="40% - Accent5 5 4" xfId="559" xr:uid="{5BD513A4-3643-4C4C-ACD9-4F97A6454BD2}"/>
    <cellStyle name="40% - Accent5 5 4 2" xfId="2513" xr:uid="{476139D3-7181-48B0-84AE-CE6C34D47733}"/>
    <cellStyle name="40% - Accent5 5 4 2 2" xfId="31253" xr:uid="{9E015C55-573B-49E9-9FFA-8FD9E9E19537}"/>
    <cellStyle name="40% - Accent5 5 4 3" xfId="8246" xr:uid="{F91F0905-32F8-4B0C-9539-996373A954B6}"/>
    <cellStyle name="40% - Accent5 5 4 3 2" xfId="36931" xr:uid="{B01D45E6-8934-4E2B-A674-7B5CBEA43B9F}"/>
    <cellStyle name="40% - Accent5 5 4 4" xfId="13958" xr:uid="{40804C12-64EA-4FBE-BE18-3E55DDAC452C}"/>
    <cellStyle name="40% - Accent5 5 4 4 2" xfId="42636" xr:uid="{F67CC4EF-46E7-48E1-B046-FF1CD459B936}"/>
    <cellStyle name="40% - Accent5 5 4 5" xfId="22811" xr:uid="{FA169AD5-6ED3-4931-902B-08FBFA5CC678}"/>
    <cellStyle name="40% - Accent5 5 4 5 2" xfId="51488" xr:uid="{15980049-13C0-47AC-822B-E986F8D49553}"/>
    <cellStyle name="40% - Accent5 5 4 6" xfId="29460" xr:uid="{2A51F18E-9D59-4B69-896A-5EC3D721AD83}"/>
    <cellStyle name="40% - Accent5 5 5" xfId="700" xr:uid="{7AF011E9-C1A5-4705-BD67-F608EC015EFF}"/>
    <cellStyle name="40% - Accent5 5 5 2" xfId="2654" xr:uid="{FCAE84EC-8F38-48FC-9312-91FF3F209675}"/>
    <cellStyle name="40% - Accent5 5 5 2 2" xfId="31394" xr:uid="{AD31549D-98C7-4B80-B93A-9780CA2A04F6}"/>
    <cellStyle name="40% - Accent5 5 5 3" xfId="15473" xr:uid="{7A0902AE-7C02-4EC2-BFB4-3B14DFAED809}"/>
    <cellStyle name="40% - Accent5 5 5 3 2" xfId="44151" xr:uid="{9D060726-B6B1-4730-9574-E7DD8129039C}"/>
    <cellStyle name="40% - Accent5 5 5 4" xfId="24326" xr:uid="{6B2912B5-E4B5-4AED-A85B-60A1F41FB27F}"/>
    <cellStyle name="40% - Accent5 5 5 4 2" xfId="53003" xr:uid="{79B53D1C-4A8C-411A-BA97-8D57ACA2DD85}"/>
    <cellStyle name="40% - Accent5 5 5 5" xfId="29601" xr:uid="{03ED2304-EE26-4779-A48A-2B987EC7FCC2}"/>
    <cellStyle name="40% - Accent5 5 6" xfId="973" xr:uid="{A3D200CB-D2EC-4BD4-ABF6-330088876F24}"/>
    <cellStyle name="40% - Accent5 5 6 2" xfId="2927" xr:uid="{526687D4-17CB-406E-A5B8-87A9EED231DB}"/>
    <cellStyle name="40% - Accent5 5 6 2 2" xfId="31667" xr:uid="{A0EA0F92-8A63-4D80-8B1E-58F4577190F6}"/>
    <cellStyle name="40% - Accent5 5 6 3" xfId="17032" xr:uid="{D3AA258B-7056-4D48-BCE6-9FE578FF6EE4}"/>
    <cellStyle name="40% - Accent5 5 6 3 2" xfId="45710" xr:uid="{45C8FCFD-B8E1-482E-8CAC-3EA7D5F27714}"/>
    <cellStyle name="40% - Accent5 5 6 4" xfId="25885" xr:uid="{01C90E42-5AAF-4D9B-B388-C1E9A6B8FFE2}"/>
    <cellStyle name="40% - Accent5 5 6 4 2" xfId="54562" xr:uid="{B8F4F728-5402-4B09-A826-8FC580418754}"/>
    <cellStyle name="40% - Accent5 5 6 5" xfId="29874" xr:uid="{837A83ED-E819-4E17-9DA5-DEE7EEE2182F}"/>
    <cellStyle name="40% - Accent5 5 7" xfId="1268" xr:uid="{0594C2D5-E09B-40E2-B4EB-93D0A7C55293}"/>
    <cellStyle name="40% - Accent5 5 7 2" xfId="3222" xr:uid="{0DDB46AB-9E31-4E0E-AD63-11CD9A50CB91}"/>
    <cellStyle name="40% - Accent5 5 7 2 2" xfId="31962" xr:uid="{B5080CD4-D45B-4425-8327-DC7149023825}"/>
    <cellStyle name="40% - Accent5 5 7 3" xfId="27478" xr:uid="{E99CEA54-300D-4538-B754-BED6D0B8468C}"/>
    <cellStyle name="40% - Accent5 5 7 3 2" xfId="56155" xr:uid="{D0A673F5-AAD8-499A-A168-453825CBB112}"/>
    <cellStyle name="40% - Accent5 5 7 4" xfId="30169" xr:uid="{6418C4BD-2553-4F2A-922F-712121D4694B}"/>
    <cellStyle name="40% - Accent5 5 8" xfId="1607" xr:uid="{B7D002FA-5ECF-4C27-AC44-E222875646E2}"/>
    <cellStyle name="40% - Accent5 5 8 2" xfId="3561" xr:uid="{2ACB0706-B226-4904-895F-EE06FA95DF93}"/>
    <cellStyle name="40% - Accent5 5 8 2 2" xfId="32301" xr:uid="{D91037FF-DB2A-403F-95C4-9D29D2F62E2D}"/>
    <cellStyle name="40% - Accent5 5 8 3" xfId="30508" xr:uid="{C6D67177-A997-410C-B727-9A1DFD46F7B9}"/>
    <cellStyle name="40% - Accent5 5 9" xfId="2222" xr:uid="{D92FBB75-231C-4560-BD4C-15BA4CD4ED4E}"/>
    <cellStyle name="40% - Accent5 5 9 2" xfId="30963" xr:uid="{DEDFF9F3-67B9-4E88-8AC9-2E5CBAF6AC03}"/>
    <cellStyle name="40% - Accent5 50" xfId="5051" xr:uid="{160EF020-3428-49C6-8C02-75A037CE312F}"/>
    <cellStyle name="40% - Accent5 50 2" xfId="6402" xr:uid="{C5FAB496-D98B-482B-8060-CDB0736F5A4C}"/>
    <cellStyle name="40% - Accent5 50 2 2" xfId="12114" xr:uid="{164DC4F9-BEB7-483C-B4AF-BCE0624CE958}"/>
    <cellStyle name="40% - Accent5 50 2 2 2" xfId="40792" xr:uid="{9E6C6397-C25B-4C27-B853-5E97042446AB}"/>
    <cellStyle name="40% - Accent5 50 2 3" xfId="20967" xr:uid="{50F53B57-45D9-451A-9AA4-22310794B910}"/>
    <cellStyle name="40% - Accent5 50 2 3 2" xfId="49644" xr:uid="{C392EBEF-F749-402F-A54A-FD28F396719E}"/>
    <cellStyle name="40% - Accent5 50 2 4" xfId="35087" xr:uid="{D478B817-21AC-49A3-A2AC-217976548483}"/>
    <cellStyle name="40% - Accent5 50 3" xfId="7819" xr:uid="{B5DF63D2-1B3E-4529-868A-A3D2B430DD3C}"/>
    <cellStyle name="40% - Accent5 50 3 2" xfId="13531" xr:uid="{049FEDE9-5278-423C-9A24-D0A4A0205228}"/>
    <cellStyle name="40% - Accent5 50 3 2 2" xfId="42209" xr:uid="{68E210D1-7AE3-4FB0-BAD6-B48A87B1D922}"/>
    <cellStyle name="40% - Accent5 50 3 3" xfId="22384" xr:uid="{805429E3-0F92-4A2F-AC6C-04DF0F5EC88E}"/>
    <cellStyle name="40% - Accent5 50 3 3 2" xfId="51061" xr:uid="{F76399BB-5266-462A-AC05-B3F5E9CF5E65}"/>
    <cellStyle name="40% - Accent5 50 3 4" xfId="36504" xr:uid="{F9753A00-511E-4F82-BF0F-9BA7AB06047D}"/>
    <cellStyle name="40% - Accent5 50 4" xfId="9236" xr:uid="{FADD49DE-75CA-4A77-8C30-A3B80B6CBC6B}"/>
    <cellStyle name="40% - Accent5 50 4 2" xfId="14948" xr:uid="{4005BFAC-D4FC-420D-AC68-8E5EA8E374D6}"/>
    <cellStyle name="40% - Accent5 50 4 2 2" xfId="43626" xr:uid="{9EA970CE-61E4-4DEC-BD4B-846D848DF43D}"/>
    <cellStyle name="40% - Accent5 50 4 3" xfId="23801" xr:uid="{0503A59A-A9BD-4030-88F5-F82F75B5D46F}"/>
    <cellStyle name="40% - Accent5 50 4 3 2" xfId="52478" xr:uid="{DB9CA02F-4579-44AE-A6E0-9883DE92D23A}"/>
    <cellStyle name="40% - Accent5 50 4 4" xfId="37921" xr:uid="{6AE1C00A-959E-4435-AD7C-EB7A567E9750}"/>
    <cellStyle name="40% - Accent5 50 5" xfId="16463" xr:uid="{65D97918-8B0C-4663-99CB-659C4F024097}"/>
    <cellStyle name="40% - Accent5 50 5 2" xfId="25316" xr:uid="{81F934F4-98C3-42BD-AC9C-9000ADC63652}"/>
    <cellStyle name="40% - Accent5 50 5 2 2" xfId="53993" xr:uid="{3C061D63-D0B2-4EB6-907D-2E2218839D56}"/>
    <cellStyle name="40% - Accent5 50 5 3" xfId="45141" xr:uid="{F461FB3B-8CC9-4162-9B5C-1EED4B39C3D1}"/>
    <cellStyle name="40% - Accent5 50 6" xfId="18022" xr:uid="{D8BD5AEC-BE85-4EAD-9E08-6F098DB49FB2}"/>
    <cellStyle name="40% - Accent5 50 6 2" xfId="26875" xr:uid="{7EDD2DB2-CE79-4EC0-BF2B-4AC048F73292}"/>
    <cellStyle name="40% - Accent5 50 6 2 2" xfId="55552" xr:uid="{9897FB2D-9AA6-44E9-8E61-30A22E58E419}"/>
    <cellStyle name="40% - Accent5 50 6 3" xfId="46700" xr:uid="{BD914C4C-25EE-4B49-B52E-8BD0A1211A15}"/>
    <cellStyle name="40% - Accent5 50 7" xfId="10763" xr:uid="{3F2B7CD1-2782-4288-A87F-20843854013E}"/>
    <cellStyle name="40% - Accent5 50 7 2" xfId="28468" xr:uid="{BB5744DF-D44C-4E19-A740-630EAEACAC2A}"/>
    <cellStyle name="40% - Accent5 50 7 2 2" xfId="57145" xr:uid="{AC99AB00-507C-44B1-B751-D22D775E525B}"/>
    <cellStyle name="40% - Accent5 50 7 3" xfId="39441" xr:uid="{010896DE-2585-47CB-AF69-6EE01DAB166C}"/>
    <cellStyle name="40% - Accent5 50 8" xfId="19616" xr:uid="{C66A7E01-32E7-4BC3-A856-4A76CCF30E84}"/>
    <cellStyle name="40% - Accent5 50 8 2" xfId="48293" xr:uid="{8F06E8F6-C1BA-404A-9B89-D11FBEFB7FA5}"/>
    <cellStyle name="40% - Accent5 50 9" xfId="33736" xr:uid="{26E16920-ED52-43F3-A360-A169E08165E1}"/>
    <cellStyle name="40% - Accent5 51" xfId="5073" xr:uid="{2EC6B1D0-1C25-4E92-98BC-4228E83768CB}"/>
    <cellStyle name="40% - Accent5 51 2" xfId="6424" xr:uid="{7964A67C-D1A6-4FEE-8BD0-89CD351E2541}"/>
    <cellStyle name="40% - Accent5 51 2 2" xfId="12136" xr:uid="{E5AA5456-D78A-4053-9D35-13C70DC5C183}"/>
    <cellStyle name="40% - Accent5 51 2 2 2" xfId="40814" xr:uid="{D63944F8-D4AE-4F42-93D0-251D3B99834A}"/>
    <cellStyle name="40% - Accent5 51 2 3" xfId="20989" xr:uid="{6DB28B74-AF40-4D1B-9F35-3ADF78ED4E88}"/>
    <cellStyle name="40% - Accent5 51 2 3 2" xfId="49666" xr:uid="{69FFD1D9-A933-4C97-A36B-5904F7DFAB0E}"/>
    <cellStyle name="40% - Accent5 51 2 4" xfId="35109" xr:uid="{1AB7104D-54BA-4E62-B49F-4D57FB26BB3F}"/>
    <cellStyle name="40% - Accent5 51 3" xfId="7841" xr:uid="{0B730D2D-7DC8-472F-A903-0870A7F03944}"/>
    <cellStyle name="40% - Accent5 51 3 2" xfId="13553" xr:uid="{745E2226-3A9F-495C-8B4D-6AD483968DA2}"/>
    <cellStyle name="40% - Accent5 51 3 2 2" xfId="42231" xr:uid="{9333F524-9D02-4F84-8A41-5D0457026B29}"/>
    <cellStyle name="40% - Accent5 51 3 3" xfId="22406" xr:uid="{AED3E12A-BBB3-4A7B-A00E-8429080795F9}"/>
    <cellStyle name="40% - Accent5 51 3 3 2" xfId="51083" xr:uid="{AE98E029-E601-4715-A592-DFBDEBEC6BBC}"/>
    <cellStyle name="40% - Accent5 51 3 4" xfId="36526" xr:uid="{1873244C-7983-4AB1-A653-C9BCC4C4EF4F}"/>
    <cellStyle name="40% - Accent5 51 4" xfId="9258" xr:uid="{958CC614-B449-4551-8F05-93D176BBA834}"/>
    <cellStyle name="40% - Accent5 51 4 2" xfId="14970" xr:uid="{B28E3B55-FD82-4CE7-B825-2370EC5043FC}"/>
    <cellStyle name="40% - Accent5 51 4 2 2" xfId="43648" xr:uid="{A2B09342-BCFF-4FEF-9E45-5CCACEAC9817}"/>
    <cellStyle name="40% - Accent5 51 4 3" xfId="23823" xr:uid="{9DE7A5E5-124A-4A3F-86DC-7CD4F7DA15C2}"/>
    <cellStyle name="40% - Accent5 51 4 3 2" xfId="52500" xr:uid="{A58F1B36-6278-46E8-B027-9F1FFEAD6B33}"/>
    <cellStyle name="40% - Accent5 51 4 4" xfId="37943" xr:uid="{A3CF3879-3A49-46EF-AABB-0F5965A16932}"/>
    <cellStyle name="40% - Accent5 51 5" xfId="16485" xr:uid="{8044F04E-69AD-4DF9-A608-990FA863CD01}"/>
    <cellStyle name="40% - Accent5 51 5 2" xfId="25338" xr:uid="{E56AC98E-9792-46A2-B57F-BDB078290F7D}"/>
    <cellStyle name="40% - Accent5 51 5 2 2" xfId="54015" xr:uid="{DF3BF427-7371-47A0-A04D-41D09104FB4D}"/>
    <cellStyle name="40% - Accent5 51 5 3" xfId="45163" xr:uid="{C230777C-09A8-4FC5-8504-DBA86A21E6AD}"/>
    <cellStyle name="40% - Accent5 51 6" xfId="18044" xr:uid="{61AB706E-8540-49EB-8890-1335F9111786}"/>
    <cellStyle name="40% - Accent5 51 6 2" xfId="26897" xr:uid="{132A4E78-0B9E-4FCA-ACFB-3385D2559588}"/>
    <cellStyle name="40% - Accent5 51 6 2 2" xfId="55574" xr:uid="{55C43E76-7223-4582-9727-8DDA0F0A7600}"/>
    <cellStyle name="40% - Accent5 51 6 3" xfId="46722" xr:uid="{B7770CAB-0682-4E05-986D-2F78EA3CA55B}"/>
    <cellStyle name="40% - Accent5 51 7" xfId="10785" xr:uid="{2B42AD5D-EC9F-4A41-BC6C-F1C2EBBFC7E9}"/>
    <cellStyle name="40% - Accent5 51 7 2" xfId="28490" xr:uid="{AABF69A3-5C97-4692-B0D5-807CFAA11ED5}"/>
    <cellStyle name="40% - Accent5 51 7 2 2" xfId="57167" xr:uid="{5236673C-32C4-424E-A1E6-228DF7CE5DC5}"/>
    <cellStyle name="40% - Accent5 51 7 3" xfId="39463" xr:uid="{5D2D3F12-1BFA-4F69-AF24-2A0D587E83DC}"/>
    <cellStyle name="40% - Accent5 51 8" xfId="19638" xr:uid="{B69A724B-1FA0-4E21-A3A1-7D0470F524DD}"/>
    <cellStyle name="40% - Accent5 51 8 2" xfId="48315" xr:uid="{EB0A38EF-1493-4DBC-AC64-39F2A6F6BF48}"/>
    <cellStyle name="40% - Accent5 51 9" xfId="33758" xr:uid="{BB296083-5B9F-4741-9B18-D7D0F12062F7}"/>
    <cellStyle name="40% - Accent5 52" xfId="5095" xr:uid="{ACFC10F4-C597-45C6-87ED-0A4B1BAEDD71}"/>
    <cellStyle name="40% - Accent5 52 2" xfId="6446" xr:uid="{8A388BCE-0E45-4B23-A06D-7C1175D1A28A}"/>
    <cellStyle name="40% - Accent5 52 2 2" xfId="12158" xr:uid="{2D6231C9-129C-46B7-B836-5143A4CA163A}"/>
    <cellStyle name="40% - Accent5 52 2 2 2" xfId="40836" xr:uid="{D176E8D3-C413-4169-B454-71641F200414}"/>
    <cellStyle name="40% - Accent5 52 2 3" xfId="21011" xr:uid="{2643333D-086D-497B-9E10-D15186CD833C}"/>
    <cellStyle name="40% - Accent5 52 2 3 2" xfId="49688" xr:uid="{50E89BED-428D-4E4A-BBF0-FF41BB12D3C2}"/>
    <cellStyle name="40% - Accent5 52 2 4" xfId="35131" xr:uid="{C3E42D1D-61AF-4B6C-A74E-4E045F1DEF3C}"/>
    <cellStyle name="40% - Accent5 52 3" xfId="7863" xr:uid="{8C14E241-C472-406A-A3E7-8FBD826A988B}"/>
    <cellStyle name="40% - Accent5 52 3 2" xfId="13575" xr:uid="{EC757E62-96D9-45AD-A165-2E0667282723}"/>
    <cellStyle name="40% - Accent5 52 3 2 2" xfId="42253" xr:uid="{78AEBC72-3704-44FD-8F7E-489234AC3321}"/>
    <cellStyle name="40% - Accent5 52 3 3" xfId="22428" xr:uid="{5EE02184-0C30-4D40-839B-97888A9BE977}"/>
    <cellStyle name="40% - Accent5 52 3 3 2" xfId="51105" xr:uid="{71A11368-C1A1-4806-BD3F-1DEE26544D48}"/>
    <cellStyle name="40% - Accent5 52 3 4" xfId="36548" xr:uid="{6FD5CA7B-613D-4B4B-9523-17AF445AC153}"/>
    <cellStyle name="40% - Accent5 52 4" xfId="9280" xr:uid="{9530957B-C536-43E6-BEC7-E629549C512E}"/>
    <cellStyle name="40% - Accent5 52 4 2" xfId="14992" xr:uid="{CB9A697C-34BE-4F3B-A22B-F7B24731E6B6}"/>
    <cellStyle name="40% - Accent5 52 4 2 2" xfId="43670" xr:uid="{3406BAD9-0286-44A1-8712-23742533E15A}"/>
    <cellStyle name="40% - Accent5 52 4 3" xfId="23845" xr:uid="{23DAB50A-BB22-4786-9ED7-F3B1B81B6E3B}"/>
    <cellStyle name="40% - Accent5 52 4 3 2" xfId="52522" xr:uid="{F5979FD3-890A-497B-853D-087BB6A3EA27}"/>
    <cellStyle name="40% - Accent5 52 4 4" xfId="37965" xr:uid="{A283A29A-0360-4F7D-BFDB-83458503D0BE}"/>
    <cellStyle name="40% - Accent5 52 5" xfId="16507" xr:uid="{10D60F24-2C46-4491-A09A-FE62F6028E07}"/>
    <cellStyle name="40% - Accent5 52 5 2" xfId="25360" xr:uid="{2F762CAF-004B-4565-ABB1-D2779D6FC7BD}"/>
    <cellStyle name="40% - Accent5 52 5 2 2" xfId="54037" xr:uid="{4D845F33-8A41-40D0-AC59-50B2ACF5C226}"/>
    <cellStyle name="40% - Accent5 52 5 3" xfId="45185" xr:uid="{191C9445-44B8-4572-A1A0-F80D567A5F11}"/>
    <cellStyle name="40% - Accent5 52 6" xfId="18066" xr:uid="{1CE3BA2B-627E-43DE-82B8-18463D0B278B}"/>
    <cellStyle name="40% - Accent5 52 6 2" xfId="26919" xr:uid="{C80F4507-3411-45F9-9947-055EFFDD6FA2}"/>
    <cellStyle name="40% - Accent5 52 6 2 2" xfId="55596" xr:uid="{6F0C38F8-7232-477F-84C5-06BF76A9C754}"/>
    <cellStyle name="40% - Accent5 52 6 3" xfId="46744" xr:uid="{0B1FFFC9-6016-4DE3-8DCF-1E85229960EF}"/>
    <cellStyle name="40% - Accent5 52 7" xfId="10807" xr:uid="{62D99B1E-99CC-4020-8BC8-9ABB448C5BF3}"/>
    <cellStyle name="40% - Accent5 52 7 2" xfId="28512" xr:uid="{1742579C-74BF-41FF-83BA-97BD599981FC}"/>
    <cellStyle name="40% - Accent5 52 7 2 2" xfId="57189" xr:uid="{EF24A617-C705-440F-815E-1EE8891E55E2}"/>
    <cellStyle name="40% - Accent5 52 7 3" xfId="39485" xr:uid="{69F305C1-FA9F-44AF-8841-350F089E348D}"/>
    <cellStyle name="40% - Accent5 52 8" xfId="19660" xr:uid="{8A45A11E-8E88-4A85-9F2D-DA9F7278EDE3}"/>
    <cellStyle name="40% - Accent5 52 8 2" xfId="48337" xr:uid="{F4110654-53DD-4377-90CF-4724C50D2DDA}"/>
    <cellStyle name="40% - Accent5 52 9" xfId="33780" xr:uid="{CC73DF7A-A66B-4B66-AA3E-5320C9D5603A}"/>
    <cellStyle name="40% - Accent5 53" xfId="5117" xr:uid="{979A2401-D499-4EA1-B1A1-B230B790A8B4}"/>
    <cellStyle name="40% - Accent5 53 2" xfId="6468" xr:uid="{4B710001-3171-4E98-A1D7-55587E78201B}"/>
    <cellStyle name="40% - Accent5 53 2 2" xfId="12180" xr:uid="{AC8DF31D-0066-4FAD-879A-89FE4B78AB14}"/>
    <cellStyle name="40% - Accent5 53 2 2 2" xfId="40858" xr:uid="{89701A0C-8DD0-4122-A2BB-442B26A3357E}"/>
    <cellStyle name="40% - Accent5 53 2 3" xfId="21033" xr:uid="{A7DEB051-CD7C-4CEB-9123-00E9FC9230A6}"/>
    <cellStyle name="40% - Accent5 53 2 3 2" xfId="49710" xr:uid="{B83768B4-B420-4CF7-A2EB-DFE391226DBD}"/>
    <cellStyle name="40% - Accent5 53 2 4" xfId="35153" xr:uid="{1B639ABE-9337-4470-90B3-4ADC699B25B4}"/>
    <cellStyle name="40% - Accent5 53 3" xfId="7885" xr:uid="{4E0FCB76-94A9-47A6-B025-01DDBBDBADB2}"/>
    <cellStyle name="40% - Accent5 53 3 2" xfId="13597" xr:uid="{A562C4DC-A73E-4634-9405-D068ECE85655}"/>
    <cellStyle name="40% - Accent5 53 3 2 2" xfId="42275" xr:uid="{BA9B2088-745A-4389-9CDD-CE4DFBEBFDCB}"/>
    <cellStyle name="40% - Accent5 53 3 3" xfId="22450" xr:uid="{65F23D7F-3C40-4131-8F6E-20D3F70BE26E}"/>
    <cellStyle name="40% - Accent5 53 3 3 2" xfId="51127" xr:uid="{0A1AEB7F-0D61-4AE3-9CCF-C0ECCCED007A}"/>
    <cellStyle name="40% - Accent5 53 3 4" xfId="36570" xr:uid="{F70720D8-CCAE-420F-BEE8-0A7D2FAC2A7F}"/>
    <cellStyle name="40% - Accent5 53 4" xfId="9302" xr:uid="{138D6FCB-99EB-4297-A4A1-82E30A6FB937}"/>
    <cellStyle name="40% - Accent5 53 4 2" xfId="15014" xr:uid="{BEE0BF48-2737-4AA5-A359-126027692F06}"/>
    <cellStyle name="40% - Accent5 53 4 2 2" xfId="43692" xr:uid="{33EDCCF8-46D5-4F02-B78F-A1E7D6179150}"/>
    <cellStyle name="40% - Accent5 53 4 3" xfId="23867" xr:uid="{15361F2F-1199-418B-A0D3-5677110AAA25}"/>
    <cellStyle name="40% - Accent5 53 4 3 2" xfId="52544" xr:uid="{352EB2B1-B623-4C1A-B6BD-03C1A753879B}"/>
    <cellStyle name="40% - Accent5 53 4 4" xfId="37987" xr:uid="{56D9639E-9885-45A8-AB8C-B20E8B03CB5D}"/>
    <cellStyle name="40% - Accent5 53 5" xfId="16529" xr:uid="{5A828905-5C0A-4FE8-B5FF-BB5A77A82E31}"/>
    <cellStyle name="40% - Accent5 53 5 2" xfId="25382" xr:uid="{014D0028-1316-4AC6-B67D-DEB35AADAC04}"/>
    <cellStyle name="40% - Accent5 53 5 2 2" xfId="54059" xr:uid="{C370FAE5-9D10-41B6-893B-8388BCF39DCF}"/>
    <cellStyle name="40% - Accent5 53 5 3" xfId="45207" xr:uid="{8ABD48D0-DB6B-448D-824E-D0152E679550}"/>
    <cellStyle name="40% - Accent5 53 6" xfId="18088" xr:uid="{D702E20F-3D7A-464B-B50C-00CF6D37B278}"/>
    <cellStyle name="40% - Accent5 53 6 2" xfId="26941" xr:uid="{9DF1B676-72D8-48FE-912C-979EAC15201D}"/>
    <cellStyle name="40% - Accent5 53 6 2 2" xfId="55618" xr:uid="{F019EFD6-6F33-4C32-8D2C-D7AA0BB45DB1}"/>
    <cellStyle name="40% - Accent5 53 6 3" xfId="46766" xr:uid="{18522610-D3DA-4034-8E9F-79EFAFBE4694}"/>
    <cellStyle name="40% - Accent5 53 7" xfId="10829" xr:uid="{111DE6B7-E208-4296-923F-86BC3FA6F294}"/>
    <cellStyle name="40% - Accent5 53 7 2" xfId="28534" xr:uid="{799B2CEF-8BED-4BDB-939A-86C192096C5D}"/>
    <cellStyle name="40% - Accent5 53 7 2 2" xfId="57211" xr:uid="{C7E92B1A-A427-448B-88FA-E9DEE224C696}"/>
    <cellStyle name="40% - Accent5 53 7 3" xfId="39507" xr:uid="{62913572-2878-46F8-B69F-AC87320DFC85}"/>
    <cellStyle name="40% - Accent5 53 8" xfId="19682" xr:uid="{D69C5C4B-9C34-4C5E-A5C5-4B7CF70C54D4}"/>
    <cellStyle name="40% - Accent5 53 8 2" xfId="48359" xr:uid="{07575688-0996-4913-8AAA-1C240B0D363C}"/>
    <cellStyle name="40% - Accent5 53 9" xfId="33802" xr:uid="{9D12FC3A-47C8-4A05-8C14-B56245AFF5D0}"/>
    <cellStyle name="40% - Accent5 54" xfId="5139" xr:uid="{D5D9403A-5C6B-47AF-9B88-F24C37C74CE8}"/>
    <cellStyle name="40% - Accent5 54 2" xfId="6490" xr:uid="{214E683D-C959-4DB5-BAE8-023F3048D479}"/>
    <cellStyle name="40% - Accent5 54 2 2" xfId="12202" xr:uid="{B8516303-4F85-4F84-9AFA-43CCB7457760}"/>
    <cellStyle name="40% - Accent5 54 2 2 2" xfId="40880" xr:uid="{96BC0413-6E0E-4534-A8EC-7A54F90B655E}"/>
    <cellStyle name="40% - Accent5 54 2 3" xfId="21055" xr:uid="{B4E1628E-C603-42BB-8724-3F988BAAF678}"/>
    <cellStyle name="40% - Accent5 54 2 3 2" xfId="49732" xr:uid="{F1A9B744-EF90-4944-A3EF-859A706F3517}"/>
    <cellStyle name="40% - Accent5 54 2 4" xfId="35175" xr:uid="{8388726F-4985-4008-AFDC-414C535383B6}"/>
    <cellStyle name="40% - Accent5 54 3" xfId="7907" xr:uid="{092BB015-779F-4EDD-AFD1-D55521B8ACF0}"/>
    <cellStyle name="40% - Accent5 54 3 2" xfId="13619" xr:uid="{E0446593-DC60-4F87-A49B-17828CDFE4A1}"/>
    <cellStyle name="40% - Accent5 54 3 2 2" xfId="42297" xr:uid="{7D67C1A2-82E5-4041-B0D9-13ECCA29C775}"/>
    <cellStyle name="40% - Accent5 54 3 3" xfId="22472" xr:uid="{EAB18975-B869-4944-B1B9-6DCD30BB3B9E}"/>
    <cellStyle name="40% - Accent5 54 3 3 2" xfId="51149" xr:uid="{F2F7D790-2BEB-4B09-9A60-97FCDC80B481}"/>
    <cellStyle name="40% - Accent5 54 3 4" xfId="36592" xr:uid="{01885F67-19D0-4F17-BFF6-6C4571699548}"/>
    <cellStyle name="40% - Accent5 54 4" xfId="9324" xr:uid="{BDBB65B1-5EB9-4B1C-9483-5293FD6BF983}"/>
    <cellStyle name="40% - Accent5 54 4 2" xfId="15036" xr:uid="{BC2071A9-538C-4814-A7BA-5202BABF4698}"/>
    <cellStyle name="40% - Accent5 54 4 2 2" xfId="43714" xr:uid="{A178A6C1-1DDC-492A-8F68-7AC39BC3E1DF}"/>
    <cellStyle name="40% - Accent5 54 4 3" xfId="23889" xr:uid="{8283B884-7027-4030-8290-02DEAC15CAA7}"/>
    <cellStyle name="40% - Accent5 54 4 3 2" xfId="52566" xr:uid="{228B928E-991C-41F9-8AE7-BA14EAAC8ECC}"/>
    <cellStyle name="40% - Accent5 54 4 4" xfId="38009" xr:uid="{0B8751C2-3738-4075-90E3-C702447F1E39}"/>
    <cellStyle name="40% - Accent5 54 5" xfId="16551" xr:uid="{25D40DF0-3FD9-4E88-BDC7-E2D095A6A995}"/>
    <cellStyle name="40% - Accent5 54 5 2" xfId="25404" xr:uid="{AD9959F9-1FE7-4D45-9DAD-57A899ED8431}"/>
    <cellStyle name="40% - Accent5 54 5 2 2" xfId="54081" xr:uid="{836AD6B9-4BA8-4635-A49A-8F5E97731EF9}"/>
    <cellStyle name="40% - Accent5 54 5 3" xfId="45229" xr:uid="{872B4105-5BDF-45CE-8872-5154F0ADBCF1}"/>
    <cellStyle name="40% - Accent5 54 6" xfId="18110" xr:uid="{3DEA8F72-22F8-4074-91AF-86AFC6A36A42}"/>
    <cellStyle name="40% - Accent5 54 6 2" xfId="26963" xr:uid="{4501413D-503E-44A4-B382-C2D8FADEF27B}"/>
    <cellStyle name="40% - Accent5 54 6 2 2" xfId="55640" xr:uid="{EFC03670-A25A-47EE-BBC1-147C5B663C3D}"/>
    <cellStyle name="40% - Accent5 54 6 3" xfId="46788" xr:uid="{89746D62-0E65-4B07-A381-CC6493AF5BC4}"/>
    <cellStyle name="40% - Accent5 54 7" xfId="10851" xr:uid="{544A17E4-147B-483A-81AE-CC4E6D43BF43}"/>
    <cellStyle name="40% - Accent5 54 7 2" xfId="28556" xr:uid="{BCD891ED-B59A-4EF4-A338-67A146F1FF58}"/>
    <cellStyle name="40% - Accent5 54 7 2 2" xfId="57233" xr:uid="{ECC78B49-9337-4A81-A11F-DD7FB82B5D0A}"/>
    <cellStyle name="40% - Accent5 54 7 3" xfId="39529" xr:uid="{46B2C615-5731-4E17-B102-7DB5A9A6D435}"/>
    <cellStyle name="40% - Accent5 54 8" xfId="19704" xr:uid="{F635EF99-C405-4FC0-92F4-38F12EDBAF51}"/>
    <cellStyle name="40% - Accent5 54 8 2" xfId="48381" xr:uid="{8DF270AC-0369-4438-92F1-477B6A534B86}"/>
    <cellStyle name="40% - Accent5 54 9" xfId="33824" xr:uid="{9B496932-4316-4C1E-AB03-42DE6DC7ACF0}"/>
    <cellStyle name="40% - Accent5 55" xfId="5161" xr:uid="{38BAD17F-95BF-4A79-A732-54EC149312C4}"/>
    <cellStyle name="40% - Accent5 55 2" xfId="6512" xr:uid="{201F6AB2-6290-47F4-B30C-079381D70D4D}"/>
    <cellStyle name="40% - Accent5 55 2 2" xfId="12224" xr:uid="{447BF179-A206-43EE-BCE6-F394F7B5C2A8}"/>
    <cellStyle name="40% - Accent5 55 2 2 2" xfId="40902" xr:uid="{6F47708E-B7AC-4786-B121-4FC67699A012}"/>
    <cellStyle name="40% - Accent5 55 2 3" xfId="21077" xr:uid="{2752D28A-6397-4F19-A363-33634A94238F}"/>
    <cellStyle name="40% - Accent5 55 2 3 2" xfId="49754" xr:uid="{AE46E6B2-913C-476D-B516-9241FF8B4EE1}"/>
    <cellStyle name="40% - Accent5 55 2 4" xfId="35197" xr:uid="{4EB52A38-BBDB-4B34-A5A3-2A141C601B17}"/>
    <cellStyle name="40% - Accent5 55 3" xfId="7929" xr:uid="{E60042EF-D52C-49CD-B897-C6C13A4BAE9B}"/>
    <cellStyle name="40% - Accent5 55 3 2" xfId="13641" xr:uid="{54C61D6B-D9F8-4398-BAFA-F70C9221CBA7}"/>
    <cellStyle name="40% - Accent5 55 3 2 2" xfId="42319" xr:uid="{41EBF2AE-8502-4999-8E03-C80BB3C24AC8}"/>
    <cellStyle name="40% - Accent5 55 3 3" xfId="22494" xr:uid="{20D595E6-24B2-4D76-A610-FDD57869C3D5}"/>
    <cellStyle name="40% - Accent5 55 3 3 2" xfId="51171" xr:uid="{72972539-B128-4005-8EF5-123C59375E78}"/>
    <cellStyle name="40% - Accent5 55 3 4" xfId="36614" xr:uid="{F7D684D1-0981-4ADE-8E85-806F794E5BF3}"/>
    <cellStyle name="40% - Accent5 55 4" xfId="9346" xr:uid="{DBB6A229-E622-405B-B119-DB4F5485F01D}"/>
    <cellStyle name="40% - Accent5 55 4 2" xfId="15058" xr:uid="{79D6EB41-B042-4292-9970-35E324D9CB35}"/>
    <cellStyle name="40% - Accent5 55 4 2 2" xfId="43736" xr:uid="{D38F6AE4-6D86-4CEE-9488-B714C89E5CCF}"/>
    <cellStyle name="40% - Accent5 55 4 3" xfId="23911" xr:uid="{7C54EAC1-FBAA-4676-8B22-DEEE298A152A}"/>
    <cellStyle name="40% - Accent5 55 4 3 2" xfId="52588" xr:uid="{C7346701-42D0-4B46-A125-F8108BB01A9A}"/>
    <cellStyle name="40% - Accent5 55 4 4" xfId="38031" xr:uid="{FD97648A-4016-441F-9FAA-5A96AA08BF31}"/>
    <cellStyle name="40% - Accent5 55 5" xfId="16573" xr:uid="{4F1A6444-2287-4366-BD23-4D7FB9DBC984}"/>
    <cellStyle name="40% - Accent5 55 5 2" xfId="25426" xr:uid="{4EF9EE26-BA4A-4353-8D28-8EF05D5E2F3E}"/>
    <cellStyle name="40% - Accent5 55 5 2 2" xfId="54103" xr:uid="{386FBB4F-AE10-48F0-BACD-46F855195A0B}"/>
    <cellStyle name="40% - Accent5 55 5 3" xfId="45251" xr:uid="{B95C5A86-9E6F-498C-AE4F-48AE11A577E7}"/>
    <cellStyle name="40% - Accent5 55 6" xfId="18132" xr:uid="{147A13E1-DB90-4439-A817-81308570D7DC}"/>
    <cellStyle name="40% - Accent5 55 6 2" xfId="26985" xr:uid="{92101A64-2960-4E59-9C53-8ABE70DCCE4B}"/>
    <cellStyle name="40% - Accent5 55 6 2 2" xfId="55662" xr:uid="{78EAE5BD-0E2E-4303-86D0-E0520EEBB3B3}"/>
    <cellStyle name="40% - Accent5 55 6 3" xfId="46810" xr:uid="{98F2C51F-32A8-497D-8923-5FE61EE03D31}"/>
    <cellStyle name="40% - Accent5 55 7" xfId="10873" xr:uid="{E5857CED-E753-4F4B-9474-EB61FB3F8884}"/>
    <cellStyle name="40% - Accent5 55 7 2" xfId="28578" xr:uid="{5F7A4592-52A4-4F03-9215-BAEFA4F5114E}"/>
    <cellStyle name="40% - Accent5 55 7 2 2" xfId="57255" xr:uid="{26D01A64-4EE8-4EA3-B792-C5E91272AF72}"/>
    <cellStyle name="40% - Accent5 55 7 3" xfId="39551" xr:uid="{F97F3FF7-E1C8-4768-8837-0402B1AD7211}"/>
    <cellStyle name="40% - Accent5 55 8" xfId="19726" xr:uid="{13297C2F-708F-494E-985C-17F116169A54}"/>
    <cellStyle name="40% - Accent5 55 8 2" xfId="48403" xr:uid="{0BE9D267-BBD4-4876-9EA7-B962A8878FA4}"/>
    <cellStyle name="40% - Accent5 55 9" xfId="33846" xr:uid="{346A07FC-ADE2-45D0-AAA6-59EBC82FFC87}"/>
    <cellStyle name="40% - Accent5 56" xfId="5183" xr:uid="{96B96C3C-A0A8-4681-837E-46FB3F754433}"/>
    <cellStyle name="40% - Accent5 56 2" xfId="6534" xr:uid="{499AC8DD-9A4C-475C-BAAE-5930727C834F}"/>
    <cellStyle name="40% - Accent5 56 2 2" xfId="12246" xr:uid="{BF1BB4CE-E364-49B3-A911-957F0E25C1E0}"/>
    <cellStyle name="40% - Accent5 56 2 2 2" xfId="40924" xr:uid="{7BD13EAD-D3B2-4904-B4F2-730EDC0138EF}"/>
    <cellStyle name="40% - Accent5 56 2 3" xfId="21099" xr:uid="{5D7CDB7D-9CB3-4448-88A3-D03E5DB88CCE}"/>
    <cellStyle name="40% - Accent5 56 2 3 2" xfId="49776" xr:uid="{31780A51-7AF4-4BD1-A842-1B96FB1E17DC}"/>
    <cellStyle name="40% - Accent5 56 2 4" xfId="35219" xr:uid="{057558CB-6ABB-4EF7-96DD-C51728C03525}"/>
    <cellStyle name="40% - Accent5 56 3" xfId="7951" xr:uid="{5183C289-2F1F-4AFF-9D9D-DAA23E570EC9}"/>
    <cellStyle name="40% - Accent5 56 3 2" xfId="13663" xr:uid="{6A0338E9-68D1-4279-9B78-2A15E4C4F518}"/>
    <cellStyle name="40% - Accent5 56 3 2 2" xfId="42341" xr:uid="{A7AB929F-8DA2-4C49-8885-42107C2D0B10}"/>
    <cellStyle name="40% - Accent5 56 3 3" xfId="22516" xr:uid="{FB392779-9D4E-4E46-AC0D-CBD9307104D5}"/>
    <cellStyle name="40% - Accent5 56 3 3 2" xfId="51193" xr:uid="{31F840A5-2EAF-490D-B296-2C772C317F34}"/>
    <cellStyle name="40% - Accent5 56 3 4" xfId="36636" xr:uid="{BB86C07D-7625-4D86-8167-A9293CF47F84}"/>
    <cellStyle name="40% - Accent5 56 4" xfId="9368" xr:uid="{280E75F8-9BAE-4E53-AE5A-5130E98A29C4}"/>
    <cellStyle name="40% - Accent5 56 4 2" xfId="15080" xr:uid="{F95E3EC4-4D1F-4E49-B414-41261178CFF8}"/>
    <cellStyle name="40% - Accent5 56 4 2 2" xfId="43758" xr:uid="{93A5A78C-993F-4E24-8A91-7001C44D161F}"/>
    <cellStyle name="40% - Accent5 56 4 3" xfId="23933" xr:uid="{D29A9F3F-8A8F-41BD-981D-F5CE96059F5B}"/>
    <cellStyle name="40% - Accent5 56 4 3 2" xfId="52610" xr:uid="{676D666C-54A4-4F99-BCBA-0AA0F51915AA}"/>
    <cellStyle name="40% - Accent5 56 4 4" xfId="38053" xr:uid="{055177E4-406B-45EB-8BBF-36EEBD7994F2}"/>
    <cellStyle name="40% - Accent5 56 5" xfId="16595" xr:uid="{DA361E84-F20E-4EBC-89AC-78B0AE8392BF}"/>
    <cellStyle name="40% - Accent5 56 5 2" xfId="25448" xr:uid="{9B0C5AEA-C532-48B4-9CD9-6696C88B2895}"/>
    <cellStyle name="40% - Accent5 56 5 2 2" xfId="54125" xr:uid="{5926FD37-2015-41B0-B2BA-738BB0A082CF}"/>
    <cellStyle name="40% - Accent5 56 5 3" xfId="45273" xr:uid="{C4EB8672-5DEB-417F-B375-359BEBDF1ABA}"/>
    <cellStyle name="40% - Accent5 56 6" xfId="18154" xr:uid="{D7596CD2-6218-4FCB-99CE-16D3B38526E4}"/>
    <cellStyle name="40% - Accent5 56 6 2" xfId="27007" xr:uid="{77D8EF57-D0F0-40F1-AD72-D05C1598C652}"/>
    <cellStyle name="40% - Accent5 56 6 2 2" xfId="55684" xr:uid="{8090FDEA-5B7A-4166-A7BB-9ADBD6EE1739}"/>
    <cellStyle name="40% - Accent5 56 6 3" xfId="46832" xr:uid="{9C0E6B2C-5239-4192-9655-8B43F41F6EF2}"/>
    <cellStyle name="40% - Accent5 56 7" xfId="10895" xr:uid="{348106DD-FACF-42AD-8566-4ECF32778DA5}"/>
    <cellStyle name="40% - Accent5 56 7 2" xfId="28600" xr:uid="{B38C43EB-B862-4AEC-A120-BBBC296E79BB}"/>
    <cellStyle name="40% - Accent5 56 7 2 2" xfId="57277" xr:uid="{500DF843-DB52-43AF-A694-5D76FCEB5113}"/>
    <cellStyle name="40% - Accent5 56 7 3" xfId="39573" xr:uid="{C6BC4BE5-80C4-48F9-A7E1-C86F3F432E73}"/>
    <cellStyle name="40% - Accent5 56 8" xfId="19748" xr:uid="{E991C2EF-CD48-4068-9F69-67CA1DA33D9F}"/>
    <cellStyle name="40% - Accent5 56 8 2" xfId="48425" xr:uid="{133F3DBE-FDF4-4486-8130-B0C751A176A2}"/>
    <cellStyle name="40% - Accent5 56 9" xfId="33868" xr:uid="{EDFAF561-963C-44A3-B1DF-BA2C424EB655}"/>
    <cellStyle name="40% - Accent5 57" xfId="5205" xr:uid="{7E93FC7F-6AFD-40D2-BA8A-D39832A74339}"/>
    <cellStyle name="40% - Accent5 57 2" xfId="6556" xr:uid="{02719B93-C905-485E-A563-320C8FF065FC}"/>
    <cellStyle name="40% - Accent5 57 2 2" xfId="12268" xr:uid="{A28FA814-D4A5-44A1-9545-2D6ACD9C6D7C}"/>
    <cellStyle name="40% - Accent5 57 2 2 2" xfId="40946" xr:uid="{22AA43AC-B18C-4154-B871-8FDE3AC89FAC}"/>
    <cellStyle name="40% - Accent5 57 2 3" xfId="21121" xr:uid="{D1CBC2B1-535B-4F8A-B5A2-640473BA29E6}"/>
    <cellStyle name="40% - Accent5 57 2 3 2" xfId="49798" xr:uid="{CFCAD554-B2D7-431A-82B1-D94C1AA3A01B}"/>
    <cellStyle name="40% - Accent5 57 2 4" xfId="35241" xr:uid="{BE8505E3-DBEF-4D98-93A6-CAE662FED813}"/>
    <cellStyle name="40% - Accent5 57 3" xfId="7973" xr:uid="{95495A8B-1E49-4289-888D-9C140EE32B98}"/>
    <cellStyle name="40% - Accent5 57 3 2" xfId="13685" xr:uid="{B9638250-ED95-48D1-84D8-223E6F8EDDCC}"/>
    <cellStyle name="40% - Accent5 57 3 2 2" xfId="42363" xr:uid="{8184805E-83A7-42C8-992A-D9DD6CE946AD}"/>
    <cellStyle name="40% - Accent5 57 3 3" xfId="22538" xr:uid="{6AE0BD35-1084-401F-A8DF-F3F0C0467020}"/>
    <cellStyle name="40% - Accent5 57 3 3 2" xfId="51215" xr:uid="{D62D6E59-BDC7-418D-91FD-905E3C13ED13}"/>
    <cellStyle name="40% - Accent5 57 3 4" xfId="36658" xr:uid="{47830A2D-A90C-4864-AF97-607D3DFDE68D}"/>
    <cellStyle name="40% - Accent5 57 4" xfId="9390" xr:uid="{F97CB90C-3558-43D7-83CC-3BAB5D834040}"/>
    <cellStyle name="40% - Accent5 57 4 2" xfId="15102" xr:uid="{43067E13-77E7-401E-BA75-51992D02EF6F}"/>
    <cellStyle name="40% - Accent5 57 4 2 2" xfId="43780" xr:uid="{5F93AF8A-94EE-4F87-85E0-DEE6F5567940}"/>
    <cellStyle name="40% - Accent5 57 4 3" xfId="23955" xr:uid="{1CDA717F-C078-4E5C-89B7-37422F32D078}"/>
    <cellStyle name="40% - Accent5 57 4 3 2" xfId="52632" xr:uid="{E290B0AC-3F89-46C9-989A-D761031C887D}"/>
    <cellStyle name="40% - Accent5 57 4 4" xfId="38075" xr:uid="{7B3171E1-2DD0-4A57-9E7B-B82ACDCE8573}"/>
    <cellStyle name="40% - Accent5 57 5" xfId="16617" xr:uid="{85C68D0D-E771-4236-B295-B96390E8C334}"/>
    <cellStyle name="40% - Accent5 57 5 2" xfId="25470" xr:uid="{12FC4F24-338E-4E0B-8912-1EB01C129558}"/>
    <cellStyle name="40% - Accent5 57 5 2 2" xfId="54147" xr:uid="{06323C7D-4184-4A4C-B92A-393EB0022040}"/>
    <cellStyle name="40% - Accent5 57 5 3" xfId="45295" xr:uid="{9A289072-6897-4608-9082-AA2E2BD94865}"/>
    <cellStyle name="40% - Accent5 57 6" xfId="18176" xr:uid="{013A7340-6C94-4FB0-B357-AD9250B199D8}"/>
    <cellStyle name="40% - Accent5 57 6 2" xfId="27029" xr:uid="{DA381D7F-7E30-4BBE-89C0-72299E749BD2}"/>
    <cellStyle name="40% - Accent5 57 6 2 2" xfId="55706" xr:uid="{C4ECE0B2-B493-464D-BA0D-AB28D9633495}"/>
    <cellStyle name="40% - Accent5 57 6 3" xfId="46854" xr:uid="{47DADFFA-DF57-4341-B101-265BF54FC2F1}"/>
    <cellStyle name="40% - Accent5 57 7" xfId="10917" xr:uid="{E6C210B2-B8FA-479A-96B0-3AE56582CD24}"/>
    <cellStyle name="40% - Accent5 57 7 2" xfId="28622" xr:uid="{42DD25C0-B048-4AC4-B363-E3D26EDB3E0F}"/>
    <cellStyle name="40% - Accent5 57 7 2 2" xfId="57299" xr:uid="{28766547-3B7E-40C0-A773-E57D2920D99E}"/>
    <cellStyle name="40% - Accent5 57 7 3" xfId="39595" xr:uid="{2CC63346-53E1-45D3-A6AB-93AD0FE691E3}"/>
    <cellStyle name="40% - Accent5 57 8" xfId="19770" xr:uid="{D90F8EFB-C63B-4EE2-8D78-0A4264AB18BE}"/>
    <cellStyle name="40% - Accent5 57 8 2" xfId="48447" xr:uid="{4906DE54-A6EE-48AB-8F64-27A7006C62A0}"/>
    <cellStyle name="40% - Accent5 57 9" xfId="33890" xr:uid="{D08926FD-80D6-48DA-A0B2-969F4CCF6CFA}"/>
    <cellStyle name="40% - Accent5 58" xfId="5227" xr:uid="{EA836AB9-BB4D-4C31-80EE-DF46823089CD}"/>
    <cellStyle name="40% - Accent5 58 2" xfId="6578" xr:uid="{C11A4975-0622-4502-942C-D55F382EA316}"/>
    <cellStyle name="40% - Accent5 58 2 2" xfId="12290" xr:uid="{BBD4F315-AB25-4134-8BE4-7ED810724A4F}"/>
    <cellStyle name="40% - Accent5 58 2 2 2" xfId="40968" xr:uid="{0339E6F9-FA97-4E11-BCF3-844AC8A07D7B}"/>
    <cellStyle name="40% - Accent5 58 2 3" xfId="21143" xr:uid="{658CF2CC-9D2D-4ED4-971D-414E1AC9F2D4}"/>
    <cellStyle name="40% - Accent5 58 2 3 2" xfId="49820" xr:uid="{B019FF18-5E99-4023-AAF8-C34B90DFD3C6}"/>
    <cellStyle name="40% - Accent5 58 2 4" xfId="35263" xr:uid="{ADA47A9E-8E1E-41BC-A158-2599BD42BD4F}"/>
    <cellStyle name="40% - Accent5 58 3" xfId="7995" xr:uid="{83F50F54-F0F3-4F0F-8FB2-971DF8FA6202}"/>
    <cellStyle name="40% - Accent5 58 3 2" xfId="13707" xr:uid="{92F29508-8351-49F5-A487-2795E5444EFA}"/>
    <cellStyle name="40% - Accent5 58 3 2 2" xfId="42385" xr:uid="{97D5C24F-3B6B-4133-B4E0-62F9FEA01F5A}"/>
    <cellStyle name="40% - Accent5 58 3 3" xfId="22560" xr:uid="{3EFE4F46-CBB8-4CAD-85AE-D114F305572A}"/>
    <cellStyle name="40% - Accent5 58 3 3 2" xfId="51237" xr:uid="{F4ED89F9-28BC-4640-9FA4-B0F66ADE47F1}"/>
    <cellStyle name="40% - Accent5 58 3 4" xfId="36680" xr:uid="{88BFC540-990F-45E6-89F4-09C3D4FB9FD3}"/>
    <cellStyle name="40% - Accent5 58 4" xfId="9412" xr:uid="{26042B9A-1D48-4EFB-B7D6-6468DB130746}"/>
    <cellStyle name="40% - Accent5 58 4 2" xfId="15124" xr:uid="{AAEAC858-65EB-42E1-A7E5-80D3F2C035FA}"/>
    <cellStyle name="40% - Accent5 58 4 2 2" xfId="43802" xr:uid="{37A6A004-BE25-44D1-BA7C-626F360F6863}"/>
    <cellStyle name="40% - Accent5 58 4 3" xfId="23977" xr:uid="{1E433EB0-A517-48F8-81A5-90DF0696B804}"/>
    <cellStyle name="40% - Accent5 58 4 3 2" xfId="52654" xr:uid="{B647D0EC-C5BF-42A7-847E-C12670796388}"/>
    <cellStyle name="40% - Accent5 58 4 4" xfId="38097" xr:uid="{F697CF4E-89F7-465B-819B-03CAA6ED2CA2}"/>
    <cellStyle name="40% - Accent5 58 5" xfId="16639" xr:uid="{CF9CAD58-FC5A-419F-9479-D1A78EC1EC46}"/>
    <cellStyle name="40% - Accent5 58 5 2" xfId="25492" xr:uid="{B14ABA5D-7AA4-47D6-B5C7-1C67E9C8A67E}"/>
    <cellStyle name="40% - Accent5 58 5 2 2" xfId="54169" xr:uid="{C7D2E75B-B013-4493-8D08-12C4D8EC7F14}"/>
    <cellStyle name="40% - Accent5 58 5 3" xfId="45317" xr:uid="{50E62E2F-6169-43BF-96AD-0A800686AD36}"/>
    <cellStyle name="40% - Accent5 58 6" xfId="18198" xr:uid="{2E63E7D0-F397-46C1-9B05-36DC141EF515}"/>
    <cellStyle name="40% - Accent5 58 6 2" xfId="27051" xr:uid="{EFD60F1B-B830-4C2B-9A24-6E3BE204E761}"/>
    <cellStyle name="40% - Accent5 58 6 2 2" xfId="55728" xr:uid="{2879F427-F720-441B-A00A-340F25DEC983}"/>
    <cellStyle name="40% - Accent5 58 6 3" xfId="46876" xr:uid="{74FF35D4-F336-47FA-809F-9215FAB1C898}"/>
    <cellStyle name="40% - Accent5 58 7" xfId="10939" xr:uid="{9C8AE33D-BE10-4470-BBED-433C5D74971A}"/>
    <cellStyle name="40% - Accent5 58 7 2" xfId="28644" xr:uid="{15810C67-489C-4704-A552-48B0362151C2}"/>
    <cellStyle name="40% - Accent5 58 7 2 2" xfId="57321" xr:uid="{11F11FB7-184C-4D66-8082-A9BEBEC806F6}"/>
    <cellStyle name="40% - Accent5 58 7 3" xfId="39617" xr:uid="{529C9F83-D5E9-4BC4-93D5-51B994666BB1}"/>
    <cellStyle name="40% - Accent5 58 8" xfId="19792" xr:uid="{475AC5B7-808A-4E86-8D11-9CA4129C2347}"/>
    <cellStyle name="40% - Accent5 58 8 2" xfId="48469" xr:uid="{0C8A7DA2-73EC-4A8F-92B8-F3175825F077}"/>
    <cellStyle name="40% - Accent5 58 9" xfId="33912" xr:uid="{1BC6E30C-B216-4460-8031-80EC3696C59F}"/>
    <cellStyle name="40% - Accent5 59" xfId="5249" xr:uid="{C3476985-D2AB-44F1-A08F-C172851690B1}"/>
    <cellStyle name="40% - Accent5 59 2" xfId="6600" xr:uid="{408D6E93-E9CD-4F7F-8C9E-71FD4651B506}"/>
    <cellStyle name="40% - Accent5 59 2 2" xfId="12312" xr:uid="{C05E4991-0F07-4AB0-9EA1-A4AA6AF50B5E}"/>
    <cellStyle name="40% - Accent5 59 2 2 2" xfId="40990" xr:uid="{399D961F-86FC-4E70-A834-E957326A8F09}"/>
    <cellStyle name="40% - Accent5 59 2 3" xfId="21165" xr:uid="{86A5E10E-F48B-44EA-8983-334B7C66E8D7}"/>
    <cellStyle name="40% - Accent5 59 2 3 2" xfId="49842" xr:uid="{1066B347-C8D7-41CA-AEBA-3FF3DC7C82CF}"/>
    <cellStyle name="40% - Accent5 59 2 4" xfId="35285" xr:uid="{191C83A8-B138-4DAA-A285-811824876541}"/>
    <cellStyle name="40% - Accent5 59 3" xfId="8017" xr:uid="{4BB79001-DA65-4AF8-A4D2-4C222FAB9CFE}"/>
    <cellStyle name="40% - Accent5 59 3 2" xfId="13729" xr:uid="{8AAF4AB9-6A33-4854-8FE3-CD4144868FA7}"/>
    <cellStyle name="40% - Accent5 59 3 2 2" xfId="42407" xr:uid="{CD5CB40F-4439-4D35-819A-9788FE5BC3BC}"/>
    <cellStyle name="40% - Accent5 59 3 3" xfId="22582" xr:uid="{95B70544-CF21-45DB-B5CF-79D1ADA95F04}"/>
    <cellStyle name="40% - Accent5 59 3 3 2" xfId="51259" xr:uid="{E2291062-0BCA-456C-B134-0D0B4D03573D}"/>
    <cellStyle name="40% - Accent5 59 3 4" xfId="36702" xr:uid="{79896F7A-2348-4897-890E-BA2FFA9C290A}"/>
    <cellStyle name="40% - Accent5 59 4" xfId="9434" xr:uid="{EB44E713-517F-425F-B50F-50C617844C30}"/>
    <cellStyle name="40% - Accent5 59 4 2" xfId="15146" xr:uid="{39C38F76-691D-4E6D-B841-2B45D72DA078}"/>
    <cellStyle name="40% - Accent5 59 4 2 2" xfId="43824" xr:uid="{BC215A61-BE9A-4D06-8B60-80B8D5558C9D}"/>
    <cellStyle name="40% - Accent5 59 4 3" xfId="23999" xr:uid="{04C2596D-EC48-4BFF-BDB5-3A4BAC49E5B0}"/>
    <cellStyle name="40% - Accent5 59 4 3 2" xfId="52676" xr:uid="{A7FF31F3-580B-428C-A90E-DA9F68A556C5}"/>
    <cellStyle name="40% - Accent5 59 4 4" xfId="38119" xr:uid="{F6FCBAA7-25BB-43ED-B848-9DC7B56E9E42}"/>
    <cellStyle name="40% - Accent5 59 5" xfId="16661" xr:uid="{CB4C1C94-0EF3-4C17-B99E-94D8E627F6A8}"/>
    <cellStyle name="40% - Accent5 59 5 2" xfId="25514" xr:uid="{E953AC05-8607-4EE8-8D5D-32F305CF5589}"/>
    <cellStyle name="40% - Accent5 59 5 2 2" xfId="54191" xr:uid="{F41E8AE2-3EE8-4D31-ABDD-E7676CE77748}"/>
    <cellStyle name="40% - Accent5 59 5 3" xfId="45339" xr:uid="{43E1A1BB-7AE5-4DC4-8585-1C4B39E1E89A}"/>
    <cellStyle name="40% - Accent5 59 6" xfId="18220" xr:uid="{FFD811CC-039B-45A1-AC1E-3FB54DA94A53}"/>
    <cellStyle name="40% - Accent5 59 6 2" xfId="27073" xr:uid="{CF33B299-6CC5-4187-86BF-6F1CF9DFFB22}"/>
    <cellStyle name="40% - Accent5 59 6 2 2" xfId="55750" xr:uid="{F15DA7D2-71F7-4BC9-B13B-89C4A8367821}"/>
    <cellStyle name="40% - Accent5 59 6 3" xfId="46898" xr:uid="{0F10524A-8BDA-4ABA-9B4D-784006CF6167}"/>
    <cellStyle name="40% - Accent5 59 7" xfId="10961" xr:uid="{F128267A-7436-46A8-A77A-F8533B72E099}"/>
    <cellStyle name="40% - Accent5 59 7 2" xfId="28666" xr:uid="{EB318DB3-5B93-4347-92C6-09334B0C32A1}"/>
    <cellStyle name="40% - Accent5 59 7 2 2" xfId="57343" xr:uid="{B18B31B2-48EE-44D7-B272-5B1EA2C998FC}"/>
    <cellStyle name="40% - Accent5 59 7 3" xfId="39639" xr:uid="{96E9CB9B-05E6-41C7-9D98-320A14167CF5}"/>
    <cellStyle name="40% - Accent5 59 8" xfId="19814" xr:uid="{8CF961D8-0946-47A8-8ADE-BB4D55B35B3C}"/>
    <cellStyle name="40% - Accent5 59 8 2" xfId="48491" xr:uid="{37527475-A046-46C7-949B-9177ABA74DFC}"/>
    <cellStyle name="40% - Accent5 59 9" xfId="33934" xr:uid="{2072FE89-4503-41DF-8541-3618DB68E86D}"/>
    <cellStyle name="40% - Accent5 6" xfId="278" xr:uid="{2CA447FA-A966-4DE1-BCD9-369C5E282784}"/>
    <cellStyle name="40% - Accent5 6 10" xfId="4083" xr:uid="{3A1AD382-BAC3-4F26-BC27-F74DB2AB603D}"/>
    <cellStyle name="40% - Accent5 6 10 2" xfId="32768" xr:uid="{48FED276-C3E1-4E62-9EE9-956CA65983C8}"/>
    <cellStyle name="40% - Accent5 6 11" xfId="9795" xr:uid="{7DDD5D83-B6FA-493D-967A-E6A7E994A9B1}"/>
    <cellStyle name="40% - Accent5 6 11 2" xfId="38473" xr:uid="{6C243EE8-C523-4602-A572-4E47AA2BF5B2}"/>
    <cellStyle name="40% - Accent5 6 12" xfId="18648" xr:uid="{B4415E9D-BFE4-41B1-9C83-179CC0D1601B}"/>
    <cellStyle name="40% - Accent5 6 12 2" xfId="47325" xr:uid="{4CD1EE13-2C6F-4FF5-9ECE-CD9276382DB1}"/>
    <cellStyle name="40% - Accent5 6 13" xfId="29192" xr:uid="{F7F7249A-CEC5-4396-9ECB-4791667F1826}"/>
    <cellStyle name="40% - Accent5 6 2" xfId="353" xr:uid="{0486AF57-66B1-4E0E-BCD4-D68246D69881}"/>
    <cellStyle name="40% - Accent5 6 2 2" xfId="2320" xr:uid="{830154B4-60C9-4BFE-9637-CED01E9DD624}"/>
    <cellStyle name="40% - Accent5 6 2 2 2" xfId="31060" xr:uid="{AE1D6DF5-C092-4D1F-A6EE-F3BB13743DF7}"/>
    <cellStyle name="40% - Accent5 6 2 3" xfId="5434" xr:uid="{F434FEAC-902C-4B5D-B0F2-F173BDF5B490}"/>
    <cellStyle name="40% - Accent5 6 2 3 2" xfId="34119" xr:uid="{350EA550-A7A3-4DFD-8480-9C6A415A0776}"/>
    <cellStyle name="40% - Accent5 6 2 4" xfId="11146" xr:uid="{EE50EDED-A005-499C-AB50-CF20DDECEB88}"/>
    <cellStyle name="40% - Accent5 6 2 4 2" xfId="39824" xr:uid="{F17C223A-4828-4D16-A5ED-A332AA294FEA}"/>
    <cellStyle name="40% - Accent5 6 2 5" xfId="19999" xr:uid="{5CACEC37-C423-4030-9188-0DC0996B94C1}"/>
    <cellStyle name="40% - Accent5 6 2 5 2" xfId="48676" xr:uid="{F65C0FF3-2F28-442B-B7A4-5F0C1A4C0539}"/>
    <cellStyle name="40% - Accent5 6 2 6" xfId="29267" xr:uid="{527646EA-3F18-4FC7-950F-02C25683CADF}"/>
    <cellStyle name="40% - Accent5 6 3" xfId="462" xr:uid="{65D3F55C-609E-4069-9EF6-CCB9D94C1F72}"/>
    <cellStyle name="40% - Accent5 6 3 2" xfId="2416" xr:uid="{4D453D24-AFCE-4703-A2EA-1B665EA40399}"/>
    <cellStyle name="40% - Accent5 6 3 2 2" xfId="31156" xr:uid="{5DD007AD-2199-433A-A15D-FAAAD731C980}"/>
    <cellStyle name="40% - Accent5 6 3 3" xfId="6851" xr:uid="{D46E19C4-3EDC-42A0-9439-5CC481521E1A}"/>
    <cellStyle name="40% - Accent5 6 3 3 2" xfId="35536" xr:uid="{A87D5364-0052-47DF-BF6F-33117C70EF52}"/>
    <cellStyle name="40% - Accent5 6 3 4" xfId="12563" xr:uid="{197513B0-51B6-4D56-BD82-934AAAF2D8C1}"/>
    <cellStyle name="40% - Accent5 6 3 4 2" xfId="41241" xr:uid="{F0DF34F3-82C7-4CD9-BD1D-D1B7DCB614E1}"/>
    <cellStyle name="40% - Accent5 6 3 5" xfId="21416" xr:uid="{FF80C18B-5704-40CF-9D72-47207196CE1F}"/>
    <cellStyle name="40% - Accent5 6 3 5 2" xfId="50093" xr:uid="{3631387C-AD13-4525-9C86-515E0ECF305E}"/>
    <cellStyle name="40% - Accent5 6 3 6" xfId="29363" xr:uid="{D1094077-012E-4805-BD15-6377DEF26E8E}"/>
    <cellStyle name="40% - Accent5 6 4" xfId="581" xr:uid="{5797DCFF-CF31-4607-80E3-BB53A50B860E}"/>
    <cellStyle name="40% - Accent5 6 4 2" xfId="2535" xr:uid="{168868E5-10F9-4F77-9F8B-26D8D277F0DC}"/>
    <cellStyle name="40% - Accent5 6 4 2 2" xfId="31275" xr:uid="{435DE556-F1CD-4DCA-B65B-BF5D071D4902}"/>
    <cellStyle name="40% - Accent5 6 4 3" xfId="8268" xr:uid="{EF857940-0757-45A3-9CB8-676D6FC08A93}"/>
    <cellStyle name="40% - Accent5 6 4 3 2" xfId="36953" xr:uid="{34AA8893-C3AC-4549-A335-358D0607C702}"/>
    <cellStyle name="40% - Accent5 6 4 4" xfId="13980" xr:uid="{6E4E6654-6599-4906-9015-341240A80E7A}"/>
    <cellStyle name="40% - Accent5 6 4 4 2" xfId="42658" xr:uid="{8CBA2E18-B23D-4E1C-8752-C7BA71430297}"/>
    <cellStyle name="40% - Accent5 6 4 5" xfId="22833" xr:uid="{0D3D24C0-E418-48A1-9C87-05F04355E7F1}"/>
    <cellStyle name="40% - Accent5 6 4 5 2" xfId="51510" xr:uid="{2AA9148A-7FDD-45D5-870A-AAC84A725F1A}"/>
    <cellStyle name="40% - Accent5 6 4 6" xfId="29482" xr:uid="{12B9B902-3EE2-4290-953C-8283864F1D97}"/>
    <cellStyle name="40% - Accent5 6 5" xfId="722" xr:uid="{08D23A0D-A6C2-4D5A-B3ED-0669CAB0247D}"/>
    <cellStyle name="40% - Accent5 6 5 2" xfId="2676" xr:uid="{D8C8E221-A52F-4D64-B12D-093F9E2B1604}"/>
    <cellStyle name="40% - Accent5 6 5 2 2" xfId="31416" xr:uid="{C00005A1-CA93-4571-9E32-41B0111A744E}"/>
    <cellStyle name="40% - Accent5 6 5 3" xfId="15495" xr:uid="{4833BC8D-CAFA-42F5-A394-90729C4604CF}"/>
    <cellStyle name="40% - Accent5 6 5 3 2" xfId="44173" xr:uid="{82B649B9-8325-4E05-A5A4-0793D4D210B7}"/>
    <cellStyle name="40% - Accent5 6 5 4" xfId="24348" xr:uid="{6DEC231C-6CF6-4C36-B450-5FFF9796C74B}"/>
    <cellStyle name="40% - Accent5 6 5 4 2" xfId="53025" xr:uid="{70E54EE3-2336-4328-87BD-C7613E58338C}"/>
    <cellStyle name="40% - Accent5 6 5 5" xfId="29623" xr:uid="{0DDB6AAA-9A72-4763-A4FC-D2C0B3C8C9BA}"/>
    <cellStyle name="40% - Accent5 6 6" xfId="995" xr:uid="{94B4D910-C93B-4BD1-97AA-E3CE5F7E9A6D}"/>
    <cellStyle name="40% - Accent5 6 6 2" xfId="2949" xr:uid="{964A7B35-128E-46F3-B10F-E68B47A401A7}"/>
    <cellStyle name="40% - Accent5 6 6 2 2" xfId="31689" xr:uid="{3D6DAB73-C69B-4D9D-9AE6-8D431D5859A9}"/>
    <cellStyle name="40% - Accent5 6 6 3" xfId="17054" xr:uid="{BF6856CE-9658-4020-AAFD-6A6B22D37B79}"/>
    <cellStyle name="40% - Accent5 6 6 3 2" xfId="45732" xr:uid="{A7068B71-DB34-4904-940F-7BE7262BBF16}"/>
    <cellStyle name="40% - Accent5 6 6 4" xfId="25907" xr:uid="{CF021A11-37B4-4472-BAAF-B2E1612622E6}"/>
    <cellStyle name="40% - Accent5 6 6 4 2" xfId="54584" xr:uid="{93481D61-A047-439A-9EC2-FEB7BADF366B}"/>
    <cellStyle name="40% - Accent5 6 6 5" xfId="29896" xr:uid="{A0CB8106-3962-4173-BE24-BD842F417749}"/>
    <cellStyle name="40% - Accent5 6 7" xfId="1290" xr:uid="{977A7F20-63B2-43EF-A0E0-3BABD01CBBB4}"/>
    <cellStyle name="40% - Accent5 6 7 2" xfId="3244" xr:uid="{D91CB576-8638-4319-AAE4-9AA0BB0BDF12}"/>
    <cellStyle name="40% - Accent5 6 7 2 2" xfId="31984" xr:uid="{21E6D31C-74B3-4DDF-B6A8-561EAC0CCFA4}"/>
    <cellStyle name="40% - Accent5 6 7 3" xfId="27500" xr:uid="{35915037-F60B-4ED6-BB6C-A9C3B7D93D53}"/>
    <cellStyle name="40% - Accent5 6 7 3 2" xfId="56177" xr:uid="{2A9BBE8E-1BEA-484D-994D-EA8695BFB993}"/>
    <cellStyle name="40% - Accent5 6 7 4" xfId="30191" xr:uid="{3DC8A072-BC3C-4406-A28F-FA32ABA50AF0}"/>
    <cellStyle name="40% - Accent5 6 8" xfId="1629" xr:uid="{D03318FC-106A-420C-9F7E-86E7D430C04E}"/>
    <cellStyle name="40% - Accent5 6 8 2" xfId="3583" xr:uid="{378FAC8F-8D87-4D49-8BE5-F5A8B8C0C7CE}"/>
    <cellStyle name="40% - Accent5 6 8 2 2" xfId="32323" xr:uid="{E9B13458-64D5-46CE-84DC-D7BE7B3D4CCA}"/>
    <cellStyle name="40% - Accent5 6 8 3" xfId="30530" xr:uid="{88B6BE94-5F46-4685-ABF0-F205110D374A}"/>
    <cellStyle name="40% - Accent5 6 9" xfId="2245" xr:uid="{296F4C95-AF05-4ACD-A042-2D4CAF543B9F}"/>
    <cellStyle name="40% - Accent5 6 9 2" xfId="30985" xr:uid="{D092A906-E4E8-4B02-9748-A02AB7C7CB27}"/>
    <cellStyle name="40% - Accent5 60" xfId="5271" xr:uid="{A16850B1-2E8C-4DA1-8085-79ECB9F7F826}"/>
    <cellStyle name="40% - Accent5 60 2" xfId="6622" xr:uid="{C8789BDE-F1F2-438A-B974-6334022C64B6}"/>
    <cellStyle name="40% - Accent5 60 2 2" xfId="12334" xr:uid="{BBABBD09-FE3D-4921-8BFA-D0F285662D64}"/>
    <cellStyle name="40% - Accent5 60 2 2 2" xfId="41012" xr:uid="{754287A6-B68D-40AC-A83F-F41D42C0939D}"/>
    <cellStyle name="40% - Accent5 60 2 3" xfId="21187" xr:uid="{299C5BBE-C7E9-4A1E-B8E5-25F3ABBB6D3D}"/>
    <cellStyle name="40% - Accent5 60 2 3 2" xfId="49864" xr:uid="{F6C1616E-72F7-4E1C-86E5-6858401FAF0E}"/>
    <cellStyle name="40% - Accent5 60 2 4" xfId="35307" xr:uid="{3984278E-7EA8-40E0-88DC-23EB9E6C0BC3}"/>
    <cellStyle name="40% - Accent5 60 3" xfId="8039" xr:uid="{04AD4467-B20C-47CA-A43D-A01FE53C17CC}"/>
    <cellStyle name="40% - Accent5 60 3 2" xfId="13751" xr:uid="{FD4FB2B6-2A6F-4CC0-8D75-4987688B9C64}"/>
    <cellStyle name="40% - Accent5 60 3 2 2" xfId="42429" xr:uid="{E9A70FE6-430E-4E08-BF41-7DCFC96D0CF5}"/>
    <cellStyle name="40% - Accent5 60 3 3" xfId="22604" xr:uid="{231BB61A-E8D8-4903-9EC5-223C2BBB6EEA}"/>
    <cellStyle name="40% - Accent5 60 3 3 2" xfId="51281" xr:uid="{BB57233B-A4C8-46E5-82E9-88E0584F3E75}"/>
    <cellStyle name="40% - Accent5 60 3 4" xfId="36724" xr:uid="{95A9535C-D08D-4843-8F55-D2F31A021644}"/>
    <cellStyle name="40% - Accent5 60 4" xfId="9456" xr:uid="{31804FFF-EAAC-4567-9D61-404F0C7F167F}"/>
    <cellStyle name="40% - Accent5 60 4 2" xfId="15168" xr:uid="{F7A2801B-B208-4AE5-B5E8-98DA81382D09}"/>
    <cellStyle name="40% - Accent5 60 4 2 2" xfId="43846" xr:uid="{EB3E5AFD-F47A-4FFC-B1A8-22585EBFC16A}"/>
    <cellStyle name="40% - Accent5 60 4 3" xfId="24021" xr:uid="{A55FB39A-9A4B-419E-975F-C0AAF24EAF3A}"/>
    <cellStyle name="40% - Accent5 60 4 3 2" xfId="52698" xr:uid="{820CA728-1A0A-4C76-BCBF-D964894B0592}"/>
    <cellStyle name="40% - Accent5 60 4 4" xfId="38141" xr:uid="{3FAE88E9-F6DA-4556-A54C-820868B4C8A9}"/>
    <cellStyle name="40% - Accent5 60 5" xfId="16683" xr:uid="{1C97945D-29F3-49B8-A953-8B720265A944}"/>
    <cellStyle name="40% - Accent5 60 5 2" xfId="25536" xr:uid="{0F7368B0-DEBC-49A6-8B86-02A1F44C857C}"/>
    <cellStyle name="40% - Accent5 60 5 2 2" xfId="54213" xr:uid="{CDA3C40E-7B22-4738-9A88-274ABC1B30B1}"/>
    <cellStyle name="40% - Accent5 60 5 3" xfId="45361" xr:uid="{CCED85F7-F82B-4443-85BB-AEED096D70BC}"/>
    <cellStyle name="40% - Accent5 60 6" xfId="18242" xr:uid="{95834308-F22F-43BD-8645-752B1068ACF8}"/>
    <cellStyle name="40% - Accent5 60 6 2" xfId="27095" xr:uid="{3D0A1F82-A48D-4491-9EC1-F1589140EC98}"/>
    <cellStyle name="40% - Accent5 60 6 2 2" xfId="55772" xr:uid="{3858EDA5-7DCE-4DCA-ADD4-0AF33E92FFA6}"/>
    <cellStyle name="40% - Accent5 60 6 3" xfId="46920" xr:uid="{EA3D2FE0-588F-4A72-B561-5E79B2066906}"/>
    <cellStyle name="40% - Accent5 60 7" xfId="10983" xr:uid="{2EAAEB1D-BEFB-45E2-9273-709CF3D2BF0F}"/>
    <cellStyle name="40% - Accent5 60 7 2" xfId="28688" xr:uid="{927F90A9-FB31-4B70-AAF7-478EAE234A03}"/>
    <cellStyle name="40% - Accent5 60 7 2 2" xfId="57365" xr:uid="{8403870F-1BE4-44BE-94DB-007F1DFA925E}"/>
    <cellStyle name="40% - Accent5 60 7 3" xfId="39661" xr:uid="{055FB88E-96C3-45A7-8658-A6FBC15D0BB5}"/>
    <cellStyle name="40% - Accent5 60 8" xfId="19836" xr:uid="{C1B82951-1982-4BCA-8173-38710A00960C}"/>
    <cellStyle name="40% - Accent5 60 8 2" xfId="48513" xr:uid="{839774E1-6564-408B-BDB1-1501D20788B4}"/>
    <cellStyle name="40% - Accent5 60 9" xfId="33956" xr:uid="{14C77A3F-ECCF-4328-B24D-EC500D72FBC3}"/>
    <cellStyle name="40% - Accent5 61" xfId="5293" xr:uid="{D247E764-60B0-479A-9CB1-4F04163188ED}"/>
    <cellStyle name="40% - Accent5 61 2" xfId="6644" xr:uid="{0F2348E4-722C-4A52-B6BC-02236B653FA2}"/>
    <cellStyle name="40% - Accent5 61 2 2" xfId="12356" xr:uid="{F0B352D8-89D3-4072-8FC5-8D68BB337A82}"/>
    <cellStyle name="40% - Accent5 61 2 2 2" xfId="41034" xr:uid="{C2E1DEBC-E1C0-4915-9A5C-8AF4A13D9062}"/>
    <cellStyle name="40% - Accent5 61 2 3" xfId="21209" xr:uid="{DF47B28D-22E2-4E28-AA8D-85AD8B60703E}"/>
    <cellStyle name="40% - Accent5 61 2 3 2" xfId="49886" xr:uid="{83F434C7-CD53-498C-9612-DC88B723937B}"/>
    <cellStyle name="40% - Accent5 61 2 4" xfId="35329" xr:uid="{E3A7BABA-17BA-4C00-9E26-2E6E0F653E15}"/>
    <cellStyle name="40% - Accent5 61 3" xfId="8061" xr:uid="{A158DB93-B515-49E7-8C21-F10CFD02C5D8}"/>
    <cellStyle name="40% - Accent5 61 3 2" xfId="13773" xr:uid="{A850B0C8-ED7D-4FD1-9F93-6F2A41F92BFA}"/>
    <cellStyle name="40% - Accent5 61 3 2 2" xfId="42451" xr:uid="{FB6E4C14-5E43-432A-8DF6-4F45B58A491D}"/>
    <cellStyle name="40% - Accent5 61 3 3" xfId="22626" xr:uid="{34540110-6335-42C4-B17B-FFFC0F46828A}"/>
    <cellStyle name="40% - Accent5 61 3 3 2" xfId="51303" xr:uid="{9A55F08A-46F6-4FB0-86A8-10C24BC03605}"/>
    <cellStyle name="40% - Accent5 61 3 4" xfId="36746" xr:uid="{2E799153-3E71-4014-8044-EC7E5BF9DC2B}"/>
    <cellStyle name="40% - Accent5 61 4" xfId="9478" xr:uid="{56E3C8AD-6E69-4ED6-A176-6C302782B297}"/>
    <cellStyle name="40% - Accent5 61 4 2" xfId="15190" xr:uid="{01265A8E-A702-461B-8BF4-C56525889611}"/>
    <cellStyle name="40% - Accent5 61 4 2 2" xfId="43868" xr:uid="{7F8CE06B-9615-43FC-B845-DF947980947E}"/>
    <cellStyle name="40% - Accent5 61 4 3" xfId="24043" xr:uid="{5D3B7880-6903-45DD-A83F-1B9892AB869B}"/>
    <cellStyle name="40% - Accent5 61 4 3 2" xfId="52720" xr:uid="{CBA4CD73-3B6D-4669-A407-7A43A857BC91}"/>
    <cellStyle name="40% - Accent5 61 4 4" xfId="38163" xr:uid="{AE93E300-78C4-459E-BC63-59E61B55279F}"/>
    <cellStyle name="40% - Accent5 61 5" xfId="16705" xr:uid="{3510B9B1-F54E-4136-8D14-8F7A39152658}"/>
    <cellStyle name="40% - Accent5 61 5 2" xfId="25558" xr:uid="{6A2CFBC9-6302-448A-8D50-5975B8AFC28C}"/>
    <cellStyle name="40% - Accent5 61 5 2 2" xfId="54235" xr:uid="{B988F7A6-73BD-46FF-89FF-2651447AFD49}"/>
    <cellStyle name="40% - Accent5 61 5 3" xfId="45383" xr:uid="{BF705F13-FA41-415F-B97F-52466B44DE49}"/>
    <cellStyle name="40% - Accent5 61 6" xfId="18264" xr:uid="{8E34F361-F244-4EEF-A289-45057F746B91}"/>
    <cellStyle name="40% - Accent5 61 6 2" xfId="27117" xr:uid="{800B149C-EC20-4C40-9910-8A56B86D7B02}"/>
    <cellStyle name="40% - Accent5 61 6 2 2" xfId="55794" xr:uid="{E3A7C4CF-F350-4412-AA15-3B79B9BBCE3A}"/>
    <cellStyle name="40% - Accent5 61 6 3" xfId="46942" xr:uid="{8FE2A3A4-E952-464D-A364-FCC67D5E9629}"/>
    <cellStyle name="40% - Accent5 61 7" xfId="11005" xr:uid="{78819B4C-9358-44F4-8BD6-32A4EE7AD2C1}"/>
    <cellStyle name="40% - Accent5 61 7 2" xfId="28710" xr:uid="{762E7AC2-80D8-42F4-8004-5DE5E6B0DD2E}"/>
    <cellStyle name="40% - Accent5 61 7 2 2" xfId="57387" xr:uid="{FC240576-8444-4F99-8B1A-2BF413FFCAFA}"/>
    <cellStyle name="40% - Accent5 61 7 3" xfId="39683" xr:uid="{D6CD2114-E452-4EA6-AFF9-44C0CA15A3F9}"/>
    <cellStyle name="40% - Accent5 61 8" xfId="19858" xr:uid="{7D1A11FF-F4E7-4560-9DBA-74897AA81BB6}"/>
    <cellStyle name="40% - Accent5 61 8 2" xfId="48535" xr:uid="{2495AE21-1962-49B2-898F-9707ABD4048C}"/>
    <cellStyle name="40% - Accent5 61 9" xfId="33978" xr:uid="{F10FFB5C-E71F-4857-8A5F-E594FC64AB24}"/>
    <cellStyle name="40% - Accent5 62" xfId="5315" xr:uid="{9C5AB47B-E614-4003-B488-798D23279F89}"/>
    <cellStyle name="40% - Accent5 62 2" xfId="6666" xr:uid="{14CFF54B-AA1A-4C83-BBB0-C99A11E277DC}"/>
    <cellStyle name="40% - Accent5 62 2 2" xfId="12378" xr:uid="{99F5BDC9-EDCF-4A55-9B2F-50D4E9E04F68}"/>
    <cellStyle name="40% - Accent5 62 2 2 2" xfId="41056" xr:uid="{7638D77F-A64C-4097-A2FB-0A6DD07BC0B1}"/>
    <cellStyle name="40% - Accent5 62 2 3" xfId="21231" xr:uid="{BF5699D7-5125-4C0B-A6B0-B69B77CAE89C}"/>
    <cellStyle name="40% - Accent5 62 2 3 2" xfId="49908" xr:uid="{C14EAD07-637B-41F2-81F8-73F7A8428770}"/>
    <cellStyle name="40% - Accent5 62 2 4" xfId="35351" xr:uid="{A00E3AB4-0F64-4959-90E9-0460CFB87B18}"/>
    <cellStyle name="40% - Accent5 62 3" xfId="8083" xr:uid="{526ADD20-453D-47C4-9AAA-96A6D38AF2C9}"/>
    <cellStyle name="40% - Accent5 62 3 2" xfId="13795" xr:uid="{B3862936-C105-4B97-9F85-87DBABA5D637}"/>
    <cellStyle name="40% - Accent5 62 3 2 2" xfId="42473" xr:uid="{589A58D5-F673-4B3F-8BB5-74DBF7A109D1}"/>
    <cellStyle name="40% - Accent5 62 3 3" xfId="22648" xr:uid="{774EFFA7-E7EC-40A0-A11E-AFE58A95546F}"/>
    <cellStyle name="40% - Accent5 62 3 3 2" xfId="51325" xr:uid="{2B70C99F-EA5F-4215-95C8-B51B85EBB539}"/>
    <cellStyle name="40% - Accent5 62 3 4" xfId="36768" xr:uid="{92EE6FA3-CC36-4BF6-A5BA-3BF992C3DE2B}"/>
    <cellStyle name="40% - Accent5 62 4" xfId="9500" xr:uid="{EF821946-DE12-4DD2-ADB2-778F730ADF2C}"/>
    <cellStyle name="40% - Accent5 62 4 2" xfId="15212" xr:uid="{9940EBC2-079D-413B-A53B-4411D1620CDA}"/>
    <cellStyle name="40% - Accent5 62 4 2 2" xfId="43890" xr:uid="{B48A9182-F571-460B-AB22-2F2D25FBD5C3}"/>
    <cellStyle name="40% - Accent5 62 4 3" xfId="24065" xr:uid="{2B218C68-EE86-42C4-8BFD-9C12CD7EE30B}"/>
    <cellStyle name="40% - Accent5 62 4 3 2" xfId="52742" xr:uid="{D1D340F7-6E78-4ADC-9748-0824362C8CE8}"/>
    <cellStyle name="40% - Accent5 62 4 4" xfId="38185" xr:uid="{DB512DF9-7A0A-42CF-AAEC-564FCEF46F2E}"/>
    <cellStyle name="40% - Accent5 62 5" xfId="16727" xr:uid="{C0EAA3DA-7B99-462A-8ED5-FA44C4FDAA73}"/>
    <cellStyle name="40% - Accent5 62 5 2" xfId="25580" xr:uid="{5E31AF7B-2D34-4C5D-9B69-6DF52D9F0DD4}"/>
    <cellStyle name="40% - Accent5 62 5 2 2" xfId="54257" xr:uid="{AB296B32-DA9B-4AD5-A6D1-37301F592CBC}"/>
    <cellStyle name="40% - Accent5 62 5 3" xfId="45405" xr:uid="{0E2AA51F-8E7D-4697-87A3-33DB79263B05}"/>
    <cellStyle name="40% - Accent5 62 6" xfId="18286" xr:uid="{E93B1881-EA46-40DC-BED7-D9FFB09ADC00}"/>
    <cellStyle name="40% - Accent5 62 6 2" xfId="27139" xr:uid="{0D4CF29A-D4A4-4A55-B257-136F87F9A93A}"/>
    <cellStyle name="40% - Accent5 62 6 2 2" xfId="55816" xr:uid="{9567EBBC-AE0C-4B02-814B-CC8D60102A72}"/>
    <cellStyle name="40% - Accent5 62 6 3" xfId="46964" xr:uid="{38F61EFF-6352-4556-9777-4A118E3CBD2B}"/>
    <cellStyle name="40% - Accent5 62 7" xfId="11027" xr:uid="{FDFC1A70-130F-4819-B431-40992228F440}"/>
    <cellStyle name="40% - Accent5 62 7 2" xfId="28732" xr:uid="{D17914A7-703B-4503-9ADF-A1A698A67042}"/>
    <cellStyle name="40% - Accent5 62 7 2 2" xfId="57409" xr:uid="{869A1A6C-ADF7-49FF-BA66-39485CA78316}"/>
    <cellStyle name="40% - Accent5 62 7 3" xfId="39705" xr:uid="{CB98FECC-E343-468E-93D1-05905FF50328}"/>
    <cellStyle name="40% - Accent5 62 8" xfId="19880" xr:uid="{A9411897-B66A-4043-90A2-644E493DC7A1}"/>
    <cellStyle name="40% - Accent5 62 8 2" xfId="48557" xr:uid="{1CD49F91-3B0C-4510-9E36-14FC864707C6}"/>
    <cellStyle name="40% - Accent5 62 9" xfId="34000" xr:uid="{0F42CD85-C112-4EFE-9124-99B8AA39E781}"/>
    <cellStyle name="40% - Accent5 63" xfId="5337" xr:uid="{746DCD14-02CC-4E38-8A82-BE854D19B403}"/>
    <cellStyle name="40% - Accent5 63 2" xfId="6688" xr:uid="{EF9C10AD-5608-49AA-9322-2F3EE0553160}"/>
    <cellStyle name="40% - Accent5 63 2 2" xfId="12400" xr:uid="{4E87C4BD-1D39-4B0D-88AE-8F1864301E02}"/>
    <cellStyle name="40% - Accent5 63 2 2 2" xfId="41078" xr:uid="{D9ED569C-1568-4399-9E7F-A750CA683521}"/>
    <cellStyle name="40% - Accent5 63 2 3" xfId="21253" xr:uid="{51DAB2A2-8059-4F03-9A18-46AE66ACD9DC}"/>
    <cellStyle name="40% - Accent5 63 2 3 2" xfId="49930" xr:uid="{73211784-6034-485B-B09E-E4B6CCB720C6}"/>
    <cellStyle name="40% - Accent5 63 2 4" xfId="35373" xr:uid="{4725F42F-B4AC-4A68-97B6-790E9A18AF34}"/>
    <cellStyle name="40% - Accent5 63 3" xfId="8105" xr:uid="{649C04DF-2477-4861-9B3D-1EB0631686E4}"/>
    <cellStyle name="40% - Accent5 63 3 2" xfId="13817" xr:uid="{27ACB8F4-CC2A-4A09-85BB-A226520CF977}"/>
    <cellStyle name="40% - Accent5 63 3 2 2" xfId="42495" xr:uid="{257E6005-77C9-4A56-8FCC-2646EC87E25C}"/>
    <cellStyle name="40% - Accent5 63 3 3" xfId="22670" xr:uid="{27C00F6A-58DC-4EBC-8D8A-FFA00EB95C4C}"/>
    <cellStyle name="40% - Accent5 63 3 3 2" xfId="51347" xr:uid="{E4134F19-186D-4065-B930-8906806241CD}"/>
    <cellStyle name="40% - Accent5 63 3 4" xfId="36790" xr:uid="{8557092C-661C-4959-98D2-EB2277C14BDC}"/>
    <cellStyle name="40% - Accent5 63 4" xfId="9522" xr:uid="{D67612C4-8204-45EE-8EFC-F9A3B1DB26CB}"/>
    <cellStyle name="40% - Accent5 63 4 2" xfId="15234" xr:uid="{5B6F8534-4499-4AFC-ABB0-7CB14C4F08E3}"/>
    <cellStyle name="40% - Accent5 63 4 2 2" xfId="43912" xr:uid="{3C58D7B8-906E-4852-B2E6-A405E235A0BC}"/>
    <cellStyle name="40% - Accent5 63 4 3" xfId="24087" xr:uid="{24688FE1-B0A4-4A50-A8EB-453956BE5979}"/>
    <cellStyle name="40% - Accent5 63 4 3 2" xfId="52764" xr:uid="{1CA19ADC-EA10-4EAC-89D7-892338349B86}"/>
    <cellStyle name="40% - Accent5 63 4 4" xfId="38207" xr:uid="{231F5A42-6FFB-4739-BB85-93CFEB8EA220}"/>
    <cellStyle name="40% - Accent5 63 5" xfId="16749" xr:uid="{F25688D7-921F-4094-8089-134CE5632B5E}"/>
    <cellStyle name="40% - Accent5 63 5 2" xfId="25602" xr:uid="{9B493822-535B-43FD-98F8-0E4BC66E2555}"/>
    <cellStyle name="40% - Accent5 63 5 2 2" xfId="54279" xr:uid="{549FBF96-4624-4141-9592-A93CDF560C22}"/>
    <cellStyle name="40% - Accent5 63 5 3" xfId="45427" xr:uid="{0C1F1100-4E51-4F80-AA24-350E743BDE00}"/>
    <cellStyle name="40% - Accent5 63 6" xfId="18308" xr:uid="{45183889-BC2E-46D2-8FCF-60C353F4A068}"/>
    <cellStyle name="40% - Accent5 63 6 2" xfId="27161" xr:uid="{E4B99954-92BE-4A86-B885-BA952FDFB1F7}"/>
    <cellStyle name="40% - Accent5 63 6 2 2" xfId="55838" xr:uid="{016A0B4D-6DF6-4BD9-AFB1-18B4FCD0C68E}"/>
    <cellStyle name="40% - Accent5 63 6 3" xfId="46986" xr:uid="{103965A2-026B-4BC8-877F-2D46697CF6BA}"/>
    <cellStyle name="40% - Accent5 63 7" xfId="11049" xr:uid="{FEFB7501-D091-4CF3-8BB4-DF6D72E6B96A}"/>
    <cellStyle name="40% - Accent5 63 7 2" xfId="28754" xr:uid="{B7A4692D-99DF-4354-BEA6-1B93397E5AA6}"/>
    <cellStyle name="40% - Accent5 63 7 2 2" xfId="57431" xr:uid="{50061037-B89B-41CD-B3BB-C0E55029562F}"/>
    <cellStyle name="40% - Accent5 63 7 3" xfId="39727" xr:uid="{56A07C3A-1F5B-4005-ADEA-817AC34F9701}"/>
    <cellStyle name="40% - Accent5 63 8" xfId="19902" xr:uid="{F749DBC4-E71C-48CE-ACB0-4401FE03F370}"/>
    <cellStyle name="40% - Accent5 63 8 2" xfId="48579" xr:uid="{17BD99C6-C55C-4CFF-A26F-9741AE21F811}"/>
    <cellStyle name="40% - Accent5 63 9" xfId="34022" xr:uid="{C00F1F77-96BA-4DB0-B9D8-D67334895356}"/>
    <cellStyle name="40% - Accent5 64" xfId="5359" xr:uid="{46BF80B1-97AE-417E-84FD-CCCA891BF5E9}"/>
    <cellStyle name="40% - Accent5 64 2" xfId="6710" xr:uid="{EE9EC307-92DB-46B6-8727-287AB84DFB71}"/>
    <cellStyle name="40% - Accent5 64 2 2" xfId="12422" xr:uid="{45CF914F-76CB-45A0-AB49-561BCA0F7223}"/>
    <cellStyle name="40% - Accent5 64 2 2 2" xfId="41100" xr:uid="{E3729363-785A-4DC8-B21D-0973DE4FC9F5}"/>
    <cellStyle name="40% - Accent5 64 2 3" xfId="21275" xr:uid="{8D105106-3598-45D2-8A16-0B1C2AF79B73}"/>
    <cellStyle name="40% - Accent5 64 2 3 2" xfId="49952" xr:uid="{D2D12EA9-75DE-4CF5-9284-73EBB39F807B}"/>
    <cellStyle name="40% - Accent5 64 2 4" xfId="35395" xr:uid="{D60C00FB-6AD0-4BB5-9F16-842D6E2BA5B4}"/>
    <cellStyle name="40% - Accent5 64 3" xfId="8127" xr:uid="{21AEDD7E-E9EE-4159-9EE9-A3059E39196A}"/>
    <cellStyle name="40% - Accent5 64 3 2" xfId="13839" xr:uid="{460CB429-0ACC-4A7C-8B48-9E6EF424DB57}"/>
    <cellStyle name="40% - Accent5 64 3 2 2" xfId="42517" xr:uid="{B2D99BC8-1642-419A-8A6C-E7D9409AEEF9}"/>
    <cellStyle name="40% - Accent5 64 3 3" xfId="22692" xr:uid="{5DC841E7-94B3-4508-8F7F-A3CEBB211484}"/>
    <cellStyle name="40% - Accent5 64 3 3 2" xfId="51369" xr:uid="{0E327631-AB0C-45C7-8AEA-359F084950E7}"/>
    <cellStyle name="40% - Accent5 64 3 4" xfId="36812" xr:uid="{54553290-3D67-4037-B1E1-21802832FEAB}"/>
    <cellStyle name="40% - Accent5 64 4" xfId="9544" xr:uid="{72C06187-BFA0-4B18-B082-0DA9B58980AD}"/>
    <cellStyle name="40% - Accent5 64 4 2" xfId="15256" xr:uid="{0C732B3E-B422-4969-8B06-6AC6B5D80167}"/>
    <cellStyle name="40% - Accent5 64 4 2 2" xfId="43934" xr:uid="{70C4048C-D86B-4F55-A01D-3BE5E5CE6CED}"/>
    <cellStyle name="40% - Accent5 64 4 3" xfId="24109" xr:uid="{728B2B18-C990-40BC-9A99-D81FA7C06DE8}"/>
    <cellStyle name="40% - Accent5 64 4 3 2" xfId="52786" xr:uid="{96203FA2-2F0C-4018-90B8-227C4FBBE27B}"/>
    <cellStyle name="40% - Accent5 64 4 4" xfId="38229" xr:uid="{00B68C91-7429-4D45-BC8C-9F3E49E0AE67}"/>
    <cellStyle name="40% - Accent5 64 5" xfId="16771" xr:uid="{B7016F20-C596-4794-BF78-3E87F8CCFDD9}"/>
    <cellStyle name="40% - Accent5 64 5 2" xfId="25624" xr:uid="{7BC1924A-0061-457D-BD7C-8BAEF34C988A}"/>
    <cellStyle name="40% - Accent5 64 5 2 2" xfId="54301" xr:uid="{218E596B-6D76-4179-B22C-737E8CD61A51}"/>
    <cellStyle name="40% - Accent5 64 5 3" xfId="45449" xr:uid="{9D81DA80-A1D1-46ED-BE81-2C8B5621C24A}"/>
    <cellStyle name="40% - Accent5 64 6" xfId="18330" xr:uid="{A58F89D5-FB51-4B41-816F-43E1DD5D5396}"/>
    <cellStyle name="40% - Accent5 64 6 2" xfId="27183" xr:uid="{A02FA374-B81C-4C3C-BFFF-40C1AF8B104B}"/>
    <cellStyle name="40% - Accent5 64 6 2 2" xfId="55860" xr:uid="{03A91327-7144-41F6-BE1F-AE3059DC4129}"/>
    <cellStyle name="40% - Accent5 64 6 3" xfId="47008" xr:uid="{AAD64641-3CCB-4520-A600-850CA09A2358}"/>
    <cellStyle name="40% - Accent5 64 7" xfId="11071" xr:uid="{AF00D2BB-BE45-4B44-9CC2-DD7F1E7B3A65}"/>
    <cellStyle name="40% - Accent5 64 7 2" xfId="28776" xr:uid="{C130315D-F221-4981-810E-74FA7E61286C}"/>
    <cellStyle name="40% - Accent5 64 7 2 2" xfId="57453" xr:uid="{A66C1288-F948-42DC-9738-028963558988}"/>
    <cellStyle name="40% - Accent5 64 7 3" xfId="39749" xr:uid="{EE867B10-256F-4481-A762-9CA59A544A38}"/>
    <cellStyle name="40% - Accent5 64 8" xfId="19924" xr:uid="{977AC7E3-E515-429A-8D25-3A318BDDF678}"/>
    <cellStyle name="40% - Accent5 64 8 2" xfId="48601" xr:uid="{4E2FA8A7-44D4-4C9C-A2E5-6A10ADCB937B}"/>
    <cellStyle name="40% - Accent5 64 9" xfId="34044" xr:uid="{2483C8CF-2450-45A0-B025-C583B3C7C16C}"/>
    <cellStyle name="40% - Accent5 65" xfId="6732" xr:uid="{E425625A-5814-4138-91F6-5FB68A44880E}"/>
    <cellStyle name="40% - Accent5 65 2" xfId="8149" xr:uid="{007D2B63-7FB4-4D70-9A00-186F81663F56}"/>
    <cellStyle name="40% - Accent5 65 2 2" xfId="13861" xr:uid="{23397217-657F-46C9-BFCB-723088D0B2A5}"/>
    <cellStyle name="40% - Accent5 65 2 2 2" xfId="42539" xr:uid="{9C1C01D7-EDE8-4734-A93F-067343736069}"/>
    <cellStyle name="40% - Accent5 65 2 3" xfId="22714" xr:uid="{55F38DB4-332D-4267-9DC8-890C285EF805}"/>
    <cellStyle name="40% - Accent5 65 2 3 2" xfId="51391" xr:uid="{204C0DBE-E69C-4D34-81E5-750BB5B937B2}"/>
    <cellStyle name="40% - Accent5 65 2 4" xfId="36834" xr:uid="{B6C814D3-5343-40A5-8161-A5D83238CC32}"/>
    <cellStyle name="40% - Accent5 65 3" xfId="9566" xr:uid="{640F3E20-5384-43C1-AE73-8475A7FAA3F2}"/>
    <cellStyle name="40% - Accent5 65 3 2" xfId="15278" xr:uid="{E37A3602-9397-497B-8D14-A672B563E110}"/>
    <cellStyle name="40% - Accent5 65 3 2 2" xfId="43956" xr:uid="{2CD45DCF-8615-4C93-BE6B-5AEC569ECFD3}"/>
    <cellStyle name="40% - Accent5 65 3 3" xfId="24131" xr:uid="{42AD69CE-9E2C-4A94-A008-CB343A9700AA}"/>
    <cellStyle name="40% - Accent5 65 3 3 2" xfId="52808" xr:uid="{1DB0F31E-9606-424A-B53F-B064AFB21EC5}"/>
    <cellStyle name="40% - Accent5 65 3 4" xfId="38251" xr:uid="{3F06A754-E084-49A9-9DA8-CFBA4E96821D}"/>
    <cellStyle name="40% - Accent5 65 4" xfId="16793" xr:uid="{C84AC82E-5353-4417-955F-5494F4D8A1F5}"/>
    <cellStyle name="40% - Accent5 65 4 2" xfId="25646" xr:uid="{91D48E0B-47F3-4A74-85B1-CB5EAAE407EB}"/>
    <cellStyle name="40% - Accent5 65 4 2 2" xfId="54323" xr:uid="{34E9A4BB-C3D7-440C-B5B9-E6A9073B3EE3}"/>
    <cellStyle name="40% - Accent5 65 4 3" xfId="45471" xr:uid="{50CDFE89-E5D4-4FD4-8586-D15315543B85}"/>
    <cellStyle name="40% - Accent5 65 5" xfId="18352" xr:uid="{3B3DC5A3-0E9B-48A4-B342-ECA27F10320C}"/>
    <cellStyle name="40% - Accent5 65 5 2" xfId="27205" xr:uid="{A1896759-8447-481B-A554-8C22B49704E2}"/>
    <cellStyle name="40% - Accent5 65 5 2 2" xfId="55882" xr:uid="{DAD2E379-3CB8-4729-9A03-4E7180636133}"/>
    <cellStyle name="40% - Accent5 65 5 3" xfId="47030" xr:uid="{2C418C36-12B1-4E4E-A68A-91008A4429CC}"/>
    <cellStyle name="40% - Accent5 65 6" xfId="12444" xr:uid="{DDF945C5-EF19-4C0B-95D0-E864ADCEA847}"/>
    <cellStyle name="40% - Accent5 65 6 2" xfId="28798" xr:uid="{786649A6-C7CB-4F76-9736-AFB9AC158495}"/>
    <cellStyle name="40% - Accent5 65 6 2 2" xfId="57475" xr:uid="{65C4C33F-F8DB-467C-9037-4E2BDC5B1204}"/>
    <cellStyle name="40% - Accent5 65 6 3" xfId="41122" xr:uid="{0400A50B-A831-4891-A451-E2E06E9374C1}"/>
    <cellStyle name="40% - Accent5 65 7" xfId="21297" xr:uid="{43F882EC-8778-4912-819D-420ED0D61EB0}"/>
    <cellStyle name="40% - Accent5 65 7 2" xfId="49974" xr:uid="{8C9250CA-ACC6-4C7A-9D55-E0259CCC8FFB}"/>
    <cellStyle name="40% - Accent5 65 8" xfId="35417" xr:uid="{B40D77DC-7457-4B31-A577-F344D0643309}"/>
    <cellStyle name="40% - Accent5 66" xfId="6754" xr:uid="{7193120E-0D7B-4BCF-96EA-692482DC78D6}"/>
    <cellStyle name="40% - Accent5 66 2" xfId="8171" xr:uid="{AA722DB5-78F5-45BC-AE16-012A88B69EB1}"/>
    <cellStyle name="40% - Accent5 66 2 2" xfId="13883" xr:uid="{41815921-9649-4849-8BD6-08A174FC0BCE}"/>
    <cellStyle name="40% - Accent5 66 2 2 2" xfId="42561" xr:uid="{8EE8CB0F-1C07-441D-BADA-9FF1E4F64136}"/>
    <cellStyle name="40% - Accent5 66 2 3" xfId="22736" xr:uid="{E4373BB1-2FF6-4F09-8658-A2A5AA6FD30E}"/>
    <cellStyle name="40% - Accent5 66 2 3 2" xfId="51413" xr:uid="{4C63EB08-1A43-4D33-9CDD-A9439CD8FBBB}"/>
    <cellStyle name="40% - Accent5 66 2 4" xfId="36856" xr:uid="{FABF01C5-EC09-43D0-9E45-D18EE69014DA}"/>
    <cellStyle name="40% - Accent5 66 3" xfId="9588" xr:uid="{5411E58C-72D5-477E-8025-0B19BECF75C2}"/>
    <cellStyle name="40% - Accent5 66 3 2" xfId="15300" xr:uid="{B7E0995D-F14F-467E-AF62-E76BBC367E30}"/>
    <cellStyle name="40% - Accent5 66 3 2 2" xfId="43978" xr:uid="{C36BF510-DF8F-49DA-AB5C-BAA4DE5FC7AB}"/>
    <cellStyle name="40% - Accent5 66 3 3" xfId="24153" xr:uid="{23EE77F0-4AAD-44FF-BEB0-C19F8BD17D46}"/>
    <cellStyle name="40% - Accent5 66 3 3 2" xfId="52830" xr:uid="{C7C870E3-94D3-4738-9386-7AF7FC4EEA18}"/>
    <cellStyle name="40% - Accent5 66 3 4" xfId="38273" xr:uid="{5CD75DEC-7E1E-4E31-9436-320875C8F8FC}"/>
    <cellStyle name="40% - Accent5 66 4" xfId="16815" xr:uid="{B16304DE-7119-42ED-B89F-82DDDA88DAFD}"/>
    <cellStyle name="40% - Accent5 66 4 2" xfId="25668" xr:uid="{DFF812BB-B998-45F7-BDBD-021D8A3737AE}"/>
    <cellStyle name="40% - Accent5 66 4 2 2" xfId="54345" xr:uid="{985F529A-27F9-4156-9B8C-F0E5649F5F5F}"/>
    <cellStyle name="40% - Accent5 66 4 3" xfId="45493" xr:uid="{5F45D33B-00DA-4BAC-BEF4-35D7735EDC8B}"/>
    <cellStyle name="40% - Accent5 66 5" xfId="18374" xr:uid="{10B31F25-3858-4968-89C8-1B83BA08ADBA}"/>
    <cellStyle name="40% - Accent5 66 5 2" xfId="27227" xr:uid="{0A97B3E8-6D66-4CBD-8C00-C39B3493A01A}"/>
    <cellStyle name="40% - Accent5 66 5 2 2" xfId="55904" xr:uid="{99D21B69-3E2B-4D94-B386-C8D6DA9B5064}"/>
    <cellStyle name="40% - Accent5 66 5 3" xfId="47052" xr:uid="{DD661EA3-E63A-4980-9D5D-320DB0F66381}"/>
    <cellStyle name="40% - Accent5 66 6" xfId="12466" xr:uid="{FE672695-7282-4E73-9031-B33BFEF423B2}"/>
    <cellStyle name="40% - Accent5 66 6 2" xfId="28820" xr:uid="{35D9E78D-58D4-49EE-AB82-C400173B1AAC}"/>
    <cellStyle name="40% - Accent5 66 6 2 2" xfId="57497" xr:uid="{86C8BE5C-45DE-4B2F-A1D9-FAC25771CA4F}"/>
    <cellStyle name="40% - Accent5 66 6 3" xfId="41144" xr:uid="{6C55E2F2-E1AC-4151-B260-7F498282EBF1}"/>
    <cellStyle name="40% - Accent5 66 7" xfId="21319" xr:uid="{C652AB26-7A9E-4DEE-9D68-04EAAB01611B}"/>
    <cellStyle name="40% - Accent5 66 7 2" xfId="49996" xr:uid="{A461DE04-9FAF-441E-AF50-93830853F2B9}"/>
    <cellStyle name="40% - Accent5 66 8" xfId="35439" xr:uid="{9FF261A6-188F-444C-91EC-D1BCACCE259C}"/>
    <cellStyle name="40% - Accent5 67" xfId="6776" xr:uid="{9B04E212-90AD-46C2-92C1-9BB454C01811}"/>
    <cellStyle name="40% - Accent5 67 2" xfId="8193" xr:uid="{081453EE-58A4-4787-978F-404204118578}"/>
    <cellStyle name="40% - Accent5 67 2 2" xfId="13905" xr:uid="{E5A8EFFF-B625-44CB-8B73-E0DA3829DA3A}"/>
    <cellStyle name="40% - Accent5 67 2 2 2" xfId="42583" xr:uid="{1B4E7348-8F10-4E26-964C-9301F3DB6EBF}"/>
    <cellStyle name="40% - Accent5 67 2 3" xfId="22758" xr:uid="{2BD1D8ED-C79D-4647-89C5-A4A3401E6AAE}"/>
    <cellStyle name="40% - Accent5 67 2 3 2" xfId="51435" xr:uid="{CCFB86C8-2866-40E4-ADD1-18776289E4B5}"/>
    <cellStyle name="40% - Accent5 67 2 4" xfId="36878" xr:uid="{80E348E4-B867-4246-B82F-2C242D559F11}"/>
    <cellStyle name="40% - Accent5 67 3" xfId="9610" xr:uid="{61A75A5E-AB2D-49C8-AE7A-592F717BE394}"/>
    <cellStyle name="40% - Accent5 67 3 2" xfId="15322" xr:uid="{3B34CF1F-405E-4C7A-906A-81A8A0D9FC6E}"/>
    <cellStyle name="40% - Accent5 67 3 2 2" xfId="44000" xr:uid="{2B468D44-CA7F-475A-842D-604C4AC3A029}"/>
    <cellStyle name="40% - Accent5 67 3 3" xfId="24175" xr:uid="{A2E48E52-C489-416C-A990-709246C0B2AF}"/>
    <cellStyle name="40% - Accent5 67 3 3 2" xfId="52852" xr:uid="{350D2D79-3256-45E2-8949-E35374D9E8EC}"/>
    <cellStyle name="40% - Accent5 67 3 4" xfId="38295" xr:uid="{6B2B9576-481F-486C-A460-930350045355}"/>
    <cellStyle name="40% - Accent5 67 4" xfId="16837" xr:uid="{3358B3C3-1D38-4B9C-AA7E-21D1AA4C58FB}"/>
    <cellStyle name="40% - Accent5 67 4 2" xfId="25690" xr:uid="{FD5036B3-F851-484A-B0CF-537EE457B5FE}"/>
    <cellStyle name="40% - Accent5 67 4 2 2" xfId="54367" xr:uid="{D99FFA8C-A738-4991-BDA9-992559D57396}"/>
    <cellStyle name="40% - Accent5 67 4 3" xfId="45515" xr:uid="{D6B2FB28-D590-40E5-9F90-EF9410E50338}"/>
    <cellStyle name="40% - Accent5 67 5" xfId="18396" xr:uid="{0BD4994D-29BC-4C87-B3B6-64C8C0CA9560}"/>
    <cellStyle name="40% - Accent5 67 5 2" xfId="27249" xr:uid="{5C90A401-C34F-4019-ACF3-1734308BD658}"/>
    <cellStyle name="40% - Accent5 67 5 2 2" xfId="55926" xr:uid="{17F3EB6B-4185-44F6-A3AD-4F4289863AAA}"/>
    <cellStyle name="40% - Accent5 67 5 3" xfId="47074" xr:uid="{4FE59FD9-4B1E-4325-AFA8-3001EC77D6C8}"/>
    <cellStyle name="40% - Accent5 67 6" xfId="12488" xr:uid="{C940C69D-3DBB-4541-AEC4-6AE21D5920ED}"/>
    <cellStyle name="40% - Accent5 67 6 2" xfId="28842" xr:uid="{F04C26FF-F4CE-4166-95A8-98110DD3C7B4}"/>
    <cellStyle name="40% - Accent5 67 6 2 2" xfId="57519" xr:uid="{1E2671B7-368A-4E8F-BC25-5DD1C6EEE8F4}"/>
    <cellStyle name="40% - Accent5 67 6 3" xfId="41166" xr:uid="{ADA5246C-37DA-4AC2-8074-C94169F17DD8}"/>
    <cellStyle name="40% - Accent5 67 7" xfId="21341" xr:uid="{6786B2B8-96CD-4AA5-B5FE-9E21FF82B639}"/>
    <cellStyle name="40% - Accent5 67 7 2" xfId="50018" xr:uid="{8D1B12BE-1D1C-4F0A-883D-94EBA74EC3C8}"/>
    <cellStyle name="40% - Accent5 67 8" xfId="35461" xr:uid="{33C0FD81-996F-4FA3-86FD-FEA941FE0886}"/>
    <cellStyle name="40% - Accent5 68" xfId="5379" xr:uid="{9466FDD5-A450-4D04-BC40-D639AC221E0C}"/>
    <cellStyle name="40% - Accent5 68 2" xfId="9632" xr:uid="{EE4D22E5-EF0E-4D7A-B890-31802C6B6546}"/>
    <cellStyle name="40% - Accent5 68 2 2" xfId="15344" xr:uid="{86CC062C-E922-4B58-89B8-8D8206197711}"/>
    <cellStyle name="40% - Accent5 68 2 2 2" xfId="44022" xr:uid="{844A88DD-913A-4FCE-99B5-9A390B6FFE24}"/>
    <cellStyle name="40% - Accent5 68 2 3" xfId="24197" xr:uid="{3D35EECA-3367-4C0C-AB3A-45D9A7E404C9}"/>
    <cellStyle name="40% - Accent5 68 2 3 2" xfId="52874" xr:uid="{1CDA0A3C-7137-44C0-AF24-2A40B343725C}"/>
    <cellStyle name="40% - Accent5 68 2 4" xfId="38317" xr:uid="{55DBB36B-D5E5-4D51-8026-7CCEAE04C965}"/>
    <cellStyle name="40% - Accent5 68 3" xfId="16859" xr:uid="{E3FEEA69-947C-4509-A6B7-6514F4AA4510}"/>
    <cellStyle name="40% - Accent5 68 3 2" xfId="25712" xr:uid="{53FB2CA6-B8B0-46BD-9981-2D9D1A0CF89A}"/>
    <cellStyle name="40% - Accent5 68 3 2 2" xfId="54389" xr:uid="{CF6CF207-5C5B-42A0-85C3-18D2F2FD4B68}"/>
    <cellStyle name="40% - Accent5 68 3 3" xfId="45537" xr:uid="{53966EB1-F75B-4F6D-BA8A-68F7880947A7}"/>
    <cellStyle name="40% - Accent5 68 4" xfId="18418" xr:uid="{BEA5137D-A066-4D0D-BC64-64A0D77D7017}"/>
    <cellStyle name="40% - Accent5 68 4 2" xfId="27271" xr:uid="{E762A142-A209-4C4D-A793-AA2AB87E3DCA}"/>
    <cellStyle name="40% - Accent5 68 4 2 2" xfId="55948" xr:uid="{550A83F7-53E5-480F-A851-753C184D53EB}"/>
    <cellStyle name="40% - Accent5 68 4 3" xfId="47096" xr:uid="{2141B819-0809-449E-B788-563D1714A5DF}"/>
    <cellStyle name="40% - Accent5 68 5" xfId="11091" xr:uid="{59F67232-C943-4803-8B3F-D6F66D374677}"/>
    <cellStyle name="40% - Accent5 68 5 2" xfId="28864" xr:uid="{ACAB5096-F8C4-48C4-8A07-361ABE83A886}"/>
    <cellStyle name="40% - Accent5 68 5 2 2" xfId="57541" xr:uid="{E68719EE-26BE-45C9-BB09-873092AF32B9}"/>
    <cellStyle name="40% - Accent5 68 5 3" xfId="39769" xr:uid="{0B7DC9BC-9312-431D-8841-45C101D7547C}"/>
    <cellStyle name="40% - Accent5 68 6" xfId="19944" xr:uid="{BDF4A667-3E3D-4309-A46D-12FA583233B2}"/>
    <cellStyle name="40% - Accent5 68 6 2" xfId="48621" xr:uid="{0C1B7CCE-4E35-4919-A690-CDE802EFE1AC}"/>
    <cellStyle name="40% - Accent5 68 7" xfId="34064" xr:uid="{11A1C6A1-4618-4245-8C9E-125FB6A8AB3A}"/>
    <cellStyle name="40% - Accent5 69" xfId="6796" xr:uid="{02BDD53C-4A4F-493A-979D-8749E4DF8A9D}"/>
    <cellStyle name="40% - Accent5 69 2" xfId="9654" xr:uid="{2CF7D4AD-442E-451A-B563-5DEA2F9AF22C}"/>
    <cellStyle name="40% - Accent5 69 2 2" xfId="15366" xr:uid="{A170C685-FF1D-4848-AB5E-64658A740DA0}"/>
    <cellStyle name="40% - Accent5 69 2 2 2" xfId="44044" xr:uid="{4D5EDE05-1CB7-43BF-B679-90ACC14DF8A5}"/>
    <cellStyle name="40% - Accent5 69 2 3" xfId="24219" xr:uid="{F218C2CF-EFFD-4512-B527-BE8346E9B3BE}"/>
    <cellStyle name="40% - Accent5 69 2 3 2" xfId="52896" xr:uid="{801B0B88-6212-4DE9-A2CF-F996DC457AD1}"/>
    <cellStyle name="40% - Accent5 69 2 4" xfId="38339" xr:uid="{9246EAAD-0915-4F04-8791-90ECE7F807E3}"/>
    <cellStyle name="40% - Accent5 69 3" xfId="16881" xr:uid="{26BE8A95-1D07-4C50-BD43-05C63E34790C}"/>
    <cellStyle name="40% - Accent5 69 3 2" xfId="25734" xr:uid="{89A1DCC7-F02A-43B8-9FFE-679ACD894378}"/>
    <cellStyle name="40% - Accent5 69 3 2 2" xfId="54411" xr:uid="{50AE7BFE-EBD7-4119-A19A-E23C201C4EC1}"/>
    <cellStyle name="40% - Accent5 69 3 3" xfId="45559" xr:uid="{8A7A0812-BB4B-4B5D-8824-D7F19FFB6924}"/>
    <cellStyle name="40% - Accent5 69 4" xfId="18440" xr:uid="{0EED1029-88D5-46E4-AE41-A55416A102C8}"/>
    <cellStyle name="40% - Accent5 69 4 2" xfId="27293" xr:uid="{BCB9DFC0-2D9A-45BC-9A8C-8BE307794320}"/>
    <cellStyle name="40% - Accent5 69 4 2 2" xfId="55970" xr:uid="{3DF89246-140A-4639-924C-483A9C038F75}"/>
    <cellStyle name="40% - Accent5 69 4 3" xfId="47118" xr:uid="{F73E5A45-A333-40CC-9325-C3866D8A45AB}"/>
    <cellStyle name="40% - Accent5 69 5" xfId="12508" xr:uid="{987092E0-0DCF-4753-AE13-00D5C720A405}"/>
    <cellStyle name="40% - Accent5 69 5 2" xfId="28886" xr:uid="{20AC7948-F3D5-41AD-8C88-121815EED7AC}"/>
    <cellStyle name="40% - Accent5 69 5 2 2" xfId="57563" xr:uid="{1DD01BB5-F0E8-4309-ABEE-F2BADD98F7F1}"/>
    <cellStyle name="40% - Accent5 69 5 3" xfId="41186" xr:uid="{463FA7B8-3D78-4E53-A9DD-8F8B8446CD32}"/>
    <cellStyle name="40% - Accent5 69 6" xfId="21361" xr:uid="{20420F10-2E3D-41D2-A279-3311B89B74DE}"/>
    <cellStyle name="40% - Accent5 69 6 2" xfId="50038" xr:uid="{D435F7AC-FE71-493D-9839-B82F87121232}"/>
    <cellStyle name="40% - Accent5 69 7" xfId="35481" xr:uid="{1E17813F-FDF2-4153-BF60-06E4A765970A}"/>
    <cellStyle name="40% - Accent5 7" xfId="375" xr:uid="{C791288D-E891-4B6C-9ACE-0895067CD6F7}"/>
    <cellStyle name="40% - Accent5 7 10" xfId="9817" xr:uid="{BA3B556E-C0FA-4D87-92FC-97B2FC7A9F5F}"/>
    <cellStyle name="40% - Accent5 7 10 2" xfId="38495" xr:uid="{45E57B4D-B396-41FD-A19A-197CCB3801C5}"/>
    <cellStyle name="40% - Accent5 7 11" xfId="18670" xr:uid="{2C2C3918-23A4-4E55-9982-8343DD6EC77B}"/>
    <cellStyle name="40% - Accent5 7 11 2" xfId="47347" xr:uid="{6C377F33-DBF5-4D7A-8506-40C7399BE667}"/>
    <cellStyle name="40% - Accent5 7 12" xfId="29288" xr:uid="{4A682508-6A2E-46DD-B7D9-0D0DD29A0AB2}"/>
    <cellStyle name="40% - Accent5 7 2" xfId="484" xr:uid="{C98B57B5-6669-48A0-A809-98507B4B33F4}"/>
    <cellStyle name="40% - Accent5 7 2 2" xfId="2438" xr:uid="{0470E1E7-8858-4602-A7C1-C4B7EE0C732F}"/>
    <cellStyle name="40% - Accent5 7 2 2 2" xfId="31178" xr:uid="{F0AD1788-E637-49A4-AD67-EE33637DB480}"/>
    <cellStyle name="40% - Accent5 7 2 3" xfId="5456" xr:uid="{99427F55-B885-4304-B061-E300C2182FC4}"/>
    <cellStyle name="40% - Accent5 7 2 3 2" xfId="34141" xr:uid="{540BD9DF-583F-4511-8101-5F0DB46F8547}"/>
    <cellStyle name="40% - Accent5 7 2 4" xfId="11168" xr:uid="{44D71C0F-C2ED-4B16-BF43-B299A5F27473}"/>
    <cellStyle name="40% - Accent5 7 2 4 2" xfId="39846" xr:uid="{E57ED3EF-036B-4DD6-8ED1-73E5C4EE69E8}"/>
    <cellStyle name="40% - Accent5 7 2 5" xfId="20021" xr:uid="{D93381E9-13BE-47C4-BDB2-D73460A449EF}"/>
    <cellStyle name="40% - Accent5 7 2 5 2" xfId="48698" xr:uid="{3BA660B4-0038-4463-9683-B11B7EAF1744}"/>
    <cellStyle name="40% - Accent5 7 2 6" xfId="29385" xr:uid="{EBAA34AF-E172-4279-8641-BBDA86FF1D43}"/>
    <cellStyle name="40% - Accent5 7 3" xfId="603" xr:uid="{411DBE3B-55EA-4F07-83A5-4EFCD91215C4}"/>
    <cellStyle name="40% - Accent5 7 3 2" xfId="2557" xr:uid="{0E253379-820F-4A70-B5B7-6E7EF6BB4C08}"/>
    <cellStyle name="40% - Accent5 7 3 2 2" xfId="31297" xr:uid="{B16B8C91-333F-4A65-90FA-F59E2F14D0E7}"/>
    <cellStyle name="40% - Accent5 7 3 3" xfId="6873" xr:uid="{CD8B2BB1-7FB7-41C5-9C85-5898EF3B6C3E}"/>
    <cellStyle name="40% - Accent5 7 3 3 2" xfId="35558" xr:uid="{B51B0C9C-BB2D-4F4F-9DAE-1FA0DFA361BF}"/>
    <cellStyle name="40% - Accent5 7 3 4" xfId="12585" xr:uid="{AE609076-D7A7-4DD3-9D15-DC558F867C46}"/>
    <cellStyle name="40% - Accent5 7 3 4 2" xfId="41263" xr:uid="{1A7DD9F8-7E7F-4F35-97CC-D95B5EE5052F}"/>
    <cellStyle name="40% - Accent5 7 3 5" xfId="21438" xr:uid="{40B9AE49-F4F2-4985-9514-420A1168149E}"/>
    <cellStyle name="40% - Accent5 7 3 5 2" xfId="50115" xr:uid="{8748CB4C-7160-4C15-95E5-4405ADC8F2C7}"/>
    <cellStyle name="40% - Accent5 7 3 6" xfId="29504" xr:uid="{821E5FC7-553D-46D5-AC80-5D10CB4E077D}"/>
    <cellStyle name="40% - Accent5 7 4" xfId="744" xr:uid="{59714BF7-6E0C-4F0E-8D0C-AAE974FCAD43}"/>
    <cellStyle name="40% - Accent5 7 4 2" xfId="2698" xr:uid="{EDEB9B76-523D-4BA7-997D-811FB2A2A04A}"/>
    <cellStyle name="40% - Accent5 7 4 2 2" xfId="31438" xr:uid="{8BF6ABE5-ACB1-471E-83AA-FA272073251B}"/>
    <cellStyle name="40% - Accent5 7 4 3" xfId="8290" xr:uid="{01DB6E5F-F564-4E5B-8036-4EDAC391DFEE}"/>
    <cellStyle name="40% - Accent5 7 4 3 2" xfId="36975" xr:uid="{6F038E3D-B506-4BDC-9B8A-FA14310EB9B6}"/>
    <cellStyle name="40% - Accent5 7 4 4" xfId="14002" xr:uid="{4108C4A0-4190-4F3E-9A02-0AF882955CDD}"/>
    <cellStyle name="40% - Accent5 7 4 4 2" xfId="42680" xr:uid="{B1035929-B4C1-4836-8094-6670E242A29A}"/>
    <cellStyle name="40% - Accent5 7 4 5" xfId="22855" xr:uid="{4011D937-928F-4AB9-88AB-1AAB127844EF}"/>
    <cellStyle name="40% - Accent5 7 4 5 2" xfId="51532" xr:uid="{1F5ED06B-70D7-4C99-ADFE-B175483B7C67}"/>
    <cellStyle name="40% - Accent5 7 4 6" xfId="29645" xr:uid="{B0A62B17-6F4A-4A32-A012-C8C71DF917B5}"/>
    <cellStyle name="40% - Accent5 7 5" xfId="1017" xr:uid="{1C67AAC4-4CCD-494A-BADA-4205914AE055}"/>
    <cellStyle name="40% - Accent5 7 5 2" xfId="2971" xr:uid="{63AB88EB-8584-4CB2-A8E0-8503628BD11F}"/>
    <cellStyle name="40% - Accent5 7 5 2 2" xfId="31711" xr:uid="{36F4BC01-C627-4EC6-9BA3-951A9406F82F}"/>
    <cellStyle name="40% - Accent5 7 5 3" xfId="15517" xr:uid="{B7DE8B58-010E-425B-BBAC-CEAD262C7D1F}"/>
    <cellStyle name="40% - Accent5 7 5 3 2" xfId="44195" xr:uid="{E8BC9DB7-44DE-49F4-BA15-987945A457BB}"/>
    <cellStyle name="40% - Accent5 7 5 4" xfId="24370" xr:uid="{C03CCB08-ECDC-4B45-96BE-BAD868E814AA}"/>
    <cellStyle name="40% - Accent5 7 5 4 2" xfId="53047" xr:uid="{B1BB058C-41E5-4114-9753-967955D89AC9}"/>
    <cellStyle name="40% - Accent5 7 5 5" xfId="29918" xr:uid="{AB97D6C3-2E90-4AE1-B84D-2B4AD66C6E43}"/>
    <cellStyle name="40% - Accent5 7 6" xfId="1312" xr:uid="{DCCD7D5F-5E4F-451D-9161-D697C61C2F00}"/>
    <cellStyle name="40% - Accent5 7 6 2" xfId="3266" xr:uid="{C024EE1E-C380-4861-8DD3-94EC032F6888}"/>
    <cellStyle name="40% - Accent5 7 6 2 2" xfId="32006" xr:uid="{B316661C-88BB-44ED-AA1A-66C1873535E8}"/>
    <cellStyle name="40% - Accent5 7 6 3" xfId="17076" xr:uid="{C4212B8A-395E-40EF-8599-13664F66B8E9}"/>
    <cellStyle name="40% - Accent5 7 6 3 2" xfId="45754" xr:uid="{4AE2A831-DA9D-44BD-A235-D42C3B3DE22E}"/>
    <cellStyle name="40% - Accent5 7 6 4" xfId="25929" xr:uid="{9027B9E0-9763-466F-8630-9806CA3971C4}"/>
    <cellStyle name="40% - Accent5 7 6 4 2" xfId="54606" xr:uid="{5292A02F-FB59-4F68-8F7A-C443724BD4F1}"/>
    <cellStyle name="40% - Accent5 7 6 5" xfId="30213" xr:uid="{0F3EA56F-0D1D-4670-9901-00C8B1E0FDC7}"/>
    <cellStyle name="40% - Accent5 7 7" xfId="1651" xr:uid="{07485955-9EDA-44E7-9A40-86AC6DF48A5A}"/>
    <cellStyle name="40% - Accent5 7 7 2" xfId="3605" xr:uid="{F8FF717C-FA18-4BF6-8D82-D87F9A62B8B0}"/>
    <cellStyle name="40% - Accent5 7 7 2 2" xfId="32345" xr:uid="{D9A37113-D323-426E-806A-F02C968A59DD}"/>
    <cellStyle name="40% - Accent5 7 7 3" xfId="27522" xr:uid="{F5DEC5F1-2DD3-4276-9FDC-BCCD7D56DC60}"/>
    <cellStyle name="40% - Accent5 7 7 3 2" xfId="56199" xr:uid="{6516D1BB-D8AA-450A-8037-1A985CBA5C14}"/>
    <cellStyle name="40% - Accent5 7 7 4" xfId="30552" xr:uid="{1CE62250-9507-488B-91E5-5F584C2A9E15}"/>
    <cellStyle name="40% - Accent5 7 8" xfId="2341" xr:uid="{8E6BEAB3-7408-4453-9BCB-D7C3ADCB74FC}"/>
    <cellStyle name="40% - Accent5 7 8 2" xfId="31081" xr:uid="{C2AAB85E-495C-43E1-B057-DB3FC700275A}"/>
    <cellStyle name="40% - Accent5 7 9" xfId="4105" xr:uid="{F40DBD77-2AFC-4884-8800-DB40F481351E}"/>
    <cellStyle name="40% - Accent5 7 9 2" xfId="32790" xr:uid="{67BDBD4A-7C55-4FB2-B516-F7F543152BE0}"/>
    <cellStyle name="40% - Accent5 70" xfId="9676" xr:uid="{61389A85-6C10-4416-AEA6-64358A1BC744}"/>
    <cellStyle name="40% - Accent5 70 2" xfId="16903" xr:uid="{8C8AE7A1-3A2E-45A0-9819-F5884617975A}"/>
    <cellStyle name="40% - Accent5 70 2 2" xfId="25756" xr:uid="{30D3016C-B7F0-4239-8440-B62571C4B033}"/>
    <cellStyle name="40% - Accent5 70 2 2 2" xfId="54433" xr:uid="{CCDABADC-5FB8-4828-BF4C-CA7B914C72B8}"/>
    <cellStyle name="40% - Accent5 70 2 3" xfId="45581" xr:uid="{77466009-D594-4223-8D82-43F7E30EEF36}"/>
    <cellStyle name="40% - Accent5 70 3" xfId="18462" xr:uid="{46B6E230-A18C-4C96-9453-420A1D13423A}"/>
    <cellStyle name="40% - Accent5 70 3 2" xfId="27315" xr:uid="{4E3BE25E-9039-4D7D-8D86-508C86BA04DB}"/>
    <cellStyle name="40% - Accent5 70 3 2 2" xfId="55992" xr:uid="{1BDBBA28-E3D5-437C-85F0-B74F84BDB4A3}"/>
    <cellStyle name="40% - Accent5 70 3 3" xfId="47140" xr:uid="{AC527B00-DF84-44F2-9431-A9B4FE464672}"/>
    <cellStyle name="40% - Accent5 70 4" xfId="15388" xr:uid="{1F91BD21-3F0A-4172-9897-30F3C86159AF}"/>
    <cellStyle name="40% - Accent5 70 4 2" xfId="28908" xr:uid="{97066165-C59A-4821-B7B6-3636895BCE63}"/>
    <cellStyle name="40% - Accent5 70 4 2 2" xfId="57585" xr:uid="{CB253599-CA60-46CE-A0FB-AD469966342B}"/>
    <cellStyle name="40% - Accent5 70 4 3" xfId="44066" xr:uid="{F9CB8A7E-3386-4391-A817-60025C774E19}"/>
    <cellStyle name="40% - Accent5 70 5" xfId="24241" xr:uid="{99AD94C2-1FF4-495B-A513-40E6FBDBA52F}"/>
    <cellStyle name="40% - Accent5 70 5 2" xfId="52918" xr:uid="{51B76AA6-A6C0-43F6-A19A-83EA304CC431}"/>
    <cellStyle name="40% - Accent5 70 6" xfId="38361" xr:uid="{E945BF16-7EAA-4AC3-8532-D42BA912A74E}"/>
    <cellStyle name="40% - Accent5 71" xfId="9698" xr:uid="{177F3357-9892-4216-8A6B-07C368B63B61}"/>
    <cellStyle name="40% - Accent5 71 2" xfId="16925" xr:uid="{635E8114-6370-40C3-AB07-B1B6BB0576BF}"/>
    <cellStyle name="40% - Accent5 71 2 2" xfId="25778" xr:uid="{0641638B-0405-4F99-962F-5D1BD9745DFD}"/>
    <cellStyle name="40% - Accent5 71 2 2 2" xfId="54455" xr:uid="{A84AEDA6-86AA-4CAC-AE17-C1C7E134B534}"/>
    <cellStyle name="40% - Accent5 71 2 3" xfId="45603" xr:uid="{FB538470-5BE5-427A-8AF4-1970FA5507FA}"/>
    <cellStyle name="40% - Accent5 71 3" xfId="18484" xr:uid="{138CF6E7-347D-4C97-994F-69E0DC0FAEC0}"/>
    <cellStyle name="40% - Accent5 71 3 2" xfId="27337" xr:uid="{5F0C1A6E-7FB6-42BA-85AC-DA44164475E3}"/>
    <cellStyle name="40% - Accent5 71 3 2 2" xfId="56014" xr:uid="{12F4EC38-D231-4F35-B93F-FF3A1082C6E9}"/>
    <cellStyle name="40% - Accent5 71 3 3" xfId="47162" xr:uid="{7FAD4FFC-8D65-42FC-B14B-DFFA3F82F6FA}"/>
    <cellStyle name="40% - Accent5 71 4" xfId="15410" xr:uid="{F1821C74-ABAB-4183-AFB6-45745AB892B6}"/>
    <cellStyle name="40% - Accent5 71 4 2" xfId="28930" xr:uid="{C303A62C-CCC7-4128-8336-3BC3164A55AE}"/>
    <cellStyle name="40% - Accent5 71 4 2 2" xfId="57607" xr:uid="{D461F5D1-2E76-49F1-B1B1-50648B7DAB79}"/>
    <cellStyle name="40% - Accent5 71 4 3" xfId="44088" xr:uid="{30BE6ADD-920C-4EE6-94D3-EA79D907B22B}"/>
    <cellStyle name="40% - Accent5 71 5" xfId="24263" xr:uid="{936663B1-CE21-46DB-BAC5-5F797AE92210}"/>
    <cellStyle name="40% - Accent5 71 5 2" xfId="52940" xr:uid="{6409BC61-763D-4DD7-BCBC-25E1D3193EDB}"/>
    <cellStyle name="40% - Accent5 71 6" xfId="38383" xr:uid="{FE9BF35F-ED15-4174-990D-3BCD9461A425}"/>
    <cellStyle name="40% - Accent5 72" xfId="8213" xr:uid="{E0E4B6D2-5FEB-4BFA-984F-74AFC23D95C5}"/>
    <cellStyle name="40% - Accent5 72 2" xfId="16947" xr:uid="{A4809118-F42E-499A-AC54-F813E55339CB}"/>
    <cellStyle name="40% - Accent5 72 2 2" xfId="25800" xr:uid="{C605F299-0C98-487D-94F1-10A71E4EC561}"/>
    <cellStyle name="40% - Accent5 72 2 2 2" xfId="54477" xr:uid="{6D743807-7FD8-48C5-A326-0B384AC7E83D}"/>
    <cellStyle name="40% - Accent5 72 2 3" xfId="45625" xr:uid="{8ED726EA-8810-470D-A5C3-CF35A58656A8}"/>
    <cellStyle name="40% - Accent5 72 3" xfId="18506" xr:uid="{6A4A1604-2F31-4275-8EC6-B1296A40F116}"/>
    <cellStyle name="40% - Accent5 72 3 2" xfId="27359" xr:uid="{9E4B8006-4549-4700-93F4-B67DF7265259}"/>
    <cellStyle name="40% - Accent5 72 3 2 2" xfId="56036" xr:uid="{BFC1BB48-E483-4ACB-92B5-E123D2A4D346}"/>
    <cellStyle name="40% - Accent5 72 3 3" xfId="47184" xr:uid="{7CA6BFFB-8CF3-4D98-B79A-FA3C301AC8D9}"/>
    <cellStyle name="40% - Accent5 72 4" xfId="13925" xr:uid="{9622DEDA-3D96-4320-94EA-980D8A083E81}"/>
    <cellStyle name="40% - Accent5 72 4 2" xfId="28952" xr:uid="{F41FE44D-A197-4E07-AB31-2C130B54BC32}"/>
    <cellStyle name="40% - Accent5 72 4 2 2" xfId="57629" xr:uid="{2C2EBC95-D875-4FCB-AA91-CFB5D6EF0A3D}"/>
    <cellStyle name="40% - Accent5 72 4 3" xfId="42603" xr:uid="{D51BBCF5-6A73-4057-9693-DDE1707672C8}"/>
    <cellStyle name="40% - Accent5 72 5" xfId="22778" xr:uid="{D5269F69-423A-4344-9EC4-6318B0EACCC3}"/>
    <cellStyle name="40% - Accent5 72 5 2" xfId="51455" xr:uid="{4B231DE4-3D04-4D15-9A4D-04E01E57558E}"/>
    <cellStyle name="40% - Accent5 72 6" xfId="36898" xr:uid="{668B4E07-971C-43E3-B107-546BB9304943}"/>
    <cellStyle name="40% - Accent5 73" xfId="4028" xr:uid="{0A77B402-3236-4663-BF43-910E250B9FE1}"/>
    <cellStyle name="40% - Accent5 73 2" xfId="18528" xr:uid="{CB4217EF-8998-4088-B6C8-DA7865D57816}"/>
    <cellStyle name="40% - Accent5 73 2 2" xfId="27381" xr:uid="{914D9FB5-557B-4CCF-A77C-2D5C76028047}"/>
    <cellStyle name="40% - Accent5 73 2 2 2" xfId="56058" xr:uid="{7B703EDF-FF2B-45EC-A7A1-6B70FA40E80A}"/>
    <cellStyle name="40% - Accent5 73 2 3" xfId="47206" xr:uid="{5614E8AD-A09F-4A1E-AF06-44B77D29083C}"/>
    <cellStyle name="40% - Accent5 73 3" xfId="16969" xr:uid="{F1C4672F-2A87-4F34-93E9-D129F6BDE0A3}"/>
    <cellStyle name="40% - Accent5 73 3 2" xfId="28974" xr:uid="{FBB6C986-E12F-4AAB-8A33-E4C219127A0F}"/>
    <cellStyle name="40% - Accent5 73 3 2 2" xfId="57651" xr:uid="{7187924A-3136-47E4-A635-977560D05F81}"/>
    <cellStyle name="40% - Accent5 73 3 3" xfId="45647" xr:uid="{01165C77-0292-47D0-BFA1-0184AAAC4C0B}"/>
    <cellStyle name="40% - Accent5 73 4" xfId="25822" xr:uid="{2840DA62-6DA8-4BFD-99B2-9E392E144E76}"/>
    <cellStyle name="40% - Accent5 73 4 2" xfId="54499" xr:uid="{D8811A48-22BF-441A-9409-0CA56BFB9B87}"/>
    <cellStyle name="40% - Accent5 73 5" xfId="32713" xr:uid="{E1D003F9-2BEA-4CEB-BC21-24C738FDDDAF}"/>
    <cellStyle name="40% - Accent5 74" xfId="15440" xr:uid="{F8394F13-81F9-4668-BB4D-24CB2FE1D527}"/>
    <cellStyle name="40% - Accent5 74 2" xfId="18550" xr:uid="{AA7452D7-C0B2-4856-A446-2D7A98C1BD69}"/>
    <cellStyle name="40% - Accent5 74 2 2" xfId="27403" xr:uid="{0B27FE17-7D89-494C-8100-1ED9F00488FC}"/>
    <cellStyle name="40% - Accent5 74 2 2 2" xfId="56080" xr:uid="{844507A5-675F-4957-9FF8-4CCB435E17B3}"/>
    <cellStyle name="40% - Accent5 74 2 3" xfId="47228" xr:uid="{E9043830-25A0-4952-B059-AE2E87BB5F3B}"/>
    <cellStyle name="40% - Accent5 74 3" xfId="28996" xr:uid="{D4301C9C-894E-43EF-A956-F62DFD78704F}"/>
    <cellStyle name="40% - Accent5 74 3 2" xfId="57673" xr:uid="{6498917B-AA8A-44E9-89FD-2E98A2750C97}"/>
    <cellStyle name="40% - Accent5 74 4" xfId="24293" xr:uid="{BB222CFF-A463-451B-8882-CE62466EF39F}"/>
    <cellStyle name="40% - Accent5 74 4 2" xfId="52970" xr:uid="{F1A46CD0-AB4D-4BAD-B51A-671D58B58D23}"/>
    <cellStyle name="40% - Accent5 74 5" xfId="44118" xr:uid="{06553647-98D7-45B4-950D-5218A6D0231C}"/>
    <cellStyle name="40% - Accent5 75" xfId="18572" xr:uid="{65C460B3-110E-45CC-9024-8664CF2ADBD4}"/>
    <cellStyle name="40% - Accent5 75 2" xfId="29018" xr:uid="{54182500-1E92-4A03-B62D-8EBF62ED0515}"/>
    <cellStyle name="40% - Accent5 75 2 2" xfId="57695" xr:uid="{07C98A52-4EDD-4BC1-B6B0-7681B2D2749D}"/>
    <cellStyle name="40% - Accent5 75 3" xfId="27425" xr:uid="{F774580F-10BC-4CCC-9E62-258EF3C8CEC4}"/>
    <cellStyle name="40% - Accent5 75 3 2" xfId="56102" xr:uid="{F96085E8-935F-4421-A9E2-6D1E2073707A}"/>
    <cellStyle name="40% - Accent5 75 4" xfId="47250" xr:uid="{06DD54A7-6057-4AD4-A6D6-546288D28BF7}"/>
    <cellStyle name="40% - Accent5 76" xfId="16999" xr:uid="{74D68978-A5B8-481A-915F-14E98C0874A8}"/>
    <cellStyle name="40% - Accent5 76 2" xfId="29040" xr:uid="{5F8FED52-F77F-45BA-BDEF-1A2DA3BFF9E2}"/>
    <cellStyle name="40% - Accent5 76 2 2" xfId="57717" xr:uid="{57543438-2EF8-4011-A75A-CF12AA84F938}"/>
    <cellStyle name="40% - Accent5 76 3" xfId="25852" xr:uid="{9F81065C-0EC6-413E-B7B6-2DA33066FA1C}"/>
    <cellStyle name="40% - Accent5 76 3 2" xfId="54529" xr:uid="{3789F716-6BC4-4A98-86FE-DA4DF13BA223}"/>
    <cellStyle name="40% - Accent5 76 4" xfId="45677" xr:uid="{9846F2A6-69CF-4700-9DCA-0B918C570312}"/>
    <cellStyle name="40% - Accent5 77" xfId="9740" xr:uid="{B308E8B1-DBC1-49CF-809F-8D0D14BEF442}"/>
    <cellStyle name="40% - Accent5 77 2" xfId="27445" xr:uid="{271C34A6-D88B-488C-83B7-F1C31156375A}"/>
    <cellStyle name="40% - Accent5 77 2 2" xfId="56122" xr:uid="{3916355D-1C3C-4EEE-B96C-96B3E3EC654B}"/>
    <cellStyle name="40% - Accent5 77 3" xfId="38418" xr:uid="{0A605076-E891-4DFB-9D8E-EB36074CAD0A}"/>
    <cellStyle name="40% - Accent5 78" xfId="29072" xr:uid="{C975A693-EED9-4BF3-A439-356E377AE5AA}"/>
    <cellStyle name="40% - Accent5 78 2" xfId="57749" xr:uid="{DC2352D0-613C-470D-910E-E7EF8BFC40A4}"/>
    <cellStyle name="40% - Accent5 79" xfId="29094" xr:uid="{A3BBF10C-B2FD-4D8B-8076-EF97B33B3931}"/>
    <cellStyle name="40% - Accent5 79 2" xfId="57771" xr:uid="{73DD9EC9-88D8-4BC3-84C0-E1CC8E20884D}"/>
    <cellStyle name="40% - Accent5 8" xfId="298" xr:uid="{B4CD38A4-EE1C-44DF-A6EC-A03BF21A4575}"/>
    <cellStyle name="40% - Accent5 8 10" xfId="9839" xr:uid="{7C25483C-49DE-4289-B65B-107D39F9CE24}"/>
    <cellStyle name="40% - Accent5 8 10 2" xfId="38517" xr:uid="{B6AEE26A-FE0D-4B39-AFC3-E7053AC7D1EE}"/>
    <cellStyle name="40% - Accent5 8 11" xfId="18692" xr:uid="{B7DAD775-F47F-488E-89F5-CD9F7A06072F}"/>
    <cellStyle name="40% - Accent5 8 11 2" xfId="47369" xr:uid="{A165DAB2-793F-4F02-9A7F-3CE648561347}"/>
    <cellStyle name="40% - Accent5 8 12" xfId="29212" xr:uid="{DE36F66C-78C5-4F5D-A174-54C245A091E3}"/>
    <cellStyle name="40% - Accent5 8 2" xfId="506" xr:uid="{3EF84B08-6DA0-43C2-8361-A15C17D8BD7F}"/>
    <cellStyle name="40% - Accent5 8 2 2" xfId="2460" xr:uid="{D0FFF420-B416-4BDC-B362-69B02A7710E7}"/>
    <cellStyle name="40% - Accent5 8 2 2 2" xfId="31200" xr:uid="{3813EF31-3B54-4E5A-8F2C-841F67AFBD43}"/>
    <cellStyle name="40% - Accent5 8 2 3" xfId="5478" xr:uid="{5BBE9899-5472-4856-92E9-28F6F1B0661A}"/>
    <cellStyle name="40% - Accent5 8 2 3 2" xfId="34163" xr:uid="{10ABA84D-5A8E-43A4-9508-1C62F9B11FD5}"/>
    <cellStyle name="40% - Accent5 8 2 4" xfId="11190" xr:uid="{AC79819E-3834-4332-98FC-2EECD1DA90BC}"/>
    <cellStyle name="40% - Accent5 8 2 4 2" xfId="39868" xr:uid="{85AAA596-C6A9-4E00-9030-50DE4F986E82}"/>
    <cellStyle name="40% - Accent5 8 2 5" xfId="20043" xr:uid="{35BF0473-9502-48BA-8584-74A9523B052B}"/>
    <cellStyle name="40% - Accent5 8 2 5 2" xfId="48720" xr:uid="{5E71927F-FA74-4AC8-814D-FD455496A799}"/>
    <cellStyle name="40% - Accent5 8 2 6" xfId="29407" xr:uid="{6B95E560-059F-49C8-BF8E-1FB500A1B147}"/>
    <cellStyle name="40% - Accent5 8 3" xfId="625" xr:uid="{9472E389-DECD-4EDF-9DBA-6BA069D49A0F}"/>
    <cellStyle name="40% - Accent5 8 3 2" xfId="2579" xr:uid="{E9E3193B-CF33-4DAE-8054-18DB9EC7C43C}"/>
    <cellStyle name="40% - Accent5 8 3 2 2" xfId="31319" xr:uid="{1FF5F638-6D9D-449C-9193-FB59FB5F9DB8}"/>
    <cellStyle name="40% - Accent5 8 3 3" xfId="6895" xr:uid="{B821C683-EEF6-4B08-AFF0-44CE3B1C32CF}"/>
    <cellStyle name="40% - Accent5 8 3 3 2" xfId="35580" xr:uid="{D5B9FC1B-B546-4542-89C1-3771E4776D85}"/>
    <cellStyle name="40% - Accent5 8 3 4" xfId="12607" xr:uid="{5367B953-AC4A-4BD2-9944-052BFF483EF1}"/>
    <cellStyle name="40% - Accent5 8 3 4 2" xfId="41285" xr:uid="{3DD58977-6B41-4638-98C7-603B240D7D1E}"/>
    <cellStyle name="40% - Accent5 8 3 5" xfId="21460" xr:uid="{D0D7629D-9D0A-4D7A-950D-9533D0D7D416}"/>
    <cellStyle name="40% - Accent5 8 3 5 2" xfId="50137" xr:uid="{C41C1016-56A8-4680-A7C1-8D3D6EC1689D}"/>
    <cellStyle name="40% - Accent5 8 3 6" xfId="29526" xr:uid="{4EF36F46-0BF7-4359-A828-3E7DF66AD5BB}"/>
    <cellStyle name="40% - Accent5 8 4" xfId="766" xr:uid="{6CC7BF97-9805-4A85-8EEF-591A27A9A754}"/>
    <cellStyle name="40% - Accent5 8 4 2" xfId="2720" xr:uid="{36311E0B-8C34-4E71-84EF-F9142BE0DB82}"/>
    <cellStyle name="40% - Accent5 8 4 2 2" xfId="31460" xr:uid="{205F7102-EEA3-427D-A9ED-8A81E90BEC91}"/>
    <cellStyle name="40% - Accent5 8 4 3" xfId="8312" xr:uid="{7AF25A72-B3D5-4FE2-B527-C1D0551CE289}"/>
    <cellStyle name="40% - Accent5 8 4 3 2" xfId="36997" xr:uid="{2DE5644C-98E2-4E5E-839B-3752CE490F64}"/>
    <cellStyle name="40% - Accent5 8 4 4" xfId="14024" xr:uid="{67934CDF-0132-46E2-900B-A5C76251CD01}"/>
    <cellStyle name="40% - Accent5 8 4 4 2" xfId="42702" xr:uid="{9A5E7A48-AE54-4380-90E9-070A8C922567}"/>
    <cellStyle name="40% - Accent5 8 4 5" xfId="22877" xr:uid="{2A0C9C76-B9CC-4431-8147-48557EA0845E}"/>
    <cellStyle name="40% - Accent5 8 4 5 2" xfId="51554" xr:uid="{355C108C-CE72-4937-BDC1-A4F58E2FA260}"/>
    <cellStyle name="40% - Accent5 8 4 6" xfId="29667" xr:uid="{E357C2D6-7AD8-44AD-8BC1-69E5D2C94986}"/>
    <cellStyle name="40% - Accent5 8 5" xfId="1039" xr:uid="{07AC46B4-6C6A-461A-9B16-B514D941195F}"/>
    <cellStyle name="40% - Accent5 8 5 2" xfId="2993" xr:uid="{9C0D3A98-64E2-49F1-9EED-6BA2F5E15550}"/>
    <cellStyle name="40% - Accent5 8 5 2 2" xfId="31733" xr:uid="{57573F9C-1BFA-4031-A1E5-614D07777CD7}"/>
    <cellStyle name="40% - Accent5 8 5 3" xfId="15539" xr:uid="{85029239-B06A-4B44-961B-F993CB625BEA}"/>
    <cellStyle name="40% - Accent5 8 5 3 2" xfId="44217" xr:uid="{E77A11DA-E946-49D6-B27D-6ED45AABF461}"/>
    <cellStyle name="40% - Accent5 8 5 4" xfId="24392" xr:uid="{F1361BB6-A58E-4065-8E40-DC2949B1CA6A}"/>
    <cellStyle name="40% - Accent5 8 5 4 2" xfId="53069" xr:uid="{74BD9972-6297-49AD-BB60-B31D00F1A0B5}"/>
    <cellStyle name="40% - Accent5 8 5 5" xfId="29940" xr:uid="{59677690-80E3-4AA9-AB4D-9BFAC70FA83B}"/>
    <cellStyle name="40% - Accent5 8 6" xfId="1334" xr:uid="{AE5BA035-FE97-49BA-9D9E-52F980033B19}"/>
    <cellStyle name="40% - Accent5 8 6 2" xfId="3288" xr:uid="{A775A5F4-C7C6-4D2C-AAEA-1251E4A4F285}"/>
    <cellStyle name="40% - Accent5 8 6 2 2" xfId="32028" xr:uid="{492BB09D-46BD-480E-82EC-1CE73B233322}"/>
    <cellStyle name="40% - Accent5 8 6 3" xfId="17098" xr:uid="{1082F8D1-6631-4F4F-9AE2-2060780737C3}"/>
    <cellStyle name="40% - Accent5 8 6 3 2" xfId="45776" xr:uid="{6DF67A67-F582-49DE-8F70-469FC49BBD2F}"/>
    <cellStyle name="40% - Accent5 8 6 4" xfId="25951" xr:uid="{E1894F90-9ECA-4ED8-9CA1-1879C54202C0}"/>
    <cellStyle name="40% - Accent5 8 6 4 2" xfId="54628" xr:uid="{6CB945BE-E7E3-4CDA-A0A2-F3F3750D6E42}"/>
    <cellStyle name="40% - Accent5 8 6 5" xfId="30235" xr:uid="{A35F5E30-1FA7-4552-812F-61039BFAD03A}"/>
    <cellStyle name="40% - Accent5 8 7" xfId="1673" xr:uid="{A7562908-4A06-4F76-B3FC-5D997D88C040}"/>
    <cellStyle name="40% - Accent5 8 7 2" xfId="3627" xr:uid="{13F6B87B-9A5C-4548-9D78-7632728E41FB}"/>
    <cellStyle name="40% - Accent5 8 7 2 2" xfId="32367" xr:uid="{9C2FD17C-0A74-4AEE-8346-257C39DC6FF3}"/>
    <cellStyle name="40% - Accent5 8 7 3" xfId="27544" xr:uid="{8E132FE2-B158-4479-9F38-9F202B912E27}"/>
    <cellStyle name="40% - Accent5 8 7 3 2" xfId="56221" xr:uid="{462BFFDF-DF70-4FF5-BA09-E9C206AFD287}"/>
    <cellStyle name="40% - Accent5 8 7 4" xfId="30574" xr:uid="{653CF898-77FB-450D-836E-D39ECA8FDB63}"/>
    <cellStyle name="40% - Accent5 8 8" xfId="2265" xr:uid="{00C4DD71-AAFA-49B8-8A54-8143B15E7103}"/>
    <cellStyle name="40% - Accent5 8 8 2" xfId="31005" xr:uid="{3499129A-969E-4B8C-9685-04A714BE5A12}"/>
    <cellStyle name="40% - Accent5 8 9" xfId="4127" xr:uid="{13C80247-85B4-4BA7-897C-11E20CCEBF94}"/>
    <cellStyle name="40% - Accent5 8 9 2" xfId="32812" xr:uid="{4A2B4AE1-C2F0-4955-AFEE-C8F2C2FAF27C}"/>
    <cellStyle name="40% - Accent5 80" xfId="18593" xr:uid="{74B232AC-E5B7-4759-947F-DB3716617A89}"/>
    <cellStyle name="40% - Accent5 80 2" xfId="47270" xr:uid="{3F63B42E-B3E0-4C7B-8391-7446E7819573}"/>
    <cellStyle name="40% - Accent5 81" xfId="29116" xr:uid="{E3A1DFFD-D948-4910-8336-F549DF56EC67}"/>
    <cellStyle name="40% - Accent5 82" xfId="85" xr:uid="{75941624-581A-4142-984B-0FD8DF0185DC}"/>
    <cellStyle name="40% - Accent5 9" xfId="407" xr:uid="{EC889E7D-759E-4523-9D66-1D1988B87C7F}"/>
    <cellStyle name="40% - Accent5 9 10" xfId="18714" xr:uid="{40CED3E7-8E22-4CAA-9497-21C3738006EC}"/>
    <cellStyle name="40% - Accent5 9 10 2" xfId="47391" xr:uid="{3132C112-B9BA-4728-BC17-B61BDE1790D1}"/>
    <cellStyle name="40% - Accent5 9 11" xfId="29308" xr:uid="{CE64FDB4-C523-4E31-AA9B-44AE12597CFA}"/>
    <cellStyle name="40% - Accent5 9 2" xfId="647" xr:uid="{47EC356F-E5EF-4124-A387-6B3D75B92CFB}"/>
    <cellStyle name="40% - Accent5 9 2 2" xfId="2601" xr:uid="{FA88AD53-458B-4630-8D8D-4E6CC9180AE0}"/>
    <cellStyle name="40% - Accent5 9 2 2 2" xfId="31341" xr:uid="{FACE8960-70BD-4774-87DB-8683C9E7C71B}"/>
    <cellStyle name="40% - Accent5 9 2 3" xfId="5500" xr:uid="{D4B23DC8-5ACD-4156-B952-7B2E8293AC5E}"/>
    <cellStyle name="40% - Accent5 9 2 3 2" xfId="34185" xr:uid="{09578731-0BA6-4588-A469-D385ABD80CB7}"/>
    <cellStyle name="40% - Accent5 9 2 4" xfId="11212" xr:uid="{8DADA846-C926-4BFF-978F-4304DE6CCF38}"/>
    <cellStyle name="40% - Accent5 9 2 4 2" xfId="39890" xr:uid="{93FA8F4E-7046-4213-9375-9D15159DDEE2}"/>
    <cellStyle name="40% - Accent5 9 2 5" xfId="20065" xr:uid="{92F2B0DF-3AF0-45F6-9596-2ABD6423DDCD}"/>
    <cellStyle name="40% - Accent5 9 2 5 2" xfId="48742" xr:uid="{3CAC2AA4-A078-4D81-8E1F-EB1512540A45}"/>
    <cellStyle name="40% - Accent5 9 2 6" xfId="29548" xr:uid="{2D812759-5B73-4268-94AA-6B865F45955A}"/>
    <cellStyle name="40% - Accent5 9 3" xfId="788" xr:uid="{8D1DAB75-066B-4D6E-AD15-9C3DAC987888}"/>
    <cellStyle name="40% - Accent5 9 3 2" xfId="2742" xr:uid="{17DF57F3-D50E-4C36-98F8-AAAE3BF36602}"/>
    <cellStyle name="40% - Accent5 9 3 2 2" xfId="31482" xr:uid="{DF25552C-12F3-443F-8B7A-CCE1934815C2}"/>
    <cellStyle name="40% - Accent5 9 3 3" xfId="6917" xr:uid="{58BE6B57-5BC0-4DA1-986C-56B27D8A3869}"/>
    <cellStyle name="40% - Accent5 9 3 3 2" xfId="35602" xr:uid="{F15F04D6-5E92-4D0A-9DBE-16BC707836A4}"/>
    <cellStyle name="40% - Accent5 9 3 4" xfId="12629" xr:uid="{7226E6B3-AFAC-43E4-B01A-C746CF519879}"/>
    <cellStyle name="40% - Accent5 9 3 4 2" xfId="41307" xr:uid="{29A84961-565A-474D-89E9-BCD26958F0F1}"/>
    <cellStyle name="40% - Accent5 9 3 5" xfId="21482" xr:uid="{B041803F-7F13-483E-A3FE-43200FA631FD}"/>
    <cellStyle name="40% - Accent5 9 3 5 2" xfId="50159" xr:uid="{2AB4716F-F711-47D6-BFE3-39A1F8297AC3}"/>
    <cellStyle name="40% - Accent5 9 3 6" xfId="29689" xr:uid="{79E1358B-EF28-4689-9485-CED6673CD725}"/>
    <cellStyle name="40% - Accent5 9 4" xfId="1061" xr:uid="{F8486D3E-BA6D-4949-8795-49D16A939043}"/>
    <cellStyle name="40% - Accent5 9 4 2" xfId="3015" xr:uid="{F25AD52A-0C64-4B64-843D-BCC61E112A38}"/>
    <cellStyle name="40% - Accent5 9 4 2 2" xfId="31755" xr:uid="{DA672E17-FF2C-4C89-8654-F8500819A07F}"/>
    <cellStyle name="40% - Accent5 9 4 3" xfId="8334" xr:uid="{097EA10A-94A6-47E2-AEDB-366E00927D98}"/>
    <cellStyle name="40% - Accent5 9 4 3 2" xfId="37019" xr:uid="{6FA29A53-7668-4227-BB7E-74569834A931}"/>
    <cellStyle name="40% - Accent5 9 4 4" xfId="14046" xr:uid="{14F99F4A-DFAE-4F0C-A396-2145BD5FE44E}"/>
    <cellStyle name="40% - Accent5 9 4 4 2" xfId="42724" xr:uid="{7147F2C1-ABDA-43C7-9F67-E49063597476}"/>
    <cellStyle name="40% - Accent5 9 4 5" xfId="22899" xr:uid="{9C110B5B-2616-46E8-A6A7-091B69520971}"/>
    <cellStyle name="40% - Accent5 9 4 5 2" xfId="51576" xr:uid="{5540A475-AA5A-47A7-866F-BD13FA100C51}"/>
    <cellStyle name="40% - Accent5 9 4 6" xfId="29962" xr:uid="{5B6708F7-43A8-4E9F-A8D3-1DA107D7C56B}"/>
    <cellStyle name="40% - Accent5 9 5" xfId="1356" xr:uid="{376CE4F2-B408-4B44-9F6C-174579ECD40C}"/>
    <cellStyle name="40% - Accent5 9 5 2" xfId="3310" xr:uid="{20C64B8B-864C-4FED-937D-111B96459420}"/>
    <cellStyle name="40% - Accent5 9 5 2 2" xfId="32050" xr:uid="{A28AA581-80B0-480C-ACFA-668EEC21E4C9}"/>
    <cellStyle name="40% - Accent5 9 5 3" xfId="15561" xr:uid="{EB863696-E1B3-4868-A47A-82424BE56B7D}"/>
    <cellStyle name="40% - Accent5 9 5 3 2" xfId="44239" xr:uid="{778E9D14-A69C-43DC-A8F7-C10B6E252879}"/>
    <cellStyle name="40% - Accent5 9 5 4" xfId="24414" xr:uid="{32CC974D-2CE1-4989-A438-0D002B2B9952}"/>
    <cellStyle name="40% - Accent5 9 5 4 2" xfId="53091" xr:uid="{3122F876-3B2A-4E6F-957E-0B6A84AC1FAC}"/>
    <cellStyle name="40% - Accent5 9 5 5" xfId="30257" xr:uid="{98B86616-06B0-491D-911A-B8E92832611A}"/>
    <cellStyle name="40% - Accent5 9 6" xfId="1695" xr:uid="{5300FDBE-7124-4FBC-AF6A-2B5BB4FBD9F6}"/>
    <cellStyle name="40% - Accent5 9 6 2" xfId="3649" xr:uid="{FDAA12E9-3C54-41D6-93FE-5F3E6372F2A5}"/>
    <cellStyle name="40% - Accent5 9 6 2 2" xfId="32389" xr:uid="{E87CFB10-C8BB-404D-91F7-1FB1BAAF3149}"/>
    <cellStyle name="40% - Accent5 9 6 3" xfId="17120" xr:uid="{23446ADE-3FC3-401A-B8F4-33E61F2AF69D}"/>
    <cellStyle name="40% - Accent5 9 6 3 2" xfId="45798" xr:uid="{41B50F45-87EA-40CD-9088-A9A73CE44871}"/>
    <cellStyle name="40% - Accent5 9 6 4" xfId="25973" xr:uid="{F4795E4B-D66C-4B77-B4C0-8092F6E9087A}"/>
    <cellStyle name="40% - Accent5 9 6 4 2" xfId="54650" xr:uid="{838C8084-47CA-4F01-93F9-3CE1B8DC3866}"/>
    <cellStyle name="40% - Accent5 9 6 5" xfId="30596" xr:uid="{B9059380-4BDF-46B5-ADFB-0EEF06102354}"/>
    <cellStyle name="40% - Accent5 9 7" xfId="2361" xr:uid="{EDD256E8-6434-4EA6-A0D3-3C3633AB708A}"/>
    <cellStyle name="40% - Accent5 9 7 2" xfId="27566" xr:uid="{D5FA3A35-4DCA-4C07-8DA7-62B268F15E06}"/>
    <cellStyle name="40% - Accent5 9 7 2 2" xfId="56243" xr:uid="{35B7B330-DDCC-42F1-A47B-920212A006B3}"/>
    <cellStyle name="40% - Accent5 9 7 3" xfId="31101" xr:uid="{AA99DA31-61C7-4474-A05D-6E0C4AB5F714}"/>
    <cellStyle name="40% - Accent5 9 8" xfId="4149" xr:uid="{02B6583A-ED50-4663-8D70-C2FCEA5FD8EE}"/>
    <cellStyle name="40% - Accent5 9 8 2" xfId="32834" xr:uid="{B021D1DC-8A2B-4712-BEA5-BE60685230F4}"/>
    <cellStyle name="40% - Accent5 9 9" xfId="9861" xr:uid="{3EF8CB8B-870E-4183-96E7-375A57ECFFA8}"/>
    <cellStyle name="40% - Accent5 9 9 2" xfId="38539" xr:uid="{79415B54-F3EA-4068-9EEC-155B7AF8BB94}"/>
    <cellStyle name="40% - Accent6 10" xfId="528" xr:uid="{94865D38-DD84-4DE4-A3E5-26CCCF39121D}"/>
    <cellStyle name="40% - Accent6 10 10" xfId="29429" xr:uid="{76CEC79F-2EAE-44EA-8AD5-968110F07DE0}"/>
    <cellStyle name="40% - Accent6 10 2" xfId="812" xr:uid="{E40A0A28-E160-43CE-B9FF-1098DD264EC6}"/>
    <cellStyle name="40% - Accent6 10 2 2" xfId="2766" xr:uid="{57F2C52F-B2F8-4CCD-9A9F-28DD2E5D30A9}"/>
    <cellStyle name="40% - Accent6 10 2 2 2" xfId="31506" xr:uid="{437BDE9E-DDDD-4DC7-B19D-AC9DEC6E152A}"/>
    <cellStyle name="40% - Accent6 10 2 3" xfId="5524" xr:uid="{C7DE5869-E54D-4F43-A186-5445E7C4765F}"/>
    <cellStyle name="40% - Accent6 10 2 3 2" xfId="34209" xr:uid="{32F369FC-8058-439F-9245-CF73EB2E0EB2}"/>
    <cellStyle name="40% - Accent6 10 2 4" xfId="11236" xr:uid="{2D6DA3AC-5D12-4752-BE4A-4C7E70B05E7F}"/>
    <cellStyle name="40% - Accent6 10 2 4 2" xfId="39914" xr:uid="{E9759F7D-1104-4E20-9D56-10FCAB3D7B4C}"/>
    <cellStyle name="40% - Accent6 10 2 5" xfId="20089" xr:uid="{80567616-0609-4151-9268-578FC1B85C2E}"/>
    <cellStyle name="40% - Accent6 10 2 5 2" xfId="48766" xr:uid="{23C528DC-7ED0-4E65-AA82-F31D16C41347}"/>
    <cellStyle name="40% - Accent6 10 2 6" xfId="29713" xr:uid="{119CF324-E9EF-4048-9526-43EE0DBE2889}"/>
    <cellStyle name="40% - Accent6 10 3" xfId="1085" xr:uid="{FB133E27-76CD-43A6-AF32-B0673E1A6B2A}"/>
    <cellStyle name="40% - Accent6 10 3 2" xfId="3039" xr:uid="{F2FB357B-70E1-4EE4-AE48-94142C8F2623}"/>
    <cellStyle name="40% - Accent6 10 3 2 2" xfId="31779" xr:uid="{A1F524EC-3235-4DAC-8BF9-896198AE59CE}"/>
    <cellStyle name="40% - Accent6 10 3 3" xfId="6941" xr:uid="{D600FEE5-FB13-49EB-8D8F-E02AF06E3F01}"/>
    <cellStyle name="40% - Accent6 10 3 3 2" xfId="35626" xr:uid="{8C33FCF4-6CD4-4D50-872D-BE519C037B63}"/>
    <cellStyle name="40% - Accent6 10 3 4" xfId="12653" xr:uid="{39F7E37E-C25F-46FF-A56F-111BC663F6CD}"/>
    <cellStyle name="40% - Accent6 10 3 4 2" xfId="41331" xr:uid="{BCEB4AE3-4601-43C6-9AB7-65E2AE54A7CD}"/>
    <cellStyle name="40% - Accent6 10 3 5" xfId="21506" xr:uid="{C330690E-11F0-4DCB-BCD5-7874C228ADDE}"/>
    <cellStyle name="40% - Accent6 10 3 5 2" xfId="50183" xr:uid="{F20B6AA3-01B9-4E02-BD63-8A16CA85EA09}"/>
    <cellStyle name="40% - Accent6 10 3 6" xfId="29986" xr:uid="{BAF689DF-8835-443F-8A24-B49F6E901974}"/>
    <cellStyle name="40% - Accent6 10 4" xfId="1380" xr:uid="{B1E017F1-3ADD-4FD8-924C-FFAB356F17ED}"/>
    <cellStyle name="40% - Accent6 10 4 2" xfId="3334" xr:uid="{6987C860-6021-4B0A-ABED-8650172A4342}"/>
    <cellStyle name="40% - Accent6 10 4 2 2" xfId="32074" xr:uid="{7CBD022F-01EC-43D9-BD5F-BADEBFA9E58A}"/>
    <cellStyle name="40% - Accent6 10 4 3" xfId="8358" xr:uid="{53C3C4CF-3F2B-4E7D-8B8A-5767164A0E68}"/>
    <cellStyle name="40% - Accent6 10 4 3 2" xfId="37043" xr:uid="{8DD636EE-3EE1-433B-A4C6-8C2C092465C6}"/>
    <cellStyle name="40% - Accent6 10 4 4" xfId="14070" xr:uid="{591251CB-AA83-49A5-B9C2-7F29F19B21CA}"/>
    <cellStyle name="40% - Accent6 10 4 4 2" xfId="42748" xr:uid="{206E807A-0005-4C3F-ABB5-29E4AB9B2E71}"/>
    <cellStyle name="40% - Accent6 10 4 5" xfId="22923" xr:uid="{9D0BF09F-3472-442E-981C-48280A413122}"/>
    <cellStyle name="40% - Accent6 10 4 5 2" xfId="51600" xr:uid="{22CC4749-F00E-4D8D-956E-573FC9B83250}"/>
    <cellStyle name="40% - Accent6 10 4 6" xfId="30281" xr:uid="{1DD485EF-E6EB-4E9B-923F-2F0C76C39D75}"/>
    <cellStyle name="40% - Accent6 10 5" xfId="1719" xr:uid="{9B67DCCB-6B60-4ABD-B019-F342C3EACBF8}"/>
    <cellStyle name="40% - Accent6 10 5 2" xfId="3673" xr:uid="{1212372B-12C1-469D-A750-A13749974A7E}"/>
    <cellStyle name="40% - Accent6 10 5 2 2" xfId="32413" xr:uid="{7F4886BE-A6A9-44B9-9330-0845E3D2F04E}"/>
    <cellStyle name="40% - Accent6 10 5 3" xfId="15585" xr:uid="{9A73E127-AA35-4DCD-BE04-1FB99BC6F842}"/>
    <cellStyle name="40% - Accent6 10 5 3 2" xfId="44263" xr:uid="{6913E364-53E7-46F2-A04A-B6B5390B7875}"/>
    <cellStyle name="40% - Accent6 10 5 4" xfId="24438" xr:uid="{4503A55A-B2F7-496E-8887-22ACD48A05C0}"/>
    <cellStyle name="40% - Accent6 10 5 4 2" xfId="53115" xr:uid="{A3ACE2B3-DA3C-424B-AA2D-1DAC5263B5B7}"/>
    <cellStyle name="40% - Accent6 10 5 5" xfId="30620" xr:uid="{7DA566B0-F434-4911-9CF6-E965F92F7483}"/>
    <cellStyle name="40% - Accent6 10 6" xfId="2482" xr:uid="{9AF96DA0-E5FE-4171-9932-8B63596A3877}"/>
    <cellStyle name="40% - Accent6 10 6 2" xfId="17144" xr:uid="{7B52A969-EF1D-4EE6-977E-2864C5656C2B}"/>
    <cellStyle name="40% - Accent6 10 6 2 2" xfId="45822" xr:uid="{A488E8D0-96BC-4DB6-A81E-0A6BC59BBB0B}"/>
    <cellStyle name="40% - Accent6 10 6 3" xfId="25997" xr:uid="{CD1301A6-1D10-4B32-B6FC-AB617A0F9810}"/>
    <cellStyle name="40% - Accent6 10 6 3 2" xfId="54674" xr:uid="{58541444-D52F-4B2D-AB34-40A762B21A68}"/>
    <cellStyle name="40% - Accent6 10 6 4" xfId="31222" xr:uid="{3B3A886F-72CC-4F1B-9F6F-AFAFE02CAD6F}"/>
    <cellStyle name="40% - Accent6 10 7" xfId="4173" xr:uid="{DD5C7B39-2345-4665-A62F-EBBFD436BFF0}"/>
    <cellStyle name="40% - Accent6 10 7 2" xfId="27590" xr:uid="{40ACEC92-45A6-493A-9524-BAFAB5CFF341}"/>
    <cellStyle name="40% - Accent6 10 7 2 2" xfId="56267" xr:uid="{0642AB6B-D04E-4F0E-886F-73E758CC9568}"/>
    <cellStyle name="40% - Accent6 10 7 3" xfId="32858" xr:uid="{BEB9509F-430D-401A-BCF4-4F917BA4677F}"/>
    <cellStyle name="40% - Accent6 10 8" xfId="9885" xr:uid="{6357B14D-9D5A-494F-9160-C2D936556617}"/>
    <cellStyle name="40% - Accent6 10 8 2" xfId="38563" xr:uid="{AC567E3F-8A55-48C9-B161-52E29A900C9B}"/>
    <cellStyle name="40% - Accent6 10 9" xfId="18738" xr:uid="{B9CE7916-6DBC-4F81-ACC9-55F0AE0CD04A}"/>
    <cellStyle name="40% - Accent6 10 9 2" xfId="47415" xr:uid="{560F63F1-0FA2-4253-9C2A-93ECA71B06E4}"/>
    <cellStyle name="40% - Accent6 11" xfId="834" xr:uid="{8F1CB939-C536-4776-87C6-7B45AC91A864}"/>
    <cellStyle name="40% - Accent6 11 2" xfId="1107" xr:uid="{90B03810-0950-43BA-A2FE-7BA8B71F77BD}"/>
    <cellStyle name="40% - Accent6 11 2 2" xfId="3061" xr:uid="{2453E583-BFD9-44ED-B4EF-45BDA5192AFB}"/>
    <cellStyle name="40% - Accent6 11 2 2 2" xfId="31801" xr:uid="{61DA1BA1-D156-4E10-851A-8DBB484BAD5C}"/>
    <cellStyle name="40% - Accent6 11 2 3" xfId="5546" xr:uid="{45ABF874-7C3B-4CBB-BC7D-73B4825A19C7}"/>
    <cellStyle name="40% - Accent6 11 2 3 2" xfId="34231" xr:uid="{84085C6E-38F5-49F8-BD4F-FACF22D26BE4}"/>
    <cellStyle name="40% - Accent6 11 2 4" xfId="11258" xr:uid="{A7D8D1AF-756D-422C-899C-74A7608F9D39}"/>
    <cellStyle name="40% - Accent6 11 2 4 2" xfId="39936" xr:uid="{4C6AE3EA-C913-4E15-A654-C4229BD18546}"/>
    <cellStyle name="40% - Accent6 11 2 5" xfId="20111" xr:uid="{0A8D5C2F-9B50-4250-BF39-3009842C6F00}"/>
    <cellStyle name="40% - Accent6 11 2 5 2" xfId="48788" xr:uid="{2861BAB0-2DDB-4CB3-8F31-4BF5829B92EF}"/>
    <cellStyle name="40% - Accent6 11 2 6" xfId="30008" xr:uid="{17AEE069-C072-4F3A-B100-4C3D10E3E376}"/>
    <cellStyle name="40% - Accent6 11 3" xfId="1402" xr:uid="{227A282A-68AD-44CC-BD84-3BE6DD90DEAE}"/>
    <cellStyle name="40% - Accent6 11 3 2" xfId="3356" xr:uid="{F3A4DCD2-4B27-420E-AF1B-72E49512DF13}"/>
    <cellStyle name="40% - Accent6 11 3 2 2" xfId="32096" xr:uid="{A38C8342-B24E-4856-B4C8-C7C78E7A6CA7}"/>
    <cellStyle name="40% - Accent6 11 3 3" xfId="6963" xr:uid="{6D76E295-D7A4-470E-9E06-69A883DA2BF7}"/>
    <cellStyle name="40% - Accent6 11 3 3 2" xfId="35648" xr:uid="{1D4EE21E-DCAA-46FE-94D2-C908F1E19368}"/>
    <cellStyle name="40% - Accent6 11 3 4" xfId="12675" xr:uid="{C4A334EA-9BA5-46E9-95D6-A51FF0B7C194}"/>
    <cellStyle name="40% - Accent6 11 3 4 2" xfId="41353" xr:uid="{FBD83901-A605-4F20-9FFB-4214AF3C6C52}"/>
    <cellStyle name="40% - Accent6 11 3 5" xfId="21528" xr:uid="{09B654D0-CF40-4B9E-8C84-72F9E7BBA753}"/>
    <cellStyle name="40% - Accent6 11 3 5 2" xfId="50205" xr:uid="{3B3A6BCF-0543-4834-B224-292716BB7308}"/>
    <cellStyle name="40% - Accent6 11 3 6" xfId="30303" xr:uid="{A975E2BD-661D-432F-AB2A-9442B5AA7DE1}"/>
    <cellStyle name="40% - Accent6 11 4" xfId="1741" xr:uid="{7AC587BF-67DB-4217-B49A-65CC3F52393F}"/>
    <cellStyle name="40% - Accent6 11 4 2" xfId="3695" xr:uid="{7294A1C8-B39E-4F08-BDD1-5CE695263187}"/>
    <cellStyle name="40% - Accent6 11 4 2 2" xfId="32435" xr:uid="{F84B2D83-03B6-4682-90A4-9C5AA06E5604}"/>
    <cellStyle name="40% - Accent6 11 4 3" xfId="8380" xr:uid="{31664DA9-6D2C-4D07-BD49-1FEBE2F403FD}"/>
    <cellStyle name="40% - Accent6 11 4 3 2" xfId="37065" xr:uid="{A91A4384-2174-4687-AD15-D826DF043F94}"/>
    <cellStyle name="40% - Accent6 11 4 4" xfId="14092" xr:uid="{ECAB753E-9B27-431B-85D5-D224F840D525}"/>
    <cellStyle name="40% - Accent6 11 4 4 2" xfId="42770" xr:uid="{385BAFA6-1564-4458-B830-105EE1087690}"/>
    <cellStyle name="40% - Accent6 11 4 5" xfId="22945" xr:uid="{9C3D15C0-F077-4209-86BD-38A717983415}"/>
    <cellStyle name="40% - Accent6 11 4 5 2" xfId="51622" xr:uid="{5F78BF40-D099-46CC-AFA6-9F0406F4E3BE}"/>
    <cellStyle name="40% - Accent6 11 4 6" xfId="30642" xr:uid="{265B51AD-F525-471F-AFAB-F9E6E4B07364}"/>
    <cellStyle name="40% - Accent6 11 5" xfId="2788" xr:uid="{DB11D601-5F7F-4F79-8D12-6CA54AA7109D}"/>
    <cellStyle name="40% - Accent6 11 5 2" xfId="15607" xr:uid="{2F382ED6-BE9A-45A0-9246-16F51BFE2E35}"/>
    <cellStyle name="40% - Accent6 11 5 2 2" xfId="44285" xr:uid="{78650EB5-AAB0-40EF-82F7-80190C95EB7D}"/>
    <cellStyle name="40% - Accent6 11 5 3" xfId="24460" xr:uid="{C81E2912-22EF-4B60-A2F3-4D0DCD027DBD}"/>
    <cellStyle name="40% - Accent6 11 5 3 2" xfId="53137" xr:uid="{6638C832-7D15-41A6-94A9-4433F4CD4EE9}"/>
    <cellStyle name="40% - Accent6 11 5 4" xfId="31528" xr:uid="{9CA82833-2F3C-4FD8-A090-0FA790472D6D}"/>
    <cellStyle name="40% - Accent6 11 6" xfId="4195" xr:uid="{BD690E8B-BF87-44DA-9081-A884DE8B04FE}"/>
    <cellStyle name="40% - Accent6 11 6 2" xfId="17166" xr:uid="{7923174A-9A84-4CF2-BE11-4FD43D9F969C}"/>
    <cellStyle name="40% - Accent6 11 6 2 2" xfId="45844" xr:uid="{9CE293A1-D42C-42ED-8D22-5F79969AA829}"/>
    <cellStyle name="40% - Accent6 11 6 3" xfId="26019" xr:uid="{E845B8ED-B0BE-40D7-A997-BC66F67968A9}"/>
    <cellStyle name="40% - Accent6 11 6 3 2" xfId="54696" xr:uid="{50ABF202-B39C-41C6-A224-DB6006CC104C}"/>
    <cellStyle name="40% - Accent6 11 6 4" xfId="32880" xr:uid="{CF24E5FA-EDAE-48F7-91BF-7807EA2B3237}"/>
    <cellStyle name="40% - Accent6 11 7" xfId="9907" xr:uid="{66EFB770-2BE4-420B-BD4B-BA332971372E}"/>
    <cellStyle name="40% - Accent6 11 7 2" xfId="27612" xr:uid="{C41EE308-3ED1-495D-9800-79822AB23868}"/>
    <cellStyle name="40% - Accent6 11 7 2 2" xfId="56289" xr:uid="{45806BA7-791F-4FA3-ABC4-7863B55565F5}"/>
    <cellStyle name="40% - Accent6 11 7 3" xfId="38585" xr:uid="{FD61CA5B-3A77-4BE6-9080-3887256585B2}"/>
    <cellStyle name="40% - Accent6 11 8" xfId="18760" xr:uid="{D86DDA30-B86B-4AD7-9DB8-A42424143646}"/>
    <cellStyle name="40% - Accent6 11 8 2" xfId="47437" xr:uid="{8AD76E56-3B0F-4753-8EC3-A7D99F5B3D24}"/>
    <cellStyle name="40% - Accent6 11 9" xfId="29735" xr:uid="{3E4EE59F-54A8-436B-B32D-BB0F614CD7CC}"/>
    <cellStyle name="40% - Accent6 12" xfId="856" xr:uid="{991C7B4C-7884-4B48-8348-59CBC98A3879}"/>
    <cellStyle name="40% - Accent6 12 2" xfId="1129" xr:uid="{150251CD-0432-4E9E-82CD-08346F6FCB01}"/>
    <cellStyle name="40% - Accent6 12 2 2" xfId="3083" xr:uid="{D759658F-9B58-428E-A314-F23A4832D220}"/>
    <cellStyle name="40% - Accent6 12 2 2 2" xfId="31823" xr:uid="{DC96F1A4-7AB9-459D-84C3-E5489BE6F5C0}"/>
    <cellStyle name="40% - Accent6 12 2 3" xfId="5568" xr:uid="{7788A2D3-6CC0-42CC-9C9A-B97EA51B6D75}"/>
    <cellStyle name="40% - Accent6 12 2 3 2" xfId="34253" xr:uid="{94F54AE7-A97C-4562-9797-940BE41CF044}"/>
    <cellStyle name="40% - Accent6 12 2 4" xfId="11280" xr:uid="{F7AD07E2-8451-433E-9139-D99011BBED37}"/>
    <cellStyle name="40% - Accent6 12 2 4 2" xfId="39958" xr:uid="{C5EFA0D2-39EF-4951-816C-E77F4B7E3F3E}"/>
    <cellStyle name="40% - Accent6 12 2 5" xfId="20133" xr:uid="{8B36DA44-CE51-458C-ADC0-EAB1C50E39CE}"/>
    <cellStyle name="40% - Accent6 12 2 5 2" xfId="48810" xr:uid="{CFFE701F-B3D8-4D74-93A0-E89287BE7078}"/>
    <cellStyle name="40% - Accent6 12 2 6" xfId="30030" xr:uid="{F80BA901-E78C-4FA2-95EB-DA4BE93CF3D8}"/>
    <cellStyle name="40% - Accent6 12 3" xfId="1424" xr:uid="{DD4DBD6E-912B-4254-8840-B485FBD7A124}"/>
    <cellStyle name="40% - Accent6 12 3 2" xfId="3378" xr:uid="{65993A84-4B13-41B5-9A6B-5091012D0A4F}"/>
    <cellStyle name="40% - Accent6 12 3 2 2" xfId="32118" xr:uid="{AF174A71-F4A0-4049-AE48-F9481AD7DCE6}"/>
    <cellStyle name="40% - Accent6 12 3 3" xfId="6985" xr:uid="{F2D8434F-C31D-4A15-A48C-9B50E23DDBD2}"/>
    <cellStyle name="40% - Accent6 12 3 3 2" xfId="35670" xr:uid="{1CDDB6E8-7BBA-491E-966D-53BBA1A7B5F5}"/>
    <cellStyle name="40% - Accent6 12 3 4" xfId="12697" xr:uid="{F53E77BA-301D-49CE-A15F-1A2A4C444DCE}"/>
    <cellStyle name="40% - Accent6 12 3 4 2" xfId="41375" xr:uid="{49AD5F7F-ABBF-4CE2-9529-346D48FE1B20}"/>
    <cellStyle name="40% - Accent6 12 3 5" xfId="21550" xr:uid="{6D56EA15-8294-4AC9-B848-A0A5D704EE73}"/>
    <cellStyle name="40% - Accent6 12 3 5 2" xfId="50227" xr:uid="{FA3F759C-D2BD-4422-9D19-72DB7CCC2993}"/>
    <cellStyle name="40% - Accent6 12 3 6" xfId="30325" xr:uid="{9F054A7E-2A00-47D0-A16C-EA12C30D1D0B}"/>
    <cellStyle name="40% - Accent6 12 4" xfId="1763" xr:uid="{D40B48FB-1F93-4BC6-BCE5-49296F4C74D5}"/>
    <cellStyle name="40% - Accent6 12 4 2" xfId="3717" xr:uid="{23360EDE-8DE5-4C82-AD03-0E37000E298A}"/>
    <cellStyle name="40% - Accent6 12 4 2 2" xfId="32457" xr:uid="{FCE16954-E4EA-424C-BFB7-9183B4D22081}"/>
    <cellStyle name="40% - Accent6 12 4 3" xfId="8402" xr:uid="{F9926E26-1DEB-4FFA-9504-8331F26DE051}"/>
    <cellStyle name="40% - Accent6 12 4 3 2" xfId="37087" xr:uid="{71940CC5-2292-435B-AA56-8E76C1A9E5F2}"/>
    <cellStyle name="40% - Accent6 12 4 4" xfId="14114" xr:uid="{2CA47DAB-CA9B-4094-935E-19AE11BC7533}"/>
    <cellStyle name="40% - Accent6 12 4 4 2" xfId="42792" xr:uid="{0058ADC2-2535-4EAD-8168-7981572A3994}"/>
    <cellStyle name="40% - Accent6 12 4 5" xfId="22967" xr:uid="{99D7AC5F-D311-4A7B-AF47-B26728E4BEA8}"/>
    <cellStyle name="40% - Accent6 12 4 5 2" xfId="51644" xr:uid="{B329AC71-AD1B-47B8-A137-46351DD185C5}"/>
    <cellStyle name="40% - Accent6 12 4 6" xfId="30664" xr:uid="{39136C06-D30C-4BA5-964F-F63BF402CD30}"/>
    <cellStyle name="40% - Accent6 12 5" xfId="2810" xr:uid="{DB6BFA04-88F2-45F4-987A-ECB47342CA12}"/>
    <cellStyle name="40% - Accent6 12 5 2" xfId="15629" xr:uid="{95FEF3E3-C541-4039-8282-76F98B6AFF84}"/>
    <cellStyle name="40% - Accent6 12 5 2 2" xfId="44307" xr:uid="{11468135-231C-4A29-88BA-CC6603E00FCE}"/>
    <cellStyle name="40% - Accent6 12 5 3" xfId="24482" xr:uid="{C4A45BBE-0AB4-4861-AE8D-491ED812A5C3}"/>
    <cellStyle name="40% - Accent6 12 5 3 2" xfId="53159" xr:uid="{CE4F4C79-6A0C-42C5-8675-00E8893A5188}"/>
    <cellStyle name="40% - Accent6 12 5 4" xfId="31550" xr:uid="{A164B5F4-7466-4164-BCAC-08823D5EC53D}"/>
    <cellStyle name="40% - Accent6 12 6" xfId="4217" xr:uid="{9AAF8E51-D7A7-4E72-BC58-F21C935F0B28}"/>
    <cellStyle name="40% - Accent6 12 6 2" xfId="17188" xr:uid="{F7828494-73F8-4809-85F7-B8A489152CDA}"/>
    <cellStyle name="40% - Accent6 12 6 2 2" xfId="45866" xr:uid="{2173C2B5-22AF-4D71-A7CE-4ACFB1801261}"/>
    <cellStyle name="40% - Accent6 12 6 3" xfId="26041" xr:uid="{EF1731B7-34CB-49E2-84F8-9FEC7C9ED229}"/>
    <cellStyle name="40% - Accent6 12 6 3 2" xfId="54718" xr:uid="{EEBAA26B-E146-4BF0-8ADF-4CC98D6EA2A6}"/>
    <cellStyle name="40% - Accent6 12 6 4" xfId="32902" xr:uid="{323EB5D3-769B-43E9-82DF-1564B6D166AA}"/>
    <cellStyle name="40% - Accent6 12 7" xfId="9929" xr:uid="{DF0F3336-89D0-467A-9C06-6345AE4D6B6B}"/>
    <cellStyle name="40% - Accent6 12 7 2" xfId="27634" xr:uid="{D24D0605-5359-4B51-B86A-6F1A177E3D45}"/>
    <cellStyle name="40% - Accent6 12 7 2 2" xfId="56311" xr:uid="{871BE3CA-9464-4E98-BBAE-B49221849D55}"/>
    <cellStyle name="40% - Accent6 12 7 3" xfId="38607" xr:uid="{E24C7D8F-EA0F-42B4-8D6C-0E267AE8194A}"/>
    <cellStyle name="40% - Accent6 12 8" xfId="18782" xr:uid="{6084AA08-7C14-44B1-9582-990437202B35}"/>
    <cellStyle name="40% - Accent6 12 8 2" xfId="47459" xr:uid="{4994E484-0AE6-4944-B390-B832633AA772}"/>
    <cellStyle name="40% - Accent6 12 9" xfId="29757" xr:uid="{A6951F7F-9112-4988-BCAB-26B734FFD557}"/>
    <cellStyle name="40% - Accent6 13" xfId="878" xr:uid="{A6F68FBA-E92E-4D9F-A963-A0AA0FF03212}"/>
    <cellStyle name="40% - Accent6 13 2" xfId="1151" xr:uid="{24CD597D-7D2C-4642-84AC-69DFB3FD9937}"/>
    <cellStyle name="40% - Accent6 13 2 2" xfId="3105" xr:uid="{58B8AD99-7970-4C23-9D9A-305B84AA73C0}"/>
    <cellStyle name="40% - Accent6 13 2 2 2" xfId="31845" xr:uid="{A636A730-3D14-458E-9D6B-3BE40C2AF289}"/>
    <cellStyle name="40% - Accent6 13 2 3" xfId="5590" xr:uid="{33C83D64-06C3-48E8-BECC-C56A2A77B44B}"/>
    <cellStyle name="40% - Accent6 13 2 3 2" xfId="34275" xr:uid="{0F182A98-2E77-49FB-AA24-FB5F34981B89}"/>
    <cellStyle name="40% - Accent6 13 2 4" xfId="11302" xr:uid="{A2D52850-A25B-4070-88BC-D76214782021}"/>
    <cellStyle name="40% - Accent6 13 2 4 2" xfId="39980" xr:uid="{BF13AF32-2707-41F3-BED1-3EBD27BE4811}"/>
    <cellStyle name="40% - Accent6 13 2 5" xfId="20155" xr:uid="{8C52EAE4-7A24-4CA5-B334-37DC17EB22EE}"/>
    <cellStyle name="40% - Accent6 13 2 5 2" xfId="48832" xr:uid="{AC348858-3045-4AFE-87B7-35F574414B23}"/>
    <cellStyle name="40% - Accent6 13 2 6" xfId="30052" xr:uid="{E6E4230B-F84D-4568-9E28-7C715E9931E4}"/>
    <cellStyle name="40% - Accent6 13 3" xfId="1446" xr:uid="{02B69658-E6B8-4B85-BC57-8E8CDAC04E94}"/>
    <cellStyle name="40% - Accent6 13 3 2" xfId="3400" xr:uid="{80934A9A-1E4B-444F-8467-3FED3F47BE28}"/>
    <cellStyle name="40% - Accent6 13 3 2 2" xfId="32140" xr:uid="{22298B6F-E794-43AE-8E36-B7949620082E}"/>
    <cellStyle name="40% - Accent6 13 3 3" xfId="7007" xr:uid="{5E9CFE77-D1E0-4631-B16D-113B96016218}"/>
    <cellStyle name="40% - Accent6 13 3 3 2" xfId="35692" xr:uid="{2145861F-BE16-4A7C-9DD8-0D9509444B7F}"/>
    <cellStyle name="40% - Accent6 13 3 4" xfId="12719" xr:uid="{30E94807-A2B2-4F3E-A659-578232008EC1}"/>
    <cellStyle name="40% - Accent6 13 3 4 2" xfId="41397" xr:uid="{75E7CC46-65D4-469D-8C4A-0419D0D569E0}"/>
    <cellStyle name="40% - Accent6 13 3 5" xfId="21572" xr:uid="{5CF837F2-A9D0-4613-8A10-AFDAF9E5C8EC}"/>
    <cellStyle name="40% - Accent6 13 3 5 2" xfId="50249" xr:uid="{7CFA7EB6-8869-4A97-A113-DF6C83000EF5}"/>
    <cellStyle name="40% - Accent6 13 3 6" xfId="30347" xr:uid="{4BFEA944-68EC-4C1D-9D6D-D2682E2BCB76}"/>
    <cellStyle name="40% - Accent6 13 4" xfId="1785" xr:uid="{8D5A74BF-8D6C-46BA-8B5E-E53CBFCDC4D0}"/>
    <cellStyle name="40% - Accent6 13 4 2" xfId="3739" xr:uid="{1BF06B5F-536B-4410-967E-D1C1173358DB}"/>
    <cellStyle name="40% - Accent6 13 4 2 2" xfId="32479" xr:uid="{C9EF0717-A492-4DD5-9882-7AB3D0BF90EB}"/>
    <cellStyle name="40% - Accent6 13 4 3" xfId="8424" xr:uid="{64503926-58AF-4A4B-BD08-2E2D0FC432CB}"/>
    <cellStyle name="40% - Accent6 13 4 3 2" xfId="37109" xr:uid="{BC7EC1B1-794B-47F3-B6A0-29F7D194B357}"/>
    <cellStyle name="40% - Accent6 13 4 4" xfId="14136" xr:uid="{FAE285F3-093B-42AD-8215-B8394EFF35D7}"/>
    <cellStyle name="40% - Accent6 13 4 4 2" xfId="42814" xr:uid="{81C006F1-718D-4DF6-9BA0-57C089C859A2}"/>
    <cellStyle name="40% - Accent6 13 4 5" xfId="22989" xr:uid="{327B6DA6-DE2B-4A89-9763-47D27E4BCA40}"/>
    <cellStyle name="40% - Accent6 13 4 5 2" xfId="51666" xr:uid="{E3E413D6-645E-4AF0-83F0-FF17C07CD026}"/>
    <cellStyle name="40% - Accent6 13 4 6" xfId="30686" xr:uid="{7A150F33-428F-409A-8E59-1EA2B447C2F7}"/>
    <cellStyle name="40% - Accent6 13 5" xfId="2832" xr:uid="{B2F2282D-F02A-4E8F-9DA9-7591051A7A71}"/>
    <cellStyle name="40% - Accent6 13 5 2" xfId="15651" xr:uid="{54B22A81-674E-4A65-8ABF-6F49FD596015}"/>
    <cellStyle name="40% - Accent6 13 5 2 2" xfId="44329" xr:uid="{484FABFA-0AA7-44F7-88D3-00BBB1B5A65C}"/>
    <cellStyle name="40% - Accent6 13 5 3" xfId="24504" xr:uid="{35A210A7-BDB7-438F-9C60-E00E7BB2210B}"/>
    <cellStyle name="40% - Accent6 13 5 3 2" xfId="53181" xr:uid="{10E661E6-83A6-4E81-8606-B3F11DE825B2}"/>
    <cellStyle name="40% - Accent6 13 5 4" xfId="31572" xr:uid="{04DAAEAF-27ED-4A5C-9B60-FD8E2785AF3C}"/>
    <cellStyle name="40% - Accent6 13 6" xfId="4239" xr:uid="{F07EC1B6-40CE-4562-980E-029C772483F0}"/>
    <cellStyle name="40% - Accent6 13 6 2" xfId="17210" xr:uid="{42D23A54-3859-40C5-9BA7-C73CA97856D4}"/>
    <cellStyle name="40% - Accent6 13 6 2 2" xfId="45888" xr:uid="{437E1932-F29A-4D3D-8749-63A3EB606382}"/>
    <cellStyle name="40% - Accent6 13 6 3" xfId="26063" xr:uid="{6126921A-CE42-43AC-9C7D-287066A47D0B}"/>
    <cellStyle name="40% - Accent6 13 6 3 2" xfId="54740" xr:uid="{B49EDF0A-8B0F-4D79-856A-1BBB88724575}"/>
    <cellStyle name="40% - Accent6 13 6 4" xfId="32924" xr:uid="{EDCAAE8C-3EE5-4D80-A9D6-808A358CB0A5}"/>
    <cellStyle name="40% - Accent6 13 7" xfId="9951" xr:uid="{58644CC5-47CE-4E99-98C1-E0F38404E7A5}"/>
    <cellStyle name="40% - Accent6 13 7 2" xfId="27656" xr:uid="{BD9F0B0A-F472-444D-A648-139652D13AB7}"/>
    <cellStyle name="40% - Accent6 13 7 2 2" xfId="56333" xr:uid="{5C534AAB-8659-4498-B29C-C5B6FB902F73}"/>
    <cellStyle name="40% - Accent6 13 7 3" xfId="38629" xr:uid="{2548F849-63E1-4AC5-8754-C61121EDFA12}"/>
    <cellStyle name="40% - Accent6 13 8" xfId="18804" xr:uid="{0F19208F-CACC-4F41-BD35-C44A23BC3EE2}"/>
    <cellStyle name="40% - Accent6 13 8 2" xfId="47481" xr:uid="{93F833DE-1B55-4B8E-95CF-5AB2092CA8F7}"/>
    <cellStyle name="40% - Accent6 13 9" xfId="29779" xr:uid="{5BE98E94-1023-48D4-A290-AB8EC5E0EECD}"/>
    <cellStyle name="40% - Accent6 14" xfId="900" xr:uid="{983048C1-E109-4140-A20C-FB298D951163}"/>
    <cellStyle name="40% - Accent6 14 2" xfId="1173" xr:uid="{51514D0D-6D8A-4AE7-9AF6-AC1D2A2A2E9E}"/>
    <cellStyle name="40% - Accent6 14 2 2" xfId="3127" xr:uid="{2F9C66FD-6645-4149-B37D-F56BAC9D1CE6}"/>
    <cellStyle name="40% - Accent6 14 2 2 2" xfId="31867" xr:uid="{C0B04F86-CD09-4669-85AE-0BFC7FABCE97}"/>
    <cellStyle name="40% - Accent6 14 2 3" xfId="5612" xr:uid="{885AA73F-882D-4352-9D78-75EF6B11D2DE}"/>
    <cellStyle name="40% - Accent6 14 2 3 2" xfId="34297" xr:uid="{0CAC58CB-22E8-43DC-86C5-CCAA9AD15546}"/>
    <cellStyle name="40% - Accent6 14 2 4" xfId="11324" xr:uid="{50436E36-D607-4F0A-9523-3C6734E1A2B1}"/>
    <cellStyle name="40% - Accent6 14 2 4 2" xfId="40002" xr:uid="{C9375DED-B5BC-4D1F-9DC1-F66F739516CB}"/>
    <cellStyle name="40% - Accent6 14 2 5" xfId="20177" xr:uid="{57547E0B-97AC-45A2-8713-4F4D219F8B58}"/>
    <cellStyle name="40% - Accent6 14 2 5 2" xfId="48854" xr:uid="{E7658AC5-2607-409A-A077-485B7E4D76BB}"/>
    <cellStyle name="40% - Accent6 14 2 6" xfId="30074" xr:uid="{58DCECAA-1394-422F-8A6D-DEA24FF5AE09}"/>
    <cellStyle name="40% - Accent6 14 3" xfId="1468" xr:uid="{0C1A6089-0F4C-4EDF-8CC6-C1B618E7B899}"/>
    <cellStyle name="40% - Accent6 14 3 2" xfId="3422" xr:uid="{3CD7A199-060E-45E9-B89E-5C2D73302668}"/>
    <cellStyle name="40% - Accent6 14 3 2 2" xfId="32162" xr:uid="{86C7CF6A-6AA6-418E-BC09-A50797913A62}"/>
    <cellStyle name="40% - Accent6 14 3 3" xfId="7029" xr:uid="{52640610-EE9A-4733-B8C6-9E8868E65A49}"/>
    <cellStyle name="40% - Accent6 14 3 3 2" xfId="35714" xr:uid="{845CF34E-EA76-442C-8B25-6F789780FF1A}"/>
    <cellStyle name="40% - Accent6 14 3 4" xfId="12741" xr:uid="{38F7EB0B-650A-4C3B-ABC4-1D1A65DE5B37}"/>
    <cellStyle name="40% - Accent6 14 3 4 2" xfId="41419" xr:uid="{80907098-E641-4B01-A7E3-F58D0D8E3C87}"/>
    <cellStyle name="40% - Accent6 14 3 5" xfId="21594" xr:uid="{326B3278-9B99-4E03-BE5E-31EFF726C158}"/>
    <cellStyle name="40% - Accent6 14 3 5 2" xfId="50271" xr:uid="{21D4E673-EF46-4F03-BC6B-B3C8FCEC801B}"/>
    <cellStyle name="40% - Accent6 14 3 6" xfId="30369" xr:uid="{875367B5-BAF6-4615-94A7-C138B0376622}"/>
    <cellStyle name="40% - Accent6 14 4" xfId="1807" xr:uid="{52714074-6C3C-427D-8FB1-787466BEE5C1}"/>
    <cellStyle name="40% - Accent6 14 4 2" xfId="3761" xr:uid="{E4F396EA-57A8-4624-ABD1-29EA51A9A0DC}"/>
    <cellStyle name="40% - Accent6 14 4 2 2" xfId="32501" xr:uid="{3A02BD79-7F89-4EF6-AF08-D1F667765665}"/>
    <cellStyle name="40% - Accent6 14 4 3" xfId="8446" xr:uid="{22C24948-98AD-4D53-8289-989F572B7AB6}"/>
    <cellStyle name="40% - Accent6 14 4 3 2" xfId="37131" xr:uid="{CC86A06A-551B-4873-B1AD-705ABE2649EB}"/>
    <cellStyle name="40% - Accent6 14 4 4" xfId="14158" xr:uid="{68273546-43D3-4846-A1BB-02FF4603D59B}"/>
    <cellStyle name="40% - Accent6 14 4 4 2" xfId="42836" xr:uid="{572EC77E-3108-4075-B5D7-ACD88608E008}"/>
    <cellStyle name="40% - Accent6 14 4 5" xfId="23011" xr:uid="{B090E48B-30C1-4AD7-8CE6-B4E4CA463AF2}"/>
    <cellStyle name="40% - Accent6 14 4 5 2" xfId="51688" xr:uid="{1ED03055-7F7A-4054-B826-207E517EA489}"/>
    <cellStyle name="40% - Accent6 14 4 6" xfId="30708" xr:uid="{45BA0510-62B6-4F31-9EBA-D3797BB5F004}"/>
    <cellStyle name="40% - Accent6 14 5" xfId="2854" xr:uid="{E4224DCC-5F56-4E72-8854-5C0DFDCA748A}"/>
    <cellStyle name="40% - Accent6 14 5 2" xfId="15673" xr:uid="{F0E2972E-FB48-4A5B-B22B-9C3523B9D245}"/>
    <cellStyle name="40% - Accent6 14 5 2 2" xfId="44351" xr:uid="{7DAE8454-4946-4B09-ACCE-0A93E2FFF0A5}"/>
    <cellStyle name="40% - Accent6 14 5 3" xfId="24526" xr:uid="{813D68EC-058A-470F-9AF4-47784B162A38}"/>
    <cellStyle name="40% - Accent6 14 5 3 2" xfId="53203" xr:uid="{7AD12999-1689-48B5-A49E-00D9A910E756}"/>
    <cellStyle name="40% - Accent6 14 5 4" xfId="31594" xr:uid="{0FDEC832-9556-4878-8520-020A0740D3D7}"/>
    <cellStyle name="40% - Accent6 14 6" xfId="4261" xr:uid="{C54F98BF-7443-4ACD-A305-56FB1750B9A6}"/>
    <cellStyle name="40% - Accent6 14 6 2" xfId="17232" xr:uid="{79503B43-C591-4C20-AAB4-478898277384}"/>
    <cellStyle name="40% - Accent6 14 6 2 2" xfId="45910" xr:uid="{45AF3328-08E5-4975-A3DC-282388CE2995}"/>
    <cellStyle name="40% - Accent6 14 6 3" xfId="26085" xr:uid="{1FB7CDA8-FFF0-4195-98AC-CCB118A607F5}"/>
    <cellStyle name="40% - Accent6 14 6 3 2" xfId="54762" xr:uid="{81BF8EBA-F21B-4552-A23E-9208324F37D5}"/>
    <cellStyle name="40% - Accent6 14 6 4" xfId="32946" xr:uid="{E9A8572C-9507-464B-B372-2F9008D1BDB5}"/>
    <cellStyle name="40% - Accent6 14 7" xfId="9973" xr:uid="{87EBEF41-5E9B-490D-88A6-845252011C2B}"/>
    <cellStyle name="40% - Accent6 14 7 2" xfId="27678" xr:uid="{0D7C1477-D82B-42B7-9A4F-77E89909C6AD}"/>
    <cellStyle name="40% - Accent6 14 7 2 2" xfId="56355" xr:uid="{4A9A7319-8531-44CE-AC8C-A23CCAD7B71E}"/>
    <cellStyle name="40% - Accent6 14 7 3" xfId="38651" xr:uid="{6D86BC3C-B210-4DB1-826D-AC77CA68A5FA}"/>
    <cellStyle name="40% - Accent6 14 8" xfId="18826" xr:uid="{EE954601-8E2C-47F0-821D-BFD547721EDC}"/>
    <cellStyle name="40% - Accent6 14 8 2" xfId="47503" xr:uid="{A8047663-5250-4802-AAAF-6C381CC3B510}"/>
    <cellStyle name="40% - Accent6 14 9" xfId="29801" xr:uid="{1D19B828-B886-4902-A811-04932CA6896E}"/>
    <cellStyle name="40% - Accent6 15" xfId="922" xr:uid="{5E128BBE-875A-435C-BF8F-F1800559E934}"/>
    <cellStyle name="40% - Accent6 15 2" xfId="1195" xr:uid="{2CE1040C-AB77-4997-BB5E-C428E8E518A4}"/>
    <cellStyle name="40% - Accent6 15 2 2" xfId="3149" xr:uid="{D52B5A29-91FF-4A3A-8BAB-34AD9C2D311B}"/>
    <cellStyle name="40% - Accent6 15 2 2 2" xfId="31889" xr:uid="{07B78798-3AD8-447E-9475-2BC9C2491B4B}"/>
    <cellStyle name="40% - Accent6 15 2 3" xfId="5634" xr:uid="{4E80DE32-8E48-4A18-BFFE-905CBEED9C93}"/>
    <cellStyle name="40% - Accent6 15 2 3 2" xfId="34319" xr:uid="{AE183C0A-D647-47F0-857F-CA0041D685F4}"/>
    <cellStyle name="40% - Accent6 15 2 4" xfId="11346" xr:uid="{3AEE106E-8A1C-4C70-B056-D3974996B74F}"/>
    <cellStyle name="40% - Accent6 15 2 4 2" xfId="40024" xr:uid="{3EF28FDF-C089-4B33-ACA1-39070075C780}"/>
    <cellStyle name="40% - Accent6 15 2 5" xfId="20199" xr:uid="{2204DF67-4091-4F1A-A755-7F02A4B21C74}"/>
    <cellStyle name="40% - Accent6 15 2 5 2" xfId="48876" xr:uid="{66C26C04-ED15-4F96-A9E6-47EC42281543}"/>
    <cellStyle name="40% - Accent6 15 2 6" xfId="30096" xr:uid="{5B8C78C0-57FB-4235-8FDE-A5644DF2FF33}"/>
    <cellStyle name="40% - Accent6 15 3" xfId="1490" xr:uid="{A9EDEC42-35DD-438B-B729-45DA772635E6}"/>
    <cellStyle name="40% - Accent6 15 3 2" xfId="3444" xr:uid="{E7DBC4EA-7EEE-4448-AB6C-9AF8C87FA4C6}"/>
    <cellStyle name="40% - Accent6 15 3 2 2" xfId="32184" xr:uid="{599D7F68-0290-478A-8B76-D25E854D69E9}"/>
    <cellStyle name="40% - Accent6 15 3 3" xfId="7051" xr:uid="{76463DA0-0AC2-4D4A-B8CE-1BFAC47AC78C}"/>
    <cellStyle name="40% - Accent6 15 3 3 2" xfId="35736" xr:uid="{1BFA616B-1239-4312-9B97-D43300D0F538}"/>
    <cellStyle name="40% - Accent6 15 3 4" xfId="12763" xr:uid="{2A17E1D9-8BED-45F9-B8EA-F144976C7395}"/>
    <cellStyle name="40% - Accent6 15 3 4 2" xfId="41441" xr:uid="{782BF21A-5407-4E62-A6D8-B0C0AFFE7A1B}"/>
    <cellStyle name="40% - Accent6 15 3 5" xfId="21616" xr:uid="{2C61F171-346B-4D17-BD4E-18838ABA76C8}"/>
    <cellStyle name="40% - Accent6 15 3 5 2" xfId="50293" xr:uid="{2AD1EC80-A021-4AED-B39B-FD0691409B1C}"/>
    <cellStyle name="40% - Accent6 15 3 6" xfId="30391" xr:uid="{250137CF-2441-46B7-A1D2-CF9552399B0B}"/>
    <cellStyle name="40% - Accent6 15 4" xfId="1829" xr:uid="{B542CDDA-A3FB-4530-94D6-3AD471B42C3A}"/>
    <cellStyle name="40% - Accent6 15 4 2" xfId="3783" xr:uid="{08716905-B792-4A5C-8F15-2E06FD6306EE}"/>
    <cellStyle name="40% - Accent6 15 4 2 2" xfId="32523" xr:uid="{4F030897-23AA-41C5-88B8-8666451A55E4}"/>
    <cellStyle name="40% - Accent6 15 4 3" xfId="8468" xr:uid="{F136C149-18E6-4310-A79A-2A9B01AF5C81}"/>
    <cellStyle name="40% - Accent6 15 4 3 2" xfId="37153" xr:uid="{58A0A116-5D57-4F6F-8010-D551FDB5361E}"/>
    <cellStyle name="40% - Accent6 15 4 4" xfId="14180" xr:uid="{B02E9897-193F-413B-AE7C-52956E8B9C4D}"/>
    <cellStyle name="40% - Accent6 15 4 4 2" xfId="42858" xr:uid="{8DB95ADA-F2C1-4B66-80E4-CE30FC9DEA85}"/>
    <cellStyle name="40% - Accent6 15 4 5" xfId="23033" xr:uid="{4EF0FFB4-628E-4300-9AE9-06FEAA6B29AF}"/>
    <cellStyle name="40% - Accent6 15 4 5 2" xfId="51710" xr:uid="{02B9D9DE-7BBE-420A-A207-89FFD2FA45F7}"/>
    <cellStyle name="40% - Accent6 15 4 6" xfId="30730" xr:uid="{FA4C0201-1E0F-4B03-B62D-C43BF57EC567}"/>
    <cellStyle name="40% - Accent6 15 5" xfId="2876" xr:uid="{C89C69E9-FBC8-4C44-A47A-494AB58F2BCA}"/>
    <cellStyle name="40% - Accent6 15 5 2" xfId="15695" xr:uid="{01FA811F-2992-4821-A70E-EE5772AE11E6}"/>
    <cellStyle name="40% - Accent6 15 5 2 2" xfId="44373" xr:uid="{2CC2F10B-8F9D-4E64-B22E-4688690EBD7D}"/>
    <cellStyle name="40% - Accent6 15 5 3" xfId="24548" xr:uid="{09EE570E-8043-40B1-A7B3-4532588CDAE6}"/>
    <cellStyle name="40% - Accent6 15 5 3 2" xfId="53225" xr:uid="{BD54919C-5BD3-4702-83B4-6BA25B65DF67}"/>
    <cellStyle name="40% - Accent6 15 5 4" xfId="31616" xr:uid="{A06E2083-F6EA-4C05-9830-11E1EB0C23D6}"/>
    <cellStyle name="40% - Accent6 15 6" xfId="4283" xr:uid="{48C6451F-73DB-4874-A4A5-CB0A587043A1}"/>
    <cellStyle name="40% - Accent6 15 6 2" xfId="17254" xr:uid="{F288F2B1-D358-49B8-95F7-DCDB24ABD743}"/>
    <cellStyle name="40% - Accent6 15 6 2 2" xfId="45932" xr:uid="{CC0B0F80-587B-4D40-8E77-EB63ABC08C7B}"/>
    <cellStyle name="40% - Accent6 15 6 3" xfId="26107" xr:uid="{B17292DC-0D5E-4976-919E-27E31A8010C9}"/>
    <cellStyle name="40% - Accent6 15 6 3 2" xfId="54784" xr:uid="{31F14445-9F9B-48E3-B1CC-C7525D9E243D}"/>
    <cellStyle name="40% - Accent6 15 6 4" xfId="32968" xr:uid="{B2DC2117-AAE7-4FFD-868E-67D6BCC750DC}"/>
    <cellStyle name="40% - Accent6 15 7" xfId="9995" xr:uid="{A0D0A10E-9FCC-44AD-BA52-045D036FE4D7}"/>
    <cellStyle name="40% - Accent6 15 7 2" xfId="27700" xr:uid="{AE3062A3-7B76-44A7-BCFB-A80EDCE778B8}"/>
    <cellStyle name="40% - Accent6 15 7 2 2" xfId="56377" xr:uid="{D646AE4F-2CD9-4C0D-B906-4856056A5752}"/>
    <cellStyle name="40% - Accent6 15 7 3" xfId="38673" xr:uid="{FD14C9CE-C283-449C-8FD9-2255C2D295C8}"/>
    <cellStyle name="40% - Accent6 15 8" xfId="18848" xr:uid="{70663572-3B1D-4CFD-9D5D-6902CC78E47C}"/>
    <cellStyle name="40% - Accent6 15 8 2" xfId="47525" xr:uid="{726B91D4-7C88-4B59-9C1D-62FC770BF9FE}"/>
    <cellStyle name="40% - Accent6 15 9" xfId="29823" xr:uid="{F0ADA393-CAFB-4797-A784-AAC8822BA1C5}"/>
    <cellStyle name="40% - Accent6 16" xfId="669" xr:uid="{BA017766-6EED-4C4E-8C90-AE7AEB67225F}"/>
    <cellStyle name="40% - Accent6 16 2" xfId="1217" xr:uid="{00428536-AA85-49E2-98F3-7D084AD23017}"/>
    <cellStyle name="40% - Accent6 16 2 2" xfId="3171" xr:uid="{D6C844EF-AD79-4BC4-A180-88E947907E9B}"/>
    <cellStyle name="40% - Accent6 16 2 2 2" xfId="31911" xr:uid="{3869C6BE-74EA-4583-90B5-D1497F7A8896}"/>
    <cellStyle name="40% - Accent6 16 2 3" xfId="5656" xr:uid="{39E80F08-79D4-4563-88E8-D4AF4829EEF6}"/>
    <cellStyle name="40% - Accent6 16 2 3 2" xfId="34341" xr:uid="{86E98EC3-6502-4D97-B183-4E12DF4F058F}"/>
    <cellStyle name="40% - Accent6 16 2 4" xfId="11368" xr:uid="{C1AE5925-102A-4F24-8261-2C0591FDB056}"/>
    <cellStyle name="40% - Accent6 16 2 4 2" xfId="40046" xr:uid="{65400A9D-3B18-4538-AE89-1553021AD0F0}"/>
    <cellStyle name="40% - Accent6 16 2 5" xfId="20221" xr:uid="{1D66BF91-531F-4EC8-8FBB-B03C3BC2E519}"/>
    <cellStyle name="40% - Accent6 16 2 5 2" xfId="48898" xr:uid="{B385A4EA-3E88-46A7-A143-2739E2291737}"/>
    <cellStyle name="40% - Accent6 16 2 6" xfId="30118" xr:uid="{06BB72F2-0E6F-44C8-B754-51372EFE8D7E}"/>
    <cellStyle name="40% - Accent6 16 3" xfId="1512" xr:uid="{62807D2C-F77C-4839-8319-490A5C4245CC}"/>
    <cellStyle name="40% - Accent6 16 3 2" xfId="3466" xr:uid="{7C4F4D9B-9F82-4E90-8FA0-B85E7F4AF870}"/>
    <cellStyle name="40% - Accent6 16 3 2 2" xfId="32206" xr:uid="{6875454A-5CA0-4F46-A952-ACE8D61F0798}"/>
    <cellStyle name="40% - Accent6 16 3 3" xfId="7073" xr:uid="{8A126F60-973A-4DE9-94BC-5E1C5AA3F1C9}"/>
    <cellStyle name="40% - Accent6 16 3 3 2" xfId="35758" xr:uid="{A86057BB-394C-44E7-A5A0-F093C69662C9}"/>
    <cellStyle name="40% - Accent6 16 3 4" xfId="12785" xr:uid="{6B398F86-C1DD-42A3-9B36-C1D1BBC8A47D}"/>
    <cellStyle name="40% - Accent6 16 3 4 2" xfId="41463" xr:uid="{F04A60FD-4B63-4108-AA3A-42DCD9D1A268}"/>
    <cellStyle name="40% - Accent6 16 3 5" xfId="21638" xr:uid="{165ECF0A-4102-4243-9A7A-410C71432E1C}"/>
    <cellStyle name="40% - Accent6 16 3 5 2" xfId="50315" xr:uid="{B9240335-5C2E-47C8-A025-E53D423CDB2F}"/>
    <cellStyle name="40% - Accent6 16 3 6" xfId="30413" xr:uid="{EB90D735-58E5-49D5-8864-B0C9C9A62FA2}"/>
    <cellStyle name="40% - Accent6 16 4" xfId="1851" xr:uid="{9F7B59FB-F463-45D2-8DE6-D5027FE18317}"/>
    <cellStyle name="40% - Accent6 16 4 2" xfId="3805" xr:uid="{55BD4B49-C9DE-440A-BD30-E42BB086CF4A}"/>
    <cellStyle name="40% - Accent6 16 4 2 2" xfId="32545" xr:uid="{396F6CE4-C6F9-43F9-87DD-F0F1AE660FD1}"/>
    <cellStyle name="40% - Accent6 16 4 3" xfId="8490" xr:uid="{D0A91964-8190-4F14-A2EF-826B2C1C95BA}"/>
    <cellStyle name="40% - Accent6 16 4 3 2" xfId="37175" xr:uid="{D51BA4C8-B226-4A24-94C1-CD3DBB027F97}"/>
    <cellStyle name="40% - Accent6 16 4 4" xfId="14202" xr:uid="{3E5EE6A9-32D8-4E4E-91B4-815C1B03701C}"/>
    <cellStyle name="40% - Accent6 16 4 4 2" xfId="42880" xr:uid="{A3D97163-158C-4007-9E9E-F161F200F1BB}"/>
    <cellStyle name="40% - Accent6 16 4 5" xfId="23055" xr:uid="{2385C6D9-0ACF-4E5A-913A-A944CCBD35DE}"/>
    <cellStyle name="40% - Accent6 16 4 5 2" xfId="51732" xr:uid="{285F02CC-9664-478C-9A3C-799C7DE38087}"/>
    <cellStyle name="40% - Accent6 16 4 6" xfId="30752" xr:uid="{9C5A30F1-79B3-4EA2-976F-9781B43BA034}"/>
    <cellStyle name="40% - Accent6 16 5" xfId="2623" xr:uid="{6F7A2227-5774-440F-8172-467740177ABC}"/>
    <cellStyle name="40% - Accent6 16 5 2" xfId="15717" xr:uid="{D95B4A87-E337-41B8-B78F-5E060A8B5FBE}"/>
    <cellStyle name="40% - Accent6 16 5 2 2" xfId="44395" xr:uid="{0C52B16E-AFF6-466B-A9CC-DE4B5445A4C1}"/>
    <cellStyle name="40% - Accent6 16 5 3" xfId="24570" xr:uid="{7226CE18-EF82-431A-B9AE-E5E672BB7DFB}"/>
    <cellStyle name="40% - Accent6 16 5 3 2" xfId="53247" xr:uid="{BD21E138-EFCF-44EC-994E-C70AB5E46A68}"/>
    <cellStyle name="40% - Accent6 16 5 4" xfId="31363" xr:uid="{BBDA4E08-8988-466A-A63D-1278A13C4797}"/>
    <cellStyle name="40% - Accent6 16 6" xfId="4305" xr:uid="{33F3232D-17D4-4D3D-9858-3F73E02C3F0D}"/>
    <cellStyle name="40% - Accent6 16 6 2" xfId="17276" xr:uid="{F1535F87-2D6F-40A9-BEB1-A319242F1A58}"/>
    <cellStyle name="40% - Accent6 16 6 2 2" xfId="45954" xr:uid="{A428A7CA-03AB-4723-95E5-187724BFF618}"/>
    <cellStyle name="40% - Accent6 16 6 3" xfId="26129" xr:uid="{7212F5CB-0B26-49D8-893A-E1B74D0E8CAE}"/>
    <cellStyle name="40% - Accent6 16 6 3 2" xfId="54806" xr:uid="{A15191B7-51F4-4759-A079-1ECBC900DE7B}"/>
    <cellStyle name="40% - Accent6 16 6 4" xfId="32990" xr:uid="{BCD6F5C8-F35F-4D84-A783-71075304A8FA}"/>
    <cellStyle name="40% - Accent6 16 7" xfId="10017" xr:uid="{D6B5A0DF-8D23-4FC8-A30B-741373F1B7D2}"/>
    <cellStyle name="40% - Accent6 16 7 2" xfId="27722" xr:uid="{AAA0CB6E-1D0B-4A29-8C8B-CCA836C1467C}"/>
    <cellStyle name="40% - Accent6 16 7 2 2" xfId="56399" xr:uid="{71F88420-B977-4FBC-A8C0-94B933DA4D18}"/>
    <cellStyle name="40% - Accent6 16 7 3" xfId="38695" xr:uid="{6CFE9A8A-53D1-4C5C-B449-BFDB98D36F9D}"/>
    <cellStyle name="40% - Accent6 16 8" xfId="18870" xr:uid="{A21C04BF-1142-4EAD-831A-5761511381B8}"/>
    <cellStyle name="40% - Accent6 16 8 2" xfId="47547" xr:uid="{6B851EA9-EB80-4DE5-9170-D285C12458D6}"/>
    <cellStyle name="40% - Accent6 16 9" xfId="29570" xr:uid="{ECD7A241-7DE1-47F0-BB25-8A9AC2548D0F}"/>
    <cellStyle name="40% - Accent6 17" xfId="942" xr:uid="{24758199-187F-4090-8D87-72FBCC44F955}"/>
    <cellStyle name="40% - Accent6 17 2" xfId="1534" xr:uid="{59C40E08-E34B-491E-97E7-9BE27C2FE41C}"/>
    <cellStyle name="40% - Accent6 17 2 2" xfId="3488" xr:uid="{948C3491-46C5-4783-800E-332581C68EE0}"/>
    <cellStyle name="40% - Accent6 17 2 2 2" xfId="32228" xr:uid="{450F168B-B28B-44FA-BBAF-953D6F7EF87B}"/>
    <cellStyle name="40% - Accent6 17 2 3" xfId="5678" xr:uid="{0D733A19-5C7C-4011-9767-BD32B4671A9D}"/>
    <cellStyle name="40% - Accent6 17 2 3 2" xfId="34363" xr:uid="{845EF16A-47A9-47A5-B974-AF0516DB6EBF}"/>
    <cellStyle name="40% - Accent6 17 2 4" xfId="11390" xr:uid="{5DAB5620-2928-4593-86DA-0D6F39494F8E}"/>
    <cellStyle name="40% - Accent6 17 2 4 2" xfId="40068" xr:uid="{01547AB2-642E-4D5D-A151-87F58042D798}"/>
    <cellStyle name="40% - Accent6 17 2 5" xfId="20243" xr:uid="{B077A0E7-83E7-4A2A-839D-FB8AA0CC67D1}"/>
    <cellStyle name="40% - Accent6 17 2 5 2" xfId="48920" xr:uid="{95D7BCFD-6B5B-4D4A-826B-F575D43AED62}"/>
    <cellStyle name="40% - Accent6 17 2 6" xfId="30435" xr:uid="{F67A687C-5226-4548-BEB0-C24602DC8B7D}"/>
    <cellStyle name="40% - Accent6 17 3" xfId="1873" xr:uid="{729FF65B-7735-4899-9329-BEF4D6B46A93}"/>
    <cellStyle name="40% - Accent6 17 3 2" xfId="3827" xr:uid="{32BBD620-A15C-48B9-B8EF-78F6A4D15C67}"/>
    <cellStyle name="40% - Accent6 17 3 2 2" xfId="32567" xr:uid="{53DA96D4-8C60-4EFB-BD33-615007B7D701}"/>
    <cellStyle name="40% - Accent6 17 3 3" xfId="7095" xr:uid="{7483F7E3-30CF-40EF-B172-85F506A2C2EE}"/>
    <cellStyle name="40% - Accent6 17 3 3 2" xfId="35780" xr:uid="{355FE506-65D2-4639-9796-2B148938EF8A}"/>
    <cellStyle name="40% - Accent6 17 3 4" xfId="12807" xr:uid="{90BF176C-3110-4A8F-93B6-57EFB87FEA01}"/>
    <cellStyle name="40% - Accent6 17 3 4 2" xfId="41485" xr:uid="{7B163620-EAAE-4BD6-B12A-26CF18D24A83}"/>
    <cellStyle name="40% - Accent6 17 3 5" xfId="21660" xr:uid="{1B1D3848-A915-45A8-A53A-DBEDAA4036AF}"/>
    <cellStyle name="40% - Accent6 17 3 5 2" xfId="50337" xr:uid="{4ACD9B8B-1EEF-48E6-8698-DA99745E066D}"/>
    <cellStyle name="40% - Accent6 17 3 6" xfId="30774" xr:uid="{0D4DFF31-9610-4CEC-BD3F-9024CE2DBC00}"/>
    <cellStyle name="40% - Accent6 17 4" xfId="2896" xr:uid="{457CE49A-9F9E-4A2F-8464-747E31978ABF}"/>
    <cellStyle name="40% - Accent6 17 4 2" xfId="8512" xr:uid="{26A5EAA9-437B-4432-8EFC-5EC831676096}"/>
    <cellStyle name="40% - Accent6 17 4 2 2" xfId="37197" xr:uid="{F3F31027-9A94-49C5-A3A1-66EF8B4CA839}"/>
    <cellStyle name="40% - Accent6 17 4 3" xfId="14224" xr:uid="{F5D79E2F-4027-4E04-9520-E52ADAB748ED}"/>
    <cellStyle name="40% - Accent6 17 4 3 2" xfId="42902" xr:uid="{AE1FEFC0-4D58-46A0-BBE3-205A69D5B74D}"/>
    <cellStyle name="40% - Accent6 17 4 4" xfId="23077" xr:uid="{3D75CA7A-C5ED-467E-9182-3B75A99B6A25}"/>
    <cellStyle name="40% - Accent6 17 4 4 2" xfId="51754" xr:uid="{475FB9F8-58D6-42D0-A2FE-F7014594666C}"/>
    <cellStyle name="40% - Accent6 17 4 5" xfId="31636" xr:uid="{CA2DC7D4-C2DF-473A-A4BC-1A181F853FDE}"/>
    <cellStyle name="40% - Accent6 17 5" xfId="4327" xr:uid="{0882CB64-63EC-47C7-9ACD-99A61DA8E3F9}"/>
    <cellStyle name="40% - Accent6 17 5 2" xfId="15739" xr:uid="{B3F45E79-4E02-45AE-B378-068D2067EAC2}"/>
    <cellStyle name="40% - Accent6 17 5 2 2" xfId="44417" xr:uid="{4B029F7A-EF2E-4292-B04C-039B229E84B0}"/>
    <cellStyle name="40% - Accent6 17 5 3" xfId="24592" xr:uid="{88BDA5EC-2946-4F88-B7CA-11029B85A867}"/>
    <cellStyle name="40% - Accent6 17 5 3 2" xfId="53269" xr:uid="{F0245E9F-709B-47C7-A2A4-B0AFB9FB6589}"/>
    <cellStyle name="40% - Accent6 17 5 4" xfId="33012" xr:uid="{7B7E51B3-06CB-4F5C-9F46-FCCFC9A23CBB}"/>
    <cellStyle name="40% - Accent6 17 6" xfId="17298" xr:uid="{D822655F-B7C9-42F5-961D-6C74BBD86930}"/>
    <cellStyle name="40% - Accent6 17 6 2" xfId="26151" xr:uid="{582CDCCD-CF7E-4716-8197-DEF9A4625016}"/>
    <cellStyle name="40% - Accent6 17 6 2 2" xfId="54828" xr:uid="{B1E26F9B-CDC8-4ED0-B714-FD9363507D44}"/>
    <cellStyle name="40% - Accent6 17 6 3" xfId="45976" xr:uid="{01E359EA-BC39-4696-BC38-D31315893B73}"/>
    <cellStyle name="40% - Accent6 17 7" xfId="10039" xr:uid="{675631AC-8972-4B68-A2ED-7EAF2C202674}"/>
    <cellStyle name="40% - Accent6 17 7 2" xfId="27744" xr:uid="{E536B7BF-8759-4904-AC43-9850F31973D2}"/>
    <cellStyle name="40% - Accent6 17 7 2 2" xfId="56421" xr:uid="{3581E23A-AEAE-4A44-874F-2E0AEA29EB96}"/>
    <cellStyle name="40% - Accent6 17 7 3" xfId="38717" xr:uid="{CC1BD7AF-042C-494F-A891-438E646A4D16}"/>
    <cellStyle name="40% - Accent6 17 8" xfId="18892" xr:uid="{751FEB1D-86AF-48F9-A3A6-53FBC50F25E9}"/>
    <cellStyle name="40% - Accent6 17 8 2" xfId="47569" xr:uid="{81193FC9-82DB-4776-A0FA-871269419C26}"/>
    <cellStyle name="40% - Accent6 17 9" xfId="29843" xr:uid="{3FFA0E4F-7393-45DA-BBE0-1A201713BE95}"/>
    <cellStyle name="40% - Accent6 18" xfId="1556" xr:uid="{E241CA06-78DD-4C89-AAE2-B5FA38C61476}"/>
    <cellStyle name="40% - Accent6 18 2" xfId="1895" xr:uid="{F8F44DA4-5431-4E3E-AF41-8CA89063200E}"/>
    <cellStyle name="40% - Accent6 18 2 2" xfId="3849" xr:uid="{37ED44EA-B0A5-49C8-95C9-72662FCCBFAE}"/>
    <cellStyle name="40% - Accent6 18 2 2 2" xfId="32589" xr:uid="{54944BF6-D6AD-4E22-A827-23E28F60F054}"/>
    <cellStyle name="40% - Accent6 18 2 3" xfId="5700" xr:uid="{12917060-F242-440C-B612-9BFD2FA7CF16}"/>
    <cellStyle name="40% - Accent6 18 2 3 2" xfId="34385" xr:uid="{67FC16EB-EC82-4204-BF01-082EC00B7452}"/>
    <cellStyle name="40% - Accent6 18 2 4" xfId="11412" xr:uid="{EE0FD8ED-29CD-471E-85C4-A1DA9A51423B}"/>
    <cellStyle name="40% - Accent6 18 2 4 2" xfId="40090" xr:uid="{0EAA0731-1467-4945-A994-31FC8E86EA57}"/>
    <cellStyle name="40% - Accent6 18 2 5" xfId="20265" xr:uid="{7FBA1FBC-3A19-44D9-902F-5BB6549354C3}"/>
    <cellStyle name="40% - Accent6 18 2 5 2" xfId="48942" xr:uid="{DB099819-B823-44CC-B2A2-586FE9C74C8E}"/>
    <cellStyle name="40% - Accent6 18 2 6" xfId="30796" xr:uid="{5EF640A6-53CE-4BCC-B41F-68A3F586E036}"/>
    <cellStyle name="40% - Accent6 18 3" xfId="3510" xr:uid="{32597373-8922-47B6-8715-1EC38F3691A6}"/>
    <cellStyle name="40% - Accent6 18 3 2" xfId="7117" xr:uid="{AB8EC732-6955-40EC-8DEB-4223B9C8AE47}"/>
    <cellStyle name="40% - Accent6 18 3 2 2" xfId="35802" xr:uid="{C05B12B0-ABD4-4C45-BC3C-D68204C34D8F}"/>
    <cellStyle name="40% - Accent6 18 3 3" xfId="12829" xr:uid="{7D5742D5-5370-4F17-A60E-FF98C0A128D2}"/>
    <cellStyle name="40% - Accent6 18 3 3 2" xfId="41507" xr:uid="{B2D01306-34B7-47C8-ABA4-8A4235D07654}"/>
    <cellStyle name="40% - Accent6 18 3 4" xfId="21682" xr:uid="{D3D20B7A-ECCD-4203-B44A-8AD3344358EC}"/>
    <cellStyle name="40% - Accent6 18 3 4 2" xfId="50359" xr:uid="{C6B4769D-5F1A-4DDC-B474-5332CE48D936}"/>
    <cellStyle name="40% - Accent6 18 3 5" xfId="32250" xr:uid="{05F1B4A2-1744-46E5-97D2-EBF6E1DB4058}"/>
    <cellStyle name="40% - Accent6 18 4" xfId="8534" xr:uid="{ED06BED1-15E2-44C3-B092-7B30595C8E45}"/>
    <cellStyle name="40% - Accent6 18 4 2" xfId="14246" xr:uid="{E3B11BFD-6F0A-4FEA-A88C-5768083A2C3B}"/>
    <cellStyle name="40% - Accent6 18 4 2 2" xfId="42924" xr:uid="{E8444A63-6BDA-430E-A1A3-93959F32FC3F}"/>
    <cellStyle name="40% - Accent6 18 4 3" xfId="23099" xr:uid="{585B1149-7D2C-453D-8EE9-AD7B9F172D85}"/>
    <cellStyle name="40% - Accent6 18 4 3 2" xfId="51776" xr:uid="{7A0923CE-7A92-4FC5-BB3A-1278DD884819}"/>
    <cellStyle name="40% - Accent6 18 4 4" xfId="37219" xr:uid="{D978908F-831E-441C-A0B7-6D7881D893F8}"/>
    <cellStyle name="40% - Accent6 18 5" xfId="4349" xr:uid="{A89D96CA-CF23-47D0-85FB-165799EE6069}"/>
    <cellStyle name="40% - Accent6 18 5 2" xfId="15761" xr:uid="{5636A61A-9B57-4120-8ADE-69D40C7767FA}"/>
    <cellStyle name="40% - Accent6 18 5 2 2" xfId="44439" xr:uid="{2D91CCA4-5F55-4877-99E6-650447C8F3C9}"/>
    <cellStyle name="40% - Accent6 18 5 3" xfId="24614" xr:uid="{330BA868-BF9F-4298-B6E5-AB3B000609C2}"/>
    <cellStyle name="40% - Accent6 18 5 3 2" xfId="53291" xr:uid="{813737C0-C988-4B69-BA4D-30812F58BBFF}"/>
    <cellStyle name="40% - Accent6 18 5 4" xfId="33034" xr:uid="{81D85FC5-194F-4AFF-837E-A60853905188}"/>
    <cellStyle name="40% - Accent6 18 6" xfId="17320" xr:uid="{7FA8E255-CAEC-4C18-B046-C306E2388F3B}"/>
    <cellStyle name="40% - Accent6 18 6 2" xfId="26173" xr:uid="{F517209F-48D7-46FA-B586-E8AAD8BCA907}"/>
    <cellStyle name="40% - Accent6 18 6 2 2" xfId="54850" xr:uid="{BF9F9488-5ED9-415A-8A39-FEB1FDCBC20E}"/>
    <cellStyle name="40% - Accent6 18 6 3" xfId="45998" xr:uid="{AC6D0BF4-8E3B-4DC4-ACEF-E0C122F03BE8}"/>
    <cellStyle name="40% - Accent6 18 7" xfId="10061" xr:uid="{316E7F27-4003-48D4-B3A5-B7EFD4387971}"/>
    <cellStyle name="40% - Accent6 18 7 2" xfId="27766" xr:uid="{CE9E69D7-B1A1-415C-942D-224B8298BD78}"/>
    <cellStyle name="40% - Accent6 18 7 2 2" xfId="56443" xr:uid="{472878EC-E8AF-41F2-828F-B37903EB1B8C}"/>
    <cellStyle name="40% - Accent6 18 7 3" xfId="38739" xr:uid="{56C4471A-5BC9-4402-87B3-CC24D4853B38}"/>
    <cellStyle name="40% - Accent6 18 8" xfId="18914" xr:uid="{4FF07C14-8A7E-4C3B-AC43-7982537BF755}"/>
    <cellStyle name="40% - Accent6 18 8 2" xfId="47591" xr:uid="{7BA8208A-79FC-463D-9DC9-9186C29E2F05}"/>
    <cellStyle name="40% - Accent6 18 9" xfId="30457" xr:uid="{B98D5E1E-7A23-4355-9589-9079AC6986FA}"/>
    <cellStyle name="40% - Accent6 19" xfId="1237" xr:uid="{D4AECCB7-EFCC-4129-83E9-D928D51CE00D}"/>
    <cellStyle name="40% - Accent6 19 2" xfId="1917" xr:uid="{5CC6ABC1-8F0F-466D-BFC7-4FCD86EDE00B}"/>
    <cellStyle name="40% - Accent6 19 2 2" xfId="3871" xr:uid="{053FD624-7197-40BA-A466-2E86269137B7}"/>
    <cellStyle name="40% - Accent6 19 2 2 2" xfId="32611" xr:uid="{381C21E5-D97D-46B8-AA46-90DB7D47EB8B}"/>
    <cellStyle name="40% - Accent6 19 2 3" xfId="5722" xr:uid="{F9B71477-DD66-49E2-9EDC-06D5E17809D8}"/>
    <cellStyle name="40% - Accent6 19 2 3 2" xfId="34407" xr:uid="{269C76FE-3B28-4459-BBFA-B380EEF14DC9}"/>
    <cellStyle name="40% - Accent6 19 2 4" xfId="11434" xr:uid="{C3D227FB-AC53-4C71-A2EC-46D15A79B2D2}"/>
    <cellStyle name="40% - Accent6 19 2 4 2" xfId="40112" xr:uid="{AF904CF3-A19E-44AD-B3F1-C018549E449D}"/>
    <cellStyle name="40% - Accent6 19 2 5" xfId="20287" xr:uid="{1AC3FB92-32AC-42FB-816E-37076A47E101}"/>
    <cellStyle name="40% - Accent6 19 2 5 2" xfId="48964" xr:uid="{8430AC6D-4E97-4401-942C-59257A609CC6}"/>
    <cellStyle name="40% - Accent6 19 2 6" xfId="30818" xr:uid="{8A70BA91-DB1E-48AF-9504-62586A7528C9}"/>
    <cellStyle name="40% - Accent6 19 3" xfId="3191" xr:uid="{99F28C56-2902-4B5E-BE43-A394D9165BB4}"/>
    <cellStyle name="40% - Accent6 19 3 2" xfId="7139" xr:uid="{C6E0430F-6040-434B-B82E-51AB6EA743CB}"/>
    <cellStyle name="40% - Accent6 19 3 2 2" xfId="35824" xr:uid="{A13F8025-1C91-4492-9864-CDA0985EE792}"/>
    <cellStyle name="40% - Accent6 19 3 3" xfId="12851" xr:uid="{C1B508B0-BBD4-43AC-B21D-3E4322ED260B}"/>
    <cellStyle name="40% - Accent6 19 3 3 2" xfId="41529" xr:uid="{699C526A-3960-4895-90F5-641719CF7D75}"/>
    <cellStyle name="40% - Accent6 19 3 4" xfId="21704" xr:uid="{EBAA2901-A417-4095-82C2-DB32C396A6A1}"/>
    <cellStyle name="40% - Accent6 19 3 4 2" xfId="50381" xr:uid="{B2065975-DAF6-4012-BB18-3A2E1408C073}"/>
    <cellStyle name="40% - Accent6 19 3 5" xfId="31931" xr:uid="{F851F488-DDA8-46AA-A463-8F322A8266E9}"/>
    <cellStyle name="40% - Accent6 19 4" xfId="8556" xr:uid="{30E40165-4866-415F-8C64-C9E68D735A81}"/>
    <cellStyle name="40% - Accent6 19 4 2" xfId="14268" xr:uid="{7D7962E4-98A0-46DC-9F2E-0EB62988A81A}"/>
    <cellStyle name="40% - Accent6 19 4 2 2" xfId="42946" xr:uid="{7DB785E1-6621-44D7-A706-5565FB68EEB8}"/>
    <cellStyle name="40% - Accent6 19 4 3" xfId="23121" xr:uid="{7B6DE3FE-9CD1-4CBA-9BA2-CBC6A966C602}"/>
    <cellStyle name="40% - Accent6 19 4 3 2" xfId="51798" xr:uid="{697A9E1F-E54A-412E-995A-39E785568AFA}"/>
    <cellStyle name="40% - Accent6 19 4 4" xfId="37241" xr:uid="{4988D210-4B8B-48FE-AA04-C13975EBB50B}"/>
    <cellStyle name="40% - Accent6 19 5" xfId="4371" xr:uid="{FD9A9E7C-F029-4876-86FE-C6BEED2B4B5C}"/>
    <cellStyle name="40% - Accent6 19 5 2" xfId="15783" xr:uid="{7FF3239B-CD13-4B20-98FA-4249DCE9F0E0}"/>
    <cellStyle name="40% - Accent6 19 5 2 2" xfId="44461" xr:uid="{FC5E550E-BF30-4177-8BFC-372A0406F41E}"/>
    <cellStyle name="40% - Accent6 19 5 3" xfId="24636" xr:uid="{353024AB-6D94-4FAE-A319-9AF7717830F1}"/>
    <cellStyle name="40% - Accent6 19 5 3 2" xfId="53313" xr:uid="{F52E1862-3A23-437D-9632-DF144B16B23B}"/>
    <cellStyle name="40% - Accent6 19 5 4" xfId="33056" xr:uid="{884AA50F-388F-4E8A-BBBE-B1F19C66E8E7}"/>
    <cellStyle name="40% - Accent6 19 6" xfId="17342" xr:uid="{D8EE8B68-641A-48F6-8480-92B255D5E4B7}"/>
    <cellStyle name="40% - Accent6 19 6 2" xfId="26195" xr:uid="{D6728C9E-6305-4445-8C1E-261F348484FE}"/>
    <cellStyle name="40% - Accent6 19 6 2 2" xfId="54872" xr:uid="{2A29B20C-1CBC-4603-A94E-33AAB209A618}"/>
    <cellStyle name="40% - Accent6 19 6 3" xfId="46020" xr:uid="{C65D20A6-211C-479A-B90E-3611D524C198}"/>
    <cellStyle name="40% - Accent6 19 7" xfId="10083" xr:uid="{0F998F6E-AB61-4835-B7B3-8CB428B1EAC3}"/>
    <cellStyle name="40% - Accent6 19 7 2" xfId="27788" xr:uid="{ED7275C5-9234-40F4-9D09-24EB1E39EF72}"/>
    <cellStyle name="40% - Accent6 19 7 2 2" xfId="56465" xr:uid="{02C665A8-F315-4495-8AEB-7F402A11F127}"/>
    <cellStyle name="40% - Accent6 19 7 3" xfId="38761" xr:uid="{333CA5D4-3A9F-4BEC-AB06-2E1027A7D78F}"/>
    <cellStyle name="40% - Accent6 19 8" xfId="18936" xr:uid="{56A71893-E8A0-4F07-BA29-578A01BC9E4E}"/>
    <cellStyle name="40% - Accent6 19 8 2" xfId="47613" xr:uid="{BF9594CB-6273-4C9C-B64A-D078C16AAD98}"/>
    <cellStyle name="40% - Accent6 19 9" xfId="30138" xr:uid="{12665591-3E1F-433A-BADE-BAD9F00E0A85}"/>
    <cellStyle name="40% - Accent6 2" xfId="197" xr:uid="{B8662AF6-3B44-4F3A-9FBB-32D533D817BE}"/>
    <cellStyle name="40% - Accent6 2 2" xfId="242" xr:uid="{12A82D30-918E-4EC6-8E0A-18E9A6B719B4}"/>
    <cellStyle name="40% - Accent6 20" xfId="1939" xr:uid="{2B42EBDF-E034-4FE3-9CB0-E964FDEC6FC0}"/>
    <cellStyle name="40% - Accent6 20 2" xfId="3893" xr:uid="{86AA14C9-5B88-4DA8-96E3-79DCBC8E62B8}"/>
    <cellStyle name="40% - Accent6 20 2 2" xfId="5744" xr:uid="{092E00B9-B9B8-497C-9CE8-74894D16E04E}"/>
    <cellStyle name="40% - Accent6 20 2 2 2" xfId="34429" xr:uid="{460ADC21-47F2-4D55-9AC0-E401A4DAE8E9}"/>
    <cellStyle name="40% - Accent6 20 2 3" xfId="11456" xr:uid="{D0A2B6FD-4AC7-49F4-8822-C52AAD1E1E4C}"/>
    <cellStyle name="40% - Accent6 20 2 3 2" xfId="40134" xr:uid="{2023C53D-3EE6-4C75-B50F-6E6E861741C3}"/>
    <cellStyle name="40% - Accent6 20 2 4" xfId="20309" xr:uid="{9363C2F4-FE4B-437A-B619-809055C49E5C}"/>
    <cellStyle name="40% - Accent6 20 2 4 2" xfId="48986" xr:uid="{9B993AB2-09CE-462F-84C3-2EBED01C401A}"/>
    <cellStyle name="40% - Accent6 20 2 5" xfId="32633" xr:uid="{7DC3681C-1A0F-4997-B7D6-4F02EAF9097B}"/>
    <cellStyle name="40% - Accent6 20 3" xfId="7161" xr:uid="{CBEB8FF4-D927-46F2-B311-0DE8C1EA9F05}"/>
    <cellStyle name="40% - Accent6 20 3 2" xfId="12873" xr:uid="{89B03B55-D2E7-492B-A338-9A440E5EF32C}"/>
    <cellStyle name="40% - Accent6 20 3 2 2" xfId="41551" xr:uid="{E92E8AAA-3844-4D34-8D7C-D5B8AF51311F}"/>
    <cellStyle name="40% - Accent6 20 3 3" xfId="21726" xr:uid="{9784DBDD-B8EB-4E84-9FB1-43E27295F100}"/>
    <cellStyle name="40% - Accent6 20 3 3 2" xfId="50403" xr:uid="{94004AC5-D994-471F-B6C2-A4D9263480C5}"/>
    <cellStyle name="40% - Accent6 20 3 4" xfId="35846" xr:uid="{AC37A415-6505-417F-AD66-4A13A6626335}"/>
    <cellStyle name="40% - Accent6 20 4" xfId="8578" xr:uid="{E4E83388-8C43-4578-9A37-ABB986E40AAE}"/>
    <cellStyle name="40% - Accent6 20 4 2" xfId="14290" xr:uid="{DFD8521D-3920-4BBF-92DD-2CC4779EFBFE}"/>
    <cellStyle name="40% - Accent6 20 4 2 2" xfId="42968" xr:uid="{3BA3831D-1E01-4022-A8DC-61D3E6B4F060}"/>
    <cellStyle name="40% - Accent6 20 4 3" xfId="23143" xr:uid="{E2AF20A4-C44F-47D2-9588-FE5C7C68ED2E}"/>
    <cellStyle name="40% - Accent6 20 4 3 2" xfId="51820" xr:uid="{8B6546F8-6751-48D1-B6D8-269C84CB3AEA}"/>
    <cellStyle name="40% - Accent6 20 4 4" xfId="37263" xr:uid="{5F0BC59C-0213-44CA-9E04-91989A8086A3}"/>
    <cellStyle name="40% - Accent6 20 5" xfId="4393" xr:uid="{A47788B9-9A20-4C06-9DF5-09738965F777}"/>
    <cellStyle name="40% - Accent6 20 5 2" xfId="15805" xr:uid="{819EF736-E22E-411B-BE74-622AF7090DEC}"/>
    <cellStyle name="40% - Accent6 20 5 2 2" xfId="44483" xr:uid="{51D26BA4-1385-4DCB-9726-E7B18AA5933D}"/>
    <cellStyle name="40% - Accent6 20 5 3" xfId="24658" xr:uid="{7CA00DAB-DBA3-4FFB-9ECC-67C5BA865883}"/>
    <cellStyle name="40% - Accent6 20 5 3 2" xfId="53335" xr:uid="{204BE062-B3BC-4F45-90EA-A860FF2A8722}"/>
    <cellStyle name="40% - Accent6 20 5 4" xfId="33078" xr:uid="{E399260A-E1B2-472E-8836-C8CE0D7FF4A8}"/>
    <cellStyle name="40% - Accent6 20 6" xfId="17364" xr:uid="{56DAE346-65D3-427F-AC54-8218D06E347E}"/>
    <cellStyle name="40% - Accent6 20 6 2" xfId="26217" xr:uid="{8C5C3F59-7817-47EB-904A-3C1A87D370CB}"/>
    <cellStyle name="40% - Accent6 20 6 2 2" xfId="54894" xr:uid="{8754FA79-4A58-4D9C-BDBE-694FF8640725}"/>
    <cellStyle name="40% - Accent6 20 6 3" xfId="46042" xr:uid="{16A59C38-2469-40F1-B134-AAF305C43E4A}"/>
    <cellStyle name="40% - Accent6 20 7" xfId="10105" xr:uid="{C9E2EE05-5F2A-4D92-AED4-03FC89B28611}"/>
    <cellStyle name="40% - Accent6 20 7 2" xfId="27810" xr:uid="{A4FF0F8C-C82D-471E-B1A3-17EC567B7BBD}"/>
    <cellStyle name="40% - Accent6 20 7 2 2" xfId="56487" xr:uid="{67C137C9-8644-4AC3-86C2-6509C77672B8}"/>
    <cellStyle name="40% - Accent6 20 7 3" xfId="38783" xr:uid="{64D1A1CA-5B12-4F78-9ACD-1F9348B297FF}"/>
    <cellStyle name="40% - Accent6 20 8" xfId="18958" xr:uid="{1D84BE91-4207-4058-A477-F4FA822C2E78}"/>
    <cellStyle name="40% - Accent6 20 8 2" xfId="47635" xr:uid="{1BB34021-5F92-4AE7-A4C5-DB06BA08C4A4}"/>
    <cellStyle name="40% - Accent6 20 9" xfId="30840" xr:uid="{7C1F232E-5CD5-4E2C-8070-C550ADF45FBF}"/>
    <cellStyle name="40% - Accent6 21" xfId="1962" xr:uid="{6E03A394-D9B1-4F43-845F-24EDC8F59B9D}"/>
    <cellStyle name="40% - Accent6 21 2" xfId="3915" xr:uid="{48E2D139-4524-4FE0-A0BF-91081D60F8CF}"/>
    <cellStyle name="40% - Accent6 21 2 2" xfId="5766" xr:uid="{A7641CAD-5771-4D31-89CA-216CF315EBD3}"/>
    <cellStyle name="40% - Accent6 21 2 2 2" xfId="34451" xr:uid="{5211FAA8-427D-473B-BEBF-55C0AD80EECB}"/>
    <cellStyle name="40% - Accent6 21 2 3" xfId="11478" xr:uid="{639124EB-6197-4F41-BEF8-6B0D5D141ED7}"/>
    <cellStyle name="40% - Accent6 21 2 3 2" xfId="40156" xr:uid="{1D138BE9-E709-4C3A-96BE-12A367E61AB2}"/>
    <cellStyle name="40% - Accent6 21 2 4" xfId="20331" xr:uid="{3C418E7E-E307-4ED7-A2F2-183E6AB1E7FB}"/>
    <cellStyle name="40% - Accent6 21 2 4 2" xfId="49008" xr:uid="{3147E540-2BD2-446E-B3E1-3186B2A655D8}"/>
    <cellStyle name="40% - Accent6 21 2 5" xfId="32655" xr:uid="{AF34C0B6-2871-4CD4-BB4B-B2F762AE64B6}"/>
    <cellStyle name="40% - Accent6 21 3" xfId="7183" xr:uid="{0B5993F2-9173-4BAD-B0B2-AEEEB9150E87}"/>
    <cellStyle name="40% - Accent6 21 3 2" xfId="12895" xr:uid="{C2DBC9DD-C2C6-44DB-A90B-5B6840048C49}"/>
    <cellStyle name="40% - Accent6 21 3 2 2" xfId="41573" xr:uid="{217FFA4F-95D3-4B8D-AFBB-52696AAF555C}"/>
    <cellStyle name="40% - Accent6 21 3 3" xfId="21748" xr:uid="{CEC95220-457F-4A28-B257-AFE7FF64D668}"/>
    <cellStyle name="40% - Accent6 21 3 3 2" xfId="50425" xr:uid="{42DACB15-DF73-4E9A-8B6B-189450871653}"/>
    <cellStyle name="40% - Accent6 21 3 4" xfId="35868" xr:uid="{BFD7CF91-693A-4798-B706-99747462B265}"/>
    <cellStyle name="40% - Accent6 21 4" xfId="8600" xr:uid="{EE62D77E-CA8F-40CE-BD21-EAD4624C8E9C}"/>
    <cellStyle name="40% - Accent6 21 4 2" xfId="14312" xr:uid="{1988FAB7-91D6-44F6-8729-78DA7EEC0961}"/>
    <cellStyle name="40% - Accent6 21 4 2 2" xfId="42990" xr:uid="{064003A8-B242-4AD1-8354-184A7381A072}"/>
    <cellStyle name="40% - Accent6 21 4 3" xfId="23165" xr:uid="{2D29BF07-20F4-4BEF-BCCE-FFF95325FAC8}"/>
    <cellStyle name="40% - Accent6 21 4 3 2" xfId="51842" xr:uid="{47B77DA0-6139-495E-9673-4F1C79357C46}"/>
    <cellStyle name="40% - Accent6 21 4 4" xfId="37285" xr:uid="{886C2A1F-6642-48F1-84B9-7712BD8F901A}"/>
    <cellStyle name="40% - Accent6 21 5" xfId="4415" xr:uid="{B27CCF98-EE75-4D73-AC33-CE768538A0EB}"/>
    <cellStyle name="40% - Accent6 21 5 2" xfId="15827" xr:uid="{5039EF3F-A63D-4F4C-947E-8B307C1405EF}"/>
    <cellStyle name="40% - Accent6 21 5 2 2" xfId="44505" xr:uid="{65064A78-04ED-4E35-994F-23060AC2F280}"/>
    <cellStyle name="40% - Accent6 21 5 3" xfId="24680" xr:uid="{028E2B2E-0744-4950-94C5-F6BDB07CE007}"/>
    <cellStyle name="40% - Accent6 21 5 3 2" xfId="53357" xr:uid="{A3D57AF3-5156-41B2-9B58-85C08D63774C}"/>
    <cellStyle name="40% - Accent6 21 5 4" xfId="33100" xr:uid="{CEF75AE5-6275-4CF6-BC85-C476FCC6265E}"/>
    <cellStyle name="40% - Accent6 21 6" xfId="17386" xr:uid="{F6F19DC7-3059-4C25-8AD2-E67879721181}"/>
    <cellStyle name="40% - Accent6 21 6 2" xfId="26239" xr:uid="{8DDFCAEF-43A7-4DC0-AB4A-3830C3EABE62}"/>
    <cellStyle name="40% - Accent6 21 6 2 2" xfId="54916" xr:uid="{6FC51EBC-D659-4559-AED6-E4166DD55806}"/>
    <cellStyle name="40% - Accent6 21 6 3" xfId="46064" xr:uid="{7E5916C9-7B76-4967-B5EE-EAF5F954C04D}"/>
    <cellStyle name="40% - Accent6 21 7" xfId="10127" xr:uid="{3165E114-58DC-4245-B9C0-A36BBA1074F5}"/>
    <cellStyle name="40% - Accent6 21 7 2" xfId="27832" xr:uid="{D1C2C00C-B332-4CB2-A53C-0244001593E6}"/>
    <cellStyle name="40% - Accent6 21 7 2 2" xfId="56509" xr:uid="{81C04A30-6538-4109-A1BF-21F34F39FDB8}"/>
    <cellStyle name="40% - Accent6 21 7 3" xfId="38805" xr:uid="{C8188FD2-B7A7-4DED-AD7B-63DAFECCFDF1}"/>
    <cellStyle name="40% - Accent6 21 8" xfId="18980" xr:uid="{78134A85-1C63-4329-BEEC-504D04656D0B}"/>
    <cellStyle name="40% - Accent6 21 8 2" xfId="47657" xr:uid="{034EAE33-A7FC-41FF-9E35-F08AB40D40E4}"/>
    <cellStyle name="40% - Accent6 21 9" xfId="30862" xr:uid="{C7A54A0B-36EA-4771-8F66-B09D3C19E41F}"/>
    <cellStyle name="40% - Accent6 22" xfId="1576" xr:uid="{C6757F96-D781-4261-A67E-F012F708CD88}"/>
    <cellStyle name="40% - Accent6 22 2" xfId="3530" xr:uid="{E25B4A72-E32E-4C05-9B5A-AF198669DA0F}"/>
    <cellStyle name="40% - Accent6 22 2 2" xfId="5788" xr:uid="{0A2CFD62-8307-4BDB-B09A-09F58A1CC0B9}"/>
    <cellStyle name="40% - Accent6 22 2 2 2" xfId="34473" xr:uid="{EA6A9085-7640-40A7-A3DD-FB1085F984D3}"/>
    <cellStyle name="40% - Accent6 22 2 3" xfId="11500" xr:uid="{7546EC53-54F6-4652-902A-7EBB39B6C9F4}"/>
    <cellStyle name="40% - Accent6 22 2 3 2" xfId="40178" xr:uid="{1E5A48A6-882D-4C31-8BD4-28AC611331AC}"/>
    <cellStyle name="40% - Accent6 22 2 4" xfId="20353" xr:uid="{6E7EDF73-EEC6-4E19-9F79-5BCE6EADCE63}"/>
    <cellStyle name="40% - Accent6 22 2 4 2" xfId="49030" xr:uid="{BDB5471A-3931-4517-9848-AC7B6127C005}"/>
    <cellStyle name="40% - Accent6 22 2 5" xfId="32270" xr:uid="{F79DF8D5-2B8B-496B-957E-808EF4B2B4AD}"/>
    <cellStyle name="40% - Accent6 22 3" xfId="7205" xr:uid="{03C8B8FC-5874-409C-98B2-0295ABA5B138}"/>
    <cellStyle name="40% - Accent6 22 3 2" xfId="12917" xr:uid="{323402A5-F14D-4BEB-9D35-7F51936DE003}"/>
    <cellStyle name="40% - Accent6 22 3 2 2" xfId="41595" xr:uid="{B3060A06-40E0-4D2E-8106-C938A9CAEA3D}"/>
    <cellStyle name="40% - Accent6 22 3 3" xfId="21770" xr:uid="{3D746B61-5A39-4725-A478-D0B930223F21}"/>
    <cellStyle name="40% - Accent6 22 3 3 2" xfId="50447" xr:uid="{7D9C8979-8582-4577-9B27-5AC6A69885AA}"/>
    <cellStyle name="40% - Accent6 22 3 4" xfId="35890" xr:uid="{95B8426E-EB4C-4CCC-B79A-FA7EFE52E89D}"/>
    <cellStyle name="40% - Accent6 22 4" xfId="8622" xr:uid="{8A29D2FF-3961-4638-B951-F504B2B5AB31}"/>
    <cellStyle name="40% - Accent6 22 4 2" xfId="14334" xr:uid="{8AB548B5-4246-49F6-A165-5384387219AC}"/>
    <cellStyle name="40% - Accent6 22 4 2 2" xfId="43012" xr:uid="{FBAF8D55-C3FB-42E3-A130-7272ABA0BF19}"/>
    <cellStyle name="40% - Accent6 22 4 3" xfId="23187" xr:uid="{1DE1FCDD-7D92-4AEE-8BBE-79608AA52DEF}"/>
    <cellStyle name="40% - Accent6 22 4 3 2" xfId="51864" xr:uid="{B75D61D9-E32C-42CA-A8FA-878C1390E8F2}"/>
    <cellStyle name="40% - Accent6 22 4 4" xfId="37307" xr:uid="{425F689B-C3F7-4D3B-8B84-DBB66F4F45AB}"/>
    <cellStyle name="40% - Accent6 22 5" xfId="4437" xr:uid="{4E2392E0-E18D-42A0-A363-A166B9372AC3}"/>
    <cellStyle name="40% - Accent6 22 5 2" xfId="15849" xr:uid="{D51EFE8A-2481-4838-ACC4-F5E7740050F4}"/>
    <cellStyle name="40% - Accent6 22 5 2 2" xfId="44527" xr:uid="{144F7609-04C9-4D9E-86BD-8A21D5BA6A14}"/>
    <cellStyle name="40% - Accent6 22 5 3" xfId="24702" xr:uid="{7B32F722-7689-496B-9F60-3C3D35286E7C}"/>
    <cellStyle name="40% - Accent6 22 5 3 2" xfId="53379" xr:uid="{2A81397E-0C20-49E0-99AE-94D4C33646F2}"/>
    <cellStyle name="40% - Accent6 22 5 4" xfId="33122" xr:uid="{741F3517-8503-4E62-9CE3-D7C13DEE300F}"/>
    <cellStyle name="40% - Accent6 22 6" xfId="17408" xr:uid="{743D2F09-C87D-42D6-B40A-2A58CF0D784D}"/>
    <cellStyle name="40% - Accent6 22 6 2" xfId="26261" xr:uid="{00F6DD7C-1D7D-4853-A46B-7A24714E1D82}"/>
    <cellStyle name="40% - Accent6 22 6 2 2" xfId="54938" xr:uid="{26EF3FE9-CEE0-4B15-B6EC-5666032DEBEF}"/>
    <cellStyle name="40% - Accent6 22 6 3" xfId="46086" xr:uid="{EEE664FE-9572-4448-98EB-284EE3BD673D}"/>
    <cellStyle name="40% - Accent6 22 7" xfId="10149" xr:uid="{9E42A4BD-A388-428E-9A64-03C6C92B43D4}"/>
    <cellStyle name="40% - Accent6 22 7 2" xfId="27854" xr:uid="{F2974845-1E4C-48F9-8ED7-EB2EB8FACADC}"/>
    <cellStyle name="40% - Accent6 22 7 2 2" xfId="56531" xr:uid="{78C187DD-066B-4E98-9618-4BE9AE10446C}"/>
    <cellStyle name="40% - Accent6 22 7 3" xfId="38827" xr:uid="{453F8D33-C6A1-45C7-955B-1AD073FD769E}"/>
    <cellStyle name="40% - Accent6 22 8" xfId="19002" xr:uid="{813704BF-5F48-4715-8BEE-0BAC6AED3937}"/>
    <cellStyle name="40% - Accent6 22 8 2" xfId="47679" xr:uid="{F67C7B20-57EE-45AD-9E01-5EA8C44840A6}"/>
    <cellStyle name="40% - Accent6 22 9" xfId="30477" xr:uid="{46D542E7-AF66-4C24-80E1-BCC55DB3D0C0}"/>
    <cellStyle name="40% - Accent6 23" xfId="2152" xr:uid="{61005267-AB81-4172-B671-A284B17205CF}"/>
    <cellStyle name="40% - Accent6 23 2" xfId="5810" xr:uid="{AB6493AD-4990-44F8-8AAC-14054F343FA8}"/>
    <cellStyle name="40% - Accent6 23 2 2" xfId="11522" xr:uid="{BBB3AE0A-E75B-40CB-9C0B-452625138665}"/>
    <cellStyle name="40% - Accent6 23 2 2 2" xfId="40200" xr:uid="{C7B8F350-198C-4C8E-8607-B702505F081B}"/>
    <cellStyle name="40% - Accent6 23 2 3" xfId="20375" xr:uid="{5A4636AE-35C9-46D0-BD31-3B0211E116F6}"/>
    <cellStyle name="40% - Accent6 23 2 3 2" xfId="49052" xr:uid="{AD376856-7EDD-4CF3-ADEC-4DBB16C264F0}"/>
    <cellStyle name="40% - Accent6 23 2 4" xfId="34495" xr:uid="{7D76C343-4A8A-4FBA-AD4B-745B401C9FCC}"/>
    <cellStyle name="40% - Accent6 23 3" xfId="7227" xr:uid="{6298A3F3-CE81-4992-A218-DF46EDEE5B0B}"/>
    <cellStyle name="40% - Accent6 23 3 2" xfId="12939" xr:uid="{B78D233F-87E7-4091-A0EC-0D1DE8129DD5}"/>
    <cellStyle name="40% - Accent6 23 3 2 2" xfId="41617" xr:uid="{B15926F9-D416-4CF6-A15A-3C992A96BD0F}"/>
    <cellStyle name="40% - Accent6 23 3 3" xfId="21792" xr:uid="{B8F0895A-86E2-4A46-AE0C-B7250A5CE59F}"/>
    <cellStyle name="40% - Accent6 23 3 3 2" xfId="50469" xr:uid="{A68A1563-658D-492B-BC73-372349D4F685}"/>
    <cellStyle name="40% - Accent6 23 3 4" xfId="35912" xr:uid="{998DFFDE-5535-4E31-8F8F-A6BC8DE6FE52}"/>
    <cellStyle name="40% - Accent6 23 4" xfId="8644" xr:uid="{10D050DC-6FE4-4DE2-BEA6-0F68D7DF6992}"/>
    <cellStyle name="40% - Accent6 23 4 2" xfId="14356" xr:uid="{0BA0BA60-2939-4D03-989A-64ACC50E58AC}"/>
    <cellStyle name="40% - Accent6 23 4 2 2" xfId="43034" xr:uid="{9834A3DD-5677-4E58-B250-8B432606D6BE}"/>
    <cellStyle name="40% - Accent6 23 4 3" xfId="23209" xr:uid="{219333E0-9A2A-477E-89CC-9F71B9EE8F99}"/>
    <cellStyle name="40% - Accent6 23 4 3 2" xfId="51886" xr:uid="{4C7C9EF8-7E1D-4EBD-884F-B29ED3C5009D}"/>
    <cellStyle name="40% - Accent6 23 4 4" xfId="37329" xr:uid="{CD5E1DB4-48E4-46A1-866D-75F42D960409}"/>
    <cellStyle name="40% - Accent6 23 5" xfId="4459" xr:uid="{458483DF-7236-4814-B7A3-AFC74FED23A1}"/>
    <cellStyle name="40% - Accent6 23 5 2" xfId="15871" xr:uid="{DED94B76-7315-4285-9E18-089F43F454D1}"/>
    <cellStyle name="40% - Accent6 23 5 2 2" xfId="44549" xr:uid="{8FFBAC7C-6C0F-4718-8CFE-B961EBB40EAE}"/>
    <cellStyle name="40% - Accent6 23 5 3" xfId="24724" xr:uid="{0985F088-B6C4-4838-8091-C5CAA7138DC6}"/>
    <cellStyle name="40% - Accent6 23 5 3 2" xfId="53401" xr:uid="{035127A8-6F45-44E3-8AD1-40EAA6AF8B34}"/>
    <cellStyle name="40% - Accent6 23 5 4" xfId="33144" xr:uid="{9DA28D4D-5E9B-4320-A992-180BFFD9053E}"/>
    <cellStyle name="40% - Accent6 23 6" xfId="17430" xr:uid="{4C7E41FF-C34A-4A78-8D6D-F5DF8C9A8F4F}"/>
    <cellStyle name="40% - Accent6 23 6 2" xfId="26283" xr:uid="{B65669DB-F2E4-4EBF-8BD8-BF5115589EBC}"/>
    <cellStyle name="40% - Accent6 23 6 2 2" xfId="54960" xr:uid="{65A02F36-1B6D-4702-AC37-9B4CAEB2231A}"/>
    <cellStyle name="40% - Accent6 23 6 3" xfId="46108" xr:uid="{0B1222F3-10F8-47AE-8C9D-FEC53B787CF7}"/>
    <cellStyle name="40% - Accent6 23 7" xfId="10171" xr:uid="{5DDA1FF6-A4BF-4026-AF27-6FC7B6FFE645}"/>
    <cellStyle name="40% - Accent6 23 7 2" xfId="27876" xr:uid="{6F9A0A4D-2352-4EB0-8C38-B960E1BB8A18}"/>
    <cellStyle name="40% - Accent6 23 7 2 2" xfId="56553" xr:uid="{36A483A9-A462-4B22-A408-553856EF7A44}"/>
    <cellStyle name="40% - Accent6 23 7 3" xfId="38849" xr:uid="{14DDA637-BDE2-4C42-98AC-28D2473216E8}"/>
    <cellStyle name="40% - Accent6 23 8" xfId="19024" xr:uid="{08839013-7435-4137-A247-D14B08FCF584}"/>
    <cellStyle name="40% - Accent6 23 8 2" xfId="47701" xr:uid="{CD31EF40-C84F-4844-81C4-33AED0B8BFD3}"/>
    <cellStyle name="40% - Accent6 23 9" xfId="30924" xr:uid="{0BBEB86D-B366-45AE-9DD4-BBD1D9BDA8D9}"/>
    <cellStyle name="40% - Accent6 24" xfId="4481" xr:uid="{8B560DC3-5E9E-43A4-B396-7AD4AFF9A40F}"/>
    <cellStyle name="40% - Accent6 24 2" xfId="5832" xr:uid="{986AE0B9-E5A5-4F56-9ECF-D2F19777A137}"/>
    <cellStyle name="40% - Accent6 24 2 2" xfId="11544" xr:uid="{9DD1C3CF-1F15-4097-8B49-9A7ABE6F5F1C}"/>
    <cellStyle name="40% - Accent6 24 2 2 2" xfId="40222" xr:uid="{D980763B-7359-4A82-88D2-AF7456267E56}"/>
    <cellStyle name="40% - Accent6 24 2 3" xfId="20397" xr:uid="{24745A29-2E64-4F16-A6B5-B0DFC58E8124}"/>
    <cellStyle name="40% - Accent6 24 2 3 2" xfId="49074" xr:uid="{807D56A5-D91E-48AC-8CF2-1D59D9EF1669}"/>
    <cellStyle name="40% - Accent6 24 2 4" xfId="34517" xr:uid="{604DE56A-C7DB-400E-A8BC-22428F37E3DC}"/>
    <cellStyle name="40% - Accent6 24 3" xfId="7249" xr:uid="{E96F13CA-7DD1-44B7-82C7-386243211A08}"/>
    <cellStyle name="40% - Accent6 24 3 2" xfId="12961" xr:uid="{C63C150C-28FD-48DC-897D-E70E82F14A66}"/>
    <cellStyle name="40% - Accent6 24 3 2 2" xfId="41639" xr:uid="{AE14F6F4-A55B-40E8-B692-6E16337B2161}"/>
    <cellStyle name="40% - Accent6 24 3 3" xfId="21814" xr:uid="{E25408E0-406E-4D7F-8DCC-AA113024D1BF}"/>
    <cellStyle name="40% - Accent6 24 3 3 2" xfId="50491" xr:uid="{360886BC-6F7B-4DC6-8642-2D3A005E979A}"/>
    <cellStyle name="40% - Accent6 24 3 4" xfId="35934" xr:uid="{3F0379F6-668A-4718-AA11-3A3AE43D5611}"/>
    <cellStyle name="40% - Accent6 24 4" xfId="8666" xr:uid="{0821651E-0AEE-4432-B627-A2498B0D0537}"/>
    <cellStyle name="40% - Accent6 24 4 2" xfId="14378" xr:uid="{983FDE7E-6E40-4595-9974-19870C6EBBCA}"/>
    <cellStyle name="40% - Accent6 24 4 2 2" xfId="43056" xr:uid="{5DA43804-9410-48CE-B341-3949FABA84EB}"/>
    <cellStyle name="40% - Accent6 24 4 3" xfId="23231" xr:uid="{241A2349-321F-4320-929B-157B0592A470}"/>
    <cellStyle name="40% - Accent6 24 4 3 2" xfId="51908" xr:uid="{0BAEAF41-D9FE-44F8-A68B-4E5022EBA7B5}"/>
    <cellStyle name="40% - Accent6 24 4 4" xfId="37351" xr:uid="{5B9ECA0A-99DA-48E3-8F84-2F7707768F04}"/>
    <cellStyle name="40% - Accent6 24 5" xfId="15893" xr:uid="{DA6747B8-D3F0-4180-9E4A-FF8DC7F0FC06}"/>
    <cellStyle name="40% - Accent6 24 5 2" xfId="24746" xr:uid="{6AD330CA-AE7E-4DFD-8B9A-8918C345D335}"/>
    <cellStyle name="40% - Accent6 24 5 2 2" xfId="53423" xr:uid="{54544932-82A0-44DF-BF49-4D66BBE50A47}"/>
    <cellStyle name="40% - Accent6 24 5 3" xfId="44571" xr:uid="{9E5062B3-9E7D-4F6E-82AB-A5FFDABF7187}"/>
    <cellStyle name="40% - Accent6 24 6" xfId="17452" xr:uid="{C17BD37F-01E2-49B7-BF76-563C72761166}"/>
    <cellStyle name="40% - Accent6 24 6 2" xfId="26305" xr:uid="{DAECCCD1-B2A8-43AE-913D-6CCC1ED4CA1B}"/>
    <cellStyle name="40% - Accent6 24 6 2 2" xfId="54982" xr:uid="{5815EF46-9DD4-4CA1-B439-43B8C3B35D7C}"/>
    <cellStyle name="40% - Accent6 24 6 3" xfId="46130" xr:uid="{F6C38833-95BA-475A-B42F-5FFAF4164753}"/>
    <cellStyle name="40% - Accent6 24 7" xfId="10193" xr:uid="{9BC51B16-78FE-4BA0-8567-DF71D67C4677}"/>
    <cellStyle name="40% - Accent6 24 7 2" xfId="27898" xr:uid="{2FF25929-D6FF-4519-BE9C-A78E7204B81A}"/>
    <cellStyle name="40% - Accent6 24 7 2 2" xfId="56575" xr:uid="{FC99FEC6-ED5B-4579-8F6E-AD51C00EDE5F}"/>
    <cellStyle name="40% - Accent6 24 7 3" xfId="38871" xr:uid="{6A0133B9-3A0F-4B5E-A29C-DB8A3630BBD1}"/>
    <cellStyle name="40% - Accent6 24 8" xfId="19046" xr:uid="{A0F00250-3E27-4A57-A2B9-771C61B8CC56}"/>
    <cellStyle name="40% - Accent6 24 8 2" xfId="47723" xr:uid="{1E0E9D14-6AD5-49EA-9488-4E2F45A7B828}"/>
    <cellStyle name="40% - Accent6 24 9" xfId="33166" xr:uid="{C09E38BA-13B6-42F9-86F2-E0CB5DC1A70F}"/>
    <cellStyle name="40% - Accent6 25" xfId="4503" xr:uid="{D07DE168-DB2A-447D-9C6E-C70A94887F3A}"/>
    <cellStyle name="40% - Accent6 25 2" xfId="5854" xr:uid="{236A9846-C29E-4AA7-B8EB-6E816411D4AA}"/>
    <cellStyle name="40% - Accent6 25 2 2" xfId="11566" xr:uid="{C6978B23-F17C-4B1A-B66E-D3F303506C30}"/>
    <cellStyle name="40% - Accent6 25 2 2 2" xfId="40244" xr:uid="{973A717C-8158-4553-A30F-F2A21095F806}"/>
    <cellStyle name="40% - Accent6 25 2 3" xfId="20419" xr:uid="{B00B1157-B395-4F8A-B35D-A298F6CCA68F}"/>
    <cellStyle name="40% - Accent6 25 2 3 2" xfId="49096" xr:uid="{A6B74FCB-DDF2-4B2C-BFE5-3AE57B3695E4}"/>
    <cellStyle name="40% - Accent6 25 2 4" xfId="34539" xr:uid="{9D067CA6-2C28-4592-9992-09B4DAA953F2}"/>
    <cellStyle name="40% - Accent6 25 3" xfId="7271" xr:uid="{EE814860-522B-432D-9B87-E3481898EE79}"/>
    <cellStyle name="40% - Accent6 25 3 2" xfId="12983" xr:uid="{20824ADD-285D-432F-B117-05EF91DD5357}"/>
    <cellStyle name="40% - Accent6 25 3 2 2" xfId="41661" xr:uid="{55751322-BAA0-4765-B2D2-BB7EF6B89FF0}"/>
    <cellStyle name="40% - Accent6 25 3 3" xfId="21836" xr:uid="{A57030D5-D8D4-45D5-9865-03CCAAD98853}"/>
    <cellStyle name="40% - Accent6 25 3 3 2" xfId="50513" xr:uid="{86A1D56D-8C3F-42DB-832E-7212E4F57B2B}"/>
    <cellStyle name="40% - Accent6 25 3 4" xfId="35956" xr:uid="{A802B06D-F670-47C7-8EAE-D8355F3B50BB}"/>
    <cellStyle name="40% - Accent6 25 4" xfId="8688" xr:uid="{E9C45DFB-F97D-4106-B034-13A4A37CEE1D}"/>
    <cellStyle name="40% - Accent6 25 4 2" xfId="14400" xr:uid="{43F300A1-F9C0-4DE1-91A3-7DC0FD3152FD}"/>
    <cellStyle name="40% - Accent6 25 4 2 2" xfId="43078" xr:uid="{7BAE8D34-1743-4400-A087-2F01CE7742C4}"/>
    <cellStyle name="40% - Accent6 25 4 3" xfId="23253" xr:uid="{64044D9F-E9B9-4BD3-81F3-DEFE4CD770A1}"/>
    <cellStyle name="40% - Accent6 25 4 3 2" xfId="51930" xr:uid="{0F67302F-9D83-45DA-8024-B56AF7B807D4}"/>
    <cellStyle name="40% - Accent6 25 4 4" xfId="37373" xr:uid="{356D1E50-11B1-4815-B2CF-E510BF13A122}"/>
    <cellStyle name="40% - Accent6 25 5" xfId="15915" xr:uid="{CAF60299-6DF3-4165-BB11-0611F99C4C1F}"/>
    <cellStyle name="40% - Accent6 25 5 2" xfId="24768" xr:uid="{C6A06D0A-91E5-443F-BB7D-FABD4A2DE737}"/>
    <cellStyle name="40% - Accent6 25 5 2 2" xfId="53445" xr:uid="{AC74EEA5-106C-4E57-849B-6215FC5A6090}"/>
    <cellStyle name="40% - Accent6 25 5 3" xfId="44593" xr:uid="{984A7640-366D-479C-8CFB-B57375F92EDF}"/>
    <cellStyle name="40% - Accent6 25 6" xfId="17474" xr:uid="{84D6F554-7C97-45C2-A5F0-244577470B08}"/>
    <cellStyle name="40% - Accent6 25 6 2" xfId="26327" xr:uid="{F50222BA-6C50-4BEC-A725-89C426554780}"/>
    <cellStyle name="40% - Accent6 25 6 2 2" xfId="55004" xr:uid="{0F2D7C48-BD3D-4867-89D7-81AA6693466F}"/>
    <cellStyle name="40% - Accent6 25 6 3" xfId="46152" xr:uid="{1A29BFEE-EC70-4707-AD71-B6773B031513}"/>
    <cellStyle name="40% - Accent6 25 7" xfId="10215" xr:uid="{E2B5AB98-0F76-41E0-B9F5-13716E3D4A23}"/>
    <cellStyle name="40% - Accent6 25 7 2" xfId="27920" xr:uid="{5DF4C151-621C-42D8-979B-C8AE0BCDA796}"/>
    <cellStyle name="40% - Accent6 25 7 2 2" xfId="56597" xr:uid="{09A7D2D0-CF73-44D8-93AB-ED38EB439180}"/>
    <cellStyle name="40% - Accent6 25 7 3" xfId="38893" xr:uid="{C702B3E8-9472-45C9-A50D-4D8A6ACF6425}"/>
    <cellStyle name="40% - Accent6 25 8" xfId="19068" xr:uid="{73F18969-7810-478D-9A3A-23F27E2022AD}"/>
    <cellStyle name="40% - Accent6 25 8 2" xfId="47745" xr:uid="{B5589E55-0823-4837-AAA1-19EBF90D8F55}"/>
    <cellStyle name="40% - Accent6 25 9" xfId="33188" xr:uid="{5FEABC1D-2F4F-4556-A627-ABEAD872CE05}"/>
    <cellStyle name="40% - Accent6 26" xfId="4525" xr:uid="{6585C4B0-45F4-4623-8619-354BD66E5D8E}"/>
    <cellStyle name="40% - Accent6 26 2" xfId="5876" xr:uid="{DB769E75-4B38-4264-A0C1-C37ED30F5072}"/>
    <cellStyle name="40% - Accent6 26 2 2" xfId="11588" xr:uid="{90EEF393-D669-49FB-8BCE-ED2165DC5970}"/>
    <cellStyle name="40% - Accent6 26 2 2 2" xfId="40266" xr:uid="{BC79403C-F2D9-43D4-BB7E-90BB16618138}"/>
    <cellStyle name="40% - Accent6 26 2 3" xfId="20441" xr:uid="{5744B731-ED6D-4A82-A220-893FCD4CF03F}"/>
    <cellStyle name="40% - Accent6 26 2 3 2" xfId="49118" xr:uid="{361D5D15-CE1A-423B-9CE0-EE5E6A700C46}"/>
    <cellStyle name="40% - Accent6 26 2 4" xfId="34561" xr:uid="{CE4A9EBA-7A8C-41A0-B723-23D4B1306F61}"/>
    <cellStyle name="40% - Accent6 26 3" xfId="7293" xr:uid="{D410173D-6585-4D25-8C31-DAE361CADD9D}"/>
    <cellStyle name="40% - Accent6 26 3 2" xfId="13005" xr:uid="{13B0FAE5-345B-4FBB-A5DB-184A244D6716}"/>
    <cellStyle name="40% - Accent6 26 3 2 2" xfId="41683" xr:uid="{6CEAABE0-D85F-43EA-8738-D26E5649AD39}"/>
    <cellStyle name="40% - Accent6 26 3 3" xfId="21858" xr:uid="{AADCA900-6A1F-418A-980D-8B39E794349E}"/>
    <cellStyle name="40% - Accent6 26 3 3 2" xfId="50535" xr:uid="{86DD2CE7-1C8D-45A3-B501-16437FC8F351}"/>
    <cellStyle name="40% - Accent6 26 3 4" xfId="35978" xr:uid="{85698C34-EF85-4D96-91BB-B8FD8DB5B4AD}"/>
    <cellStyle name="40% - Accent6 26 4" xfId="8710" xr:uid="{5EC93DFB-829F-4E38-8143-BDFB427D6F63}"/>
    <cellStyle name="40% - Accent6 26 4 2" xfId="14422" xr:uid="{01F2192B-8570-40CD-A89C-970BCEDEDA08}"/>
    <cellStyle name="40% - Accent6 26 4 2 2" xfId="43100" xr:uid="{64B8C74A-3A59-4E61-9EC4-5F735C25B1FA}"/>
    <cellStyle name="40% - Accent6 26 4 3" xfId="23275" xr:uid="{E1FA6692-D0BD-4407-96EE-FDC1BD12212A}"/>
    <cellStyle name="40% - Accent6 26 4 3 2" xfId="51952" xr:uid="{D93FC34C-AA81-4524-849C-47F3F4D6B824}"/>
    <cellStyle name="40% - Accent6 26 4 4" xfId="37395" xr:uid="{77E67495-D190-4F55-86D2-B2B2728FA428}"/>
    <cellStyle name="40% - Accent6 26 5" xfId="15937" xr:uid="{433756B7-87D1-46C7-A85C-611F303B98F0}"/>
    <cellStyle name="40% - Accent6 26 5 2" xfId="24790" xr:uid="{AC68F583-E598-4A94-8CF5-ABA1CB9E0F2A}"/>
    <cellStyle name="40% - Accent6 26 5 2 2" xfId="53467" xr:uid="{58AB654F-7C23-4FA0-854F-C3D0433A3254}"/>
    <cellStyle name="40% - Accent6 26 5 3" xfId="44615" xr:uid="{FD936FA5-BECA-4614-B5EA-1AB68C8E1758}"/>
    <cellStyle name="40% - Accent6 26 6" xfId="17496" xr:uid="{42B457A3-2123-4F2B-9C7C-65F274FBBF0F}"/>
    <cellStyle name="40% - Accent6 26 6 2" xfId="26349" xr:uid="{6608757D-4F19-40B1-8F6F-8D2686775378}"/>
    <cellStyle name="40% - Accent6 26 6 2 2" xfId="55026" xr:uid="{E458D541-D813-4861-97D2-DD5A0D5751AF}"/>
    <cellStyle name="40% - Accent6 26 6 3" xfId="46174" xr:uid="{61CA9C1E-DC34-4340-86FD-F27F039468E9}"/>
    <cellStyle name="40% - Accent6 26 7" xfId="10237" xr:uid="{98984069-64A9-4A09-A2D3-7ADB443A04AB}"/>
    <cellStyle name="40% - Accent6 26 7 2" xfId="27942" xr:uid="{3FE95168-51D3-4ACE-8380-225A226A7F76}"/>
    <cellStyle name="40% - Accent6 26 7 2 2" xfId="56619" xr:uid="{2B2275F6-925E-4E71-8E79-51137A04A340}"/>
    <cellStyle name="40% - Accent6 26 7 3" xfId="38915" xr:uid="{ED5EB5A2-56DD-4160-B2B6-6D7D102ACC64}"/>
    <cellStyle name="40% - Accent6 26 8" xfId="19090" xr:uid="{8B0A6CC1-C6BF-4303-BB50-77E62EDB9B99}"/>
    <cellStyle name="40% - Accent6 26 8 2" xfId="47767" xr:uid="{7C35BD5B-7B2C-493A-9344-07F38279C951}"/>
    <cellStyle name="40% - Accent6 26 9" xfId="33210" xr:uid="{5DB35734-7B9B-44D4-97E3-883BB5B2EE45}"/>
    <cellStyle name="40% - Accent6 27" xfId="4547" xr:uid="{72A13990-8835-4EAA-996E-2B330AE27C3D}"/>
    <cellStyle name="40% - Accent6 27 2" xfId="5898" xr:uid="{6EE46E7B-B3D2-48E9-8D3D-C5E857F30589}"/>
    <cellStyle name="40% - Accent6 27 2 2" xfId="11610" xr:uid="{8A819C19-CF4E-4B22-8C56-C4EC263AD8EA}"/>
    <cellStyle name="40% - Accent6 27 2 2 2" xfId="40288" xr:uid="{BDA12A3D-150C-4304-93D1-CDA106654274}"/>
    <cellStyle name="40% - Accent6 27 2 3" xfId="20463" xr:uid="{22C06963-BBF4-47CC-B302-AFBA525F7BFB}"/>
    <cellStyle name="40% - Accent6 27 2 3 2" xfId="49140" xr:uid="{EF1E2A14-3F4A-440A-8FAB-AC2B06D09B4C}"/>
    <cellStyle name="40% - Accent6 27 2 4" xfId="34583" xr:uid="{0DDD30DD-FD3F-40D5-9960-F9427A184298}"/>
    <cellStyle name="40% - Accent6 27 3" xfId="7315" xr:uid="{1DE51066-FC49-48B1-B009-195E18C8D826}"/>
    <cellStyle name="40% - Accent6 27 3 2" xfId="13027" xr:uid="{95C971AF-1D93-4CD8-A7AA-E7EF75F33D6D}"/>
    <cellStyle name="40% - Accent6 27 3 2 2" xfId="41705" xr:uid="{83563309-A323-436E-8EB6-C3FA611600A1}"/>
    <cellStyle name="40% - Accent6 27 3 3" xfId="21880" xr:uid="{5C2B6709-4391-4E82-97C2-75E21F4240F4}"/>
    <cellStyle name="40% - Accent6 27 3 3 2" xfId="50557" xr:uid="{A2B23DD1-0600-48D5-AE40-7BEBD55087DD}"/>
    <cellStyle name="40% - Accent6 27 3 4" xfId="36000" xr:uid="{C535B21B-039B-4C4F-92EC-817D97E49046}"/>
    <cellStyle name="40% - Accent6 27 4" xfId="8732" xr:uid="{6C2C42A1-445A-4D0B-9B06-774CD85C220A}"/>
    <cellStyle name="40% - Accent6 27 4 2" xfId="14444" xr:uid="{353045AA-FDBC-4369-A152-120F980EBD4D}"/>
    <cellStyle name="40% - Accent6 27 4 2 2" xfId="43122" xr:uid="{7A69699C-968A-40C3-A823-AEAA3008D4EF}"/>
    <cellStyle name="40% - Accent6 27 4 3" xfId="23297" xr:uid="{2139DDB5-9E6F-4B17-82B1-8E7E8D0CC449}"/>
    <cellStyle name="40% - Accent6 27 4 3 2" xfId="51974" xr:uid="{B5FD8552-7CFF-4B08-A5DA-16889D42C442}"/>
    <cellStyle name="40% - Accent6 27 4 4" xfId="37417" xr:uid="{1802FDA6-8275-4536-B69C-74A825B89685}"/>
    <cellStyle name="40% - Accent6 27 5" xfId="15959" xr:uid="{880D50F6-7159-4B8E-9DC4-57A9407F45BD}"/>
    <cellStyle name="40% - Accent6 27 5 2" xfId="24812" xr:uid="{888C0F4B-FA9D-4B90-A27A-455480D38E76}"/>
    <cellStyle name="40% - Accent6 27 5 2 2" xfId="53489" xr:uid="{05E97B38-A705-4DF6-8E50-E34565DD5312}"/>
    <cellStyle name="40% - Accent6 27 5 3" xfId="44637" xr:uid="{EEC2B3CB-7360-4F8F-BB7E-7472E15597DF}"/>
    <cellStyle name="40% - Accent6 27 6" xfId="17518" xr:uid="{D0FB19E0-DD40-47B0-8102-BCB767E14ACD}"/>
    <cellStyle name="40% - Accent6 27 6 2" xfId="26371" xr:uid="{447EBC33-6A3D-435B-81DE-4FDD3829F639}"/>
    <cellStyle name="40% - Accent6 27 6 2 2" xfId="55048" xr:uid="{CBC2EAE9-4979-43BE-A7CA-95A7499923C5}"/>
    <cellStyle name="40% - Accent6 27 6 3" xfId="46196" xr:uid="{A5C42950-57A3-4073-8D21-7F840D39D1E6}"/>
    <cellStyle name="40% - Accent6 27 7" xfId="10259" xr:uid="{69D2BB22-0D79-461A-A70A-D38EB95EB315}"/>
    <cellStyle name="40% - Accent6 27 7 2" xfId="27964" xr:uid="{2F7DDAA2-9D03-41B0-BC1B-7F531D6E7C72}"/>
    <cellStyle name="40% - Accent6 27 7 2 2" xfId="56641" xr:uid="{7AFECA0A-F4D3-45E0-9A3D-C2A228FA3DCF}"/>
    <cellStyle name="40% - Accent6 27 7 3" xfId="38937" xr:uid="{E05CF9A8-17CD-4FC7-94A1-127C68D69014}"/>
    <cellStyle name="40% - Accent6 27 8" xfId="19112" xr:uid="{ABEB57D9-A924-4A96-8E8E-7EF96F75B210}"/>
    <cellStyle name="40% - Accent6 27 8 2" xfId="47789" xr:uid="{B7C19B5E-1F43-4EF6-892F-E8366C82AE7C}"/>
    <cellStyle name="40% - Accent6 27 9" xfId="33232" xr:uid="{14A9C8C9-9B84-4D78-89D3-3ACF8F4B56E2}"/>
    <cellStyle name="40% - Accent6 28" xfId="4569" xr:uid="{0BC7FBAE-AA2F-427D-A48D-F6962ED08ED3}"/>
    <cellStyle name="40% - Accent6 28 2" xfId="5920" xr:uid="{6CDA33AC-81C0-4692-B3FE-3D05B205E823}"/>
    <cellStyle name="40% - Accent6 28 2 2" xfId="11632" xr:uid="{8B034DD1-5605-4322-8775-1A5C32395BF7}"/>
    <cellStyle name="40% - Accent6 28 2 2 2" xfId="40310" xr:uid="{AA4057BB-9B1C-497A-8D22-FC664402491D}"/>
    <cellStyle name="40% - Accent6 28 2 3" xfId="20485" xr:uid="{35A01F29-C053-4E49-8F33-9188494012BF}"/>
    <cellStyle name="40% - Accent6 28 2 3 2" xfId="49162" xr:uid="{3F3F6B34-8B36-4F06-A1AC-4D594760E883}"/>
    <cellStyle name="40% - Accent6 28 2 4" xfId="34605" xr:uid="{73118616-E6A2-4CBF-B018-55B19457CB48}"/>
    <cellStyle name="40% - Accent6 28 3" xfId="7337" xr:uid="{B4500D2E-2353-443D-A9DB-25E04D4178CE}"/>
    <cellStyle name="40% - Accent6 28 3 2" xfId="13049" xr:uid="{570B6348-FA33-43E0-861B-70698086CD80}"/>
    <cellStyle name="40% - Accent6 28 3 2 2" xfId="41727" xr:uid="{02FDBD25-D76A-423B-9613-AE680DC56D35}"/>
    <cellStyle name="40% - Accent6 28 3 3" xfId="21902" xr:uid="{45600753-FFF5-4F01-A67F-295697362178}"/>
    <cellStyle name="40% - Accent6 28 3 3 2" xfId="50579" xr:uid="{B5DFCD85-1080-49DF-B6C9-740BBB48E318}"/>
    <cellStyle name="40% - Accent6 28 3 4" xfId="36022" xr:uid="{3C28E9EB-45F2-4EE4-9F8D-B88C67E0A4AD}"/>
    <cellStyle name="40% - Accent6 28 4" xfId="8754" xr:uid="{796A55FF-AE8B-4F8B-B8DD-0DC5B5F81F9D}"/>
    <cellStyle name="40% - Accent6 28 4 2" xfId="14466" xr:uid="{87F4477E-3928-4B9E-A82E-34B9FA673967}"/>
    <cellStyle name="40% - Accent6 28 4 2 2" xfId="43144" xr:uid="{4133EBD2-C6A3-46E1-BAF1-561067A24F68}"/>
    <cellStyle name="40% - Accent6 28 4 3" xfId="23319" xr:uid="{FCB9CABF-EB3E-4B17-B718-588B6ED5219E}"/>
    <cellStyle name="40% - Accent6 28 4 3 2" xfId="51996" xr:uid="{A50E9BA4-B4C8-44B8-8937-C9596CB8A54D}"/>
    <cellStyle name="40% - Accent6 28 4 4" xfId="37439" xr:uid="{3AC9FE49-DC6E-417F-811F-9241ACC8C2C0}"/>
    <cellStyle name="40% - Accent6 28 5" xfId="15981" xr:uid="{F6842BA1-5D19-4B0B-BDDA-2444E5ACFD06}"/>
    <cellStyle name="40% - Accent6 28 5 2" xfId="24834" xr:uid="{CABFDD47-6AED-49C4-A4CA-7C2FDA0A4B86}"/>
    <cellStyle name="40% - Accent6 28 5 2 2" xfId="53511" xr:uid="{8C219D8E-0223-4887-B0D1-61DF08EBC519}"/>
    <cellStyle name="40% - Accent6 28 5 3" xfId="44659" xr:uid="{FE713D32-751E-4B59-8F7F-93DD7ED1C30A}"/>
    <cellStyle name="40% - Accent6 28 6" xfId="17540" xr:uid="{B4E6C280-4422-4709-996A-874A0B8BB95A}"/>
    <cellStyle name="40% - Accent6 28 6 2" xfId="26393" xr:uid="{824D1236-FE9E-4309-BAF4-F60D2FE29978}"/>
    <cellStyle name="40% - Accent6 28 6 2 2" xfId="55070" xr:uid="{47311AC3-60AA-43DB-BDAB-D72C7280D184}"/>
    <cellStyle name="40% - Accent6 28 6 3" xfId="46218" xr:uid="{B2BB02B9-DA56-49FF-AD7F-3934D0DFD84A}"/>
    <cellStyle name="40% - Accent6 28 7" xfId="10281" xr:uid="{E3E09AEA-B563-40F0-ADD2-D20BEEECD11C}"/>
    <cellStyle name="40% - Accent6 28 7 2" xfId="27986" xr:uid="{E02FCF38-DFC2-4223-BE84-EFB8E72E6D04}"/>
    <cellStyle name="40% - Accent6 28 7 2 2" xfId="56663" xr:uid="{0B74D947-0E15-4F6A-A7CA-E069B73D1087}"/>
    <cellStyle name="40% - Accent6 28 7 3" xfId="38959" xr:uid="{F84DC280-C327-42D0-8AFD-CFE68656C4D1}"/>
    <cellStyle name="40% - Accent6 28 8" xfId="19134" xr:uid="{A1EC0BC5-82AB-41CE-9163-7142D2A9792E}"/>
    <cellStyle name="40% - Accent6 28 8 2" xfId="47811" xr:uid="{F3F6B256-8E9B-4E77-8D24-257A0E520739}"/>
    <cellStyle name="40% - Accent6 28 9" xfId="33254" xr:uid="{42A2611A-B26E-4A99-9B98-3FE45E8B0826}"/>
    <cellStyle name="40% - Accent6 29" xfId="4591" xr:uid="{43F10E29-E396-465F-B562-69D9DDC258CE}"/>
    <cellStyle name="40% - Accent6 29 2" xfId="5942" xr:uid="{BC661F85-D69F-46DD-A5AD-363B2038CDB0}"/>
    <cellStyle name="40% - Accent6 29 2 2" xfId="11654" xr:uid="{DD6833CB-4E17-442D-A58B-3F7B97BEAB89}"/>
    <cellStyle name="40% - Accent6 29 2 2 2" xfId="40332" xr:uid="{BC5178AD-591B-4330-9881-A8B863D6CA2A}"/>
    <cellStyle name="40% - Accent6 29 2 3" xfId="20507" xr:uid="{AAAB35B5-95DD-4252-BEFD-EA48C2E6D5D0}"/>
    <cellStyle name="40% - Accent6 29 2 3 2" xfId="49184" xr:uid="{F0230B9D-B9FC-4016-B92E-68CE7CCB5637}"/>
    <cellStyle name="40% - Accent6 29 2 4" xfId="34627" xr:uid="{2B78D437-7FE6-4065-9F13-3C5D8A0D6CFD}"/>
    <cellStyle name="40% - Accent6 29 3" xfId="7359" xr:uid="{3D1927C9-B02E-4552-8057-152822B228C2}"/>
    <cellStyle name="40% - Accent6 29 3 2" xfId="13071" xr:uid="{C186B10C-2925-4196-9071-25ACB5E14C6C}"/>
    <cellStyle name="40% - Accent6 29 3 2 2" xfId="41749" xr:uid="{84D8A67E-9710-4EC2-863D-6AF7C6640196}"/>
    <cellStyle name="40% - Accent6 29 3 3" xfId="21924" xr:uid="{6417F934-F149-4D11-AA50-60D7FC86E2AF}"/>
    <cellStyle name="40% - Accent6 29 3 3 2" xfId="50601" xr:uid="{63EE78D4-D0B2-4114-843B-E4EA70C93284}"/>
    <cellStyle name="40% - Accent6 29 3 4" xfId="36044" xr:uid="{95E15DD6-D79C-4AE6-957C-0B30CFCC1C35}"/>
    <cellStyle name="40% - Accent6 29 4" xfId="8776" xr:uid="{13DF1E2D-904C-40AA-954B-A136F848D531}"/>
    <cellStyle name="40% - Accent6 29 4 2" xfId="14488" xr:uid="{7A0C49D7-211B-432A-BDF7-B38570B2126E}"/>
    <cellStyle name="40% - Accent6 29 4 2 2" xfId="43166" xr:uid="{9E0D6711-E0D1-480B-97A5-F822CB50AEA6}"/>
    <cellStyle name="40% - Accent6 29 4 3" xfId="23341" xr:uid="{A85ED51B-D6F7-41F6-A097-F2D1D66C4FC0}"/>
    <cellStyle name="40% - Accent6 29 4 3 2" xfId="52018" xr:uid="{96D639B4-9E6C-4CC7-A72F-81D415B4C513}"/>
    <cellStyle name="40% - Accent6 29 4 4" xfId="37461" xr:uid="{92D440BD-9838-429D-891B-16A63D72F270}"/>
    <cellStyle name="40% - Accent6 29 5" xfId="16003" xr:uid="{5C991230-9E9E-4F2A-961E-8C5F7F03FB0D}"/>
    <cellStyle name="40% - Accent6 29 5 2" xfId="24856" xr:uid="{AE619D03-7F26-4F51-9EA1-692EF292E4EF}"/>
    <cellStyle name="40% - Accent6 29 5 2 2" xfId="53533" xr:uid="{51E523A3-6E4E-4371-B538-9A1C738DD5A7}"/>
    <cellStyle name="40% - Accent6 29 5 3" xfId="44681" xr:uid="{B15CAAC6-E886-4CE1-BD5A-3AE222FA4FF1}"/>
    <cellStyle name="40% - Accent6 29 6" xfId="17562" xr:uid="{80741FD5-D0C7-404C-BAFE-82970544F545}"/>
    <cellStyle name="40% - Accent6 29 6 2" xfId="26415" xr:uid="{11F11C9D-ECB6-44AA-B919-1A078EFCC1B8}"/>
    <cellStyle name="40% - Accent6 29 6 2 2" xfId="55092" xr:uid="{548E82FA-44A7-4EC8-88B1-F56C9D812618}"/>
    <cellStyle name="40% - Accent6 29 6 3" xfId="46240" xr:uid="{4BB90E91-4760-4C37-BF93-11FE64D6ED4F}"/>
    <cellStyle name="40% - Accent6 29 7" xfId="10303" xr:uid="{03312981-86D9-4EC9-A2CE-B02C69FECFCE}"/>
    <cellStyle name="40% - Accent6 29 7 2" xfId="28008" xr:uid="{65579143-6727-4440-9DF3-5E11CF27F4F8}"/>
    <cellStyle name="40% - Accent6 29 7 2 2" xfId="56685" xr:uid="{0E64305C-124D-43CB-AA1E-4528B1E94631}"/>
    <cellStyle name="40% - Accent6 29 7 3" xfId="38981" xr:uid="{2175B451-96BD-4FFD-87E4-33E628900A5A}"/>
    <cellStyle name="40% - Accent6 29 8" xfId="19156" xr:uid="{CB6AC24B-14F5-40B4-A773-85071BD98ECC}"/>
    <cellStyle name="40% - Accent6 29 8 2" xfId="47833" xr:uid="{6CE81F6D-F234-46A1-B81C-16753956344D}"/>
    <cellStyle name="40% - Accent6 29 9" xfId="33276" xr:uid="{884AF84C-A4E5-4052-9C2B-3B993B243CE1}"/>
    <cellStyle name="40% - Accent6 3" xfId="227" xr:uid="{0AE81F38-1A7E-43BA-8C24-03ED0E468113}"/>
    <cellStyle name="40% - Accent6 3 2" xfId="397" xr:uid="{3B89BBB6-748C-4D33-B1ED-ACA9AF2F0622}"/>
    <cellStyle name="40% - Accent6 30" xfId="4613" xr:uid="{30EEA905-0D8A-4337-B1B8-5CFF68B56548}"/>
    <cellStyle name="40% - Accent6 30 2" xfId="5964" xr:uid="{66965393-0467-453D-B203-38A32322D7CE}"/>
    <cellStyle name="40% - Accent6 30 2 2" xfId="11676" xr:uid="{3DC370EF-E9A3-442A-A841-20D954E293A0}"/>
    <cellStyle name="40% - Accent6 30 2 2 2" xfId="40354" xr:uid="{CCB96EAC-5DF0-4E83-80EC-29F43E403870}"/>
    <cellStyle name="40% - Accent6 30 2 3" xfId="20529" xr:uid="{116A701B-EC9A-436A-94C1-4968661681A5}"/>
    <cellStyle name="40% - Accent6 30 2 3 2" xfId="49206" xr:uid="{5FAA4F1A-3DE6-4D4F-AD5F-4232D98A5E6C}"/>
    <cellStyle name="40% - Accent6 30 2 4" xfId="34649" xr:uid="{5844DF0B-4C01-4780-86F7-B41B1A7AD53E}"/>
    <cellStyle name="40% - Accent6 30 3" xfId="7381" xr:uid="{0CE2DEBB-C346-43A4-8ABA-5ACEC35ED104}"/>
    <cellStyle name="40% - Accent6 30 3 2" xfId="13093" xr:uid="{3931275E-0ED6-4B1C-B770-F9714A60955C}"/>
    <cellStyle name="40% - Accent6 30 3 2 2" xfId="41771" xr:uid="{F7E1A1C6-C4A0-4C21-ADF3-1143521BABBE}"/>
    <cellStyle name="40% - Accent6 30 3 3" xfId="21946" xr:uid="{084E8A99-C790-48DA-9436-5B48948D7795}"/>
    <cellStyle name="40% - Accent6 30 3 3 2" xfId="50623" xr:uid="{10D7A9BD-5D56-4CF3-859D-F0435CF3CF56}"/>
    <cellStyle name="40% - Accent6 30 3 4" xfId="36066" xr:uid="{22A6D7A6-49CE-4B96-918A-6511D3499B66}"/>
    <cellStyle name="40% - Accent6 30 4" xfId="8798" xr:uid="{EB4BD2D3-2B65-43D7-ABF9-7A68CF88D30A}"/>
    <cellStyle name="40% - Accent6 30 4 2" xfId="14510" xr:uid="{4E3A5CF6-FA0A-403E-8F0E-D7BE216D1AE5}"/>
    <cellStyle name="40% - Accent6 30 4 2 2" xfId="43188" xr:uid="{0DAC3115-DA21-4169-BEDC-C58EC224BB24}"/>
    <cellStyle name="40% - Accent6 30 4 3" xfId="23363" xr:uid="{7DA15062-8523-4CBF-BAEA-C7AEE806B4FB}"/>
    <cellStyle name="40% - Accent6 30 4 3 2" xfId="52040" xr:uid="{52681668-2FB6-46E1-979F-AB080960C348}"/>
    <cellStyle name="40% - Accent6 30 4 4" xfId="37483" xr:uid="{0ECCC4F6-C72E-439B-9A2F-1939308E7CB2}"/>
    <cellStyle name="40% - Accent6 30 5" xfId="16025" xr:uid="{10E52F30-3B27-4E20-843B-DD890BC7EF41}"/>
    <cellStyle name="40% - Accent6 30 5 2" xfId="24878" xr:uid="{DF2E624E-A997-4E85-9212-EDDB8803DC1C}"/>
    <cellStyle name="40% - Accent6 30 5 2 2" xfId="53555" xr:uid="{C2C06F75-F475-4421-ADE9-40EC7D66D452}"/>
    <cellStyle name="40% - Accent6 30 5 3" xfId="44703" xr:uid="{D590EB73-A8EC-40FB-BAAE-EC33215447C6}"/>
    <cellStyle name="40% - Accent6 30 6" xfId="17584" xr:uid="{84A4EFF8-84C7-4BFA-A996-4049BB0988EC}"/>
    <cellStyle name="40% - Accent6 30 6 2" xfId="26437" xr:uid="{719195C9-790C-48F0-9CD5-B5790507B9AE}"/>
    <cellStyle name="40% - Accent6 30 6 2 2" xfId="55114" xr:uid="{DA5F345A-A527-4C11-9903-840C436311A1}"/>
    <cellStyle name="40% - Accent6 30 6 3" xfId="46262" xr:uid="{0EE0E030-C0BE-421B-82D6-EC8CAB19883B}"/>
    <cellStyle name="40% - Accent6 30 7" xfId="10325" xr:uid="{B2A10DCB-520A-4FE5-934E-AF81E1563F88}"/>
    <cellStyle name="40% - Accent6 30 7 2" xfId="28030" xr:uid="{892F9132-09E4-41AF-9F6A-78ED303A919A}"/>
    <cellStyle name="40% - Accent6 30 7 2 2" xfId="56707" xr:uid="{5AB141E4-C381-4516-81EF-681860687FC2}"/>
    <cellStyle name="40% - Accent6 30 7 3" xfId="39003" xr:uid="{7DED89DD-A527-424C-9774-C2FBC0B9B908}"/>
    <cellStyle name="40% - Accent6 30 8" xfId="19178" xr:uid="{12520E83-497D-4DF4-B83F-A91FF28E52FE}"/>
    <cellStyle name="40% - Accent6 30 8 2" xfId="47855" xr:uid="{CD8BEFC9-B986-4109-B004-397E2667AE77}"/>
    <cellStyle name="40% - Accent6 30 9" xfId="33298" xr:uid="{409F5D49-9A30-4DA3-AB77-1CA6990424E9}"/>
    <cellStyle name="40% - Accent6 31" xfId="4635" xr:uid="{2F70A912-6D01-4ED3-9D8C-01FBCFF48F9F}"/>
    <cellStyle name="40% - Accent6 31 2" xfId="5986" xr:uid="{0A299377-939D-460A-B910-24DEC411B0E7}"/>
    <cellStyle name="40% - Accent6 31 2 2" xfId="11698" xr:uid="{FAEC26AB-5155-47FF-ADEB-72B258405EBA}"/>
    <cellStyle name="40% - Accent6 31 2 2 2" xfId="40376" xr:uid="{08B386D9-4C41-47A9-80F1-3A279AB6A300}"/>
    <cellStyle name="40% - Accent6 31 2 3" xfId="20551" xr:uid="{AED71190-E6E4-4406-941D-CBEDD26C8B3D}"/>
    <cellStyle name="40% - Accent6 31 2 3 2" xfId="49228" xr:uid="{3363A767-2531-4891-923A-27C7DA01408E}"/>
    <cellStyle name="40% - Accent6 31 2 4" xfId="34671" xr:uid="{83165304-FD87-4F8B-9108-2A37431FDCF2}"/>
    <cellStyle name="40% - Accent6 31 3" xfId="7403" xr:uid="{257C58C2-21CB-47C0-A079-0B29BB35102C}"/>
    <cellStyle name="40% - Accent6 31 3 2" xfId="13115" xr:uid="{C8263F77-860F-4B85-AB89-8A0903CFD2B1}"/>
    <cellStyle name="40% - Accent6 31 3 2 2" xfId="41793" xr:uid="{0C5CB0E0-8891-4676-A95E-E2017609629D}"/>
    <cellStyle name="40% - Accent6 31 3 3" xfId="21968" xr:uid="{40CE3A8B-78F7-4C3D-99C3-C4CAC4B1B3D5}"/>
    <cellStyle name="40% - Accent6 31 3 3 2" xfId="50645" xr:uid="{8B61B548-9210-43D7-882C-BFD76F9CC777}"/>
    <cellStyle name="40% - Accent6 31 3 4" xfId="36088" xr:uid="{23570FE5-F184-4FF2-BE7B-7261AAB1951E}"/>
    <cellStyle name="40% - Accent6 31 4" xfId="8820" xr:uid="{1DEC55E1-B61A-410A-A871-C36ADAC86F25}"/>
    <cellStyle name="40% - Accent6 31 4 2" xfId="14532" xr:uid="{F6564601-C8A8-415A-89E6-98219CC5C72A}"/>
    <cellStyle name="40% - Accent6 31 4 2 2" xfId="43210" xr:uid="{0453C798-1F22-47BA-BD79-E01132CD30F5}"/>
    <cellStyle name="40% - Accent6 31 4 3" xfId="23385" xr:uid="{4C68CD0C-459A-446F-BE13-A9E4E090D3B3}"/>
    <cellStyle name="40% - Accent6 31 4 3 2" xfId="52062" xr:uid="{5827BFB7-FB12-41E1-9AEC-F26F78C45FBE}"/>
    <cellStyle name="40% - Accent6 31 4 4" xfId="37505" xr:uid="{BD794F7E-7256-4FFE-9382-C0E507A615D0}"/>
    <cellStyle name="40% - Accent6 31 5" xfId="16047" xr:uid="{5ABBF4C1-5018-4226-A69F-8FA0C261827F}"/>
    <cellStyle name="40% - Accent6 31 5 2" xfId="24900" xr:uid="{8A50C939-61C7-48D0-9633-09691DE998F3}"/>
    <cellStyle name="40% - Accent6 31 5 2 2" xfId="53577" xr:uid="{31C8AA6C-FADB-4DF8-A6F8-FF192DD13E0D}"/>
    <cellStyle name="40% - Accent6 31 5 3" xfId="44725" xr:uid="{B6BA49A0-89AF-4972-A547-678C35134EC5}"/>
    <cellStyle name="40% - Accent6 31 6" xfId="17606" xr:uid="{011C3B9D-B2A0-4400-9454-8CED462B7A72}"/>
    <cellStyle name="40% - Accent6 31 6 2" xfId="26459" xr:uid="{E29500C7-8E32-4B4C-8BAE-F27F6FA53395}"/>
    <cellStyle name="40% - Accent6 31 6 2 2" xfId="55136" xr:uid="{764F7A84-D5A6-4892-9DB3-4770DC6431BB}"/>
    <cellStyle name="40% - Accent6 31 6 3" xfId="46284" xr:uid="{A7151988-EC3F-4C24-BE90-D7551206C807}"/>
    <cellStyle name="40% - Accent6 31 7" xfId="10347" xr:uid="{8F4C9BC1-852C-4230-9808-62C126A3EC83}"/>
    <cellStyle name="40% - Accent6 31 7 2" xfId="28052" xr:uid="{2903EA04-A51D-461B-BF55-15FED7A0F5F8}"/>
    <cellStyle name="40% - Accent6 31 7 2 2" xfId="56729" xr:uid="{027C2C88-9198-45DA-BB07-08ECC0C93BAC}"/>
    <cellStyle name="40% - Accent6 31 7 3" xfId="39025" xr:uid="{972ADC0B-B4E9-495A-9298-E3A86123F24F}"/>
    <cellStyle name="40% - Accent6 31 8" xfId="19200" xr:uid="{32DF5F61-876C-4379-B27A-14B492982147}"/>
    <cellStyle name="40% - Accent6 31 8 2" xfId="47877" xr:uid="{6B424D2B-D6E3-4D00-AFF9-3F89F4041CC2}"/>
    <cellStyle name="40% - Accent6 31 9" xfId="33320" xr:uid="{994A5D48-ABC5-461B-94E1-395A5A09F916}"/>
    <cellStyle name="40% - Accent6 32" xfId="4657" xr:uid="{8CB8A9C1-5176-49D1-A9AB-215998EB1789}"/>
    <cellStyle name="40% - Accent6 32 2" xfId="6008" xr:uid="{EE80475E-B36A-454C-8203-5702686FD72E}"/>
    <cellStyle name="40% - Accent6 32 2 2" xfId="11720" xr:uid="{F6EF4A44-DD9B-467D-A0C6-A1F09540C113}"/>
    <cellStyle name="40% - Accent6 32 2 2 2" xfId="40398" xr:uid="{EDA741AC-A0EA-429C-882F-EE10DD29F11C}"/>
    <cellStyle name="40% - Accent6 32 2 3" xfId="20573" xr:uid="{7576C9D0-39B9-41AC-B656-B0E6B0B82FF0}"/>
    <cellStyle name="40% - Accent6 32 2 3 2" xfId="49250" xr:uid="{E845D3E4-7FBD-4EEB-AA03-24C958C7555E}"/>
    <cellStyle name="40% - Accent6 32 2 4" xfId="34693" xr:uid="{4655F537-5B2F-4184-BBA7-44B820C647BF}"/>
    <cellStyle name="40% - Accent6 32 3" xfId="7425" xr:uid="{0E41EE41-A822-4B32-842A-C5B2009F0E11}"/>
    <cellStyle name="40% - Accent6 32 3 2" xfId="13137" xr:uid="{AA872706-2486-4AB2-9561-83260A712AC8}"/>
    <cellStyle name="40% - Accent6 32 3 2 2" xfId="41815" xr:uid="{9F2F0606-1294-49ED-B157-C643798C0187}"/>
    <cellStyle name="40% - Accent6 32 3 3" xfId="21990" xr:uid="{1959C446-2C2B-47E8-B5CF-DDC929FE18A1}"/>
    <cellStyle name="40% - Accent6 32 3 3 2" xfId="50667" xr:uid="{9260F0B6-1B73-4114-8275-243B45030B28}"/>
    <cellStyle name="40% - Accent6 32 3 4" xfId="36110" xr:uid="{FB8BB698-76C7-4C25-9B27-6486D6890E0B}"/>
    <cellStyle name="40% - Accent6 32 4" xfId="8842" xr:uid="{3F16ADA1-B1D8-4E91-BA21-D0F6C25E4544}"/>
    <cellStyle name="40% - Accent6 32 4 2" xfId="14554" xr:uid="{EDE5B500-BFE9-4A13-8230-12BE75279A4A}"/>
    <cellStyle name="40% - Accent6 32 4 2 2" xfId="43232" xr:uid="{737EADBE-ECA3-47A0-AE82-0273D36C6879}"/>
    <cellStyle name="40% - Accent6 32 4 3" xfId="23407" xr:uid="{96A2BE6B-E5B6-4D50-9CE7-B16C6896DA46}"/>
    <cellStyle name="40% - Accent6 32 4 3 2" xfId="52084" xr:uid="{373F2C0C-CA04-43DF-9EB8-117B46B4ED17}"/>
    <cellStyle name="40% - Accent6 32 4 4" xfId="37527" xr:uid="{88853C00-D8CA-4B31-8518-B7CF49A98F72}"/>
    <cellStyle name="40% - Accent6 32 5" xfId="16069" xr:uid="{5FBCDC50-52A3-4712-AD42-928C93B602C4}"/>
    <cellStyle name="40% - Accent6 32 5 2" xfId="24922" xr:uid="{53775118-2F42-4769-8F79-3F790A5052ED}"/>
    <cellStyle name="40% - Accent6 32 5 2 2" xfId="53599" xr:uid="{8A092714-4AC0-48F3-A2C8-F6A601FFA637}"/>
    <cellStyle name="40% - Accent6 32 5 3" xfId="44747" xr:uid="{3FF7050E-6AFE-4C4D-91B0-885179125025}"/>
    <cellStyle name="40% - Accent6 32 6" xfId="17628" xr:uid="{176A0294-B840-4D56-9E00-F9FA2C5B413A}"/>
    <cellStyle name="40% - Accent6 32 6 2" xfId="26481" xr:uid="{F5505BFB-4770-4820-B5C1-E121A0155431}"/>
    <cellStyle name="40% - Accent6 32 6 2 2" xfId="55158" xr:uid="{FBCBCBFC-232B-4BC2-9F2F-994CA69900CA}"/>
    <cellStyle name="40% - Accent6 32 6 3" xfId="46306" xr:uid="{6DCC3318-A007-4139-B144-6BFC51017BCB}"/>
    <cellStyle name="40% - Accent6 32 7" xfId="10369" xr:uid="{07FA167B-C081-4532-8F07-8E3A7BBD5107}"/>
    <cellStyle name="40% - Accent6 32 7 2" xfId="28074" xr:uid="{979950DF-EB45-42D1-BA13-71507719682C}"/>
    <cellStyle name="40% - Accent6 32 7 2 2" xfId="56751" xr:uid="{6608A220-B7D0-4D2B-883C-A52355ECEBA2}"/>
    <cellStyle name="40% - Accent6 32 7 3" xfId="39047" xr:uid="{43450397-D3E9-4FD2-A50E-41AE02911C5B}"/>
    <cellStyle name="40% - Accent6 32 8" xfId="19222" xr:uid="{FD34B04C-6F7B-42CE-A1EA-D8B5E374875C}"/>
    <cellStyle name="40% - Accent6 32 8 2" xfId="47899" xr:uid="{2CE7BA33-08E7-4104-9177-28C0F6C2F7DA}"/>
    <cellStyle name="40% - Accent6 32 9" xfId="33342" xr:uid="{2BF979A7-A1FE-40A2-8198-31630261D441}"/>
    <cellStyle name="40% - Accent6 33" xfId="4679" xr:uid="{5CBA8A44-8D3C-48D0-B9FB-D3A8D4DB5C20}"/>
    <cellStyle name="40% - Accent6 33 2" xfId="6030" xr:uid="{AC919E05-C03F-4851-85A9-1336C9252831}"/>
    <cellStyle name="40% - Accent6 33 2 2" xfId="11742" xr:uid="{44BD4729-C924-47F1-924F-56D4B887F93A}"/>
    <cellStyle name="40% - Accent6 33 2 2 2" xfId="40420" xr:uid="{C9E77EB4-CCE0-47DB-889B-03845A315077}"/>
    <cellStyle name="40% - Accent6 33 2 3" xfId="20595" xr:uid="{92011F0C-062B-44DD-88F1-92C8DF96623E}"/>
    <cellStyle name="40% - Accent6 33 2 3 2" xfId="49272" xr:uid="{D439BF68-FB03-4111-9F70-4C3D944D690B}"/>
    <cellStyle name="40% - Accent6 33 2 4" xfId="34715" xr:uid="{628401F5-323A-4141-9992-991C8D3FD353}"/>
    <cellStyle name="40% - Accent6 33 3" xfId="7447" xr:uid="{0402E38C-DBFB-40E0-8E4A-C8231C462079}"/>
    <cellStyle name="40% - Accent6 33 3 2" xfId="13159" xr:uid="{C4556CD0-E9FC-4737-9396-7BF86EA2C2CE}"/>
    <cellStyle name="40% - Accent6 33 3 2 2" xfId="41837" xr:uid="{B3AF352E-1AC9-4B63-A4DE-6549942DEB63}"/>
    <cellStyle name="40% - Accent6 33 3 3" xfId="22012" xr:uid="{E1E8C42E-72CD-40C4-82A4-61B70A0A72CB}"/>
    <cellStyle name="40% - Accent6 33 3 3 2" xfId="50689" xr:uid="{19B42DF4-8C8E-4961-9494-2866F2B53E79}"/>
    <cellStyle name="40% - Accent6 33 3 4" xfId="36132" xr:uid="{9D9EFCA0-DDD5-4363-804E-55E47162DCEB}"/>
    <cellStyle name="40% - Accent6 33 4" xfId="8864" xr:uid="{BAD56867-5DF7-4E7C-9039-229AA0226502}"/>
    <cellStyle name="40% - Accent6 33 4 2" xfId="14576" xr:uid="{1D0DBA8A-2F61-4F99-A056-813E4EE91454}"/>
    <cellStyle name="40% - Accent6 33 4 2 2" xfId="43254" xr:uid="{0A9BB5D9-87F7-47E7-9CAC-2F436D6042C5}"/>
    <cellStyle name="40% - Accent6 33 4 3" xfId="23429" xr:uid="{672CDCDE-6416-48CA-8E7C-6B299796718D}"/>
    <cellStyle name="40% - Accent6 33 4 3 2" xfId="52106" xr:uid="{E6E0CE84-E0D8-469E-9B40-2439DECC650B}"/>
    <cellStyle name="40% - Accent6 33 4 4" xfId="37549" xr:uid="{3E693076-C192-41E5-8B56-BEE340659570}"/>
    <cellStyle name="40% - Accent6 33 5" xfId="16091" xr:uid="{15B20ECF-FC34-4414-989B-C8925B8CF7D5}"/>
    <cellStyle name="40% - Accent6 33 5 2" xfId="24944" xr:uid="{55C14221-05E2-4296-8243-1E836A3B3556}"/>
    <cellStyle name="40% - Accent6 33 5 2 2" xfId="53621" xr:uid="{D3C0C148-2730-4A9E-BFF8-E9506A30B13B}"/>
    <cellStyle name="40% - Accent6 33 5 3" xfId="44769" xr:uid="{BC27BCFF-7A31-4182-9077-A8266E96AE6D}"/>
    <cellStyle name="40% - Accent6 33 6" xfId="17650" xr:uid="{04EE978F-2696-4CB3-BEB3-629E772EA93C}"/>
    <cellStyle name="40% - Accent6 33 6 2" xfId="26503" xr:uid="{162A5A9B-1354-4B70-81F1-0890FD1386C2}"/>
    <cellStyle name="40% - Accent6 33 6 2 2" xfId="55180" xr:uid="{A3B6270D-FD2B-4AAC-B5DC-A0CAC46BD682}"/>
    <cellStyle name="40% - Accent6 33 6 3" xfId="46328" xr:uid="{5BE87084-C6F7-4BA4-B8F4-73AE347BC7BE}"/>
    <cellStyle name="40% - Accent6 33 7" xfId="10391" xr:uid="{D3C6D3F5-D77C-4CFA-9688-D2BE9F0445BA}"/>
    <cellStyle name="40% - Accent6 33 7 2" xfId="28096" xr:uid="{B355D825-7699-45E1-8CA9-C15470ADC84D}"/>
    <cellStyle name="40% - Accent6 33 7 2 2" xfId="56773" xr:uid="{B21033CC-9DD6-4C94-BE60-6B4026A1760A}"/>
    <cellStyle name="40% - Accent6 33 7 3" xfId="39069" xr:uid="{9B722C3A-6A00-4763-BF20-D06EFE17ED5D}"/>
    <cellStyle name="40% - Accent6 33 8" xfId="19244" xr:uid="{27A5D117-1045-4099-AE09-412854E8820D}"/>
    <cellStyle name="40% - Accent6 33 8 2" xfId="47921" xr:uid="{051290DC-02D0-40C8-A1FF-D027911606E3}"/>
    <cellStyle name="40% - Accent6 33 9" xfId="33364" xr:uid="{0B75F057-691A-4354-A389-C24C6828F3AC}"/>
    <cellStyle name="40% - Accent6 34" xfId="4701" xr:uid="{4B258506-5238-479D-9F85-740043D07E67}"/>
    <cellStyle name="40% - Accent6 34 2" xfId="6052" xr:uid="{BE84EA67-5B38-4BF6-A692-03D30F063797}"/>
    <cellStyle name="40% - Accent6 34 2 2" xfId="11764" xr:uid="{8FE4AF5A-1D3A-4279-85E3-7304BFD8D77E}"/>
    <cellStyle name="40% - Accent6 34 2 2 2" xfId="40442" xr:uid="{4707029D-BC64-4D91-9567-41358F97A273}"/>
    <cellStyle name="40% - Accent6 34 2 3" xfId="20617" xr:uid="{D225CFB8-8ACF-4F32-A55E-7D96BF2A8213}"/>
    <cellStyle name="40% - Accent6 34 2 3 2" xfId="49294" xr:uid="{82851842-0CBE-4C56-B5CA-7B3BD7C47FFA}"/>
    <cellStyle name="40% - Accent6 34 2 4" xfId="34737" xr:uid="{D52B68DD-ECB5-43DE-A0B4-D1925D185417}"/>
    <cellStyle name="40% - Accent6 34 3" xfId="7469" xr:uid="{20721D0A-37F9-4219-B7FF-8B7857F1CCA2}"/>
    <cellStyle name="40% - Accent6 34 3 2" xfId="13181" xr:uid="{0B2F3231-8836-4437-B37A-565D6D74DF0E}"/>
    <cellStyle name="40% - Accent6 34 3 2 2" xfId="41859" xr:uid="{9C8B2E62-A44A-4011-B7D5-44360DCCE906}"/>
    <cellStyle name="40% - Accent6 34 3 3" xfId="22034" xr:uid="{1C5A3C03-0AC4-48C9-A448-CC2391E156BE}"/>
    <cellStyle name="40% - Accent6 34 3 3 2" xfId="50711" xr:uid="{5D74FC33-E84E-419C-9100-3106DB03DDD9}"/>
    <cellStyle name="40% - Accent6 34 3 4" xfId="36154" xr:uid="{01DBD91C-851B-4706-97AC-3CC000BE1274}"/>
    <cellStyle name="40% - Accent6 34 4" xfId="8886" xr:uid="{CD449C91-0980-45CF-8242-91F6D4CA904F}"/>
    <cellStyle name="40% - Accent6 34 4 2" xfId="14598" xr:uid="{CB4B2B24-70D7-4105-B843-69699845079F}"/>
    <cellStyle name="40% - Accent6 34 4 2 2" xfId="43276" xr:uid="{0B596976-B05B-4504-B07B-E9C80325F685}"/>
    <cellStyle name="40% - Accent6 34 4 3" xfId="23451" xr:uid="{769F1ACA-4122-47B8-8035-979A23F75527}"/>
    <cellStyle name="40% - Accent6 34 4 3 2" xfId="52128" xr:uid="{777005D1-9768-4580-9D03-A121FA9E44A4}"/>
    <cellStyle name="40% - Accent6 34 4 4" xfId="37571" xr:uid="{D0FF6BDB-D301-4410-B9D5-C020FE9BC249}"/>
    <cellStyle name="40% - Accent6 34 5" xfId="16113" xr:uid="{9EBD80C3-6B59-44FB-A29F-D11881124456}"/>
    <cellStyle name="40% - Accent6 34 5 2" xfId="24966" xr:uid="{B74B9747-5003-466B-AB6A-9A7D7A01A8ED}"/>
    <cellStyle name="40% - Accent6 34 5 2 2" xfId="53643" xr:uid="{F5F9EC49-2CFA-4391-8AA5-065BEE6718F4}"/>
    <cellStyle name="40% - Accent6 34 5 3" xfId="44791" xr:uid="{06B4EFBE-C517-4961-A085-FB257E956148}"/>
    <cellStyle name="40% - Accent6 34 6" xfId="17672" xr:uid="{B3B168BC-0320-4E04-8EA5-B8A2CD137FE4}"/>
    <cellStyle name="40% - Accent6 34 6 2" xfId="26525" xr:uid="{1DF097E8-853F-4B72-9993-5BFEAF1D738B}"/>
    <cellStyle name="40% - Accent6 34 6 2 2" xfId="55202" xr:uid="{7FA65CCE-7737-4417-AD38-85384500E91F}"/>
    <cellStyle name="40% - Accent6 34 6 3" xfId="46350" xr:uid="{D521F150-7894-41F0-AD57-E0AD706DB74B}"/>
    <cellStyle name="40% - Accent6 34 7" xfId="10413" xr:uid="{21A6F8DD-2413-4A4F-9B42-060036696699}"/>
    <cellStyle name="40% - Accent6 34 7 2" xfId="28118" xr:uid="{4C5FDDDB-E8E9-4A70-86C1-04A2D23DD177}"/>
    <cellStyle name="40% - Accent6 34 7 2 2" xfId="56795" xr:uid="{F0080B98-D3A5-45C3-866B-1EE4AC47343E}"/>
    <cellStyle name="40% - Accent6 34 7 3" xfId="39091" xr:uid="{DFEC1773-CD08-48D2-84B1-2CE972C3FA13}"/>
    <cellStyle name="40% - Accent6 34 8" xfId="19266" xr:uid="{6CAA9BF5-CB9B-42C7-BA0B-42EFF616DB9E}"/>
    <cellStyle name="40% - Accent6 34 8 2" xfId="47943" xr:uid="{6DD5EF75-38E6-41AD-8C7A-8C16A7091071}"/>
    <cellStyle name="40% - Accent6 34 9" xfId="33386" xr:uid="{AE4359EA-004D-4E81-9F14-216CC7FAA7E6}"/>
    <cellStyle name="40% - Accent6 35" xfId="4723" xr:uid="{D7E74786-7D12-4315-BB2C-BF8E7A73693B}"/>
    <cellStyle name="40% - Accent6 35 2" xfId="6074" xr:uid="{AE19E483-F6A1-416E-B6C7-2A7F7FA01DA1}"/>
    <cellStyle name="40% - Accent6 35 2 2" xfId="11786" xr:uid="{D7ADE521-F2F2-43F6-81ED-585561937E8D}"/>
    <cellStyle name="40% - Accent6 35 2 2 2" xfId="40464" xr:uid="{3EF4877F-68B1-47FF-A20E-C8EDB5328687}"/>
    <cellStyle name="40% - Accent6 35 2 3" xfId="20639" xr:uid="{8A1BBCA7-9447-4DDD-952C-C5058CEF3821}"/>
    <cellStyle name="40% - Accent6 35 2 3 2" xfId="49316" xr:uid="{9E10F494-1F0F-45F1-B725-CF5895DA1E56}"/>
    <cellStyle name="40% - Accent6 35 2 4" xfId="34759" xr:uid="{4FB1C131-103E-4B89-96A7-5B60344F3334}"/>
    <cellStyle name="40% - Accent6 35 3" xfId="7491" xr:uid="{58208E59-BC21-4DEB-9FCE-64D6EAEE858A}"/>
    <cellStyle name="40% - Accent6 35 3 2" xfId="13203" xr:uid="{493AA589-48B4-4DB6-B450-6984C718BA13}"/>
    <cellStyle name="40% - Accent6 35 3 2 2" xfId="41881" xr:uid="{E8B675D4-9F26-432F-B134-E900664B9431}"/>
    <cellStyle name="40% - Accent6 35 3 3" xfId="22056" xr:uid="{7C4B1144-F7DA-4755-8DB5-02F1EAB6713C}"/>
    <cellStyle name="40% - Accent6 35 3 3 2" xfId="50733" xr:uid="{E5DD257D-2303-487F-98E9-1E94B19AAA05}"/>
    <cellStyle name="40% - Accent6 35 3 4" xfId="36176" xr:uid="{BCBFADCC-5A4C-4F17-A0CC-E7959CEF85EF}"/>
    <cellStyle name="40% - Accent6 35 4" xfId="8908" xr:uid="{A484F938-961F-421A-9499-B3B6B4FFE5A7}"/>
    <cellStyle name="40% - Accent6 35 4 2" xfId="14620" xr:uid="{A543E176-0B0B-4DA2-828B-190D0D7D89B2}"/>
    <cellStyle name="40% - Accent6 35 4 2 2" xfId="43298" xr:uid="{5D5A6D18-1D8A-4FDB-B069-1BD9A424F85D}"/>
    <cellStyle name="40% - Accent6 35 4 3" xfId="23473" xr:uid="{357654EB-BE52-448F-A37B-6BCD1B52CC87}"/>
    <cellStyle name="40% - Accent6 35 4 3 2" xfId="52150" xr:uid="{5EBED261-B577-4372-BC8F-72E6FBD0F406}"/>
    <cellStyle name="40% - Accent6 35 4 4" xfId="37593" xr:uid="{B13C1A88-0D42-4154-9494-9C94C45BBF00}"/>
    <cellStyle name="40% - Accent6 35 5" xfId="16135" xr:uid="{328D9D43-A095-4417-9B30-423D06F9F231}"/>
    <cellStyle name="40% - Accent6 35 5 2" xfId="24988" xr:uid="{62F3AD7D-3076-4EA6-B6D8-B2EBC5458799}"/>
    <cellStyle name="40% - Accent6 35 5 2 2" xfId="53665" xr:uid="{91C8764E-71D8-47B5-BACF-C82E3B7ADFE0}"/>
    <cellStyle name="40% - Accent6 35 5 3" xfId="44813" xr:uid="{8739BCFC-1517-41E7-918A-174E15AD5458}"/>
    <cellStyle name="40% - Accent6 35 6" xfId="17694" xr:uid="{89CDE5C6-ADE0-4053-AB4C-A183F5F6049F}"/>
    <cellStyle name="40% - Accent6 35 6 2" xfId="26547" xr:uid="{0F03FA95-0516-4B67-87AA-43F6DA971B03}"/>
    <cellStyle name="40% - Accent6 35 6 2 2" xfId="55224" xr:uid="{888F0640-BC36-4B3A-98D3-55BC4A340174}"/>
    <cellStyle name="40% - Accent6 35 6 3" xfId="46372" xr:uid="{B77D3D07-19F5-4FA3-9105-2CBBD219673F}"/>
    <cellStyle name="40% - Accent6 35 7" xfId="10435" xr:uid="{74C903A7-F6AF-45D6-B836-635F1CACA243}"/>
    <cellStyle name="40% - Accent6 35 7 2" xfId="28140" xr:uid="{2CB548A8-48BB-4FD3-A9CE-9BE899A14A69}"/>
    <cellStyle name="40% - Accent6 35 7 2 2" xfId="56817" xr:uid="{70D18878-421D-4137-A3AA-2D9E20BFF086}"/>
    <cellStyle name="40% - Accent6 35 7 3" xfId="39113" xr:uid="{E83D646D-04A7-46C0-8735-CD2E994C864A}"/>
    <cellStyle name="40% - Accent6 35 8" xfId="19288" xr:uid="{90BE6BA2-E78C-4D75-9211-1F1C25AF00FD}"/>
    <cellStyle name="40% - Accent6 35 8 2" xfId="47965" xr:uid="{401AE197-C870-4ED8-A7F8-62C47A93EA56}"/>
    <cellStyle name="40% - Accent6 35 9" xfId="33408" xr:uid="{6F162597-534A-4AA2-AB83-3512170358A7}"/>
    <cellStyle name="40% - Accent6 36" xfId="4745" xr:uid="{EDF5EFF8-18B5-456B-9D47-E2FB16F759F3}"/>
    <cellStyle name="40% - Accent6 36 2" xfId="6096" xr:uid="{B75902BA-FA99-4DAE-8B1B-85BF473A8CA2}"/>
    <cellStyle name="40% - Accent6 36 2 2" xfId="11808" xr:uid="{8958DDE5-F582-4C1C-BB4D-1B1441364985}"/>
    <cellStyle name="40% - Accent6 36 2 2 2" xfId="40486" xr:uid="{F25813AB-0C65-4396-81E2-6124047116CF}"/>
    <cellStyle name="40% - Accent6 36 2 3" xfId="20661" xr:uid="{B584AF4C-F351-41D2-BA32-AA0AE6E88613}"/>
    <cellStyle name="40% - Accent6 36 2 3 2" xfId="49338" xr:uid="{272170EB-C5E8-4B90-AAE8-0F8FF3744AE7}"/>
    <cellStyle name="40% - Accent6 36 2 4" xfId="34781" xr:uid="{38220534-2912-4DD4-9A32-1BBB5FF49DB9}"/>
    <cellStyle name="40% - Accent6 36 3" xfId="7513" xr:uid="{87052824-F349-4DBF-96A2-FBD1A1B789E3}"/>
    <cellStyle name="40% - Accent6 36 3 2" xfId="13225" xr:uid="{5B89B948-8326-4DC9-814E-53B4B6BDA6CD}"/>
    <cellStyle name="40% - Accent6 36 3 2 2" xfId="41903" xr:uid="{DB6B5918-8144-4BBD-8BFD-8A8011B1D203}"/>
    <cellStyle name="40% - Accent6 36 3 3" xfId="22078" xr:uid="{C9C6EEBC-D7DE-4CC2-B1CE-465CBCA77F01}"/>
    <cellStyle name="40% - Accent6 36 3 3 2" xfId="50755" xr:uid="{B091B243-A870-46C7-B21A-FCCE8F9CFA82}"/>
    <cellStyle name="40% - Accent6 36 3 4" xfId="36198" xr:uid="{DF6F67AE-3739-42C7-8FFD-7BF7681A7856}"/>
    <cellStyle name="40% - Accent6 36 4" xfId="8930" xr:uid="{ADDEF532-ACF0-42A4-AA1A-03A94F3D3944}"/>
    <cellStyle name="40% - Accent6 36 4 2" xfId="14642" xr:uid="{F5D2032D-AC86-4E9B-A2C8-AAB3694376DE}"/>
    <cellStyle name="40% - Accent6 36 4 2 2" xfId="43320" xr:uid="{C449179B-3627-4EF7-B146-F4E02581268F}"/>
    <cellStyle name="40% - Accent6 36 4 3" xfId="23495" xr:uid="{FB0BB220-0394-4391-9E8C-8AAFA0A47ABF}"/>
    <cellStyle name="40% - Accent6 36 4 3 2" xfId="52172" xr:uid="{4085A392-9516-4BAA-A816-512F3C20DF3E}"/>
    <cellStyle name="40% - Accent6 36 4 4" xfId="37615" xr:uid="{8AD416F2-CC34-4961-9937-08DDA18EFC19}"/>
    <cellStyle name="40% - Accent6 36 5" xfId="16157" xr:uid="{6F625C98-3EB7-4387-8D3B-C17CC9155C14}"/>
    <cellStyle name="40% - Accent6 36 5 2" xfId="25010" xr:uid="{FC753A97-2E69-4166-9A3C-E286867BFFA8}"/>
    <cellStyle name="40% - Accent6 36 5 2 2" xfId="53687" xr:uid="{C7C352FF-B328-46FE-85D3-2D1970848CEC}"/>
    <cellStyle name="40% - Accent6 36 5 3" xfId="44835" xr:uid="{1CD0E387-AA22-4FCD-BDAB-4E5048052181}"/>
    <cellStyle name="40% - Accent6 36 6" xfId="17716" xr:uid="{157A694A-A7FC-48D3-B5EB-914795C449B1}"/>
    <cellStyle name="40% - Accent6 36 6 2" xfId="26569" xr:uid="{E654C3DA-0748-4976-AB58-85A047636D06}"/>
    <cellStyle name="40% - Accent6 36 6 2 2" xfId="55246" xr:uid="{FEAA0955-5C45-4863-B7ED-67A7A011C09E}"/>
    <cellStyle name="40% - Accent6 36 6 3" xfId="46394" xr:uid="{5A333CD2-B7DC-4C3E-BD02-EBDABFDC8CDA}"/>
    <cellStyle name="40% - Accent6 36 7" xfId="10457" xr:uid="{F7D363CC-4AD3-42ED-89C1-CF4859ADACF8}"/>
    <cellStyle name="40% - Accent6 36 7 2" xfId="28162" xr:uid="{41C8E66C-0C16-49F8-8D2F-0AA3559E70F7}"/>
    <cellStyle name="40% - Accent6 36 7 2 2" xfId="56839" xr:uid="{9CA25E49-C0EE-4552-81B5-04AD327C92D3}"/>
    <cellStyle name="40% - Accent6 36 7 3" xfId="39135" xr:uid="{3FED625A-00A6-469A-B1B3-5D0FFF9CBE0B}"/>
    <cellStyle name="40% - Accent6 36 8" xfId="19310" xr:uid="{93011538-C190-42CA-9B2D-3D30B643DB22}"/>
    <cellStyle name="40% - Accent6 36 8 2" xfId="47987" xr:uid="{2C57AA8B-0644-4DCB-B4CA-F11A7B49F5BD}"/>
    <cellStyle name="40% - Accent6 36 9" xfId="33430" xr:uid="{9C289FF1-FAED-43CD-94FF-ABDDEE27C093}"/>
    <cellStyle name="40% - Accent6 37" xfId="4767" xr:uid="{A7DB69B1-A0FD-47A7-B9D1-ABF441BB2AFB}"/>
    <cellStyle name="40% - Accent6 37 2" xfId="6118" xr:uid="{71223158-DE2B-4354-A2EB-D1FFADF11925}"/>
    <cellStyle name="40% - Accent6 37 2 2" xfId="11830" xr:uid="{96D50DAF-B827-4574-8321-0BB266562CCF}"/>
    <cellStyle name="40% - Accent6 37 2 2 2" xfId="40508" xr:uid="{D03631CC-80F1-414E-938E-D81DE9AB6136}"/>
    <cellStyle name="40% - Accent6 37 2 3" xfId="20683" xr:uid="{E44358BE-92F7-4D2E-9192-5210F852811F}"/>
    <cellStyle name="40% - Accent6 37 2 3 2" xfId="49360" xr:uid="{5B3F279F-5782-437D-8D4C-1A2E1B73FFEE}"/>
    <cellStyle name="40% - Accent6 37 2 4" xfId="34803" xr:uid="{ED068A28-CD81-489A-80AB-85370F3D0765}"/>
    <cellStyle name="40% - Accent6 37 3" xfId="7535" xr:uid="{EFFCABBA-90A2-4B0A-9F89-00FFE47FBA39}"/>
    <cellStyle name="40% - Accent6 37 3 2" xfId="13247" xr:uid="{47F8DC64-6A66-41BD-85C5-F62A4C043E13}"/>
    <cellStyle name="40% - Accent6 37 3 2 2" xfId="41925" xr:uid="{D70AA180-97A3-4757-9256-8CDC8CD1C12C}"/>
    <cellStyle name="40% - Accent6 37 3 3" xfId="22100" xr:uid="{55C9676A-8C9B-4898-A421-66234F010585}"/>
    <cellStyle name="40% - Accent6 37 3 3 2" xfId="50777" xr:uid="{A96EBCE8-48AB-4128-A8D7-F79E306CD492}"/>
    <cellStyle name="40% - Accent6 37 3 4" xfId="36220" xr:uid="{876455E3-4D3F-416E-A0A2-C77ADD2F3A0D}"/>
    <cellStyle name="40% - Accent6 37 4" xfId="8952" xr:uid="{C17919D3-490C-4121-9F7D-3B4A2A85D61A}"/>
    <cellStyle name="40% - Accent6 37 4 2" xfId="14664" xr:uid="{5EBAB7B9-F6C8-461D-8163-A8F4D0FBFEEF}"/>
    <cellStyle name="40% - Accent6 37 4 2 2" xfId="43342" xr:uid="{91A59C83-13B2-4AA1-B9D7-D74C8E79EDA2}"/>
    <cellStyle name="40% - Accent6 37 4 3" xfId="23517" xr:uid="{87F71E5B-A4D5-456D-919B-E91BD4B00447}"/>
    <cellStyle name="40% - Accent6 37 4 3 2" xfId="52194" xr:uid="{73FAF845-5EC5-46D4-B7E0-99F3FDBDA80E}"/>
    <cellStyle name="40% - Accent6 37 4 4" xfId="37637" xr:uid="{B3C420C5-F1C1-4F20-A0DC-1830CFFA3218}"/>
    <cellStyle name="40% - Accent6 37 5" xfId="16179" xr:uid="{1B5B8EE5-7E4D-4774-BF98-55C937E35693}"/>
    <cellStyle name="40% - Accent6 37 5 2" xfId="25032" xr:uid="{5DA74337-3796-4069-9FAC-BCA0B65038E0}"/>
    <cellStyle name="40% - Accent6 37 5 2 2" xfId="53709" xr:uid="{9C288379-78D6-4A4E-AE24-2DA964D59288}"/>
    <cellStyle name="40% - Accent6 37 5 3" xfId="44857" xr:uid="{510C3AC6-7E10-4409-A59E-E9C78EE7EBF9}"/>
    <cellStyle name="40% - Accent6 37 6" xfId="17738" xr:uid="{A5359A6E-D0F9-4C90-9E42-8A4468CE279F}"/>
    <cellStyle name="40% - Accent6 37 6 2" xfId="26591" xr:uid="{1ED6463F-10F5-47BD-9A5B-5A5C868E796E}"/>
    <cellStyle name="40% - Accent6 37 6 2 2" xfId="55268" xr:uid="{3FBC203F-6490-4C12-BFC3-6328FBFEF78A}"/>
    <cellStyle name="40% - Accent6 37 6 3" xfId="46416" xr:uid="{FC4CB9F1-3AFB-48DE-8881-E62A7CE43437}"/>
    <cellStyle name="40% - Accent6 37 7" xfId="10479" xr:uid="{F1187F7D-1D16-481C-A40D-0F8D3E45D535}"/>
    <cellStyle name="40% - Accent6 37 7 2" xfId="28184" xr:uid="{35FCFCEC-6228-4E18-909F-CF36E202D0A7}"/>
    <cellStyle name="40% - Accent6 37 7 2 2" xfId="56861" xr:uid="{A3199FFC-DC26-46C8-A3E2-B65138925D32}"/>
    <cellStyle name="40% - Accent6 37 7 3" xfId="39157" xr:uid="{EFDAB54B-6E5F-4613-883B-71A27CD4EA6D}"/>
    <cellStyle name="40% - Accent6 37 8" xfId="19332" xr:uid="{EA1FE4F2-9C7F-40BB-B077-E47255AF9F72}"/>
    <cellStyle name="40% - Accent6 37 8 2" xfId="48009" xr:uid="{8A01F594-5B56-4241-A813-BE548EB72400}"/>
    <cellStyle name="40% - Accent6 37 9" xfId="33452" xr:uid="{5AFD2622-A964-4E12-B7EE-2E99A7342B7B}"/>
    <cellStyle name="40% - Accent6 38" xfId="4789" xr:uid="{5B623EFA-A062-48BA-8CCA-7A9E7BCB1B61}"/>
    <cellStyle name="40% - Accent6 38 2" xfId="6140" xr:uid="{DB4F0D9A-7ABD-4F84-AFBC-1779E2DCD5A2}"/>
    <cellStyle name="40% - Accent6 38 2 2" xfId="11852" xr:uid="{658687F2-99A2-49DC-97A6-3FD6E7BEF6D0}"/>
    <cellStyle name="40% - Accent6 38 2 2 2" xfId="40530" xr:uid="{25E9189E-71FF-474E-9BDD-99D13E3851F0}"/>
    <cellStyle name="40% - Accent6 38 2 3" xfId="20705" xr:uid="{3FB5B1B2-539A-4FFA-A46B-71E2C6C9AF32}"/>
    <cellStyle name="40% - Accent6 38 2 3 2" xfId="49382" xr:uid="{6D3A1689-FD2C-47BD-BDEA-D5EC6224DDA8}"/>
    <cellStyle name="40% - Accent6 38 2 4" xfId="34825" xr:uid="{563098D7-1F61-4FEA-BB67-13DC8D09D4EC}"/>
    <cellStyle name="40% - Accent6 38 3" xfId="7557" xr:uid="{6A71D0FA-125F-4B62-AA65-5C09C0310285}"/>
    <cellStyle name="40% - Accent6 38 3 2" xfId="13269" xr:uid="{C91DF1C5-C78F-46AD-9278-D20880496BA9}"/>
    <cellStyle name="40% - Accent6 38 3 2 2" xfId="41947" xr:uid="{6AEAB052-8BA8-4883-B30E-2031D4C6A513}"/>
    <cellStyle name="40% - Accent6 38 3 3" xfId="22122" xr:uid="{FA8D1007-D146-4A7D-8268-98D858E9AF2F}"/>
    <cellStyle name="40% - Accent6 38 3 3 2" xfId="50799" xr:uid="{9B760F3C-8E95-40D4-8D13-33A672286550}"/>
    <cellStyle name="40% - Accent6 38 3 4" xfId="36242" xr:uid="{C75187EC-B950-4044-90F6-15101DA3A314}"/>
    <cellStyle name="40% - Accent6 38 4" xfId="8974" xr:uid="{B12CDBFE-E885-4F6E-8934-F77A81CCC8D8}"/>
    <cellStyle name="40% - Accent6 38 4 2" xfId="14686" xr:uid="{82C5C7F2-4EA5-4FB6-A8EE-41434CFE7D97}"/>
    <cellStyle name="40% - Accent6 38 4 2 2" xfId="43364" xr:uid="{C8DBD1B5-5209-437A-A7BC-F96B55F25972}"/>
    <cellStyle name="40% - Accent6 38 4 3" xfId="23539" xr:uid="{CACFC386-FA9F-49AA-83B3-D1700693B303}"/>
    <cellStyle name="40% - Accent6 38 4 3 2" xfId="52216" xr:uid="{A7F11BBD-2015-4F5E-A8CA-11542DB768EE}"/>
    <cellStyle name="40% - Accent6 38 4 4" xfId="37659" xr:uid="{D1CF51AC-519D-49C4-9836-E076F5DB4084}"/>
    <cellStyle name="40% - Accent6 38 5" xfId="16201" xr:uid="{11E00829-95EF-446F-BF87-0A0FEAACBFE6}"/>
    <cellStyle name="40% - Accent6 38 5 2" xfId="25054" xr:uid="{44044917-1961-4074-A9FD-F3468A01D16E}"/>
    <cellStyle name="40% - Accent6 38 5 2 2" xfId="53731" xr:uid="{3AAA02C0-F38C-4F3E-BDE3-8A28EF54E443}"/>
    <cellStyle name="40% - Accent6 38 5 3" xfId="44879" xr:uid="{7E869C73-884C-4170-AE44-628DA3D234AD}"/>
    <cellStyle name="40% - Accent6 38 6" xfId="17760" xr:uid="{1399ACA8-EFA5-48EE-B0BD-CB4C4DAF38E6}"/>
    <cellStyle name="40% - Accent6 38 6 2" xfId="26613" xr:uid="{64325F67-0C34-4FEE-939D-1B97BA363B1B}"/>
    <cellStyle name="40% - Accent6 38 6 2 2" xfId="55290" xr:uid="{53FF6021-F238-48BE-BA05-A61EFF7D025A}"/>
    <cellStyle name="40% - Accent6 38 6 3" xfId="46438" xr:uid="{CAAFA6A4-6BB5-4FC0-BFAD-03278A9B0BB1}"/>
    <cellStyle name="40% - Accent6 38 7" xfId="10501" xr:uid="{85314A65-3596-419E-894A-ACFAC8487B4D}"/>
    <cellStyle name="40% - Accent6 38 7 2" xfId="28206" xr:uid="{B0D637F7-9B69-4EB2-AFD7-F55FE751490D}"/>
    <cellStyle name="40% - Accent6 38 7 2 2" xfId="56883" xr:uid="{88EECC7F-E923-41B4-843C-5820B59B2F6A}"/>
    <cellStyle name="40% - Accent6 38 7 3" xfId="39179" xr:uid="{D632E6AE-CFE8-493A-B01D-F854C9BCDDEA}"/>
    <cellStyle name="40% - Accent6 38 8" xfId="19354" xr:uid="{A643F2B0-9E25-4F6B-990B-AF27C6DE39BC}"/>
    <cellStyle name="40% - Accent6 38 8 2" xfId="48031" xr:uid="{740B7333-A327-40A2-AA73-25FE45C861DE}"/>
    <cellStyle name="40% - Accent6 38 9" xfId="33474" xr:uid="{5DF30886-D187-4E18-8F67-34CE8615063D}"/>
    <cellStyle name="40% - Accent6 39" xfId="4811" xr:uid="{E3EEC342-98A4-47CD-9699-A6E59D913D3C}"/>
    <cellStyle name="40% - Accent6 39 2" xfId="6162" xr:uid="{70315833-4B90-4013-ACC6-F109C6FA797E}"/>
    <cellStyle name="40% - Accent6 39 2 2" xfId="11874" xr:uid="{77C2F0C0-E5EB-44A7-9956-6068D15D2370}"/>
    <cellStyle name="40% - Accent6 39 2 2 2" xfId="40552" xr:uid="{C89BEED7-A250-4759-8347-046798722681}"/>
    <cellStyle name="40% - Accent6 39 2 3" xfId="20727" xr:uid="{072EEE08-90AC-431A-B721-971551A89E0E}"/>
    <cellStyle name="40% - Accent6 39 2 3 2" xfId="49404" xr:uid="{12C6FD99-A036-4490-AFBB-4E867E593215}"/>
    <cellStyle name="40% - Accent6 39 2 4" xfId="34847" xr:uid="{F5C1CB47-1EF9-423C-948A-7B003A8E6932}"/>
    <cellStyle name="40% - Accent6 39 3" xfId="7579" xr:uid="{7AA6AF37-309E-4DAC-A641-2A9F14D585F2}"/>
    <cellStyle name="40% - Accent6 39 3 2" xfId="13291" xr:uid="{2806C754-5826-43D5-848C-DAC476220F57}"/>
    <cellStyle name="40% - Accent6 39 3 2 2" xfId="41969" xr:uid="{0EF57008-B3C4-44BC-A6BA-EC6FE1F01B87}"/>
    <cellStyle name="40% - Accent6 39 3 3" xfId="22144" xr:uid="{FD19B74D-E455-48C5-8644-8A7F9DDDAD81}"/>
    <cellStyle name="40% - Accent6 39 3 3 2" xfId="50821" xr:uid="{4C1B00DA-FEDB-41EC-AD51-8382079ED903}"/>
    <cellStyle name="40% - Accent6 39 3 4" xfId="36264" xr:uid="{72D12EA8-CA47-4C95-8540-6D5E804F620F}"/>
    <cellStyle name="40% - Accent6 39 4" xfId="8996" xr:uid="{2283A298-145A-43FF-B2B8-E195845D0FC0}"/>
    <cellStyle name="40% - Accent6 39 4 2" xfId="14708" xr:uid="{6B2525B6-6734-443B-9E2F-9FB77E235BE1}"/>
    <cellStyle name="40% - Accent6 39 4 2 2" xfId="43386" xr:uid="{FF815BB8-57F7-4D7C-B8A4-77CF4EE32861}"/>
    <cellStyle name="40% - Accent6 39 4 3" xfId="23561" xr:uid="{B45A1368-3EF5-4890-87A8-CA1B4F096E0D}"/>
    <cellStyle name="40% - Accent6 39 4 3 2" xfId="52238" xr:uid="{F033D9F0-C562-45B6-8084-0E8FAB7525A6}"/>
    <cellStyle name="40% - Accent6 39 4 4" xfId="37681" xr:uid="{06AC7306-2FB7-4FA7-BE82-761479BB4E66}"/>
    <cellStyle name="40% - Accent6 39 5" xfId="16223" xr:uid="{0A6FE9C7-59AC-4625-9138-82368CBBE802}"/>
    <cellStyle name="40% - Accent6 39 5 2" xfId="25076" xr:uid="{A462B40E-EBF4-4B67-AB4A-C16683FAB06B}"/>
    <cellStyle name="40% - Accent6 39 5 2 2" xfId="53753" xr:uid="{AF288536-BAEE-4A23-8054-6F4C2C1DDBF6}"/>
    <cellStyle name="40% - Accent6 39 5 3" xfId="44901" xr:uid="{0AFB0502-A8C6-4440-A2F7-C0AD3061DE23}"/>
    <cellStyle name="40% - Accent6 39 6" xfId="17782" xr:uid="{8740E954-58ED-4D6C-94F0-6D02A246BD77}"/>
    <cellStyle name="40% - Accent6 39 6 2" xfId="26635" xr:uid="{5129AE7F-0036-4F91-AC01-C7DE9A9331AB}"/>
    <cellStyle name="40% - Accent6 39 6 2 2" xfId="55312" xr:uid="{F3586F20-60E8-483E-8BE2-45D4ED544B56}"/>
    <cellStyle name="40% - Accent6 39 6 3" xfId="46460" xr:uid="{5A2EF4A9-FE94-44AF-89C3-54172FED89C3}"/>
    <cellStyle name="40% - Accent6 39 7" xfId="10523" xr:uid="{19D8DB59-0FA9-4B58-87B8-AD2AA6389E50}"/>
    <cellStyle name="40% - Accent6 39 7 2" xfId="28228" xr:uid="{6484EB2B-4FC6-4B3B-AEB9-6B02FFA5CC08}"/>
    <cellStyle name="40% - Accent6 39 7 2 2" xfId="56905" xr:uid="{C94F68E6-507D-476D-9AA3-2A27F68386B9}"/>
    <cellStyle name="40% - Accent6 39 7 3" xfId="39201" xr:uid="{4E6B8C62-E3D5-4CBC-8F89-2E16B2CCEB1B}"/>
    <cellStyle name="40% - Accent6 39 8" xfId="19376" xr:uid="{86D64A0C-CE3A-44EE-BE15-E56C5CDC8DF1}"/>
    <cellStyle name="40% - Accent6 39 8 2" xfId="48053" xr:uid="{881F0F1B-3D7D-4734-B77E-9D7AAA0250F6}"/>
    <cellStyle name="40% - Accent6 39 9" xfId="33496" xr:uid="{44C83E7A-4C79-4BDE-8E04-3150CF0B6836}"/>
    <cellStyle name="40% - Accent6 4" xfId="212" xr:uid="{1FE6F193-8258-4FA0-8BBB-89A6F1866DF5}"/>
    <cellStyle name="40% - Accent6 4 10" xfId="4047" xr:uid="{43F27550-F1CF-4773-8D1D-3A2122150B9C}"/>
    <cellStyle name="40% - Accent6 4 10 2" xfId="32732" xr:uid="{C141A385-EE2B-4415-AC28-E652999AC068}"/>
    <cellStyle name="40% - Accent6 4 11" xfId="9759" xr:uid="{7C931BCD-2669-44FA-9F92-E22869CA8FCD}"/>
    <cellStyle name="40% - Accent6 4 11 2" xfId="38437" xr:uid="{A7C7CC75-E083-46F4-8362-A9687BD61F7D}"/>
    <cellStyle name="40% - Accent6 4 12" xfId="18612" xr:uid="{7202D4F7-8DC0-4A3C-89E9-424194B873E5}"/>
    <cellStyle name="40% - Accent6 4 12 2" xfId="47289" xr:uid="{D5749AF6-02C3-4F35-9AE9-5AEB1835C69C}"/>
    <cellStyle name="40% - Accent6 4 13" xfId="29157" xr:uid="{A6405F86-C152-4665-8838-756746EC940A}"/>
    <cellStyle name="40% - Accent6 4 2" xfId="317" xr:uid="{0E33B452-A69D-457A-B844-672D0E6CD1DF}"/>
    <cellStyle name="40% - Accent6 4 2 2" xfId="2284" xr:uid="{91C8074C-D0DF-4F37-A6E9-95E3C0C8078C}"/>
    <cellStyle name="40% - Accent6 4 2 2 2" xfId="31024" xr:uid="{EEB61431-0C59-4C49-8543-FA6298BBE518}"/>
    <cellStyle name="40% - Accent6 4 2 3" xfId="5398" xr:uid="{41FF4E3C-5F83-436C-8175-361E4A3B77BC}"/>
    <cellStyle name="40% - Accent6 4 2 3 2" xfId="34083" xr:uid="{F94038B2-A97F-412F-9B65-92B37FC27FFD}"/>
    <cellStyle name="40% - Accent6 4 2 4" xfId="11110" xr:uid="{5D26A8AD-9A1B-4413-9561-A91C40D7C9DC}"/>
    <cellStyle name="40% - Accent6 4 2 4 2" xfId="39788" xr:uid="{79F3633A-9A0E-4D3B-9DC6-12B2CE57212B}"/>
    <cellStyle name="40% - Accent6 4 2 5" xfId="19963" xr:uid="{5FD4728D-2F8F-4084-A92B-58ED0FD47557}"/>
    <cellStyle name="40% - Accent6 4 2 5 2" xfId="48640" xr:uid="{5F4DBE5D-2684-4A76-AE1B-C6C7BB5CF18C}"/>
    <cellStyle name="40% - Accent6 4 2 6" xfId="29231" xr:uid="{41821C7E-8D29-4FBE-8B9B-0A5F784798AA}"/>
    <cellStyle name="40% - Accent6 4 3" xfId="426" xr:uid="{46EC2B71-4F61-44A8-A7B2-C9FAE1F2F87E}"/>
    <cellStyle name="40% - Accent6 4 3 2" xfId="2380" xr:uid="{A8389090-F8F9-49E9-8FA7-06C6AFAE3C43}"/>
    <cellStyle name="40% - Accent6 4 3 2 2" xfId="31120" xr:uid="{9661C5E2-66BB-4E2E-93B8-67AE61D710B0}"/>
    <cellStyle name="40% - Accent6 4 3 3" xfId="6815" xr:uid="{A2C14314-CAEE-4FD2-927C-BBC003CA03C6}"/>
    <cellStyle name="40% - Accent6 4 3 3 2" xfId="35500" xr:uid="{85FBB634-E611-45FD-A523-3194F256A581}"/>
    <cellStyle name="40% - Accent6 4 3 4" xfId="12527" xr:uid="{07239B7C-39CF-42D4-838A-ED650FFFA015}"/>
    <cellStyle name="40% - Accent6 4 3 4 2" xfId="41205" xr:uid="{9DA01C26-341E-44FC-A909-C7C12030BE22}"/>
    <cellStyle name="40% - Accent6 4 3 5" xfId="21380" xr:uid="{B34A3F32-A55B-4766-ABE5-5634201C9E7B}"/>
    <cellStyle name="40% - Accent6 4 3 5 2" xfId="50057" xr:uid="{7C10D028-3A08-452A-97A6-1AE9F2F8BAF8}"/>
    <cellStyle name="40% - Accent6 4 3 6" xfId="29327" xr:uid="{CF31A5D5-D0BB-479D-A3DD-623091EC6593}"/>
    <cellStyle name="40% - Accent6 4 4" xfId="545" xr:uid="{5987ABE0-0872-4834-8A44-AC9B44934967}"/>
    <cellStyle name="40% - Accent6 4 4 2" xfId="2499" xr:uid="{19E5EB4D-7D37-4FF0-A8E0-9AC9BCCBA75C}"/>
    <cellStyle name="40% - Accent6 4 4 2 2" xfId="31239" xr:uid="{9FFD5F3E-7D75-4ADC-8320-494D75ED954A}"/>
    <cellStyle name="40% - Accent6 4 4 3" xfId="8232" xr:uid="{74350D65-AD95-46C5-B45D-65E5776B631D}"/>
    <cellStyle name="40% - Accent6 4 4 3 2" xfId="36917" xr:uid="{F30E302A-C331-49C6-A002-CB5E9A585685}"/>
    <cellStyle name="40% - Accent6 4 4 4" xfId="13944" xr:uid="{9CECBEDE-0E02-44AF-8397-513BE0E1C047}"/>
    <cellStyle name="40% - Accent6 4 4 4 2" xfId="42622" xr:uid="{46756E39-BAB3-40CD-97C2-5F1A676A08A6}"/>
    <cellStyle name="40% - Accent6 4 4 5" xfId="22797" xr:uid="{7E00AFC7-F89C-4DF2-B030-04187B583AC6}"/>
    <cellStyle name="40% - Accent6 4 4 5 2" xfId="51474" xr:uid="{B00DB57C-2D2A-4B0D-B9D9-BAD31C6A76C9}"/>
    <cellStyle name="40% - Accent6 4 4 6" xfId="29446" xr:uid="{99FEF462-2916-40F7-BEF5-B7DAEAA79863}"/>
    <cellStyle name="40% - Accent6 4 5" xfId="686" xr:uid="{1B620FA8-7021-4E2B-A6AD-9DBD86F97D49}"/>
    <cellStyle name="40% - Accent6 4 5 2" xfId="2640" xr:uid="{C1DACCB2-8348-4B42-ADFE-6F5D9442446F}"/>
    <cellStyle name="40% - Accent6 4 5 2 2" xfId="31380" xr:uid="{DCD79832-E377-4FA0-984E-C4EB1B00CDB7}"/>
    <cellStyle name="40% - Accent6 4 5 3" xfId="15459" xr:uid="{97284C1F-27E3-4FCD-80B7-EC23246FE2BA}"/>
    <cellStyle name="40% - Accent6 4 5 3 2" xfId="44137" xr:uid="{659CE783-2CDA-4193-9167-0DB262722E68}"/>
    <cellStyle name="40% - Accent6 4 5 4" xfId="24312" xr:uid="{631BE6D1-A55F-4700-B59B-02CD073EB8F6}"/>
    <cellStyle name="40% - Accent6 4 5 4 2" xfId="52989" xr:uid="{B4BAA1A1-155A-4FFC-90AE-4B28A98E5E8A}"/>
    <cellStyle name="40% - Accent6 4 5 5" xfId="29587" xr:uid="{954CE601-8476-4170-B473-65E8FAC589A0}"/>
    <cellStyle name="40% - Accent6 4 6" xfId="959" xr:uid="{EB3EEF6C-DA06-4073-9441-904F8374524C}"/>
    <cellStyle name="40% - Accent6 4 6 2" xfId="2913" xr:uid="{2F8FB395-7CEF-4FCB-A3B5-5886A10C8035}"/>
    <cellStyle name="40% - Accent6 4 6 2 2" xfId="31653" xr:uid="{FF642302-7031-46B2-B999-6AFD986E5A20}"/>
    <cellStyle name="40% - Accent6 4 6 3" xfId="17018" xr:uid="{DC4A3895-4FFB-443E-8811-A1F2C0FF420A}"/>
    <cellStyle name="40% - Accent6 4 6 3 2" xfId="45696" xr:uid="{2BFB4166-A114-4A9A-B646-6B60F5A52C94}"/>
    <cellStyle name="40% - Accent6 4 6 4" xfId="25871" xr:uid="{390BD07A-B167-4519-ABFD-4F1B7FC62E86}"/>
    <cellStyle name="40% - Accent6 4 6 4 2" xfId="54548" xr:uid="{E9E67050-3167-47C9-94E7-2018BD19540C}"/>
    <cellStyle name="40% - Accent6 4 6 5" xfId="29860" xr:uid="{7AD780A2-76C4-4306-B535-7B4C5E67B6C4}"/>
    <cellStyle name="40% - Accent6 4 7" xfId="1254" xr:uid="{4A1CDC75-BFB0-4158-A9E7-CD29C8ABBDE5}"/>
    <cellStyle name="40% - Accent6 4 7 2" xfId="3208" xr:uid="{4FC379F3-BCD1-4531-AD94-EBC8FE1CD8D5}"/>
    <cellStyle name="40% - Accent6 4 7 2 2" xfId="31948" xr:uid="{1E1ED7DA-7037-4937-9186-8EFA640D079C}"/>
    <cellStyle name="40% - Accent6 4 7 3" xfId="27464" xr:uid="{0A7388DD-4D21-40AE-995E-D660C99CCC8E}"/>
    <cellStyle name="40% - Accent6 4 7 3 2" xfId="56141" xr:uid="{9D5F52B5-027D-4388-9632-B1302DA3AF6C}"/>
    <cellStyle name="40% - Accent6 4 7 4" xfId="30155" xr:uid="{5E03272E-CABB-461E-8164-B6B6848C0ACE}"/>
    <cellStyle name="40% - Accent6 4 8" xfId="1593" xr:uid="{DD020083-435C-49A9-8001-1F74F33BE9C3}"/>
    <cellStyle name="40% - Accent6 4 8 2" xfId="3547" xr:uid="{D85BE45D-751D-42FE-8EBD-3270E2B51C9B}"/>
    <cellStyle name="40% - Accent6 4 8 2 2" xfId="32287" xr:uid="{15F1D1F6-EBB5-421A-A083-C640E052E753}"/>
    <cellStyle name="40% - Accent6 4 8 3" xfId="30494" xr:uid="{2C63C651-DF10-45B9-8F5D-D7C7A55EA220}"/>
    <cellStyle name="40% - Accent6 4 9" xfId="2207" xr:uid="{FEE7C922-21B8-4DB2-8F8C-4BD32BC513DC}"/>
    <cellStyle name="40% - Accent6 4 9 2" xfId="30949" xr:uid="{70C8A50A-2DB2-43E9-966A-E4FCBA09B2D8}"/>
    <cellStyle name="40% - Accent6 40" xfId="4833" xr:uid="{186A1642-D551-467E-83C8-090AE35B375A}"/>
    <cellStyle name="40% - Accent6 40 2" xfId="6184" xr:uid="{B23F8675-E010-4639-B7E4-E5B1AAFEB1CF}"/>
    <cellStyle name="40% - Accent6 40 2 2" xfId="11896" xr:uid="{E00A767A-64C2-49B9-99A5-131E19BAF16B}"/>
    <cellStyle name="40% - Accent6 40 2 2 2" xfId="40574" xr:uid="{B109E90C-C4A1-4867-9AF0-333B39D6217E}"/>
    <cellStyle name="40% - Accent6 40 2 3" xfId="20749" xr:uid="{177AF348-974E-4C0D-95CA-0D0C34562C7C}"/>
    <cellStyle name="40% - Accent6 40 2 3 2" xfId="49426" xr:uid="{6CDCC2AE-7592-4F73-B94B-AC543606E00D}"/>
    <cellStyle name="40% - Accent6 40 2 4" xfId="34869" xr:uid="{130B1F3C-AA50-4C00-86AE-412BADBC4DDD}"/>
    <cellStyle name="40% - Accent6 40 3" xfId="7601" xr:uid="{321FE3D1-0922-4197-994A-ED2451ADDEE1}"/>
    <cellStyle name="40% - Accent6 40 3 2" xfId="13313" xr:uid="{DF2278E2-7858-403E-8191-856CF8FD24D3}"/>
    <cellStyle name="40% - Accent6 40 3 2 2" xfId="41991" xr:uid="{8FAAB099-980D-4C80-BCDD-3B1561A66097}"/>
    <cellStyle name="40% - Accent6 40 3 3" xfId="22166" xr:uid="{8E2C772D-A136-4303-9988-6891C6B61483}"/>
    <cellStyle name="40% - Accent6 40 3 3 2" xfId="50843" xr:uid="{FF15A788-E6DB-441F-924A-7AAE92DDE0E5}"/>
    <cellStyle name="40% - Accent6 40 3 4" xfId="36286" xr:uid="{3B8CC0FF-ABE5-43F6-8AC3-94CCDC54FE72}"/>
    <cellStyle name="40% - Accent6 40 4" xfId="9018" xr:uid="{5AF9D615-9E17-4B5B-A47B-480F3EB2D572}"/>
    <cellStyle name="40% - Accent6 40 4 2" xfId="14730" xr:uid="{D6424998-B8D2-4D5B-90CD-AF4360BC7279}"/>
    <cellStyle name="40% - Accent6 40 4 2 2" xfId="43408" xr:uid="{F69DE54E-6670-4AE1-8E0E-A92148CFA4DF}"/>
    <cellStyle name="40% - Accent6 40 4 3" xfId="23583" xr:uid="{C8834D18-6775-4A00-9C0A-0F9A82FAA414}"/>
    <cellStyle name="40% - Accent6 40 4 3 2" xfId="52260" xr:uid="{B47F906E-2397-430E-A54B-38AD28DCB892}"/>
    <cellStyle name="40% - Accent6 40 4 4" xfId="37703" xr:uid="{AC1B5835-C3DE-4BC3-9755-0A98ABF4584C}"/>
    <cellStyle name="40% - Accent6 40 5" xfId="16245" xr:uid="{E1F1EE3A-CF6D-47DC-A950-65336503836E}"/>
    <cellStyle name="40% - Accent6 40 5 2" xfId="25098" xr:uid="{901BE2CD-3BD1-4FAE-A656-E68267E21985}"/>
    <cellStyle name="40% - Accent6 40 5 2 2" xfId="53775" xr:uid="{6DBBAA4C-5A7B-487B-A15D-3631B070E807}"/>
    <cellStyle name="40% - Accent6 40 5 3" xfId="44923" xr:uid="{53404CAB-2D36-45AD-B57A-8DB40F17C205}"/>
    <cellStyle name="40% - Accent6 40 6" xfId="17804" xr:uid="{E5E6A91E-9DF0-4FD2-BE86-0E7F75CAE152}"/>
    <cellStyle name="40% - Accent6 40 6 2" xfId="26657" xr:uid="{FDFB2C9C-FD56-423B-B721-3C2778D7FE24}"/>
    <cellStyle name="40% - Accent6 40 6 2 2" xfId="55334" xr:uid="{ED7059CC-AC29-4D80-BF95-0978168A3D65}"/>
    <cellStyle name="40% - Accent6 40 6 3" xfId="46482" xr:uid="{CC279ACE-4961-4396-8E6C-7F6AE60E6F8B}"/>
    <cellStyle name="40% - Accent6 40 7" xfId="10545" xr:uid="{24C6EBCC-79DF-4680-9CE7-C675D00EAAF2}"/>
    <cellStyle name="40% - Accent6 40 7 2" xfId="28250" xr:uid="{DB9BE958-7133-40C8-84E7-EC48A9AA841C}"/>
    <cellStyle name="40% - Accent6 40 7 2 2" xfId="56927" xr:uid="{600BE27E-0CEC-4624-BDB5-FF7267715531}"/>
    <cellStyle name="40% - Accent6 40 7 3" xfId="39223" xr:uid="{E61AC949-6FF9-4DA0-8994-F45C275AC951}"/>
    <cellStyle name="40% - Accent6 40 8" xfId="19398" xr:uid="{58797FC2-FDBE-47DC-BF67-05BCAE048208}"/>
    <cellStyle name="40% - Accent6 40 8 2" xfId="48075" xr:uid="{6CD00F86-9733-4C71-B3E9-06BAA97FE6B9}"/>
    <cellStyle name="40% - Accent6 40 9" xfId="33518" xr:uid="{BF465AF7-7AD1-48D4-B0E2-9FB07CF982A5}"/>
    <cellStyle name="40% - Accent6 41" xfId="4855" xr:uid="{D8A81456-B23C-4302-ABBC-E48014566015}"/>
    <cellStyle name="40% - Accent6 41 2" xfId="6206" xr:uid="{9DD2407C-46B5-4765-8C10-91B334471D9E}"/>
    <cellStyle name="40% - Accent6 41 2 2" xfId="11918" xr:uid="{A0B96C56-0CBA-4C78-A1C0-4D2698133ABE}"/>
    <cellStyle name="40% - Accent6 41 2 2 2" xfId="40596" xr:uid="{EB7EAAF5-2935-4296-9C95-5975AE89E255}"/>
    <cellStyle name="40% - Accent6 41 2 3" xfId="20771" xr:uid="{A2E137A3-B823-4044-931B-57FFF24A9448}"/>
    <cellStyle name="40% - Accent6 41 2 3 2" xfId="49448" xr:uid="{62B73323-996E-422D-822D-890263BEB64E}"/>
    <cellStyle name="40% - Accent6 41 2 4" xfId="34891" xr:uid="{1A7F3B26-F201-4B62-9D08-CB1A9E25670E}"/>
    <cellStyle name="40% - Accent6 41 3" xfId="7623" xr:uid="{E9B0C02A-1075-4E5F-BC6F-DF5CB36ED78F}"/>
    <cellStyle name="40% - Accent6 41 3 2" xfId="13335" xr:uid="{184AB1D0-373D-411E-81C9-230C2749F349}"/>
    <cellStyle name="40% - Accent6 41 3 2 2" xfId="42013" xr:uid="{59FBDAD3-8F1F-4449-A2AF-8F753E7EEF3E}"/>
    <cellStyle name="40% - Accent6 41 3 3" xfId="22188" xr:uid="{47AA9C7C-5C9A-44DC-906B-8B3F75CC26FA}"/>
    <cellStyle name="40% - Accent6 41 3 3 2" xfId="50865" xr:uid="{77635B74-4E1C-41A5-9F8B-714C40D4C6D4}"/>
    <cellStyle name="40% - Accent6 41 3 4" xfId="36308" xr:uid="{79AACDE3-FBB4-4886-9A00-87C607CAF325}"/>
    <cellStyle name="40% - Accent6 41 4" xfId="9040" xr:uid="{027E1C9A-B85F-4DD8-8211-CBB47EB19E38}"/>
    <cellStyle name="40% - Accent6 41 4 2" xfId="14752" xr:uid="{BBCCD952-DB4C-4EE5-ADED-2227120DF650}"/>
    <cellStyle name="40% - Accent6 41 4 2 2" xfId="43430" xr:uid="{DEF79611-0B46-414B-BD75-540997888847}"/>
    <cellStyle name="40% - Accent6 41 4 3" xfId="23605" xr:uid="{0C18CF5F-089F-457A-BE1A-6568AB960C62}"/>
    <cellStyle name="40% - Accent6 41 4 3 2" xfId="52282" xr:uid="{19803D43-77A2-4227-BF15-418367BE0AA8}"/>
    <cellStyle name="40% - Accent6 41 4 4" xfId="37725" xr:uid="{FF2D22BF-A67A-4262-9308-B5503A24F669}"/>
    <cellStyle name="40% - Accent6 41 5" xfId="16267" xr:uid="{113E37F7-2E07-44A2-A2EA-0F85A032E219}"/>
    <cellStyle name="40% - Accent6 41 5 2" xfId="25120" xr:uid="{87E19AA0-4738-482A-B7DB-8B93B9BEC6F1}"/>
    <cellStyle name="40% - Accent6 41 5 2 2" xfId="53797" xr:uid="{7E1F117A-19BB-4C32-ABF8-D310CF87F276}"/>
    <cellStyle name="40% - Accent6 41 5 3" xfId="44945" xr:uid="{BC419BB7-2FDB-47CC-B86F-D13E49CD4639}"/>
    <cellStyle name="40% - Accent6 41 6" xfId="17826" xr:uid="{A6699844-5920-4B35-8313-0A1A7BDBDC5D}"/>
    <cellStyle name="40% - Accent6 41 6 2" xfId="26679" xr:uid="{0EBE8513-8B71-4191-9B7A-5137BB64FFC5}"/>
    <cellStyle name="40% - Accent6 41 6 2 2" xfId="55356" xr:uid="{085940CB-FB34-4E31-8ED8-4DE4A64AA2C2}"/>
    <cellStyle name="40% - Accent6 41 6 3" xfId="46504" xr:uid="{580AE1EA-C478-4E1A-AADC-F805D21575F7}"/>
    <cellStyle name="40% - Accent6 41 7" xfId="10567" xr:uid="{E1F9BE9A-B624-4531-8BC5-9FA1C9299DD4}"/>
    <cellStyle name="40% - Accent6 41 7 2" xfId="28272" xr:uid="{677683F8-0051-4F08-A68F-C22108FFC6CF}"/>
    <cellStyle name="40% - Accent6 41 7 2 2" xfId="56949" xr:uid="{1FE8C50C-FF06-4F6F-B009-576C5534CB51}"/>
    <cellStyle name="40% - Accent6 41 7 3" xfId="39245" xr:uid="{3F63679D-E84E-4E0A-99BB-157577A66B84}"/>
    <cellStyle name="40% - Accent6 41 8" xfId="19420" xr:uid="{32485044-79DF-4FDF-9460-CE4C1F6636A3}"/>
    <cellStyle name="40% - Accent6 41 8 2" xfId="48097" xr:uid="{46ACD1A9-FB54-4BF1-AB80-65C5211B4795}"/>
    <cellStyle name="40% - Accent6 41 9" xfId="33540" xr:uid="{94945C50-75D7-432A-8458-A9186999E7A1}"/>
    <cellStyle name="40% - Accent6 42" xfId="4877" xr:uid="{F73E62AA-F80F-40D4-82B3-F21BDE35ADD6}"/>
    <cellStyle name="40% - Accent6 42 2" xfId="6228" xr:uid="{418A705E-5177-46E4-8587-AA379C1DE29F}"/>
    <cellStyle name="40% - Accent6 42 2 2" xfId="11940" xr:uid="{3694BD14-6840-472E-9A16-77B9B9E5DB3C}"/>
    <cellStyle name="40% - Accent6 42 2 2 2" xfId="40618" xr:uid="{FEFFDE95-EC81-4B39-80C2-214393DC48FB}"/>
    <cellStyle name="40% - Accent6 42 2 3" xfId="20793" xr:uid="{DCF44742-BDD7-4F1C-9543-EF41D80A4799}"/>
    <cellStyle name="40% - Accent6 42 2 3 2" xfId="49470" xr:uid="{5038B300-4490-4D40-A08D-6020C25987AF}"/>
    <cellStyle name="40% - Accent6 42 2 4" xfId="34913" xr:uid="{772F43D2-BCF7-4ED1-89EC-92EAD3F1097E}"/>
    <cellStyle name="40% - Accent6 42 3" xfId="7645" xr:uid="{82EAFB72-F9DE-490D-83AF-8DDD2FAD42DB}"/>
    <cellStyle name="40% - Accent6 42 3 2" xfId="13357" xr:uid="{27D7016B-37F2-4FCA-A843-CA4200F458FE}"/>
    <cellStyle name="40% - Accent6 42 3 2 2" xfId="42035" xr:uid="{E4AA14A8-F100-47CB-9B34-B4C3BF77C867}"/>
    <cellStyle name="40% - Accent6 42 3 3" xfId="22210" xr:uid="{8C43E153-59D2-4DBF-BA62-9A64ED723589}"/>
    <cellStyle name="40% - Accent6 42 3 3 2" xfId="50887" xr:uid="{950CEC0B-624F-4CCC-9076-89261D82D34B}"/>
    <cellStyle name="40% - Accent6 42 3 4" xfId="36330" xr:uid="{55C1FB52-B21D-4773-81D5-0AFD8D86EF66}"/>
    <cellStyle name="40% - Accent6 42 4" xfId="9062" xr:uid="{8406CE1A-3460-4C72-95E5-C889FE1499DC}"/>
    <cellStyle name="40% - Accent6 42 4 2" xfId="14774" xr:uid="{915DA3DF-4C99-4158-9735-123E06913C46}"/>
    <cellStyle name="40% - Accent6 42 4 2 2" xfId="43452" xr:uid="{DAB22104-8E60-4C97-B941-251E697A8242}"/>
    <cellStyle name="40% - Accent6 42 4 3" xfId="23627" xr:uid="{8A947FC9-29FD-481B-9F5D-292F915E61C9}"/>
    <cellStyle name="40% - Accent6 42 4 3 2" xfId="52304" xr:uid="{4F98932E-08B3-44BE-8D87-987FEEE7A7E6}"/>
    <cellStyle name="40% - Accent6 42 4 4" xfId="37747" xr:uid="{79D4FB2D-F2F0-4A8B-A5B2-0518DC0A136B}"/>
    <cellStyle name="40% - Accent6 42 5" xfId="16289" xr:uid="{526F876C-E638-4D71-82E1-9AC91974C329}"/>
    <cellStyle name="40% - Accent6 42 5 2" xfId="25142" xr:uid="{D64B04FF-3B7B-47B3-9F2B-274BE6F3BA35}"/>
    <cellStyle name="40% - Accent6 42 5 2 2" xfId="53819" xr:uid="{5FAB0A89-B8EE-4B63-BCC6-0299C6D63BCE}"/>
    <cellStyle name="40% - Accent6 42 5 3" xfId="44967" xr:uid="{620B69E9-8494-4A9E-AEFC-98B62ADCA6EC}"/>
    <cellStyle name="40% - Accent6 42 6" xfId="17848" xr:uid="{ED453F98-4435-4A86-A807-8CE1B5D8292C}"/>
    <cellStyle name="40% - Accent6 42 6 2" xfId="26701" xr:uid="{01832756-501C-4835-9AA1-6C6BB19E29E6}"/>
    <cellStyle name="40% - Accent6 42 6 2 2" xfId="55378" xr:uid="{404B6292-2087-47A9-ACC1-7B22A0058B52}"/>
    <cellStyle name="40% - Accent6 42 6 3" xfId="46526" xr:uid="{D8469EF6-EE47-40A4-8B3D-8DEC4AAE7AB5}"/>
    <cellStyle name="40% - Accent6 42 7" xfId="10589" xr:uid="{D888EDA6-3D62-46AF-8B21-1AEC8C76227C}"/>
    <cellStyle name="40% - Accent6 42 7 2" xfId="28294" xr:uid="{4A6DFB46-735E-4ED8-859A-3ECCD8169378}"/>
    <cellStyle name="40% - Accent6 42 7 2 2" xfId="56971" xr:uid="{AEFB3C38-AD5D-48CE-A5A9-C8ED00696B14}"/>
    <cellStyle name="40% - Accent6 42 7 3" xfId="39267" xr:uid="{F1795E5F-41D0-4D37-A63C-F2498E04CC05}"/>
    <cellStyle name="40% - Accent6 42 8" xfId="19442" xr:uid="{850FBBA4-4A7C-4127-9452-1644B5BC57F2}"/>
    <cellStyle name="40% - Accent6 42 8 2" xfId="48119" xr:uid="{11F60D78-685B-42B3-AEE0-ABD69B17A42A}"/>
    <cellStyle name="40% - Accent6 42 9" xfId="33562" xr:uid="{F08B41E5-C94E-463A-889B-D3EDA6DBD545}"/>
    <cellStyle name="40% - Accent6 43" xfId="4899" xr:uid="{A54AB4B9-E2F0-45EE-95F7-12330B5FA36A}"/>
    <cellStyle name="40% - Accent6 43 2" xfId="6250" xr:uid="{461BAC0D-7D1F-447B-A5A1-768FC0F438A5}"/>
    <cellStyle name="40% - Accent6 43 2 2" xfId="11962" xr:uid="{4AE68631-C297-4B8E-80DC-6FA75A81F350}"/>
    <cellStyle name="40% - Accent6 43 2 2 2" xfId="40640" xr:uid="{1AEE0659-AAB2-469E-A99D-642441BB7844}"/>
    <cellStyle name="40% - Accent6 43 2 3" xfId="20815" xr:uid="{836687A2-50B0-40DD-AD9E-230433224AAD}"/>
    <cellStyle name="40% - Accent6 43 2 3 2" xfId="49492" xr:uid="{4AF3A4D3-11A6-4C0B-ADF0-87182E6C8335}"/>
    <cellStyle name="40% - Accent6 43 2 4" xfId="34935" xr:uid="{CF16E93E-D5F6-410A-BFEB-614ED34C6CD1}"/>
    <cellStyle name="40% - Accent6 43 3" xfId="7667" xr:uid="{731159BD-0527-4D4A-B4EB-09C594744645}"/>
    <cellStyle name="40% - Accent6 43 3 2" xfId="13379" xr:uid="{1E46D3F9-57E3-47A5-9DB9-981585188BB3}"/>
    <cellStyle name="40% - Accent6 43 3 2 2" xfId="42057" xr:uid="{3AAE2D1F-06C5-443A-BB2E-CD11BC68562A}"/>
    <cellStyle name="40% - Accent6 43 3 3" xfId="22232" xr:uid="{C39F7E0C-BFAF-464B-97AD-EEC6A737A8E7}"/>
    <cellStyle name="40% - Accent6 43 3 3 2" xfId="50909" xr:uid="{76FC27C0-55B0-4050-A412-183F3FF9C737}"/>
    <cellStyle name="40% - Accent6 43 3 4" xfId="36352" xr:uid="{AC53AE80-618C-438D-BBCE-B22AFD2B12AE}"/>
    <cellStyle name="40% - Accent6 43 4" xfId="9084" xr:uid="{04E8AD80-1839-489D-93C7-6C18FD697846}"/>
    <cellStyle name="40% - Accent6 43 4 2" xfId="14796" xr:uid="{8107B7A9-305B-47D2-AE4E-D11F0302484B}"/>
    <cellStyle name="40% - Accent6 43 4 2 2" xfId="43474" xr:uid="{9A391708-0DE9-4757-9AC4-25E33605397E}"/>
    <cellStyle name="40% - Accent6 43 4 3" xfId="23649" xr:uid="{784A187A-B261-4A92-B51C-EF1F17736439}"/>
    <cellStyle name="40% - Accent6 43 4 3 2" xfId="52326" xr:uid="{F44B6F3A-90F6-441C-86B5-8E124E08E75F}"/>
    <cellStyle name="40% - Accent6 43 4 4" xfId="37769" xr:uid="{B8ADD66A-9452-4762-94C6-6659936E1AC6}"/>
    <cellStyle name="40% - Accent6 43 5" xfId="16311" xr:uid="{48562F55-4C55-4FE9-BA55-3ECD3059CC91}"/>
    <cellStyle name="40% - Accent6 43 5 2" xfId="25164" xr:uid="{E456E7AF-BA74-4B86-9DEE-17E591981F9E}"/>
    <cellStyle name="40% - Accent6 43 5 2 2" xfId="53841" xr:uid="{5C56C3E9-FE46-4907-B1B4-6EF22B04E288}"/>
    <cellStyle name="40% - Accent6 43 5 3" xfId="44989" xr:uid="{5C502906-9A1D-44A6-9F42-1BD6E5C32F74}"/>
    <cellStyle name="40% - Accent6 43 6" xfId="17870" xr:uid="{7B501E27-724B-45D7-9483-7B99856B5658}"/>
    <cellStyle name="40% - Accent6 43 6 2" xfId="26723" xr:uid="{4EA471E7-06B0-4B77-9C8C-EBFA80F7D15A}"/>
    <cellStyle name="40% - Accent6 43 6 2 2" xfId="55400" xr:uid="{7529B047-16E8-4879-991D-564174D9F910}"/>
    <cellStyle name="40% - Accent6 43 6 3" xfId="46548" xr:uid="{5D1A9743-A029-47B9-BCFF-B74C5C2A2DA3}"/>
    <cellStyle name="40% - Accent6 43 7" xfId="10611" xr:uid="{2AAED40C-E3BE-4198-B24C-5D42A9C60B37}"/>
    <cellStyle name="40% - Accent6 43 7 2" xfId="28316" xr:uid="{493C012F-34BF-48D5-8DE3-D4B8978A52DD}"/>
    <cellStyle name="40% - Accent6 43 7 2 2" xfId="56993" xr:uid="{C593DAE1-BD5C-4B3A-9002-2DE3196129BC}"/>
    <cellStyle name="40% - Accent6 43 7 3" xfId="39289" xr:uid="{8A987E8B-2987-4C9F-8E18-4C37E8FD1674}"/>
    <cellStyle name="40% - Accent6 43 8" xfId="19464" xr:uid="{EB84C3F7-95BD-4B22-92ED-D5AA6E5C47F6}"/>
    <cellStyle name="40% - Accent6 43 8 2" xfId="48141" xr:uid="{9BB19C42-FCB2-4021-9392-51597EB01292}"/>
    <cellStyle name="40% - Accent6 43 9" xfId="33584" xr:uid="{A850DE82-6216-4341-A0ED-DEA28AAD7B1B}"/>
    <cellStyle name="40% - Accent6 44" xfId="4921" xr:uid="{5249FD7F-6966-49E8-8FBF-5B642D6A0409}"/>
    <cellStyle name="40% - Accent6 44 2" xfId="6272" xr:uid="{8EDE2F2E-E20C-469F-859A-2BAB25B99417}"/>
    <cellStyle name="40% - Accent6 44 2 2" xfId="11984" xr:uid="{4305FFE4-7FD5-440B-A418-5858DF826CD5}"/>
    <cellStyle name="40% - Accent6 44 2 2 2" xfId="40662" xr:uid="{FBD2CBCA-AA5B-4EDC-8E12-136E9B3BDF73}"/>
    <cellStyle name="40% - Accent6 44 2 3" xfId="20837" xr:uid="{EF65C439-90D2-43E2-975B-E3F33DCE837C}"/>
    <cellStyle name="40% - Accent6 44 2 3 2" xfId="49514" xr:uid="{5819E6A2-409B-451C-8771-1B16F963EC38}"/>
    <cellStyle name="40% - Accent6 44 2 4" xfId="34957" xr:uid="{454A87D8-5572-4AC0-A930-F9D3E7515595}"/>
    <cellStyle name="40% - Accent6 44 3" xfId="7689" xr:uid="{09F7F6BB-4A68-4E7F-8CDA-0F6F2A57156C}"/>
    <cellStyle name="40% - Accent6 44 3 2" xfId="13401" xr:uid="{1367BC95-C7BC-4D7B-A79F-917EA1609A43}"/>
    <cellStyle name="40% - Accent6 44 3 2 2" xfId="42079" xr:uid="{CF6594A8-D507-4898-A502-02619F8AAC9B}"/>
    <cellStyle name="40% - Accent6 44 3 3" xfId="22254" xr:uid="{12C84AC2-63BE-478F-A801-A44BD26C1A4A}"/>
    <cellStyle name="40% - Accent6 44 3 3 2" xfId="50931" xr:uid="{453B558F-902E-4DB4-B8DD-7213CCBE2B56}"/>
    <cellStyle name="40% - Accent6 44 3 4" xfId="36374" xr:uid="{F537F10E-F0EA-415C-A554-2D514B7B681C}"/>
    <cellStyle name="40% - Accent6 44 4" xfId="9106" xr:uid="{24726ACE-5918-4518-9534-371E4E7EE13A}"/>
    <cellStyle name="40% - Accent6 44 4 2" xfId="14818" xr:uid="{334A93AF-EBFB-40A3-8504-52B23A16B3F9}"/>
    <cellStyle name="40% - Accent6 44 4 2 2" xfId="43496" xr:uid="{144A4C94-87D1-4273-A300-54120EA21CCB}"/>
    <cellStyle name="40% - Accent6 44 4 3" xfId="23671" xr:uid="{AACC0CF2-8A85-4216-B0BC-BF9992794C8A}"/>
    <cellStyle name="40% - Accent6 44 4 3 2" xfId="52348" xr:uid="{12BFC5C6-BD72-4B14-B382-B061F22906EF}"/>
    <cellStyle name="40% - Accent6 44 4 4" xfId="37791" xr:uid="{A118BB63-3D67-4B3A-8D63-C11CCA9230E6}"/>
    <cellStyle name="40% - Accent6 44 5" xfId="16333" xr:uid="{19C17CF3-91DA-4298-ABE4-18D23A511D51}"/>
    <cellStyle name="40% - Accent6 44 5 2" xfId="25186" xr:uid="{ACE5F052-E610-4011-993A-530178AD4C3B}"/>
    <cellStyle name="40% - Accent6 44 5 2 2" xfId="53863" xr:uid="{1BC67AC2-3FB3-4D22-8833-F0886A34E7BC}"/>
    <cellStyle name="40% - Accent6 44 5 3" xfId="45011" xr:uid="{488A45CF-C6D8-4277-BD6E-B1AB496E8898}"/>
    <cellStyle name="40% - Accent6 44 6" xfId="17892" xr:uid="{C20F1A0D-9D4F-4511-9A93-5370AB55C0FE}"/>
    <cellStyle name="40% - Accent6 44 6 2" xfId="26745" xr:uid="{626F8A13-E1FD-4E3D-8D4E-AB56DEC577A8}"/>
    <cellStyle name="40% - Accent6 44 6 2 2" xfId="55422" xr:uid="{9E3A62A1-C9C0-43D3-8FB2-3CF28A8AE763}"/>
    <cellStyle name="40% - Accent6 44 6 3" xfId="46570" xr:uid="{AC71FC48-6CC2-4AD9-8762-019FDF1E6E00}"/>
    <cellStyle name="40% - Accent6 44 7" xfId="10633" xr:uid="{577F68F3-B9D8-45D2-8995-0F9DAE050CEF}"/>
    <cellStyle name="40% - Accent6 44 7 2" xfId="28338" xr:uid="{142F82A3-1124-4AE3-8441-A0F5795CF38F}"/>
    <cellStyle name="40% - Accent6 44 7 2 2" xfId="57015" xr:uid="{EF3DEDFD-8FC5-4C14-A4E0-D381ACEA4380}"/>
    <cellStyle name="40% - Accent6 44 7 3" xfId="39311" xr:uid="{172DD071-6686-4AE6-B0DC-965C6C297D30}"/>
    <cellStyle name="40% - Accent6 44 8" xfId="19486" xr:uid="{D2820B6C-B936-4E22-BA2A-DA881C7ACE89}"/>
    <cellStyle name="40% - Accent6 44 8 2" xfId="48163" xr:uid="{FF5B63D6-C354-4AAF-8F8B-2B85E0A9E241}"/>
    <cellStyle name="40% - Accent6 44 9" xfId="33606" xr:uid="{F41461B5-C34C-4668-B8CB-1129453857E7}"/>
    <cellStyle name="40% - Accent6 45" xfId="4943" xr:uid="{38456109-03D6-4527-8679-ECE19C219566}"/>
    <cellStyle name="40% - Accent6 45 2" xfId="6294" xr:uid="{9557D278-EE0D-4B3F-9730-454C983CC6E5}"/>
    <cellStyle name="40% - Accent6 45 2 2" xfId="12006" xr:uid="{1DFEE203-45A6-4981-B2D1-AA47A4ECDC3B}"/>
    <cellStyle name="40% - Accent6 45 2 2 2" xfId="40684" xr:uid="{0613DB0E-125F-4941-BFCD-10917F8EB37A}"/>
    <cellStyle name="40% - Accent6 45 2 3" xfId="20859" xr:uid="{8B33AC59-93AC-46C9-B50E-8B3911923F88}"/>
    <cellStyle name="40% - Accent6 45 2 3 2" xfId="49536" xr:uid="{7982F519-CC79-48FB-A5E8-724A3806BC18}"/>
    <cellStyle name="40% - Accent6 45 2 4" xfId="34979" xr:uid="{811662F0-89E7-4F09-925C-069BDED0A7EE}"/>
    <cellStyle name="40% - Accent6 45 3" xfId="7711" xr:uid="{4BA187DB-837F-4513-92B5-B1001317C1BA}"/>
    <cellStyle name="40% - Accent6 45 3 2" xfId="13423" xr:uid="{A7259CA2-A769-4A50-BC66-B766D4705DD9}"/>
    <cellStyle name="40% - Accent6 45 3 2 2" xfId="42101" xr:uid="{3612B289-8609-4A89-8785-AF9D3E289D91}"/>
    <cellStyle name="40% - Accent6 45 3 3" xfId="22276" xr:uid="{2DDAD14B-71CC-4207-A948-4BEAF2AF143E}"/>
    <cellStyle name="40% - Accent6 45 3 3 2" xfId="50953" xr:uid="{FC5D27A5-0A31-4682-8428-AE2352E0510C}"/>
    <cellStyle name="40% - Accent6 45 3 4" xfId="36396" xr:uid="{1532AB29-9849-435F-8A42-E2F01D1CFEB6}"/>
    <cellStyle name="40% - Accent6 45 4" xfId="9128" xr:uid="{946AFD78-B6DB-4024-8545-D73F8221915F}"/>
    <cellStyle name="40% - Accent6 45 4 2" xfId="14840" xr:uid="{B608C0C3-F207-47AE-A768-EFEE9CEDCB69}"/>
    <cellStyle name="40% - Accent6 45 4 2 2" xfId="43518" xr:uid="{28B9B8FD-BBB0-46BE-A49C-D43A8ACC07D2}"/>
    <cellStyle name="40% - Accent6 45 4 3" xfId="23693" xr:uid="{4E9FA1E8-506B-4DF7-9054-792262C7EED2}"/>
    <cellStyle name="40% - Accent6 45 4 3 2" xfId="52370" xr:uid="{11BC22EA-7908-4643-B6D4-7FEC9C406448}"/>
    <cellStyle name="40% - Accent6 45 4 4" xfId="37813" xr:uid="{97FDDBC7-E720-4E6F-904E-0D5A52F068B6}"/>
    <cellStyle name="40% - Accent6 45 5" xfId="16355" xr:uid="{F01C8C12-F058-4FBD-AA89-A95DA4E48A26}"/>
    <cellStyle name="40% - Accent6 45 5 2" xfId="25208" xr:uid="{A6BE5F13-4049-4DB7-9676-2C826902DE54}"/>
    <cellStyle name="40% - Accent6 45 5 2 2" xfId="53885" xr:uid="{7B25A27E-CAC7-42DD-BD15-7A27FB3D3322}"/>
    <cellStyle name="40% - Accent6 45 5 3" xfId="45033" xr:uid="{C558B607-7922-4FE8-AB07-BC20BB39A046}"/>
    <cellStyle name="40% - Accent6 45 6" xfId="17914" xr:uid="{519E7AF9-5310-4E00-BA6E-8A3D079D00D9}"/>
    <cellStyle name="40% - Accent6 45 6 2" xfId="26767" xr:uid="{4D8C4065-BFC5-43A8-AF43-C910C4B2520C}"/>
    <cellStyle name="40% - Accent6 45 6 2 2" xfId="55444" xr:uid="{93CECA72-103A-4A4D-94FE-7E427F2D222B}"/>
    <cellStyle name="40% - Accent6 45 6 3" xfId="46592" xr:uid="{A4F171F6-8F2E-4635-AD33-F0C72F356F3A}"/>
    <cellStyle name="40% - Accent6 45 7" xfId="10655" xr:uid="{44A93334-FF67-4590-93C7-A1B454A94DCE}"/>
    <cellStyle name="40% - Accent6 45 7 2" xfId="28360" xr:uid="{89BE6C05-F92F-4F5D-8D3B-4677EC215AAC}"/>
    <cellStyle name="40% - Accent6 45 7 2 2" xfId="57037" xr:uid="{70BA3691-0016-42C3-89BE-80383F6A0764}"/>
    <cellStyle name="40% - Accent6 45 7 3" xfId="39333" xr:uid="{FE718183-1C88-4F71-91AB-6A2DC71FC005}"/>
    <cellStyle name="40% - Accent6 45 8" xfId="19508" xr:uid="{844CBE8C-C07A-49D5-8B77-DFD89A5241BE}"/>
    <cellStyle name="40% - Accent6 45 8 2" xfId="48185" xr:uid="{18A8E953-C8DC-40EA-A0CB-F306B3045EF4}"/>
    <cellStyle name="40% - Accent6 45 9" xfId="33628" xr:uid="{ED84A0F0-477C-4E13-9009-43807C308D9D}"/>
    <cellStyle name="40% - Accent6 46" xfId="4965" xr:uid="{EA900189-9DA3-4217-BB1A-3C359261E2AC}"/>
    <cellStyle name="40% - Accent6 46 2" xfId="6316" xr:uid="{6572B3D6-A877-44EC-84FA-CAAD57457E60}"/>
    <cellStyle name="40% - Accent6 46 2 2" xfId="12028" xr:uid="{377A4825-2628-4DCE-9C70-446F6E3E6236}"/>
    <cellStyle name="40% - Accent6 46 2 2 2" xfId="40706" xr:uid="{B48929B7-3225-4A96-978D-71AA825B5A3C}"/>
    <cellStyle name="40% - Accent6 46 2 3" xfId="20881" xr:uid="{19BD4664-3B00-4F6F-A04C-FF872BBD8577}"/>
    <cellStyle name="40% - Accent6 46 2 3 2" xfId="49558" xr:uid="{F4EB2FD3-8571-43D8-A11C-7102345C5EBF}"/>
    <cellStyle name="40% - Accent6 46 2 4" xfId="35001" xr:uid="{F585AFC3-20CA-49DF-965A-389A56A7AE01}"/>
    <cellStyle name="40% - Accent6 46 3" xfId="7733" xr:uid="{9C34C2E0-86DA-4245-9E64-9A415D943B28}"/>
    <cellStyle name="40% - Accent6 46 3 2" xfId="13445" xr:uid="{CA7521D4-7B0F-4778-8BB8-2EA95E13271F}"/>
    <cellStyle name="40% - Accent6 46 3 2 2" xfId="42123" xr:uid="{7D13EDC5-A70A-4114-88E2-288978BCEB03}"/>
    <cellStyle name="40% - Accent6 46 3 3" xfId="22298" xr:uid="{DEB0DF76-FF31-4F62-AD68-DADBE7300F48}"/>
    <cellStyle name="40% - Accent6 46 3 3 2" xfId="50975" xr:uid="{9A75DFB6-003F-4FBC-869A-3C72B1CE3724}"/>
    <cellStyle name="40% - Accent6 46 3 4" xfId="36418" xr:uid="{E3C3230D-5BBC-4A93-8441-D75C8EA71129}"/>
    <cellStyle name="40% - Accent6 46 4" xfId="9150" xr:uid="{0C95FCBF-EB56-4498-8D7C-406F4BCA6625}"/>
    <cellStyle name="40% - Accent6 46 4 2" xfId="14862" xr:uid="{135BCC7C-07BF-4B13-80B1-176747A05C51}"/>
    <cellStyle name="40% - Accent6 46 4 2 2" xfId="43540" xr:uid="{6603E65C-BACF-4D44-A6AF-57361847FAAC}"/>
    <cellStyle name="40% - Accent6 46 4 3" xfId="23715" xr:uid="{9EE25BC1-F833-4E28-8816-3968582D2E9E}"/>
    <cellStyle name="40% - Accent6 46 4 3 2" xfId="52392" xr:uid="{359FDC63-9BAA-46C9-8C71-76B133A1BD52}"/>
    <cellStyle name="40% - Accent6 46 4 4" xfId="37835" xr:uid="{F64AE654-1EC3-4541-AF71-8C7A332F4C15}"/>
    <cellStyle name="40% - Accent6 46 5" xfId="16377" xr:uid="{14BC8C33-223B-4759-9F6C-ED5659A9E349}"/>
    <cellStyle name="40% - Accent6 46 5 2" xfId="25230" xr:uid="{D794505A-AFF1-4ACE-9D1F-5B9BA55B8E94}"/>
    <cellStyle name="40% - Accent6 46 5 2 2" xfId="53907" xr:uid="{75FDCE17-1042-4D23-86E4-69DB353E82A5}"/>
    <cellStyle name="40% - Accent6 46 5 3" xfId="45055" xr:uid="{178FE36D-5A1B-4925-B19F-E7C6F8963673}"/>
    <cellStyle name="40% - Accent6 46 6" xfId="17936" xr:uid="{A01B05C7-A07D-42F4-9506-D7E23A7C62D9}"/>
    <cellStyle name="40% - Accent6 46 6 2" xfId="26789" xr:uid="{BBE77811-F2E3-48A9-BE2E-5B70F8ED8247}"/>
    <cellStyle name="40% - Accent6 46 6 2 2" xfId="55466" xr:uid="{36E2CEF7-870C-4F69-B425-129F3D4DE361}"/>
    <cellStyle name="40% - Accent6 46 6 3" xfId="46614" xr:uid="{D12EF12C-53E0-47FD-A770-A44808ADE1C1}"/>
    <cellStyle name="40% - Accent6 46 7" xfId="10677" xr:uid="{5286F9A6-7880-4A62-9A91-33C7B9F23B79}"/>
    <cellStyle name="40% - Accent6 46 7 2" xfId="28382" xr:uid="{7C3AD49A-080A-433F-A52A-8C5EB2883A52}"/>
    <cellStyle name="40% - Accent6 46 7 2 2" xfId="57059" xr:uid="{A2D8964D-0B41-4702-9977-79D4A5BA409C}"/>
    <cellStyle name="40% - Accent6 46 7 3" xfId="39355" xr:uid="{6AEB1523-682F-4C66-9569-54D45D4A84B4}"/>
    <cellStyle name="40% - Accent6 46 8" xfId="19530" xr:uid="{1CF4FA47-554F-40F5-BDFA-E6A86D9CB226}"/>
    <cellStyle name="40% - Accent6 46 8 2" xfId="48207" xr:uid="{58DBCE23-233C-4D70-B964-C3486D0E125D}"/>
    <cellStyle name="40% - Accent6 46 9" xfId="33650" xr:uid="{11611CEB-DB33-4378-9404-A235950DC573}"/>
    <cellStyle name="40% - Accent6 47" xfId="4987" xr:uid="{E5345978-3154-4EF9-A057-7E67BAE61971}"/>
    <cellStyle name="40% - Accent6 47 2" xfId="6338" xr:uid="{D518D1A5-7A50-41EF-8660-E2CC3D0588CB}"/>
    <cellStyle name="40% - Accent6 47 2 2" xfId="12050" xr:uid="{73F605D7-BE89-4DBB-A9D8-7F8AD6276B2A}"/>
    <cellStyle name="40% - Accent6 47 2 2 2" xfId="40728" xr:uid="{F2675705-A5AA-413D-B6DE-CD296B92194B}"/>
    <cellStyle name="40% - Accent6 47 2 3" xfId="20903" xr:uid="{C90B58A6-F839-4676-801F-811034B81054}"/>
    <cellStyle name="40% - Accent6 47 2 3 2" xfId="49580" xr:uid="{1BEDB0B6-3993-47BB-944C-8881A751C502}"/>
    <cellStyle name="40% - Accent6 47 2 4" xfId="35023" xr:uid="{7C5261D2-04B8-4C63-8CE5-D74F0842D863}"/>
    <cellStyle name="40% - Accent6 47 3" xfId="7755" xr:uid="{82ABD471-5077-4AFC-B63A-ED2638A8B54E}"/>
    <cellStyle name="40% - Accent6 47 3 2" xfId="13467" xr:uid="{FB4AA04C-E074-4B28-B01A-47E0F896DCD1}"/>
    <cellStyle name="40% - Accent6 47 3 2 2" xfId="42145" xr:uid="{04CF018E-DABA-4636-86FC-0A1C24EFE121}"/>
    <cellStyle name="40% - Accent6 47 3 3" xfId="22320" xr:uid="{00C83D1F-0056-4889-9211-AFB533E5F816}"/>
    <cellStyle name="40% - Accent6 47 3 3 2" xfId="50997" xr:uid="{45238C0C-1734-47AC-8202-BF6716D12FDD}"/>
    <cellStyle name="40% - Accent6 47 3 4" xfId="36440" xr:uid="{14F17285-5E48-45A1-97D2-3B8426644027}"/>
    <cellStyle name="40% - Accent6 47 4" xfId="9172" xr:uid="{51C58FF1-BC7A-4AED-9B8C-CD32E02C2009}"/>
    <cellStyle name="40% - Accent6 47 4 2" xfId="14884" xr:uid="{642334E2-92FD-4EB5-8F62-6BDB2E8243D6}"/>
    <cellStyle name="40% - Accent6 47 4 2 2" xfId="43562" xr:uid="{B4A724EB-9345-4131-B66A-DD9F22AB94A4}"/>
    <cellStyle name="40% - Accent6 47 4 3" xfId="23737" xr:uid="{5BF82EE4-3F64-44A8-AF53-8230FC5265DE}"/>
    <cellStyle name="40% - Accent6 47 4 3 2" xfId="52414" xr:uid="{5643E4F9-37F3-4D7A-B2BD-51B0912870CC}"/>
    <cellStyle name="40% - Accent6 47 4 4" xfId="37857" xr:uid="{A3523A72-6D7C-473A-95AA-D60A5BD8E321}"/>
    <cellStyle name="40% - Accent6 47 5" xfId="16399" xr:uid="{3E3CB614-8F95-4B2E-9857-04A76C8DC21C}"/>
    <cellStyle name="40% - Accent6 47 5 2" xfId="25252" xr:uid="{79741A3F-EE3E-4172-A7EE-227E19A46BF9}"/>
    <cellStyle name="40% - Accent6 47 5 2 2" xfId="53929" xr:uid="{981CBF1E-86EE-4EF3-8828-513471399049}"/>
    <cellStyle name="40% - Accent6 47 5 3" xfId="45077" xr:uid="{8D13C533-5503-4AE2-9487-D0B46D786949}"/>
    <cellStyle name="40% - Accent6 47 6" xfId="17958" xr:uid="{7E5AF6DF-9087-4CD8-91F5-0B207271A1B9}"/>
    <cellStyle name="40% - Accent6 47 6 2" xfId="26811" xr:uid="{24FCE70C-A2E1-478F-838C-6AE24D64EFC9}"/>
    <cellStyle name="40% - Accent6 47 6 2 2" xfId="55488" xr:uid="{8D730FC7-B7A6-4E5A-AF58-844B46A7226C}"/>
    <cellStyle name="40% - Accent6 47 6 3" xfId="46636" xr:uid="{223CFDA7-9151-45B4-9BFB-168E1CBB1441}"/>
    <cellStyle name="40% - Accent6 47 7" xfId="10699" xr:uid="{71F2894E-41C8-46E2-833D-D64F20666E4F}"/>
    <cellStyle name="40% - Accent6 47 7 2" xfId="28404" xr:uid="{4DF30446-595A-4C1F-B1EE-374BD3065718}"/>
    <cellStyle name="40% - Accent6 47 7 2 2" xfId="57081" xr:uid="{79BAC995-E8F6-4902-AAFE-0F785C52EDAC}"/>
    <cellStyle name="40% - Accent6 47 7 3" xfId="39377" xr:uid="{C78386C6-38FF-4887-98CC-E128B7C4D2BB}"/>
    <cellStyle name="40% - Accent6 47 8" xfId="19552" xr:uid="{F469546A-9DBB-4308-A6F8-BE6DB9C9C767}"/>
    <cellStyle name="40% - Accent6 47 8 2" xfId="48229" xr:uid="{4726E4C3-4885-4201-999E-555E95E560E8}"/>
    <cellStyle name="40% - Accent6 47 9" xfId="33672" xr:uid="{8326D52A-EEB1-40ED-8946-2E8874D9C9DA}"/>
    <cellStyle name="40% - Accent6 48" xfId="5009" xr:uid="{2A6CF831-C65A-4CD4-AF5B-511EE48DFDD1}"/>
    <cellStyle name="40% - Accent6 48 2" xfId="6360" xr:uid="{D12CA562-8548-45BE-81A8-37ECC78B2007}"/>
    <cellStyle name="40% - Accent6 48 2 2" xfId="12072" xr:uid="{CB93982F-BB37-443D-B17B-59A83221827E}"/>
    <cellStyle name="40% - Accent6 48 2 2 2" xfId="40750" xr:uid="{9B76F7C3-6377-42D0-86EB-62AB61276870}"/>
    <cellStyle name="40% - Accent6 48 2 3" xfId="20925" xr:uid="{A4B83070-2E86-4713-BB73-455937612D0C}"/>
    <cellStyle name="40% - Accent6 48 2 3 2" xfId="49602" xr:uid="{793BAEDB-A458-4E65-B4C5-D9BE03B36EB2}"/>
    <cellStyle name="40% - Accent6 48 2 4" xfId="35045" xr:uid="{8C2B1B03-F7DE-47E2-8BD1-D25165F01F7B}"/>
    <cellStyle name="40% - Accent6 48 3" xfId="7777" xr:uid="{251858FA-53AD-4963-B0EE-FA687100F952}"/>
    <cellStyle name="40% - Accent6 48 3 2" xfId="13489" xr:uid="{F2A02AB5-4935-44A1-9440-600E55F29405}"/>
    <cellStyle name="40% - Accent6 48 3 2 2" xfId="42167" xr:uid="{9C5670F0-047D-44DE-B4DA-D409E0BA7FB2}"/>
    <cellStyle name="40% - Accent6 48 3 3" xfId="22342" xr:uid="{14A4F659-1C3D-49CD-8B5E-E62C53C3CDA5}"/>
    <cellStyle name="40% - Accent6 48 3 3 2" xfId="51019" xr:uid="{ED121283-B35D-470A-9C2B-ACADB34598EB}"/>
    <cellStyle name="40% - Accent6 48 3 4" xfId="36462" xr:uid="{3BB6C9EF-F516-45E0-98B0-91370166EEE7}"/>
    <cellStyle name="40% - Accent6 48 4" xfId="9194" xr:uid="{BADCB4B2-1776-4889-8191-14A5A67D1DDE}"/>
    <cellStyle name="40% - Accent6 48 4 2" xfId="14906" xr:uid="{1C84A01E-09E0-4E70-A615-FC9A47DC7596}"/>
    <cellStyle name="40% - Accent6 48 4 2 2" xfId="43584" xr:uid="{8BB96769-B3DF-4AFD-81A4-946B748C8C82}"/>
    <cellStyle name="40% - Accent6 48 4 3" xfId="23759" xr:uid="{BD99CD3F-564B-496F-B2D1-9A8E1225F89A}"/>
    <cellStyle name="40% - Accent6 48 4 3 2" xfId="52436" xr:uid="{758632BF-AA94-4C92-B5DA-47DFA4481540}"/>
    <cellStyle name="40% - Accent6 48 4 4" xfId="37879" xr:uid="{B5B1D06F-3921-4205-9A2F-510FBE538E44}"/>
    <cellStyle name="40% - Accent6 48 5" xfId="16421" xr:uid="{03D0E87F-AA01-4EAE-B4FF-5FDC8E0D3596}"/>
    <cellStyle name="40% - Accent6 48 5 2" xfId="25274" xr:uid="{A09F8E14-E880-43BC-9B31-11F2E5DCA24C}"/>
    <cellStyle name="40% - Accent6 48 5 2 2" xfId="53951" xr:uid="{704A68CA-11DB-4C7F-98CE-035D18105DB4}"/>
    <cellStyle name="40% - Accent6 48 5 3" xfId="45099" xr:uid="{A251972D-DC09-4E7D-B96D-3D825BD56A51}"/>
    <cellStyle name="40% - Accent6 48 6" xfId="17980" xr:uid="{196401BF-A007-4BE9-9A81-A529C0324915}"/>
    <cellStyle name="40% - Accent6 48 6 2" xfId="26833" xr:uid="{CF8AE6A4-C466-4C94-86BD-A3335825D727}"/>
    <cellStyle name="40% - Accent6 48 6 2 2" xfId="55510" xr:uid="{A50E7C0F-DEE6-4C1C-BF08-5BA0FB47E2B1}"/>
    <cellStyle name="40% - Accent6 48 6 3" xfId="46658" xr:uid="{6365033F-84E6-4D06-AC92-7C007F53C453}"/>
    <cellStyle name="40% - Accent6 48 7" xfId="10721" xr:uid="{D05CEB59-09CB-4904-A45F-324E9AAB0BC5}"/>
    <cellStyle name="40% - Accent6 48 7 2" xfId="28426" xr:uid="{BDAA76D9-F7A8-48D0-AC89-CB9E9A187F2F}"/>
    <cellStyle name="40% - Accent6 48 7 2 2" xfId="57103" xr:uid="{D41214EF-EB3C-4B89-90C6-96DF3B332B4B}"/>
    <cellStyle name="40% - Accent6 48 7 3" xfId="39399" xr:uid="{2CC12199-4922-494B-9A0B-26369F6D72AC}"/>
    <cellStyle name="40% - Accent6 48 8" xfId="19574" xr:uid="{4C58B37B-EBCD-40C1-A07F-81FBB6790D2D}"/>
    <cellStyle name="40% - Accent6 48 8 2" xfId="48251" xr:uid="{E3F5CD4C-E717-4FA1-BAC9-E510C27EE991}"/>
    <cellStyle name="40% - Accent6 48 9" xfId="33694" xr:uid="{8505A442-6AF6-47DA-99C9-A9760365450C}"/>
    <cellStyle name="40% - Accent6 49" xfId="5031" xr:uid="{48ABEF77-EABE-411C-B591-DA93FC29F06F}"/>
    <cellStyle name="40% - Accent6 49 2" xfId="6382" xr:uid="{CFF6D7E5-E77B-40C5-BC94-575B5CBD3CE3}"/>
    <cellStyle name="40% - Accent6 49 2 2" xfId="12094" xr:uid="{E796DEF8-9383-4D05-A73F-06A2661C1D76}"/>
    <cellStyle name="40% - Accent6 49 2 2 2" xfId="40772" xr:uid="{1D17246F-42F8-4A8E-8EB6-B59C7B2CF8EC}"/>
    <cellStyle name="40% - Accent6 49 2 3" xfId="20947" xr:uid="{258ED14D-1CF1-459C-BE35-3706F0E5C30B}"/>
    <cellStyle name="40% - Accent6 49 2 3 2" xfId="49624" xr:uid="{E186BB75-C187-4F66-9B72-7813EC0F4444}"/>
    <cellStyle name="40% - Accent6 49 2 4" xfId="35067" xr:uid="{5A9120DF-9C1F-4D6B-B6FD-A0C5E521D368}"/>
    <cellStyle name="40% - Accent6 49 3" xfId="7799" xr:uid="{71B02088-B24A-47AE-B2BA-3AFBB26D4721}"/>
    <cellStyle name="40% - Accent6 49 3 2" xfId="13511" xr:uid="{77F932D6-96A5-49AE-B3E7-F1CD8252DB5F}"/>
    <cellStyle name="40% - Accent6 49 3 2 2" xfId="42189" xr:uid="{5DAC64D4-0874-479D-B562-2DDC5AA115AA}"/>
    <cellStyle name="40% - Accent6 49 3 3" xfId="22364" xr:uid="{DBE42D82-D2C5-45C6-BF1C-9512A6985397}"/>
    <cellStyle name="40% - Accent6 49 3 3 2" xfId="51041" xr:uid="{51F0D319-F3C9-4F15-9701-C416A47E3DB5}"/>
    <cellStyle name="40% - Accent6 49 3 4" xfId="36484" xr:uid="{79C301E0-B834-4AE1-A314-4CC5075D763E}"/>
    <cellStyle name="40% - Accent6 49 4" xfId="9216" xr:uid="{C6846278-EDBB-43A0-B9CA-76B757837770}"/>
    <cellStyle name="40% - Accent6 49 4 2" xfId="14928" xr:uid="{E7440D7E-723A-477D-8B56-52AC165DD470}"/>
    <cellStyle name="40% - Accent6 49 4 2 2" xfId="43606" xr:uid="{B0045FA8-D4C3-4683-9729-82187F9E10E9}"/>
    <cellStyle name="40% - Accent6 49 4 3" xfId="23781" xr:uid="{FBBEDF74-CE83-44FD-9177-457F5F62235A}"/>
    <cellStyle name="40% - Accent6 49 4 3 2" xfId="52458" xr:uid="{BA8C1F12-BDE8-42CA-9F54-5A64CC46A120}"/>
    <cellStyle name="40% - Accent6 49 4 4" xfId="37901" xr:uid="{2644CA6B-C2E0-4D41-A68C-3D5178B75FEC}"/>
    <cellStyle name="40% - Accent6 49 5" xfId="16443" xr:uid="{728662B4-8CF4-4872-8378-890515F66923}"/>
    <cellStyle name="40% - Accent6 49 5 2" xfId="25296" xr:uid="{BD7F51D6-09C7-4BE9-9B03-C814A5B48DB3}"/>
    <cellStyle name="40% - Accent6 49 5 2 2" xfId="53973" xr:uid="{2C52FAC5-64A4-4766-B2F7-545CE83DE226}"/>
    <cellStyle name="40% - Accent6 49 5 3" xfId="45121" xr:uid="{612FFFD8-2573-4F8C-94B8-2DC9561FB039}"/>
    <cellStyle name="40% - Accent6 49 6" xfId="18002" xr:uid="{B6FA2D63-1C4C-43F9-BFC0-E5D3AB93C667}"/>
    <cellStyle name="40% - Accent6 49 6 2" xfId="26855" xr:uid="{8AF3697C-D815-4A22-A662-5E3BCC53C8C5}"/>
    <cellStyle name="40% - Accent6 49 6 2 2" xfId="55532" xr:uid="{7DBB9B52-CCA2-424D-92D0-D24B15033F3F}"/>
    <cellStyle name="40% - Accent6 49 6 3" xfId="46680" xr:uid="{C1396A92-46CC-4097-A6C2-0A39D9354296}"/>
    <cellStyle name="40% - Accent6 49 7" xfId="10743" xr:uid="{E31E91ED-8370-47B2-B3BC-136077375006}"/>
    <cellStyle name="40% - Accent6 49 7 2" xfId="28448" xr:uid="{BBF2E0CC-7218-4318-B95C-7306186CED00}"/>
    <cellStyle name="40% - Accent6 49 7 2 2" xfId="57125" xr:uid="{820FDE2C-475E-4F83-8598-93CD6AAD5652}"/>
    <cellStyle name="40% - Accent6 49 7 3" xfId="39421" xr:uid="{7DF5052B-085A-49B6-A70F-54EE83913BFB}"/>
    <cellStyle name="40% - Accent6 49 8" xfId="19596" xr:uid="{103ABDC5-FD24-46EA-8851-B6C7A2E2A040}"/>
    <cellStyle name="40% - Accent6 49 8 2" xfId="48273" xr:uid="{DE14AD1F-2ED0-45C4-8D48-6A85A948BB65}"/>
    <cellStyle name="40% - Accent6 49 9" xfId="33716" xr:uid="{CBDE0DCE-F6A0-4418-9312-075053640AF6}"/>
    <cellStyle name="40% - Accent6 5" xfId="256" xr:uid="{805C2C7C-3084-4852-A4B4-F77479A59B34}"/>
    <cellStyle name="40% - Accent6 5 10" xfId="4063" xr:uid="{C6B12D90-2429-4FA9-9007-35350ED33784}"/>
    <cellStyle name="40% - Accent6 5 10 2" xfId="32748" xr:uid="{46E97D36-1C0E-4D30-89AD-EC6A4CD3A2B9}"/>
    <cellStyle name="40% - Accent6 5 11" xfId="9775" xr:uid="{897EDE38-3463-4A43-A7DE-3A181368C4B1}"/>
    <cellStyle name="40% - Accent6 5 11 2" xfId="38453" xr:uid="{9EE59A45-2ACA-4D90-9931-29596B8B983A}"/>
    <cellStyle name="40% - Accent6 5 12" xfId="18628" xr:uid="{437A06C5-02E7-47F0-9A86-9711796ABDA0}"/>
    <cellStyle name="40% - Accent6 5 12 2" xfId="47305" xr:uid="{E6E74D0B-820E-4A9A-939E-93A8F3D6C5E0}"/>
    <cellStyle name="40% - Accent6 5 13" xfId="29173" xr:uid="{70C31FD8-CEA1-42F8-A9F8-A25F27B76232}"/>
    <cellStyle name="40% - Accent6 5 2" xfId="333" xr:uid="{7A25D91A-C659-4F57-A780-613001A2427B}"/>
    <cellStyle name="40% - Accent6 5 2 2" xfId="2300" xr:uid="{F7070552-2CCA-48D3-958C-E32D9D7C1836}"/>
    <cellStyle name="40% - Accent6 5 2 2 2" xfId="31040" xr:uid="{460B58A8-E3EB-47D4-A60F-69D1B45B3CE5}"/>
    <cellStyle name="40% - Accent6 5 2 3" xfId="5414" xr:uid="{867A5C76-2DB2-47C7-B2E9-2B1774C50BCA}"/>
    <cellStyle name="40% - Accent6 5 2 3 2" xfId="34099" xr:uid="{A9E34A29-92D7-49DE-9111-BD4C5756DA7E}"/>
    <cellStyle name="40% - Accent6 5 2 4" xfId="11126" xr:uid="{375D784A-8B79-46CC-B3A3-91C3F446C778}"/>
    <cellStyle name="40% - Accent6 5 2 4 2" xfId="39804" xr:uid="{888BCFAD-1410-4317-ADAF-7840A6AFFF3E}"/>
    <cellStyle name="40% - Accent6 5 2 5" xfId="19979" xr:uid="{49C77C93-8315-43B0-AF49-325A3E961F3E}"/>
    <cellStyle name="40% - Accent6 5 2 5 2" xfId="48656" xr:uid="{43AA3EAE-A306-4CF8-95F0-8E6233C57AB6}"/>
    <cellStyle name="40% - Accent6 5 2 6" xfId="29247" xr:uid="{AA1E817D-05EF-4E8E-A268-B07CD0C16302}"/>
    <cellStyle name="40% - Accent6 5 3" xfId="442" xr:uid="{ED73F6D8-5BDC-4E05-B3AF-74441831E672}"/>
    <cellStyle name="40% - Accent6 5 3 2" xfId="2396" xr:uid="{D37D696F-2F3A-427E-AE2B-969DE929C1C7}"/>
    <cellStyle name="40% - Accent6 5 3 2 2" xfId="31136" xr:uid="{4DD0564A-6915-4CED-926B-4CDABFDF0522}"/>
    <cellStyle name="40% - Accent6 5 3 3" xfId="6831" xr:uid="{F82DF4CB-E141-4A97-82CC-2DE7A497CA83}"/>
    <cellStyle name="40% - Accent6 5 3 3 2" xfId="35516" xr:uid="{6F423616-F0FE-479C-8C68-8FE36A12B2F2}"/>
    <cellStyle name="40% - Accent6 5 3 4" xfId="12543" xr:uid="{D06F7AB6-FC4E-450A-B3B8-829583CEB18E}"/>
    <cellStyle name="40% - Accent6 5 3 4 2" xfId="41221" xr:uid="{732E85C4-51A7-4B76-8778-9769A76F811A}"/>
    <cellStyle name="40% - Accent6 5 3 5" xfId="21396" xr:uid="{182E9971-BEEE-4F22-B5F6-F433B4B7566E}"/>
    <cellStyle name="40% - Accent6 5 3 5 2" xfId="50073" xr:uid="{101923F5-677A-4258-84AF-B7092A27A8A1}"/>
    <cellStyle name="40% - Accent6 5 3 6" xfId="29343" xr:uid="{97493F0B-42AB-4FFE-AF0F-19B2A0BFBC0C}"/>
    <cellStyle name="40% - Accent6 5 4" xfId="561" xr:uid="{6766E006-CA9E-4FF7-8F43-294989D96852}"/>
    <cellStyle name="40% - Accent6 5 4 2" xfId="2515" xr:uid="{7D4E101A-B3D7-493C-8A44-FFBC4758FE30}"/>
    <cellStyle name="40% - Accent6 5 4 2 2" xfId="31255" xr:uid="{F51D4E7A-354C-4E92-9908-38422D42ABD3}"/>
    <cellStyle name="40% - Accent6 5 4 3" xfId="8248" xr:uid="{0342A243-C2B7-48E3-B060-49A43CCF4C73}"/>
    <cellStyle name="40% - Accent6 5 4 3 2" xfId="36933" xr:uid="{8E544943-7E63-41F0-B3E1-45CDF29371A0}"/>
    <cellStyle name="40% - Accent6 5 4 4" xfId="13960" xr:uid="{8EC1891E-9F1A-4FC5-8882-49879F8AE8AC}"/>
    <cellStyle name="40% - Accent6 5 4 4 2" xfId="42638" xr:uid="{D1E08697-F9DE-4369-9889-8AAE57B177EA}"/>
    <cellStyle name="40% - Accent6 5 4 5" xfId="22813" xr:uid="{37507D0E-BA28-4075-985B-ABA9C3D2DE87}"/>
    <cellStyle name="40% - Accent6 5 4 5 2" xfId="51490" xr:uid="{5B604496-3A06-4299-8E36-8B9622DE6E6D}"/>
    <cellStyle name="40% - Accent6 5 4 6" xfId="29462" xr:uid="{1CCFAA6E-6673-4368-8D00-B3C9F09C1583}"/>
    <cellStyle name="40% - Accent6 5 5" xfId="702" xr:uid="{137B5A20-106D-4AC7-AFCE-A7457BD69B07}"/>
    <cellStyle name="40% - Accent6 5 5 2" xfId="2656" xr:uid="{3AA5F640-7163-43F0-BFED-D67DD8400A89}"/>
    <cellStyle name="40% - Accent6 5 5 2 2" xfId="31396" xr:uid="{84765666-B427-4489-9875-6FB5A12C8728}"/>
    <cellStyle name="40% - Accent6 5 5 3" xfId="15475" xr:uid="{8479649E-236E-49A6-89FF-81D7E28C5AF8}"/>
    <cellStyle name="40% - Accent6 5 5 3 2" xfId="44153" xr:uid="{75AD2992-A4A5-4CDA-A487-324C88BB81EF}"/>
    <cellStyle name="40% - Accent6 5 5 4" xfId="24328" xr:uid="{97C7AE49-90B7-466D-AEF5-9959F3D3B18C}"/>
    <cellStyle name="40% - Accent6 5 5 4 2" xfId="53005" xr:uid="{14226E66-5351-4B11-9153-90CF80D7FCF3}"/>
    <cellStyle name="40% - Accent6 5 5 5" xfId="29603" xr:uid="{8A19E06E-3995-456B-8FB8-3F3643F61343}"/>
    <cellStyle name="40% - Accent6 5 6" xfId="975" xr:uid="{E2676C3A-A5B5-4CE6-9963-8B07C7D4C444}"/>
    <cellStyle name="40% - Accent6 5 6 2" xfId="2929" xr:uid="{58C27993-527B-4F26-8A6F-7B3E062423C1}"/>
    <cellStyle name="40% - Accent6 5 6 2 2" xfId="31669" xr:uid="{192F18F3-BCD6-448D-B600-8870AE58A070}"/>
    <cellStyle name="40% - Accent6 5 6 3" xfId="17034" xr:uid="{A79BE362-72DE-4021-BCA3-29A9C93E0B5B}"/>
    <cellStyle name="40% - Accent6 5 6 3 2" xfId="45712" xr:uid="{12312FEE-D4F8-42B7-BA1B-FF3681B4C61A}"/>
    <cellStyle name="40% - Accent6 5 6 4" xfId="25887" xr:uid="{D0E4AA92-59B6-483B-8826-348C03920F7F}"/>
    <cellStyle name="40% - Accent6 5 6 4 2" xfId="54564" xr:uid="{3358C697-63B4-4EA6-8E31-A5C56E9E2F78}"/>
    <cellStyle name="40% - Accent6 5 6 5" xfId="29876" xr:uid="{5C5D475A-F21F-4B54-8146-ECFA99378EF3}"/>
    <cellStyle name="40% - Accent6 5 7" xfId="1270" xr:uid="{F4AC7450-DE7C-44CD-A4F7-B3434A36A905}"/>
    <cellStyle name="40% - Accent6 5 7 2" xfId="3224" xr:uid="{1CEEFCB3-AF7E-4F4D-BC81-952D31DA9FAE}"/>
    <cellStyle name="40% - Accent6 5 7 2 2" xfId="31964" xr:uid="{D645A41A-47BE-4970-BB57-D4A0308C93A5}"/>
    <cellStyle name="40% - Accent6 5 7 3" xfId="27480" xr:uid="{FF977508-D521-4A6D-981B-C663E904E9BE}"/>
    <cellStyle name="40% - Accent6 5 7 3 2" xfId="56157" xr:uid="{1079009C-88D4-49A0-8CA7-37BD76CF83A8}"/>
    <cellStyle name="40% - Accent6 5 7 4" xfId="30171" xr:uid="{E7B4F55E-0780-4799-99CC-176145BB7E2D}"/>
    <cellStyle name="40% - Accent6 5 8" xfId="1609" xr:uid="{8DF10B81-2C84-46B1-9169-3426F9F865FE}"/>
    <cellStyle name="40% - Accent6 5 8 2" xfId="3563" xr:uid="{6E8EAF3D-9B61-4061-A65B-14EA0111D3C8}"/>
    <cellStyle name="40% - Accent6 5 8 2 2" xfId="32303" xr:uid="{1F2CE97C-DDFC-4194-BCB3-6EAECC15285B}"/>
    <cellStyle name="40% - Accent6 5 8 3" xfId="30510" xr:uid="{FEE96D19-CD34-4C20-80A9-90A8A02894A3}"/>
    <cellStyle name="40% - Accent6 5 9" xfId="2224" xr:uid="{1519EFFF-D72A-4A0B-B617-4AF09C344B94}"/>
    <cellStyle name="40% - Accent6 5 9 2" xfId="30965" xr:uid="{1FC5301B-EDC1-4858-B445-3A57C80F189D}"/>
    <cellStyle name="40% - Accent6 50" xfId="5053" xr:uid="{A9801445-CD87-4918-8068-BE1334002481}"/>
    <cellStyle name="40% - Accent6 50 2" xfId="6404" xr:uid="{734B0274-7E8A-408F-8FDF-0EC855DC0779}"/>
    <cellStyle name="40% - Accent6 50 2 2" xfId="12116" xr:uid="{61DAAC7A-4A44-4196-9605-1E851BE8EAC7}"/>
    <cellStyle name="40% - Accent6 50 2 2 2" xfId="40794" xr:uid="{9083EFC5-44C0-4205-9919-C06DE6BCC5BA}"/>
    <cellStyle name="40% - Accent6 50 2 3" xfId="20969" xr:uid="{352E8FF0-5EE2-47DF-9994-111040A0D806}"/>
    <cellStyle name="40% - Accent6 50 2 3 2" xfId="49646" xr:uid="{FA173648-4B0D-45C3-B753-D10E3E572294}"/>
    <cellStyle name="40% - Accent6 50 2 4" xfId="35089" xr:uid="{C071C975-5671-4D33-BEA4-4C43E12C2D78}"/>
    <cellStyle name="40% - Accent6 50 3" xfId="7821" xr:uid="{F7A0EF3D-AB4C-4EEA-A0D9-948BDDB0D8AD}"/>
    <cellStyle name="40% - Accent6 50 3 2" xfId="13533" xr:uid="{DB29D2CB-20F3-45DA-89FF-3274F4EAACD2}"/>
    <cellStyle name="40% - Accent6 50 3 2 2" xfId="42211" xr:uid="{2C7FF64B-C14A-4741-89F4-F13486456EB9}"/>
    <cellStyle name="40% - Accent6 50 3 3" xfId="22386" xr:uid="{3B8C6267-FAA3-44C4-AC83-48217616BD07}"/>
    <cellStyle name="40% - Accent6 50 3 3 2" xfId="51063" xr:uid="{EF4A4F53-7C4C-4428-AAB7-60384B2B93CC}"/>
    <cellStyle name="40% - Accent6 50 3 4" xfId="36506" xr:uid="{85E28FE9-7A7A-425A-8407-CFAC32C81F79}"/>
    <cellStyle name="40% - Accent6 50 4" xfId="9238" xr:uid="{45A2E694-2BD2-4CBC-8FDE-7A72D0DF1B16}"/>
    <cellStyle name="40% - Accent6 50 4 2" xfId="14950" xr:uid="{94C69EA6-1285-4EA4-81AE-A2EE1CD20C5E}"/>
    <cellStyle name="40% - Accent6 50 4 2 2" xfId="43628" xr:uid="{2EEFD33E-31F8-4A86-B00F-5C4254A24432}"/>
    <cellStyle name="40% - Accent6 50 4 3" xfId="23803" xr:uid="{AEF92407-E889-4D53-A8CB-2E0A5275B8FE}"/>
    <cellStyle name="40% - Accent6 50 4 3 2" xfId="52480" xr:uid="{5B31830C-BA6B-425A-BCA2-17ADB7548AF7}"/>
    <cellStyle name="40% - Accent6 50 4 4" xfId="37923" xr:uid="{46CE08F9-7C4C-4CE9-BE44-A4312EC246D3}"/>
    <cellStyle name="40% - Accent6 50 5" xfId="16465" xr:uid="{E3CB435F-670E-4552-9D90-5A1D805992EB}"/>
    <cellStyle name="40% - Accent6 50 5 2" xfId="25318" xr:uid="{F4414678-8E43-45E8-9D43-CEA9DAE9D55E}"/>
    <cellStyle name="40% - Accent6 50 5 2 2" xfId="53995" xr:uid="{7F9EDE28-0192-4D28-87BE-81A718ADF307}"/>
    <cellStyle name="40% - Accent6 50 5 3" xfId="45143" xr:uid="{213D8A43-2B62-45F0-946B-14E5EEB9BF20}"/>
    <cellStyle name="40% - Accent6 50 6" xfId="18024" xr:uid="{7355B3A2-ECED-4390-A9F2-7B5D4CB00EE6}"/>
    <cellStyle name="40% - Accent6 50 6 2" xfId="26877" xr:uid="{8D7417E3-CC24-4B7A-BFE9-3BF47609039B}"/>
    <cellStyle name="40% - Accent6 50 6 2 2" xfId="55554" xr:uid="{31BF1113-1261-47E3-9A21-293ACF602C85}"/>
    <cellStyle name="40% - Accent6 50 6 3" xfId="46702" xr:uid="{8BE140AE-302F-4AD3-B73A-D3EB0B946CE3}"/>
    <cellStyle name="40% - Accent6 50 7" xfId="10765" xr:uid="{FA8574FE-200B-43A9-854E-ED2FD77BC15A}"/>
    <cellStyle name="40% - Accent6 50 7 2" xfId="28470" xr:uid="{FA99F034-6D35-4BDA-B2BA-E13890681B2C}"/>
    <cellStyle name="40% - Accent6 50 7 2 2" xfId="57147" xr:uid="{261CDF14-9861-4AAB-94E1-99AFBA8D4C64}"/>
    <cellStyle name="40% - Accent6 50 7 3" xfId="39443" xr:uid="{81E591E9-CAB6-4F82-AE89-53C97563793C}"/>
    <cellStyle name="40% - Accent6 50 8" xfId="19618" xr:uid="{B535A27B-542A-4121-AD4E-163FBB842100}"/>
    <cellStyle name="40% - Accent6 50 8 2" xfId="48295" xr:uid="{FCD1F25F-50B2-458D-93B4-8AB0DF3E1B7B}"/>
    <cellStyle name="40% - Accent6 50 9" xfId="33738" xr:uid="{58E912C7-70D7-4C4C-BBC3-B1F8AA67D276}"/>
    <cellStyle name="40% - Accent6 51" xfId="5075" xr:uid="{6E671DF9-2121-4E1C-9498-FE817C844EFA}"/>
    <cellStyle name="40% - Accent6 51 2" xfId="6426" xr:uid="{DC4B0DBC-F8CA-46DA-8542-2AFD5EA524D5}"/>
    <cellStyle name="40% - Accent6 51 2 2" xfId="12138" xr:uid="{CEBA51F8-DE0E-45DA-8979-60D116909B90}"/>
    <cellStyle name="40% - Accent6 51 2 2 2" xfId="40816" xr:uid="{51E9A935-8E0C-463B-BEFF-29438CAA5462}"/>
    <cellStyle name="40% - Accent6 51 2 3" xfId="20991" xr:uid="{54AC0E21-7909-4C58-839F-B9345A9F805C}"/>
    <cellStyle name="40% - Accent6 51 2 3 2" xfId="49668" xr:uid="{29D6038E-6EE1-4CAA-AEA7-91BD4663CE87}"/>
    <cellStyle name="40% - Accent6 51 2 4" xfId="35111" xr:uid="{34E02C4D-B54B-45A4-B5E8-8EE5214796AF}"/>
    <cellStyle name="40% - Accent6 51 3" xfId="7843" xr:uid="{48CF6A50-E852-42F0-B865-4FAAA6FCDD68}"/>
    <cellStyle name="40% - Accent6 51 3 2" xfId="13555" xr:uid="{EB49AB54-429C-421D-8A90-0E30D1F08D99}"/>
    <cellStyle name="40% - Accent6 51 3 2 2" xfId="42233" xr:uid="{AFAA5A40-3ECC-483D-962A-9D12C5A08CF2}"/>
    <cellStyle name="40% - Accent6 51 3 3" xfId="22408" xr:uid="{6392932C-8998-4225-BA8D-B870F751FAAF}"/>
    <cellStyle name="40% - Accent6 51 3 3 2" xfId="51085" xr:uid="{DCE11F49-97CE-4897-8AA7-257E4C4E0E78}"/>
    <cellStyle name="40% - Accent6 51 3 4" xfId="36528" xr:uid="{D25B49B7-414F-4070-B6E6-F109B5EE7091}"/>
    <cellStyle name="40% - Accent6 51 4" xfId="9260" xr:uid="{49197B97-6B5E-4F83-8CDC-5CB38C1A87C7}"/>
    <cellStyle name="40% - Accent6 51 4 2" xfId="14972" xr:uid="{CDB7B1B8-E16B-4174-B28C-D71B8CD51B02}"/>
    <cellStyle name="40% - Accent6 51 4 2 2" xfId="43650" xr:uid="{6FC224DA-8538-4742-A1B6-A781BF8DF723}"/>
    <cellStyle name="40% - Accent6 51 4 3" xfId="23825" xr:uid="{0D74603D-0E21-4ABC-8CF3-51588445836C}"/>
    <cellStyle name="40% - Accent6 51 4 3 2" xfId="52502" xr:uid="{1034EC1E-01AF-4251-AA90-F50ABB83BA6D}"/>
    <cellStyle name="40% - Accent6 51 4 4" xfId="37945" xr:uid="{330F7775-72E7-4B76-84FF-5981B1B0755D}"/>
    <cellStyle name="40% - Accent6 51 5" xfId="16487" xr:uid="{F0426FF1-1E4F-4C1C-A9D8-B4610AF39174}"/>
    <cellStyle name="40% - Accent6 51 5 2" xfId="25340" xr:uid="{A2B66037-A88F-4985-8030-6BC8855960B9}"/>
    <cellStyle name="40% - Accent6 51 5 2 2" xfId="54017" xr:uid="{472A152C-DB2B-434D-8451-2C4E5CCBF6CC}"/>
    <cellStyle name="40% - Accent6 51 5 3" xfId="45165" xr:uid="{230C92BA-53C4-4C9F-A293-EFD28F832189}"/>
    <cellStyle name="40% - Accent6 51 6" xfId="18046" xr:uid="{446967BD-6B71-45FA-AF3B-AB6A057A8612}"/>
    <cellStyle name="40% - Accent6 51 6 2" xfId="26899" xr:uid="{65E611F3-FD07-4B70-A0F0-7A8B95DF379D}"/>
    <cellStyle name="40% - Accent6 51 6 2 2" xfId="55576" xr:uid="{2281D142-C449-46DD-9482-E22C5C3FFA43}"/>
    <cellStyle name="40% - Accent6 51 6 3" xfId="46724" xr:uid="{C5A7ADA0-35AA-43EC-9F72-B530A543C66B}"/>
    <cellStyle name="40% - Accent6 51 7" xfId="10787" xr:uid="{6FDBAAF0-5E29-4D30-A05C-313BA7D66E39}"/>
    <cellStyle name="40% - Accent6 51 7 2" xfId="28492" xr:uid="{A646433C-C861-47E8-9F0C-0806A48CEA74}"/>
    <cellStyle name="40% - Accent6 51 7 2 2" xfId="57169" xr:uid="{43F34D7C-4E2A-4FB4-9F36-CC6184BDA4B4}"/>
    <cellStyle name="40% - Accent6 51 7 3" xfId="39465" xr:uid="{47809804-A230-4A3A-AC0A-86747C610CF8}"/>
    <cellStyle name="40% - Accent6 51 8" xfId="19640" xr:uid="{B04431E5-C62B-40C2-BC3B-774C1750691B}"/>
    <cellStyle name="40% - Accent6 51 8 2" xfId="48317" xr:uid="{8D7D09A5-A2CC-452E-80DD-B9A07C7EFDE1}"/>
    <cellStyle name="40% - Accent6 51 9" xfId="33760" xr:uid="{EBC7A5EB-C524-44FF-BE77-2E90FC909751}"/>
    <cellStyle name="40% - Accent6 52" xfId="5097" xr:uid="{C079EC15-BE5A-497C-97ED-5867AF8C047D}"/>
    <cellStyle name="40% - Accent6 52 2" xfId="6448" xr:uid="{2359D411-DC81-4036-A813-08B6FE2795C6}"/>
    <cellStyle name="40% - Accent6 52 2 2" xfId="12160" xr:uid="{AB04FCE4-9367-4B82-9009-98E234CD0187}"/>
    <cellStyle name="40% - Accent6 52 2 2 2" xfId="40838" xr:uid="{68D21186-68AE-4078-959E-0823C2945E6C}"/>
    <cellStyle name="40% - Accent6 52 2 3" xfId="21013" xr:uid="{5BA77562-8D0D-4914-947A-99CA2EAECAE9}"/>
    <cellStyle name="40% - Accent6 52 2 3 2" xfId="49690" xr:uid="{C07CD199-76E1-4AE6-B91F-52D5B4E95EE1}"/>
    <cellStyle name="40% - Accent6 52 2 4" xfId="35133" xr:uid="{CEDE469C-B0F7-4F37-AF0E-AF3E2C9150F8}"/>
    <cellStyle name="40% - Accent6 52 3" xfId="7865" xr:uid="{23479146-8FD4-4C31-AB6F-D1A47D39EE33}"/>
    <cellStyle name="40% - Accent6 52 3 2" xfId="13577" xr:uid="{DAB6536F-FCE7-4003-938F-E6866365838D}"/>
    <cellStyle name="40% - Accent6 52 3 2 2" xfId="42255" xr:uid="{09E2B725-142D-44C4-BA11-745FC866A92B}"/>
    <cellStyle name="40% - Accent6 52 3 3" xfId="22430" xr:uid="{64AE1396-6482-4E25-B8FB-DF8C7158D252}"/>
    <cellStyle name="40% - Accent6 52 3 3 2" xfId="51107" xr:uid="{8A59E66C-F771-4E50-952F-2C10EC319CE4}"/>
    <cellStyle name="40% - Accent6 52 3 4" xfId="36550" xr:uid="{470E2AE4-4A70-4288-BD5C-251CDD7A306B}"/>
    <cellStyle name="40% - Accent6 52 4" xfId="9282" xr:uid="{E3165C4C-6CE5-4E24-AE58-D4CE2E4DCAE8}"/>
    <cellStyle name="40% - Accent6 52 4 2" xfId="14994" xr:uid="{BF5109E1-BC70-4FAD-9A15-EE22744013AC}"/>
    <cellStyle name="40% - Accent6 52 4 2 2" xfId="43672" xr:uid="{3AB422C2-8C50-4912-814F-359500F1BBB7}"/>
    <cellStyle name="40% - Accent6 52 4 3" xfId="23847" xr:uid="{E7B060E1-C843-4F71-B69D-3772B288A4BD}"/>
    <cellStyle name="40% - Accent6 52 4 3 2" xfId="52524" xr:uid="{8480224F-4D36-4933-BF0B-C6D648BD4DF5}"/>
    <cellStyle name="40% - Accent6 52 4 4" xfId="37967" xr:uid="{55CE7274-D173-45EC-91E9-13403354693F}"/>
    <cellStyle name="40% - Accent6 52 5" xfId="16509" xr:uid="{5402ABD2-5C8E-4AA9-82FF-6216D7B55ECE}"/>
    <cellStyle name="40% - Accent6 52 5 2" xfId="25362" xr:uid="{113A5431-C2C5-46ED-8348-5EA97C61828F}"/>
    <cellStyle name="40% - Accent6 52 5 2 2" xfId="54039" xr:uid="{ADD1D5AB-00A1-4B12-8231-D3CD426195D4}"/>
    <cellStyle name="40% - Accent6 52 5 3" xfId="45187" xr:uid="{E185FCBE-8C35-4CC0-9162-318EB782BE60}"/>
    <cellStyle name="40% - Accent6 52 6" xfId="18068" xr:uid="{A949761D-F83B-422C-B3DC-FFDFC3F062FC}"/>
    <cellStyle name="40% - Accent6 52 6 2" xfId="26921" xr:uid="{78324A35-5A35-4967-A4CD-39BC38262E5D}"/>
    <cellStyle name="40% - Accent6 52 6 2 2" xfId="55598" xr:uid="{19559128-4CE7-4391-80A7-0F32A81B218D}"/>
    <cellStyle name="40% - Accent6 52 6 3" xfId="46746" xr:uid="{D6CDC0B3-A7E0-4879-8AF4-2DDF58665E9D}"/>
    <cellStyle name="40% - Accent6 52 7" xfId="10809" xr:uid="{1ECF51F5-DD66-4784-8E82-52ECE0EB9A3C}"/>
    <cellStyle name="40% - Accent6 52 7 2" xfId="28514" xr:uid="{E3F85A23-B958-40AB-9367-5FFF2974B402}"/>
    <cellStyle name="40% - Accent6 52 7 2 2" xfId="57191" xr:uid="{9009CE65-62F0-4A92-BF04-023E437D9F87}"/>
    <cellStyle name="40% - Accent6 52 7 3" xfId="39487" xr:uid="{5DFC8430-4C87-4207-A804-6F899E7F9286}"/>
    <cellStyle name="40% - Accent6 52 8" xfId="19662" xr:uid="{69566349-735B-43A1-B7DD-FCF96EBAFCB1}"/>
    <cellStyle name="40% - Accent6 52 8 2" xfId="48339" xr:uid="{5CE9821F-D405-4271-8F7D-2455A029A349}"/>
    <cellStyle name="40% - Accent6 52 9" xfId="33782" xr:uid="{9B486D5E-687C-4049-BF69-0EC3A61097B2}"/>
    <cellStyle name="40% - Accent6 53" xfId="5119" xr:uid="{F5E24840-C561-40B3-A219-05613491A1B2}"/>
    <cellStyle name="40% - Accent6 53 2" xfId="6470" xr:uid="{14B2548B-1686-413E-9B9E-660A5E3FE784}"/>
    <cellStyle name="40% - Accent6 53 2 2" xfId="12182" xr:uid="{EB18E9B7-B439-4FC1-94A4-B9C92A6FF5D9}"/>
    <cellStyle name="40% - Accent6 53 2 2 2" xfId="40860" xr:uid="{45FCF614-3C66-4DDB-BADA-32AFC121EF5D}"/>
    <cellStyle name="40% - Accent6 53 2 3" xfId="21035" xr:uid="{439E4357-B296-4215-95D9-28DECEF6EA8A}"/>
    <cellStyle name="40% - Accent6 53 2 3 2" xfId="49712" xr:uid="{2F5194FF-7CA6-4868-B2C0-8B64BA7045A6}"/>
    <cellStyle name="40% - Accent6 53 2 4" xfId="35155" xr:uid="{552FC4FE-F810-4EC1-8750-4A329B5C1D2C}"/>
    <cellStyle name="40% - Accent6 53 3" xfId="7887" xr:uid="{B1695CCC-554A-4E85-90A6-D0E0070152C8}"/>
    <cellStyle name="40% - Accent6 53 3 2" xfId="13599" xr:uid="{64918CA1-C337-4EE5-982D-7EF4504112E5}"/>
    <cellStyle name="40% - Accent6 53 3 2 2" xfId="42277" xr:uid="{29CB08E6-57B4-4CC8-B3EE-01DF592F75F6}"/>
    <cellStyle name="40% - Accent6 53 3 3" xfId="22452" xr:uid="{84E69D71-0863-40DC-8E7A-7C3FEF1CBD28}"/>
    <cellStyle name="40% - Accent6 53 3 3 2" xfId="51129" xr:uid="{34C1A48D-54C6-44A8-B816-AD912AD52866}"/>
    <cellStyle name="40% - Accent6 53 3 4" xfId="36572" xr:uid="{1309D6C1-0A48-43EB-8E4F-A4CB620F1748}"/>
    <cellStyle name="40% - Accent6 53 4" xfId="9304" xr:uid="{DB528623-5072-4DF9-B29B-55116BCF9E2E}"/>
    <cellStyle name="40% - Accent6 53 4 2" xfId="15016" xr:uid="{79F70B0C-BC9E-4F3C-B7CA-813B10C357EC}"/>
    <cellStyle name="40% - Accent6 53 4 2 2" xfId="43694" xr:uid="{639E2988-9039-4FD6-89CF-3EDD68A9FE3B}"/>
    <cellStyle name="40% - Accent6 53 4 3" xfId="23869" xr:uid="{67008A80-0708-4065-BA90-3C15AC6514DF}"/>
    <cellStyle name="40% - Accent6 53 4 3 2" xfId="52546" xr:uid="{5F712E59-66D2-4837-ACE6-2385236B36C9}"/>
    <cellStyle name="40% - Accent6 53 4 4" xfId="37989" xr:uid="{81D8239A-E229-47BE-9912-4FC053EC6A20}"/>
    <cellStyle name="40% - Accent6 53 5" xfId="16531" xr:uid="{21A3A68A-A459-40FD-9AAD-1318AE906E31}"/>
    <cellStyle name="40% - Accent6 53 5 2" xfId="25384" xr:uid="{9E05B071-3F0F-45A9-9DBE-2238948ECCF5}"/>
    <cellStyle name="40% - Accent6 53 5 2 2" xfId="54061" xr:uid="{8817343C-1527-449A-B641-1C948346D2B2}"/>
    <cellStyle name="40% - Accent6 53 5 3" xfId="45209" xr:uid="{F0C0030E-654F-4DB1-9DAF-5B454C58EAB0}"/>
    <cellStyle name="40% - Accent6 53 6" xfId="18090" xr:uid="{3903C3E3-A3E0-448D-8274-EFA32C73C889}"/>
    <cellStyle name="40% - Accent6 53 6 2" xfId="26943" xr:uid="{3065681A-615C-4508-B83A-11C3F892986C}"/>
    <cellStyle name="40% - Accent6 53 6 2 2" xfId="55620" xr:uid="{F8A44968-09AB-42EC-A3AF-F35110D20BB3}"/>
    <cellStyle name="40% - Accent6 53 6 3" xfId="46768" xr:uid="{97F2C44D-4722-4481-8734-98A4A388C9AA}"/>
    <cellStyle name="40% - Accent6 53 7" xfId="10831" xr:uid="{A25EBDC6-8804-4AA4-B02C-C61E844F866D}"/>
    <cellStyle name="40% - Accent6 53 7 2" xfId="28536" xr:uid="{F9EF0423-9E98-44AE-A6E3-E98900C55F8C}"/>
    <cellStyle name="40% - Accent6 53 7 2 2" xfId="57213" xr:uid="{83A26428-5976-43B0-96ED-C926710DD622}"/>
    <cellStyle name="40% - Accent6 53 7 3" xfId="39509" xr:uid="{485CDF54-8997-4D3A-A55C-37ACE1EA55A5}"/>
    <cellStyle name="40% - Accent6 53 8" xfId="19684" xr:uid="{8E543856-DE6F-4620-9530-2DE40E791DCD}"/>
    <cellStyle name="40% - Accent6 53 8 2" xfId="48361" xr:uid="{56278BBE-37B2-47F3-BCA3-32E5B7EB83D0}"/>
    <cellStyle name="40% - Accent6 53 9" xfId="33804" xr:uid="{C1D4A944-956A-46C1-9F5D-4E9C26107BE5}"/>
    <cellStyle name="40% - Accent6 54" xfId="5141" xr:uid="{F9C8F141-C902-4E4D-825A-56C80AECA257}"/>
    <cellStyle name="40% - Accent6 54 2" xfId="6492" xr:uid="{FCD41C5F-EBE5-4DD1-A6C3-40A356F024FC}"/>
    <cellStyle name="40% - Accent6 54 2 2" xfId="12204" xr:uid="{041D2872-3ADC-420D-A055-41D7F57EB4F4}"/>
    <cellStyle name="40% - Accent6 54 2 2 2" xfId="40882" xr:uid="{38E51827-7B2C-4754-B92B-3D6EF6EFBA4B}"/>
    <cellStyle name="40% - Accent6 54 2 3" xfId="21057" xr:uid="{67F97C3F-100E-4C4F-9723-DECE34A52F11}"/>
    <cellStyle name="40% - Accent6 54 2 3 2" xfId="49734" xr:uid="{D67E61E8-BBC4-4F6D-8551-57AC21D7D955}"/>
    <cellStyle name="40% - Accent6 54 2 4" xfId="35177" xr:uid="{5D54014A-C087-4AA0-B8EA-52CC98DC59A4}"/>
    <cellStyle name="40% - Accent6 54 3" xfId="7909" xr:uid="{790B9980-F3A2-4ED8-A815-5086016105C7}"/>
    <cellStyle name="40% - Accent6 54 3 2" xfId="13621" xr:uid="{87E18D2F-CD80-4341-B720-1C5C0521DE5F}"/>
    <cellStyle name="40% - Accent6 54 3 2 2" xfId="42299" xr:uid="{E28F2E55-62A1-478F-98E7-9C7B1469C74C}"/>
    <cellStyle name="40% - Accent6 54 3 3" xfId="22474" xr:uid="{81DAE95F-44C0-4EDF-BDFA-44EB9864057C}"/>
    <cellStyle name="40% - Accent6 54 3 3 2" xfId="51151" xr:uid="{AA92C14D-F28B-4C9F-B0B8-F2AC905D4251}"/>
    <cellStyle name="40% - Accent6 54 3 4" xfId="36594" xr:uid="{7E03706D-89B6-45CD-B788-91A43A65C589}"/>
    <cellStyle name="40% - Accent6 54 4" xfId="9326" xr:uid="{9E15B205-4DC5-42C7-AAD4-2EA7B9AF88C5}"/>
    <cellStyle name="40% - Accent6 54 4 2" xfId="15038" xr:uid="{42EF6B90-BE97-4096-93D3-5F34AA1D60BD}"/>
    <cellStyle name="40% - Accent6 54 4 2 2" xfId="43716" xr:uid="{92BFC7BD-D842-474A-8102-6B86D2A0479F}"/>
    <cellStyle name="40% - Accent6 54 4 3" xfId="23891" xr:uid="{9432D86B-DA8C-4FC5-AB77-2D8C3C1D3C04}"/>
    <cellStyle name="40% - Accent6 54 4 3 2" xfId="52568" xr:uid="{CB3936FE-E6B6-4F2B-92D9-4A6CBE56FC96}"/>
    <cellStyle name="40% - Accent6 54 4 4" xfId="38011" xr:uid="{1406A408-CEB2-43F8-A27F-1221BDDD60CD}"/>
    <cellStyle name="40% - Accent6 54 5" xfId="16553" xr:uid="{058D725E-8696-4D76-BDE8-F3DE36817249}"/>
    <cellStyle name="40% - Accent6 54 5 2" xfId="25406" xr:uid="{1A0DC017-7A08-49F7-B39B-F4A279AE9A83}"/>
    <cellStyle name="40% - Accent6 54 5 2 2" xfId="54083" xr:uid="{A58A1F4E-B2E8-49FC-B6E5-F05DF1E91127}"/>
    <cellStyle name="40% - Accent6 54 5 3" xfId="45231" xr:uid="{907BB8D3-677F-4BEC-B603-E739E6905B1C}"/>
    <cellStyle name="40% - Accent6 54 6" xfId="18112" xr:uid="{A183C86F-8AC3-44A6-852E-3906299243CE}"/>
    <cellStyle name="40% - Accent6 54 6 2" xfId="26965" xr:uid="{FDEBE62D-B8AE-4D68-834A-C13D84ACA32E}"/>
    <cellStyle name="40% - Accent6 54 6 2 2" xfId="55642" xr:uid="{07DA9962-3F5B-4FDE-8B77-DBE1D3A89DF1}"/>
    <cellStyle name="40% - Accent6 54 6 3" xfId="46790" xr:uid="{D43012E9-AB35-48BA-8B71-6280C70A268F}"/>
    <cellStyle name="40% - Accent6 54 7" xfId="10853" xr:uid="{CDACA2B2-200F-47AD-ABAC-20AAE227AC75}"/>
    <cellStyle name="40% - Accent6 54 7 2" xfId="28558" xr:uid="{6A4B4363-9C97-4DC7-AA73-19974F3388FE}"/>
    <cellStyle name="40% - Accent6 54 7 2 2" xfId="57235" xr:uid="{B278ACC0-4FC4-4C86-8558-5EF699138A6F}"/>
    <cellStyle name="40% - Accent6 54 7 3" xfId="39531" xr:uid="{A206626A-78A2-41FF-A901-B25B57E86FD1}"/>
    <cellStyle name="40% - Accent6 54 8" xfId="19706" xr:uid="{E22E171A-E6F2-4DB6-BA31-764754769C45}"/>
    <cellStyle name="40% - Accent6 54 8 2" xfId="48383" xr:uid="{F72F6F38-E468-4EA5-A26E-961745693038}"/>
    <cellStyle name="40% - Accent6 54 9" xfId="33826" xr:uid="{19F09813-02C7-4485-A69A-43795EC43D3F}"/>
    <cellStyle name="40% - Accent6 55" xfId="5163" xr:uid="{EBB129F4-F0BE-40B1-A149-F56575EB6F8C}"/>
    <cellStyle name="40% - Accent6 55 2" xfId="6514" xr:uid="{CFE77136-4534-4DC7-A274-A382F0589EE2}"/>
    <cellStyle name="40% - Accent6 55 2 2" xfId="12226" xr:uid="{72A39373-F7BA-469F-9D72-BBBFE26E4D3D}"/>
    <cellStyle name="40% - Accent6 55 2 2 2" xfId="40904" xr:uid="{4D100B9A-48B3-46D0-B61D-CDA41ED38FD4}"/>
    <cellStyle name="40% - Accent6 55 2 3" xfId="21079" xr:uid="{8D1E9B19-42B3-46B8-96A1-38E9B939560B}"/>
    <cellStyle name="40% - Accent6 55 2 3 2" xfId="49756" xr:uid="{5CC19472-AF6A-412D-8CE2-F3330564003D}"/>
    <cellStyle name="40% - Accent6 55 2 4" xfId="35199" xr:uid="{7EEC8D71-2DDC-4461-826F-A32F3EDEAE8F}"/>
    <cellStyle name="40% - Accent6 55 3" xfId="7931" xr:uid="{90CF1975-89A1-49F0-BD1E-9A27BD2EE754}"/>
    <cellStyle name="40% - Accent6 55 3 2" xfId="13643" xr:uid="{59F30F62-68A5-4968-A901-B7E9B7BF68F5}"/>
    <cellStyle name="40% - Accent6 55 3 2 2" xfId="42321" xr:uid="{DFE5F179-E61B-4A1C-8C3B-2387ABCD5A69}"/>
    <cellStyle name="40% - Accent6 55 3 3" xfId="22496" xr:uid="{41A650FE-ABE1-4196-867A-6D613DEE2FC2}"/>
    <cellStyle name="40% - Accent6 55 3 3 2" xfId="51173" xr:uid="{03FA79E5-9155-4719-BEAF-C40EA3DDAA12}"/>
    <cellStyle name="40% - Accent6 55 3 4" xfId="36616" xr:uid="{C0D9E8FF-D379-494C-9500-B2299552E1EA}"/>
    <cellStyle name="40% - Accent6 55 4" xfId="9348" xr:uid="{74984A39-C942-4281-B67D-7698DEC5EBE4}"/>
    <cellStyle name="40% - Accent6 55 4 2" xfId="15060" xr:uid="{B719C4F3-1E03-4F49-9CD0-0ADB8BB2FB0E}"/>
    <cellStyle name="40% - Accent6 55 4 2 2" xfId="43738" xr:uid="{39561B20-A07A-4CEC-B141-C6DC1E6ADB44}"/>
    <cellStyle name="40% - Accent6 55 4 3" xfId="23913" xr:uid="{31B39162-5168-4ECA-BDCE-02DF1B4C00CE}"/>
    <cellStyle name="40% - Accent6 55 4 3 2" xfId="52590" xr:uid="{245F0389-3588-49C6-A677-C1051E6BFAE5}"/>
    <cellStyle name="40% - Accent6 55 4 4" xfId="38033" xr:uid="{32A5439C-FED3-48CD-BA1F-A8C7A6455DC2}"/>
    <cellStyle name="40% - Accent6 55 5" xfId="16575" xr:uid="{B86CC22C-910A-4A4E-9DC5-5796F13821EA}"/>
    <cellStyle name="40% - Accent6 55 5 2" xfId="25428" xr:uid="{B7A19C8F-38FA-4350-A9CC-094E2D7391C5}"/>
    <cellStyle name="40% - Accent6 55 5 2 2" xfId="54105" xr:uid="{F9689203-5809-40DF-80FA-B395D86EC5EA}"/>
    <cellStyle name="40% - Accent6 55 5 3" xfId="45253" xr:uid="{C09C59DB-1ABB-4A26-AFC6-2B00FC9CDAAD}"/>
    <cellStyle name="40% - Accent6 55 6" xfId="18134" xr:uid="{34E4042B-7E9F-43B2-A16A-61A06BDFA20B}"/>
    <cellStyle name="40% - Accent6 55 6 2" xfId="26987" xr:uid="{0CAD39F4-76D7-40A5-B9C4-9075B7072AEA}"/>
    <cellStyle name="40% - Accent6 55 6 2 2" xfId="55664" xr:uid="{6039A341-0BF6-4028-8C80-71194BB3A57E}"/>
    <cellStyle name="40% - Accent6 55 6 3" xfId="46812" xr:uid="{BA9667BE-2874-4A9C-9B4C-4A3CF1A119CC}"/>
    <cellStyle name="40% - Accent6 55 7" xfId="10875" xr:uid="{E2E40A45-F624-491D-A9C4-B732DBB95176}"/>
    <cellStyle name="40% - Accent6 55 7 2" xfId="28580" xr:uid="{5FE9C417-3215-4196-AD58-0F8DAAFAE40E}"/>
    <cellStyle name="40% - Accent6 55 7 2 2" xfId="57257" xr:uid="{57B043DB-EE07-4CEA-B9F6-376D8A38A165}"/>
    <cellStyle name="40% - Accent6 55 7 3" xfId="39553" xr:uid="{3C02F219-A35B-473E-ADA7-01691EDC518E}"/>
    <cellStyle name="40% - Accent6 55 8" xfId="19728" xr:uid="{B83D3B00-0E65-4EDF-8855-34FB6245BC13}"/>
    <cellStyle name="40% - Accent6 55 8 2" xfId="48405" xr:uid="{3C711785-A408-4060-80D9-C15008C17A66}"/>
    <cellStyle name="40% - Accent6 55 9" xfId="33848" xr:uid="{3DB3E943-899D-4A98-BBD2-E317CA2D557D}"/>
    <cellStyle name="40% - Accent6 56" xfId="5185" xr:uid="{EEC6EA33-071F-4A98-9679-2EC434C527AC}"/>
    <cellStyle name="40% - Accent6 56 2" xfId="6536" xr:uid="{29A64589-ECAC-4EDD-AE4F-681E4B8FB9E3}"/>
    <cellStyle name="40% - Accent6 56 2 2" xfId="12248" xr:uid="{66AF69BA-7D73-41A8-931A-30B63D73F4CE}"/>
    <cellStyle name="40% - Accent6 56 2 2 2" xfId="40926" xr:uid="{A4AC2E61-D012-465A-BF17-50A4E652A3B0}"/>
    <cellStyle name="40% - Accent6 56 2 3" xfId="21101" xr:uid="{D59E178D-7310-474C-A2D7-77FF1AFA137C}"/>
    <cellStyle name="40% - Accent6 56 2 3 2" xfId="49778" xr:uid="{FF2757D6-343B-4DF3-A373-739CFD290141}"/>
    <cellStyle name="40% - Accent6 56 2 4" xfId="35221" xr:uid="{749BB7C9-C04A-4057-9430-9103804953FE}"/>
    <cellStyle name="40% - Accent6 56 3" xfId="7953" xr:uid="{589C682C-3647-48A0-828B-48A4B03DCF54}"/>
    <cellStyle name="40% - Accent6 56 3 2" xfId="13665" xr:uid="{5996E407-0975-4507-9A07-69589CAA7AE7}"/>
    <cellStyle name="40% - Accent6 56 3 2 2" xfId="42343" xr:uid="{01D25A64-1869-4829-9832-D5FB0AE469EB}"/>
    <cellStyle name="40% - Accent6 56 3 3" xfId="22518" xr:uid="{DB2036B9-E38A-4456-8B43-9A11B67AFE68}"/>
    <cellStyle name="40% - Accent6 56 3 3 2" xfId="51195" xr:uid="{DDAF1F2F-BE36-4273-8591-E09D674DA2BC}"/>
    <cellStyle name="40% - Accent6 56 3 4" xfId="36638" xr:uid="{593EA74D-E656-44D2-97D8-C299DAD46F43}"/>
    <cellStyle name="40% - Accent6 56 4" xfId="9370" xr:uid="{4627FC29-42F5-44E8-92AE-287A8C0C373C}"/>
    <cellStyle name="40% - Accent6 56 4 2" xfId="15082" xr:uid="{4478E551-CCEA-4562-8D7D-91B83789B5E3}"/>
    <cellStyle name="40% - Accent6 56 4 2 2" xfId="43760" xr:uid="{39C75ABC-DA3E-413B-A119-7DFFEB3BAE4B}"/>
    <cellStyle name="40% - Accent6 56 4 3" xfId="23935" xr:uid="{4492366F-C102-4B63-B1BF-D29191C94AF4}"/>
    <cellStyle name="40% - Accent6 56 4 3 2" xfId="52612" xr:uid="{F1F7E824-CEF8-4366-93C3-3E3E352106DE}"/>
    <cellStyle name="40% - Accent6 56 4 4" xfId="38055" xr:uid="{4D8525AA-6DDC-4C59-89CF-8FF55C46FB62}"/>
    <cellStyle name="40% - Accent6 56 5" xfId="16597" xr:uid="{9A004F70-3DAD-4D00-8FBA-B2BDAE7F47E6}"/>
    <cellStyle name="40% - Accent6 56 5 2" xfId="25450" xr:uid="{B7B48BE3-048B-446A-8A6E-97252C1DA1AA}"/>
    <cellStyle name="40% - Accent6 56 5 2 2" xfId="54127" xr:uid="{C2D1592F-3944-45A2-BE88-9ED1FE4276D1}"/>
    <cellStyle name="40% - Accent6 56 5 3" xfId="45275" xr:uid="{8E5E6798-04B1-4D19-858D-13D16FE91A5F}"/>
    <cellStyle name="40% - Accent6 56 6" xfId="18156" xr:uid="{2394C9CC-55DA-40D1-9259-45BF66321432}"/>
    <cellStyle name="40% - Accent6 56 6 2" xfId="27009" xr:uid="{D17C4AD5-1E94-4CF9-90E4-D6D9110D52FC}"/>
    <cellStyle name="40% - Accent6 56 6 2 2" xfId="55686" xr:uid="{3B890838-0C26-4935-AF22-A1179DC08A87}"/>
    <cellStyle name="40% - Accent6 56 6 3" xfId="46834" xr:uid="{694752E9-488C-47D7-A69D-14D4EDE6509A}"/>
    <cellStyle name="40% - Accent6 56 7" xfId="10897" xr:uid="{80146FBB-80ED-4070-910A-F4649235C5D5}"/>
    <cellStyle name="40% - Accent6 56 7 2" xfId="28602" xr:uid="{6EA851A1-E241-47D2-8D69-32BCEF20BEAB}"/>
    <cellStyle name="40% - Accent6 56 7 2 2" xfId="57279" xr:uid="{D754BEB1-0BA8-4D81-AB5D-61C7B8982380}"/>
    <cellStyle name="40% - Accent6 56 7 3" xfId="39575" xr:uid="{A316D3B3-420D-4AD6-8E7D-D0E2123D717A}"/>
    <cellStyle name="40% - Accent6 56 8" xfId="19750" xr:uid="{1F88DE8B-8A66-40EE-AAEB-2DA22283FCD7}"/>
    <cellStyle name="40% - Accent6 56 8 2" xfId="48427" xr:uid="{B6883868-66F3-4071-A656-241306C57944}"/>
    <cellStyle name="40% - Accent6 56 9" xfId="33870" xr:uid="{43351C19-2A4A-454B-BF4E-437056011071}"/>
    <cellStyle name="40% - Accent6 57" xfId="5207" xr:uid="{C8793364-41AD-43D3-9937-DAEA61A16C3B}"/>
    <cellStyle name="40% - Accent6 57 2" xfId="6558" xr:uid="{32CAA94F-89A7-44D8-9739-F6AFD10C9568}"/>
    <cellStyle name="40% - Accent6 57 2 2" xfId="12270" xr:uid="{91448D35-701F-41B7-B457-37AD744A24F8}"/>
    <cellStyle name="40% - Accent6 57 2 2 2" xfId="40948" xr:uid="{A4F91E56-8B44-4D12-9A4D-EDC707BA7778}"/>
    <cellStyle name="40% - Accent6 57 2 3" xfId="21123" xr:uid="{833E4506-6715-40DF-B514-3CAB0D744BB2}"/>
    <cellStyle name="40% - Accent6 57 2 3 2" xfId="49800" xr:uid="{CD7093A8-797B-4728-A11D-BE5955ACF3F7}"/>
    <cellStyle name="40% - Accent6 57 2 4" xfId="35243" xr:uid="{52CADA4F-5AA6-4840-8505-A73DD8274881}"/>
    <cellStyle name="40% - Accent6 57 3" xfId="7975" xr:uid="{E0F937FC-2FB2-4957-B928-0E580DD0DA69}"/>
    <cellStyle name="40% - Accent6 57 3 2" xfId="13687" xr:uid="{11C4EA68-AC47-437F-BB2D-868C1FE42EFE}"/>
    <cellStyle name="40% - Accent6 57 3 2 2" xfId="42365" xr:uid="{F9E58BA5-36FF-44B2-AEDE-C5200258CAAE}"/>
    <cellStyle name="40% - Accent6 57 3 3" xfId="22540" xr:uid="{1AFF00A2-F1C6-4762-A440-FEC6CAA1FFF1}"/>
    <cellStyle name="40% - Accent6 57 3 3 2" xfId="51217" xr:uid="{10D6CCEF-6C1B-40A3-A733-8D16446D09F0}"/>
    <cellStyle name="40% - Accent6 57 3 4" xfId="36660" xr:uid="{BD04AC11-577C-4645-B539-34FCCAF2F281}"/>
    <cellStyle name="40% - Accent6 57 4" xfId="9392" xr:uid="{31C55729-482C-46A9-8348-AE9394268508}"/>
    <cellStyle name="40% - Accent6 57 4 2" xfId="15104" xr:uid="{15A79600-94E2-42C5-A49B-913465EF8F50}"/>
    <cellStyle name="40% - Accent6 57 4 2 2" xfId="43782" xr:uid="{07927C24-347F-4F4E-B37A-BF23E166B219}"/>
    <cellStyle name="40% - Accent6 57 4 3" xfId="23957" xr:uid="{454756E0-C979-4FB4-AF23-D345F9D816BD}"/>
    <cellStyle name="40% - Accent6 57 4 3 2" xfId="52634" xr:uid="{90E04106-BAEB-423B-BC03-30EBD1C76FFE}"/>
    <cellStyle name="40% - Accent6 57 4 4" xfId="38077" xr:uid="{E5835113-65D3-4170-A942-2E63AED30786}"/>
    <cellStyle name="40% - Accent6 57 5" xfId="16619" xr:uid="{44C05A80-A445-46E7-AC63-105377509CEB}"/>
    <cellStyle name="40% - Accent6 57 5 2" xfId="25472" xr:uid="{83CFB6D2-381C-4278-A923-4A32E153F870}"/>
    <cellStyle name="40% - Accent6 57 5 2 2" xfId="54149" xr:uid="{82331DF0-2D23-4CB6-BC70-303C711F9D12}"/>
    <cellStyle name="40% - Accent6 57 5 3" xfId="45297" xr:uid="{7DE18EFB-E30B-4CDC-A87B-7EAD7DA963B7}"/>
    <cellStyle name="40% - Accent6 57 6" xfId="18178" xr:uid="{F22B1731-218B-403D-84BD-37E893FEC7F9}"/>
    <cellStyle name="40% - Accent6 57 6 2" xfId="27031" xr:uid="{4D4B8D56-DA4D-4466-99BA-5757A4250BD3}"/>
    <cellStyle name="40% - Accent6 57 6 2 2" xfId="55708" xr:uid="{7CA6EC21-985F-4E33-BFA3-74D367AB60AC}"/>
    <cellStyle name="40% - Accent6 57 6 3" xfId="46856" xr:uid="{FD6454B2-EED5-4313-89BA-0BB050E5EC3B}"/>
    <cellStyle name="40% - Accent6 57 7" xfId="10919" xr:uid="{9110DBD5-D63E-4D82-9D31-6EA374EB4FC0}"/>
    <cellStyle name="40% - Accent6 57 7 2" xfId="28624" xr:uid="{71FE1E12-9568-44F6-8A7E-E161C4BED986}"/>
    <cellStyle name="40% - Accent6 57 7 2 2" xfId="57301" xr:uid="{4CD75AA4-7DB0-444F-8DF9-2E12646842BD}"/>
    <cellStyle name="40% - Accent6 57 7 3" xfId="39597" xr:uid="{F47B127A-8557-4361-9F6D-F73C8298873D}"/>
    <cellStyle name="40% - Accent6 57 8" xfId="19772" xr:uid="{F3016480-3949-4805-8571-A335553E2A66}"/>
    <cellStyle name="40% - Accent6 57 8 2" xfId="48449" xr:uid="{3E4A7B10-03E2-44D6-B9FB-F89B9273FFA5}"/>
    <cellStyle name="40% - Accent6 57 9" xfId="33892" xr:uid="{91666604-E8F7-4D2A-986D-1C6A4EEC4E32}"/>
    <cellStyle name="40% - Accent6 58" xfId="5229" xr:uid="{F60EBBD2-D24A-47EF-938D-864F40CCA9C0}"/>
    <cellStyle name="40% - Accent6 58 2" xfId="6580" xr:uid="{AB38B287-8C2E-4846-8E73-48452D27C83A}"/>
    <cellStyle name="40% - Accent6 58 2 2" xfId="12292" xr:uid="{6D99F8E1-4188-4298-ABE6-F5F427F7C658}"/>
    <cellStyle name="40% - Accent6 58 2 2 2" xfId="40970" xr:uid="{37F66A79-DC59-4BF6-8FD8-FC8ABE89D504}"/>
    <cellStyle name="40% - Accent6 58 2 3" xfId="21145" xr:uid="{330FF053-8A40-45C6-974C-94F1920A65BA}"/>
    <cellStyle name="40% - Accent6 58 2 3 2" xfId="49822" xr:uid="{B4FB96F0-C46C-463D-89DC-BCEEC4F09157}"/>
    <cellStyle name="40% - Accent6 58 2 4" xfId="35265" xr:uid="{E7C3B5A8-5748-44D9-8A5F-F2506B91A046}"/>
    <cellStyle name="40% - Accent6 58 3" xfId="7997" xr:uid="{B46AD816-137E-438C-B2A5-2D6220DCADFE}"/>
    <cellStyle name="40% - Accent6 58 3 2" xfId="13709" xr:uid="{F2E61804-58A3-4DC9-AB74-A57F37DF5AEA}"/>
    <cellStyle name="40% - Accent6 58 3 2 2" xfId="42387" xr:uid="{5A379189-ABE6-4B50-9895-BCA7551BC9F3}"/>
    <cellStyle name="40% - Accent6 58 3 3" xfId="22562" xr:uid="{221B5508-DC80-4343-9CE5-E61731E4D2DE}"/>
    <cellStyle name="40% - Accent6 58 3 3 2" xfId="51239" xr:uid="{AE1EC989-D180-4439-8D95-37B77CD47371}"/>
    <cellStyle name="40% - Accent6 58 3 4" xfId="36682" xr:uid="{52C5B605-524F-47BD-A813-81FB4D3FFF81}"/>
    <cellStyle name="40% - Accent6 58 4" xfId="9414" xr:uid="{D09EF70E-7A4E-45D2-9B02-AA8E9199FC3B}"/>
    <cellStyle name="40% - Accent6 58 4 2" xfId="15126" xr:uid="{21E9BE2A-0D2F-4531-94D3-9F36A59F963C}"/>
    <cellStyle name="40% - Accent6 58 4 2 2" xfId="43804" xr:uid="{E4E86463-ACB2-4B22-89F6-90A41127CAB9}"/>
    <cellStyle name="40% - Accent6 58 4 3" xfId="23979" xr:uid="{0D1D5738-CC27-475E-A641-BBC045392C0C}"/>
    <cellStyle name="40% - Accent6 58 4 3 2" xfId="52656" xr:uid="{1FC358E3-D174-4D04-8FAC-887F73BF6404}"/>
    <cellStyle name="40% - Accent6 58 4 4" xfId="38099" xr:uid="{C847E9B0-6F78-494A-862B-24ABE57785AE}"/>
    <cellStyle name="40% - Accent6 58 5" xfId="16641" xr:uid="{1E38EBFB-A5C4-4344-9DD3-E419518AB4D1}"/>
    <cellStyle name="40% - Accent6 58 5 2" xfId="25494" xr:uid="{FC741487-A355-4AC2-B843-42D109F79CBA}"/>
    <cellStyle name="40% - Accent6 58 5 2 2" xfId="54171" xr:uid="{E11A7F0E-7CA0-4A9E-9601-E095504FCAE3}"/>
    <cellStyle name="40% - Accent6 58 5 3" xfId="45319" xr:uid="{2D67D731-C189-48E9-9478-F53CEE8EC446}"/>
    <cellStyle name="40% - Accent6 58 6" xfId="18200" xr:uid="{806A8219-CF81-4997-9851-C972706FF24D}"/>
    <cellStyle name="40% - Accent6 58 6 2" xfId="27053" xr:uid="{E9084229-47D0-485C-A143-053F55A60F98}"/>
    <cellStyle name="40% - Accent6 58 6 2 2" xfId="55730" xr:uid="{430013F7-A5E0-4E9B-8BE4-1835817D7B7C}"/>
    <cellStyle name="40% - Accent6 58 6 3" xfId="46878" xr:uid="{A8CE6990-5D26-4070-AB05-6DE80A0AAFF1}"/>
    <cellStyle name="40% - Accent6 58 7" xfId="10941" xr:uid="{4A57E96A-8C2C-4FBD-A2FF-B56C8B64E057}"/>
    <cellStyle name="40% - Accent6 58 7 2" xfId="28646" xr:uid="{C3AF150C-D0D7-4D33-89E7-1872B6C8F344}"/>
    <cellStyle name="40% - Accent6 58 7 2 2" xfId="57323" xr:uid="{1EDB9C09-F604-4BFA-857B-E398CE55E3EE}"/>
    <cellStyle name="40% - Accent6 58 7 3" xfId="39619" xr:uid="{91942FE2-F885-4AA9-A97B-5DBAFB3E10A2}"/>
    <cellStyle name="40% - Accent6 58 8" xfId="19794" xr:uid="{42F1A07B-2C66-4BEE-83D2-7916C46241A3}"/>
    <cellStyle name="40% - Accent6 58 8 2" xfId="48471" xr:uid="{DE9321E9-F273-4B30-B4F7-4C3969597BC5}"/>
    <cellStyle name="40% - Accent6 58 9" xfId="33914" xr:uid="{46113EBC-54E1-4FC9-9967-54E9476AEEF3}"/>
    <cellStyle name="40% - Accent6 59" xfId="5251" xr:uid="{FD3A5FC7-04F3-434C-B988-16C228172A8D}"/>
    <cellStyle name="40% - Accent6 59 2" xfId="6602" xr:uid="{9075AC3C-81E8-4218-81A1-20224E443F50}"/>
    <cellStyle name="40% - Accent6 59 2 2" xfId="12314" xr:uid="{841A5720-F3C5-4360-9984-476DC3A82E78}"/>
    <cellStyle name="40% - Accent6 59 2 2 2" xfId="40992" xr:uid="{5BDF287D-C0BE-4123-B074-6E1346EDB098}"/>
    <cellStyle name="40% - Accent6 59 2 3" xfId="21167" xr:uid="{AFF6368B-9D1F-495B-9D8A-4CF86BEAD1D1}"/>
    <cellStyle name="40% - Accent6 59 2 3 2" xfId="49844" xr:uid="{6D495917-7A67-4C97-971D-255FC336B1C6}"/>
    <cellStyle name="40% - Accent6 59 2 4" xfId="35287" xr:uid="{33932C83-8B04-4BEF-A400-9CF485E97FB8}"/>
    <cellStyle name="40% - Accent6 59 3" xfId="8019" xr:uid="{40DDE1F9-3F05-4CC8-91D6-7673AC5724C8}"/>
    <cellStyle name="40% - Accent6 59 3 2" xfId="13731" xr:uid="{713D5F94-192A-4E39-AD47-FE519EFA2507}"/>
    <cellStyle name="40% - Accent6 59 3 2 2" xfId="42409" xr:uid="{DF4E65C3-F3FA-4C98-8D46-69AEB7821BD5}"/>
    <cellStyle name="40% - Accent6 59 3 3" xfId="22584" xr:uid="{F5B76D32-9B29-4F7F-98B5-BF8812AA4E06}"/>
    <cellStyle name="40% - Accent6 59 3 3 2" xfId="51261" xr:uid="{AF4E34E6-4331-4CBB-878C-EB789395BC4B}"/>
    <cellStyle name="40% - Accent6 59 3 4" xfId="36704" xr:uid="{0ACAEFAE-624C-4CD9-966C-8A4F5EF3879F}"/>
    <cellStyle name="40% - Accent6 59 4" xfId="9436" xr:uid="{92D763AF-7826-4DCD-8C39-B7950DFA0835}"/>
    <cellStyle name="40% - Accent6 59 4 2" xfId="15148" xr:uid="{54267185-1593-4C8E-B771-E420B1498026}"/>
    <cellStyle name="40% - Accent6 59 4 2 2" xfId="43826" xr:uid="{1DA86CA0-62AE-4E92-9E52-8FC24A731E4F}"/>
    <cellStyle name="40% - Accent6 59 4 3" xfId="24001" xr:uid="{21D46EA9-B0B9-4468-9176-228DA5A9EAE8}"/>
    <cellStyle name="40% - Accent6 59 4 3 2" xfId="52678" xr:uid="{026F4BB2-734C-40D9-9304-C79DE3A62C2C}"/>
    <cellStyle name="40% - Accent6 59 4 4" xfId="38121" xr:uid="{569CEB6F-D513-4C2A-9815-D89A36D6F535}"/>
    <cellStyle name="40% - Accent6 59 5" xfId="16663" xr:uid="{743C0073-0FE4-483D-A2E8-29AB6434B6F1}"/>
    <cellStyle name="40% - Accent6 59 5 2" xfId="25516" xr:uid="{234F6F2F-C617-42A7-BD25-A598B89D8C8D}"/>
    <cellStyle name="40% - Accent6 59 5 2 2" xfId="54193" xr:uid="{3AF3F71B-C554-4AD2-A1B5-EBBC44B5B964}"/>
    <cellStyle name="40% - Accent6 59 5 3" xfId="45341" xr:uid="{7132A781-0F1A-4F9C-B2AC-E8888A05CEF3}"/>
    <cellStyle name="40% - Accent6 59 6" xfId="18222" xr:uid="{CC771E7E-9B9E-4929-91B5-EB68FEF27FDC}"/>
    <cellStyle name="40% - Accent6 59 6 2" xfId="27075" xr:uid="{810D4082-8E8C-4B8D-9DD9-FF20F446834D}"/>
    <cellStyle name="40% - Accent6 59 6 2 2" xfId="55752" xr:uid="{BB280F8F-D099-4556-A884-952C37E61C9D}"/>
    <cellStyle name="40% - Accent6 59 6 3" xfId="46900" xr:uid="{67C19A2C-3CBC-43C2-A5D9-F5195B7931C9}"/>
    <cellStyle name="40% - Accent6 59 7" xfId="10963" xr:uid="{F977E47B-FF2B-4B5F-9E68-AB7480CB62C0}"/>
    <cellStyle name="40% - Accent6 59 7 2" xfId="28668" xr:uid="{974C0130-EF6E-4555-9866-6B32E12BD893}"/>
    <cellStyle name="40% - Accent6 59 7 2 2" xfId="57345" xr:uid="{6190297E-46CF-4080-8070-7EAA71757E66}"/>
    <cellStyle name="40% - Accent6 59 7 3" xfId="39641" xr:uid="{50139B69-0EEF-4D20-B17B-AE908D9778A5}"/>
    <cellStyle name="40% - Accent6 59 8" xfId="19816" xr:uid="{B6A723DE-2743-47B0-8E35-6A7419F79D4A}"/>
    <cellStyle name="40% - Accent6 59 8 2" xfId="48493" xr:uid="{7B0F4325-F5C7-40A1-9F78-1DE89617D2C8}"/>
    <cellStyle name="40% - Accent6 59 9" xfId="33936" xr:uid="{6D7F5CF5-E43E-4F3C-88C5-2EB825F3314F}"/>
    <cellStyle name="40% - Accent6 6" xfId="280" xr:uid="{932F963A-68B9-4DDD-B24D-B17F544317FC}"/>
    <cellStyle name="40% - Accent6 6 10" xfId="4085" xr:uid="{7896565E-BFEE-44F4-A725-7F6E61275781}"/>
    <cellStyle name="40% - Accent6 6 10 2" xfId="32770" xr:uid="{AA61535C-3158-432D-A292-3C7117657B80}"/>
    <cellStyle name="40% - Accent6 6 11" xfId="9797" xr:uid="{425E4D06-8421-4289-9D04-CADB188E75B7}"/>
    <cellStyle name="40% - Accent6 6 11 2" xfId="38475" xr:uid="{54E3A192-5179-4B37-8F04-09246F2612D0}"/>
    <cellStyle name="40% - Accent6 6 12" xfId="18650" xr:uid="{04CDC5B8-30AF-40D8-BDF8-FE2C49562C83}"/>
    <cellStyle name="40% - Accent6 6 12 2" xfId="47327" xr:uid="{370CDA41-2552-417D-9BF1-6752FE34B53B}"/>
    <cellStyle name="40% - Accent6 6 13" xfId="29194" xr:uid="{717D56B1-4B79-4F4E-8D7B-23973F8B91F5}"/>
    <cellStyle name="40% - Accent6 6 2" xfId="355" xr:uid="{05DD29CF-9DE0-4E88-BA10-40BB22E347C2}"/>
    <cellStyle name="40% - Accent6 6 2 2" xfId="2322" xr:uid="{AD721B6C-CB6B-49FB-AEAF-23FD415C5482}"/>
    <cellStyle name="40% - Accent6 6 2 2 2" xfId="31062" xr:uid="{C91FE198-83C1-45E2-AFE8-A358480E666F}"/>
    <cellStyle name="40% - Accent6 6 2 3" xfId="5436" xr:uid="{4C497C03-B966-4F54-B40E-B24D1A86B987}"/>
    <cellStyle name="40% - Accent6 6 2 3 2" xfId="34121" xr:uid="{B1E00213-EB30-40C7-BC2A-1BB00C6027B8}"/>
    <cellStyle name="40% - Accent6 6 2 4" xfId="11148" xr:uid="{A36CA691-557A-476F-9ABB-F8CD194E7359}"/>
    <cellStyle name="40% - Accent6 6 2 4 2" xfId="39826" xr:uid="{1B5E95D8-5CD2-4518-B07A-E3778C6168C4}"/>
    <cellStyle name="40% - Accent6 6 2 5" xfId="20001" xr:uid="{8E26A8F1-2831-4C7A-9D9D-03396801A778}"/>
    <cellStyle name="40% - Accent6 6 2 5 2" xfId="48678" xr:uid="{C6F9B674-1781-4B19-A570-F06A46F0713E}"/>
    <cellStyle name="40% - Accent6 6 2 6" xfId="29269" xr:uid="{20C3B113-B585-46EF-9464-4F74E630EF6A}"/>
    <cellStyle name="40% - Accent6 6 3" xfId="464" xr:uid="{78FAEE77-B1FD-4B48-B44C-C72235CD77DD}"/>
    <cellStyle name="40% - Accent6 6 3 2" xfId="2418" xr:uid="{7E439D26-6385-4C32-880A-724F54B85FC7}"/>
    <cellStyle name="40% - Accent6 6 3 2 2" xfId="31158" xr:uid="{11E0DEC1-7CD9-4622-BE03-772A38BCBEA4}"/>
    <cellStyle name="40% - Accent6 6 3 3" xfId="6853" xr:uid="{36F24DA8-9BC9-4756-B486-516BB6EC70CF}"/>
    <cellStyle name="40% - Accent6 6 3 3 2" xfId="35538" xr:uid="{2EF395FC-AC4D-4BA8-A91C-5597D77BAD79}"/>
    <cellStyle name="40% - Accent6 6 3 4" xfId="12565" xr:uid="{A1FAAFD8-38E0-4302-A853-3F13CFF7C5DE}"/>
    <cellStyle name="40% - Accent6 6 3 4 2" xfId="41243" xr:uid="{776448EE-FF43-4ACA-A446-B74BCB0AC24B}"/>
    <cellStyle name="40% - Accent6 6 3 5" xfId="21418" xr:uid="{29C77A3C-74D5-48DE-8BDE-AB459F82B99E}"/>
    <cellStyle name="40% - Accent6 6 3 5 2" xfId="50095" xr:uid="{61ACA920-B49C-46C2-8A25-93444587A54B}"/>
    <cellStyle name="40% - Accent6 6 3 6" xfId="29365" xr:uid="{7F56D4AD-5610-4E5E-AD6D-C179FD66A9ED}"/>
    <cellStyle name="40% - Accent6 6 4" xfId="583" xr:uid="{4BAC35C6-D518-4DB8-AA3B-AA7A943E746A}"/>
    <cellStyle name="40% - Accent6 6 4 2" xfId="2537" xr:uid="{B2758DEE-65B0-4257-AFFB-13C46CA9F719}"/>
    <cellStyle name="40% - Accent6 6 4 2 2" xfId="31277" xr:uid="{E0E5BA92-6462-45CC-AEE1-57D21DB8BBCF}"/>
    <cellStyle name="40% - Accent6 6 4 3" xfId="8270" xr:uid="{D1F66D0A-2E47-4F7B-AD7A-E3E24BA4AD0B}"/>
    <cellStyle name="40% - Accent6 6 4 3 2" xfId="36955" xr:uid="{2385E7FF-AE9A-4F3E-88B3-0448723B280F}"/>
    <cellStyle name="40% - Accent6 6 4 4" xfId="13982" xr:uid="{4107FD16-4857-42E7-9939-AAD70F0AE704}"/>
    <cellStyle name="40% - Accent6 6 4 4 2" xfId="42660" xr:uid="{B5401918-8F78-4C2A-AB3B-9B37411BB26B}"/>
    <cellStyle name="40% - Accent6 6 4 5" xfId="22835" xr:uid="{B486F197-8E43-4F9F-8AA8-EB4F08B22790}"/>
    <cellStyle name="40% - Accent6 6 4 5 2" xfId="51512" xr:uid="{5FF05678-DEDC-4C55-BA30-5EBB480D5454}"/>
    <cellStyle name="40% - Accent6 6 4 6" xfId="29484" xr:uid="{5EFEA8FB-141E-485D-9D91-E5CC6F291BE4}"/>
    <cellStyle name="40% - Accent6 6 5" xfId="724" xr:uid="{6FD2F50F-56E9-4B35-8976-DDC9C3FD3481}"/>
    <cellStyle name="40% - Accent6 6 5 2" xfId="2678" xr:uid="{806D3CE5-0447-465F-A412-C658A02A97A3}"/>
    <cellStyle name="40% - Accent6 6 5 2 2" xfId="31418" xr:uid="{74A24C05-B41D-45A5-B500-C5CBC0089A52}"/>
    <cellStyle name="40% - Accent6 6 5 3" xfId="15497" xr:uid="{41887669-CB3B-401B-9B95-6F84BD05B36F}"/>
    <cellStyle name="40% - Accent6 6 5 3 2" xfId="44175" xr:uid="{2C6A4F04-1EAB-4CE4-9770-4013355A3672}"/>
    <cellStyle name="40% - Accent6 6 5 4" xfId="24350" xr:uid="{A2E7C81A-7D1F-491B-96D7-CD7C4DD62C0B}"/>
    <cellStyle name="40% - Accent6 6 5 4 2" xfId="53027" xr:uid="{BF28FE19-477A-414D-A3CE-2DE00B22E373}"/>
    <cellStyle name="40% - Accent6 6 5 5" xfId="29625" xr:uid="{030068F0-584D-41CA-95D6-D6AAFBF954A9}"/>
    <cellStyle name="40% - Accent6 6 6" xfId="997" xr:uid="{67CDE8B6-DC41-4B94-A0D2-D77A32599BA3}"/>
    <cellStyle name="40% - Accent6 6 6 2" xfId="2951" xr:uid="{ADB197CD-2831-439A-B3DD-58F1C2356592}"/>
    <cellStyle name="40% - Accent6 6 6 2 2" xfId="31691" xr:uid="{38E309AB-E9D6-48FA-81D2-FD2C37BCED77}"/>
    <cellStyle name="40% - Accent6 6 6 3" xfId="17056" xr:uid="{A8DABE58-D81F-485A-A7A8-52C5A459AFB4}"/>
    <cellStyle name="40% - Accent6 6 6 3 2" xfId="45734" xr:uid="{743D07D6-4119-4C16-8A58-05B0E2A0E861}"/>
    <cellStyle name="40% - Accent6 6 6 4" xfId="25909" xr:uid="{08A45EAE-7A3C-429E-8834-93B840C5686B}"/>
    <cellStyle name="40% - Accent6 6 6 4 2" xfId="54586" xr:uid="{74E4FC3D-BEF7-4261-BE8F-714558E54A7C}"/>
    <cellStyle name="40% - Accent6 6 6 5" xfId="29898" xr:uid="{5C4DB26E-B6F3-4D95-A43B-DAAAAC332817}"/>
    <cellStyle name="40% - Accent6 6 7" xfId="1292" xr:uid="{954F6C1A-A0F8-4E28-A999-F2FA3B95D439}"/>
    <cellStyle name="40% - Accent6 6 7 2" xfId="3246" xr:uid="{40DA8046-1FA2-4804-82CC-40242792A589}"/>
    <cellStyle name="40% - Accent6 6 7 2 2" xfId="31986" xr:uid="{E8B68706-6CA5-4645-B5BC-86007D2865CF}"/>
    <cellStyle name="40% - Accent6 6 7 3" xfId="27502" xr:uid="{4B504CA1-66F1-4E0F-A30B-450FD6126E55}"/>
    <cellStyle name="40% - Accent6 6 7 3 2" xfId="56179" xr:uid="{185FA4ED-0F7A-4724-9497-636F6B431937}"/>
    <cellStyle name="40% - Accent6 6 7 4" xfId="30193" xr:uid="{4FFDD9A6-AACC-41D0-AB71-91271B8C8FA0}"/>
    <cellStyle name="40% - Accent6 6 8" xfId="1631" xr:uid="{A50D36AE-0F63-4A47-97AA-61CC3411B831}"/>
    <cellStyle name="40% - Accent6 6 8 2" xfId="3585" xr:uid="{EEE7B0F9-C303-44D2-A259-C46339DDAADB}"/>
    <cellStyle name="40% - Accent6 6 8 2 2" xfId="32325" xr:uid="{18C3B17F-88A0-42D3-9ECA-7C4C6F002C94}"/>
    <cellStyle name="40% - Accent6 6 8 3" xfId="30532" xr:uid="{85D2796D-BE5B-4C50-8A44-168E42245237}"/>
    <cellStyle name="40% - Accent6 6 9" xfId="2247" xr:uid="{455EAA8E-B747-41BA-A6D1-488BC2B5B37D}"/>
    <cellStyle name="40% - Accent6 6 9 2" xfId="30987" xr:uid="{B06DE8F1-FFAE-4613-9396-C8A705EB3602}"/>
    <cellStyle name="40% - Accent6 60" xfId="5273" xr:uid="{58D2788F-7731-4C37-9CEB-520B21D8976D}"/>
    <cellStyle name="40% - Accent6 60 2" xfId="6624" xr:uid="{1A544205-EF85-45FE-B96D-B27BBBE3DE80}"/>
    <cellStyle name="40% - Accent6 60 2 2" xfId="12336" xr:uid="{868D997E-A702-4058-8E80-01743E9AF79F}"/>
    <cellStyle name="40% - Accent6 60 2 2 2" xfId="41014" xr:uid="{FD55094A-7DF8-4AAE-B8AC-ACCB01E9EE5A}"/>
    <cellStyle name="40% - Accent6 60 2 3" xfId="21189" xr:uid="{497FBCB6-2211-4AE4-81DB-D400E0B2357D}"/>
    <cellStyle name="40% - Accent6 60 2 3 2" xfId="49866" xr:uid="{62A2B901-470A-479D-8097-8EB7AB338387}"/>
    <cellStyle name="40% - Accent6 60 2 4" xfId="35309" xr:uid="{0E688012-B148-43B3-9F89-B55E0B144801}"/>
    <cellStyle name="40% - Accent6 60 3" xfId="8041" xr:uid="{617158F5-B253-49D3-84F1-61FECBA0F100}"/>
    <cellStyle name="40% - Accent6 60 3 2" xfId="13753" xr:uid="{8A4F8194-09DA-4F23-9FCD-485ACAA1A462}"/>
    <cellStyle name="40% - Accent6 60 3 2 2" xfId="42431" xr:uid="{686E83F6-21DA-43C6-9B50-863FA92BC410}"/>
    <cellStyle name="40% - Accent6 60 3 3" xfId="22606" xr:uid="{133FE377-BFF2-4A9B-A500-2D9C84A5E1A3}"/>
    <cellStyle name="40% - Accent6 60 3 3 2" xfId="51283" xr:uid="{661286B2-F58C-429A-9271-EE869612AC80}"/>
    <cellStyle name="40% - Accent6 60 3 4" xfId="36726" xr:uid="{6D308A84-1377-4B52-8F0F-BC72C71DFFEB}"/>
    <cellStyle name="40% - Accent6 60 4" xfId="9458" xr:uid="{9D9999DA-9AAF-4136-AB48-7A5589D96937}"/>
    <cellStyle name="40% - Accent6 60 4 2" xfId="15170" xr:uid="{2C54EA2F-AB97-460A-AC7B-A1344F1D5B97}"/>
    <cellStyle name="40% - Accent6 60 4 2 2" xfId="43848" xr:uid="{5D030B61-FB0C-40FE-8B9D-650DF2B705A4}"/>
    <cellStyle name="40% - Accent6 60 4 3" xfId="24023" xr:uid="{A03D782D-83A5-463E-A34D-A19E868AAEA0}"/>
    <cellStyle name="40% - Accent6 60 4 3 2" xfId="52700" xr:uid="{1B83D56C-E371-4B76-A17B-F3FDEF640AF0}"/>
    <cellStyle name="40% - Accent6 60 4 4" xfId="38143" xr:uid="{56BD651A-5EC9-4836-956A-5E1FA2C101EB}"/>
    <cellStyle name="40% - Accent6 60 5" xfId="16685" xr:uid="{796A6C48-8B74-4308-8701-6B67C4DD2277}"/>
    <cellStyle name="40% - Accent6 60 5 2" xfId="25538" xr:uid="{4548C6E9-1BC6-4986-9793-A54680F859FB}"/>
    <cellStyle name="40% - Accent6 60 5 2 2" xfId="54215" xr:uid="{D3E6C23C-BBB0-48D1-A28D-24C8CDDCBBD9}"/>
    <cellStyle name="40% - Accent6 60 5 3" xfId="45363" xr:uid="{0ED5BE2F-81BF-42BE-B6E3-90699F7FF7FE}"/>
    <cellStyle name="40% - Accent6 60 6" xfId="18244" xr:uid="{CD9A61D0-2CA4-4C71-A770-32C84DFDBABB}"/>
    <cellStyle name="40% - Accent6 60 6 2" xfId="27097" xr:uid="{257431D8-A8E0-47ED-9E72-FC778EB58050}"/>
    <cellStyle name="40% - Accent6 60 6 2 2" xfId="55774" xr:uid="{97F8242E-10AC-497A-AACC-146F74BCB36A}"/>
    <cellStyle name="40% - Accent6 60 6 3" xfId="46922" xr:uid="{70862286-9512-4E37-8DA1-C4A5D8F3A68A}"/>
    <cellStyle name="40% - Accent6 60 7" xfId="10985" xr:uid="{3D64248E-F2E7-4E84-88C8-F6332A9AB1FE}"/>
    <cellStyle name="40% - Accent6 60 7 2" xfId="28690" xr:uid="{D4BC12B4-FE91-42C7-92F6-AC31495D002B}"/>
    <cellStyle name="40% - Accent6 60 7 2 2" xfId="57367" xr:uid="{F5934BBA-BE99-42BE-BE84-141238AA16F8}"/>
    <cellStyle name="40% - Accent6 60 7 3" xfId="39663" xr:uid="{F3C5D487-A0CD-497F-A972-ED8BF18DAAEA}"/>
    <cellStyle name="40% - Accent6 60 8" xfId="19838" xr:uid="{8D23EBCB-4EEA-4414-9954-B3CA2CF3A41C}"/>
    <cellStyle name="40% - Accent6 60 8 2" xfId="48515" xr:uid="{3F568ED5-65E5-41F7-8651-F0EB629B1015}"/>
    <cellStyle name="40% - Accent6 60 9" xfId="33958" xr:uid="{1176B6E0-748F-4831-9002-54D6C6E0C995}"/>
    <cellStyle name="40% - Accent6 61" xfId="5295" xr:uid="{C2BDE971-DF3E-40A8-9D0A-C4AF472F6CFF}"/>
    <cellStyle name="40% - Accent6 61 2" xfId="6646" xr:uid="{D0CBB23A-0806-4CB7-BBC9-7AE19E4A1E1F}"/>
    <cellStyle name="40% - Accent6 61 2 2" xfId="12358" xr:uid="{1EB8E594-6DA4-450F-865A-C51676956FEA}"/>
    <cellStyle name="40% - Accent6 61 2 2 2" xfId="41036" xr:uid="{464F44D4-42D4-4873-88A9-463E5D5FC313}"/>
    <cellStyle name="40% - Accent6 61 2 3" xfId="21211" xr:uid="{577808A5-87FB-42AE-ACAB-E71CC1F53E43}"/>
    <cellStyle name="40% - Accent6 61 2 3 2" xfId="49888" xr:uid="{D4D7BB52-4C1B-45B2-B43E-045392DF43F0}"/>
    <cellStyle name="40% - Accent6 61 2 4" xfId="35331" xr:uid="{06FA2986-BB5B-4856-BCDE-DD964E8F5114}"/>
    <cellStyle name="40% - Accent6 61 3" xfId="8063" xr:uid="{6FE67E30-E5D5-43AB-9743-EED4173FB277}"/>
    <cellStyle name="40% - Accent6 61 3 2" xfId="13775" xr:uid="{6E41D23B-F5D4-4825-ADBD-E9DFB5756D2F}"/>
    <cellStyle name="40% - Accent6 61 3 2 2" xfId="42453" xr:uid="{E18A03FE-CE42-4905-BBDC-F7A08C3ACF84}"/>
    <cellStyle name="40% - Accent6 61 3 3" xfId="22628" xr:uid="{FF4DC721-EB34-4868-8344-6E290F1D0B39}"/>
    <cellStyle name="40% - Accent6 61 3 3 2" xfId="51305" xr:uid="{BF5DDC6B-D657-4C10-AF76-844721057916}"/>
    <cellStyle name="40% - Accent6 61 3 4" xfId="36748" xr:uid="{B536FC11-41FA-4268-897D-46B4DB2D52AA}"/>
    <cellStyle name="40% - Accent6 61 4" xfId="9480" xr:uid="{384EE263-9BBD-4AE7-BABB-8E3B667339EE}"/>
    <cellStyle name="40% - Accent6 61 4 2" xfId="15192" xr:uid="{D04183A4-5E94-490D-9984-32C58876DE7C}"/>
    <cellStyle name="40% - Accent6 61 4 2 2" xfId="43870" xr:uid="{83CCE0F3-C3E7-49BA-B942-04543EF2A871}"/>
    <cellStyle name="40% - Accent6 61 4 3" xfId="24045" xr:uid="{AA25D038-D85D-4362-8826-2836FCEEA5C6}"/>
    <cellStyle name="40% - Accent6 61 4 3 2" xfId="52722" xr:uid="{4ADF0E1E-4A3A-4835-AB37-8D8F3DD80B7F}"/>
    <cellStyle name="40% - Accent6 61 4 4" xfId="38165" xr:uid="{93B1E968-BADA-4E73-9D5C-6817FDEA6026}"/>
    <cellStyle name="40% - Accent6 61 5" xfId="16707" xr:uid="{3BCEEB70-7277-4D95-82D0-82ADAEE159C2}"/>
    <cellStyle name="40% - Accent6 61 5 2" xfId="25560" xr:uid="{212633F5-FBE6-40CE-AD77-E4D88EA03C74}"/>
    <cellStyle name="40% - Accent6 61 5 2 2" xfId="54237" xr:uid="{3A0D573B-F00B-4CDF-89A6-E12395F60532}"/>
    <cellStyle name="40% - Accent6 61 5 3" xfId="45385" xr:uid="{B5ABFBB8-FF29-4485-A027-0BFF46527482}"/>
    <cellStyle name="40% - Accent6 61 6" xfId="18266" xr:uid="{F84BA809-D26B-4EE4-8A84-BA85C311C232}"/>
    <cellStyle name="40% - Accent6 61 6 2" xfId="27119" xr:uid="{8EEA930A-C4EE-4AA4-BBC6-9F92E57DF252}"/>
    <cellStyle name="40% - Accent6 61 6 2 2" xfId="55796" xr:uid="{8C460D00-8C89-4CA8-A21D-1D0135C7AE8B}"/>
    <cellStyle name="40% - Accent6 61 6 3" xfId="46944" xr:uid="{05F1ECDF-A02C-4D0A-9784-51302D7557B2}"/>
    <cellStyle name="40% - Accent6 61 7" xfId="11007" xr:uid="{5482996B-6650-403B-819F-A6EFD7CB1997}"/>
    <cellStyle name="40% - Accent6 61 7 2" xfId="28712" xr:uid="{923C5E81-9913-47BD-BDB2-F4380D7C9CC1}"/>
    <cellStyle name="40% - Accent6 61 7 2 2" xfId="57389" xr:uid="{6EC2191A-20E0-4007-9139-D05CC2921745}"/>
    <cellStyle name="40% - Accent6 61 7 3" xfId="39685" xr:uid="{8C7DA60B-F6D2-4B67-B5CA-150BE5BD8A70}"/>
    <cellStyle name="40% - Accent6 61 8" xfId="19860" xr:uid="{9534DC7C-9DF8-4D86-9C04-3FD24313DCFF}"/>
    <cellStyle name="40% - Accent6 61 8 2" xfId="48537" xr:uid="{0348DE16-6190-4BE9-9C2F-6B43AFD18CF9}"/>
    <cellStyle name="40% - Accent6 61 9" xfId="33980" xr:uid="{45B68D9A-52BA-4561-AE50-18FCC022BB82}"/>
    <cellStyle name="40% - Accent6 62" xfId="5317" xr:uid="{F42FB41E-F34F-4AE5-BE5F-76CBA6C6A790}"/>
    <cellStyle name="40% - Accent6 62 2" xfId="6668" xr:uid="{4E888BC1-E24F-46FB-AE61-B2D047DE2BDB}"/>
    <cellStyle name="40% - Accent6 62 2 2" xfId="12380" xr:uid="{5E31730F-7B23-4D2B-8741-30AA1937B3A7}"/>
    <cellStyle name="40% - Accent6 62 2 2 2" xfId="41058" xr:uid="{22EB12F1-A73B-4A8E-9B9F-93869E288B69}"/>
    <cellStyle name="40% - Accent6 62 2 3" xfId="21233" xr:uid="{5D679FD9-D4DA-4973-8E12-BD330C8DD397}"/>
    <cellStyle name="40% - Accent6 62 2 3 2" xfId="49910" xr:uid="{F7B5509D-4CB0-46BB-8E60-66015BD1D629}"/>
    <cellStyle name="40% - Accent6 62 2 4" xfId="35353" xr:uid="{3C846371-A4E8-466F-852C-08688F2C2CF1}"/>
    <cellStyle name="40% - Accent6 62 3" xfId="8085" xr:uid="{89DC9EA1-866F-4FBC-9F63-B41BFE4A9E91}"/>
    <cellStyle name="40% - Accent6 62 3 2" xfId="13797" xr:uid="{CB80766F-1DBF-40BE-B5C8-00744DB083A5}"/>
    <cellStyle name="40% - Accent6 62 3 2 2" xfId="42475" xr:uid="{5B13E5A7-A2F6-4523-A182-DF776BFCCA2A}"/>
    <cellStyle name="40% - Accent6 62 3 3" xfId="22650" xr:uid="{6D1E10E8-24D8-4FE4-A77B-379C7B50218F}"/>
    <cellStyle name="40% - Accent6 62 3 3 2" xfId="51327" xr:uid="{4E5F09BE-76BA-41DA-A58B-0C936CBA6F9F}"/>
    <cellStyle name="40% - Accent6 62 3 4" xfId="36770" xr:uid="{798F056F-902E-42A1-9AB3-074A8BF32AF8}"/>
    <cellStyle name="40% - Accent6 62 4" xfId="9502" xr:uid="{293D8645-B15D-4314-BB7E-2D3454D88B4B}"/>
    <cellStyle name="40% - Accent6 62 4 2" xfId="15214" xr:uid="{689E41A3-FA0D-4FAC-A373-FE2BBD3BC99B}"/>
    <cellStyle name="40% - Accent6 62 4 2 2" xfId="43892" xr:uid="{EF342271-4365-48F7-8C1C-74C3ADEB47AB}"/>
    <cellStyle name="40% - Accent6 62 4 3" xfId="24067" xr:uid="{AD4232B9-81BD-4B4B-91AD-DCBC883854F3}"/>
    <cellStyle name="40% - Accent6 62 4 3 2" xfId="52744" xr:uid="{3FEBA9CD-95CB-4057-86BF-436A531E1689}"/>
    <cellStyle name="40% - Accent6 62 4 4" xfId="38187" xr:uid="{4E966B58-D1D9-4612-A2FC-6733814286E8}"/>
    <cellStyle name="40% - Accent6 62 5" xfId="16729" xr:uid="{06BCB9F5-6982-45B5-A3AD-2A0CC53FFA49}"/>
    <cellStyle name="40% - Accent6 62 5 2" xfId="25582" xr:uid="{B85FE05A-A2EF-4A6B-94AF-6D4C8435EE4F}"/>
    <cellStyle name="40% - Accent6 62 5 2 2" xfId="54259" xr:uid="{03D89FD6-410F-4E80-B17C-F809E14CB577}"/>
    <cellStyle name="40% - Accent6 62 5 3" xfId="45407" xr:uid="{F0C41A1A-B99C-46AB-84B2-D023ACD092D6}"/>
    <cellStyle name="40% - Accent6 62 6" xfId="18288" xr:uid="{CC553F82-05C2-4FB5-8AED-D082059FF739}"/>
    <cellStyle name="40% - Accent6 62 6 2" xfId="27141" xr:uid="{FC5FE7DC-8898-4F97-A47E-9555CA01A347}"/>
    <cellStyle name="40% - Accent6 62 6 2 2" xfId="55818" xr:uid="{CED41D10-DFAE-47B6-9309-0D1DB4F64060}"/>
    <cellStyle name="40% - Accent6 62 6 3" xfId="46966" xr:uid="{B63D0700-D84C-41C4-9B0A-CAF77836AF2F}"/>
    <cellStyle name="40% - Accent6 62 7" xfId="11029" xr:uid="{7B531572-BCE6-4E42-B80C-9473E2837956}"/>
    <cellStyle name="40% - Accent6 62 7 2" xfId="28734" xr:uid="{E83CC1DA-C457-4831-B827-DADD9053A791}"/>
    <cellStyle name="40% - Accent6 62 7 2 2" xfId="57411" xr:uid="{43DDC9AE-F7E3-4B42-B4A4-5618F94842DE}"/>
    <cellStyle name="40% - Accent6 62 7 3" xfId="39707" xr:uid="{BD6395C4-A49B-4983-B642-2A827047708A}"/>
    <cellStyle name="40% - Accent6 62 8" xfId="19882" xr:uid="{23DD362B-4E61-47C7-A8C6-3081E79D011D}"/>
    <cellStyle name="40% - Accent6 62 8 2" xfId="48559" xr:uid="{1E36E222-E0A8-4A91-9F12-522677E9E42E}"/>
    <cellStyle name="40% - Accent6 62 9" xfId="34002" xr:uid="{6B90570E-7903-4194-9157-7BA8EF29E3BA}"/>
    <cellStyle name="40% - Accent6 63" xfId="5339" xr:uid="{695E723A-3564-4263-8877-D432A265A08E}"/>
    <cellStyle name="40% - Accent6 63 2" xfId="6690" xr:uid="{BCDE834A-F371-441A-A23D-84368847924D}"/>
    <cellStyle name="40% - Accent6 63 2 2" xfId="12402" xr:uid="{7E916AAE-7486-4DA7-95D9-6AF12FAC3480}"/>
    <cellStyle name="40% - Accent6 63 2 2 2" xfId="41080" xr:uid="{153B213D-C810-417E-9166-5CD339764588}"/>
    <cellStyle name="40% - Accent6 63 2 3" xfId="21255" xr:uid="{0AE95725-63BF-4962-B750-C5E4AAC764AE}"/>
    <cellStyle name="40% - Accent6 63 2 3 2" xfId="49932" xr:uid="{0E99FD9C-5964-405D-98B2-1519B73D5A55}"/>
    <cellStyle name="40% - Accent6 63 2 4" xfId="35375" xr:uid="{7018C295-D460-4248-91F2-5ED20803310B}"/>
    <cellStyle name="40% - Accent6 63 3" xfId="8107" xr:uid="{B1BD4C57-8F30-4F53-AE09-AC750C547976}"/>
    <cellStyle name="40% - Accent6 63 3 2" xfId="13819" xr:uid="{AA78FD93-A110-4F0C-B510-B28C9413F09D}"/>
    <cellStyle name="40% - Accent6 63 3 2 2" xfId="42497" xr:uid="{B74B8A98-C09A-49D7-A359-0E361368B197}"/>
    <cellStyle name="40% - Accent6 63 3 3" xfId="22672" xr:uid="{8362C05E-4C40-4F67-89ED-4BCC4CDF3E15}"/>
    <cellStyle name="40% - Accent6 63 3 3 2" xfId="51349" xr:uid="{870E10C4-D444-4D30-9A4C-5654FAE60438}"/>
    <cellStyle name="40% - Accent6 63 3 4" xfId="36792" xr:uid="{8AF85F62-6D4A-4A4A-8011-2761D2C06F8E}"/>
    <cellStyle name="40% - Accent6 63 4" xfId="9524" xr:uid="{F458C55F-EA2E-4963-AA83-1FA60800A387}"/>
    <cellStyle name="40% - Accent6 63 4 2" xfId="15236" xr:uid="{862E0716-9392-4285-913F-FEA814C10089}"/>
    <cellStyle name="40% - Accent6 63 4 2 2" xfId="43914" xr:uid="{F1ABED75-05E6-4CDB-A892-0AB9654A9BB5}"/>
    <cellStyle name="40% - Accent6 63 4 3" xfId="24089" xr:uid="{FBB49EF0-F3BA-438C-B8AF-D884BD4B4FCF}"/>
    <cellStyle name="40% - Accent6 63 4 3 2" xfId="52766" xr:uid="{AB0791C2-E4E6-47E7-AFB6-F1313D87CCD4}"/>
    <cellStyle name="40% - Accent6 63 4 4" xfId="38209" xr:uid="{0D9F056C-D8A2-42FD-82A8-A455F6643DD0}"/>
    <cellStyle name="40% - Accent6 63 5" xfId="16751" xr:uid="{A45BB9B2-E6A0-42E5-A5B5-F6DE83FA04A6}"/>
    <cellStyle name="40% - Accent6 63 5 2" xfId="25604" xr:uid="{F711405C-FBEC-4BBF-A3F8-666D095BBB31}"/>
    <cellStyle name="40% - Accent6 63 5 2 2" xfId="54281" xr:uid="{16E71E66-9722-4BD2-B616-A5BC1D50CF40}"/>
    <cellStyle name="40% - Accent6 63 5 3" xfId="45429" xr:uid="{9ABBBBEF-6D09-4604-9D6B-509FCA750847}"/>
    <cellStyle name="40% - Accent6 63 6" xfId="18310" xr:uid="{70CA032C-CE42-48F7-A0D6-97BD7CD2129A}"/>
    <cellStyle name="40% - Accent6 63 6 2" xfId="27163" xr:uid="{BA5E5532-A78B-4517-99A8-A70C126B4094}"/>
    <cellStyle name="40% - Accent6 63 6 2 2" xfId="55840" xr:uid="{7B5AC56F-E816-4971-8C8E-0034CFBDD38A}"/>
    <cellStyle name="40% - Accent6 63 6 3" xfId="46988" xr:uid="{67B1EB3C-6A46-444E-BC96-3EECAF162898}"/>
    <cellStyle name="40% - Accent6 63 7" xfId="11051" xr:uid="{3ADD47BE-6FA4-4244-80C8-8D67CE3824F6}"/>
    <cellStyle name="40% - Accent6 63 7 2" xfId="28756" xr:uid="{50858A27-1066-474B-A776-637C1202D6B9}"/>
    <cellStyle name="40% - Accent6 63 7 2 2" xfId="57433" xr:uid="{1F9FF29A-9883-484A-8933-4E2408C63D06}"/>
    <cellStyle name="40% - Accent6 63 7 3" xfId="39729" xr:uid="{3670B482-9BB6-4A71-8EFC-FD61CA05C442}"/>
    <cellStyle name="40% - Accent6 63 8" xfId="19904" xr:uid="{95956B12-4E11-42D4-918D-4C7527FD2ED6}"/>
    <cellStyle name="40% - Accent6 63 8 2" xfId="48581" xr:uid="{D05C3D7D-36CE-425D-82A3-78DBDD83FE29}"/>
    <cellStyle name="40% - Accent6 63 9" xfId="34024" xr:uid="{AA2BCF83-77D8-4AFC-A584-65D6D269B1F7}"/>
    <cellStyle name="40% - Accent6 64" xfId="5361" xr:uid="{EF8F2758-B4A1-4579-BBFA-230BB561C662}"/>
    <cellStyle name="40% - Accent6 64 2" xfId="6712" xr:uid="{90468252-C80E-48A2-BB46-6683CB24DB68}"/>
    <cellStyle name="40% - Accent6 64 2 2" xfId="12424" xr:uid="{AB64B033-EBB5-41B6-9560-82608807A1C1}"/>
    <cellStyle name="40% - Accent6 64 2 2 2" xfId="41102" xr:uid="{B058C763-3B41-42E7-ABD8-B17B419FDBC1}"/>
    <cellStyle name="40% - Accent6 64 2 3" xfId="21277" xr:uid="{BF71732B-4C13-421A-A71E-CA05E511E1C5}"/>
    <cellStyle name="40% - Accent6 64 2 3 2" xfId="49954" xr:uid="{2F498AD4-DA58-466C-94E8-2394E095E10E}"/>
    <cellStyle name="40% - Accent6 64 2 4" xfId="35397" xr:uid="{477D214E-1855-47DC-95EC-1CABDE15EDC4}"/>
    <cellStyle name="40% - Accent6 64 3" xfId="8129" xr:uid="{147D922C-6E70-4E4F-99D4-17EC59860E52}"/>
    <cellStyle name="40% - Accent6 64 3 2" xfId="13841" xr:uid="{F4D238E2-1233-4DBD-97A8-99B09B1DFCA8}"/>
    <cellStyle name="40% - Accent6 64 3 2 2" xfId="42519" xr:uid="{AD48FA3E-4CC4-4907-84E4-FCC943D11DD0}"/>
    <cellStyle name="40% - Accent6 64 3 3" xfId="22694" xr:uid="{DEC70DC3-44CD-49F6-AED6-12E22E667F33}"/>
    <cellStyle name="40% - Accent6 64 3 3 2" xfId="51371" xr:uid="{A48DBBC9-B7D0-4103-8A7F-7C6BCF5922A4}"/>
    <cellStyle name="40% - Accent6 64 3 4" xfId="36814" xr:uid="{44BC03B1-8F30-4693-90A9-945475B4D213}"/>
    <cellStyle name="40% - Accent6 64 4" xfId="9546" xr:uid="{4A62F952-FB04-4C55-AA60-58655D23E835}"/>
    <cellStyle name="40% - Accent6 64 4 2" xfId="15258" xr:uid="{00770C9B-A435-40B5-A55C-AB4CED86A786}"/>
    <cellStyle name="40% - Accent6 64 4 2 2" xfId="43936" xr:uid="{5B26C660-DD4A-4FAB-9A52-4BA030C85701}"/>
    <cellStyle name="40% - Accent6 64 4 3" xfId="24111" xr:uid="{DB064A0C-6074-4012-A0C5-7400A534045C}"/>
    <cellStyle name="40% - Accent6 64 4 3 2" xfId="52788" xr:uid="{799F7BDE-108A-457E-A009-25D0A0A6F55C}"/>
    <cellStyle name="40% - Accent6 64 4 4" xfId="38231" xr:uid="{4FA42B5A-7AB9-42DE-A103-A8AB53E05DFF}"/>
    <cellStyle name="40% - Accent6 64 5" xfId="16773" xr:uid="{BD221326-97BB-42D6-9957-58C7E57092A1}"/>
    <cellStyle name="40% - Accent6 64 5 2" xfId="25626" xr:uid="{47687647-86F3-4058-9A98-446F190C87AF}"/>
    <cellStyle name="40% - Accent6 64 5 2 2" xfId="54303" xr:uid="{FA652B8D-6496-424B-9D6C-0ABD8F50DC86}"/>
    <cellStyle name="40% - Accent6 64 5 3" xfId="45451" xr:uid="{A4875642-1F88-4975-9984-E34348B277F8}"/>
    <cellStyle name="40% - Accent6 64 6" xfId="18332" xr:uid="{45AB8164-972B-47B2-B048-5282A2C15B32}"/>
    <cellStyle name="40% - Accent6 64 6 2" xfId="27185" xr:uid="{D426FC0E-9171-4A07-95F5-F4AE0B92B4DA}"/>
    <cellStyle name="40% - Accent6 64 6 2 2" xfId="55862" xr:uid="{CBD6E99C-19E3-4B67-ABC7-A415F9F64F7E}"/>
    <cellStyle name="40% - Accent6 64 6 3" xfId="47010" xr:uid="{5F3680E3-1086-4197-ABCD-8A867D6F75E6}"/>
    <cellStyle name="40% - Accent6 64 7" xfId="11073" xr:uid="{986E6972-11A7-48D0-A090-FA4E79692982}"/>
    <cellStyle name="40% - Accent6 64 7 2" xfId="28778" xr:uid="{AC74E517-6E31-463B-9973-7CB64B174B06}"/>
    <cellStyle name="40% - Accent6 64 7 2 2" xfId="57455" xr:uid="{26745D61-A612-445C-ACC9-702E9CE8EE34}"/>
    <cellStyle name="40% - Accent6 64 7 3" xfId="39751" xr:uid="{7B6BC9EC-EE77-4B2F-8E1B-140F014A1168}"/>
    <cellStyle name="40% - Accent6 64 8" xfId="19926" xr:uid="{C4117DC7-E19B-44E9-A403-54B2152C5494}"/>
    <cellStyle name="40% - Accent6 64 8 2" xfId="48603" xr:uid="{72EA6942-6CEF-4F61-AD84-6A5D902626BE}"/>
    <cellStyle name="40% - Accent6 64 9" xfId="34046" xr:uid="{311B3A81-657E-4D8D-9CC4-44CD68981760}"/>
    <cellStyle name="40% - Accent6 65" xfId="6734" xr:uid="{9BA21665-3DAA-4227-93EA-FCDD6D1794B6}"/>
    <cellStyle name="40% - Accent6 65 2" xfId="8151" xr:uid="{F9BDABF0-ED32-467A-9BD4-616CCDD530A8}"/>
    <cellStyle name="40% - Accent6 65 2 2" xfId="13863" xr:uid="{059B4F67-E916-4062-AE1F-FF8156138FF1}"/>
    <cellStyle name="40% - Accent6 65 2 2 2" xfId="42541" xr:uid="{5CF7A6F8-575A-4497-9B89-4FA052706D1F}"/>
    <cellStyle name="40% - Accent6 65 2 3" xfId="22716" xr:uid="{F82CAA04-5888-423B-9B58-15CA3975B573}"/>
    <cellStyle name="40% - Accent6 65 2 3 2" xfId="51393" xr:uid="{49D1CE61-B844-46E1-AC14-A46D6E5B2A31}"/>
    <cellStyle name="40% - Accent6 65 2 4" xfId="36836" xr:uid="{C4BB12A5-9275-47B0-9723-F5DBCDC907A4}"/>
    <cellStyle name="40% - Accent6 65 3" xfId="9568" xr:uid="{F1E3E705-D0D2-4002-ABB5-1ABCB49F1B05}"/>
    <cellStyle name="40% - Accent6 65 3 2" xfId="15280" xr:uid="{EE91E80E-B0A8-4C44-9267-9A8930B48532}"/>
    <cellStyle name="40% - Accent6 65 3 2 2" xfId="43958" xr:uid="{B16EE464-2951-4364-8F09-A32B51A4B4AA}"/>
    <cellStyle name="40% - Accent6 65 3 3" xfId="24133" xr:uid="{FC4BB08F-4026-43B9-B9FC-7CFDC81D1AFB}"/>
    <cellStyle name="40% - Accent6 65 3 3 2" xfId="52810" xr:uid="{35DE9084-002C-49C1-BA63-EBDDBE798BAA}"/>
    <cellStyle name="40% - Accent6 65 3 4" xfId="38253" xr:uid="{4FCE53D5-149F-4F0C-BE10-F1976EBBD5DF}"/>
    <cellStyle name="40% - Accent6 65 4" xfId="16795" xr:uid="{8C7E683D-950D-44FD-BD9F-5D74624F6FE1}"/>
    <cellStyle name="40% - Accent6 65 4 2" xfId="25648" xr:uid="{257DB87F-9F77-42D7-9124-11935C46AEB5}"/>
    <cellStyle name="40% - Accent6 65 4 2 2" xfId="54325" xr:uid="{AAF67029-7306-448B-9804-33968C9E36BD}"/>
    <cellStyle name="40% - Accent6 65 4 3" xfId="45473" xr:uid="{A12CCD9A-31A8-4374-B798-5CFFF0D3B7DA}"/>
    <cellStyle name="40% - Accent6 65 5" xfId="18354" xr:uid="{BAA88469-C63D-40E3-9094-D68CCF9807EB}"/>
    <cellStyle name="40% - Accent6 65 5 2" xfId="27207" xr:uid="{0DDDDF81-B54C-4BD1-97E5-F03B5F4860F0}"/>
    <cellStyle name="40% - Accent6 65 5 2 2" xfId="55884" xr:uid="{73B670DB-F8AC-491B-829E-2E9CA87CF0C6}"/>
    <cellStyle name="40% - Accent6 65 5 3" xfId="47032" xr:uid="{46FCCC6B-7ACF-45E4-BA28-9C88EE8A52D5}"/>
    <cellStyle name="40% - Accent6 65 6" xfId="12446" xr:uid="{9F06C1D6-E9D7-42BD-B0DA-6EBE9CEFE7BC}"/>
    <cellStyle name="40% - Accent6 65 6 2" xfId="28800" xr:uid="{0C64EB0C-21F6-4EBB-8B03-B8F79296CA47}"/>
    <cellStyle name="40% - Accent6 65 6 2 2" xfId="57477" xr:uid="{20090D52-774E-46F5-843E-F1B03E347434}"/>
    <cellStyle name="40% - Accent6 65 6 3" xfId="41124" xr:uid="{487710A9-B3EB-4C86-A488-1E9378B2EAAB}"/>
    <cellStyle name="40% - Accent6 65 7" xfId="21299" xr:uid="{136968AB-2655-40DE-A085-7D3477E9758C}"/>
    <cellStyle name="40% - Accent6 65 7 2" xfId="49976" xr:uid="{B8EC7135-401E-44D9-BDAB-A3EC50972161}"/>
    <cellStyle name="40% - Accent6 65 8" xfId="35419" xr:uid="{3E248546-187B-4D31-B041-4A6446029A2D}"/>
    <cellStyle name="40% - Accent6 66" xfId="6756" xr:uid="{E0749800-4542-4770-8A15-6FF117351559}"/>
    <cellStyle name="40% - Accent6 66 2" xfId="8173" xr:uid="{E95AC1D0-112F-4C7F-B167-D917F776789D}"/>
    <cellStyle name="40% - Accent6 66 2 2" xfId="13885" xr:uid="{EF45BACF-FC87-4C63-9B0E-C61F16924CC4}"/>
    <cellStyle name="40% - Accent6 66 2 2 2" xfId="42563" xr:uid="{2557BE1C-5D96-4F9D-A1DA-28CD04E20122}"/>
    <cellStyle name="40% - Accent6 66 2 3" xfId="22738" xr:uid="{8CAF1106-DD9C-4DB3-BE5B-4540197F5B08}"/>
    <cellStyle name="40% - Accent6 66 2 3 2" xfId="51415" xr:uid="{6090511D-47AD-439A-8C84-BA4E0AB2C9F4}"/>
    <cellStyle name="40% - Accent6 66 2 4" xfId="36858" xr:uid="{5F36440F-437B-4AE2-9774-56676F8DD87B}"/>
    <cellStyle name="40% - Accent6 66 3" xfId="9590" xr:uid="{A6084F7A-9133-43EB-BF31-7F0FCBACA1AF}"/>
    <cellStyle name="40% - Accent6 66 3 2" xfId="15302" xr:uid="{FC4E1239-5C24-4253-A1DD-5091F7F9BAF3}"/>
    <cellStyle name="40% - Accent6 66 3 2 2" xfId="43980" xr:uid="{37EFCA24-70EE-41B0-A03B-E6D92B14AB00}"/>
    <cellStyle name="40% - Accent6 66 3 3" xfId="24155" xr:uid="{9783F26A-EEE8-4089-8006-081772080173}"/>
    <cellStyle name="40% - Accent6 66 3 3 2" xfId="52832" xr:uid="{C9CAC984-A325-4871-B40E-C48ECE03B550}"/>
    <cellStyle name="40% - Accent6 66 3 4" xfId="38275" xr:uid="{6EBC9846-DB7B-42B3-AF0B-0A6583215969}"/>
    <cellStyle name="40% - Accent6 66 4" xfId="16817" xr:uid="{9353FF0B-2885-47DF-A8DA-0581A764B247}"/>
    <cellStyle name="40% - Accent6 66 4 2" xfId="25670" xr:uid="{D0B327CF-475D-455A-B024-5FC33D040F01}"/>
    <cellStyle name="40% - Accent6 66 4 2 2" xfId="54347" xr:uid="{121982E4-A94F-47A1-B9AF-C3C90A027890}"/>
    <cellStyle name="40% - Accent6 66 4 3" xfId="45495" xr:uid="{2ECA005A-61B4-4366-88D3-0200186CFFED}"/>
    <cellStyle name="40% - Accent6 66 5" xfId="18376" xr:uid="{F11A1121-31EC-4753-9C76-8A257E826CAB}"/>
    <cellStyle name="40% - Accent6 66 5 2" xfId="27229" xr:uid="{B870713D-B619-4772-888A-57C1596880EA}"/>
    <cellStyle name="40% - Accent6 66 5 2 2" xfId="55906" xr:uid="{80C2AABB-C048-414A-8AF7-42E121A0228D}"/>
    <cellStyle name="40% - Accent6 66 5 3" xfId="47054" xr:uid="{E12E60F9-0A46-479D-B695-8E67C1844541}"/>
    <cellStyle name="40% - Accent6 66 6" xfId="12468" xr:uid="{22596BDE-0F70-4D17-A493-84A232CC85FB}"/>
    <cellStyle name="40% - Accent6 66 6 2" xfId="28822" xr:uid="{17694647-B3FF-497D-A680-1CF8B00F8582}"/>
    <cellStyle name="40% - Accent6 66 6 2 2" xfId="57499" xr:uid="{ECA88C4B-93BB-490A-B3E2-D17FF2766299}"/>
    <cellStyle name="40% - Accent6 66 6 3" xfId="41146" xr:uid="{04D26A74-8C4C-4102-B17B-0333A779E0C4}"/>
    <cellStyle name="40% - Accent6 66 7" xfId="21321" xr:uid="{FCECDC5D-F824-4F4C-96E7-D2BBA8D822D3}"/>
    <cellStyle name="40% - Accent6 66 7 2" xfId="49998" xr:uid="{D6341600-4931-4C00-B936-A5D013E19296}"/>
    <cellStyle name="40% - Accent6 66 8" xfId="35441" xr:uid="{844B72C5-7325-4E26-8BCE-91A1F91D2E4B}"/>
    <cellStyle name="40% - Accent6 67" xfId="6778" xr:uid="{92D9D58E-A6A1-4E15-87EB-F0AEF8C19F0C}"/>
    <cellStyle name="40% - Accent6 67 2" xfId="8195" xr:uid="{82E4D208-845B-4287-A890-45025B67BE5A}"/>
    <cellStyle name="40% - Accent6 67 2 2" xfId="13907" xr:uid="{A1538EA7-50F5-4937-BABD-F9D55CC342CB}"/>
    <cellStyle name="40% - Accent6 67 2 2 2" xfId="42585" xr:uid="{F8386A5B-0FD7-4FA8-941E-1A3A1958B90A}"/>
    <cellStyle name="40% - Accent6 67 2 3" xfId="22760" xr:uid="{E063367F-0230-4C71-ADF9-64F21798E4AB}"/>
    <cellStyle name="40% - Accent6 67 2 3 2" xfId="51437" xr:uid="{BE4A7422-02DE-4643-BD28-5175932848A2}"/>
    <cellStyle name="40% - Accent6 67 2 4" xfId="36880" xr:uid="{D28ABA15-33A0-47AC-A45A-6BBCD09CA429}"/>
    <cellStyle name="40% - Accent6 67 3" xfId="9612" xr:uid="{34E4F8D9-7149-4F46-AD86-79DBF8FFA5B4}"/>
    <cellStyle name="40% - Accent6 67 3 2" xfId="15324" xr:uid="{0C259A83-0F3F-4A38-8E44-7EEAAA0D19C0}"/>
    <cellStyle name="40% - Accent6 67 3 2 2" xfId="44002" xr:uid="{682069D2-35C7-4192-BA96-C580F2AC13AD}"/>
    <cellStyle name="40% - Accent6 67 3 3" xfId="24177" xr:uid="{C35ACF4A-D2E6-4D7D-AAEF-DEFD4711A6D5}"/>
    <cellStyle name="40% - Accent6 67 3 3 2" xfId="52854" xr:uid="{B835B8A6-6E29-420E-9040-3C88E7C2C7E5}"/>
    <cellStyle name="40% - Accent6 67 3 4" xfId="38297" xr:uid="{BF248477-D2B3-4F18-9736-C3EB009D4868}"/>
    <cellStyle name="40% - Accent6 67 4" xfId="16839" xr:uid="{08BC40DB-E45C-4FF3-848D-401EBA8BB955}"/>
    <cellStyle name="40% - Accent6 67 4 2" xfId="25692" xr:uid="{E251F75F-13DF-4D01-A61F-4DC6A330029B}"/>
    <cellStyle name="40% - Accent6 67 4 2 2" xfId="54369" xr:uid="{4A44648C-18B6-43C2-8EBB-32CC98C94876}"/>
    <cellStyle name="40% - Accent6 67 4 3" xfId="45517" xr:uid="{CCF237CA-1FE8-42A5-BE00-AD4CF946004A}"/>
    <cellStyle name="40% - Accent6 67 5" xfId="18398" xr:uid="{727D3B52-8119-47DC-9EE9-3F806353C49C}"/>
    <cellStyle name="40% - Accent6 67 5 2" xfId="27251" xr:uid="{44C0E917-C868-4ED3-857F-FD2AA55B0496}"/>
    <cellStyle name="40% - Accent6 67 5 2 2" xfId="55928" xr:uid="{AE501EA5-9B7F-42C4-BCD3-A5DC79FADCCB}"/>
    <cellStyle name="40% - Accent6 67 5 3" xfId="47076" xr:uid="{9A0183C3-DD24-4CFB-90D4-BB5B49FFC676}"/>
    <cellStyle name="40% - Accent6 67 6" xfId="12490" xr:uid="{1C62782D-1E01-46A0-83A4-86159B91788E}"/>
    <cellStyle name="40% - Accent6 67 6 2" xfId="28844" xr:uid="{9188EE52-979E-446B-9E44-50DBB15463A9}"/>
    <cellStyle name="40% - Accent6 67 6 2 2" xfId="57521" xr:uid="{5C1C1B3F-B572-44B5-82A5-F9CEDC86B23B}"/>
    <cellStyle name="40% - Accent6 67 6 3" xfId="41168" xr:uid="{C690A515-4389-4BCD-A453-B8099B79BFFF}"/>
    <cellStyle name="40% - Accent6 67 7" xfId="21343" xr:uid="{1290FABF-8202-406A-8EA3-C940EB6A387D}"/>
    <cellStyle name="40% - Accent6 67 7 2" xfId="50020" xr:uid="{5E9A3F06-BF62-4809-8591-6914BCFA3BF5}"/>
    <cellStyle name="40% - Accent6 67 8" xfId="35463" xr:uid="{3E1BB17E-36A4-4731-8D95-E5B850E0D8A9}"/>
    <cellStyle name="40% - Accent6 68" xfId="5381" xr:uid="{28032D55-17A0-499C-AE5D-539D4FE0D55C}"/>
    <cellStyle name="40% - Accent6 68 2" xfId="9634" xr:uid="{6BE6D644-0DDF-425E-8700-52AE834291F4}"/>
    <cellStyle name="40% - Accent6 68 2 2" xfId="15346" xr:uid="{6AF2E40E-B6CA-4EA3-9525-829D5D505D38}"/>
    <cellStyle name="40% - Accent6 68 2 2 2" xfId="44024" xr:uid="{3BD23F04-9788-4041-9970-59EAF069697C}"/>
    <cellStyle name="40% - Accent6 68 2 3" xfId="24199" xr:uid="{748D3DD9-0B0C-4F40-8B4B-1B6C2729D9ED}"/>
    <cellStyle name="40% - Accent6 68 2 3 2" xfId="52876" xr:uid="{8B7488EB-ECF0-4D16-A173-8093E6AC616F}"/>
    <cellStyle name="40% - Accent6 68 2 4" xfId="38319" xr:uid="{D7C82C01-F17E-4888-9585-803F04FFEA65}"/>
    <cellStyle name="40% - Accent6 68 3" xfId="16861" xr:uid="{138D34C2-C4CF-4E08-BBD9-4907D6DA20DD}"/>
    <cellStyle name="40% - Accent6 68 3 2" xfId="25714" xr:uid="{5DE76C3B-E484-4715-90B7-1F184228761D}"/>
    <cellStyle name="40% - Accent6 68 3 2 2" xfId="54391" xr:uid="{8C8E9FBF-A5A3-4AB9-AAEB-66987AA56BD9}"/>
    <cellStyle name="40% - Accent6 68 3 3" xfId="45539" xr:uid="{EE9D095D-E1C7-4A45-8016-D16709C419D8}"/>
    <cellStyle name="40% - Accent6 68 4" xfId="18420" xr:uid="{A2C7FFCA-1715-4829-92BB-9B9CD06BBC7C}"/>
    <cellStyle name="40% - Accent6 68 4 2" xfId="27273" xr:uid="{84F599ED-4A97-4F1E-A35A-914538979AE8}"/>
    <cellStyle name="40% - Accent6 68 4 2 2" xfId="55950" xr:uid="{F48678CB-4B42-4C20-8972-5627733262DB}"/>
    <cellStyle name="40% - Accent6 68 4 3" xfId="47098" xr:uid="{961F08C8-BDED-4350-B6F8-645BF7D93BFE}"/>
    <cellStyle name="40% - Accent6 68 5" xfId="11093" xr:uid="{426003AE-363E-4F77-8C93-3866C7FF72C8}"/>
    <cellStyle name="40% - Accent6 68 5 2" xfId="28866" xr:uid="{BAF52CE5-6C43-458A-A278-B38738B7BBAD}"/>
    <cellStyle name="40% - Accent6 68 5 2 2" xfId="57543" xr:uid="{EC1EF66B-D9D8-4A87-8359-FD0000153B72}"/>
    <cellStyle name="40% - Accent6 68 5 3" xfId="39771" xr:uid="{BC0E8F60-CCC3-4379-B369-B51BD4F3429D}"/>
    <cellStyle name="40% - Accent6 68 6" xfId="19946" xr:uid="{C15C398E-94C9-42F9-A842-92949731EC70}"/>
    <cellStyle name="40% - Accent6 68 6 2" xfId="48623" xr:uid="{E28B4D06-41D7-487C-8A71-51530FD7F813}"/>
    <cellStyle name="40% - Accent6 68 7" xfId="34066" xr:uid="{D9B4B3BC-9E9F-484A-A236-9365017AD228}"/>
    <cellStyle name="40% - Accent6 69" xfId="6798" xr:uid="{A48ADDFC-C77F-4EFB-9768-97773083710B}"/>
    <cellStyle name="40% - Accent6 69 2" xfId="9656" xr:uid="{F761E275-D959-440D-88DC-1BEBAD4C6DDB}"/>
    <cellStyle name="40% - Accent6 69 2 2" xfId="15368" xr:uid="{37800F04-1A30-44FA-8346-0A6BDA279A77}"/>
    <cellStyle name="40% - Accent6 69 2 2 2" xfId="44046" xr:uid="{77DF5273-B649-4D41-A1EC-BDB42E6BC4D0}"/>
    <cellStyle name="40% - Accent6 69 2 3" xfId="24221" xr:uid="{314250E3-9EA2-4AA1-A76E-32D51A3CF68B}"/>
    <cellStyle name="40% - Accent6 69 2 3 2" xfId="52898" xr:uid="{ED91F567-30D0-4B9E-8D3C-8C2583BE12FD}"/>
    <cellStyle name="40% - Accent6 69 2 4" xfId="38341" xr:uid="{D4BAE82F-C989-4FE0-8D73-4D89156429CC}"/>
    <cellStyle name="40% - Accent6 69 3" xfId="16883" xr:uid="{BFE646C6-CB13-42C4-89A2-22925358D443}"/>
    <cellStyle name="40% - Accent6 69 3 2" xfId="25736" xr:uid="{CA2F962B-9B76-4038-9F6F-219014CD5C83}"/>
    <cellStyle name="40% - Accent6 69 3 2 2" xfId="54413" xr:uid="{5C26AA77-6A0F-4C1E-82CA-2E06AB4F7546}"/>
    <cellStyle name="40% - Accent6 69 3 3" xfId="45561" xr:uid="{F7B78254-9FF6-45D8-A98A-256275891486}"/>
    <cellStyle name="40% - Accent6 69 4" xfId="18442" xr:uid="{6FEFC669-3AF2-44B1-A4B7-FA99393304C7}"/>
    <cellStyle name="40% - Accent6 69 4 2" xfId="27295" xr:uid="{B5FC7E22-A324-42E7-8B8C-CE9F06E94E4D}"/>
    <cellStyle name="40% - Accent6 69 4 2 2" xfId="55972" xr:uid="{E4EE635B-AD7C-430E-A435-D7A402EBC4A0}"/>
    <cellStyle name="40% - Accent6 69 4 3" xfId="47120" xr:uid="{B96A7769-FBCC-4A10-A282-C3B28F4F2840}"/>
    <cellStyle name="40% - Accent6 69 5" xfId="12510" xr:uid="{E18BB226-041D-4112-89B5-C44583C88A1D}"/>
    <cellStyle name="40% - Accent6 69 5 2" xfId="28888" xr:uid="{C2DA7A53-0A7D-4F6D-8229-446B0123CDF4}"/>
    <cellStyle name="40% - Accent6 69 5 2 2" xfId="57565" xr:uid="{11F766A5-6468-4338-9D0E-5E587E90EC8D}"/>
    <cellStyle name="40% - Accent6 69 5 3" xfId="41188" xr:uid="{DF274F60-786F-44A8-AAA4-54B26F927A72}"/>
    <cellStyle name="40% - Accent6 69 6" xfId="21363" xr:uid="{3B8A823C-C1F6-4A94-B685-1F9D66B63385}"/>
    <cellStyle name="40% - Accent6 69 6 2" xfId="50040" xr:uid="{E6DB81D4-EC13-42AA-B9FE-5CF341B61D78}"/>
    <cellStyle name="40% - Accent6 69 7" xfId="35483" xr:uid="{552BD9DD-683B-4477-93D1-FF4F5B8BA3F4}"/>
    <cellStyle name="40% - Accent6 7" xfId="377" xr:uid="{F1316B0B-7314-4C5D-AD3A-1F2BDC16CF5A}"/>
    <cellStyle name="40% - Accent6 7 10" xfId="9819" xr:uid="{9EC56F04-E218-4364-8812-F5268A1AB0E5}"/>
    <cellStyle name="40% - Accent6 7 10 2" xfId="38497" xr:uid="{27E5BA23-2A1A-41C7-9A3D-CFC416852C7F}"/>
    <cellStyle name="40% - Accent6 7 11" xfId="18672" xr:uid="{00F52F02-BE70-473B-BEE1-CA31EBE65249}"/>
    <cellStyle name="40% - Accent6 7 11 2" xfId="47349" xr:uid="{545DC9BF-901D-4571-B190-E8AAA2CE49B4}"/>
    <cellStyle name="40% - Accent6 7 12" xfId="29290" xr:uid="{B7386AC8-5FDE-4FF8-AD71-1F68F6F7FE06}"/>
    <cellStyle name="40% - Accent6 7 2" xfId="486" xr:uid="{CC3E621F-00DB-49C3-B817-6873E4C74CAD}"/>
    <cellStyle name="40% - Accent6 7 2 2" xfId="2440" xr:uid="{D2B115A6-7AF4-45AD-975C-6A25BBAC2E01}"/>
    <cellStyle name="40% - Accent6 7 2 2 2" xfId="31180" xr:uid="{EBFC4502-5C32-4C30-A63A-AF8B30B2BE48}"/>
    <cellStyle name="40% - Accent6 7 2 3" xfId="5458" xr:uid="{16C90FC6-CAFC-4047-ACEE-ACB13AA33239}"/>
    <cellStyle name="40% - Accent6 7 2 3 2" xfId="34143" xr:uid="{C70FA98C-2337-4AF4-B064-BCEDD0AEDE30}"/>
    <cellStyle name="40% - Accent6 7 2 4" xfId="11170" xr:uid="{6C75B46C-5DAC-457C-868E-FE118BBF10B8}"/>
    <cellStyle name="40% - Accent6 7 2 4 2" xfId="39848" xr:uid="{8BBB6FAE-B278-4285-86F2-4C67AE06F00E}"/>
    <cellStyle name="40% - Accent6 7 2 5" xfId="20023" xr:uid="{194EE87A-D193-4733-94B9-98A6CA70F557}"/>
    <cellStyle name="40% - Accent6 7 2 5 2" xfId="48700" xr:uid="{49E95E11-A097-456E-B620-A59FA0266040}"/>
    <cellStyle name="40% - Accent6 7 2 6" xfId="29387" xr:uid="{26FACFF9-E63B-46A7-B508-E3489C92F89D}"/>
    <cellStyle name="40% - Accent6 7 3" xfId="605" xr:uid="{B49D9AC0-34B9-40FA-B96A-69204AE77F55}"/>
    <cellStyle name="40% - Accent6 7 3 2" xfId="2559" xr:uid="{13BCE77E-5F45-4155-8879-63917F34BBB2}"/>
    <cellStyle name="40% - Accent6 7 3 2 2" xfId="31299" xr:uid="{133789B2-8F82-4284-B97D-8B5D24BC3BFB}"/>
    <cellStyle name="40% - Accent6 7 3 3" xfId="6875" xr:uid="{B9B9590F-93C2-47B3-BABA-8F972D189CBE}"/>
    <cellStyle name="40% - Accent6 7 3 3 2" xfId="35560" xr:uid="{3A99305B-A641-4A2A-97D6-F38D1C2DEF02}"/>
    <cellStyle name="40% - Accent6 7 3 4" xfId="12587" xr:uid="{4ABEE581-B1CF-4483-A624-17014FB2ADA1}"/>
    <cellStyle name="40% - Accent6 7 3 4 2" xfId="41265" xr:uid="{692D3E8D-24BF-4755-99FC-930111F14FC1}"/>
    <cellStyle name="40% - Accent6 7 3 5" xfId="21440" xr:uid="{53C29251-D683-4202-93FD-E29353C568B1}"/>
    <cellStyle name="40% - Accent6 7 3 5 2" xfId="50117" xr:uid="{3615EA81-C377-498E-A2F7-E11D5A6E44D5}"/>
    <cellStyle name="40% - Accent6 7 3 6" xfId="29506" xr:uid="{5EC6F80D-25BE-48D6-85A1-913909B80F33}"/>
    <cellStyle name="40% - Accent6 7 4" xfId="746" xr:uid="{F27A996F-A029-4692-B3AD-AD0E81C00AB4}"/>
    <cellStyle name="40% - Accent6 7 4 2" xfId="2700" xr:uid="{801D59B5-4270-458E-AF95-C6624802DA3A}"/>
    <cellStyle name="40% - Accent6 7 4 2 2" xfId="31440" xr:uid="{6D87E2EF-6488-4CD1-981B-05CB2471E28B}"/>
    <cellStyle name="40% - Accent6 7 4 3" xfId="8292" xr:uid="{29C108A7-13E6-439A-A2B1-17AB1FC31A38}"/>
    <cellStyle name="40% - Accent6 7 4 3 2" xfId="36977" xr:uid="{6CD2A392-A3E3-4B0E-905A-85E91D38128B}"/>
    <cellStyle name="40% - Accent6 7 4 4" xfId="14004" xr:uid="{9FEA5E8E-8D1C-4640-B0CB-9AD2857903EA}"/>
    <cellStyle name="40% - Accent6 7 4 4 2" xfId="42682" xr:uid="{03620891-991E-45AA-94CC-0A967664B06D}"/>
    <cellStyle name="40% - Accent6 7 4 5" xfId="22857" xr:uid="{A0B6F5DC-A0A7-4893-BB15-614BB5CBB794}"/>
    <cellStyle name="40% - Accent6 7 4 5 2" xfId="51534" xr:uid="{D1633505-1FC2-42B1-9964-84FB3A04221F}"/>
    <cellStyle name="40% - Accent6 7 4 6" xfId="29647" xr:uid="{A9F10E09-C85B-45C4-92E0-7F7498B50377}"/>
    <cellStyle name="40% - Accent6 7 5" xfId="1019" xr:uid="{6DBFE4B3-059C-4B71-847E-5C4103833D19}"/>
    <cellStyle name="40% - Accent6 7 5 2" xfId="2973" xr:uid="{BDE7FBCA-DC12-4ED1-9F9B-CB9F8A14EA35}"/>
    <cellStyle name="40% - Accent6 7 5 2 2" xfId="31713" xr:uid="{25525157-CFEE-425F-91DE-FC163EE8D3E4}"/>
    <cellStyle name="40% - Accent6 7 5 3" xfId="15519" xr:uid="{ED4697D0-4FD7-4DBA-8CC1-EFFA219E6D30}"/>
    <cellStyle name="40% - Accent6 7 5 3 2" xfId="44197" xr:uid="{2616FB62-8B33-4DA8-BBD2-BA15CE9F4D6C}"/>
    <cellStyle name="40% - Accent6 7 5 4" xfId="24372" xr:uid="{F7AAF84D-57A7-4CE7-8C58-460DC43B6642}"/>
    <cellStyle name="40% - Accent6 7 5 4 2" xfId="53049" xr:uid="{03C56213-92DE-4D49-8C12-5E2A14F46777}"/>
    <cellStyle name="40% - Accent6 7 5 5" xfId="29920" xr:uid="{C6E3563C-297F-4E30-8208-F19F4ABC1FBC}"/>
    <cellStyle name="40% - Accent6 7 6" xfId="1314" xr:uid="{031B59C1-1210-4CB0-886D-39674E4BC446}"/>
    <cellStyle name="40% - Accent6 7 6 2" xfId="3268" xr:uid="{F9FFDBD0-3D6D-4A0E-883A-039409C58D96}"/>
    <cellStyle name="40% - Accent6 7 6 2 2" xfId="32008" xr:uid="{DD905F85-AF59-4B24-B15A-BC9193D21FE9}"/>
    <cellStyle name="40% - Accent6 7 6 3" xfId="17078" xr:uid="{D9942BE4-4D47-4219-9E1B-1B79E85EF46A}"/>
    <cellStyle name="40% - Accent6 7 6 3 2" xfId="45756" xr:uid="{2CBA4660-15D1-43CB-9BC1-EA01A5BAFD20}"/>
    <cellStyle name="40% - Accent6 7 6 4" xfId="25931" xr:uid="{AD2F8F50-1D7D-4E52-B7EB-025435FB3CF8}"/>
    <cellStyle name="40% - Accent6 7 6 4 2" xfId="54608" xr:uid="{B932A417-A1E9-4D13-8298-5615C0ECAF91}"/>
    <cellStyle name="40% - Accent6 7 6 5" xfId="30215" xr:uid="{45499CC9-055C-4209-B84B-B3019A3B36E2}"/>
    <cellStyle name="40% - Accent6 7 7" xfId="1653" xr:uid="{F5AC1BC0-1092-499F-B3ED-504D4B32DCF2}"/>
    <cellStyle name="40% - Accent6 7 7 2" xfId="3607" xr:uid="{60B34805-9D34-4125-9809-0273D314E94C}"/>
    <cellStyle name="40% - Accent6 7 7 2 2" xfId="32347" xr:uid="{061CC9EE-BEB5-4D00-83EA-79D4292D8ED1}"/>
    <cellStyle name="40% - Accent6 7 7 3" xfId="27524" xr:uid="{9139D948-FCF3-4094-B535-CEAF6C7477DB}"/>
    <cellStyle name="40% - Accent6 7 7 3 2" xfId="56201" xr:uid="{64AAD410-D53D-46E1-8213-6C0DD0C62F37}"/>
    <cellStyle name="40% - Accent6 7 7 4" xfId="30554" xr:uid="{03CD5019-3FF0-49DC-BCA3-905BC4990D8D}"/>
    <cellStyle name="40% - Accent6 7 8" xfId="2343" xr:uid="{A1AC86DA-206B-4927-B65B-2B4B6927394E}"/>
    <cellStyle name="40% - Accent6 7 8 2" xfId="31083" xr:uid="{FB0EDC65-E89F-4F29-9C7B-CCEBCEEC7B87}"/>
    <cellStyle name="40% - Accent6 7 9" xfId="4107" xr:uid="{6987BFA3-1B9B-46BA-B7D6-1DBB916CA218}"/>
    <cellStyle name="40% - Accent6 7 9 2" xfId="32792" xr:uid="{7B93C3E8-A972-4BB4-9CFA-EB71CF6CFAE4}"/>
    <cellStyle name="40% - Accent6 70" xfId="9678" xr:uid="{311FD640-236B-4CEE-A2B1-E0C7703B518F}"/>
    <cellStyle name="40% - Accent6 70 2" xfId="16905" xr:uid="{441FB70E-258C-4970-9C5D-EC0CE2264324}"/>
    <cellStyle name="40% - Accent6 70 2 2" xfId="25758" xr:uid="{292FB640-BD05-4938-A8D4-F757760AA45E}"/>
    <cellStyle name="40% - Accent6 70 2 2 2" xfId="54435" xr:uid="{CE7B73E3-21B4-44BC-A4FC-6204FEC8E16C}"/>
    <cellStyle name="40% - Accent6 70 2 3" xfId="45583" xr:uid="{E8E2870F-15C9-4997-9018-E33B99364E74}"/>
    <cellStyle name="40% - Accent6 70 3" xfId="18464" xr:uid="{CF3A40C0-EE5A-4F40-BCA3-8BFF5F2F4720}"/>
    <cellStyle name="40% - Accent6 70 3 2" xfId="27317" xr:uid="{D0A3E5F0-3AD8-4BF9-8852-9E4B6A89C10F}"/>
    <cellStyle name="40% - Accent6 70 3 2 2" xfId="55994" xr:uid="{4FDF7CDA-C14F-4DF6-A65E-DA891CEB8857}"/>
    <cellStyle name="40% - Accent6 70 3 3" xfId="47142" xr:uid="{AD9F6D56-D480-4D8C-AD52-18760B5ECB78}"/>
    <cellStyle name="40% - Accent6 70 4" xfId="15390" xr:uid="{9257DE17-BF6E-4547-85C5-5DDDAD544E1B}"/>
    <cellStyle name="40% - Accent6 70 4 2" xfId="28910" xr:uid="{EE7FA354-7EF3-4399-A5BD-BC99CA25CD73}"/>
    <cellStyle name="40% - Accent6 70 4 2 2" xfId="57587" xr:uid="{95A25A94-AD40-49F5-A124-D77E4C01F3CB}"/>
    <cellStyle name="40% - Accent6 70 4 3" xfId="44068" xr:uid="{9A520618-6AC6-4F5E-A193-73C82C5E16BF}"/>
    <cellStyle name="40% - Accent6 70 5" xfId="24243" xr:uid="{CC5D352E-CD95-4DB3-85D2-EF0DD929F33B}"/>
    <cellStyle name="40% - Accent6 70 5 2" xfId="52920" xr:uid="{1B2F48C7-851A-4BF4-893E-33C955937468}"/>
    <cellStyle name="40% - Accent6 70 6" xfId="38363" xr:uid="{28ABED7D-0A4B-4D54-8380-70967899C5DB}"/>
    <cellStyle name="40% - Accent6 71" xfId="9700" xr:uid="{ED472A9A-F676-4CCA-8A1D-5CC0F58D5174}"/>
    <cellStyle name="40% - Accent6 71 2" xfId="16927" xr:uid="{CCB76212-9AB2-46A3-9DE7-35E4D725159E}"/>
    <cellStyle name="40% - Accent6 71 2 2" xfId="25780" xr:uid="{E1C096ED-C57D-4EE6-8288-F2AA5B02E5B5}"/>
    <cellStyle name="40% - Accent6 71 2 2 2" xfId="54457" xr:uid="{1EEBB595-37CC-4958-BCBB-2F06A442096D}"/>
    <cellStyle name="40% - Accent6 71 2 3" xfId="45605" xr:uid="{0EAB6420-611A-4F25-A514-10E8FAF951F5}"/>
    <cellStyle name="40% - Accent6 71 3" xfId="18486" xr:uid="{C129B2E6-04D5-4435-8B14-84CE43C2FC5B}"/>
    <cellStyle name="40% - Accent6 71 3 2" xfId="27339" xr:uid="{23F0EDA8-97C1-4648-9289-281F43DDF2F6}"/>
    <cellStyle name="40% - Accent6 71 3 2 2" xfId="56016" xr:uid="{6A90800B-1705-4723-A27E-FFCAA7FA20FF}"/>
    <cellStyle name="40% - Accent6 71 3 3" xfId="47164" xr:uid="{32E7196B-1EFA-4D19-9D60-23481AFED96E}"/>
    <cellStyle name="40% - Accent6 71 4" xfId="15412" xr:uid="{DA02C75D-FB2B-4F23-BF2B-034604260E23}"/>
    <cellStyle name="40% - Accent6 71 4 2" xfId="28932" xr:uid="{02A5E862-E0FF-40ED-87D0-908E9488E67D}"/>
    <cellStyle name="40% - Accent6 71 4 2 2" xfId="57609" xr:uid="{D22190C8-BAAF-47D1-A312-6F94452550AC}"/>
    <cellStyle name="40% - Accent6 71 4 3" xfId="44090" xr:uid="{FBFF8AC0-3B2C-449A-A385-68307EE45D96}"/>
    <cellStyle name="40% - Accent6 71 5" xfId="24265" xr:uid="{A4DAF149-100D-4ED4-BD9D-B23769A7C83F}"/>
    <cellStyle name="40% - Accent6 71 5 2" xfId="52942" xr:uid="{69CFF002-AC23-44AE-BFCC-E8F48DE7543D}"/>
    <cellStyle name="40% - Accent6 71 6" xfId="38385" xr:uid="{174191AD-44D5-4861-8B93-BA9A954157D8}"/>
    <cellStyle name="40% - Accent6 72" xfId="8215" xr:uid="{4E77D304-64A2-407C-B76A-B890A72FF2AC}"/>
    <cellStyle name="40% - Accent6 72 2" xfId="16949" xr:uid="{92B174AA-C2F0-4976-AC3D-0A62D6650DEE}"/>
    <cellStyle name="40% - Accent6 72 2 2" xfId="25802" xr:uid="{4398B8F0-EB50-4BDE-9357-EAC350BC3874}"/>
    <cellStyle name="40% - Accent6 72 2 2 2" xfId="54479" xr:uid="{C8A037B4-5F53-4763-97A3-A6025C412D43}"/>
    <cellStyle name="40% - Accent6 72 2 3" xfId="45627" xr:uid="{F3EDF2BC-2948-44BD-8A1B-6C6DF16F68F3}"/>
    <cellStyle name="40% - Accent6 72 3" xfId="18508" xr:uid="{E8A0C5FE-0896-4BE9-A3D1-13C10473FBC3}"/>
    <cellStyle name="40% - Accent6 72 3 2" xfId="27361" xr:uid="{880C60D4-4C1F-4D22-B1F6-AC04548DD1D2}"/>
    <cellStyle name="40% - Accent6 72 3 2 2" xfId="56038" xr:uid="{1E1A01AF-CC87-4E9E-ADCB-9967F2A13111}"/>
    <cellStyle name="40% - Accent6 72 3 3" xfId="47186" xr:uid="{E9959220-1350-4CCB-A4F8-F545433DBA01}"/>
    <cellStyle name="40% - Accent6 72 4" xfId="13927" xr:uid="{5AFA502F-1624-4B7F-9BF0-B2786B8DB8F9}"/>
    <cellStyle name="40% - Accent6 72 4 2" xfId="28954" xr:uid="{4F4E179B-ACCF-4109-801D-4AF1002D25D4}"/>
    <cellStyle name="40% - Accent6 72 4 2 2" xfId="57631" xr:uid="{D010B449-CBEE-41C3-B587-C79B90D617C4}"/>
    <cellStyle name="40% - Accent6 72 4 3" xfId="42605" xr:uid="{2E5DF484-351D-4C21-928B-564A1AE88824}"/>
    <cellStyle name="40% - Accent6 72 5" xfId="22780" xr:uid="{F121F68E-03A0-4379-BA9C-A00850ABE038}"/>
    <cellStyle name="40% - Accent6 72 5 2" xfId="51457" xr:uid="{A049A779-62ED-41EC-89C0-54DACB585764}"/>
    <cellStyle name="40% - Accent6 72 6" xfId="36900" xr:uid="{AAF7FFFC-E83F-44D0-974D-B7C0EBC545E5}"/>
    <cellStyle name="40% - Accent6 73" xfId="4030" xr:uid="{10E19C62-7AE4-4DC5-AB64-176DB3F79F47}"/>
    <cellStyle name="40% - Accent6 73 2" xfId="18530" xr:uid="{6FC9B1E1-518B-4224-AC85-E861CAC58C7B}"/>
    <cellStyle name="40% - Accent6 73 2 2" xfId="27383" xr:uid="{B59B25F2-EED6-4020-92DA-C29010294017}"/>
    <cellStyle name="40% - Accent6 73 2 2 2" xfId="56060" xr:uid="{F8EC6404-6983-480A-A3C9-7C2A5B953D09}"/>
    <cellStyle name="40% - Accent6 73 2 3" xfId="47208" xr:uid="{2DECC0AE-1E98-49C2-878E-BBCED8A0935F}"/>
    <cellStyle name="40% - Accent6 73 3" xfId="16971" xr:uid="{2116415F-0B01-41E5-98F4-D7B314E38B3D}"/>
    <cellStyle name="40% - Accent6 73 3 2" xfId="28976" xr:uid="{9C31086A-7BB1-45E1-BD08-5B186834A082}"/>
    <cellStyle name="40% - Accent6 73 3 2 2" xfId="57653" xr:uid="{01BCFFEB-FA2E-40BA-9F62-67D1CB043CAF}"/>
    <cellStyle name="40% - Accent6 73 3 3" xfId="45649" xr:uid="{2196F770-861B-4E79-9059-AB70659455B6}"/>
    <cellStyle name="40% - Accent6 73 4" xfId="25824" xr:uid="{72CEE544-9537-4112-A9D4-A293FDCC0BB5}"/>
    <cellStyle name="40% - Accent6 73 4 2" xfId="54501" xr:uid="{0FD78529-0ABF-4458-B984-DD2B5D2D9F8F}"/>
    <cellStyle name="40% - Accent6 73 5" xfId="32715" xr:uid="{50004EFB-EF99-4B2C-95DD-D30C8D02B61B}"/>
    <cellStyle name="40% - Accent6 74" xfId="15442" xr:uid="{367C3160-AF93-4EF0-B745-3967C36E5093}"/>
    <cellStyle name="40% - Accent6 74 2" xfId="18552" xr:uid="{C8A0C629-FD86-443F-B6D9-5814A5257F6B}"/>
    <cellStyle name="40% - Accent6 74 2 2" xfId="27405" xr:uid="{63535F76-50D4-4875-A64E-C1B97A4EEA15}"/>
    <cellStyle name="40% - Accent6 74 2 2 2" xfId="56082" xr:uid="{3257F8B7-6588-478B-8DE2-05A98F630A16}"/>
    <cellStyle name="40% - Accent6 74 2 3" xfId="47230" xr:uid="{687551B7-1313-4295-919A-1D490A1265CC}"/>
    <cellStyle name="40% - Accent6 74 3" xfId="28998" xr:uid="{A733953E-C9F3-4397-815E-0760B84ADD44}"/>
    <cellStyle name="40% - Accent6 74 3 2" xfId="57675" xr:uid="{4D0AC017-7A71-43B0-B43C-E3C08A8829A4}"/>
    <cellStyle name="40% - Accent6 74 4" xfId="24295" xr:uid="{E5B2A11C-CD78-49EC-9677-AEE18D9950E3}"/>
    <cellStyle name="40% - Accent6 74 4 2" xfId="52972" xr:uid="{50A04F4A-EAD1-47AC-A1AF-0BA30E16CE8E}"/>
    <cellStyle name="40% - Accent6 74 5" xfId="44120" xr:uid="{20D13770-14DE-431F-9B7F-819D556C7AE4}"/>
    <cellStyle name="40% - Accent6 75" xfId="18574" xr:uid="{D4554768-AC81-427F-B073-8FE7995B9E59}"/>
    <cellStyle name="40% - Accent6 75 2" xfId="29020" xr:uid="{9924E69C-5659-4830-9642-35805299BD8E}"/>
    <cellStyle name="40% - Accent6 75 2 2" xfId="57697" xr:uid="{5032D515-ECF7-490B-A964-E069CE3D9321}"/>
    <cellStyle name="40% - Accent6 75 3" xfId="27427" xr:uid="{E50C8EFD-4C07-4BDB-A0FF-497AA7CE6839}"/>
    <cellStyle name="40% - Accent6 75 3 2" xfId="56104" xr:uid="{DBB887BA-17F8-4784-B226-1DC69159EFEE}"/>
    <cellStyle name="40% - Accent6 75 4" xfId="47252" xr:uid="{21126106-1ECF-4491-839D-C18F7D6DFFB2}"/>
    <cellStyle name="40% - Accent6 76" xfId="17001" xr:uid="{D2674DCE-7D1B-4B79-B2FD-DF4EF1CEAFA6}"/>
    <cellStyle name="40% - Accent6 76 2" xfId="29042" xr:uid="{49362202-673A-4747-BE3A-3EFA6B1D4340}"/>
    <cellStyle name="40% - Accent6 76 2 2" xfId="57719" xr:uid="{E313DF71-2D79-48D2-9EBE-06EFA4D51014}"/>
    <cellStyle name="40% - Accent6 76 3" xfId="25854" xr:uid="{D0544D22-A016-4563-96BC-AAB4B0E9407E}"/>
    <cellStyle name="40% - Accent6 76 3 2" xfId="54531" xr:uid="{28375AA5-BEB3-4C31-AC8E-1CE68B4FB4FA}"/>
    <cellStyle name="40% - Accent6 76 4" xfId="45679" xr:uid="{AF278825-3AFA-42DA-B848-849DAF8D2CCB}"/>
    <cellStyle name="40% - Accent6 77" xfId="9742" xr:uid="{C15DDE54-0989-43FC-98DC-1D6799FC8470}"/>
    <cellStyle name="40% - Accent6 77 2" xfId="27447" xr:uid="{5BB5A266-EFC1-437A-82FF-5BD50F12BC67}"/>
    <cellStyle name="40% - Accent6 77 2 2" xfId="56124" xr:uid="{6B4F8501-EA4D-40C5-AC2E-5FE88079B00F}"/>
    <cellStyle name="40% - Accent6 77 3" xfId="38420" xr:uid="{C8358A36-F521-47AE-9A9B-92CDE30EDA8F}"/>
    <cellStyle name="40% - Accent6 78" xfId="29074" xr:uid="{99C4E804-71A0-4DD9-B986-5CE5A4DAA0A1}"/>
    <cellStyle name="40% - Accent6 78 2" xfId="57751" xr:uid="{C8320035-5591-4FA5-BB3A-A2DB2ED6B3F8}"/>
    <cellStyle name="40% - Accent6 79" xfId="29096" xr:uid="{DFAE303F-41D5-48B0-8352-44D79454D796}"/>
    <cellStyle name="40% - Accent6 79 2" xfId="57773" xr:uid="{F8DA915F-5F67-4795-BC3E-5DC0CCF7655D}"/>
    <cellStyle name="40% - Accent6 8" xfId="300" xr:uid="{36C96223-F912-4EBF-A11E-04C1D57AB7AC}"/>
    <cellStyle name="40% - Accent6 8 10" xfId="9841" xr:uid="{804DCB43-2C70-439D-B891-EE8855040AD7}"/>
    <cellStyle name="40% - Accent6 8 10 2" xfId="38519" xr:uid="{A60F48CD-6422-4352-9A08-FB9DF57A1B72}"/>
    <cellStyle name="40% - Accent6 8 11" xfId="18694" xr:uid="{6713198A-437E-414F-BE97-238494AF0C75}"/>
    <cellStyle name="40% - Accent6 8 11 2" xfId="47371" xr:uid="{5EEFCE61-403D-4A24-8443-88CD53C394A3}"/>
    <cellStyle name="40% - Accent6 8 12" xfId="29214" xr:uid="{E0EFE0A1-B881-4765-9867-02EA802E8766}"/>
    <cellStyle name="40% - Accent6 8 2" xfId="508" xr:uid="{8EC963F7-6D3C-4D81-9C3F-21E8B90759C9}"/>
    <cellStyle name="40% - Accent6 8 2 2" xfId="2462" xr:uid="{0163132D-438D-410E-AF09-B2A7AA5F1B12}"/>
    <cellStyle name="40% - Accent6 8 2 2 2" xfId="31202" xr:uid="{D4EBADD8-8580-4C08-AE31-D41E60B45F75}"/>
    <cellStyle name="40% - Accent6 8 2 3" xfId="5480" xr:uid="{8D7C3A71-8FC2-4FAF-89CA-5A79B94EC0FF}"/>
    <cellStyle name="40% - Accent6 8 2 3 2" xfId="34165" xr:uid="{C831D80E-2E29-40D7-AD5E-89016062C092}"/>
    <cellStyle name="40% - Accent6 8 2 4" xfId="11192" xr:uid="{FB8043DA-551D-4617-B938-A33DE97D5ACC}"/>
    <cellStyle name="40% - Accent6 8 2 4 2" xfId="39870" xr:uid="{73E6BBFF-1D9A-4EB9-BFD5-B70AF590141F}"/>
    <cellStyle name="40% - Accent6 8 2 5" xfId="20045" xr:uid="{4B160429-0DBE-4331-ABA3-889394AC09EE}"/>
    <cellStyle name="40% - Accent6 8 2 5 2" xfId="48722" xr:uid="{DF978354-2CBF-4476-B342-61284F3C03C3}"/>
    <cellStyle name="40% - Accent6 8 2 6" xfId="29409" xr:uid="{83C652CA-E2EE-4C4C-BB0A-37ECC9442CDB}"/>
    <cellStyle name="40% - Accent6 8 3" xfId="627" xr:uid="{809CD55D-5A81-4327-95BA-1A3739AB3D78}"/>
    <cellStyle name="40% - Accent6 8 3 2" xfId="2581" xr:uid="{685B21F7-631C-467A-9972-0620E633C259}"/>
    <cellStyle name="40% - Accent6 8 3 2 2" xfId="31321" xr:uid="{5057BD6A-D0F3-4C51-8D09-729856C56D95}"/>
    <cellStyle name="40% - Accent6 8 3 3" xfId="6897" xr:uid="{4A99BDAA-E4D7-431E-BD32-10857C454A42}"/>
    <cellStyle name="40% - Accent6 8 3 3 2" xfId="35582" xr:uid="{6881E600-784C-491A-96A2-8A64A35C1691}"/>
    <cellStyle name="40% - Accent6 8 3 4" xfId="12609" xr:uid="{44C6CF66-ED1E-412A-9128-A6F1CFBEE872}"/>
    <cellStyle name="40% - Accent6 8 3 4 2" xfId="41287" xr:uid="{D1680F6C-2A38-4576-9A7B-8C48BCC236BE}"/>
    <cellStyle name="40% - Accent6 8 3 5" xfId="21462" xr:uid="{7464C829-AA39-470F-B9DE-EF94BCED4201}"/>
    <cellStyle name="40% - Accent6 8 3 5 2" xfId="50139" xr:uid="{CA88CE96-4CE8-4C2B-B9D2-429206D32CCD}"/>
    <cellStyle name="40% - Accent6 8 3 6" xfId="29528" xr:uid="{AE128990-1093-4DA0-97C3-23A6182F85C4}"/>
    <cellStyle name="40% - Accent6 8 4" xfId="768" xr:uid="{03E77E47-CAA5-4C20-9AB7-9C97E4240894}"/>
    <cellStyle name="40% - Accent6 8 4 2" xfId="2722" xr:uid="{B9906C23-918A-44B9-8B8A-EAE1DB1D6E13}"/>
    <cellStyle name="40% - Accent6 8 4 2 2" xfId="31462" xr:uid="{E43234B6-65C9-4EE1-A683-E9F716A74C00}"/>
    <cellStyle name="40% - Accent6 8 4 3" xfId="8314" xr:uid="{C0DDAE90-4917-49AE-9407-CA6686F25E2C}"/>
    <cellStyle name="40% - Accent6 8 4 3 2" xfId="36999" xr:uid="{E39029AC-AD4E-4B3E-906E-9688B4385911}"/>
    <cellStyle name="40% - Accent6 8 4 4" xfId="14026" xr:uid="{94B771F5-859F-4B6D-A1CB-7AA90DEE7185}"/>
    <cellStyle name="40% - Accent6 8 4 4 2" xfId="42704" xr:uid="{C16EFDE7-3002-4358-9F00-DB2A95C6E2CA}"/>
    <cellStyle name="40% - Accent6 8 4 5" xfId="22879" xr:uid="{C531A03F-A4E1-4699-8F60-B69CE257AEFD}"/>
    <cellStyle name="40% - Accent6 8 4 5 2" xfId="51556" xr:uid="{8F49A348-C89A-4B20-9E0C-CD1DD2A8935E}"/>
    <cellStyle name="40% - Accent6 8 4 6" xfId="29669" xr:uid="{65C3441F-8776-49F7-9B40-B5585F16233C}"/>
    <cellStyle name="40% - Accent6 8 5" xfId="1041" xr:uid="{6524B645-A58B-44DE-B8BF-CB7D3A38CE65}"/>
    <cellStyle name="40% - Accent6 8 5 2" xfId="2995" xr:uid="{A68A8565-5D26-4079-B58D-BEE674911E13}"/>
    <cellStyle name="40% - Accent6 8 5 2 2" xfId="31735" xr:uid="{007BB858-4F22-492B-B3E4-4857F29F154A}"/>
    <cellStyle name="40% - Accent6 8 5 3" xfId="15541" xr:uid="{913A77A2-B541-41EF-9EEA-F66DA924D72B}"/>
    <cellStyle name="40% - Accent6 8 5 3 2" xfId="44219" xr:uid="{F18AEC77-036F-4E5F-9024-F520041DDEC3}"/>
    <cellStyle name="40% - Accent6 8 5 4" xfId="24394" xr:uid="{707F9731-805A-4D06-B095-828B1D6F4BA1}"/>
    <cellStyle name="40% - Accent6 8 5 4 2" xfId="53071" xr:uid="{B3E39F23-C542-4FD2-9F6A-219503E4D1A5}"/>
    <cellStyle name="40% - Accent6 8 5 5" xfId="29942" xr:uid="{397CBAF4-2947-49DA-A774-9C765EF3DDF3}"/>
    <cellStyle name="40% - Accent6 8 6" xfId="1336" xr:uid="{74E0BF6B-7396-4E22-A4B4-3BB2662B2988}"/>
    <cellStyle name="40% - Accent6 8 6 2" xfId="3290" xr:uid="{31BE40F1-62BD-48AF-9359-F0BC96560B6A}"/>
    <cellStyle name="40% - Accent6 8 6 2 2" xfId="32030" xr:uid="{545ADB0C-6D1E-460E-B9C0-C9A62E67D38E}"/>
    <cellStyle name="40% - Accent6 8 6 3" xfId="17100" xr:uid="{96993394-AF39-47A9-8BAA-9813B058EF1A}"/>
    <cellStyle name="40% - Accent6 8 6 3 2" xfId="45778" xr:uid="{23B27F36-AE81-4A8D-BF04-CB60044820B1}"/>
    <cellStyle name="40% - Accent6 8 6 4" xfId="25953" xr:uid="{C6BC8909-0CC7-488D-8928-3AA742F83329}"/>
    <cellStyle name="40% - Accent6 8 6 4 2" xfId="54630" xr:uid="{51FA5701-6A78-4CF2-A63C-D36A1D9BBFC2}"/>
    <cellStyle name="40% - Accent6 8 6 5" xfId="30237" xr:uid="{C13AC192-D330-4F90-92AB-0E19CB374630}"/>
    <cellStyle name="40% - Accent6 8 7" xfId="1675" xr:uid="{EE5F0E19-417E-4FC0-9523-9CAF1EDD1B7E}"/>
    <cellStyle name="40% - Accent6 8 7 2" xfId="3629" xr:uid="{EA85FB6D-17A3-4894-B1E9-D7798D35E415}"/>
    <cellStyle name="40% - Accent6 8 7 2 2" xfId="32369" xr:uid="{9ED2E0A3-2CE7-479E-9A17-2CD6B755FC29}"/>
    <cellStyle name="40% - Accent6 8 7 3" xfId="27546" xr:uid="{2AB9C783-50E9-4F74-9C13-E2912CDC64F4}"/>
    <cellStyle name="40% - Accent6 8 7 3 2" xfId="56223" xr:uid="{D29737FC-CB13-4450-85B7-AC628527C7B4}"/>
    <cellStyle name="40% - Accent6 8 7 4" xfId="30576" xr:uid="{B43A114B-92BA-4637-A09A-7DB7F5230B95}"/>
    <cellStyle name="40% - Accent6 8 8" xfId="2267" xr:uid="{B5EFC4D3-1BF9-460A-8B70-135CEE7462E2}"/>
    <cellStyle name="40% - Accent6 8 8 2" xfId="31007" xr:uid="{1015122F-8EF3-4564-95F6-8DA0BED5DEC3}"/>
    <cellStyle name="40% - Accent6 8 9" xfId="4129" xr:uid="{0B6F4F23-E868-413C-89FA-3BF4728DB382}"/>
    <cellStyle name="40% - Accent6 8 9 2" xfId="32814" xr:uid="{88B2AB84-EC07-44BC-AB65-8A00E27902CF}"/>
    <cellStyle name="40% - Accent6 80" xfId="18595" xr:uid="{767B4CD9-85F7-4EE9-AC73-742A12EEE278}"/>
    <cellStyle name="40% - Accent6 80 2" xfId="47272" xr:uid="{33753493-B286-445A-8991-599493C1AC3F}"/>
    <cellStyle name="40% - Accent6 81" xfId="29119" xr:uid="{62350158-4646-4AC8-9B6B-1ABF8ED5F96B}"/>
    <cellStyle name="40% - Accent6 82" xfId="88" xr:uid="{E84C83AA-0B19-4548-992E-A762D1BE19A6}"/>
    <cellStyle name="40% - Accent6 9" xfId="409" xr:uid="{7F69CBB7-D92A-4D6A-9394-7D534B392CCF}"/>
    <cellStyle name="40% - Accent6 9 10" xfId="18716" xr:uid="{9E44254F-AB0F-43E8-A02A-A39693F50116}"/>
    <cellStyle name="40% - Accent6 9 10 2" xfId="47393" xr:uid="{B340A1F5-48FD-4E81-BE3A-46B924FD78AB}"/>
    <cellStyle name="40% - Accent6 9 11" xfId="29310" xr:uid="{9291D678-02DB-45DE-9D53-1665F9E5FCCD}"/>
    <cellStyle name="40% - Accent6 9 2" xfId="649" xr:uid="{A352DEB9-521D-4D89-B737-B03EA28BC618}"/>
    <cellStyle name="40% - Accent6 9 2 2" xfId="2603" xr:uid="{46E9710F-256C-444C-9464-3997651BF2EA}"/>
    <cellStyle name="40% - Accent6 9 2 2 2" xfId="31343" xr:uid="{E2753E50-78B0-4A4E-B8AB-6A508DC7B61D}"/>
    <cellStyle name="40% - Accent6 9 2 3" xfId="5502" xr:uid="{2C61C11B-27ED-4696-BD14-A6A29540690E}"/>
    <cellStyle name="40% - Accent6 9 2 3 2" xfId="34187" xr:uid="{C1E94F6A-61C0-43C3-AB76-E881A0B4E40D}"/>
    <cellStyle name="40% - Accent6 9 2 4" xfId="11214" xr:uid="{8BC6F891-33A7-494C-9D7D-85E1A9874795}"/>
    <cellStyle name="40% - Accent6 9 2 4 2" xfId="39892" xr:uid="{0D8B8072-862C-4D46-B467-09391529982E}"/>
    <cellStyle name="40% - Accent6 9 2 5" xfId="20067" xr:uid="{BF2781A6-6B0E-45FE-99F0-343FC3158940}"/>
    <cellStyle name="40% - Accent6 9 2 5 2" xfId="48744" xr:uid="{686EB718-CFBD-47D0-BF21-841C862A07C7}"/>
    <cellStyle name="40% - Accent6 9 2 6" xfId="29550" xr:uid="{9FA752D0-177E-40A2-9BB9-77DB7A735F4E}"/>
    <cellStyle name="40% - Accent6 9 3" xfId="790" xr:uid="{1A3B6BB2-AA7A-4DCC-A72E-C8E1BE077B29}"/>
    <cellStyle name="40% - Accent6 9 3 2" xfId="2744" xr:uid="{A97E29CE-7C55-4032-8081-F1EDE33966E0}"/>
    <cellStyle name="40% - Accent6 9 3 2 2" xfId="31484" xr:uid="{B032A0C8-25BA-4D93-8354-10B65FFB929E}"/>
    <cellStyle name="40% - Accent6 9 3 3" xfId="6919" xr:uid="{5FC08112-DA11-4290-A163-43B3421D78B1}"/>
    <cellStyle name="40% - Accent6 9 3 3 2" xfId="35604" xr:uid="{EDBBC644-8AAD-4D18-B792-5CDF18FA6E16}"/>
    <cellStyle name="40% - Accent6 9 3 4" xfId="12631" xr:uid="{71BEB402-B21D-459A-B79D-731E51D03EAA}"/>
    <cellStyle name="40% - Accent6 9 3 4 2" xfId="41309" xr:uid="{F480FA4D-E03A-44F4-B426-6785FAEB0429}"/>
    <cellStyle name="40% - Accent6 9 3 5" xfId="21484" xr:uid="{64A9EAB0-4E27-4E60-9528-BFC9244F3E5A}"/>
    <cellStyle name="40% - Accent6 9 3 5 2" xfId="50161" xr:uid="{BECC2784-0932-4693-84A5-07E86B903578}"/>
    <cellStyle name="40% - Accent6 9 3 6" xfId="29691" xr:uid="{EBBD3521-A139-4681-AA57-E222459B9A7F}"/>
    <cellStyle name="40% - Accent6 9 4" xfId="1063" xr:uid="{A2887BB8-CB2F-4134-94B6-42ABBC43E8BF}"/>
    <cellStyle name="40% - Accent6 9 4 2" xfId="3017" xr:uid="{52B60765-8B30-4C87-9344-08DE5A600621}"/>
    <cellStyle name="40% - Accent6 9 4 2 2" xfId="31757" xr:uid="{FBDDD346-AFF4-4689-9E6D-BBDA805292A3}"/>
    <cellStyle name="40% - Accent6 9 4 3" xfId="8336" xr:uid="{2B06C832-E77C-4361-8E78-F1BD50E53FB8}"/>
    <cellStyle name="40% - Accent6 9 4 3 2" xfId="37021" xr:uid="{A93A8D63-F457-481F-92F7-2F5BC38E77FA}"/>
    <cellStyle name="40% - Accent6 9 4 4" xfId="14048" xr:uid="{C99313A6-E4A1-470B-AACB-E41BEB87A6B1}"/>
    <cellStyle name="40% - Accent6 9 4 4 2" xfId="42726" xr:uid="{9D9C8C8B-AD43-43F9-88EB-85CB64C28C85}"/>
    <cellStyle name="40% - Accent6 9 4 5" xfId="22901" xr:uid="{2698BF55-33AD-4008-A3C3-60A3BBB37FF1}"/>
    <cellStyle name="40% - Accent6 9 4 5 2" xfId="51578" xr:uid="{639ADA5C-4D87-4EA3-90C3-3CE710133AE7}"/>
    <cellStyle name="40% - Accent6 9 4 6" xfId="29964" xr:uid="{23C43832-6BC3-41B7-AE9C-8FB9EFBF6449}"/>
    <cellStyle name="40% - Accent6 9 5" xfId="1358" xr:uid="{C2F27CBF-265A-44B6-B5BA-813A773F98ED}"/>
    <cellStyle name="40% - Accent6 9 5 2" xfId="3312" xr:uid="{22FFAA2E-A33E-4CFA-AA91-6248E245A0B1}"/>
    <cellStyle name="40% - Accent6 9 5 2 2" xfId="32052" xr:uid="{119BD544-7AC5-424B-A6B0-87F471427016}"/>
    <cellStyle name="40% - Accent6 9 5 3" xfId="15563" xr:uid="{C75EFEC0-4B4A-4AE8-8B3C-9AD3FB614B44}"/>
    <cellStyle name="40% - Accent6 9 5 3 2" xfId="44241" xr:uid="{F24224CE-BCC2-4C10-96BE-EBF63E34A1DE}"/>
    <cellStyle name="40% - Accent6 9 5 4" xfId="24416" xr:uid="{CAA73910-F0BA-4537-9C79-A9B4998D420C}"/>
    <cellStyle name="40% - Accent6 9 5 4 2" xfId="53093" xr:uid="{ECCDC2F6-8B92-4CCB-865A-79E6338319EC}"/>
    <cellStyle name="40% - Accent6 9 5 5" xfId="30259" xr:uid="{74AB543D-7ED0-4EF6-946E-E778CA5C8A01}"/>
    <cellStyle name="40% - Accent6 9 6" xfId="1697" xr:uid="{6EDF4693-AC0F-47C5-9DF3-76F8213E3091}"/>
    <cellStyle name="40% - Accent6 9 6 2" xfId="3651" xr:uid="{7B289E69-3799-4DE7-85CA-5D2B0C81A07E}"/>
    <cellStyle name="40% - Accent6 9 6 2 2" xfId="32391" xr:uid="{3271325D-10E3-4BF1-B018-D382D3C2C16B}"/>
    <cellStyle name="40% - Accent6 9 6 3" xfId="17122" xr:uid="{3360F66A-6006-4DE6-94D5-A7B470FB4B4B}"/>
    <cellStyle name="40% - Accent6 9 6 3 2" xfId="45800" xr:uid="{18B3C518-45EC-414E-AEA6-927BB2F29DFA}"/>
    <cellStyle name="40% - Accent6 9 6 4" xfId="25975" xr:uid="{FA7F4D85-9F64-4E14-9AD6-A41F2A3F0882}"/>
    <cellStyle name="40% - Accent6 9 6 4 2" xfId="54652" xr:uid="{5822857D-C147-4A97-87C8-1132D9563C42}"/>
    <cellStyle name="40% - Accent6 9 6 5" xfId="30598" xr:uid="{941C452F-7385-43A7-9F62-C863EDF09A1C}"/>
    <cellStyle name="40% - Accent6 9 7" xfId="2363" xr:uid="{E471EE42-A4FA-46C8-8C32-033F81AEE2D4}"/>
    <cellStyle name="40% - Accent6 9 7 2" xfId="27568" xr:uid="{C6863B74-744D-4CE9-A61C-E657FBAA25F9}"/>
    <cellStyle name="40% - Accent6 9 7 2 2" xfId="56245" xr:uid="{41ECB775-C03F-4B4F-AA89-1FF4C23FAC0C}"/>
    <cellStyle name="40% - Accent6 9 7 3" xfId="31103" xr:uid="{B6982401-3C04-4A5D-970D-080A957AE57A}"/>
    <cellStyle name="40% - Accent6 9 8" xfId="4151" xr:uid="{3DF689BD-C78A-4EDD-9F5D-3134A6667C46}"/>
    <cellStyle name="40% - Accent6 9 8 2" xfId="32836" xr:uid="{94A3FC8A-9D2F-46FD-BFA9-2285F6C9EF65}"/>
    <cellStyle name="40% - Accent6 9 9" xfId="9863" xr:uid="{8AD8B026-06E5-47EF-B4EA-7B64555488E2}"/>
    <cellStyle name="40% - Accent6 9 9 2" xfId="38541" xr:uid="{79512B0A-FE3B-44B7-B0E3-6C09F152FFD2}"/>
    <cellStyle name="60% - Accent1 2" xfId="178" xr:uid="{7F6FCE7F-5BCD-4498-8AAA-676F4AFA83B4}"/>
    <cellStyle name="60% - Accent1 3" xfId="150" xr:uid="{D09B1846-35F9-4060-A443-CFC7224740B5}"/>
    <cellStyle name="60% - Accent1 3 10" xfId="881" xr:uid="{BED2FD04-5EEE-4341-8CDD-9E2479B6DF38}"/>
    <cellStyle name="60% - Accent1 3 10 2" xfId="1154" xr:uid="{8D99DC91-3946-401D-83E5-3730303205C0}"/>
    <cellStyle name="60% - Accent1 3 10 2 2" xfId="3108" xr:uid="{4DE81EF2-CCA4-499F-A2D7-D5D43378FDAF}"/>
    <cellStyle name="60% - Accent1 3 10 2 2 2" xfId="31848" xr:uid="{8A4E0869-4AF5-4A74-8FE7-14A228242735}"/>
    <cellStyle name="60% - Accent1 3 10 2 3" xfId="5593" xr:uid="{3C0F65F2-C0C5-44A9-BF57-E26C33DEBA50}"/>
    <cellStyle name="60% - Accent1 3 10 2 3 2" xfId="34278" xr:uid="{AAED4D01-8CDA-407D-9A7B-321C1757FCB7}"/>
    <cellStyle name="60% - Accent1 3 10 2 4" xfId="11305" xr:uid="{EB39CC3A-57FD-4D04-8C88-9AC44041E980}"/>
    <cellStyle name="60% - Accent1 3 10 2 4 2" xfId="39983" xr:uid="{0E990712-AEA8-45F4-85F3-0D4F7D6A3E8A}"/>
    <cellStyle name="60% - Accent1 3 10 2 5" xfId="20158" xr:uid="{C3573A20-21AF-492A-953D-CEAF6EC0A4D6}"/>
    <cellStyle name="60% - Accent1 3 10 2 5 2" xfId="48835" xr:uid="{3D349D9A-D898-435F-A32C-FA5409D60E46}"/>
    <cellStyle name="60% - Accent1 3 10 2 6" xfId="30055" xr:uid="{7DE5485B-126D-486D-9ADB-A35814AFA1E7}"/>
    <cellStyle name="60% - Accent1 3 10 3" xfId="1449" xr:uid="{119795FB-01FC-4466-B0FA-91F8D06E9C1B}"/>
    <cellStyle name="60% - Accent1 3 10 3 2" xfId="3403" xr:uid="{3A4F64D7-F338-4ABA-B2CD-1C62565680E4}"/>
    <cellStyle name="60% - Accent1 3 10 3 2 2" xfId="32143" xr:uid="{9B975F8C-CD7C-433D-B480-83B2A9C5F2C9}"/>
    <cellStyle name="60% - Accent1 3 10 3 3" xfId="7010" xr:uid="{13F936B3-9A90-466C-8D66-C1355EB0F304}"/>
    <cellStyle name="60% - Accent1 3 10 3 3 2" xfId="35695" xr:uid="{D5B818DF-2117-42E5-BF41-E071C915EF80}"/>
    <cellStyle name="60% - Accent1 3 10 3 4" xfId="12722" xr:uid="{80C868DA-D674-4267-A17F-9A3C083858FB}"/>
    <cellStyle name="60% - Accent1 3 10 3 4 2" xfId="41400" xr:uid="{EB4586C4-F80F-43EA-8295-5170A5AF78AD}"/>
    <cellStyle name="60% - Accent1 3 10 3 5" xfId="21575" xr:uid="{60960BBB-05E6-42A3-BB64-F59F1A871EB3}"/>
    <cellStyle name="60% - Accent1 3 10 3 5 2" xfId="50252" xr:uid="{B35B6D9B-5044-497E-928C-48A33C414DF3}"/>
    <cellStyle name="60% - Accent1 3 10 3 6" xfId="30350" xr:uid="{E381BF54-E76B-44C9-8F73-8AB171C4FB94}"/>
    <cellStyle name="60% - Accent1 3 10 4" xfId="1788" xr:uid="{9776B30C-C52A-4428-AFB7-75F69F2603CA}"/>
    <cellStyle name="60% - Accent1 3 10 4 2" xfId="3742" xr:uid="{F2FC0696-F2D9-4801-9501-011FB9BAFCE2}"/>
    <cellStyle name="60% - Accent1 3 10 4 2 2" xfId="32482" xr:uid="{C64E9E95-E10A-4AB6-80D1-B1DCFD9A98D8}"/>
    <cellStyle name="60% - Accent1 3 10 4 3" xfId="8427" xr:uid="{3C99E047-98E0-427C-A52E-08472B2B9872}"/>
    <cellStyle name="60% - Accent1 3 10 4 3 2" xfId="37112" xr:uid="{F0018F31-A755-4E8B-975B-B577BD6CC49C}"/>
    <cellStyle name="60% - Accent1 3 10 4 4" xfId="14139" xr:uid="{CDC65368-0846-43C8-B1B6-5ED0772D890C}"/>
    <cellStyle name="60% - Accent1 3 10 4 4 2" xfId="42817" xr:uid="{7A81AE93-ED5F-4F18-9E0F-9CBA35F56E91}"/>
    <cellStyle name="60% - Accent1 3 10 4 5" xfId="22992" xr:uid="{69C24F63-2B4A-47B4-A3E3-A64C03C69364}"/>
    <cellStyle name="60% - Accent1 3 10 4 5 2" xfId="51669" xr:uid="{B72437AC-006A-47A6-BE85-83704A88AC9A}"/>
    <cellStyle name="60% - Accent1 3 10 4 6" xfId="30689" xr:uid="{3EED7110-DD77-455F-95F6-CC1DF1248662}"/>
    <cellStyle name="60% - Accent1 3 10 5" xfId="2835" xr:uid="{32B533B0-E655-41A2-A8EA-A6BDCBFC4CF9}"/>
    <cellStyle name="60% - Accent1 3 10 5 2" xfId="15654" xr:uid="{3599FA6B-D240-4B6F-9B80-C0305AC8A1DF}"/>
    <cellStyle name="60% - Accent1 3 10 5 2 2" xfId="44332" xr:uid="{3A3539C7-C0A9-4AEE-89DA-780CA4185490}"/>
    <cellStyle name="60% - Accent1 3 10 5 3" xfId="24507" xr:uid="{2548455D-FB0F-4D12-A824-E7E58493344D}"/>
    <cellStyle name="60% - Accent1 3 10 5 3 2" xfId="53184" xr:uid="{A233F688-CFB5-4FF3-BB0F-E292B7A5DD96}"/>
    <cellStyle name="60% - Accent1 3 10 5 4" xfId="31575" xr:uid="{E4500EDD-A1E5-4403-854F-52EEF5CE2465}"/>
    <cellStyle name="60% - Accent1 3 10 6" xfId="4242" xr:uid="{D2DEA3FC-F25A-4579-9DDC-2FB9FBCE39BB}"/>
    <cellStyle name="60% - Accent1 3 10 6 2" xfId="17213" xr:uid="{7F4B9421-609D-42C1-85E3-021C12F45D06}"/>
    <cellStyle name="60% - Accent1 3 10 6 2 2" xfId="45891" xr:uid="{D4598465-1BA7-4E3A-B464-2027DF43712C}"/>
    <cellStyle name="60% - Accent1 3 10 6 3" xfId="26066" xr:uid="{DEAAFD6C-A495-4590-8050-DE3E9833AA88}"/>
    <cellStyle name="60% - Accent1 3 10 6 3 2" xfId="54743" xr:uid="{9BE2C24D-110F-498E-9755-A9DA5C2F1513}"/>
    <cellStyle name="60% - Accent1 3 10 6 4" xfId="32927" xr:uid="{E6CD2B09-3300-4F28-8325-7B1188F2B140}"/>
    <cellStyle name="60% - Accent1 3 10 7" xfId="9954" xr:uid="{59C7B7EE-8326-4B6F-8305-C93656622061}"/>
    <cellStyle name="60% - Accent1 3 10 7 2" xfId="27659" xr:uid="{41D0C631-87D6-4D90-A9A2-CF016EE70483}"/>
    <cellStyle name="60% - Accent1 3 10 7 2 2" xfId="56336" xr:uid="{7E7DA652-7676-4CE0-BEEA-8FDCFDC10134}"/>
    <cellStyle name="60% - Accent1 3 10 7 3" xfId="38632" xr:uid="{B21A426F-F573-4FD5-8368-231B93DC0442}"/>
    <cellStyle name="60% - Accent1 3 10 8" xfId="18807" xr:uid="{68C772BB-913E-4BA2-ACAA-7E363860DC08}"/>
    <cellStyle name="60% - Accent1 3 10 8 2" xfId="47484" xr:uid="{45E78C8E-C637-455B-9113-E37D595EC117}"/>
    <cellStyle name="60% - Accent1 3 10 9" xfId="29782" xr:uid="{B06F8431-135B-4D85-8B63-B17C483CC5A6}"/>
    <cellStyle name="60% - Accent1 3 11" xfId="903" xr:uid="{76CAAD30-5180-4A78-9AA0-6529670040E2}"/>
    <cellStyle name="60% - Accent1 3 11 2" xfId="1176" xr:uid="{106E007D-A1BA-4DF8-9BB9-C062305EEEB0}"/>
    <cellStyle name="60% - Accent1 3 11 2 2" xfId="3130" xr:uid="{E5E20AD6-3E10-462A-B5CF-1C1AC7861995}"/>
    <cellStyle name="60% - Accent1 3 11 2 2 2" xfId="31870" xr:uid="{8E205B83-A9EB-4785-ADB5-5D6672DCCD2F}"/>
    <cellStyle name="60% - Accent1 3 11 2 3" xfId="5615" xr:uid="{D21D8F66-E767-4DA0-9ED3-48E0A45C163D}"/>
    <cellStyle name="60% - Accent1 3 11 2 3 2" xfId="34300" xr:uid="{730CB725-343C-483D-80CD-A96F27F7B2FC}"/>
    <cellStyle name="60% - Accent1 3 11 2 4" xfId="11327" xr:uid="{9DF4B232-7D44-4593-91AA-C4BFCBB6D268}"/>
    <cellStyle name="60% - Accent1 3 11 2 4 2" xfId="40005" xr:uid="{77C2629F-3D09-42FA-90FD-B374578477E9}"/>
    <cellStyle name="60% - Accent1 3 11 2 5" xfId="20180" xr:uid="{8210407B-9904-4508-9EC1-00C260756F1C}"/>
    <cellStyle name="60% - Accent1 3 11 2 5 2" xfId="48857" xr:uid="{0C7A0A65-22C3-445E-B519-70D6B8A93563}"/>
    <cellStyle name="60% - Accent1 3 11 2 6" xfId="30077" xr:uid="{62EE2D0E-1CE0-4761-8ABD-83D840D19254}"/>
    <cellStyle name="60% - Accent1 3 11 3" xfId="1471" xr:uid="{9579CCD3-E288-4C01-A242-8ACE4583C5ED}"/>
    <cellStyle name="60% - Accent1 3 11 3 2" xfId="3425" xr:uid="{C9076A80-2AE6-4D09-8F21-499DBB032FEA}"/>
    <cellStyle name="60% - Accent1 3 11 3 2 2" xfId="32165" xr:uid="{4D62190A-AB77-481C-B5DD-28923D55B7F8}"/>
    <cellStyle name="60% - Accent1 3 11 3 3" xfId="7032" xr:uid="{811AF169-B6A3-4143-B69B-819A47403912}"/>
    <cellStyle name="60% - Accent1 3 11 3 3 2" xfId="35717" xr:uid="{ADF1E427-7DCA-4796-8A68-6F4A53B2A0B6}"/>
    <cellStyle name="60% - Accent1 3 11 3 4" xfId="12744" xr:uid="{310CD903-17ED-4B31-8CE2-A47271FB6DDB}"/>
    <cellStyle name="60% - Accent1 3 11 3 4 2" xfId="41422" xr:uid="{37DE8C96-E708-4AD4-A133-C8A1059B7E36}"/>
    <cellStyle name="60% - Accent1 3 11 3 5" xfId="21597" xr:uid="{943B36A0-624B-4CB4-B3DC-D3C8E2A39E61}"/>
    <cellStyle name="60% - Accent1 3 11 3 5 2" xfId="50274" xr:uid="{45510839-BE91-4C9D-A072-970783B742AA}"/>
    <cellStyle name="60% - Accent1 3 11 3 6" xfId="30372" xr:uid="{35759A5D-F323-48B2-A0C9-0EC370C82702}"/>
    <cellStyle name="60% - Accent1 3 11 4" xfId="1810" xr:uid="{BE7EAC0F-1B4C-4B03-B594-758AE1870A1E}"/>
    <cellStyle name="60% - Accent1 3 11 4 2" xfId="3764" xr:uid="{4ACBD2C0-5047-4736-B3AC-B8A02C666DDB}"/>
    <cellStyle name="60% - Accent1 3 11 4 2 2" xfId="32504" xr:uid="{E9CA6177-05CD-415B-9C56-B6414776E63A}"/>
    <cellStyle name="60% - Accent1 3 11 4 3" xfId="8449" xr:uid="{C4027A07-A091-4647-9E08-4F748F132C68}"/>
    <cellStyle name="60% - Accent1 3 11 4 3 2" xfId="37134" xr:uid="{C6646327-74A4-4D59-8023-7008F63F179D}"/>
    <cellStyle name="60% - Accent1 3 11 4 4" xfId="14161" xr:uid="{C5B5BD5F-1047-4B8B-8676-6C47721D698D}"/>
    <cellStyle name="60% - Accent1 3 11 4 4 2" xfId="42839" xr:uid="{E89A7C85-CD3C-41CD-90EC-89F289713703}"/>
    <cellStyle name="60% - Accent1 3 11 4 5" xfId="23014" xr:uid="{897853C2-9EE1-4D28-BAA7-DABB2E78E1D3}"/>
    <cellStyle name="60% - Accent1 3 11 4 5 2" xfId="51691" xr:uid="{700862E8-D26B-4EC9-AE9F-2F8784105CB6}"/>
    <cellStyle name="60% - Accent1 3 11 4 6" xfId="30711" xr:uid="{BF900C0C-AF2F-4C28-A32D-A437744670FA}"/>
    <cellStyle name="60% - Accent1 3 11 5" xfId="2857" xr:uid="{91DD005D-F603-45EB-81C7-1D91AC09F751}"/>
    <cellStyle name="60% - Accent1 3 11 5 2" xfId="15676" xr:uid="{682E6305-B16C-450D-A519-030465E03690}"/>
    <cellStyle name="60% - Accent1 3 11 5 2 2" xfId="44354" xr:uid="{090C12D3-E406-4ACA-81C5-6A90AF8F4BC8}"/>
    <cellStyle name="60% - Accent1 3 11 5 3" xfId="24529" xr:uid="{F422663C-92E2-426C-AAEA-32678086B451}"/>
    <cellStyle name="60% - Accent1 3 11 5 3 2" xfId="53206" xr:uid="{32510A28-2408-45FB-AEE9-ABD14DAD7967}"/>
    <cellStyle name="60% - Accent1 3 11 5 4" xfId="31597" xr:uid="{3D43C404-AE2A-47EC-A913-AD6FC97EC427}"/>
    <cellStyle name="60% - Accent1 3 11 6" xfId="4264" xr:uid="{D785E99E-D8B7-4752-9DFF-9B59721D63B5}"/>
    <cellStyle name="60% - Accent1 3 11 6 2" xfId="17235" xr:uid="{676F30AB-20F3-4786-BAB0-DD081C5CB348}"/>
    <cellStyle name="60% - Accent1 3 11 6 2 2" xfId="45913" xr:uid="{9036B774-D8E2-405E-8586-59266E456DF9}"/>
    <cellStyle name="60% - Accent1 3 11 6 3" xfId="26088" xr:uid="{52C5BC0E-392D-4D85-9459-DB59844ABE32}"/>
    <cellStyle name="60% - Accent1 3 11 6 3 2" xfId="54765" xr:uid="{B6F3B3FC-40EE-40FA-B1FD-B2491689C647}"/>
    <cellStyle name="60% - Accent1 3 11 6 4" xfId="32949" xr:uid="{16050AA9-0C06-491E-A8D7-7EFCEB0DC576}"/>
    <cellStyle name="60% - Accent1 3 11 7" xfId="9976" xr:uid="{8EF9D9CE-BB9E-48E2-B420-39E05109C30F}"/>
    <cellStyle name="60% - Accent1 3 11 7 2" xfId="27681" xr:uid="{A8126585-04AA-4979-AC43-B71569DB50CF}"/>
    <cellStyle name="60% - Accent1 3 11 7 2 2" xfId="56358" xr:uid="{C2DB0FA5-91AB-4522-B465-EDCD0DABC0A0}"/>
    <cellStyle name="60% - Accent1 3 11 7 3" xfId="38654" xr:uid="{B141981D-9409-4499-B567-D0E97F2B647D}"/>
    <cellStyle name="60% - Accent1 3 11 8" xfId="18829" xr:uid="{016294F5-D5B5-446B-95F5-18B2F3461583}"/>
    <cellStyle name="60% - Accent1 3 11 8 2" xfId="47506" xr:uid="{975A3EC2-4AE4-4145-9CB6-44B21CF9624C}"/>
    <cellStyle name="60% - Accent1 3 11 9" xfId="29804" xr:uid="{1A033E8C-CDFF-4DCC-A9C2-8EA11CF68886}"/>
    <cellStyle name="60% - Accent1 3 12" xfId="925" xr:uid="{50CEF642-83DB-415F-AD54-8445EA89ECC1}"/>
    <cellStyle name="60% - Accent1 3 12 2" xfId="1198" xr:uid="{2906DCDA-ED6F-4E6F-9202-6D303C4DA5E7}"/>
    <cellStyle name="60% - Accent1 3 12 2 2" xfId="3152" xr:uid="{C8E4259B-426B-4FE8-88C6-626D2ABF4212}"/>
    <cellStyle name="60% - Accent1 3 12 2 2 2" xfId="31892" xr:uid="{B7D807C6-E5AD-45C9-8E69-63A611152DE2}"/>
    <cellStyle name="60% - Accent1 3 12 2 3" xfId="5637" xr:uid="{D6EEFE89-5015-4657-99ED-7709DEE90DBB}"/>
    <cellStyle name="60% - Accent1 3 12 2 3 2" xfId="34322" xr:uid="{2070BA71-9AF6-4533-AEAE-39FF85E74573}"/>
    <cellStyle name="60% - Accent1 3 12 2 4" xfId="11349" xr:uid="{C3A7D246-EA52-494C-9D8A-FAF8E46793AD}"/>
    <cellStyle name="60% - Accent1 3 12 2 4 2" xfId="40027" xr:uid="{DA4914A4-2367-448A-8C93-3B1BF587EAAB}"/>
    <cellStyle name="60% - Accent1 3 12 2 5" xfId="20202" xr:uid="{A96849F1-502B-4209-840E-32A53884460B}"/>
    <cellStyle name="60% - Accent1 3 12 2 5 2" xfId="48879" xr:uid="{2800F0F1-1E0D-4623-A97D-3192BD6B72B5}"/>
    <cellStyle name="60% - Accent1 3 12 2 6" xfId="30099" xr:uid="{C4C75FF1-AA36-4E22-962F-BA9A3C9EBA0B}"/>
    <cellStyle name="60% - Accent1 3 12 3" xfId="1493" xr:uid="{BB2A5181-6451-4EFB-965A-03A5FBDD892D}"/>
    <cellStyle name="60% - Accent1 3 12 3 2" xfId="3447" xr:uid="{5927F4BC-0271-4DCF-B0FB-314B785853CE}"/>
    <cellStyle name="60% - Accent1 3 12 3 2 2" xfId="32187" xr:uid="{E77E1F69-753F-4A59-89C9-EA0CD7AA92E9}"/>
    <cellStyle name="60% - Accent1 3 12 3 3" xfId="7054" xr:uid="{50F1EFF1-44EB-40B1-8788-6E57A384DB0A}"/>
    <cellStyle name="60% - Accent1 3 12 3 3 2" xfId="35739" xr:uid="{2BBB0815-6DE4-4B00-B0E9-975D60E8B57B}"/>
    <cellStyle name="60% - Accent1 3 12 3 4" xfId="12766" xr:uid="{A122FE9E-BBE4-4236-B99E-A1B0B10EF332}"/>
    <cellStyle name="60% - Accent1 3 12 3 4 2" xfId="41444" xr:uid="{4CC50E0F-B522-4A0D-B0A1-CA4BB499A172}"/>
    <cellStyle name="60% - Accent1 3 12 3 5" xfId="21619" xr:uid="{D6ECDD40-C67D-4FB5-AE59-FDC731FD7BE8}"/>
    <cellStyle name="60% - Accent1 3 12 3 5 2" xfId="50296" xr:uid="{424B9963-257F-4A41-90A1-1185FEA07881}"/>
    <cellStyle name="60% - Accent1 3 12 3 6" xfId="30394" xr:uid="{CD6FD1A7-5759-4015-ABFB-B7D2DF9DB63E}"/>
    <cellStyle name="60% - Accent1 3 12 4" xfId="1832" xr:uid="{46D2E878-0CDE-4D66-9620-A4F2C35940A9}"/>
    <cellStyle name="60% - Accent1 3 12 4 2" xfId="3786" xr:uid="{839DE773-1ACA-4E10-827B-E9C20A6941C4}"/>
    <cellStyle name="60% - Accent1 3 12 4 2 2" xfId="32526" xr:uid="{B042623A-BCE4-4050-96F6-05F43265FD5A}"/>
    <cellStyle name="60% - Accent1 3 12 4 3" xfId="8471" xr:uid="{36B46E1D-361C-480C-B714-D6B7D523CA2A}"/>
    <cellStyle name="60% - Accent1 3 12 4 3 2" xfId="37156" xr:uid="{992F80AA-3D4B-43CB-9BF9-A25339EE3325}"/>
    <cellStyle name="60% - Accent1 3 12 4 4" xfId="14183" xr:uid="{D0D1DDAD-FB2C-4940-BB71-0DB695087DAB}"/>
    <cellStyle name="60% - Accent1 3 12 4 4 2" xfId="42861" xr:uid="{53592FB9-AE22-4BC5-BF3B-81854D5C78F5}"/>
    <cellStyle name="60% - Accent1 3 12 4 5" xfId="23036" xr:uid="{8B477C83-DB29-4664-B339-6A599816DAD7}"/>
    <cellStyle name="60% - Accent1 3 12 4 5 2" xfId="51713" xr:uid="{60369C25-2BF9-4A1D-B1E2-40AB857FEB39}"/>
    <cellStyle name="60% - Accent1 3 12 4 6" xfId="30733" xr:uid="{01E7C3C7-63E1-4202-AF0C-36E1421A4095}"/>
    <cellStyle name="60% - Accent1 3 12 5" xfId="2879" xr:uid="{818A2AE9-DB25-4C17-8545-01ECD2C33EC4}"/>
    <cellStyle name="60% - Accent1 3 12 5 2" xfId="15698" xr:uid="{226EDB1A-D97A-44FA-9DA7-C7A6FD9B4C4E}"/>
    <cellStyle name="60% - Accent1 3 12 5 2 2" xfId="44376" xr:uid="{E93FD5E7-237B-44EA-9D36-D3ABBFC4EF3F}"/>
    <cellStyle name="60% - Accent1 3 12 5 3" xfId="24551" xr:uid="{3065075E-46F4-49F5-9980-1992666F6D70}"/>
    <cellStyle name="60% - Accent1 3 12 5 3 2" xfId="53228" xr:uid="{2537FBEA-A7DD-4874-A00F-DF4A8C6D4C21}"/>
    <cellStyle name="60% - Accent1 3 12 5 4" xfId="31619" xr:uid="{54DB3F59-E750-4A78-A133-70EE105AC3F5}"/>
    <cellStyle name="60% - Accent1 3 12 6" xfId="4286" xr:uid="{08AFB385-5AC0-4CC4-AA3F-892FE0BB88A3}"/>
    <cellStyle name="60% - Accent1 3 12 6 2" xfId="17257" xr:uid="{29657BFF-9DE4-43AE-B41D-27942008AC54}"/>
    <cellStyle name="60% - Accent1 3 12 6 2 2" xfId="45935" xr:uid="{6F22F79B-4200-44EA-B918-FCBCFA655B2F}"/>
    <cellStyle name="60% - Accent1 3 12 6 3" xfId="26110" xr:uid="{CC72633D-83B9-4461-B109-CD89025C88D4}"/>
    <cellStyle name="60% - Accent1 3 12 6 3 2" xfId="54787" xr:uid="{3052FAC0-1261-4B52-A261-2E60455086C5}"/>
    <cellStyle name="60% - Accent1 3 12 6 4" xfId="32971" xr:uid="{12CB5C51-C74C-4441-85D1-F495AAE7E85A}"/>
    <cellStyle name="60% - Accent1 3 12 7" xfId="9998" xr:uid="{682CD705-C8C6-49E7-A07D-11842FCC5A60}"/>
    <cellStyle name="60% - Accent1 3 12 7 2" xfId="27703" xr:uid="{743FABF4-3C85-4E48-9391-C1745821EC34}"/>
    <cellStyle name="60% - Accent1 3 12 7 2 2" xfId="56380" xr:uid="{DACDA223-E862-4FBC-887B-3EB8D522527B}"/>
    <cellStyle name="60% - Accent1 3 12 7 3" xfId="38676" xr:uid="{8CEACC19-852A-4636-ADDE-C6002A72FA32}"/>
    <cellStyle name="60% - Accent1 3 12 8" xfId="18851" xr:uid="{9BB8E14C-E06E-408B-BE6C-CDA4BC98F3EB}"/>
    <cellStyle name="60% - Accent1 3 12 8 2" xfId="47528" xr:uid="{1A859077-3660-44B8-8672-76257E23E952}"/>
    <cellStyle name="60% - Accent1 3 12 9" xfId="29826" xr:uid="{9F2700AE-F881-46BE-A21B-7B33D613D9A1}"/>
    <cellStyle name="60% - Accent1 3 13" xfId="1220" xr:uid="{0A64BABE-68AA-40C6-ABC6-CED501655DA5}"/>
    <cellStyle name="60% - Accent1 3 13 2" xfId="1515" xr:uid="{765F5185-7EFD-4307-8A22-4678D9B31E49}"/>
    <cellStyle name="60% - Accent1 3 13 2 2" xfId="3469" xr:uid="{36EDD661-3921-44E0-AF83-8BC7C9A6B9CA}"/>
    <cellStyle name="60% - Accent1 3 13 2 2 2" xfId="32209" xr:uid="{C24C3E00-7ADE-4EC0-A494-E3402C0935BE}"/>
    <cellStyle name="60% - Accent1 3 13 2 3" xfId="5659" xr:uid="{BB138B6A-F7BC-4078-9803-76D4CEA92409}"/>
    <cellStyle name="60% - Accent1 3 13 2 3 2" xfId="34344" xr:uid="{E62253E0-067E-4111-B94F-449AC69ADF8F}"/>
    <cellStyle name="60% - Accent1 3 13 2 4" xfId="11371" xr:uid="{FA6538E3-D222-4B11-A728-FC99CC526619}"/>
    <cellStyle name="60% - Accent1 3 13 2 4 2" xfId="40049" xr:uid="{CC4C398F-5EBF-4324-A981-021F56CA40B1}"/>
    <cellStyle name="60% - Accent1 3 13 2 5" xfId="20224" xr:uid="{A7E22D46-F865-415E-A7CA-EB9F359EB0BD}"/>
    <cellStyle name="60% - Accent1 3 13 2 5 2" xfId="48901" xr:uid="{B05A3F0A-2676-47E9-907E-EA01C6DD9815}"/>
    <cellStyle name="60% - Accent1 3 13 2 6" xfId="30416" xr:uid="{D0530204-CD90-4BDC-BB16-DAF0C37B3B10}"/>
    <cellStyle name="60% - Accent1 3 13 3" xfId="1854" xr:uid="{09FDF6CD-AE2A-4C9C-BE22-43ABBF5BC031}"/>
    <cellStyle name="60% - Accent1 3 13 3 2" xfId="3808" xr:uid="{4B981018-373B-4A12-BF6E-3E470A83DFDD}"/>
    <cellStyle name="60% - Accent1 3 13 3 2 2" xfId="32548" xr:uid="{B335372A-B347-4EFB-9047-9EB6E798F6CC}"/>
    <cellStyle name="60% - Accent1 3 13 3 3" xfId="7076" xr:uid="{6447925A-FB13-4B7D-8480-F3DDB249E681}"/>
    <cellStyle name="60% - Accent1 3 13 3 3 2" xfId="35761" xr:uid="{049AABE5-7E6F-4BEB-9B8B-33DE4BD6730F}"/>
    <cellStyle name="60% - Accent1 3 13 3 4" xfId="12788" xr:uid="{22912D9D-A2E2-4D6F-B272-EE89F7A54C70}"/>
    <cellStyle name="60% - Accent1 3 13 3 4 2" xfId="41466" xr:uid="{986B440D-C818-4D1F-AC93-CA21CE311438}"/>
    <cellStyle name="60% - Accent1 3 13 3 5" xfId="21641" xr:uid="{D3E104BA-CBA0-4A6A-B8C6-81A7D7621E8B}"/>
    <cellStyle name="60% - Accent1 3 13 3 5 2" xfId="50318" xr:uid="{2D1980C1-251C-4CE5-932F-E3FA63B2C277}"/>
    <cellStyle name="60% - Accent1 3 13 3 6" xfId="30755" xr:uid="{839EEE7C-41D9-4A93-9DDA-23D58B246931}"/>
    <cellStyle name="60% - Accent1 3 13 4" xfId="3174" xr:uid="{2F32E571-2D7F-4EA5-8666-D9AB761BE414}"/>
    <cellStyle name="60% - Accent1 3 13 4 2" xfId="8493" xr:uid="{4C1BE760-36D2-4AB3-BE95-B72C5AF9EEBB}"/>
    <cellStyle name="60% - Accent1 3 13 4 2 2" xfId="37178" xr:uid="{41DDD0F1-9A23-4FCF-A498-D9A61C84A3B0}"/>
    <cellStyle name="60% - Accent1 3 13 4 3" xfId="14205" xr:uid="{E903CFE2-A776-45A6-ADCA-C20866895422}"/>
    <cellStyle name="60% - Accent1 3 13 4 3 2" xfId="42883" xr:uid="{8DA69682-D697-4AC0-A6C6-3AED488B4087}"/>
    <cellStyle name="60% - Accent1 3 13 4 4" xfId="23058" xr:uid="{FF8B54B6-458E-4619-B143-F9501B309DAD}"/>
    <cellStyle name="60% - Accent1 3 13 4 4 2" xfId="51735" xr:uid="{FCA03EFF-8C50-445C-8AA2-D475960D4958}"/>
    <cellStyle name="60% - Accent1 3 13 4 5" xfId="31914" xr:uid="{455B3895-A8C9-47A1-B7AE-54B50AE3D8B0}"/>
    <cellStyle name="60% - Accent1 3 13 5" xfId="4308" xr:uid="{D9D5A5A2-3563-462B-A87C-318365921848}"/>
    <cellStyle name="60% - Accent1 3 13 5 2" xfId="15720" xr:uid="{65B52625-5367-442D-AC04-1D823EB4FCDD}"/>
    <cellStyle name="60% - Accent1 3 13 5 2 2" xfId="44398" xr:uid="{54939506-177A-4C6C-AB96-5E99E15627AF}"/>
    <cellStyle name="60% - Accent1 3 13 5 3" xfId="24573" xr:uid="{F5EDA829-5FF4-406A-9351-B929C1FE5869}"/>
    <cellStyle name="60% - Accent1 3 13 5 3 2" xfId="53250" xr:uid="{4F049D6E-70E2-4B9F-8D06-A176AF04BDD9}"/>
    <cellStyle name="60% - Accent1 3 13 5 4" xfId="32993" xr:uid="{75448063-C12C-41BF-AD28-4748CCA7DD2A}"/>
    <cellStyle name="60% - Accent1 3 13 6" xfId="17279" xr:uid="{B0ABC817-724C-477A-87E2-F6E65EA1EE95}"/>
    <cellStyle name="60% - Accent1 3 13 6 2" xfId="26132" xr:uid="{3EF11650-5693-4B6C-8647-AAC508320261}"/>
    <cellStyle name="60% - Accent1 3 13 6 2 2" xfId="54809" xr:uid="{7A57A21D-E6C8-483F-AA3E-44CF8BD27461}"/>
    <cellStyle name="60% - Accent1 3 13 6 3" xfId="45957" xr:uid="{9255CF85-E5F0-4EC8-9268-882030D2E7AB}"/>
    <cellStyle name="60% - Accent1 3 13 7" xfId="10020" xr:uid="{E439C931-650B-4635-9F0B-814607561AAB}"/>
    <cellStyle name="60% - Accent1 3 13 7 2" xfId="27725" xr:uid="{EC46D09C-F9D9-4619-91BF-15282348131C}"/>
    <cellStyle name="60% - Accent1 3 13 7 2 2" xfId="56402" xr:uid="{B98045ED-C1F5-40FD-88B4-61C230EE8643}"/>
    <cellStyle name="60% - Accent1 3 13 7 3" xfId="38698" xr:uid="{50ED5A5F-8E8D-4EDF-8DDC-4E610AFE2A1E}"/>
    <cellStyle name="60% - Accent1 3 13 8" xfId="18873" xr:uid="{0672309E-FF86-48B9-A87E-79BF9066AFEB}"/>
    <cellStyle name="60% - Accent1 3 13 8 2" xfId="47550" xr:uid="{BA863C16-A64E-459A-A20A-AFF020B0CB70}"/>
    <cellStyle name="60% - Accent1 3 13 9" xfId="30121" xr:uid="{AA7EC335-1D55-4F8B-9DC9-ABF1BDF45E8F}"/>
    <cellStyle name="60% - Accent1 3 14" xfId="1537" xr:uid="{B09F0C38-9FB9-4521-B1EA-ED615E743AD1}"/>
    <cellStyle name="60% - Accent1 3 14 2" xfId="1876" xr:uid="{888E86C8-F5BF-4326-8397-DFF7DBB9754F}"/>
    <cellStyle name="60% - Accent1 3 14 2 2" xfId="3830" xr:uid="{ACCF9A2D-A692-4D94-BDD8-72FC46CE060E}"/>
    <cellStyle name="60% - Accent1 3 14 2 2 2" xfId="32570" xr:uid="{3A17101E-CF1B-4588-A397-DC46DDAF5AB9}"/>
    <cellStyle name="60% - Accent1 3 14 2 3" xfId="5681" xr:uid="{3AF2A9F1-771E-4CAB-9634-97E8657C629C}"/>
    <cellStyle name="60% - Accent1 3 14 2 3 2" xfId="34366" xr:uid="{958679AD-3BF5-4DA4-9304-665AF2D115E7}"/>
    <cellStyle name="60% - Accent1 3 14 2 4" xfId="11393" xr:uid="{84AA9228-9AF6-42BC-B91B-AE73196F425E}"/>
    <cellStyle name="60% - Accent1 3 14 2 4 2" xfId="40071" xr:uid="{2B0452FF-B357-43CC-A1B5-E3F17EAC0486}"/>
    <cellStyle name="60% - Accent1 3 14 2 5" xfId="20246" xr:uid="{99840E92-FDC7-4959-A825-119399E6BAB8}"/>
    <cellStyle name="60% - Accent1 3 14 2 5 2" xfId="48923" xr:uid="{5E4E026F-B4EE-4443-9BD3-4891553E530A}"/>
    <cellStyle name="60% - Accent1 3 14 2 6" xfId="30777" xr:uid="{A08B4024-B407-4562-9D48-679575EBA253}"/>
    <cellStyle name="60% - Accent1 3 14 3" xfId="3491" xr:uid="{C80EEC4E-0B40-486E-9FDB-5A1549A476D2}"/>
    <cellStyle name="60% - Accent1 3 14 3 2" xfId="7098" xr:uid="{C61B3034-D032-4777-82B7-FE049D2BE923}"/>
    <cellStyle name="60% - Accent1 3 14 3 2 2" xfId="35783" xr:uid="{740D2100-8B8F-4F15-B8F3-6233E1C1AD8D}"/>
    <cellStyle name="60% - Accent1 3 14 3 3" xfId="12810" xr:uid="{EE267C0F-37A6-498E-8901-84185DD5CF56}"/>
    <cellStyle name="60% - Accent1 3 14 3 3 2" xfId="41488" xr:uid="{6E072A53-07BB-475F-90FD-7E8A42EB6001}"/>
    <cellStyle name="60% - Accent1 3 14 3 4" xfId="21663" xr:uid="{A44BAED0-2720-4B1F-A8B2-C887896B13A8}"/>
    <cellStyle name="60% - Accent1 3 14 3 4 2" xfId="50340" xr:uid="{17439DB3-9300-4E0D-BAC6-458DCE046C84}"/>
    <cellStyle name="60% - Accent1 3 14 3 5" xfId="32231" xr:uid="{51552DB6-2B19-4AD6-B211-4A91EF537F31}"/>
    <cellStyle name="60% - Accent1 3 14 4" xfId="8515" xr:uid="{2FEE472F-2465-4078-B7AC-BB992E067052}"/>
    <cellStyle name="60% - Accent1 3 14 4 2" xfId="14227" xr:uid="{E4272423-7FF5-441B-9A8E-FFE61C0DAD19}"/>
    <cellStyle name="60% - Accent1 3 14 4 2 2" xfId="42905" xr:uid="{D5079CA1-50F7-4C1E-BE36-CFCFEDB26D6B}"/>
    <cellStyle name="60% - Accent1 3 14 4 3" xfId="23080" xr:uid="{827EB993-965A-4652-8E90-2D91F3794852}"/>
    <cellStyle name="60% - Accent1 3 14 4 3 2" xfId="51757" xr:uid="{E39E8FB6-1694-420E-8CC0-6E65BBD8DD1D}"/>
    <cellStyle name="60% - Accent1 3 14 4 4" xfId="37200" xr:uid="{AD35C289-7915-4DAC-B452-B34409793090}"/>
    <cellStyle name="60% - Accent1 3 14 5" xfId="4330" xr:uid="{94D135AA-3067-4B79-AB5D-DBC416360FB7}"/>
    <cellStyle name="60% - Accent1 3 14 5 2" xfId="15742" xr:uid="{D74146FD-C720-4802-8C47-14DFEAFA651C}"/>
    <cellStyle name="60% - Accent1 3 14 5 2 2" xfId="44420" xr:uid="{04B986B5-6703-4854-BF90-4C5D2FB8CE53}"/>
    <cellStyle name="60% - Accent1 3 14 5 3" xfId="24595" xr:uid="{10CCC3B5-5C98-4DC7-8468-990C3F913AB3}"/>
    <cellStyle name="60% - Accent1 3 14 5 3 2" xfId="53272" xr:uid="{63713892-BDBC-472A-B4EF-6463BC516999}"/>
    <cellStyle name="60% - Accent1 3 14 5 4" xfId="33015" xr:uid="{5BAC015C-3D1B-43C9-8A5E-D61823F84F2D}"/>
    <cellStyle name="60% - Accent1 3 14 6" xfId="17301" xr:uid="{C24BDAC7-5E80-4AF1-8C3F-13F71C2B1B1C}"/>
    <cellStyle name="60% - Accent1 3 14 6 2" xfId="26154" xr:uid="{55DBB86A-C518-4D22-9313-FB9647EC8555}"/>
    <cellStyle name="60% - Accent1 3 14 6 2 2" xfId="54831" xr:uid="{B3CD42A7-C55A-40CF-809B-C675B8A2E5CD}"/>
    <cellStyle name="60% - Accent1 3 14 6 3" xfId="45979" xr:uid="{AFBF28E7-6263-4A8E-BB7F-2145F91140C3}"/>
    <cellStyle name="60% - Accent1 3 14 7" xfId="10042" xr:uid="{3894EEEC-C306-4B81-BACB-66FC0B3768A2}"/>
    <cellStyle name="60% - Accent1 3 14 7 2" xfId="27747" xr:uid="{B2E8C036-1C58-4CA2-89C3-53442CA007AB}"/>
    <cellStyle name="60% - Accent1 3 14 7 2 2" xfId="56424" xr:uid="{CE88A11F-E37F-4F70-8959-FF621FC80085}"/>
    <cellStyle name="60% - Accent1 3 14 7 3" xfId="38720" xr:uid="{CB6A751B-35D8-4010-9F79-CD0119CBDB80}"/>
    <cellStyle name="60% - Accent1 3 14 8" xfId="18895" xr:uid="{5DBEFF44-1B11-47AC-96CD-84D40A13A581}"/>
    <cellStyle name="60% - Accent1 3 14 8 2" xfId="47572" xr:uid="{75C97C22-9E5B-4793-BB0B-4A7E91129828}"/>
    <cellStyle name="60% - Accent1 3 14 9" xfId="30438" xr:uid="{2B47EDF6-347F-4D77-B89E-BF5AFE0B56EB}"/>
    <cellStyle name="60% - Accent1 3 15" xfId="1559" xr:uid="{2D587015-7343-494D-B1B9-718E2AB95923}"/>
    <cellStyle name="60% - Accent1 3 15 2" xfId="1898" xr:uid="{65A268C9-5BA2-478A-B312-66704DBE4B33}"/>
    <cellStyle name="60% - Accent1 3 15 2 2" xfId="3852" xr:uid="{963A832B-5F27-4B00-9D9E-D3D4260816CF}"/>
    <cellStyle name="60% - Accent1 3 15 2 2 2" xfId="32592" xr:uid="{842EB981-56EB-411B-AEFD-113D998B33F7}"/>
    <cellStyle name="60% - Accent1 3 15 2 3" xfId="5703" xr:uid="{6A31EB21-8474-4560-90F5-7C11E011F2B1}"/>
    <cellStyle name="60% - Accent1 3 15 2 3 2" xfId="34388" xr:uid="{81952E3B-D898-4871-9A19-A34E2A9E254A}"/>
    <cellStyle name="60% - Accent1 3 15 2 4" xfId="11415" xr:uid="{0DA8F930-94D8-4376-9BE5-5D6CFE6FBAC3}"/>
    <cellStyle name="60% - Accent1 3 15 2 4 2" xfId="40093" xr:uid="{BA1D2800-3ED4-40FC-AA26-BC1110F9006F}"/>
    <cellStyle name="60% - Accent1 3 15 2 5" xfId="20268" xr:uid="{B3C85AE5-C45F-46FA-A65D-6DDFE0C6161B}"/>
    <cellStyle name="60% - Accent1 3 15 2 5 2" xfId="48945" xr:uid="{1D717CE1-72F2-4ED3-80D4-78CD3B97F3F8}"/>
    <cellStyle name="60% - Accent1 3 15 2 6" xfId="30799" xr:uid="{D3803831-68F3-475A-AE45-C9DF4D112188}"/>
    <cellStyle name="60% - Accent1 3 15 3" xfId="3513" xr:uid="{4CF8B40B-8472-4F16-873A-EB2696556E32}"/>
    <cellStyle name="60% - Accent1 3 15 3 2" xfId="7120" xr:uid="{A275E62D-56C2-4B45-A2D3-AF96F4273A99}"/>
    <cellStyle name="60% - Accent1 3 15 3 2 2" xfId="35805" xr:uid="{8A54EC57-8907-4C39-8E67-7C3B1DD501ED}"/>
    <cellStyle name="60% - Accent1 3 15 3 3" xfId="12832" xr:uid="{FB32CD61-2E2F-4A5D-B224-609CB49EE7C5}"/>
    <cellStyle name="60% - Accent1 3 15 3 3 2" xfId="41510" xr:uid="{2448DDFF-0C81-465C-8A7C-ABD1031C5DAB}"/>
    <cellStyle name="60% - Accent1 3 15 3 4" xfId="21685" xr:uid="{1AD647A9-9ABE-461F-A707-A4CB1B47D367}"/>
    <cellStyle name="60% - Accent1 3 15 3 4 2" xfId="50362" xr:uid="{6AED8FA6-2038-434D-BAF4-80EE4060C8D0}"/>
    <cellStyle name="60% - Accent1 3 15 3 5" xfId="32253" xr:uid="{6029B6B1-3E63-4254-BD16-D765A98669FB}"/>
    <cellStyle name="60% - Accent1 3 15 4" xfId="8537" xr:uid="{F7629895-5663-42E6-9241-1617B2F2D3AE}"/>
    <cellStyle name="60% - Accent1 3 15 4 2" xfId="14249" xr:uid="{0D81E10A-9FCC-4BAE-964B-0A33E1B0C250}"/>
    <cellStyle name="60% - Accent1 3 15 4 2 2" xfId="42927" xr:uid="{1266C1BE-3165-4192-9D44-EB67F5673055}"/>
    <cellStyle name="60% - Accent1 3 15 4 3" xfId="23102" xr:uid="{D1E224D9-2A63-46FC-AF3A-C0C0C1BCD53C}"/>
    <cellStyle name="60% - Accent1 3 15 4 3 2" xfId="51779" xr:uid="{499D5100-73A8-46A1-A616-25C4400B2559}"/>
    <cellStyle name="60% - Accent1 3 15 4 4" xfId="37222" xr:uid="{87B1E2E3-3CCB-4900-87CB-26186FCD068D}"/>
    <cellStyle name="60% - Accent1 3 15 5" xfId="4352" xr:uid="{BE500532-DDEE-4BC3-A5F1-D3CD4349FDB8}"/>
    <cellStyle name="60% - Accent1 3 15 5 2" xfId="15764" xr:uid="{773385C3-5FD4-40A5-B7D9-249FE3B9F5A3}"/>
    <cellStyle name="60% - Accent1 3 15 5 2 2" xfId="44442" xr:uid="{62B05A8B-04E4-43F4-9B62-310C45B98B00}"/>
    <cellStyle name="60% - Accent1 3 15 5 3" xfId="24617" xr:uid="{2544F03C-28EE-4267-81AE-B69365A050D1}"/>
    <cellStyle name="60% - Accent1 3 15 5 3 2" xfId="53294" xr:uid="{D106C0DE-87B3-4A6A-B78A-011DF71723F8}"/>
    <cellStyle name="60% - Accent1 3 15 5 4" xfId="33037" xr:uid="{A09CB656-4092-44A9-A2A4-F08C854933BE}"/>
    <cellStyle name="60% - Accent1 3 15 6" xfId="17323" xr:uid="{AB6BF710-B1DB-45C8-8851-B61B066FFC36}"/>
    <cellStyle name="60% - Accent1 3 15 6 2" xfId="26176" xr:uid="{B5683088-38C2-446A-9810-E1D8A2F113B3}"/>
    <cellStyle name="60% - Accent1 3 15 6 2 2" xfId="54853" xr:uid="{6705B3BA-AA6E-43CF-A08F-2470E0B95875}"/>
    <cellStyle name="60% - Accent1 3 15 6 3" xfId="46001" xr:uid="{0C457F34-A1EC-46E8-BFAF-B2B0FD634492}"/>
    <cellStyle name="60% - Accent1 3 15 7" xfId="10064" xr:uid="{8FD20DC7-1322-4B7F-A6FC-FB9F0400477B}"/>
    <cellStyle name="60% - Accent1 3 15 7 2" xfId="27769" xr:uid="{431DD3C0-C254-4F2F-9325-74C90D91EA3B}"/>
    <cellStyle name="60% - Accent1 3 15 7 2 2" xfId="56446" xr:uid="{940A1C18-8FDD-4D29-B9DB-5F4C851306A8}"/>
    <cellStyle name="60% - Accent1 3 15 7 3" xfId="38742" xr:uid="{CDED6D20-7FAE-4F1B-B6D7-51BA07B18611}"/>
    <cellStyle name="60% - Accent1 3 15 8" xfId="18917" xr:uid="{F1C97E38-85EA-48D5-B32D-9B9B6EACBB45}"/>
    <cellStyle name="60% - Accent1 3 15 8 2" xfId="47594" xr:uid="{10B7E25B-F5C7-4A7C-A891-C692478ECC31}"/>
    <cellStyle name="60% - Accent1 3 15 9" xfId="30460" xr:uid="{C9B994C5-0B19-4EB1-96F5-F63354B84F12}"/>
    <cellStyle name="60% - Accent1 3 16" xfId="1920" xr:uid="{E37DC644-B961-499C-9EEC-15FB6E240A20}"/>
    <cellStyle name="60% - Accent1 3 16 2" xfId="3874" xr:uid="{11B739AA-BB04-4C56-93FB-0D295BC3B36B}"/>
    <cellStyle name="60% - Accent1 3 16 2 2" xfId="5725" xr:uid="{07C49DD5-4990-4576-BA5E-C0CADA0AB7BC}"/>
    <cellStyle name="60% - Accent1 3 16 2 2 2" xfId="34410" xr:uid="{277232A6-0112-4B9B-A0E4-C5BDD28F779A}"/>
    <cellStyle name="60% - Accent1 3 16 2 3" xfId="11437" xr:uid="{12AD53E6-304A-4DB6-9BD5-179A7839DDB4}"/>
    <cellStyle name="60% - Accent1 3 16 2 3 2" xfId="40115" xr:uid="{A1014107-3D27-4739-852B-79AD30E53018}"/>
    <cellStyle name="60% - Accent1 3 16 2 4" xfId="20290" xr:uid="{9EA8E143-EC02-4410-9445-0757C4C860EF}"/>
    <cellStyle name="60% - Accent1 3 16 2 4 2" xfId="48967" xr:uid="{4E69B814-E0C8-43FF-8522-C8C78A1C27B8}"/>
    <cellStyle name="60% - Accent1 3 16 2 5" xfId="32614" xr:uid="{4E18A410-CD61-4D8E-AFF5-D49294C92A87}"/>
    <cellStyle name="60% - Accent1 3 16 3" xfId="7142" xr:uid="{DC692691-A154-44E1-80CE-E00B729BBA96}"/>
    <cellStyle name="60% - Accent1 3 16 3 2" xfId="12854" xr:uid="{46DE584E-466F-4B4E-914F-A699B07F5000}"/>
    <cellStyle name="60% - Accent1 3 16 3 2 2" xfId="41532" xr:uid="{2E380E69-0680-484A-AB10-07F3727966F7}"/>
    <cellStyle name="60% - Accent1 3 16 3 3" xfId="21707" xr:uid="{EEBFE98A-EE18-44E3-AC3B-3F9705EF3AA1}"/>
    <cellStyle name="60% - Accent1 3 16 3 3 2" xfId="50384" xr:uid="{19A2A819-7AA3-46D2-AABF-DDC7E66E0688}"/>
    <cellStyle name="60% - Accent1 3 16 3 4" xfId="35827" xr:uid="{3036848E-27D3-48B3-BEEE-297371F865F3}"/>
    <cellStyle name="60% - Accent1 3 16 4" xfId="8559" xr:uid="{CFD80AAE-3FB9-4D18-B633-C8106D877CEE}"/>
    <cellStyle name="60% - Accent1 3 16 4 2" xfId="14271" xr:uid="{38432361-72EC-45E0-B871-631A9A11857C}"/>
    <cellStyle name="60% - Accent1 3 16 4 2 2" xfId="42949" xr:uid="{DE576BE1-A1FB-4CC7-A066-182B94922E05}"/>
    <cellStyle name="60% - Accent1 3 16 4 3" xfId="23124" xr:uid="{DE390FBB-4B9C-4DBB-B4F6-F309BA1D9C0F}"/>
    <cellStyle name="60% - Accent1 3 16 4 3 2" xfId="51801" xr:uid="{6BB36955-BE23-4D35-A7A7-FEF203145530}"/>
    <cellStyle name="60% - Accent1 3 16 4 4" xfId="37244" xr:uid="{A4BC61F8-E9E3-4218-BB98-D5E1A760795C}"/>
    <cellStyle name="60% - Accent1 3 16 5" xfId="4374" xr:uid="{0F99B322-4B41-4FCB-BB17-CDEC87E5218D}"/>
    <cellStyle name="60% - Accent1 3 16 5 2" xfId="15786" xr:uid="{D4E6F0B3-606D-46AB-A122-78996C5B3A08}"/>
    <cellStyle name="60% - Accent1 3 16 5 2 2" xfId="44464" xr:uid="{52D9EE72-DE2C-467C-BF3A-4876ED97F859}"/>
    <cellStyle name="60% - Accent1 3 16 5 3" xfId="24639" xr:uid="{54CA50C2-C992-4682-9B09-094387610F5A}"/>
    <cellStyle name="60% - Accent1 3 16 5 3 2" xfId="53316" xr:uid="{09593C12-6AD9-45A2-A379-30213DC5E43D}"/>
    <cellStyle name="60% - Accent1 3 16 5 4" xfId="33059" xr:uid="{CFCBDCC3-42D0-4314-A695-AC5D995B5E8E}"/>
    <cellStyle name="60% - Accent1 3 16 6" xfId="17345" xr:uid="{0628F1B0-3FC3-413E-AF64-BE59B84EA0F1}"/>
    <cellStyle name="60% - Accent1 3 16 6 2" xfId="26198" xr:uid="{55A3F278-0340-4ADD-AE9D-9F7D850A0754}"/>
    <cellStyle name="60% - Accent1 3 16 6 2 2" xfId="54875" xr:uid="{02537099-41F7-417D-81A0-BBFE988E3DFC}"/>
    <cellStyle name="60% - Accent1 3 16 6 3" xfId="46023" xr:uid="{E3F8E63E-AC3C-4A42-A65E-F5DB0BD2C2D4}"/>
    <cellStyle name="60% - Accent1 3 16 7" xfId="10086" xr:uid="{60086C2E-6BD8-4836-875F-85F8BA0D84DE}"/>
    <cellStyle name="60% - Accent1 3 16 7 2" xfId="27791" xr:uid="{AB7F8279-B3ED-477A-B334-387D0FD7FEF8}"/>
    <cellStyle name="60% - Accent1 3 16 7 2 2" xfId="56468" xr:uid="{C53BAC60-A8EE-450D-B3FF-B09402731ABC}"/>
    <cellStyle name="60% - Accent1 3 16 7 3" xfId="38764" xr:uid="{3B8377EE-AC2F-4043-8B6E-B966C8188968}"/>
    <cellStyle name="60% - Accent1 3 16 8" xfId="18939" xr:uid="{1CF516FD-8946-4B82-B6AD-158ED9935B35}"/>
    <cellStyle name="60% - Accent1 3 16 8 2" xfId="47616" xr:uid="{9D096785-1269-43A7-8CBA-EB105934BF50}"/>
    <cellStyle name="60% - Accent1 3 16 9" xfId="30821" xr:uid="{69048657-EFD0-4CD5-8CD6-098E3B6739AB}"/>
    <cellStyle name="60% - Accent1 3 17" xfId="1942" xr:uid="{43ACA44C-1C32-48A2-81BF-AAE9079A223B}"/>
    <cellStyle name="60% - Accent1 3 17 2" xfId="3896" xr:uid="{F9045DA2-B873-4F71-8AEE-973C583B797A}"/>
    <cellStyle name="60% - Accent1 3 17 2 2" xfId="5747" xr:uid="{2EDC7459-705D-464C-B461-DEDBC3131B4D}"/>
    <cellStyle name="60% - Accent1 3 17 2 2 2" xfId="34432" xr:uid="{00F8E5F3-2A65-4335-AD22-7BB0ABB7D845}"/>
    <cellStyle name="60% - Accent1 3 17 2 3" xfId="11459" xr:uid="{768F3DC9-99B2-4744-9B01-98B2B319A963}"/>
    <cellStyle name="60% - Accent1 3 17 2 3 2" xfId="40137" xr:uid="{3C2162EA-124E-4068-BF0C-89FB8C1ADCE3}"/>
    <cellStyle name="60% - Accent1 3 17 2 4" xfId="20312" xr:uid="{8586CCBB-E5B6-4C4D-BCAE-40558E7250DD}"/>
    <cellStyle name="60% - Accent1 3 17 2 4 2" xfId="48989" xr:uid="{DCBEB6F5-A26E-4BFE-B39E-3E4678D22266}"/>
    <cellStyle name="60% - Accent1 3 17 2 5" xfId="32636" xr:uid="{60FD0801-6FD5-4D0D-9F98-000CDE2F5802}"/>
    <cellStyle name="60% - Accent1 3 17 3" xfId="7164" xr:uid="{A2ED1E17-5436-455D-BC06-0BA4036B7239}"/>
    <cellStyle name="60% - Accent1 3 17 3 2" xfId="12876" xr:uid="{A110E8DA-EF09-4BC5-8280-29D40BFAE888}"/>
    <cellStyle name="60% - Accent1 3 17 3 2 2" xfId="41554" xr:uid="{C120A621-C253-4732-8706-3A6793903B1E}"/>
    <cellStyle name="60% - Accent1 3 17 3 3" xfId="21729" xr:uid="{59B02A68-C9B0-4D53-B546-3027FD22B0A8}"/>
    <cellStyle name="60% - Accent1 3 17 3 3 2" xfId="50406" xr:uid="{1E85B891-8B02-4251-B756-498D59FFAD79}"/>
    <cellStyle name="60% - Accent1 3 17 3 4" xfId="35849" xr:uid="{D1A43E12-C69E-49B1-B192-F0B26D6C1C44}"/>
    <cellStyle name="60% - Accent1 3 17 4" xfId="8581" xr:uid="{A1808E64-9195-4264-B3CD-81E9E09B64CD}"/>
    <cellStyle name="60% - Accent1 3 17 4 2" xfId="14293" xr:uid="{97061CBE-B92D-433B-A92B-FE23645969F2}"/>
    <cellStyle name="60% - Accent1 3 17 4 2 2" xfId="42971" xr:uid="{AED276A4-6D42-43B5-BB81-D9D34ECFE3F1}"/>
    <cellStyle name="60% - Accent1 3 17 4 3" xfId="23146" xr:uid="{7AB0BF40-D494-447D-BDBC-BEA8342E3192}"/>
    <cellStyle name="60% - Accent1 3 17 4 3 2" xfId="51823" xr:uid="{8EF3A346-DAE7-48C3-A988-2CD453780412}"/>
    <cellStyle name="60% - Accent1 3 17 4 4" xfId="37266" xr:uid="{156E1B80-E7E8-4415-B58B-71C1D6851E91}"/>
    <cellStyle name="60% - Accent1 3 17 5" xfId="4396" xr:uid="{AC892310-AA9A-4BC0-8C4D-AE0A9B599174}"/>
    <cellStyle name="60% - Accent1 3 17 5 2" xfId="15808" xr:uid="{A6263F64-B07A-447F-8E3A-7C81B07AEBB9}"/>
    <cellStyle name="60% - Accent1 3 17 5 2 2" xfId="44486" xr:uid="{9A55D01C-8340-4145-B659-EBBCC5879DBD}"/>
    <cellStyle name="60% - Accent1 3 17 5 3" xfId="24661" xr:uid="{E8013F7F-44A6-4B9D-A4FB-76453C729FE3}"/>
    <cellStyle name="60% - Accent1 3 17 5 3 2" xfId="53338" xr:uid="{2A48FD98-39F1-4814-9230-E33BED5B3757}"/>
    <cellStyle name="60% - Accent1 3 17 5 4" xfId="33081" xr:uid="{04715107-E4E8-43BC-A1E2-E8BD4AE6ED08}"/>
    <cellStyle name="60% - Accent1 3 17 6" xfId="17367" xr:uid="{101E32B6-467C-442C-AD81-EDF29F6B9E99}"/>
    <cellStyle name="60% - Accent1 3 17 6 2" xfId="26220" xr:uid="{FA747F2D-D7A5-4CF0-A71A-3DE8E8ED842A}"/>
    <cellStyle name="60% - Accent1 3 17 6 2 2" xfId="54897" xr:uid="{391BC253-DC3D-4177-9297-B486585740AD}"/>
    <cellStyle name="60% - Accent1 3 17 6 3" xfId="46045" xr:uid="{F86F395F-8BC5-4B88-B0DB-F89714F251DE}"/>
    <cellStyle name="60% - Accent1 3 17 7" xfId="10108" xr:uid="{E4B5D2E6-6DEB-443C-ABA1-779D00B866BD}"/>
    <cellStyle name="60% - Accent1 3 17 7 2" xfId="27813" xr:uid="{E38E2F62-D499-48B3-9D2E-F2D78FEE2DB2}"/>
    <cellStyle name="60% - Accent1 3 17 7 2 2" xfId="56490" xr:uid="{66D1A766-4FD5-454A-9FC5-8400C4502DAE}"/>
    <cellStyle name="60% - Accent1 3 17 7 3" xfId="38786" xr:uid="{15BC6C88-2AED-480C-9B39-B6ADA45E2CB4}"/>
    <cellStyle name="60% - Accent1 3 17 8" xfId="18961" xr:uid="{3F7AD4B3-DE6E-44F4-AE2F-A30B2C1F0390}"/>
    <cellStyle name="60% - Accent1 3 17 8 2" xfId="47638" xr:uid="{6EA38C7A-1521-4B5A-A61D-8EE45558B06B}"/>
    <cellStyle name="60% - Accent1 3 17 9" xfId="30843" xr:uid="{C903FFD7-A1D4-47FC-978A-ACE341B8A552}"/>
    <cellStyle name="60% - Accent1 3 18" xfId="1965" xr:uid="{9199829F-C0D5-4209-A2F2-9BFCF160D82E}"/>
    <cellStyle name="60% - Accent1 3 18 2" xfId="3918" xr:uid="{9C56D8A3-FDC3-45AB-B724-D55819073096}"/>
    <cellStyle name="60% - Accent1 3 18 2 2" xfId="5769" xr:uid="{CD1BDDD3-D4A6-4B0F-BEB8-BD4BB901D099}"/>
    <cellStyle name="60% - Accent1 3 18 2 2 2" xfId="34454" xr:uid="{BAE1CE07-6168-4481-8131-AB307E642B09}"/>
    <cellStyle name="60% - Accent1 3 18 2 3" xfId="11481" xr:uid="{698B5F53-057E-4B7E-B4CD-35476DFD592A}"/>
    <cellStyle name="60% - Accent1 3 18 2 3 2" xfId="40159" xr:uid="{9DF28456-432E-4D52-B5A7-1D842C65A780}"/>
    <cellStyle name="60% - Accent1 3 18 2 4" xfId="20334" xr:uid="{F28E1B97-7304-405C-A48B-4602C4DCA1FA}"/>
    <cellStyle name="60% - Accent1 3 18 2 4 2" xfId="49011" xr:uid="{26C318F9-5AFD-4482-A286-EAED4C6BC2BB}"/>
    <cellStyle name="60% - Accent1 3 18 2 5" xfId="32658" xr:uid="{2A8BA400-6D71-4288-BF85-CC51E92506BA}"/>
    <cellStyle name="60% - Accent1 3 18 3" xfId="7186" xr:uid="{A164B646-69FA-4D20-B434-01CC3E37F184}"/>
    <cellStyle name="60% - Accent1 3 18 3 2" xfId="12898" xr:uid="{71790274-4CD2-4CDE-9DE1-C4BCA4CEF424}"/>
    <cellStyle name="60% - Accent1 3 18 3 2 2" xfId="41576" xr:uid="{1DBD86EE-24D2-4CA6-8031-FCA6C1D9CB6C}"/>
    <cellStyle name="60% - Accent1 3 18 3 3" xfId="21751" xr:uid="{04D01696-262B-43FD-8E27-8C459F271DB3}"/>
    <cellStyle name="60% - Accent1 3 18 3 3 2" xfId="50428" xr:uid="{F40B5DAF-1EDF-4608-8BD2-F9140B2CA804}"/>
    <cellStyle name="60% - Accent1 3 18 3 4" xfId="35871" xr:uid="{6F940829-61E8-4449-A30B-F437AF5209A7}"/>
    <cellStyle name="60% - Accent1 3 18 4" xfId="8603" xr:uid="{FA271052-EBBA-40D4-9A84-EE137F9766EE}"/>
    <cellStyle name="60% - Accent1 3 18 4 2" xfId="14315" xr:uid="{D01883FC-BB93-4087-B6A9-7114D49D0D3C}"/>
    <cellStyle name="60% - Accent1 3 18 4 2 2" xfId="42993" xr:uid="{81AF81F7-7E1F-4602-9BDA-977CF2AF5946}"/>
    <cellStyle name="60% - Accent1 3 18 4 3" xfId="23168" xr:uid="{1AAFAAA5-2CDF-4871-9DBE-ECE60DDBEF18}"/>
    <cellStyle name="60% - Accent1 3 18 4 3 2" xfId="51845" xr:uid="{861BBABD-DA1A-4588-AA86-618BAB7B0B3F}"/>
    <cellStyle name="60% - Accent1 3 18 4 4" xfId="37288" xr:uid="{597E3B81-E99F-4AA6-911F-8F060349DE89}"/>
    <cellStyle name="60% - Accent1 3 18 5" xfId="4418" xr:uid="{38B7DAA1-D202-4A3B-8883-410FC762EAC6}"/>
    <cellStyle name="60% - Accent1 3 18 5 2" xfId="15830" xr:uid="{53C9FF4F-2D74-4949-9E5D-8D3EA1A3E3EF}"/>
    <cellStyle name="60% - Accent1 3 18 5 2 2" xfId="44508" xr:uid="{FB7B1E6A-9481-4358-9476-1BA97CBF87A8}"/>
    <cellStyle name="60% - Accent1 3 18 5 3" xfId="24683" xr:uid="{943A62E1-8A1D-40A5-960F-534DD94B89D3}"/>
    <cellStyle name="60% - Accent1 3 18 5 3 2" xfId="53360" xr:uid="{9E87B6D6-357C-4BDA-8372-DCEA9A4A8E4C}"/>
    <cellStyle name="60% - Accent1 3 18 5 4" xfId="33103" xr:uid="{FEA79521-5D83-496A-AD01-965518F41E14}"/>
    <cellStyle name="60% - Accent1 3 18 6" xfId="17389" xr:uid="{61E4B611-75FC-4B1C-8CC0-BC88CB1F22E7}"/>
    <cellStyle name="60% - Accent1 3 18 6 2" xfId="26242" xr:uid="{310A3ACA-DA0E-4981-81D3-88AFDAD632E6}"/>
    <cellStyle name="60% - Accent1 3 18 6 2 2" xfId="54919" xr:uid="{707600DD-91DB-498C-B307-ED0EC76E0C84}"/>
    <cellStyle name="60% - Accent1 3 18 6 3" xfId="46067" xr:uid="{5B400C37-6634-4AE5-9573-E015808AF587}"/>
    <cellStyle name="60% - Accent1 3 18 7" xfId="10130" xr:uid="{43AA10A9-5A6E-40CB-97D8-943DBBA64F2F}"/>
    <cellStyle name="60% - Accent1 3 18 7 2" xfId="27835" xr:uid="{1A4C4929-896E-437A-A9F6-CF3E889283DF}"/>
    <cellStyle name="60% - Accent1 3 18 7 2 2" xfId="56512" xr:uid="{683D95E5-64B8-4FF9-8775-FA326E765ED8}"/>
    <cellStyle name="60% - Accent1 3 18 7 3" xfId="38808" xr:uid="{493C068C-AC45-4760-97ED-10936859FDC8}"/>
    <cellStyle name="60% - Accent1 3 18 8" xfId="18983" xr:uid="{8EB04F28-CDFB-461A-BA06-EFA4F2BD22FB}"/>
    <cellStyle name="60% - Accent1 3 18 8 2" xfId="47660" xr:uid="{631AA05F-0817-4D31-B65D-46A97B76A2AA}"/>
    <cellStyle name="60% - Accent1 3 18 9" xfId="30865" xr:uid="{AF40E3AC-E7D9-4B97-827C-6B46AD5046D8}"/>
    <cellStyle name="60% - Accent1 3 19" xfId="4440" xr:uid="{19A5D1E9-EC89-4915-8333-CDC09A60757F}"/>
    <cellStyle name="60% - Accent1 3 19 2" xfId="5791" xr:uid="{2DDCFF5E-5FC3-4965-9567-3442A83D9138}"/>
    <cellStyle name="60% - Accent1 3 19 2 2" xfId="11503" xr:uid="{7DDAC4C4-35AE-493D-9B6A-CCAC41DBA0FD}"/>
    <cellStyle name="60% - Accent1 3 19 2 2 2" xfId="40181" xr:uid="{FA72B6EB-C81B-450F-92BA-966011CD2373}"/>
    <cellStyle name="60% - Accent1 3 19 2 3" xfId="20356" xr:uid="{5C764BD4-1C33-4A08-8DB5-C8DD56D74014}"/>
    <cellStyle name="60% - Accent1 3 19 2 3 2" xfId="49033" xr:uid="{844FBD90-6EF3-49AB-90CF-8055A23DF504}"/>
    <cellStyle name="60% - Accent1 3 19 2 4" xfId="34476" xr:uid="{CFFDBD67-07CC-4BED-9785-200C5AA957BE}"/>
    <cellStyle name="60% - Accent1 3 19 3" xfId="7208" xr:uid="{A5CF87A0-4283-4D0E-B91B-7659368004E0}"/>
    <cellStyle name="60% - Accent1 3 19 3 2" xfId="12920" xr:uid="{8C5078FC-83FE-4B0C-860F-A15BC0CFD3E2}"/>
    <cellStyle name="60% - Accent1 3 19 3 2 2" xfId="41598" xr:uid="{4C1587B2-609F-4353-9727-5393F19684F9}"/>
    <cellStyle name="60% - Accent1 3 19 3 3" xfId="21773" xr:uid="{5530EBD6-2494-4633-86C5-2265BB0FC312}"/>
    <cellStyle name="60% - Accent1 3 19 3 3 2" xfId="50450" xr:uid="{4E9DD8ED-A265-4943-A236-8EF9E30FDF5A}"/>
    <cellStyle name="60% - Accent1 3 19 3 4" xfId="35893" xr:uid="{78C5EE2A-6D70-422E-ADB3-0AC03F1480A9}"/>
    <cellStyle name="60% - Accent1 3 19 4" xfId="8625" xr:uid="{CC7A8134-D562-499E-9D8D-A2CEF48193C6}"/>
    <cellStyle name="60% - Accent1 3 19 4 2" xfId="14337" xr:uid="{2656C767-C7FB-406C-BDEC-5BF7275C1B69}"/>
    <cellStyle name="60% - Accent1 3 19 4 2 2" xfId="43015" xr:uid="{60A1B25C-6EA0-4887-AE4B-AE9F1636014E}"/>
    <cellStyle name="60% - Accent1 3 19 4 3" xfId="23190" xr:uid="{61511BCC-BE68-4C46-B059-A77DF5EB1061}"/>
    <cellStyle name="60% - Accent1 3 19 4 3 2" xfId="51867" xr:uid="{5F211494-33C3-4D69-A81D-DC82B285087C}"/>
    <cellStyle name="60% - Accent1 3 19 4 4" xfId="37310" xr:uid="{D1F58AA8-D579-452B-8A8F-5D24EA9131F6}"/>
    <cellStyle name="60% - Accent1 3 19 5" xfId="15852" xr:uid="{C5FADBB9-3DC2-4307-A705-90D19411BEBC}"/>
    <cellStyle name="60% - Accent1 3 19 5 2" xfId="24705" xr:uid="{7393BACF-1002-46FE-902B-4DBC849373A4}"/>
    <cellStyle name="60% - Accent1 3 19 5 2 2" xfId="53382" xr:uid="{BE62779F-AC3C-41B0-9021-C0CFECB2D235}"/>
    <cellStyle name="60% - Accent1 3 19 5 3" xfId="44530" xr:uid="{7A4962B8-F576-4808-BDA7-97DF7515A1E5}"/>
    <cellStyle name="60% - Accent1 3 19 6" xfId="17411" xr:uid="{CE53A19E-F5CA-49D9-80BA-693D5F93ADA3}"/>
    <cellStyle name="60% - Accent1 3 19 6 2" xfId="26264" xr:uid="{23C0F0C2-74BB-4F38-88AD-B471CC31C496}"/>
    <cellStyle name="60% - Accent1 3 19 6 2 2" xfId="54941" xr:uid="{C20962E2-3E9C-486A-A019-DBA74D628BD0}"/>
    <cellStyle name="60% - Accent1 3 19 6 3" xfId="46089" xr:uid="{9A8E977D-DE02-4F6F-9081-D93A5662F029}"/>
    <cellStyle name="60% - Accent1 3 19 7" xfId="10152" xr:uid="{0975B320-5BFB-4525-8BEF-78C9013AE160}"/>
    <cellStyle name="60% - Accent1 3 19 7 2" xfId="27857" xr:uid="{E53908CE-010A-447D-BDCC-B70AF6323225}"/>
    <cellStyle name="60% - Accent1 3 19 7 2 2" xfId="56534" xr:uid="{75E585B4-FA2E-42CF-AE15-87851D6B6C1B}"/>
    <cellStyle name="60% - Accent1 3 19 7 3" xfId="38830" xr:uid="{06955046-F6D0-4B0F-9F49-DFC54A72609A}"/>
    <cellStyle name="60% - Accent1 3 19 8" xfId="19005" xr:uid="{2EEA5A71-2095-4256-A70E-86488926642E}"/>
    <cellStyle name="60% - Accent1 3 19 8 2" xfId="47682" xr:uid="{DB6810C9-2127-480D-ADC9-D49E71C93B44}"/>
    <cellStyle name="60% - Accent1 3 19 9" xfId="33125" xr:uid="{B781341C-F225-4FC1-9D49-331E78DCA9CB}"/>
    <cellStyle name="60% - Accent1 3 2" xfId="261" xr:uid="{29348C12-73A0-4176-90B3-BC25A47E59F7}"/>
    <cellStyle name="60% - Accent1 3 2 10" xfId="4066" xr:uid="{2FBBEA69-F18A-4A4E-9923-F7B42B6B66A2}"/>
    <cellStyle name="60% - Accent1 3 2 10 2" xfId="32751" xr:uid="{71244045-E222-4F64-82ED-5D6F09ABF3B1}"/>
    <cellStyle name="60% - Accent1 3 2 11" xfId="9778" xr:uid="{7D21390B-AFF0-4B6C-A36E-7C370BBA8FC7}"/>
    <cellStyle name="60% - Accent1 3 2 11 2" xfId="38456" xr:uid="{B5A6691F-9341-405D-A906-469722F969A5}"/>
    <cellStyle name="60% - Accent1 3 2 12" xfId="18631" xr:uid="{3A6481A9-1DC5-4D4E-8261-4C8B82F86FA2}"/>
    <cellStyle name="60% - Accent1 3 2 12 2" xfId="47308" xr:uid="{C53E3FD4-E395-4ED1-8FFF-0352EC86C23A}"/>
    <cellStyle name="60% - Accent1 3 2 13" xfId="29176" xr:uid="{E8FA16F7-D990-46D2-BF05-7F9A53A11CF7}"/>
    <cellStyle name="60% - Accent1 3 2 2" xfId="336" xr:uid="{F4433098-8A7A-42B1-9FCD-2989AD754971}"/>
    <cellStyle name="60% - Accent1 3 2 2 2" xfId="2303" xr:uid="{B0E8CE59-AE85-4CA8-8E59-FA82ED87C501}"/>
    <cellStyle name="60% - Accent1 3 2 2 2 2" xfId="31043" xr:uid="{0E3FC937-F4DB-483B-845E-EADBDA7FF92E}"/>
    <cellStyle name="60% - Accent1 3 2 2 3" xfId="5417" xr:uid="{190B4A63-110C-458D-AD4C-3F36700C15A3}"/>
    <cellStyle name="60% - Accent1 3 2 2 3 2" xfId="34102" xr:uid="{518AD41C-3007-4CE6-B39A-0BF37146099A}"/>
    <cellStyle name="60% - Accent1 3 2 2 4" xfId="11129" xr:uid="{5BA0E9F8-27C6-48A2-8599-A2D8F7FD5CA2}"/>
    <cellStyle name="60% - Accent1 3 2 2 4 2" xfId="39807" xr:uid="{9CEBC8F6-C497-4E01-AEB6-B281397E46DE}"/>
    <cellStyle name="60% - Accent1 3 2 2 5" xfId="19982" xr:uid="{6DBD85D0-3D66-4CFE-BB77-0845133D49D2}"/>
    <cellStyle name="60% - Accent1 3 2 2 5 2" xfId="48659" xr:uid="{AEAFD800-1977-4D7C-A285-5761871F9CDA}"/>
    <cellStyle name="60% - Accent1 3 2 2 6" xfId="29250" xr:uid="{9781CC42-6C54-4860-A4DF-1913C4D791E3}"/>
    <cellStyle name="60% - Accent1 3 2 3" xfId="445" xr:uid="{3FD43EA7-4847-4B62-95EA-1933AB916AE5}"/>
    <cellStyle name="60% - Accent1 3 2 3 2" xfId="2399" xr:uid="{6C6C2CBB-5AA1-4188-BDDF-032CBD7C9183}"/>
    <cellStyle name="60% - Accent1 3 2 3 2 2" xfId="31139" xr:uid="{5C9C2266-EA28-4D71-BB61-6BF0EEC3D366}"/>
    <cellStyle name="60% - Accent1 3 2 3 3" xfId="6834" xr:uid="{E697D121-7CDB-4D7F-89FD-BE9067284246}"/>
    <cellStyle name="60% - Accent1 3 2 3 3 2" xfId="35519" xr:uid="{D17D420D-FC45-4303-8077-C65ABB37B821}"/>
    <cellStyle name="60% - Accent1 3 2 3 4" xfId="12546" xr:uid="{71066A3C-02A9-430F-B93E-443EA531CF7F}"/>
    <cellStyle name="60% - Accent1 3 2 3 4 2" xfId="41224" xr:uid="{7BE6872B-FB99-4A23-84B1-4FB4243BA90F}"/>
    <cellStyle name="60% - Accent1 3 2 3 5" xfId="21399" xr:uid="{2002BFB1-937D-4480-861B-7D705A674D8F}"/>
    <cellStyle name="60% - Accent1 3 2 3 5 2" xfId="50076" xr:uid="{84404335-E37E-404D-81C1-749A7FFA11D3}"/>
    <cellStyle name="60% - Accent1 3 2 3 6" xfId="29346" xr:uid="{B15EA05B-EACA-4767-8398-8CD69873EE71}"/>
    <cellStyle name="60% - Accent1 3 2 4" xfId="564" xr:uid="{45CAEDC8-A560-4531-A4B0-78EE08717BF3}"/>
    <cellStyle name="60% - Accent1 3 2 4 2" xfId="2518" xr:uid="{9F6839A9-A262-443A-BE7C-ADCFEC96D506}"/>
    <cellStyle name="60% - Accent1 3 2 4 2 2" xfId="31258" xr:uid="{DE80357D-33C9-4AAD-A3C8-01E90231D05D}"/>
    <cellStyle name="60% - Accent1 3 2 4 3" xfId="8251" xr:uid="{F59D4FD8-BA4E-40DA-9E9B-2170607D7A39}"/>
    <cellStyle name="60% - Accent1 3 2 4 3 2" xfId="36936" xr:uid="{CAA8CA51-4054-4835-9B45-C0DDE1D027F6}"/>
    <cellStyle name="60% - Accent1 3 2 4 4" xfId="13963" xr:uid="{5DEC1FEA-EC9D-467F-B4CC-5A764A6E1A1C}"/>
    <cellStyle name="60% - Accent1 3 2 4 4 2" xfId="42641" xr:uid="{D4ED983E-B2EF-4704-A15A-0DD91C0313F9}"/>
    <cellStyle name="60% - Accent1 3 2 4 5" xfId="22816" xr:uid="{94FB78F6-6FD8-45D2-AA27-E4B5B3714F94}"/>
    <cellStyle name="60% - Accent1 3 2 4 5 2" xfId="51493" xr:uid="{F5BADA1F-F9F2-49C7-A9C2-30D169CE2B19}"/>
    <cellStyle name="60% - Accent1 3 2 4 6" xfId="29465" xr:uid="{41BAAF6B-6293-4CAE-9BE0-8583247F9AFE}"/>
    <cellStyle name="60% - Accent1 3 2 5" xfId="705" xr:uid="{C4E11F13-CCE0-428A-8940-DD802C35CBAB}"/>
    <cellStyle name="60% - Accent1 3 2 5 2" xfId="2659" xr:uid="{541A87B9-10C2-4E46-B7E1-D3230F8B6407}"/>
    <cellStyle name="60% - Accent1 3 2 5 2 2" xfId="31399" xr:uid="{3C2B83B3-07F1-47C6-B202-28FC9ED38C2C}"/>
    <cellStyle name="60% - Accent1 3 2 5 3" xfId="15478" xr:uid="{1901441C-0914-4011-A6A4-556EB8445AB5}"/>
    <cellStyle name="60% - Accent1 3 2 5 3 2" xfId="44156" xr:uid="{3B787C4A-C44C-4260-ACB4-3F091514F8B6}"/>
    <cellStyle name="60% - Accent1 3 2 5 4" xfId="24331" xr:uid="{F408CF6F-7F0E-4CFB-9C54-413C9D2A5791}"/>
    <cellStyle name="60% - Accent1 3 2 5 4 2" xfId="53008" xr:uid="{F2287F00-4A43-4553-A35B-09222E741695}"/>
    <cellStyle name="60% - Accent1 3 2 5 5" xfId="29606" xr:uid="{E4FDED2E-A7CE-447F-ABB4-0BE0DC323066}"/>
    <cellStyle name="60% - Accent1 3 2 6" xfId="978" xr:uid="{BC553C0A-28AE-4783-9DB4-910F9DF6F02D}"/>
    <cellStyle name="60% - Accent1 3 2 6 2" xfId="2932" xr:uid="{6FEAB7D6-7E28-4B25-BBF3-6E7829B5F926}"/>
    <cellStyle name="60% - Accent1 3 2 6 2 2" xfId="31672" xr:uid="{DA011E6A-1EA8-45EE-815E-FEC5901E925C}"/>
    <cellStyle name="60% - Accent1 3 2 6 3" xfId="17037" xr:uid="{FC0BF8D2-1D47-4955-9338-C8322F934E21}"/>
    <cellStyle name="60% - Accent1 3 2 6 3 2" xfId="45715" xr:uid="{5A82D71D-33F7-46C5-BDC5-40A9D543B2E6}"/>
    <cellStyle name="60% - Accent1 3 2 6 4" xfId="25890" xr:uid="{512A3BDD-A559-4F41-8F90-952BD85F06AC}"/>
    <cellStyle name="60% - Accent1 3 2 6 4 2" xfId="54567" xr:uid="{631E9CC2-86C3-4691-B4A8-C23EC448F92B}"/>
    <cellStyle name="60% - Accent1 3 2 6 5" xfId="29879" xr:uid="{A48CFFCC-23A5-4BDE-924E-F956C5F6940C}"/>
    <cellStyle name="60% - Accent1 3 2 7" xfId="1273" xr:uid="{37890B0A-FF7D-4604-AF9B-F6969A831025}"/>
    <cellStyle name="60% - Accent1 3 2 7 2" xfId="3227" xr:uid="{C2C07FDA-7A6D-4F5D-820F-B97AB4587A87}"/>
    <cellStyle name="60% - Accent1 3 2 7 2 2" xfId="31967" xr:uid="{E8A675F3-EB71-4AB8-942C-0A93921B0F4C}"/>
    <cellStyle name="60% - Accent1 3 2 7 3" xfId="27483" xr:uid="{98D71916-297E-4D4C-BCE9-08CA26FF242E}"/>
    <cellStyle name="60% - Accent1 3 2 7 3 2" xfId="56160" xr:uid="{953400DC-E521-487C-9E8F-46D347DC7CB1}"/>
    <cellStyle name="60% - Accent1 3 2 7 4" xfId="30174" xr:uid="{C9CDED1B-E07C-484E-8F4D-EB2EE289B2F7}"/>
    <cellStyle name="60% - Accent1 3 2 8" xfId="1612" xr:uid="{540AC831-A16F-4023-81DC-656BAF16A7FD}"/>
    <cellStyle name="60% - Accent1 3 2 8 2" xfId="3566" xr:uid="{79B2779D-DDF4-4740-B52A-46BEF79D87E4}"/>
    <cellStyle name="60% - Accent1 3 2 8 2 2" xfId="32306" xr:uid="{F4B10243-EB6B-411E-8F7F-31794685E22F}"/>
    <cellStyle name="60% - Accent1 3 2 8 3" xfId="30513" xr:uid="{A72F320B-C04B-46B3-9AD3-D675EA0BCDDC}"/>
    <cellStyle name="60% - Accent1 3 2 9" xfId="2228" xr:uid="{15260173-366E-498A-9B5A-FF8F92C5203A}"/>
    <cellStyle name="60% - Accent1 3 2 9 2" xfId="30968" xr:uid="{7EAB8458-107C-4A1B-85F3-C87808718E0F}"/>
    <cellStyle name="60% - Accent1 3 20" xfId="4462" xr:uid="{6D48B96A-EE96-4211-9EA5-68FBBFD5DD91}"/>
    <cellStyle name="60% - Accent1 3 20 2" xfId="5813" xr:uid="{DD494822-9ED1-4A89-99B3-0F6577581D91}"/>
    <cellStyle name="60% - Accent1 3 20 2 2" xfId="11525" xr:uid="{B551C036-D859-46CF-9F6A-D0CDDC9AEF9D}"/>
    <cellStyle name="60% - Accent1 3 20 2 2 2" xfId="40203" xr:uid="{B99A04F2-3E77-4AEE-8DD6-9BB401503316}"/>
    <cellStyle name="60% - Accent1 3 20 2 3" xfId="20378" xr:uid="{5959FE59-8100-4C91-A245-87A82B5EFFBE}"/>
    <cellStyle name="60% - Accent1 3 20 2 3 2" xfId="49055" xr:uid="{A07CE782-B5E1-4930-A1DB-8E90D303BBB0}"/>
    <cellStyle name="60% - Accent1 3 20 2 4" xfId="34498" xr:uid="{D73ED81F-3169-48F0-A964-906D6679F202}"/>
    <cellStyle name="60% - Accent1 3 20 3" xfId="7230" xr:uid="{CFBA0BC8-252A-4907-801F-568734255293}"/>
    <cellStyle name="60% - Accent1 3 20 3 2" xfId="12942" xr:uid="{F7B051CF-F698-401A-AB01-416E88F17B5C}"/>
    <cellStyle name="60% - Accent1 3 20 3 2 2" xfId="41620" xr:uid="{02BD9868-2F98-4B6A-A56C-022E5627CE8E}"/>
    <cellStyle name="60% - Accent1 3 20 3 3" xfId="21795" xr:uid="{297D8DFF-6806-43B5-8B5D-06BB7627A33D}"/>
    <cellStyle name="60% - Accent1 3 20 3 3 2" xfId="50472" xr:uid="{BB07D8B6-A7CF-4281-AF13-EC456AEA3E8E}"/>
    <cellStyle name="60% - Accent1 3 20 3 4" xfId="35915" xr:uid="{AF10DB02-6BCE-469C-B392-6CA6D4271E06}"/>
    <cellStyle name="60% - Accent1 3 20 4" xfId="8647" xr:uid="{210378A2-1D6F-4C26-B0A3-887D64CD2584}"/>
    <cellStyle name="60% - Accent1 3 20 4 2" xfId="14359" xr:uid="{4EC75FC6-1616-42AC-8EF5-36E6BA653893}"/>
    <cellStyle name="60% - Accent1 3 20 4 2 2" xfId="43037" xr:uid="{CC216D05-792C-4132-AEB2-771FBA38AEB9}"/>
    <cellStyle name="60% - Accent1 3 20 4 3" xfId="23212" xr:uid="{6EE597CB-C355-4F59-94BA-387C7072EA98}"/>
    <cellStyle name="60% - Accent1 3 20 4 3 2" xfId="51889" xr:uid="{73AACEBD-D282-4C56-A474-16548E089692}"/>
    <cellStyle name="60% - Accent1 3 20 4 4" xfId="37332" xr:uid="{B5AB76E6-A185-421D-8326-358C1AB6B98A}"/>
    <cellStyle name="60% - Accent1 3 20 5" xfId="15874" xr:uid="{173A8716-BD68-4106-A76F-8975FD43AE64}"/>
    <cellStyle name="60% - Accent1 3 20 5 2" xfId="24727" xr:uid="{1198944D-9D80-4B41-9C18-EAD10E6CCA61}"/>
    <cellStyle name="60% - Accent1 3 20 5 2 2" xfId="53404" xr:uid="{EC5F0B53-2663-4C2A-8059-9DDB2452BA4A}"/>
    <cellStyle name="60% - Accent1 3 20 5 3" xfId="44552" xr:uid="{623EA0C6-5F4C-4D27-96F0-62F5BE1792E1}"/>
    <cellStyle name="60% - Accent1 3 20 6" xfId="17433" xr:uid="{C4CD2716-3B8B-47D4-8301-27D688663541}"/>
    <cellStyle name="60% - Accent1 3 20 6 2" xfId="26286" xr:uid="{D87A2B0B-2D70-44F5-A9B3-E263F48D3F10}"/>
    <cellStyle name="60% - Accent1 3 20 6 2 2" xfId="54963" xr:uid="{BF7D5187-D857-43E2-97D8-220465F69C2F}"/>
    <cellStyle name="60% - Accent1 3 20 6 3" xfId="46111" xr:uid="{6A5248E8-8E44-4DE1-833E-193FF4F780B4}"/>
    <cellStyle name="60% - Accent1 3 20 7" xfId="10174" xr:uid="{0DBA8C93-073E-49AF-A94C-974AB7750548}"/>
    <cellStyle name="60% - Accent1 3 20 7 2" xfId="27879" xr:uid="{8F63E43B-584C-4B18-9DC3-C7B9EA0F3B31}"/>
    <cellStyle name="60% - Accent1 3 20 7 2 2" xfId="56556" xr:uid="{B86E3DBE-571C-477B-B6BD-FC0F5879B657}"/>
    <cellStyle name="60% - Accent1 3 20 7 3" xfId="38852" xr:uid="{08970421-C3AE-48C9-9F3D-442C7E13A5DC}"/>
    <cellStyle name="60% - Accent1 3 20 8" xfId="19027" xr:uid="{314C7CAA-E99B-4B1E-830B-8ECDCDEB3277}"/>
    <cellStyle name="60% - Accent1 3 20 8 2" xfId="47704" xr:uid="{402531FD-894D-4C77-88B7-BCC06AF14CEA}"/>
    <cellStyle name="60% - Accent1 3 20 9" xfId="33147" xr:uid="{BF5C330B-CFCC-474A-BA3C-2479BBEC4525}"/>
    <cellStyle name="60% - Accent1 3 21" xfId="4484" xr:uid="{6118A672-7A5D-4721-BDA6-DFD5414B43ED}"/>
    <cellStyle name="60% - Accent1 3 21 2" xfId="5835" xr:uid="{A3A77528-60E4-4279-874F-A55C17BE7D60}"/>
    <cellStyle name="60% - Accent1 3 21 2 2" xfId="11547" xr:uid="{4BC84D8B-5555-4D4B-9252-0EC7E445140A}"/>
    <cellStyle name="60% - Accent1 3 21 2 2 2" xfId="40225" xr:uid="{AF2164F9-5D52-408E-84F5-54B02F2C7F6A}"/>
    <cellStyle name="60% - Accent1 3 21 2 3" xfId="20400" xr:uid="{4EFCB531-3D9D-4F7F-A997-EA46B324AEE5}"/>
    <cellStyle name="60% - Accent1 3 21 2 3 2" xfId="49077" xr:uid="{554DDAF6-CD9B-4B8D-A06C-E520A127B4B1}"/>
    <cellStyle name="60% - Accent1 3 21 2 4" xfId="34520" xr:uid="{97F45DA7-5046-4E22-A6EB-5CD64E6A7137}"/>
    <cellStyle name="60% - Accent1 3 21 3" xfId="7252" xr:uid="{10735B9D-388E-47CE-93D5-1A986824B955}"/>
    <cellStyle name="60% - Accent1 3 21 3 2" xfId="12964" xr:uid="{6637324B-9809-4B2F-AB54-A84BF965158F}"/>
    <cellStyle name="60% - Accent1 3 21 3 2 2" xfId="41642" xr:uid="{BFA7FD29-737B-411F-B8B9-DB365F459F97}"/>
    <cellStyle name="60% - Accent1 3 21 3 3" xfId="21817" xr:uid="{DBDDE523-6D70-4A63-93DB-5F18A48C5F69}"/>
    <cellStyle name="60% - Accent1 3 21 3 3 2" xfId="50494" xr:uid="{1F75CD0B-59E1-4335-9CEA-C29DEAEDC13D}"/>
    <cellStyle name="60% - Accent1 3 21 3 4" xfId="35937" xr:uid="{CA79F150-07D8-4267-98E8-D2E928827D85}"/>
    <cellStyle name="60% - Accent1 3 21 4" xfId="8669" xr:uid="{1488492E-DA0D-4DC3-9749-506F2AE13122}"/>
    <cellStyle name="60% - Accent1 3 21 4 2" xfId="14381" xr:uid="{0C656EC4-C3BE-4E4E-ACA8-90FF3F15EBA9}"/>
    <cellStyle name="60% - Accent1 3 21 4 2 2" xfId="43059" xr:uid="{931FE38B-BFE3-447F-AB82-EEEEFCCCB75A}"/>
    <cellStyle name="60% - Accent1 3 21 4 3" xfId="23234" xr:uid="{82085926-1863-4FA9-9843-0A581628FA89}"/>
    <cellStyle name="60% - Accent1 3 21 4 3 2" xfId="51911" xr:uid="{7C1D8700-6583-4B27-9376-00A84F6C09E1}"/>
    <cellStyle name="60% - Accent1 3 21 4 4" xfId="37354" xr:uid="{BA107CA8-7D9D-46DE-A664-77E2176B637F}"/>
    <cellStyle name="60% - Accent1 3 21 5" xfId="15896" xr:uid="{C13D6A8F-29BD-4BDB-92DE-265C1DE1DC17}"/>
    <cellStyle name="60% - Accent1 3 21 5 2" xfId="24749" xr:uid="{CF306E9D-8C0F-4521-BDCE-2C0CBDD6CF32}"/>
    <cellStyle name="60% - Accent1 3 21 5 2 2" xfId="53426" xr:uid="{07623352-8654-4619-A809-D54E520AC971}"/>
    <cellStyle name="60% - Accent1 3 21 5 3" xfId="44574" xr:uid="{1238B069-E2D9-4FFF-A805-C2E439E2699A}"/>
    <cellStyle name="60% - Accent1 3 21 6" xfId="17455" xr:uid="{BB23A559-62DE-40BD-BB4C-D37B4E8CEF8A}"/>
    <cellStyle name="60% - Accent1 3 21 6 2" xfId="26308" xr:uid="{EBD655EB-DDC3-48A8-868A-755E1F5515FF}"/>
    <cellStyle name="60% - Accent1 3 21 6 2 2" xfId="54985" xr:uid="{D5B82D33-D47E-4D13-A7B8-56E631BA0BA2}"/>
    <cellStyle name="60% - Accent1 3 21 6 3" xfId="46133" xr:uid="{1A22FF93-E457-43F2-956C-6DE121E0B3B5}"/>
    <cellStyle name="60% - Accent1 3 21 7" xfId="10196" xr:uid="{43929C85-1C8D-4B99-B17D-58AE5633E489}"/>
    <cellStyle name="60% - Accent1 3 21 7 2" xfId="27901" xr:uid="{318F4FF1-364F-4FBC-9E21-8B49A0619E85}"/>
    <cellStyle name="60% - Accent1 3 21 7 2 2" xfId="56578" xr:uid="{09D919B4-5540-498F-B187-187B7A9B6013}"/>
    <cellStyle name="60% - Accent1 3 21 7 3" xfId="38874" xr:uid="{AF3F8A5D-7215-40C4-9C14-06B5A137FF38}"/>
    <cellStyle name="60% - Accent1 3 21 8" xfId="19049" xr:uid="{12700076-70EF-4D67-BD17-0EFD1EB3F870}"/>
    <cellStyle name="60% - Accent1 3 21 8 2" xfId="47726" xr:uid="{FA3D9644-141F-4164-B819-E1F5D970D528}"/>
    <cellStyle name="60% - Accent1 3 21 9" xfId="33169" xr:uid="{2B0EFAAF-271F-41B9-A77C-2233B3B6DD23}"/>
    <cellStyle name="60% - Accent1 3 22" xfId="4506" xr:uid="{1F867354-9D44-4952-A332-47E728091073}"/>
    <cellStyle name="60% - Accent1 3 22 2" xfId="5857" xr:uid="{80CE36AB-383E-4AC5-8EAE-EBA9311872D5}"/>
    <cellStyle name="60% - Accent1 3 22 2 2" xfId="11569" xr:uid="{5C8AE8FF-B584-455A-8C8E-05836A751A2F}"/>
    <cellStyle name="60% - Accent1 3 22 2 2 2" xfId="40247" xr:uid="{FD625CD2-6F77-4E67-A49D-954944CBC181}"/>
    <cellStyle name="60% - Accent1 3 22 2 3" xfId="20422" xr:uid="{C62362C2-13CD-44AE-B86A-A7790AFDAC38}"/>
    <cellStyle name="60% - Accent1 3 22 2 3 2" xfId="49099" xr:uid="{EC8ACD1D-4EBC-48A3-9082-CFCE75EF12EF}"/>
    <cellStyle name="60% - Accent1 3 22 2 4" xfId="34542" xr:uid="{3C2D96BA-4A26-4E28-B8E2-47CA8E3A2F7F}"/>
    <cellStyle name="60% - Accent1 3 22 3" xfId="7274" xr:uid="{F38CCA8F-418E-4DDD-83EF-DD4CEA9FE5A8}"/>
    <cellStyle name="60% - Accent1 3 22 3 2" xfId="12986" xr:uid="{283D8CB2-43FC-4876-A807-28EF760FB0F5}"/>
    <cellStyle name="60% - Accent1 3 22 3 2 2" xfId="41664" xr:uid="{511E9AFD-52C9-4E22-9967-3C4A2EBE1A45}"/>
    <cellStyle name="60% - Accent1 3 22 3 3" xfId="21839" xr:uid="{6CF41955-0629-4E9F-A4A0-E9258168ACA4}"/>
    <cellStyle name="60% - Accent1 3 22 3 3 2" xfId="50516" xr:uid="{40C25C51-D8B1-45DE-8A5C-F4DD6FDC325E}"/>
    <cellStyle name="60% - Accent1 3 22 3 4" xfId="35959" xr:uid="{6D2F6239-D24A-4F46-87E5-0E2BC7E3761F}"/>
    <cellStyle name="60% - Accent1 3 22 4" xfId="8691" xr:uid="{C08763F4-256A-48B2-A6EE-10CD4359669F}"/>
    <cellStyle name="60% - Accent1 3 22 4 2" xfId="14403" xr:uid="{D4E00895-5157-4206-814A-015D6D099251}"/>
    <cellStyle name="60% - Accent1 3 22 4 2 2" xfId="43081" xr:uid="{BD18A9A1-BE31-4A91-8482-968C05C58938}"/>
    <cellStyle name="60% - Accent1 3 22 4 3" xfId="23256" xr:uid="{EEF0A0B1-0EDA-48D1-AAD1-6A5FE8C3EDA9}"/>
    <cellStyle name="60% - Accent1 3 22 4 3 2" xfId="51933" xr:uid="{8F13C30A-2B01-4AFA-9771-DFBE7A1D8DEF}"/>
    <cellStyle name="60% - Accent1 3 22 4 4" xfId="37376" xr:uid="{3B39C6A8-934F-4F0F-BA67-E1DA9D700A4E}"/>
    <cellStyle name="60% - Accent1 3 22 5" xfId="15918" xr:uid="{BC46FE41-054C-4F29-AB4A-313D41518FFD}"/>
    <cellStyle name="60% - Accent1 3 22 5 2" xfId="24771" xr:uid="{F88CFFB0-4D7B-4D96-B6F0-F245562452F3}"/>
    <cellStyle name="60% - Accent1 3 22 5 2 2" xfId="53448" xr:uid="{04CBBA3F-2D08-4796-A42B-5672D8AED50C}"/>
    <cellStyle name="60% - Accent1 3 22 5 3" xfId="44596" xr:uid="{297C2F55-FC0F-48E8-9E37-FE1BE0A6A80B}"/>
    <cellStyle name="60% - Accent1 3 22 6" xfId="17477" xr:uid="{D28926BE-0AEB-41D0-A467-1211D547815E}"/>
    <cellStyle name="60% - Accent1 3 22 6 2" xfId="26330" xr:uid="{FF751544-94E6-47D9-A8FF-78943282F0D8}"/>
    <cellStyle name="60% - Accent1 3 22 6 2 2" xfId="55007" xr:uid="{F45DACEB-8BD8-4E6A-B319-944CEC278504}"/>
    <cellStyle name="60% - Accent1 3 22 6 3" xfId="46155" xr:uid="{81836B5C-7636-4A82-A2E9-D3B6DB1FC8CB}"/>
    <cellStyle name="60% - Accent1 3 22 7" xfId="10218" xr:uid="{C842908D-25AE-48AD-B692-362C542423EA}"/>
    <cellStyle name="60% - Accent1 3 22 7 2" xfId="27923" xr:uid="{BEE38229-89F0-4F47-BCD8-BACA0622A26D}"/>
    <cellStyle name="60% - Accent1 3 22 7 2 2" xfId="56600" xr:uid="{3A791B28-3B52-463A-AEA9-CF43A06AE5A0}"/>
    <cellStyle name="60% - Accent1 3 22 7 3" xfId="38896" xr:uid="{A9BF22FD-624F-4EB7-8206-EEE95F0DC6D2}"/>
    <cellStyle name="60% - Accent1 3 22 8" xfId="19071" xr:uid="{D3C861BD-A033-4FC7-B917-BB30655B0729}"/>
    <cellStyle name="60% - Accent1 3 22 8 2" xfId="47748" xr:uid="{8EED9D3C-9FD9-4648-BE5D-F6337B8CED33}"/>
    <cellStyle name="60% - Accent1 3 22 9" xfId="33191" xr:uid="{1E0B3EE7-CD39-4BCC-9B35-BC0F3FFAA787}"/>
    <cellStyle name="60% - Accent1 3 23" xfId="4528" xr:uid="{8AF7DA82-4459-4705-B7EE-322F9C5B44AD}"/>
    <cellStyle name="60% - Accent1 3 23 2" xfId="5879" xr:uid="{05586AFB-E89C-4F6C-9AA8-975767B6C0F5}"/>
    <cellStyle name="60% - Accent1 3 23 2 2" xfId="11591" xr:uid="{C6DC3B62-97C2-4DBB-9D57-B07FF096CADE}"/>
    <cellStyle name="60% - Accent1 3 23 2 2 2" xfId="40269" xr:uid="{6740838C-CB67-4D69-97B0-F2CEEBEB5D56}"/>
    <cellStyle name="60% - Accent1 3 23 2 3" xfId="20444" xr:uid="{DB412A6D-895F-4EA4-A96C-C30F88CE9715}"/>
    <cellStyle name="60% - Accent1 3 23 2 3 2" xfId="49121" xr:uid="{A5BC8710-7B1C-4736-A209-96518057D928}"/>
    <cellStyle name="60% - Accent1 3 23 2 4" xfId="34564" xr:uid="{EBA8805D-8268-42E0-8800-69C4AB04A6D4}"/>
    <cellStyle name="60% - Accent1 3 23 3" xfId="7296" xr:uid="{3C7F9715-FC9F-4DBD-95AC-95D5E8154F9B}"/>
    <cellStyle name="60% - Accent1 3 23 3 2" xfId="13008" xr:uid="{DCB3B0A0-390A-4535-951B-2646BDFCBCA2}"/>
    <cellStyle name="60% - Accent1 3 23 3 2 2" xfId="41686" xr:uid="{9832B854-EDAB-4E69-A66E-1D98B678F57F}"/>
    <cellStyle name="60% - Accent1 3 23 3 3" xfId="21861" xr:uid="{EC68BB60-BD3A-41B4-ACA3-0AD8C9395F17}"/>
    <cellStyle name="60% - Accent1 3 23 3 3 2" xfId="50538" xr:uid="{B57ED167-1615-4364-8735-33ECFCAC730D}"/>
    <cellStyle name="60% - Accent1 3 23 3 4" xfId="35981" xr:uid="{FC99DE69-49EC-4F13-B9DE-2159D283290D}"/>
    <cellStyle name="60% - Accent1 3 23 4" xfId="8713" xr:uid="{BB827567-0CB9-417C-A8D6-25E0FF88C031}"/>
    <cellStyle name="60% - Accent1 3 23 4 2" xfId="14425" xr:uid="{3F4681B5-97EC-42AE-A7C5-781B9D2CE000}"/>
    <cellStyle name="60% - Accent1 3 23 4 2 2" xfId="43103" xr:uid="{B14DE5D7-CEA3-4A91-9A2C-C945121957DC}"/>
    <cellStyle name="60% - Accent1 3 23 4 3" xfId="23278" xr:uid="{5653B923-DC25-48F8-9004-ACFEDDE1EC3D}"/>
    <cellStyle name="60% - Accent1 3 23 4 3 2" xfId="51955" xr:uid="{F883817D-5AE8-4B06-948B-BC173A7E272E}"/>
    <cellStyle name="60% - Accent1 3 23 4 4" xfId="37398" xr:uid="{7363794E-9156-4B24-936A-9723EBBBD52A}"/>
    <cellStyle name="60% - Accent1 3 23 5" xfId="15940" xr:uid="{14A3B626-F799-4768-8797-E2EBF237E42D}"/>
    <cellStyle name="60% - Accent1 3 23 5 2" xfId="24793" xr:uid="{233F1380-B272-4DDA-A3D2-A0D7CAB7D7B9}"/>
    <cellStyle name="60% - Accent1 3 23 5 2 2" xfId="53470" xr:uid="{101CA88B-3C39-43B5-A09A-BF40BED51409}"/>
    <cellStyle name="60% - Accent1 3 23 5 3" xfId="44618" xr:uid="{1CA07D89-345F-411B-9F80-7666EBA6FF8C}"/>
    <cellStyle name="60% - Accent1 3 23 6" xfId="17499" xr:uid="{963D766C-B784-4E07-94D4-42C1DE8BCF76}"/>
    <cellStyle name="60% - Accent1 3 23 6 2" xfId="26352" xr:uid="{5AECBD45-A94A-4843-8D5B-6A16DB07F7D9}"/>
    <cellStyle name="60% - Accent1 3 23 6 2 2" xfId="55029" xr:uid="{82485DB8-1780-4180-873F-976E59F70056}"/>
    <cellStyle name="60% - Accent1 3 23 6 3" xfId="46177" xr:uid="{EC7A85C4-2410-41D9-906B-52A2937A0AAC}"/>
    <cellStyle name="60% - Accent1 3 23 7" xfId="10240" xr:uid="{AC8DA133-2BA9-402D-BF5F-D77006452911}"/>
    <cellStyle name="60% - Accent1 3 23 7 2" xfId="27945" xr:uid="{E4CEC7C4-99EC-46E4-BCBE-67BA937E2909}"/>
    <cellStyle name="60% - Accent1 3 23 7 2 2" xfId="56622" xr:uid="{EC50BB14-8D04-4339-AAB8-568D62BDF134}"/>
    <cellStyle name="60% - Accent1 3 23 7 3" xfId="38918" xr:uid="{8BC0092C-102A-4DD2-BFBB-D2DCD8E2CCB1}"/>
    <cellStyle name="60% - Accent1 3 23 8" xfId="19093" xr:uid="{7969791A-56AF-4F19-94B8-EFBE75556F94}"/>
    <cellStyle name="60% - Accent1 3 23 8 2" xfId="47770" xr:uid="{2E495D22-7582-4A64-9EB5-51A1AD01475C}"/>
    <cellStyle name="60% - Accent1 3 23 9" xfId="33213" xr:uid="{ECDC07F3-4393-482A-9697-69C65DD09FFD}"/>
    <cellStyle name="60% - Accent1 3 24" xfId="4550" xr:uid="{831943AB-ECA7-4B5A-9632-46765B3DEC87}"/>
    <cellStyle name="60% - Accent1 3 24 2" xfId="5901" xr:uid="{22344208-A32F-4975-8C48-A6B7ADC09A7B}"/>
    <cellStyle name="60% - Accent1 3 24 2 2" xfId="11613" xr:uid="{86AAB7C9-020B-4E5D-9C39-51F1D1516726}"/>
    <cellStyle name="60% - Accent1 3 24 2 2 2" xfId="40291" xr:uid="{42FE9A72-CCA9-4720-890A-B169285E4488}"/>
    <cellStyle name="60% - Accent1 3 24 2 3" xfId="20466" xr:uid="{F2C5DC94-BFFB-4301-AA69-D1E4F34A7342}"/>
    <cellStyle name="60% - Accent1 3 24 2 3 2" xfId="49143" xr:uid="{7B3E4734-B447-44F9-A4D4-42D0FDC5982F}"/>
    <cellStyle name="60% - Accent1 3 24 2 4" xfId="34586" xr:uid="{8DF11E06-B667-4169-A55F-0B90CAEBA545}"/>
    <cellStyle name="60% - Accent1 3 24 3" xfId="7318" xr:uid="{4D1E0358-184F-4745-9F18-3C19ECC82B1C}"/>
    <cellStyle name="60% - Accent1 3 24 3 2" xfId="13030" xr:uid="{00B319A1-BB68-4E81-B599-C60CE5EF980F}"/>
    <cellStyle name="60% - Accent1 3 24 3 2 2" xfId="41708" xr:uid="{BD0960A7-3855-4569-B610-75D74A33EC4D}"/>
    <cellStyle name="60% - Accent1 3 24 3 3" xfId="21883" xr:uid="{01798F62-EC59-43C2-A1A7-984F93E552B5}"/>
    <cellStyle name="60% - Accent1 3 24 3 3 2" xfId="50560" xr:uid="{0B691154-17D4-4D1E-9E74-00A2371EE4B8}"/>
    <cellStyle name="60% - Accent1 3 24 3 4" xfId="36003" xr:uid="{DAC2DDCD-0224-4800-90D2-E1CE1600BC33}"/>
    <cellStyle name="60% - Accent1 3 24 4" xfId="8735" xr:uid="{BEA3C350-ED1D-499C-8021-DB4C5EADE956}"/>
    <cellStyle name="60% - Accent1 3 24 4 2" xfId="14447" xr:uid="{96FF8952-D182-4F50-ADE1-B4B2770CD1EC}"/>
    <cellStyle name="60% - Accent1 3 24 4 2 2" xfId="43125" xr:uid="{E66F81A4-D246-4D12-833B-6971983996E5}"/>
    <cellStyle name="60% - Accent1 3 24 4 3" xfId="23300" xr:uid="{79C2CB92-5160-48CC-AC32-D60DC3098EF0}"/>
    <cellStyle name="60% - Accent1 3 24 4 3 2" xfId="51977" xr:uid="{BEA6B9DD-5924-4E43-A90A-F23070B1E346}"/>
    <cellStyle name="60% - Accent1 3 24 4 4" xfId="37420" xr:uid="{1592966E-6A9C-4271-817D-566219DE9226}"/>
    <cellStyle name="60% - Accent1 3 24 5" xfId="15962" xr:uid="{35E97D3F-7168-40DB-A590-043D59192B03}"/>
    <cellStyle name="60% - Accent1 3 24 5 2" xfId="24815" xr:uid="{BFE6FD7D-E8EE-44B4-9C33-3AEC513BA67A}"/>
    <cellStyle name="60% - Accent1 3 24 5 2 2" xfId="53492" xr:uid="{1BC90D87-F265-4342-A874-F5A08DA44B4D}"/>
    <cellStyle name="60% - Accent1 3 24 5 3" xfId="44640" xr:uid="{FBA20F5C-8741-45F4-950B-6FFAC989EEC4}"/>
    <cellStyle name="60% - Accent1 3 24 6" xfId="17521" xr:uid="{FA6CC02A-16B0-44D4-8557-0ABCA13EDDD5}"/>
    <cellStyle name="60% - Accent1 3 24 6 2" xfId="26374" xr:uid="{0B742668-CE32-4142-8A8B-C4822E0CFC34}"/>
    <cellStyle name="60% - Accent1 3 24 6 2 2" xfId="55051" xr:uid="{4F3F6D69-870F-4C80-905A-208BF773E33E}"/>
    <cellStyle name="60% - Accent1 3 24 6 3" xfId="46199" xr:uid="{722F68D0-668A-473C-80CD-355C6204533F}"/>
    <cellStyle name="60% - Accent1 3 24 7" xfId="10262" xr:uid="{3D3B4DFA-B4B2-40CE-A571-771F2A617AE7}"/>
    <cellStyle name="60% - Accent1 3 24 7 2" xfId="27967" xr:uid="{66F20F95-EF17-448E-819D-5EAABCEC1CB3}"/>
    <cellStyle name="60% - Accent1 3 24 7 2 2" xfId="56644" xr:uid="{3D19D987-E7CA-4A33-998A-407B328ECF4C}"/>
    <cellStyle name="60% - Accent1 3 24 7 3" xfId="38940" xr:uid="{BE6E9398-3EBE-47F4-83D9-140C39129BF9}"/>
    <cellStyle name="60% - Accent1 3 24 8" xfId="19115" xr:uid="{7B7959A5-D9DA-4F00-98F9-133186C19610}"/>
    <cellStyle name="60% - Accent1 3 24 8 2" xfId="47792" xr:uid="{8577C374-36C5-4E60-B551-4836F38269C7}"/>
    <cellStyle name="60% - Accent1 3 24 9" xfId="33235" xr:uid="{FCAC0780-9FC5-4063-8EB0-0EBF464E46A7}"/>
    <cellStyle name="60% - Accent1 3 25" xfId="4572" xr:uid="{243375C3-AF0A-4DD4-8539-7F199B24C84B}"/>
    <cellStyle name="60% - Accent1 3 25 2" xfId="5923" xr:uid="{3AA2F15C-847C-47D5-81D3-98D4452594A5}"/>
    <cellStyle name="60% - Accent1 3 25 2 2" xfId="11635" xr:uid="{16DFA054-B127-4CB8-A67B-D8C5EBB216C2}"/>
    <cellStyle name="60% - Accent1 3 25 2 2 2" xfId="40313" xr:uid="{EC96D13B-CB2A-4AA9-8B00-DEA3FBFE2A47}"/>
    <cellStyle name="60% - Accent1 3 25 2 3" xfId="20488" xr:uid="{BF82DDA0-1B2F-4DF9-B72C-A37903892961}"/>
    <cellStyle name="60% - Accent1 3 25 2 3 2" xfId="49165" xr:uid="{D4359844-C061-4780-89CD-A60C1A7CCB2A}"/>
    <cellStyle name="60% - Accent1 3 25 2 4" xfId="34608" xr:uid="{2002D569-FD80-4B02-8992-D4ED4DC04771}"/>
    <cellStyle name="60% - Accent1 3 25 3" xfId="7340" xr:uid="{1AC09361-5812-4CE0-978B-B222286E7168}"/>
    <cellStyle name="60% - Accent1 3 25 3 2" xfId="13052" xr:uid="{30F98C34-9983-401D-8278-B3F580E0F9B4}"/>
    <cellStyle name="60% - Accent1 3 25 3 2 2" xfId="41730" xr:uid="{C4C7FAE6-173A-4695-BBD7-AB9812D63741}"/>
    <cellStyle name="60% - Accent1 3 25 3 3" xfId="21905" xr:uid="{EB92D838-6487-42E5-8ADE-B0869417AE91}"/>
    <cellStyle name="60% - Accent1 3 25 3 3 2" xfId="50582" xr:uid="{11604A87-64B9-4649-AF27-6EBD9F2CCD5F}"/>
    <cellStyle name="60% - Accent1 3 25 3 4" xfId="36025" xr:uid="{ACEC9733-F45B-484F-A1B3-47A878664DAF}"/>
    <cellStyle name="60% - Accent1 3 25 4" xfId="8757" xr:uid="{49C78EB1-00C8-4FBD-92F2-FA49C5E3A63F}"/>
    <cellStyle name="60% - Accent1 3 25 4 2" xfId="14469" xr:uid="{1947E161-C514-425F-BA58-70E17968A8E8}"/>
    <cellStyle name="60% - Accent1 3 25 4 2 2" xfId="43147" xr:uid="{28C8A3D5-55EF-4935-A160-911FB2B1006F}"/>
    <cellStyle name="60% - Accent1 3 25 4 3" xfId="23322" xr:uid="{EF177B24-E643-4F1E-9FB1-409D5DAF54C9}"/>
    <cellStyle name="60% - Accent1 3 25 4 3 2" xfId="51999" xr:uid="{337B09F7-37A3-4B37-870C-5FB9FC844EAA}"/>
    <cellStyle name="60% - Accent1 3 25 4 4" xfId="37442" xr:uid="{F88F7DB0-640D-4560-8CBE-76665E92C40C}"/>
    <cellStyle name="60% - Accent1 3 25 5" xfId="15984" xr:uid="{A20D32B0-C559-4BEC-9E83-FC9420E3DCE4}"/>
    <cellStyle name="60% - Accent1 3 25 5 2" xfId="24837" xr:uid="{ADA7D89D-2113-44C1-A115-0E8F47F672A3}"/>
    <cellStyle name="60% - Accent1 3 25 5 2 2" xfId="53514" xr:uid="{AD9D997F-D2BF-41BD-89DE-0FA7205D51A4}"/>
    <cellStyle name="60% - Accent1 3 25 5 3" xfId="44662" xr:uid="{C039EDC3-F551-497C-895D-394170F74160}"/>
    <cellStyle name="60% - Accent1 3 25 6" xfId="17543" xr:uid="{622AA79B-154B-4BD1-B6A5-243D868AAF28}"/>
    <cellStyle name="60% - Accent1 3 25 6 2" xfId="26396" xr:uid="{830A8EA6-3434-4795-A302-7E0BE66074DA}"/>
    <cellStyle name="60% - Accent1 3 25 6 2 2" xfId="55073" xr:uid="{17E5ECA7-C8C9-4F60-8152-B2C50A1F1D77}"/>
    <cellStyle name="60% - Accent1 3 25 6 3" xfId="46221" xr:uid="{9C5BFD05-6315-45EA-91E4-0874884A8D3D}"/>
    <cellStyle name="60% - Accent1 3 25 7" xfId="10284" xr:uid="{721E09A0-B1E6-4356-839A-C8B894429FBB}"/>
    <cellStyle name="60% - Accent1 3 25 7 2" xfId="27989" xr:uid="{FB92BE9D-FDEE-4F1E-8F25-1D932E26160C}"/>
    <cellStyle name="60% - Accent1 3 25 7 2 2" xfId="56666" xr:uid="{F9DBB94D-2131-4A30-931C-302D83FFBB07}"/>
    <cellStyle name="60% - Accent1 3 25 7 3" xfId="38962" xr:uid="{36C11933-E4B1-4787-BCA7-4D2FD060B10D}"/>
    <cellStyle name="60% - Accent1 3 25 8" xfId="19137" xr:uid="{C676B05D-66CA-463D-A6F7-8450D9D2DC5C}"/>
    <cellStyle name="60% - Accent1 3 25 8 2" xfId="47814" xr:uid="{E5746774-41A0-46E0-A89C-2B60335517D6}"/>
    <cellStyle name="60% - Accent1 3 25 9" xfId="33257" xr:uid="{C8B704EF-90DD-4B6F-83A5-C50EB4598D69}"/>
    <cellStyle name="60% - Accent1 3 26" xfId="4594" xr:uid="{3574563C-A6B0-4F22-BE0C-4F43BB538C2B}"/>
    <cellStyle name="60% - Accent1 3 26 2" xfId="5945" xr:uid="{A529200A-51AD-4FE1-9197-885D52EFB6F7}"/>
    <cellStyle name="60% - Accent1 3 26 2 2" xfId="11657" xr:uid="{2E44B4C3-A014-42F6-B60B-8D5460295626}"/>
    <cellStyle name="60% - Accent1 3 26 2 2 2" xfId="40335" xr:uid="{6E305E1A-DFFE-44F9-90E0-106C2AD40A5A}"/>
    <cellStyle name="60% - Accent1 3 26 2 3" xfId="20510" xr:uid="{C16313E3-6C7B-4BDC-99FB-5E572200C289}"/>
    <cellStyle name="60% - Accent1 3 26 2 3 2" xfId="49187" xr:uid="{CC5C0347-8777-4096-86FD-FB39237DF8E1}"/>
    <cellStyle name="60% - Accent1 3 26 2 4" xfId="34630" xr:uid="{E9AB3249-BCB1-4F06-9C3D-1FC008FB8C9E}"/>
    <cellStyle name="60% - Accent1 3 26 3" xfId="7362" xr:uid="{B2CC3AA9-FF4C-43FE-90CB-C8142AD83523}"/>
    <cellStyle name="60% - Accent1 3 26 3 2" xfId="13074" xr:uid="{F9B9BFD7-97A1-4940-BECD-0407E6525311}"/>
    <cellStyle name="60% - Accent1 3 26 3 2 2" xfId="41752" xr:uid="{57E1204E-EE9B-40D6-8E4D-926919CB0EEC}"/>
    <cellStyle name="60% - Accent1 3 26 3 3" xfId="21927" xr:uid="{0ACDFE61-76AC-48A2-ABF8-0703E74C1BE9}"/>
    <cellStyle name="60% - Accent1 3 26 3 3 2" xfId="50604" xr:uid="{9F69E9EC-2DA2-4221-A2E6-73DAFED8D484}"/>
    <cellStyle name="60% - Accent1 3 26 3 4" xfId="36047" xr:uid="{D16E8D9F-A3AA-46E6-AF60-B4EE418DB363}"/>
    <cellStyle name="60% - Accent1 3 26 4" xfId="8779" xr:uid="{CC636CBA-1C9B-4150-B1A8-D694FD74FF21}"/>
    <cellStyle name="60% - Accent1 3 26 4 2" xfId="14491" xr:uid="{C9FD847E-5C18-49BD-BF4E-AFDF414B72B2}"/>
    <cellStyle name="60% - Accent1 3 26 4 2 2" xfId="43169" xr:uid="{53996104-B52D-417F-8D6C-39AA3AF6F10C}"/>
    <cellStyle name="60% - Accent1 3 26 4 3" xfId="23344" xr:uid="{192789FC-D4DD-4351-A4E2-BEE59917207B}"/>
    <cellStyle name="60% - Accent1 3 26 4 3 2" xfId="52021" xr:uid="{F21E193D-2191-4531-B759-F2D5955EAFAA}"/>
    <cellStyle name="60% - Accent1 3 26 4 4" xfId="37464" xr:uid="{AA5A4171-5519-4A89-93CA-2A7A0856FF23}"/>
    <cellStyle name="60% - Accent1 3 26 5" xfId="16006" xr:uid="{1F0D67C8-321F-402F-9BC6-2DB79328E24F}"/>
    <cellStyle name="60% - Accent1 3 26 5 2" xfId="24859" xr:uid="{209D8F96-A2D0-4AD4-9D03-0BBB5B8E9EF9}"/>
    <cellStyle name="60% - Accent1 3 26 5 2 2" xfId="53536" xr:uid="{FDD443A3-8CE2-4DAB-8C43-1C7363EB125C}"/>
    <cellStyle name="60% - Accent1 3 26 5 3" xfId="44684" xr:uid="{9DFB4E7F-0B13-41A4-B7D3-3D453BEBEB37}"/>
    <cellStyle name="60% - Accent1 3 26 6" xfId="17565" xr:uid="{BF105D4A-8538-46C7-9AA9-E90A2524F424}"/>
    <cellStyle name="60% - Accent1 3 26 6 2" xfId="26418" xr:uid="{EB182C3E-FE56-45C2-A3FE-E40D3E73AEA7}"/>
    <cellStyle name="60% - Accent1 3 26 6 2 2" xfId="55095" xr:uid="{475E29D4-805F-4471-B5F5-B323D11F2C36}"/>
    <cellStyle name="60% - Accent1 3 26 6 3" xfId="46243" xr:uid="{DFA6B37C-3018-4205-B96F-564D300B56C9}"/>
    <cellStyle name="60% - Accent1 3 26 7" xfId="10306" xr:uid="{B9864C0F-D778-4A71-A678-3936C5196530}"/>
    <cellStyle name="60% - Accent1 3 26 7 2" xfId="28011" xr:uid="{4160A388-4C26-48E2-B5FE-536D1D0E441A}"/>
    <cellStyle name="60% - Accent1 3 26 7 2 2" xfId="56688" xr:uid="{30E7FDAC-9C66-4198-9E1A-22D465B72608}"/>
    <cellStyle name="60% - Accent1 3 26 7 3" xfId="38984" xr:uid="{AF9E8366-9161-421B-8473-FFBAA416B7C2}"/>
    <cellStyle name="60% - Accent1 3 26 8" xfId="19159" xr:uid="{C0329EC7-50D8-425F-9BF1-626D44FD3B86}"/>
    <cellStyle name="60% - Accent1 3 26 8 2" xfId="47836" xr:uid="{99A0EA33-A82C-4ECC-89E2-A01FDF3C39A9}"/>
    <cellStyle name="60% - Accent1 3 26 9" xfId="33279" xr:uid="{ED5802F7-CFEE-4B30-A35C-B5C158F0750F}"/>
    <cellStyle name="60% - Accent1 3 27" xfId="4616" xr:uid="{709297FB-DE37-4D31-AB3C-5DEF69756B46}"/>
    <cellStyle name="60% - Accent1 3 27 2" xfId="5967" xr:uid="{334275A4-3BAA-448E-B971-0090ACBD89F4}"/>
    <cellStyle name="60% - Accent1 3 27 2 2" xfId="11679" xr:uid="{3EACBDB6-FD1B-4A04-BF66-6611FD813C45}"/>
    <cellStyle name="60% - Accent1 3 27 2 2 2" xfId="40357" xr:uid="{170BCDBC-2CCB-4F64-A426-CF47E20CCB44}"/>
    <cellStyle name="60% - Accent1 3 27 2 3" xfId="20532" xr:uid="{C9179C85-7C38-4A6C-8C62-0F49A20DFC81}"/>
    <cellStyle name="60% - Accent1 3 27 2 3 2" xfId="49209" xr:uid="{2B070310-AF05-4304-B2E3-62C2977E0AE3}"/>
    <cellStyle name="60% - Accent1 3 27 2 4" xfId="34652" xr:uid="{52521679-0194-445F-8EE7-014C11442219}"/>
    <cellStyle name="60% - Accent1 3 27 3" xfId="7384" xr:uid="{FCE2C435-0258-4351-BB38-D1E03BCE6EBA}"/>
    <cellStyle name="60% - Accent1 3 27 3 2" xfId="13096" xr:uid="{9E0EEEFD-0D62-4A84-8520-BA077EC9F70D}"/>
    <cellStyle name="60% - Accent1 3 27 3 2 2" xfId="41774" xr:uid="{DCE6B3B5-FBC9-4C7D-8E92-14A77F05CD38}"/>
    <cellStyle name="60% - Accent1 3 27 3 3" xfId="21949" xr:uid="{6E4DB920-9BB5-45E6-897A-C872D976F939}"/>
    <cellStyle name="60% - Accent1 3 27 3 3 2" xfId="50626" xr:uid="{1EC4BA50-43C3-4772-88D4-F259B59655FA}"/>
    <cellStyle name="60% - Accent1 3 27 3 4" xfId="36069" xr:uid="{ACC36541-01DE-43B2-BDEA-6539412F8AC4}"/>
    <cellStyle name="60% - Accent1 3 27 4" xfId="8801" xr:uid="{94A5B858-14E8-46DF-98CE-E9F78D775C58}"/>
    <cellStyle name="60% - Accent1 3 27 4 2" xfId="14513" xr:uid="{9753730A-2331-42F9-8A88-E0913CCAF6D7}"/>
    <cellStyle name="60% - Accent1 3 27 4 2 2" xfId="43191" xr:uid="{A8F5DEDB-5839-4425-A04B-F92E02F0AF20}"/>
    <cellStyle name="60% - Accent1 3 27 4 3" xfId="23366" xr:uid="{DFC00F8F-51D7-451E-932E-075B014ECDDC}"/>
    <cellStyle name="60% - Accent1 3 27 4 3 2" xfId="52043" xr:uid="{11D6EF70-C699-416A-9B58-197BD7510983}"/>
    <cellStyle name="60% - Accent1 3 27 4 4" xfId="37486" xr:uid="{74827DA0-47A4-459B-A97A-E24330229892}"/>
    <cellStyle name="60% - Accent1 3 27 5" xfId="16028" xr:uid="{7487B152-EB7D-40BE-8C3A-C861CBB06C79}"/>
    <cellStyle name="60% - Accent1 3 27 5 2" xfId="24881" xr:uid="{3F116867-0230-427E-82A7-C3BA18292FC1}"/>
    <cellStyle name="60% - Accent1 3 27 5 2 2" xfId="53558" xr:uid="{9316AC37-1E35-4687-9CD2-E434E49FCE19}"/>
    <cellStyle name="60% - Accent1 3 27 5 3" xfId="44706" xr:uid="{4974CC12-20ED-44AE-AF4B-D165F04F7995}"/>
    <cellStyle name="60% - Accent1 3 27 6" xfId="17587" xr:uid="{DDF60D80-F758-4E48-B34F-0F4A18ED39A8}"/>
    <cellStyle name="60% - Accent1 3 27 6 2" xfId="26440" xr:uid="{CC580B88-CE80-47A9-9209-E731BA98D4DE}"/>
    <cellStyle name="60% - Accent1 3 27 6 2 2" xfId="55117" xr:uid="{FE77A9DC-E346-432A-9392-67E3DA778151}"/>
    <cellStyle name="60% - Accent1 3 27 6 3" xfId="46265" xr:uid="{47B02E43-8761-449E-A4CB-8263B8BF2FB1}"/>
    <cellStyle name="60% - Accent1 3 27 7" xfId="10328" xr:uid="{9FAC50B4-8B26-4D9E-99E4-227D95B04B97}"/>
    <cellStyle name="60% - Accent1 3 27 7 2" xfId="28033" xr:uid="{0476BA72-9615-49A2-9849-362CADFD6B46}"/>
    <cellStyle name="60% - Accent1 3 27 7 2 2" xfId="56710" xr:uid="{4F8738D1-0005-47B2-A247-05B633115D30}"/>
    <cellStyle name="60% - Accent1 3 27 7 3" xfId="39006" xr:uid="{A492D310-4EC2-4AB5-BDBB-FEBA46C2B267}"/>
    <cellStyle name="60% - Accent1 3 27 8" xfId="19181" xr:uid="{686009C1-2DD6-49AA-97B0-C1038B27C15C}"/>
    <cellStyle name="60% - Accent1 3 27 8 2" xfId="47858" xr:uid="{8007D56A-8B95-4556-B088-28223E6538B2}"/>
    <cellStyle name="60% - Accent1 3 27 9" xfId="33301" xr:uid="{BDF27D3C-8178-4A69-BA90-B18A310B256A}"/>
    <cellStyle name="60% - Accent1 3 28" xfId="4638" xr:uid="{FF35EAA2-27ED-47C6-B3FE-A1A49A08FCBC}"/>
    <cellStyle name="60% - Accent1 3 28 2" xfId="5989" xr:uid="{BA174DC0-E9D2-4A6A-A61E-A7616EDB0F4D}"/>
    <cellStyle name="60% - Accent1 3 28 2 2" xfId="11701" xr:uid="{8E0B44A6-E566-495B-909B-104C95F8C3DE}"/>
    <cellStyle name="60% - Accent1 3 28 2 2 2" xfId="40379" xr:uid="{B6FDE78A-1E65-4A57-A0AA-D1E264F82A58}"/>
    <cellStyle name="60% - Accent1 3 28 2 3" xfId="20554" xr:uid="{DF758C9A-7592-42DD-A9C6-535C14F1BC25}"/>
    <cellStyle name="60% - Accent1 3 28 2 3 2" xfId="49231" xr:uid="{E4F3C0D0-A15A-45C2-BDC3-5413073A3AC0}"/>
    <cellStyle name="60% - Accent1 3 28 2 4" xfId="34674" xr:uid="{B3D2B849-A69C-4F52-B276-4E6933AB296F}"/>
    <cellStyle name="60% - Accent1 3 28 3" xfId="7406" xr:uid="{6D1E66FC-25E7-4F9B-AA88-29498A9C1D09}"/>
    <cellStyle name="60% - Accent1 3 28 3 2" xfId="13118" xr:uid="{BA60B182-984D-45E4-B890-22A7F2B60101}"/>
    <cellStyle name="60% - Accent1 3 28 3 2 2" xfId="41796" xr:uid="{59223878-F8BE-477E-8ECF-711F12E32D60}"/>
    <cellStyle name="60% - Accent1 3 28 3 3" xfId="21971" xr:uid="{0F849C09-2D65-49F0-A541-7B4D44F42801}"/>
    <cellStyle name="60% - Accent1 3 28 3 3 2" xfId="50648" xr:uid="{C54815EC-0294-4BFB-B048-DB08166E47BB}"/>
    <cellStyle name="60% - Accent1 3 28 3 4" xfId="36091" xr:uid="{A132A5A1-525A-4987-A6F4-883C75D74F56}"/>
    <cellStyle name="60% - Accent1 3 28 4" xfId="8823" xr:uid="{DA1A65EA-43FB-482F-A480-52C782C0C04C}"/>
    <cellStyle name="60% - Accent1 3 28 4 2" xfId="14535" xr:uid="{2935A292-4999-4076-92A7-BB235EB602DA}"/>
    <cellStyle name="60% - Accent1 3 28 4 2 2" xfId="43213" xr:uid="{0CC7FDA2-B94E-4B40-B4F9-52A836538B41}"/>
    <cellStyle name="60% - Accent1 3 28 4 3" xfId="23388" xr:uid="{E7781487-F53F-4077-9262-D6C9239871F6}"/>
    <cellStyle name="60% - Accent1 3 28 4 3 2" xfId="52065" xr:uid="{59C9A38F-A529-4519-AC1C-2B6177B7BC78}"/>
    <cellStyle name="60% - Accent1 3 28 4 4" xfId="37508" xr:uid="{64B303A9-A837-492C-B2EA-A6E15A0754F1}"/>
    <cellStyle name="60% - Accent1 3 28 5" xfId="16050" xr:uid="{4CA471C1-5C9E-449B-AD6D-6BFF0DC866C8}"/>
    <cellStyle name="60% - Accent1 3 28 5 2" xfId="24903" xr:uid="{8E5CEC0C-A2ED-40E0-BF27-B68547F5E53A}"/>
    <cellStyle name="60% - Accent1 3 28 5 2 2" xfId="53580" xr:uid="{1124B7EB-797B-47AB-B992-8CF8D0493A19}"/>
    <cellStyle name="60% - Accent1 3 28 5 3" xfId="44728" xr:uid="{BAC0FD16-FF7A-44CA-83B2-8E9B3C6BCD55}"/>
    <cellStyle name="60% - Accent1 3 28 6" xfId="17609" xr:uid="{58527591-DC82-46C5-AF86-9F83BEE57D14}"/>
    <cellStyle name="60% - Accent1 3 28 6 2" xfId="26462" xr:uid="{28A42707-70A1-46A6-B7BB-0A0B96DA0C17}"/>
    <cellStyle name="60% - Accent1 3 28 6 2 2" xfId="55139" xr:uid="{15F14B57-CDE0-41A6-8D09-D7C1AD2C2CC1}"/>
    <cellStyle name="60% - Accent1 3 28 6 3" xfId="46287" xr:uid="{0DAB9620-B9F2-4FA8-ABCF-C17F840DEC6F}"/>
    <cellStyle name="60% - Accent1 3 28 7" xfId="10350" xr:uid="{E194CB6A-DABD-461A-B35A-C9D2E9A03147}"/>
    <cellStyle name="60% - Accent1 3 28 7 2" xfId="28055" xr:uid="{704BC58D-4EB3-4BBC-BD99-890D8AF707E8}"/>
    <cellStyle name="60% - Accent1 3 28 7 2 2" xfId="56732" xr:uid="{FE946057-6EE7-496D-8460-BA7A1E5688A4}"/>
    <cellStyle name="60% - Accent1 3 28 7 3" xfId="39028" xr:uid="{6C4FEBB4-69BD-423C-BCAA-E2D235C7C82E}"/>
    <cellStyle name="60% - Accent1 3 28 8" xfId="19203" xr:uid="{8614615F-3FBC-419B-8EB5-243C55CDA9A7}"/>
    <cellStyle name="60% - Accent1 3 28 8 2" xfId="47880" xr:uid="{952ABF1A-2799-4CD0-90F2-B108ECF34F1B}"/>
    <cellStyle name="60% - Accent1 3 28 9" xfId="33323" xr:uid="{0CB0FA95-2A8E-4A03-A51B-D12F9C6A128C}"/>
    <cellStyle name="60% - Accent1 3 29" xfId="4660" xr:uid="{5C44087C-D99A-439D-9FE9-F805AF00361B}"/>
    <cellStyle name="60% - Accent1 3 29 2" xfId="6011" xr:uid="{E7A9C5C6-20FD-40EE-AFE8-F315E7441335}"/>
    <cellStyle name="60% - Accent1 3 29 2 2" xfId="11723" xr:uid="{06F758FE-745E-4CF0-A28E-3375E8B45E24}"/>
    <cellStyle name="60% - Accent1 3 29 2 2 2" xfId="40401" xr:uid="{6B095EA6-C39D-4E5A-88B8-ECB60C7F04B2}"/>
    <cellStyle name="60% - Accent1 3 29 2 3" xfId="20576" xr:uid="{A6775CF0-9D30-4EF3-82CF-BEAA0C74B108}"/>
    <cellStyle name="60% - Accent1 3 29 2 3 2" xfId="49253" xr:uid="{6BC3098A-287B-4C06-92B5-AED224181EA2}"/>
    <cellStyle name="60% - Accent1 3 29 2 4" xfId="34696" xr:uid="{C2188E61-4815-4585-9AA7-9C42E4676C05}"/>
    <cellStyle name="60% - Accent1 3 29 3" xfId="7428" xr:uid="{253438A8-907D-45D6-A3E5-F1F179373D35}"/>
    <cellStyle name="60% - Accent1 3 29 3 2" xfId="13140" xr:uid="{5068D413-A5E9-4D62-AFA5-2FA93526DA23}"/>
    <cellStyle name="60% - Accent1 3 29 3 2 2" xfId="41818" xr:uid="{EB6CF3BB-B4EF-451E-B8E0-6CE803035C21}"/>
    <cellStyle name="60% - Accent1 3 29 3 3" xfId="21993" xr:uid="{1C2AC490-04D7-47A0-8BC6-F114A1167534}"/>
    <cellStyle name="60% - Accent1 3 29 3 3 2" xfId="50670" xr:uid="{E4981C63-E95A-4A47-B11F-466948FE5A32}"/>
    <cellStyle name="60% - Accent1 3 29 3 4" xfId="36113" xr:uid="{14B865B8-A103-4DDA-AAE7-379FA967BDFD}"/>
    <cellStyle name="60% - Accent1 3 29 4" xfId="8845" xr:uid="{6E9B18AC-AFF4-4871-92F1-1D8EF7A0A962}"/>
    <cellStyle name="60% - Accent1 3 29 4 2" xfId="14557" xr:uid="{56EA4E3B-F402-4285-9C6C-F6C23955A8D2}"/>
    <cellStyle name="60% - Accent1 3 29 4 2 2" xfId="43235" xr:uid="{2F4700B7-BF1C-421D-B9BD-D0BF16C5A953}"/>
    <cellStyle name="60% - Accent1 3 29 4 3" xfId="23410" xr:uid="{57D05A9E-6305-4BBF-90A3-5553BABC5620}"/>
    <cellStyle name="60% - Accent1 3 29 4 3 2" xfId="52087" xr:uid="{EF49F2EC-A1B4-4F56-9955-18EBC91F11DD}"/>
    <cellStyle name="60% - Accent1 3 29 4 4" xfId="37530" xr:uid="{9DEA4A98-7CF0-4CA0-9832-718AB8293EFF}"/>
    <cellStyle name="60% - Accent1 3 29 5" xfId="16072" xr:uid="{8F6A8F2C-2D49-4CF4-9829-6E15477DC277}"/>
    <cellStyle name="60% - Accent1 3 29 5 2" xfId="24925" xr:uid="{4CD79184-C3AF-4C17-87EF-081F8F874F70}"/>
    <cellStyle name="60% - Accent1 3 29 5 2 2" xfId="53602" xr:uid="{765902F1-E4CF-4216-909E-F656F2CED614}"/>
    <cellStyle name="60% - Accent1 3 29 5 3" xfId="44750" xr:uid="{15865169-8048-47EF-AB9E-D9142D84F74C}"/>
    <cellStyle name="60% - Accent1 3 29 6" xfId="17631" xr:uid="{0232EDF5-ED2E-4F82-9231-BA25EA64D728}"/>
    <cellStyle name="60% - Accent1 3 29 6 2" xfId="26484" xr:uid="{D7685779-9679-4344-AA2D-1CA84778A90B}"/>
    <cellStyle name="60% - Accent1 3 29 6 2 2" xfId="55161" xr:uid="{95DD9399-17BC-4EA3-B934-89A56EB3B2BA}"/>
    <cellStyle name="60% - Accent1 3 29 6 3" xfId="46309" xr:uid="{F891C584-BC63-43D8-BC88-F6AB4A825A58}"/>
    <cellStyle name="60% - Accent1 3 29 7" xfId="10372" xr:uid="{F9DE1423-B319-4DA3-BA53-3934A69DC041}"/>
    <cellStyle name="60% - Accent1 3 29 7 2" xfId="28077" xr:uid="{C1B241B7-0669-4814-B678-3AD170030C93}"/>
    <cellStyle name="60% - Accent1 3 29 7 2 2" xfId="56754" xr:uid="{25218842-F393-4091-89F9-9550A1F4E8D7}"/>
    <cellStyle name="60% - Accent1 3 29 7 3" xfId="39050" xr:uid="{6E7113E1-1827-494D-86F2-C6DC2E645AC9}"/>
    <cellStyle name="60% - Accent1 3 29 8" xfId="19225" xr:uid="{85911D9E-714A-4791-9E35-3ECC78748D50}"/>
    <cellStyle name="60% - Accent1 3 29 8 2" xfId="47902" xr:uid="{9E612E0A-669A-452B-B9D8-717DC6C2532A}"/>
    <cellStyle name="60% - Accent1 3 29 9" xfId="33345" xr:uid="{C37586EB-EADA-4FA5-B838-87772B0065F6}"/>
    <cellStyle name="60% - Accent1 3 3" xfId="283" xr:uid="{149F7740-715D-48A6-B61E-20AD985AB6E9}"/>
    <cellStyle name="60% - Accent1 3 3 10" xfId="4088" xr:uid="{013A3230-7309-46A0-B877-8FF59F5870DC}"/>
    <cellStyle name="60% - Accent1 3 3 10 2" xfId="32773" xr:uid="{5BDB760D-DA3B-4A87-8461-2AC7A21F5634}"/>
    <cellStyle name="60% - Accent1 3 3 11" xfId="9800" xr:uid="{3E598E4B-6EE3-415F-AC91-CA180D3B934E}"/>
    <cellStyle name="60% - Accent1 3 3 11 2" xfId="38478" xr:uid="{23E5F55C-8AA9-44E4-B5A1-422E5CEA403A}"/>
    <cellStyle name="60% - Accent1 3 3 12" xfId="18653" xr:uid="{4BDBD6EF-4533-420E-91D6-61F755ED38F5}"/>
    <cellStyle name="60% - Accent1 3 3 12 2" xfId="47330" xr:uid="{3EBF4A7E-7CF0-48AF-B482-0E2D0AE1F300}"/>
    <cellStyle name="60% - Accent1 3 3 13" xfId="29197" xr:uid="{B61E1AA4-5D4B-4931-AEC1-060C6E6FE5CC}"/>
    <cellStyle name="60% - Accent1 3 3 2" xfId="358" xr:uid="{56818CF0-929E-40C9-998E-06ADC1181A37}"/>
    <cellStyle name="60% - Accent1 3 3 2 2" xfId="2325" xr:uid="{E2291694-5495-445D-8A7C-52BB8A461E60}"/>
    <cellStyle name="60% - Accent1 3 3 2 2 2" xfId="31065" xr:uid="{BE4DD774-8789-4970-A3F5-4CFDE90F0A44}"/>
    <cellStyle name="60% - Accent1 3 3 2 3" xfId="5439" xr:uid="{906F751E-6031-4B63-861D-5E636FF8D3B6}"/>
    <cellStyle name="60% - Accent1 3 3 2 3 2" xfId="34124" xr:uid="{DB9A076F-1CDE-4EC2-BAA1-7CFD855452D3}"/>
    <cellStyle name="60% - Accent1 3 3 2 4" xfId="11151" xr:uid="{BB343842-CA30-4200-97E6-03468149E701}"/>
    <cellStyle name="60% - Accent1 3 3 2 4 2" xfId="39829" xr:uid="{3634E608-DB37-4D25-934A-6DA111578519}"/>
    <cellStyle name="60% - Accent1 3 3 2 5" xfId="20004" xr:uid="{BCC18DF3-4D3C-4DF4-9E66-0DFE6E1929C8}"/>
    <cellStyle name="60% - Accent1 3 3 2 5 2" xfId="48681" xr:uid="{947C49D4-82E9-4765-8AAD-A285D77A3D10}"/>
    <cellStyle name="60% - Accent1 3 3 2 6" xfId="29272" xr:uid="{2C1F25DA-EE36-44E7-8223-4FE6C879B2E5}"/>
    <cellStyle name="60% - Accent1 3 3 3" xfId="467" xr:uid="{5CA99941-C509-46EB-A63D-2C5C8D75DBE7}"/>
    <cellStyle name="60% - Accent1 3 3 3 2" xfId="2421" xr:uid="{587A9154-1CBB-4599-98D5-8035ABBF5B3E}"/>
    <cellStyle name="60% - Accent1 3 3 3 2 2" xfId="31161" xr:uid="{6A9EA1B5-B983-44E9-9FE1-87BFB02A157E}"/>
    <cellStyle name="60% - Accent1 3 3 3 3" xfId="6856" xr:uid="{F97CE236-5EC3-498B-A2CD-3670401220E7}"/>
    <cellStyle name="60% - Accent1 3 3 3 3 2" xfId="35541" xr:uid="{A865D451-2418-4772-AF86-ABED1A0577EA}"/>
    <cellStyle name="60% - Accent1 3 3 3 4" xfId="12568" xr:uid="{F9277391-CD3A-4444-9F76-DF27330AA77F}"/>
    <cellStyle name="60% - Accent1 3 3 3 4 2" xfId="41246" xr:uid="{EBA5356C-5A50-486B-B515-86E6B010408C}"/>
    <cellStyle name="60% - Accent1 3 3 3 5" xfId="21421" xr:uid="{26052F86-D35C-4A22-9477-E9B6DC25FCBD}"/>
    <cellStyle name="60% - Accent1 3 3 3 5 2" xfId="50098" xr:uid="{4347C909-B45D-44C2-B15C-C380776B9219}"/>
    <cellStyle name="60% - Accent1 3 3 3 6" xfId="29368" xr:uid="{E2E4266C-F01F-44E9-B0F2-3961EA4D9E4E}"/>
    <cellStyle name="60% - Accent1 3 3 4" xfId="586" xr:uid="{DF1277F3-54F6-47E4-97EB-EDA649CA9AEE}"/>
    <cellStyle name="60% - Accent1 3 3 4 2" xfId="2540" xr:uid="{45FA3706-0593-4925-91E4-2208BBE97321}"/>
    <cellStyle name="60% - Accent1 3 3 4 2 2" xfId="31280" xr:uid="{A4FAB74B-EE64-41F5-8FBC-8D05C30A8597}"/>
    <cellStyle name="60% - Accent1 3 3 4 3" xfId="8273" xr:uid="{6ED40FD1-DB3B-4F6E-8DE1-2BA903DD5B66}"/>
    <cellStyle name="60% - Accent1 3 3 4 3 2" xfId="36958" xr:uid="{F8B0826F-0BBE-482F-90FB-CB1F594E05C2}"/>
    <cellStyle name="60% - Accent1 3 3 4 4" xfId="13985" xr:uid="{58A8558F-C423-4059-A45F-820F49B53265}"/>
    <cellStyle name="60% - Accent1 3 3 4 4 2" xfId="42663" xr:uid="{30E562E7-FF2A-45A9-9CB2-EA881325240A}"/>
    <cellStyle name="60% - Accent1 3 3 4 5" xfId="22838" xr:uid="{6D522D0E-390B-4621-8CD2-FA21113555EB}"/>
    <cellStyle name="60% - Accent1 3 3 4 5 2" xfId="51515" xr:uid="{C9F9DAE2-90D6-4146-9BBA-231350EFF7EB}"/>
    <cellStyle name="60% - Accent1 3 3 4 6" xfId="29487" xr:uid="{FF37E610-7399-432E-BF46-F0329BA13647}"/>
    <cellStyle name="60% - Accent1 3 3 5" xfId="727" xr:uid="{8115D95D-2B39-4F8F-9201-0BC66278B72C}"/>
    <cellStyle name="60% - Accent1 3 3 5 2" xfId="2681" xr:uid="{79FAA7F4-3329-427F-BB46-59F684F52180}"/>
    <cellStyle name="60% - Accent1 3 3 5 2 2" xfId="31421" xr:uid="{E5D29D80-6441-4E02-B520-0248534C3A80}"/>
    <cellStyle name="60% - Accent1 3 3 5 3" xfId="15500" xr:uid="{B02EFC59-4679-4316-BD05-E2BACE8FE73D}"/>
    <cellStyle name="60% - Accent1 3 3 5 3 2" xfId="44178" xr:uid="{88061347-533F-4EEC-B3AA-A8F0893303CD}"/>
    <cellStyle name="60% - Accent1 3 3 5 4" xfId="24353" xr:uid="{53AFEFF4-9D8D-4073-B372-4CE70F65B40C}"/>
    <cellStyle name="60% - Accent1 3 3 5 4 2" xfId="53030" xr:uid="{6E3E24B6-AD49-4A1D-B594-320190F13CEA}"/>
    <cellStyle name="60% - Accent1 3 3 5 5" xfId="29628" xr:uid="{34FE47E8-A8C0-4319-9FE9-EA46313C859C}"/>
    <cellStyle name="60% - Accent1 3 3 6" xfId="1000" xr:uid="{36CB8B99-704D-4DC4-A47A-CCD192F23521}"/>
    <cellStyle name="60% - Accent1 3 3 6 2" xfId="2954" xr:uid="{139E3C21-53EF-44FC-BB94-B170A098A418}"/>
    <cellStyle name="60% - Accent1 3 3 6 2 2" xfId="31694" xr:uid="{9F506D68-362A-4D80-B59B-A579137A324C}"/>
    <cellStyle name="60% - Accent1 3 3 6 3" xfId="17059" xr:uid="{5DC60689-8975-45E9-A595-4B9DC1200878}"/>
    <cellStyle name="60% - Accent1 3 3 6 3 2" xfId="45737" xr:uid="{17327935-D353-4E1D-B3F7-90390E82283A}"/>
    <cellStyle name="60% - Accent1 3 3 6 4" xfId="25912" xr:uid="{2BEAEDBC-7C1F-431D-84EF-EC47005E43BF}"/>
    <cellStyle name="60% - Accent1 3 3 6 4 2" xfId="54589" xr:uid="{9AB5484A-93EC-4EA8-8870-6ECF7EED79AE}"/>
    <cellStyle name="60% - Accent1 3 3 6 5" xfId="29901" xr:uid="{01B41995-20EA-40B7-A6B3-C44721B04E1A}"/>
    <cellStyle name="60% - Accent1 3 3 7" xfId="1295" xr:uid="{2EBEB741-40A5-4D3A-B6A8-6D6DE300F5E8}"/>
    <cellStyle name="60% - Accent1 3 3 7 2" xfId="3249" xr:uid="{FA7A6833-C908-4F00-A268-B68BF0936C4A}"/>
    <cellStyle name="60% - Accent1 3 3 7 2 2" xfId="31989" xr:uid="{C70283FE-D33C-4A56-8865-E7FCA83530CD}"/>
    <cellStyle name="60% - Accent1 3 3 7 3" xfId="27505" xr:uid="{0E537719-95E6-44F1-9835-BAAB7DAF3F64}"/>
    <cellStyle name="60% - Accent1 3 3 7 3 2" xfId="56182" xr:uid="{C795B01F-441F-492D-A337-A149DF9BE749}"/>
    <cellStyle name="60% - Accent1 3 3 7 4" xfId="30196" xr:uid="{E5170E50-1359-46E3-A95E-A0AD0AD811FC}"/>
    <cellStyle name="60% - Accent1 3 3 8" xfId="1634" xr:uid="{1491D4D5-AD94-4938-834F-5EA0863A75BE}"/>
    <cellStyle name="60% - Accent1 3 3 8 2" xfId="3588" xr:uid="{01E2CAED-6439-48B0-BCEA-FFE05BB2D5C8}"/>
    <cellStyle name="60% - Accent1 3 3 8 2 2" xfId="32328" xr:uid="{3D6FAA21-3007-467B-9B2C-13C0C13FD194}"/>
    <cellStyle name="60% - Accent1 3 3 8 3" xfId="30535" xr:uid="{A4FCEA7E-0A5A-4957-98D1-D9C264C48DCE}"/>
    <cellStyle name="60% - Accent1 3 3 9" xfId="2250" xr:uid="{3BCD5172-8D46-4351-8AA1-B46FDCF4FEDA}"/>
    <cellStyle name="60% - Accent1 3 3 9 2" xfId="30990" xr:uid="{70AAA6EE-AA61-41C1-8C38-25DC64E10F43}"/>
    <cellStyle name="60% - Accent1 3 30" xfId="4682" xr:uid="{BE5A38F5-0DA0-4219-A319-4329F14CEA60}"/>
    <cellStyle name="60% - Accent1 3 30 2" xfId="6033" xr:uid="{850368FF-BCB0-499C-AA3C-1FBD9A861017}"/>
    <cellStyle name="60% - Accent1 3 30 2 2" xfId="11745" xr:uid="{6F206485-7F09-4A60-8581-714EBEA6A4C5}"/>
    <cellStyle name="60% - Accent1 3 30 2 2 2" xfId="40423" xr:uid="{BB9023BB-AFB9-4FC1-B9BA-0CCE62168080}"/>
    <cellStyle name="60% - Accent1 3 30 2 3" xfId="20598" xr:uid="{50E0B322-AD30-4558-A81E-2E3ADC99AB59}"/>
    <cellStyle name="60% - Accent1 3 30 2 3 2" xfId="49275" xr:uid="{36B4571D-454E-4752-A55D-A0002AC4A5AE}"/>
    <cellStyle name="60% - Accent1 3 30 2 4" xfId="34718" xr:uid="{1C1DCCDC-A05D-4374-B7E5-E7DB4D93F80F}"/>
    <cellStyle name="60% - Accent1 3 30 3" xfId="7450" xr:uid="{E6BFB117-923D-402F-96C0-3115FBE0F5A8}"/>
    <cellStyle name="60% - Accent1 3 30 3 2" xfId="13162" xr:uid="{4740DF32-42CE-4171-A2CD-7C4377AF6E4C}"/>
    <cellStyle name="60% - Accent1 3 30 3 2 2" xfId="41840" xr:uid="{D4A1003D-806D-4E11-A27B-E483893185E8}"/>
    <cellStyle name="60% - Accent1 3 30 3 3" xfId="22015" xr:uid="{7C2F809F-BBD8-4338-A5FC-F42B56ED00DF}"/>
    <cellStyle name="60% - Accent1 3 30 3 3 2" xfId="50692" xr:uid="{6D2886AE-B2BD-4D13-8E9A-86845EFF0E5A}"/>
    <cellStyle name="60% - Accent1 3 30 3 4" xfId="36135" xr:uid="{F0E2E057-0104-4EA3-B38B-57E862BC69E3}"/>
    <cellStyle name="60% - Accent1 3 30 4" xfId="8867" xr:uid="{34488BBB-E4B4-4F69-8FB4-9EE2E9506576}"/>
    <cellStyle name="60% - Accent1 3 30 4 2" xfId="14579" xr:uid="{6EE852C8-E36D-44D9-BAA8-CB73CFC22409}"/>
    <cellStyle name="60% - Accent1 3 30 4 2 2" xfId="43257" xr:uid="{D25089AB-436A-4E50-BE61-DB2F6FC583BB}"/>
    <cellStyle name="60% - Accent1 3 30 4 3" xfId="23432" xr:uid="{211BCF60-BACE-4331-880D-58260EF6DA5C}"/>
    <cellStyle name="60% - Accent1 3 30 4 3 2" xfId="52109" xr:uid="{AA54B1B9-CA0B-4F84-9034-2F46613EE122}"/>
    <cellStyle name="60% - Accent1 3 30 4 4" xfId="37552" xr:uid="{A30D857A-686F-4B38-95C5-69786B27AB49}"/>
    <cellStyle name="60% - Accent1 3 30 5" xfId="16094" xr:uid="{F18879FA-4D97-4E7D-B3B7-5B5AEA5CF190}"/>
    <cellStyle name="60% - Accent1 3 30 5 2" xfId="24947" xr:uid="{DD4479AC-A19A-44A5-A69F-B11CF8FE25E3}"/>
    <cellStyle name="60% - Accent1 3 30 5 2 2" xfId="53624" xr:uid="{06695264-2064-425F-BD5C-CBDF24DB27A5}"/>
    <cellStyle name="60% - Accent1 3 30 5 3" xfId="44772" xr:uid="{B339DBE5-583B-4C9E-A210-1A1812DCB504}"/>
    <cellStyle name="60% - Accent1 3 30 6" xfId="17653" xr:uid="{2CCB247B-4D7F-455F-8758-64EA3505C296}"/>
    <cellStyle name="60% - Accent1 3 30 6 2" xfId="26506" xr:uid="{DAA5B02B-08CB-49CC-8380-69F85C2F543A}"/>
    <cellStyle name="60% - Accent1 3 30 6 2 2" xfId="55183" xr:uid="{646EEC24-6F5C-43E6-ACB0-FAD49B92EBE1}"/>
    <cellStyle name="60% - Accent1 3 30 6 3" xfId="46331" xr:uid="{84A32DF5-8AE3-4A62-B956-F0012A301326}"/>
    <cellStyle name="60% - Accent1 3 30 7" xfId="10394" xr:uid="{AAAECE1A-7FD5-4999-8F0F-ED2B7420BC57}"/>
    <cellStyle name="60% - Accent1 3 30 7 2" xfId="28099" xr:uid="{3E7A75F6-9837-4584-B772-3872B59D45DC}"/>
    <cellStyle name="60% - Accent1 3 30 7 2 2" xfId="56776" xr:uid="{677DD76F-3BE9-42DE-AD3F-64571A17586A}"/>
    <cellStyle name="60% - Accent1 3 30 7 3" xfId="39072" xr:uid="{4720EF62-D935-4C47-8BB9-B6FBE538D5A1}"/>
    <cellStyle name="60% - Accent1 3 30 8" xfId="19247" xr:uid="{9FE19216-56AA-4EB9-BB47-A78376FF6327}"/>
    <cellStyle name="60% - Accent1 3 30 8 2" xfId="47924" xr:uid="{30324C79-0309-406D-917F-A51BFC9B7046}"/>
    <cellStyle name="60% - Accent1 3 30 9" xfId="33367" xr:uid="{8FCC3641-9F54-477A-BCB7-0B854C1EAC76}"/>
    <cellStyle name="60% - Accent1 3 31" xfId="4704" xr:uid="{B987D60B-E8BF-49FD-8B27-BDB5D3A5AC2B}"/>
    <cellStyle name="60% - Accent1 3 31 2" xfId="6055" xr:uid="{627EB4DF-D06C-42DC-895C-FBBCE4779A31}"/>
    <cellStyle name="60% - Accent1 3 31 2 2" xfId="11767" xr:uid="{B6A03186-D808-4901-B300-12DDD278A550}"/>
    <cellStyle name="60% - Accent1 3 31 2 2 2" xfId="40445" xr:uid="{EEF75C5B-5E4F-45BC-94ED-36505478BB80}"/>
    <cellStyle name="60% - Accent1 3 31 2 3" xfId="20620" xr:uid="{85F70199-ED71-4952-AD9B-87BD29D69C08}"/>
    <cellStyle name="60% - Accent1 3 31 2 3 2" xfId="49297" xr:uid="{CF898A43-C101-4187-8F79-DE414377BA08}"/>
    <cellStyle name="60% - Accent1 3 31 2 4" xfId="34740" xr:uid="{FFB3F63A-EC62-4895-B8C3-7AD7F2BC7F8E}"/>
    <cellStyle name="60% - Accent1 3 31 3" xfId="7472" xr:uid="{77BFFDFF-256B-4A1F-95E2-96CD50EAC66C}"/>
    <cellStyle name="60% - Accent1 3 31 3 2" xfId="13184" xr:uid="{9228FC5B-1F26-436D-AEB0-C96B627A34F9}"/>
    <cellStyle name="60% - Accent1 3 31 3 2 2" xfId="41862" xr:uid="{F04DD740-CF2E-490D-AABB-29EF4C67088A}"/>
    <cellStyle name="60% - Accent1 3 31 3 3" xfId="22037" xr:uid="{65211CEC-B704-4ABD-A733-A2DBF7B31343}"/>
    <cellStyle name="60% - Accent1 3 31 3 3 2" xfId="50714" xr:uid="{9D2CD071-1A92-4388-89B9-0EB478A5ABF1}"/>
    <cellStyle name="60% - Accent1 3 31 3 4" xfId="36157" xr:uid="{168CC59A-444F-40A2-B899-A377BD0374F0}"/>
    <cellStyle name="60% - Accent1 3 31 4" xfId="8889" xr:uid="{CD011B19-4EED-48C1-88C0-02E9DA950BD5}"/>
    <cellStyle name="60% - Accent1 3 31 4 2" xfId="14601" xr:uid="{7AEF1DD7-5085-4519-92D5-622A4ED9346F}"/>
    <cellStyle name="60% - Accent1 3 31 4 2 2" xfId="43279" xr:uid="{5E039D14-A23F-4FCC-A574-7ADA9963B260}"/>
    <cellStyle name="60% - Accent1 3 31 4 3" xfId="23454" xr:uid="{2B95E6BD-E228-4F72-A825-311CB13B4159}"/>
    <cellStyle name="60% - Accent1 3 31 4 3 2" xfId="52131" xr:uid="{98196FD4-0C16-4325-AF58-B052A3856C37}"/>
    <cellStyle name="60% - Accent1 3 31 4 4" xfId="37574" xr:uid="{346A39E1-A9EA-4DA6-82DD-CBAB251DFA9D}"/>
    <cellStyle name="60% - Accent1 3 31 5" xfId="16116" xr:uid="{B9531B55-5F7C-45DA-B2F7-647800D83848}"/>
    <cellStyle name="60% - Accent1 3 31 5 2" xfId="24969" xr:uid="{7FCF8F33-6D62-4C7F-9CE1-DF0606E8E145}"/>
    <cellStyle name="60% - Accent1 3 31 5 2 2" xfId="53646" xr:uid="{67AE2DE7-7FEA-4900-B8F3-2319658CDDD4}"/>
    <cellStyle name="60% - Accent1 3 31 5 3" xfId="44794" xr:uid="{60DEFDF1-9074-4AFD-974E-496479F61365}"/>
    <cellStyle name="60% - Accent1 3 31 6" xfId="17675" xr:uid="{9602AE0A-818B-4ADC-9CEA-4EAC122440CB}"/>
    <cellStyle name="60% - Accent1 3 31 6 2" xfId="26528" xr:uid="{CA1E1E88-DAAC-4686-AF9F-868E75E54ED0}"/>
    <cellStyle name="60% - Accent1 3 31 6 2 2" xfId="55205" xr:uid="{4557D4DE-CAAB-4050-8508-63CF0DCA2DF7}"/>
    <cellStyle name="60% - Accent1 3 31 6 3" xfId="46353" xr:uid="{B1F5749D-002F-469B-9C47-4AD92B2DB551}"/>
    <cellStyle name="60% - Accent1 3 31 7" xfId="10416" xr:uid="{E40E3BA3-F71E-441D-BF55-4ED9F42676C3}"/>
    <cellStyle name="60% - Accent1 3 31 7 2" xfId="28121" xr:uid="{E3FEB5EA-8600-4A4A-B52A-F5B3FA54BAB2}"/>
    <cellStyle name="60% - Accent1 3 31 7 2 2" xfId="56798" xr:uid="{CA6F8DDE-5E04-4125-A234-6B7C4972A8AB}"/>
    <cellStyle name="60% - Accent1 3 31 7 3" xfId="39094" xr:uid="{1E7123CA-8B4D-4A64-9553-965AFE7DAFB6}"/>
    <cellStyle name="60% - Accent1 3 31 8" xfId="19269" xr:uid="{35C7C212-AF54-4017-A041-2F8CBFAFE286}"/>
    <cellStyle name="60% - Accent1 3 31 8 2" xfId="47946" xr:uid="{5677F169-49B4-42E0-987A-C6C6E5DB71F4}"/>
    <cellStyle name="60% - Accent1 3 31 9" xfId="33389" xr:uid="{CF4BD082-10A0-4783-A076-BFBD9CD03B24}"/>
    <cellStyle name="60% - Accent1 3 32" xfId="4726" xr:uid="{8BA0EF63-65EA-47DA-919F-22B0652081B8}"/>
    <cellStyle name="60% - Accent1 3 32 2" xfId="6077" xr:uid="{E6291589-1874-49AF-B825-C6E7F7FBDA8D}"/>
    <cellStyle name="60% - Accent1 3 32 2 2" xfId="11789" xr:uid="{27958E6C-E8AD-402C-A2D3-07353877DA9C}"/>
    <cellStyle name="60% - Accent1 3 32 2 2 2" xfId="40467" xr:uid="{3CD6E28B-12FC-4E4F-9FCC-0C9E0C6948E2}"/>
    <cellStyle name="60% - Accent1 3 32 2 3" xfId="20642" xr:uid="{1DCF1242-D613-41FE-98A6-BF19143C411D}"/>
    <cellStyle name="60% - Accent1 3 32 2 3 2" xfId="49319" xr:uid="{84C25179-E595-4712-A1AF-F4C685EC0F70}"/>
    <cellStyle name="60% - Accent1 3 32 2 4" xfId="34762" xr:uid="{A54F224B-8CDF-4483-A9C3-847107EF6FD8}"/>
    <cellStyle name="60% - Accent1 3 32 3" xfId="7494" xr:uid="{9BF71CF1-C965-42FB-9E1E-293EFF19B301}"/>
    <cellStyle name="60% - Accent1 3 32 3 2" xfId="13206" xr:uid="{FD346C53-3CAE-4B3A-A322-04C551B8E1EE}"/>
    <cellStyle name="60% - Accent1 3 32 3 2 2" xfId="41884" xr:uid="{7D52D59E-7266-4DC5-8032-02D7574EFE44}"/>
    <cellStyle name="60% - Accent1 3 32 3 3" xfId="22059" xr:uid="{8EE810C4-A436-4529-9872-A1197EB58544}"/>
    <cellStyle name="60% - Accent1 3 32 3 3 2" xfId="50736" xr:uid="{EE6F4372-3460-4FD8-9D87-21A5B7BFB363}"/>
    <cellStyle name="60% - Accent1 3 32 3 4" xfId="36179" xr:uid="{471F9513-BEA3-4B30-AF14-6D58561A9B24}"/>
    <cellStyle name="60% - Accent1 3 32 4" xfId="8911" xr:uid="{0D72D7A4-A22C-456D-91F0-82215A876B7C}"/>
    <cellStyle name="60% - Accent1 3 32 4 2" xfId="14623" xr:uid="{368DFAFF-502E-42BA-A882-7194E82AA2DF}"/>
    <cellStyle name="60% - Accent1 3 32 4 2 2" xfId="43301" xr:uid="{287D7E09-FE78-44CA-B074-54C4E1781D19}"/>
    <cellStyle name="60% - Accent1 3 32 4 3" xfId="23476" xr:uid="{7B37B82C-D41F-4A95-B1EE-991D2709CFC1}"/>
    <cellStyle name="60% - Accent1 3 32 4 3 2" xfId="52153" xr:uid="{95D098AB-4193-4CFE-8A41-E72FDFD4C8BB}"/>
    <cellStyle name="60% - Accent1 3 32 4 4" xfId="37596" xr:uid="{34FFC15C-A34B-407B-B361-898A66C790A5}"/>
    <cellStyle name="60% - Accent1 3 32 5" xfId="16138" xr:uid="{4DB8FD30-B6E9-465E-B472-5C7EC1686051}"/>
    <cellStyle name="60% - Accent1 3 32 5 2" xfId="24991" xr:uid="{712EE435-AC8F-42BD-9AAB-813BC62EEEC3}"/>
    <cellStyle name="60% - Accent1 3 32 5 2 2" xfId="53668" xr:uid="{5D897913-0910-4754-B5AC-919011F3F2A7}"/>
    <cellStyle name="60% - Accent1 3 32 5 3" xfId="44816" xr:uid="{68D430DF-D87E-4929-84C8-B99F100FEBF2}"/>
    <cellStyle name="60% - Accent1 3 32 6" xfId="17697" xr:uid="{F87BB3BF-A63B-47E6-B9C6-54F75A4BDD4C}"/>
    <cellStyle name="60% - Accent1 3 32 6 2" xfId="26550" xr:uid="{0075C631-F830-4D81-9A12-CD38F76BE7D3}"/>
    <cellStyle name="60% - Accent1 3 32 6 2 2" xfId="55227" xr:uid="{469C33C9-0886-4F99-B5DD-598C7945973A}"/>
    <cellStyle name="60% - Accent1 3 32 6 3" xfId="46375" xr:uid="{C0021CBA-749C-45A9-8C4E-6A17BFA0E002}"/>
    <cellStyle name="60% - Accent1 3 32 7" xfId="10438" xr:uid="{46EF3862-06BD-4C64-B4A8-05E9BD8BE5A7}"/>
    <cellStyle name="60% - Accent1 3 32 7 2" xfId="28143" xr:uid="{91ABDD95-590D-4507-8329-B11C0AA6465D}"/>
    <cellStyle name="60% - Accent1 3 32 7 2 2" xfId="56820" xr:uid="{52804396-35CE-41D7-AF13-D332E57D373D}"/>
    <cellStyle name="60% - Accent1 3 32 7 3" xfId="39116" xr:uid="{D7AADCE3-9F60-4800-9AFC-3444431EC41B}"/>
    <cellStyle name="60% - Accent1 3 32 8" xfId="19291" xr:uid="{9A989375-61CB-40B8-847D-59CF5BC3DB75}"/>
    <cellStyle name="60% - Accent1 3 32 8 2" xfId="47968" xr:uid="{F1985874-38CD-4FEF-B735-0D7BD8948FA3}"/>
    <cellStyle name="60% - Accent1 3 32 9" xfId="33411" xr:uid="{1707A351-BD84-4B4C-83DD-E45EB3178CA1}"/>
    <cellStyle name="60% - Accent1 3 33" xfId="4748" xr:uid="{2650ACDC-0E2E-4F0E-91C8-378075226CFB}"/>
    <cellStyle name="60% - Accent1 3 33 2" xfId="6099" xr:uid="{6574D2BF-FF67-472E-BFCE-7BEAF4F1008E}"/>
    <cellStyle name="60% - Accent1 3 33 2 2" xfId="11811" xr:uid="{1A59A53B-BE91-4BE7-97C0-3D9FAC2DD9D8}"/>
    <cellStyle name="60% - Accent1 3 33 2 2 2" xfId="40489" xr:uid="{63C5AF09-A429-43CD-A0A1-76F61A81E9BA}"/>
    <cellStyle name="60% - Accent1 3 33 2 3" xfId="20664" xr:uid="{0583488B-2DA7-4EFC-874B-D5BBFAF0AFED}"/>
    <cellStyle name="60% - Accent1 3 33 2 3 2" xfId="49341" xr:uid="{2A592AD2-20B0-4B13-9534-ECBB49F262AB}"/>
    <cellStyle name="60% - Accent1 3 33 2 4" xfId="34784" xr:uid="{340232F8-8B9A-4367-9234-4A0DF300436E}"/>
    <cellStyle name="60% - Accent1 3 33 3" xfId="7516" xr:uid="{B672150A-F674-423D-8B1D-9A53F561F8A3}"/>
    <cellStyle name="60% - Accent1 3 33 3 2" xfId="13228" xr:uid="{38F8DEC6-E2D0-4427-BC88-241F5CB5CA8B}"/>
    <cellStyle name="60% - Accent1 3 33 3 2 2" xfId="41906" xr:uid="{AAA435B3-00AB-4CBB-9920-B6E61EAC3214}"/>
    <cellStyle name="60% - Accent1 3 33 3 3" xfId="22081" xr:uid="{81FC1354-0476-417B-A9A0-84A2E3013A40}"/>
    <cellStyle name="60% - Accent1 3 33 3 3 2" xfId="50758" xr:uid="{C7AFA131-EDC7-4AAB-B779-5117EB8B739D}"/>
    <cellStyle name="60% - Accent1 3 33 3 4" xfId="36201" xr:uid="{EB131A15-097D-4F42-98F2-1537C201FBBF}"/>
    <cellStyle name="60% - Accent1 3 33 4" xfId="8933" xr:uid="{409E619F-FAF8-4465-BE07-2F90BF258F9B}"/>
    <cellStyle name="60% - Accent1 3 33 4 2" xfId="14645" xr:uid="{BD98593F-6016-4CE1-9239-D9EBED12E49F}"/>
    <cellStyle name="60% - Accent1 3 33 4 2 2" xfId="43323" xr:uid="{82E596F7-9B28-40C2-83A0-E8132735683A}"/>
    <cellStyle name="60% - Accent1 3 33 4 3" xfId="23498" xr:uid="{EE807015-3E3E-47E2-8182-64E824473E14}"/>
    <cellStyle name="60% - Accent1 3 33 4 3 2" xfId="52175" xr:uid="{EA8E96A6-FDB2-43F6-B0E1-CEA6AFC292BA}"/>
    <cellStyle name="60% - Accent1 3 33 4 4" xfId="37618" xr:uid="{41E99C36-6479-45E4-BCEE-D2EB7186760C}"/>
    <cellStyle name="60% - Accent1 3 33 5" xfId="16160" xr:uid="{2097841B-2E0E-40AC-BB5B-F745B37B00F3}"/>
    <cellStyle name="60% - Accent1 3 33 5 2" xfId="25013" xr:uid="{E4BF1C90-4F4E-45F6-9335-B112234A9761}"/>
    <cellStyle name="60% - Accent1 3 33 5 2 2" xfId="53690" xr:uid="{EA9E2B4B-D5F2-4D94-A080-8F8693FF1A38}"/>
    <cellStyle name="60% - Accent1 3 33 5 3" xfId="44838" xr:uid="{D6D00EC4-B2CE-4365-90AB-BC550309DD64}"/>
    <cellStyle name="60% - Accent1 3 33 6" xfId="17719" xr:uid="{60147D8D-160B-487B-AC3D-130C4B18256D}"/>
    <cellStyle name="60% - Accent1 3 33 6 2" xfId="26572" xr:uid="{819830C1-9550-41C3-8692-7773BF936A10}"/>
    <cellStyle name="60% - Accent1 3 33 6 2 2" xfId="55249" xr:uid="{9C73FFA0-0190-4FFD-920E-64EAACF81D01}"/>
    <cellStyle name="60% - Accent1 3 33 6 3" xfId="46397" xr:uid="{DDC6081B-F317-4D4B-8037-32F08A075A1F}"/>
    <cellStyle name="60% - Accent1 3 33 7" xfId="10460" xr:uid="{68670397-12F4-415F-A0AB-48AD6B081D55}"/>
    <cellStyle name="60% - Accent1 3 33 7 2" xfId="28165" xr:uid="{864413B3-C086-440A-BC01-2FDA19232A59}"/>
    <cellStyle name="60% - Accent1 3 33 7 2 2" xfId="56842" xr:uid="{62230862-2969-402A-B827-5FB9DAF1A025}"/>
    <cellStyle name="60% - Accent1 3 33 7 3" xfId="39138" xr:uid="{71782141-26D9-4B3C-9241-0DE0D5B9A224}"/>
    <cellStyle name="60% - Accent1 3 33 8" xfId="19313" xr:uid="{A3475443-501C-4347-BE02-F34FA12F5170}"/>
    <cellStyle name="60% - Accent1 3 33 8 2" xfId="47990" xr:uid="{BB1DE8D0-D1D9-4374-9C2C-3020FB599641}"/>
    <cellStyle name="60% - Accent1 3 33 9" xfId="33433" xr:uid="{335D60A5-2856-4ED6-B8DC-11D65B5E8E7A}"/>
    <cellStyle name="60% - Accent1 3 34" xfId="4770" xr:uid="{F51B772D-7F07-417F-ADF6-08821A2F04E6}"/>
    <cellStyle name="60% - Accent1 3 34 2" xfId="6121" xr:uid="{99018567-90A7-479D-A271-930EEB6C4EBE}"/>
    <cellStyle name="60% - Accent1 3 34 2 2" xfId="11833" xr:uid="{02CA016A-7D3C-4577-98BA-BA77857AC117}"/>
    <cellStyle name="60% - Accent1 3 34 2 2 2" xfId="40511" xr:uid="{D72AA72B-A21D-4FDA-8B30-8922278D42D4}"/>
    <cellStyle name="60% - Accent1 3 34 2 3" xfId="20686" xr:uid="{08D58AFD-597E-46DF-80E2-1F657CC7A89D}"/>
    <cellStyle name="60% - Accent1 3 34 2 3 2" xfId="49363" xr:uid="{A4019C3D-7C2C-4E32-987E-F882C657CCE0}"/>
    <cellStyle name="60% - Accent1 3 34 2 4" xfId="34806" xr:uid="{E6B1488A-43FC-462D-81E0-0606163D454E}"/>
    <cellStyle name="60% - Accent1 3 34 3" xfId="7538" xr:uid="{DA5044BD-E69D-4946-AE58-D76C60C26052}"/>
    <cellStyle name="60% - Accent1 3 34 3 2" xfId="13250" xr:uid="{366026DB-CCDF-45E0-A656-1F785BC8CEFA}"/>
    <cellStyle name="60% - Accent1 3 34 3 2 2" xfId="41928" xr:uid="{396A9538-2A24-41C4-BB6B-CA3440DCC0A0}"/>
    <cellStyle name="60% - Accent1 3 34 3 3" xfId="22103" xr:uid="{C6113252-1B97-4962-9001-547481EE6075}"/>
    <cellStyle name="60% - Accent1 3 34 3 3 2" xfId="50780" xr:uid="{42BAA1A8-EF42-4AE9-80D5-E7D242AEE32C}"/>
    <cellStyle name="60% - Accent1 3 34 3 4" xfId="36223" xr:uid="{74166687-A2A4-442F-97F5-3A1BDE7A03B9}"/>
    <cellStyle name="60% - Accent1 3 34 4" xfId="8955" xr:uid="{FCCFCB55-6D73-4249-BBCF-FAB76EA05CF8}"/>
    <cellStyle name="60% - Accent1 3 34 4 2" xfId="14667" xr:uid="{B5FF81E8-42D6-4D3B-A2A5-41235DE0A0B1}"/>
    <cellStyle name="60% - Accent1 3 34 4 2 2" xfId="43345" xr:uid="{805478AC-F01E-42CD-A9FC-CB67527EB36A}"/>
    <cellStyle name="60% - Accent1 3 34 4 3" xfId="23520" xr:uid="{4A5A2FEB-870F-4D7C-857D-3A5E9FFCB77E}"/>
    <cellStyle name="60% - Accent1 3 34 4 3 2" xfId="52197" xr:uid="{3BDA7CA6-F35A-45EA-8A08-ACEAC440DDF8}"/>
    <cellStyle name="60% - Accent1 3 34 4 4" xfId="37640" xr:uid="{3AFB1B1B-0276-47DF-BD3B-6D7F226F1013}"/>
    <cellStyle name="60% - Accent1 3 34 5" xfId="16182" xr:uid="{7022DC8D-0CAB-4759-B557-6E27BCA6D058}"/>
    <cellStyle name="60% - Accent1 3 34 5 2" xfId="25035" xr:uid="{5A618C46-6EDA-4E77-B4F1-4094FE52B22B}"/>
    <cellStyle name="60% - Accent1 3 34 5 2 2" xfId="53712" xr:uid="{424FF777-8145-4096-A050-52074BD57EE7}"/>
    <cellStyle name="60% - Accent1 3 34 5 3" xfId="44860" xr:uid="{9EAD81B4-84F7-4DDD-B80B-A676E7998338}"/>
    <cellStyle name="60% - Accent1 3 34 6" xfId="17741" xr:uid="{767CBD76-ACC7-4C80-BC1C-64462DACC9DE}"/>
    <cellStyle name="60% - Accent1 3 34 6 2" xfId="26594" xr:uid="{1A7E54FD-8CF3-4250-8FDD-02B10E91E3C2}"/>
    <cellStyle name="60% - Accent1 3 34 6 2 2" xfId="55271" xr:uid="{31EAA1E7-8986-4F02-868E-33FFFFC2895B}"/>
    <cellStyle name="60% - Accent1 3 34 6 3" xfId="46419" xr:uid="{DF5EA1EC-105E-461F-904B-68F7ABA26AA5}"/>
    <cellStyle name="60% - Accent1 3 34 7" xfId="10482" xr:uid="{836A8A3B-EF21-4640-9D12-A2F49C60E93D}"/>
    <cellStyle name="60% - Accent1 3 34 7 2" xfId="28187" xr:uid="{4FA6633A-46B7-4A00-8371-98CF7E111BFB}"/>
    <cellStyle name="60% - Accent1 3 34 7 2 2" xfId="56864" xr:uid="{8B8B0FEC-83BB-4D9D-9025-EC79F08249EF}"/>
    <cellStyle name="60% - Accent1 3 34 7 3" xfId="39160" xr:uid="{1DF613FD-5BBF-4B9C-B894-5B064A238B5F}"/>
    <cellStyle name="60% - Accent1 3 34 8" xfId="19335" xr:uid="{66FA30C5-BBB8-472C-80C3-E2A4746958A2}"/>
    <cellStyle name="60% - Accent1 3 34 8 2" xfId="48012" xr:uid="{AFA1FA1C-5837-4C47-8184-EE9CAD0BDC88}"/>
    <cellStyle name="60% - Accent1 3 34 9" xfId="33455" xr:uid="{47393CBD-9C7D-4E5C-ABDE-7B3D5364DDA8}"/>
    <cellStyle name="60% - Accent1 3 35" xfId="4792" xr:uid="{5719B918-FA12-4962-818A-ACE94A943DA0}"/>
    <cellStyle name="60% - Accent1 3 35 2" xfId="6143" xr:uid="{8D174318-FA6D-4609-AC5E-8FE66DEC4A93}"/>
    <cellStyle name="60% - Accent1 3 35 2 2" xfId="11855" xr:uid="{A16F6A69-3777-46B1-AC49-D57EF1C274D6}"/>
    <cellStyle name="60% - Accent1 3 35 2 2 2" xfId="40533" xr:uid="{44E9A2BA-E6E4-4E4A-BEB0-4941710524FE}"/>
    <cellStyle name="60% - Accent1 3 35 2 3" xfId="20708" xr:uid="{C18A32BE-758C-47AB-8757-7B7C43361EEB}"/>
    <cellStyle name="60% - Accent1 3 35 2 3 2" xfId="49385" xr:uid="{F8766B8D-5DF1-4E33-9334-B7385FFF1F5D}"/>
    <cellStyle name="60% - Accent1 3 35 2 4" xfId="34828" xr:uid="{F6BE4386-6F16-47C6-B15D-2307F039BF85}"/>
    <cellStyle name="60% - Accent1 3 35 3" xfId="7560" xr:uid="{80D77AB6-7F7E-466E-A649-6DE412C21B5B}"/>
    <cellStyle name="60% - Accent1 3 35 3 2" xfId="13272" xr:uid="{BF86DAC9-05C6-4758-9379-FA66F22F037B}"/>
    <cellStyle name="60% - Accent1 3 35 3 2 2" xfId="41950" xr:uid="{BD4288DC-61ED-40FE-BF7B-16EDCFD4DF6F}"/>
    <cellStyle name="60% - Accent1 3 35 3 3" xfId="22125" xr:uid="{1DEA6628-27CA-477F-98A6-658E033BA169}"/>
    <cellStyle name="60% - Accent1 3 35 3 3 2" xfId="50802" xr:uid="{501A3DC2-8EB7-4CB6-8B87-E83B8E613885}"/>
    <cellStyle name="60% - Accent1 3 35 3 4" xfId="36245" xr:uid="{A87871C2-8E5D-441A-8226-EC4F844A49B7}"/>
    <cellStyle name="60% - Accent1 3 35 4" xfId="8977" xr:uid="{1E96C280-B669-429D-BC8C-390DC8A3E4FA}"/>
    <cellStyle name="60% - Accent1 3 35 4 2" xfId="14689" xr:uid="{96D217AD-2A19-46F2-95BF-C40F578346DF}"/>
    <cellStyle name="60% - Accent1 3 35 4 2 2" xfId="43367" xr:uid="{0E829CCC-FE90-4A45-86CE-D9D0525E6EF8}"/>
    <cellStyle name="60% - Accent1 3 35 4 3" xfId="23542" xr:uid="{0B7AB776-51B5-4CB3-8244-B8A56BB1F15B}"/>
    <cellStyle name="60% - Accent1 3 35 4 3 2" xfId="52219" xr:uid="{7EDA0C99-9C1D-4577-AC03-9F17A4092E0A}"/>
    <cellStyle name="60% - Accent1 3 35 4 4" xfId="37662" xr:uid="{B66391A3-373B-4BB4-AC2D-083CEFEF3A65}"/>
    <cellStyle name="60% - Accent1 3 35 5" xfId="16204" xr:uid="{7592AB64-35CB-41A3-8566-94CE68F255E5}"/>
    <cellStyle name="60% - Accent1 3 35 5 2" xfId="25057" xr:uid="{2DA8E865-C773-432A-9B0E-806F9C3A9EC8}"/>
    <cellStyle name="60% - Accent1 3 35 5 2 2" xfId="53734" xr:uid="{576700D3-674A-4961-BD25-01697757250A}"/>
    <cellStyle name="60% - Accent1 3 35 5 3" xfId="44882" xr:uid="{B5F0BE28-7576-4238-8AFC-B21D48CC045C}"/>
    <cellStyle name="60% - Accent1 3 35 6" xfId="17763" xr:uid="{1B0C5A53-4CCF-48A4-B720-E5BD93A3C23C}"/>
    <cellStyle name="60% - Accent1 3 35 6 2" xfId="26616" xr:uid="{AD62A154-C4C1-4FDB-8FDD-ECFDD53F014E}"/>
    <cellStyle name="60% - Accent1 3 35 6 2 2" xfId="55293" xr:uid="{03AA5F82-8213-4492-BB6E-1188A54A4C28}"/>
    <cellStyle name="60% - Accent1 3 35 6 3" xfId="46441" xr:uid="{45E58A7D-C386-473E-BB80-FDDADBEE932A}"/>
    <cellStyle name="60% - Accent1 3 35 7" xfId="10504" xr:uid="{18062436-0B0D-4EC3-A98E-056B1352237F}"/>
    <cellStyle name="60% - Accent1 3 35 7 2" xfId="28209" xr:uid="{7BE94F09-D7B7-46F2-BFF7-E355ECF081A2}"/>
    <cellStyle name="60% - Accent1 3 35 7 2 2" xfId="56886" xr:uid="{3460FA8B-E005-4097-A906-DFE46FAAF48D}"/>
    <cellStyle name="60% - Accent1 3 35 7 3" xfId="39182" xr:uid="{E7BC2AA6-51A9-49F0-8623-814609D17F41}"/>
    <cellStyle name="60% - Accent1 3 35 8" xfId="19357" xr:uid="{C399A112-2F95-4744-B704-EC6F88825B2B}"/>
    <cellStyle name="60% - Accent1 3 35 8 2" xfId="48034" xr:uid="{8B8CD073-8709-4336-A183-4BF14FC1E0AC}"/>
    <cellStyle name="60% - Accent1 3 35 9" xfId="33477" xr:uid="{939BF6D0-220E-4ADB-9E09-8E2DFFBB8F06}"/>
    <cellStyle name="60% - Accent1 3 36" xfId="4814" xr:uid="{DBC6A54D-EF92-46B2-B637-1C69904B9D19}"/>
    <cellStyle name="60% - Accent1 3 36 2" xfId="6165" xr:uid="{21F160A9-B57F-4754-B12A-B4F12B1A92B3}"/>
    <cellStyle name="60% - Accent1 3 36 2 2" xfId="11877" xr:uid="{A5FC8231-12C0-4D94-AB73-AC2EF0343649}"/>
    <cellStyle name="60% - Accent1 3 36 2 2 2" xfId="40555" xr:uid="{07DE37BC-D980-47A8-906E-9E9DD82EC63E}"/>
    <cellStyle name="60% - Accent1 3 36 2 3" xfId="20730" xr:uid="{33A598A1-21B7-4806-B3F9-09875A6877ED}"/>
    <cellStyle name="60% - Accent1 3 36 2 3 2" xfId="49407" xr:uid="{17EF1965-8B2F-4CA0-8AA5-BE4463E96275}"/>
    <cellStyle name="60% - Accent1 3 36 2 4" xfId="34850" xr:uid="{B90BEE51-7ADC-4112-B2E4-3AD58608EE32}"/>
    <cellStyle name="60% - Accent1 3 36 3" xfId="7582" xr:uid="{7B1F7571-792D-40D0-A4B1-879CB278984E}"/>
    <cellStyle name="60% - Accent1 3 36 3 2" xfId="13294" xr:uid="{F2BCB136-A73E-457C-947A-18A3D784E41A}"/>
    <cellStyle name="60% - Accent1 3 36 3 2 2" xfId="41972" xr:uid="{43ED3AB6-534F-41EB-8BCB-150CDF926AC5}"/>
    <cellStyle name="60% - Accent1 3 36 3 3" xfId="22147" xr:uid="{07BDDE73-E1FC-4F3E-B2F1-E0C2DCFBC9DF}"/>
    <cellStyle name="60% - Accent1 3 36 3 3 2" xfId="50824" xr:uid="{9FB8F703-15F8-4031-B296-D709EE7C2EB3}"/>
    <cellStyle name="60% - Accent1 3 36 3 4" xfId="36267" xr:uid="{0CFD11B7-2C32-48AF-8E19-E03C2AA4D229}"/>
    <cellStyle name="60% - Accent1 3 36 4" xfId="8999" xr:uid="{3F13592B-46EB-4A0F-BE83-4701099C6004}"/>
    <cellStyle name="60% - Accent1 3 36 4 2" xfId="14711" xr:uid="{8980B6BF-0B02-419B-BF69-33856EF0819B}"/>
    <cellStyle name="60% - Accent1 3 36 4 2 2" xfId="43389" xr:uid="{30918F18-F0A1-48EC-B4D9-447FD7C1D855}"/>
    <cellStyle name="60% - Accent1 3 36 4 3" xfId="23564" xr:uid="{3CDA7608-FD72-4FEA-8F71-3E389B464AC4}"/>
    <cellStyle name="60% - Accent1 3 36 4 3 2" xfId="52241" xr:uid="{E749DDA8-FA01-47F4-B46B-C3DA5E6F1E57}"/>
    <cellStyle name="60% - Accent1 3 36 4 4" xfId="37684" xr:uid="{43E59F9F-7137-4C73-A2DD-F57682DF877E}"/>
    <cellStyle name="60% - Accent1 3 36 5" xfId="16226" xr:uid="{7A4835DE-CF79-4ED7-B8CE-3DC33628A0A1}"/>
    <cellStyle name="60% - Accent1 3 36 5 2" xfId="25079" xr:uid="{FE2D8782-EF88-4E0A-AF39-9CE8D55987EF}"/>
    <cellStyle name="60% - Accent1 3 36 5 2 2" xfId="53756" xr:uid="{AACDCFE3-FB5B-4534-BFB3-6B63B61E3455}"/>
    <cellStyle name="60% - Accent1 3 36 5 3" xfId="44904" xr:uid="{F90142AA-A66F-41C7-8312-1BC3F53CF224}"/>
    <cellStyle name="60% - Accent1 3 36 6" xfId="17785" xr:uid="{1683FC28-EFD4-4610-8B2D-D240376B2FBE}"/>
    <cellStyle name="60% - Accent1 3 36 6 2" xfId="26638" xr:uid="{3C44C394-E466-4196-836C-B2B74961F401}"/>
    <cellStyle name="60% - Accent1 3 36 6 2 2" xfId="55315" xr:uid="{8F21EACA-D198-4F9E-99C6-DD81961F0B7C}"/>
    <cellStyle name="60% - Accent1 3 36 6 3" xfId="46463" xr:uid="{A5252121-6E33-4FFF-9746-B357A67E256B}"/>
    <cellStyle name="60% - Accent1 3 36 7" xfId="10526" xr:uid="{20B4F021-335C-4B2A-9B5F-D5019F4D93B5}"/>
    <cellStyle name="60% - Accent1 3 36 7 2" xfId="28231" xr:uid="{61848B5D-095C-4D9F-9D89-7594CD15337F}"/>
    <cellStyle name="60% - Accent1 3 36 7 2 2" xfId="56908" xr:uid="{64AA1F30-8D79-4025-AA5C-415AB0700037}"/>
    <cellStyle name="60% - Accent1 3 36 7 3" xfId="39204" xr:uid="{6165F877-C08E-4557-834A-B39D8646ABE7}"/>
    <cellStyle name="60% - Accent1 3 36 8" xfId="19379" xr:uid="{088A8A65-58AB-4117-84E8-E400DBDDFA15}"/>
    <cellStyle name="60% - Accent1 3 36 8 2" xfId="48056" xr:uid="{735D1B00-A657-4AF8-B2A8-FB552FE0BCFA}"/>
    <cellStyle name="60% - Accent1 3 36 9" xfId="33499" xr:uid="{39117921-EEDB-46E6-9C26-9DE951563134}"/>
    <cellStyle name="60% - Accent1 3 37" xfId="4836" xr:uid="{1EC83011-D3D9-46EA-8DBB-CBAF19E29FF5}"/>
    <cellStyle name="60% - Accent1 3 37 2" xfId="6187" xr:uid="{E87DC52E-51CC-4F97-BD06-0BA0CE53945E}"/>
    <cellStyle name="60% - Accent1 3 37 2 2" xfId="11899" xr:uid="{38DA3E00-D10C-4E19-BDBD-293AE2DA125E}"/>
    <cellStyle name="60% - Accent1 3 37 2 2 2" xfId="40577" xr:uid="{502AB85A-F3F2-4DBA-9EE9-6F1272932988}"/>
    <cellStyle name="60% - Accent1 3 37 2 3" xfId="20752" xr:uid="{FEF37FE1-2DBA-4D64-B741-8B658308456E}"/>
    <cellStyle name="60% - Accent1 3 37 2 3 2" xfId="49429" xr:uid="{3F187329-1032-4E32-8FBF-F5BF4B523F19}"/>
    <cellStyle name="60% - Accent1 3 37 2 4" xfId="34872" xr:uid="{9579464F-2111-476A-B5F3-F7E02AF769A4}"/>
    <cellStyle name="60% - Accent1 3 37 3" xfId="7604" xr:uid="{55A208A4-BBFA-426C-ABF9-108753A78A86}"/>
    <cellStyle name="60% - Accent1 3 37 3 2" xfId="13316" xr:uid="{B18C8AB8-0194-457C-BB45-7499D4ACE01A}"/>
    <cellStyle name="60% - Accent1 3 37 3 2 2" xfId="41994" xr:uid="{E92384E3-5243-4168-A16A-8FD748ED24C6}"/>
    <cellStyle name="60% - Accent1 3 37 3 3" xfId="22169" xr:uid="{F3494A43-2BA8-4BCA-8918-B6B8CE104D2D}"/>
    <cellStyle name="60% - Accent1 3 37 3 3 2" xfId="50846" xr:uid="{D56177C2-BF5E-4DD1-980C-95320E5E78DA}"/>
    <cellStyle name="60% - Accent1 3 37 3 4" xfId="36289" xr:uid="{9B77EA9B-08AF-4815-9184-C4A70B90C9BC}"/>
    <cellStyle name="60% - Accent1 3 37 4" xfId="9021" xr:uid="{9138E51C-F0F8-4123-9A91-8AE98065F7AB}"/>
    <cellStyle name="60% - Accent1 3 37 4 2" xfId="14733" xr:uid="{3DD454A2-298D-487E-ACFA-72640B5BDFDE}"/>
    <cellStyle name="60% - Accent1 3 37 4 2 2" xfId="43411" xr:uid="{FE95D49F-68DB-409C-A0E1-BEF96C6BDB98}"/>
    <cellStyle name="60% - Accent1 3 37 4 3" xfId="23586" xr:uid="{5DBB0BCF-4564-4082-A53C-B5C04B3B456F}"/>
    <cellStyle name="60% - Accent1 3 37 4 3 2" xfId="52263" xr:uid="{F29B2091-6624-4C9D-A55D-72D42425C93A}"/>
    <cellStyle name="60% - Accent1 3 37 4 4" xfId="37706" xr:uid="{9C28FD73-C4FB-4021-A961-7B70355656E1}"/>
    <cellStyle name="60% - Accent1 3 37 5" xfId="16248" xr:uid="{249A4AF4-FB80-4705-8B55-292525744F9D}"/>
    <cellStyle name="60% - Accent1 3 37 5 2" xfId="25101" xr:uid="{8466452A-A7F0-4F8C-BF83-E92362B6CF29}"/>
    <cellStyle name="60% - Accent1 3 37 5 2 2" xfId="53778" xr:uid="{3918FE03-FD0E-49B6-A7ED-30283DA8D4FF}"/>
    <cellStyle name="60% - Accent1 3 37 5 3" xfId="44926" xr:uid="{0C84AA0E-9C14-416D-A76E-98E85568F265}"/>
    <cellStyle name="60% - Accent1 3 37 6" xfId="17807" xr:uid="{5BDE80A7-002D-4408-9BFC-54F99D19A9C6}"/>
    <cellStyle name="60% - Accent1 3 37 6 2" xfId="26660" xr:uid="{1BC28545-0EAC-4200-A992-B2D6E004305C}"/>
    <cellStyle name="60% - Accent1 3 37 6 2 2" xfId="55337" xr:uid="{5BA2FFA9-3C4F-42DA-9E7F-053C875B2521}"/>
    <cellStyle name="60% - Accent1 3 37 6 3" xfId="46485" xr:uid="{85842E38-0E4A-4184-8656-31856B881CFE}"/>
    <cellStyle name="60% - Accent1 3 37 7" xfId="10548" xr:uid="{16674A99-8120-47A0-A308-45E23B8DAB34}"/>
    <cellStyle name="60% - Accent1 3 37 7 2" xfId="28253" xr:uid="{26D1BA58-2052-4E2C-AEC5-ECBAFC9298FF}"/>
    <cellStyle name="60% - Accent1 3 37 7 2 2" xfId="56930" xr:uid="{6B7C703B-E24C-4DD4-AD57-7B1EBDD83372}"/>
    <cellStyle name="60% - Accent1 3 37 7 3" xfId="39226" xr:uid="{D4974F5C-51ED-4288-A516-9BE13B5291C0}"/>
    <cellStyle name="60% - Accent1 3 37 8" xfId="19401" xr:uid="{7B7ED8CB-895B-4914-AFB0-D7E86408B9B0}"/>
    <cellStyle name="60% - Accent1 3 37 8 2" xfId="48078" xr:uid="{E7060F6D-F623-4C40-9031-C8CBD113D613}"/>
    <cellStyle name="60% - Accent1 3 37 9" xfId="33521" xr:uid="{DEC344C0-3D15-4938-8AA6-8C4BF85A7BB1}"/>
    <cellStyle name="60% - Accent1 3 38" xfId="4858" xr:uid="{666E2916-5447-472B-B800-3773AA978D45}"/>
    <cellStyle name="60% - Accent1 3 38 2" xfId="6209" xr:uid="{56A4C4D4-BC92-4ECB-AE79-E150F8F3F412}"/>
    <cellStyle name="60% - Accent1 3 38 2 2" xfId="11921" xr:uid="{DAA884A4-A411-4145-9897-0815E970C335}"/>
    <cellStyle name="60% - Accent1 3 38 2 2 2" xfId="40599" xr:uid="{3AB1F81B-F136-429B-8957-49B2FC892505}"/>
    <cellStyle name="60% - Accent1 3 38 2 3" xfId="20774" xr:uid="{1D7602D4-9B64-4E54-9DD4-30EB1D84BB37}"/>
    <cellStyle name="60% - Accent1 3 38 2 3 2" xfId="49451" xr:uid="{FBBAEA55-8DAB-4E3F-9D65-E08DDC64ED33}"/>
    <cellStyle name="60% - Accent1 3 38 2 4" xfId="34894" xr:uid="{2EDDDB9E-B749-4D00-BE7D-ECAD419AB4C1}"/>
    <cellStyle name="60% - Accent1 3 38 3" xfId="7626" xr:uid="{5342D488-C6FC-49DA-A3B8-8F16C4C7C95E}"/>
    <cellStyle name="60% - Accent1 3 38 3 2" xfId="13338" xr:uid="{D4CA57F9-78A7-4FF5-99D7-4E8A3145D25E}"/>
    <cellStyle name="60% - Accent1 3 38 3 2 2" xfId="42016" xr:uid="{87F22AFA-563B-4018-A095-3570F66F3A84}"/>
    <cellStyle name="60% - Accent1 3 38 3 3" xfId="22191" xr:uid="{6D5842CC-09C5-4138-993B-5F3460A08432}"/>
    <cellStyle name="60% - Accent1 3 38 3 3 2" xfId="50868" xr:uid="{5E62818B-2F95-4C6B-A10F-2DCEAC8FAE80}"/>
    <cellStyle name="60% - Accent1 3 38 3 4" xfId="36311" xr:uid="{0BBEF9ED-E4E2-4A8F-ADFD-2F65641B9EBC}"/>
    <cellStyle name="60% - Accent1 3 38 4" xfId="9043" xr:uid="{85F8AAB3-44B0-4631-ABEE-CD8C7381405A}"/>
    <cellStyle name="60% - Accent1 3 38 4 2" xfId="14755" xr:uid="{D0DC7543-F9CA-4640-8FF3-7E7767ADAF88}"/>
    <cellStyle name="60% - Accent1 3 38 4 2 2" xfId="43433" xr:uid="{52026AB9-46DE-4962-9B7E-69663CAA85D0}"/>
    <cellStyle name="60% - Accent1 3 38 4 3" xfId="23608" xr:uid="{89B0B078-21E3-4BFA-B05C-F0A157D10907}"/>
    <cellStyle name="60% - Accent1 3 38 4 3 2" xfId="52285" xr:uid="{13BE9394-2CC0-4D51-8D57-DF1F2EA582EB}"/>
    <cellStyle name="60% - Accent1 3 38 4 4" xfId="37728" xr:uid="{1A07C015-C932-4AC1-AFAD-DE9BA3805340}"/>
    <cellStyle name="60% - Accent1 3 38 5" xfId="16270" xr:uid="{155A7B3A-37B0-4B25-B610-B814AC6E8B06}"/>
    <cellStyle name="60% - Accent1 3 38 5 2" xfId="25123" xr:uid="{0469B50D-5E5D-4DBC-B28F-04AC38A1BC32}"/>
    <cellStyle name="60% - Accent1 3 38 5 2 2" xfId="53800" xr:uid="{7A27A325-5C5D-4465-BCF0-E5AEB12DE558}"/>
    <cellStyle name="60% - Accent1 3 38 5 3" xfId="44948" xr:uid="{8FE0780D-044C-4BAC-A495-FF94EDD763F6}"/>
    <cellStyle name="60% - Accent1 3 38 6" xfId="17829" xr:uid="{A8F8FB38-630C-427A-BA41-50271F366F1E}"/>
    <cellStyle name="60% - Accent1 3 38 6 2" xfId="26682" xr:uid="{6277C8AB-9BD0-4062-AB51-2AF6B3B2BEF3}"/>
    <cellStyle name="60% - Accent1 3 38 6 2 2" xfId="55359" xr:uid="{6E8CE103-BD12-4B09-8876-9046756F00C5}"/>
    <cellStyle name="60% - Accent1 3 38 6 3" xfId="46507" xr:uid="{17B1FB41-CB4B-4185-874E-6C88F9FDD99C}"/>
    <cellStyle name="60% - Accent1 3 38 7" xfId="10570" xr:uid="{3C7E50A8-C15C-47C4-8571-5FE271809512}"/>
    <cellStyle name="60% - Accent1 3 38 7 2" xfId="28275" xr:uid="{D60A7677-5C53-48F3-8CA8-96D80EE81E1F}"/>
    <cellStyle name="60% - Accent1 3 38 7 2 2" xfId="56952" xr:uid="{547D8B58-A50C-434C-8CBC-8447648959D1}"/>
    <cellStyle name="60% - Accent1 3 38 7 3" xfId="39248" xr:uid="{47341BE1-4F93-434E-9CC0-4C625A60E3B1}"/>
    <cellStyle name="60% - Accent1 3 38 8" xfId="19423" xr:uid="{F286B9D6-5E46-4BB2-AC6A-3EC594FB53C0}"/>
    <cellStyle name="60% - Accent1 3 38 8 2" xfId="48100" xr:uid="{BF91A7CA-1B88-4BB3-B80C-844390B9987B}"/>
    <cellStyle name="60% - Accent1 3 38 9" xfId="33543" xr:uid="{EA5ACE7A-E852-48C7-AC98-6BFE6BB91622}"/>
    <cellStyle name="60% - Accent1 3 39" xfId="4880" xr:uid="{9C4697B0-8428-4062-9BE3-C5299BC28629}"/>
    <cellStyle name="60% - Accent1 3 39 2" xfId="6231" xr:uid="{3AF7EBC8-2EFB-49EF-8E07-807C48A90199}"/>
    <cellStyle name="60% - Accent1 3 39 2 2" xfId="11943" xr:uid="{33B4F4E9-5575-4B3F-A77E-AD18F4358180}"/>
    <cellStyle name="60% - Accent1 3 39 2 2 2" xfId="40621" xr:uid="{A5EEB749-57DC-4338-B6B8-4F3BF9F28AFB}"/>
    <cellStyle name="60% - Accent1 3 39 2 3" xfId="20796" xr:uid="{0E1966D3-F8F7-475A-9264-57CAA35BD7AC}"/>
    <cellStyle name="60% - Accent1 3 39 2 3 2" xfId="49473" xr:uid="{8EAAC554-6704-4406-A9BB-5B204777BD6A}"/>
    <cellStyle name="60% - Accent1 3 39 2 4" xfId="34916" xr:uid="{810FBB38-1C1A-40CA-BCC6-715EE7272220}"/>
    <cellStyle name="60% - Accent1 3 39 3" xfId="7648" xr:uid="{F1C9305F-871C-4F4A-BEE8-4E88C100D95A}"/>
    <cellStyle name="60% - Accent1 3 39 3 2" xfId="13360" xr:uid="{E423D321-EE08-43A1-907E-C2E730E1C769}"/>
    <cellStyle name="60% - Accent1 3 39 3 2 2" xfId="42038" xr:uid="{21090532-78AE-406C-A87F-98D9C8C39A1B}"/>
    <cellStyle name="60% - Accent1 3 39 3 3" xfId="22213" xr:uid="{D33D3D4D-0EE4-4BD3-9737-26818BF43D82}"/>
    <cellStyle name="60% - Accent1 3 39 3 3 2" xfId="50890" xr:uid="{6444201E-1827-45C6-A0EC-DBAA02CDEF69}"/>
    <cellStyle name="60% - Accent1 3 39 3 4" xfId="36333" xr:uid="{42277BDF-D2EF-4EC2-BB0A-F5BFFD5B0A99}"/>
    <cellStyle name="60% - Accent1 3 39 4" xfId="9065" xr:uid="{5F10EAE6-A1E2-488E-9A29-2FB8B9B67B08}"/>
    <cellStyle name="60% - Accent1 3 39 4 2" xfId="14777" xr:uid="{0A5CF833-4F64-4E27-B163-F77233D338D9}"/>
    <cellStyle name="60% - Accent1 3 39 4 2 2" xfId="43455" xr:uid="{D89137C5-0854-4CF6-B1BC-38CE3F2E29F6}"/>
    <cellStyle name="60% - Accent1 3 39 4 3" xfId="23630" xr:uid="{36E5D27A-4D67-4D18-9407-03B3FA42D1EE}"/>
    <cellStyle name="60% - Accent1 3 39 4 3 2" xfId="52307" xr:uid="{BD63616B-1062-4522-852A-0B7918EE6F02}"/>
    <cellStyle name="60% - Accent1 3 39 4 4" xfId="37750" xr:uid="{BACE1C90-45E3-4B20-8FA5-34C8675AB9B4}"/>
    <cellStyle name="60% - Accent1 3 39 5" xfId="16292" xr:uid="{F04BE66C-3D6F-4B79-81EF-5B0772F95D17}"/>
    <cellStyle name="60% - Accent1 3 39 5 2" xfId="25145" xr:uid="{CA64C73F-2EB9-429D-B5B7-FBAC1214C898}"/>
    <cellStyle name="60% - Accent1 3 39 5 2 2" xfId="53822" xr:uid="{7ECA809C-19E2-47FA-9237-430A49201E1C}"/>
    <cellStyle name="60% - Accent1 3 39 5 3" xfId="44970" xr:uid="{AEEAB2B9-119B-4360-9247-59882E6D6014}"/>
    <cellStyle name="60% - Accent1 3 39 6" xfId="17851" xr:uid="{1E87BA99-7348-4C0A-BAE5-A6A50CA090F5}"/>
    <cellStyle name="60% - Accent1 3 39 6 2" xfId="26704" xr:uid="{1D294CBD-F9E9-4244-901C-AD4C55D9F208}"/>
    <cellStyle name="60% - Accent1 3 39 6 2 2" xfId="55381" xr:uid="{F908512B-37ED-4905-9F65-F179B3C379BF}"/>
    <cellStyle name="60% - Accent1 3 39 6 3" xfId="46529" xr:uid="{37987332-3784-42D3-9B97-446FBC2430A4}"/>
    <cellStyle name="60% - Accent1 3 39 7" xfId="10592" xr:uid="{FD1B7F58-1BEA-4C50-AF72-AEDB2958C12F}"/>
    <cellStyle name="60% - Accent1 3 39 7 2" xfId="28297" xr:uid="{3372F635-04B9-4B06-A6B5-7A9D68113CD0}"/>
    <cellStyle name="60% - Accent1 3 39 7 2 2" xfId="56974" xr:uid="{99BB90F9-79CC-4E11-81EA-2B77DDB54479}"/>
    <cellStyle name="60% - Accent1 3 39 7 3" xfId="39270" xr:uid="{6E09F149-D270-4987-8ED8-3CFC9D9C869B}"/>
    <cellStyle name="60% - Accent1 3 39 8" xfId="19445" xr:uid="{56CB62E3-B6BC-4F34-AB90-26DE33992FE0}"/>
    <cellStyle name="60% - Accent1 3 39 8 2" xfId="48122" xr:uid="{BBA5ABF9-6010-4AFC-80FA-8C589C6A98B7}"/>
    <cellStyle name="60% - Accent1 3 39 9" xfId="33565" xr:uid="{FFC0E24D-811B-4685-A81B-FCC3636C15FB}"/>
    <cellStyle name="60% - Accent1 3 4" xfId="380" xr:uid="{751E8913-BC1B-4344-9BEC-6F32873F707D}"/>
    <cellStyle name="60% - Accent1 3 4 10" xfId="9822" xr:uid="{D41B2522-F30E-4944-B0E4-6AB1BBF52C5F}"/>
    <cellStyle name="60% - Accent1 3 4 10 2" xfId="38500" xr:uid="{AD6C7AE5-D4D4-4438-BA95-5C88AEE6EB35}"/>
    <cellStyle name="60% - Accent1 3 4 11" xfId="18675" xr:uid="{D08EAEF8-78DF-43B1-9254-7B0F34FE31F9}"/>
    <cellStyle name="60% - Accent1 3 4 11 2" xfId="47352" xr:uid="{EDAEA5B7-5ECC-477D-B176-8F37C8ECBF19}"/>
    <cellStyle name="60% - Accent1 3 4 12" xfId="29293" xr:uid="{95AFB690-4340-41D3-A145-F500BDB9EF3D}"/>
    <cellStyle name="60% - Accent1 3 4 2" xfId="489" xr:uid="{F980B06F-64AA-4F51-A15E-823C670D2B36}"/>
    <cellStyle name="60% - Accent1 3 4 2 2" xfId="2443" xr:uid="{1CC01E16-555B-4F59-A6DE-6CBF6EDB8F9C}"/>
    <cellStyle name="60% - Accent1 3 4 2 2 2" xfId="31183" xr:uid="{D11CE3C1-BE50-43B6-9A48-B6C520940CB7}"/>
    <cellStyle name="60% - Accent1 3 4 2 3" xfId="5461" xr:uid="{604EBA41-6157-41EF-B01F-946507C8C24A}"/>
    <cellStyle name="60% - Accent1 3 4 2 3 2" xfId="34146" xr:uid="{020BED17-6DDD-4B85-A14B-0660E9BB5BCC}"/>
    <cellStyle name="60% - Accent1 3 4 2 4" xfId="11173" xr:uid="{6C659616-7B23-451C-B4E8-27490A5F31D6}"/>
    <cellStyle name="60% - Accent1 3 4 2 4 2" xfId="39851" xr:uid="{C3E4BA73-A019-4C96-AE49-263E11235654}"/>
    <cellStyle name="60% - Accent1 3 4 2 5" xfId="20026" xr:uid="{136234C0-E8FF-40C4-B2D8-6786E5FF3860}"/>
    <cellStyle name="60% - Accent1 3 4 2 5 2" xfId="48703" xr:uid="{0A5B0769-F16B-4F32-BFD7-97829D117FAB}"/>
    <cellStyle name="60% - Accent1 3 4 2 6" xfId="29390" xr:uid="{AEDD9D02-BB34-476B-95E5-1E18F92E274F}"/>
    <cellStyle name="60% - Accent1 3 4 3" xfId="608" xr:uid="{DE3B52FF-3B11-43C4-91C7-3AEE939CE69D}"/>
    <cellStyle name="60% - Accent1 3 4 3 2" xfId="2562" xr:uid="{F8C602D9-3078-4D4C-BBCE-FAB300A587E2}"/>
    <cellStyle name="60% - Accent1 3 4 3 2 2" xfId="31302" xr:uid="{062EC914-AE12-450D-B344-97D997571E11}"/>
    <cellStyle name="60% - Accent1 3 4 3 3" xfId="6878" xr:uid="{8766D497-AEB6-4B8D-AF62-0712358AC7C4}"/>
    <cellStyle name="60% - Accent1 3 4 3 3 2" xfId="35563" xr:uid="{DED95537-3767-484C-9CAB-75D7AFDBEEBE}"/>
    <cellStyle name="60% - Accent1 3 4 3 4" xfId="12590" xr:uid="{1FBAE2E9-0C15-40A1-AAB6-E1A2B7121688}"/>
    <cellStyle name="60% - Accent1 3 4 3 4 2" xfId="41268" xr:uid="{67410C66-82EE-4888-A37C-2F4B6AA692BD}"/>
    <cellStyle name="60% - Accent1 3 4 3 5" xfId="21443" xr:uid="{AE6F5369-1472-4BAD-9613-8AC20C2664A1}"/>
    <cellStyle name="60% - Accent1 3 4 3 5 2" xfId="50120" xr:uid="{484D5335-C67C-445D-B070-16DA3E2AD88E}"/>
    <cellStyle name="60% - Accent1 3 4 3 6" xfId="29509" xr:uid="{192C5480-2318-4626-B993-5724E97AF37C}"/>
    <cellStyle name="60% - Accent1 3 4 4" xfId="749" xr:uid="{0846639B-6F79-4623-AB78-60683AA7E790}"/>
    <cellStyle name="60% - Accent1 3 4 4 2" xfId="2703" xr:uid="{5E6FA947-3537-41D9-AF25-34FEED5AA589}"/>
    <cellStyle name="60% - Accent1 3 4 4 2 2" xfId="31443" xr:uid="{22B7A567-FA53-4AC1-9BFB-250CEEC4B963}"/>
    <cellStyle name="60% - Accent1 3 4 4 3" xfId="8295" xr:uid="{B1911DA2-836D-437E-A02F-DCBE241F25CF}"/>
    <cellStyle name="60% - Accent1 3 4 4 3 2" xfId="36980" xr:uid="{1A7E6A0C-1E57-4AB1-B866-14633B142AAB}"/>
    <cellStyle name="60% - Accent1 3 4 4 4" xfId="14007" xr:uid="{9F824AA1-AE66-4CF3-AD2C-50E4CF64E38B}"/>
    <cellStyle name="60% - Accent1 3 4 4 4 2" xfId="42685" xr:uid="{FA1FC0CA-42A1-4D32-91C9-75FF9E6C86E5}"/>
    <cellStyle name="60% - Accent1 3 4 4 5" xfId="22860" xr:uid="{11DB0732-45A2-4B38-8D8A-3DAD49BAE8FA}"/>
    <cellStyle name="60% - Accent1 3 4 4 5 2" xfId="51537" xr:uid="{53C8D0AB-CA10-437E-8C00-EBD8A14965DA}"/>
    <cellStyle name="60% - Accent1 3 4 4 6" xfId="29650" xr:uid="{315E4B4D-B91B-438D-A848-6F2BA1474222}"/>
    <cellStyle name="60% - Accent1 3 4 5" xfId="1022" xr:uid="{460F62A8-9D37-4D44-82E3-2495EF574150}"/>
    <cellStyle name="60% - Accent1 3 4 5 2" xfId="2976" xr:uid="{E8801CF0-08B8-461B-B68C-F216111BE4D8}"/>
    <cellStyle name="60% - Accent1 3 4 5 2 2" xfId="31716" xr:uid="{66EACF48-513D-49A4-9959-688B190EA419}"/>
    <cellStyle name="60% - Accent1 3 4 5 3" xfId="15522" xr:uid="{4255EB00-4BF5-489A-80F0-4FE3804614D8}"/>
    <cellStyle name="60% - Accent1 3 4 5 3 2" xfId="44200" xr:uid="{931F61DE-4EEE-4116-9F0C-EC35CB1AA46E}"/>
    <cellStyle name="60% - Accent1 3 4 5 4" xfId="24375" xr:uid="{5A25D871-EE99-4185-8A40-299396F1A33D}"/>
    <cellStyle name="60% - Accent1 3 4 5 4 2" xfId="53052" xr:uid="{2B9B0719-4B94-4598-8636-D42F31FF28B6}"/>
    <cellStyle name="60% - Accent1 3 4 5 5" xfId="29923" xr:uid="{B8BCB44B-3E72-44EB-9F56-31D845415314}"/>
    <cellStyle name="60% - Accent1 3 4 6" xfId="1317" xr:uid="{0A197D4B-6A77-4146-9E9A-65322FF25A9E}"/>
    <cellStyle name="60% - Accent1 3 4 6 2" xfId="3271" xr:uid="{83158884-9B96-4110-91DF-F00FFA7F128F}"/>
    <cellStyle name="60% - Accent1 3 4 6 2 2" xfId="32011" xr:uid="{1DDFA24E-7901-4E1D-B35A-949750D3E852}"/>
    <cellStyle name="60% - Accent1 3 4 6 3" xfId="17081" xr:uid="{3F60F63F-DB6C-457C-AD97-C71B3D823F3F}"/>
    <cellStyle name="60% - Accent1 3 4 6 3 2" xfId="45759" xr:uid="{AA99AE33-C01A-439C-8F09-CDF91F6732C6}"/>
    <cellStyle name="60% - Accent1 3 4 6 4" xfId="25934" xr:uid="{64C1AFE8-3C0F-4D9F-AB6A-0938B4E5B546}"/>
    <cellStyle name="60% - Accent1 3 4 6 4 2" xfId="54611" xr:uid="{6BD8E293-48A2-41C1-B6DC-2B28CCCC4E27}"/>
    <cellStyle name="60% - Accent1 3 4 6 5" xfId="30218" xr:uid="{D179E61D-8F5A-4CB1-921F-A947E2B2BB51}"/>
    <cellStyle name="60% - Accent1 3 4 7" xfId="1656" xr:uid="{DDA0C16D-2E08-4C3C-9AFC-BD12E59137E9}"/>
    <cellStyle name="60% - Accent1 3 4 7 2" xfId="3610" xr:uid="{8C00C1EA-58FD-4BAD-AADC-81696F4E698F}"/>
    <cellStyle name="60% - Accent1 3 4 7 2 2" xfId="32350" xr:uid="{C72FCD2C-6442-455B-B1D1-26EA5CAA0499}"/>
    <cellStyle name="60% - Accent1 3 4 7 3" xfId="27527" xr:uid="{CCF743CC-1D76-439B-860D-6E924A152C29}"/>
    <cellStyle name="60% - Accent1 3 4 7 3 2" xfId="56204" xr:uid="{83C53F61-AC09-43A5-9BC6-51D191FFAC5C}"/>
    <cellStyle name="60% - Accent1 3 4 7 4" xfId="30557" xr:uid="{24418C72-AEEA-4C7B-A954-629C1C5AB16E}"/>
    <cellStyle name="60% - Accent1 3 4 8" xfId="2346" xr:uid="{82CD6CE0-3D4D-41AD-919F-F5E85F7BF3D3}"/>
    <cellStyle name="60% - Accent1 3 4 8 2" xfId="31086" xr:uid="{5BACB522-3518-41D4-A7CD-62AD4D7D2E48}"/>
    <cellStyle name="60% - Accent1 3 4 9" xfId="4110" xr:uid="{B6BFA5B3-C04B-4D9F-A6D7-ACCD08DDD8E8}"/>
    <cellStyle name="60% - Accent1 3 4 9 2" xfId="32795" xr:uid="{E6D9FAB5-9B5D-4304-99F9-E36F27E47CD5}"/>
    <cellStyle name="60% - Accent1 3 40" xfId="4902" xr:uid="{5EA61E8B-763B-4A25-86A7-FFF4B19BA922}"/>
    <cellStyle name="60% - Accent1 3 40 2" xfId="6253" xr:uid="{2F6706E1-7294-4D8F-AD3B-CBF81B245350}"/>
    <cellStyle name="60% - Accent1 3 40 2 2" xfId="11965" xr:uid="{A90A012F-2C07-403C-A029-281BF3A3796E}"/>
    <cellStyle name="60% - Accent1 3 40 2 2 2" xfId="40643" xr:uid="{0B59422B-6087-4D6E-81DF-A68DECBA422A}"/>
    <cellStyle name="60% - Accent1 3 40 2 3" xfId="20818" xr:uid="{A4BCCB0D-E55C-4F57-82D7-E392A888DBDC}"/>
    <cellStyle name="60% - Accent1 3 40 2 3 2" xfId="49495" xr:uid="{9A3B9CCC-B6EB-4172-B024-3EAD1E574BE2}"/>
    <cellStyle name="60% - Accent1 3 40 2 4" xfId="34938" xr:uid="{023951FC-7761-4076-BD0E-14D5BA4D93C9}"/>
    <cellStyle name="60% - Accent1 3 40 3" xfId="7670" xr:uid="{A3AE966B-A345-482C-865D-165DF88410FA}"/>
    <cellStyle name="60% - Accent1 3 40 3 2" xfId="13382" xr:uid="{253620AE-67A3-468B-BCB2-583701F4FE78}"/>
    <cellStyle name="60% - Accent1 3 40 3 2 2" xfId="42060" xr:uid="{1A19E8D7-9799-4085-8AC4-3431F5F55DF6}"/>
    <cellStyle name="60% - Accent1 3 40 3 3" xfId="22235" xr:uid="{9449F230-BED3-4018-9842-D3F740818B3E}"/>
    <cellStyle name="60% - Accent1 3 40 3 3 2" xfId="50912" xr:uid="{4D398EA2-9F82-4224-8BFA-1A163973016A}"/>
    <cellStyle name="60% - Accent1 3 40 3 4" xfId="36355" xr:uid="{D2B030E7-49A3-4E86-BC26-6A2008183B02}"/>
    <cellStyle name="60% - Accent1 3 40 4" xfId="9087" xr:uid="{18D984A7-6D8B-4E3F-BC0B-37043352EEE4}"/>
    <cellStyle name="60% - Accent1 3 40 4 2" xfId="14799" xr:uid="{C9434083-576B-478E-B55B-E23EA19ED6D4}"/>
    <cellStyle name="60% - Accent1 3 40 4 2 2" xfId="43477" xr:uid="{9B6E4DEE-DC93-4FD8-88CB-00B1F4C11373}"/>
    <cellStyle name="60% - Accent1 3 40 4 3" xfId="23652" xr:uid="{7306C3BF-3BFD-417A-B9A9-39D6BF82B567}"/>
    <cellStyle name="60% - Accent1 3 40 4 3 2" xfId="52329" xr:uid="{E745AE6C-524E-4C69-ABBF-0C92EA7099FA}"/>
    <cellStyle name="60% - Accent1 3 40 4 4" xfId="37772" xr:uid="{581DB12F-5963-4550-BF0D-89ACDFB7C882}"/>
    <cellStyle name="60% - Accent1 3 40 5" xfId="16314" xr:uid="{F65EDDC7-CD5E-4750-9898-A967C6178563}"/>
    <cellStyle name="60% - Accent1 3 40 5 2" xfId="25167" xr:uid="{A723E18F-84CE-4985-A826-A1780BC479BF}"/>
    <cellStyle name="60% - Accent1 3 40 5 2 2" xfId="53844" xr:uid="{4501A33B-9F1C-48B5-B786-A14789FEB656}"/>
    <cellStyle name="60% - Accent1 3 40 5 3" xfId="44992" xr:uid="{BE38C567-AC19-4DFA-ACFD-8A9282E07FCF}"/>
    <cellStyle name="60% - Accent1 3 40 6" xfId="17873" xr:uid="{ED033F49-F3B6-4B5C-9DFB-83E49BA10823}"/>
    <cellStyle name="60% - Accent1 3 40 6 2" xfId="26726" xr:uid="{6141D53C-F552-4B25-9A20-A0537C00DEFC}"/>
    <cellStyle name="60% - Accent1 3 40 6 2 2" xfId="55403" xr:uid="{F2483579-56E2-44A6-ACE8-CA4FBAA19F52}"/>
    <cellStyle name="60% - Accent1 3 40 6 3" xfId="46551" xr:uid="{97AC0E65-707A-4EE0-9CEA-6C5BA520BF43}"/>
    <cellStyle name="60% - Accent1 3 40 7" xfId="10614" xr:uid="{9B821221-E930-4CEA-AB50-B1B55197EC3F}"/>
    <cellStyle name="60% - Accent1 3 40 7 2" xfId="28319" xr:uid="{9A4E389D-2048-4492-86A8-7A3B5BAF518A}"/>
    <cellStyle name="60% - Accent1 3 40 7 2 2" xfId="56996" xr:uid="{F9B8887F-0D1B-4757-8AF0-41AD984FFACB}"/>
    <cellStyle name="60% - Accent1 3 40 7 3" xfId="39292" xr:uid="{ABB0D07D-8BD8-407D-BB99-CBACC0CA496D}"/>
    <cellStyle name="60% - Accent1 3 40 8" xfId="19467" xr:uid="{8BC8B475-3F29-44B5-9250-635D2EB6F736}"/>
    <cellStyle name="60% - Accent1 3 40 8 2" xfId="48144" xr:uid="{27820EEC-058F-4BA9-994D-8139A7B58588}"/>
    <cellStyle name="60% - Accent1 3 40 9" xfId="33587" xr:uid="{5E940576-9BA0-4888-BE11-6FD880CC3280}"/>
    <cellStyle name="60% - Accent1 3 41" xfId="4924" xr:uid="{1CD69164-A310-411D-A969-1A82093343BE}"/>
    <cellStyle name="60% - Accent1 3 41 2" xfId="6275" xr:uid="{685F6517-3A45-4AFE-AAFC-157E145EBE52}"/>
    <cellStyle name="60% - Accent1 3 41 2 2" xfId="11987" xr:uid="{A8F2BED8-4BAB-4F1A-80D7-D60FA5DA8FB8}"/>
    <cellStyle name="60% - Accent1 3 41 2 2 2" xfId="40665" xr:uid="{7C676CEF-7009-4BD8-9D8C-7FB909FD7E70}"/>
    <cellStyle name="60% - Accent1 3 41 2 3" xfId="20840" xr:uid="{F98A38CF-2928-474F-8111-320ED7DF0330}"/>
    <cellStyle name="60% - Accent1 3 41 2 3 2" xfId="49517" xr:uid="{AE61BF72-8BD7-406E-B73A-38AD666DB429}"/>
    <cellStyle name="60% - Accent1 3 41 2 4" xfId="34960" xr:uid="{552BC73E-A994-42A5-BCFB-F90256DEA6AA}"/>
    <cellStyle name="60% - Accent1 3 41 3" xfId="7692" xr:uid="{2623BE4C-D193-4BCB-9E7F-35C4AA81594A}"/>
    <cellStyle name="60% - Accent1 3 41 3 2" xfId="13404" xr:uid="{29ECC3E4-A9AE-4679-A43B-E040AD70FDE7}"/>
    <cellStyle name="60% - Accent1 3 41 3 2 2" xfId="42082" xr:uid="{140B4E62-50B7-4EC1-B177-771561BCD451}"/>
    <cellStyle name="60% - Accent1 3 41 3 3" xfId="22257" xr:uid="{AB3B732B-E975-4CB4-B6FF-25FE222A3759}"/>
    <cellStyle name="60% - Accent1 3 41 3 3 2" xfId="50934" xr:uid="{C31AF9B3-6A28-48B1-BDA1-D64499FD3C00}"/>
    <cellStyle name="60% - Accent1 3 41 3 4" xfId="36377" xr:uid="{B69E7E33-7713-4E3A-99A9-C79481CF2780}"/>
    <cellStyle name="60% - Accent1 3 41 4" xfId="9109" xr:uid="{FDCABBF5-5779-4AE0-A388-288F96A0BFC8}"/>
    <cellStyle name="60% - Accent1 3 41 4 2" xfId="14821" xr:uid="{D2E3142F-8F2D-41F8-BE0C-26C8B1C27527}"/>
    <cellStyle name="60% - Accent1 3 41 4 2 2" xfId="43499" xr:uid="{79E2B5CC-19D8-4288-8437-C5839D19A82F}"/>
    <cellStyle name="60% - Accent1 3 41 4 3" xfId="23674" xr:uid="{53E31DD9-CA8B-47F9-A3F7-1C127CEE91B8}"/>
    <cellStyle name="60% - Accent1 3 41 4 3 2" xfId="52351" xr:uid="{3FF62F90-8EC1-4721-983B-11DC347E9E40}"/>
    <cellStyle name="60% - Accent1 3 41 4 4" xfId="37794" xr:uid="{4381443E-4D43-4ECD-A14A-C75267E21825}"/>
    <cellStyle name="60% - Accent1 3 41 5" xfId="16336" xr:uid="{5011E9D1-DE11-490C-AB06-A398BC087014}"/>
    <cellStyle name="60% - Accent1 3 41 5 2" xfId="25189" xr:uid="{CD6919BB-A780-4C62-A2BA-694E9266963A}"/>
    <cellStyle name="60% - Accent1 3 41 5 2 2" xfId="53866" xr:uid="{1D2ED2E0-FFEA-47CE-927A-A6459188E5FB}"/>
    <cellStyle name="60% - Accent1 3 41 5 3" xfId="45014" xr:uid="{55858B9C-977C-4965-B888-F99200F0E7E8}"/>
    <cellStyle name="60% - Accent1 3 41 6" xfId="17895" xr:uid="{24CA8965-DD7E-4224-8467-3FB8E874FFCE}"/>
    <cellStyle name="60% - Accent1 3 41 6 2" xfId="26748" xr:uid="{D5D8385D-2A36-4C07-BD80-3903975F9A4C}"/>
    <cellStyle name="60% - Accent1 3 41 6 2 2" xfId="55425" xr:uid="{52777F13-18E0-46E0-8548-CD247D1FEA1A}"/>
    <cellStyle name="60% - Accent1 3 41 6 3" xfId="46573" xr:uid="{BA7968B1-D3FA-4751-A187-808CCF034C08}"/>
    <cellStyle name="60% - Accent1 3 41 7" xfId="10636" xr:uid="{95340327-E156-4C88-A57D-30A581FE375A}"/>
    <cellStyle name="60% - Accent1 3 41 7 2" xfId="28341" xr:uid="{3EE05457-FDF0-4674-8AD6-2831971BFDBA}"/>
    <cellStyle name="60% - Accent1 3 41 7 2 2" xfId="57018" xr:uid="{10FED71F-4B4B-4F33-A2CC-7831A64CFB83}"/>
    <cellStyle name="60% - Accent1 3 41 7 3" xfId="39314" xr:uid="{23CF27DE-0794-4E22-89C9-CA70B742B268}"/>
    <cellStyle name="60% - Accent1 3 41 8" xfId="19489" xr:uid="{4FC71DEB-FEE1-4A8C-9846-631A8E889709}"/>
    <cellStyle name="60% - Accent1 3 41 8 2" xfId="48166" xr:uid="{C3A0B0B0-1458-4506-8360-D91C75EE7251}"/>
    <cellStyle name="60% - Accent1 3 41 9" xfId="33609" xr:uid="{D5427721-585F-49CE-964D-EC7DABC44792}"/>
    <cellStyle name="60% - Accent1 3 42" xfId="4946" xr:uid="{56BB1417-9557-4061-8491-B55E99469D44}"/>
    <cellStyle name="60% - Accent1 3 42 2" xfId="6297" xr:uid="{93694FD1-44B3-4520-8BA2-2D336949E3D4}"/>
    <cellStyle name="60% - Accent1 3 42 2 2" xfId="12009" xr:uid="{03F6C843-D23A-47BC-BD38-412BA9FC5BD2}"/>
    <cellStyle name="60% - Accent1 3 42 2 2 2" xfId="40687" xr:uid="{BBA937E8-A470-4B7B-AC79-9F29946128E6}"/>
    <cellStyle name="60% - Accent1 3 42 2 3" xfId="20862" xr:uid="{FF674BAB-BA72-4534-9A9F-23D1D9A37B81}"/>
    <cellStyle name="60% - Accent1 3 42 2 3 2" xfId="49539" xr:uid="{CC03AB88-E64C-43C9-9B4F-1E3C39FE314D}"/>
    <cellStyle name="60% - Accent1 3 42 2 4" xfId="34982" xr:uid="{F8F86770-9DEE-41A0-AC66-886533A83FD9}"/>
    <cellStyle name="60% - Accent1 3 42 3" xfId="7714" xr:uid="{65AD1C49-2E88-468C-A657-ECE0757E8E86}"/>
    <cellStyle name="60% - Accent1 3 42 3 2" xfId="13426" xr:uid="{D7136213-0E75-4C43-B533-027BC50D90F5}"/>
    <cellStyle name="60% - Accent1 3 42 3 2 2" xfId="42104" xr:uid="{E2743FF3-CBFD-4463-91C1-626F958CA6C8}"/>
    <cellStyle name="60% - Accent1 3 42 3 3" xfId="22279" xr:uid="{D09D4D09-9699-42B4-A693-B8DD7CD9332B}"/>
    <cellStyle name="60% - Accent1 3 42 3 3 2" xfId="50956" xr:uid="{4716F33A-D4F7-4283-B995-90BC83C5B711}"/>
    <cellStyle name="60% - Accent1 3 42 3 4" xfId="36399" xr:uid="{188446A2-9963-4161-85CD-94133ACD5194}"/>
    <cellStyle name="60% - Accent1 3 42 4" xfId="9131" xr:uid="{7456E9CD-9A86-4DC3-9FE9-43469884B5C8}"/>
    <cellStyle name="60% - Accent1 3 42 4 2" xfId="14843" xr:uid="{5B29D17A-46BC-4EB1-AEE3-346BA0E1565F}"/>
    <cellStyle name="60% - Accent1 3 42 4 2 2" xfId="43521" xr:uid="{145F5A18-7DA8-4C42-BBC8-A50C48AB6C7B}"/>
    <cellStyle name="60% - Accent1 3 42 4 3" xfId="23696" xr:uid="{D793A552-13F4-40A0-985B-27904F807F83}"/>
    <cellStyle name="60% - Accent1 3 42 4 3 2" xfId="52373" xr:uid="{D103FFFE-5312-4F6E-88C1-725C51AE7E42}"/>
    <cellStyle name="60% - Accent1 3 42 4 4" xfId="37816" xr:uid="{C19D541F-D5E4-4C55-9ACC-4B5DD9363BF7}"/>
    <cellStyle name="60% - Accent1 3 42 5" xfId="16358" xr:uid="{4876BA80-7351-4F30-9FFB-52D3C6343151}"/>
    <cellStyle name="60% - Accent1 3 42 5 2" xfId="25211" xr:uid="{6C7F45AC-E1C5-4C95-AA18-C9D8A4500C71}"/>
    <cellStyle name="60% - Accent1 3 42 5 2 2" xfId="53888" xr:uid="{F188E7A4-8597-4D23-8651-D83D79264661}"/>
    <cellStyle name="60% - Accent1 3 42 5 3" xfId="45036" xr:uid="{5BD09BC3-6FEA-4E20-83A8-6040CC8A052E}"/>
    <cellStyle name="60% - Accent1 3 42 6" xfId="17917" xr:uid="{1CB1C7EE-94B8-4C2B-8DB7-3E09B2B4C94F}"/>
    <cellStyle name="60% - Accent1 3 42 6 2" xfId="26770" xr:uid="{C2FA43F7-4E72-4120-A9D6-03346CF39C6E}"/>
    <cellStyle name="60% - Accent1 3 42 6 2 2" xfId="55447" xr:uid="{EFB974B3-98DB-485D-B1EF-B1F6264C23BB}"/>
    <cellStyle name="60% - Accent1 3 42 6 3" xfId="46595" xr:uid="{5F8EDABF-938D-413F-8B1D-44391F8DFC9B}"/>
    <cellStyle name="60% - Accent1 3 42 7" xfId="10658" xr:uid="{9E0DB82D-28EF-4406-9B0B-D8CF343CE593}"/>
    <cellStyle name="60% - Accent1 3 42 7 2" xfId="28363" xr:uid="{820A5EEE-692B-4D69-B638-765F46CC23DE}"/>
    <cellStyle name="60% - Accent1 3 42 7 2 2" xfId="57040" xr:uid="{DF7CB2C4-0EF1-4481-9394-957E4495EC68}"/>
    <cellStyle name="60% - Accent1 3 42 7 3" xfId="39336" xr:uid="{1711D433-6EB9-4CE6-A5C1-CD7BA7006F29}"/>
    <cellStyle name="60% - Accent1 3 42 8" xfId="19511" xr:uid="{8EEE04CC-F7F2-417C-8D0F-DB1C5F750F45}"/>
    <cellStyle name="60% - Accent1 3 42 8 2" xfId="48188" xr:uid="{96DF15A7-9548-4D68-A64F-E9F5144D3FC0}"/>
    <cellStyle name="60% - Accent1 3 42 9" xfId="33631" xr:uid="{7790D5D7-C771-4145-826E-82C52E7D05ED}"/>
    <cellStyle name="60% - Accent1 3 43" xfId="4968" xr:uid="{FC6079F9-B1E3-4983-94CD-A2FE3837057A}"/>
    <cellStyle name="60% - Accent1 3 43 2" xfId="6319" xr:uid="{13074E6D-DD87-49C2-B918-ACA19AFA4596}"/>
    <cellStyle name="60% - Accent1 3 43 2 2" xfId="12031" xr:uid="{E965A753-D9BF-416D-8091-21A37ED1A57B}"/>
    <cellStyle name="60% - Accent1 3 43 2 2 2" xfId="40709" xr:uid="{A8191208-D95C-4285-8DAC-8966664FC0DC}"/>
    <cellStyle name="60% - Accent1 3 43 2 3" xfId="20884" xr:uid="{4581901B-0999-47D8-856C-7734CD5C0646}"/>
    <cellStyle name="60% - Accent1 3 43 2 3 2" xfId="49561" xr:uid="{EA1888C2-9ACC-4925-8FE1-4C815E1ED359}"/>
    <cellStyle name="60% - Accent1 3 43 2 4" xfId="35004" xr:uid="{D9EEC381-D2B0-4D05-91F0-7AA2EC427E77}"/>
    <cellStyle name="60% - Accent1 3 43 3" xfId="7736" xr:uid="{1F976B93-1BE5-4DE1-B5EC-F466EE4B14C1}"/>
    <cellStyle name="60% - Accent1 3 43 3 2" xfId="13448" xr:uid="{8226E94A-B261-4BC2-AEDD-2FA56F51D5B0}"/>
    <cellStyle name="60% - Accent1 3 43 3 2 2" xfId="42126" xr:uid="{388E2E19-CD50-4F35-8EE9-B842AD87585F}"/>
    <cellStyle name="60% - Accent1 3 43 3 3" xfId="22301" xr:uid="{3CA7B852-FA8B-4CEA-BE50-DA332C2B7017}"/>
    <cellStyle name="60% - Accent1 3 43 3 3 2" xfId="50978" xr:uid="{F85CB879-D15E-4419-9D61-957D803C2907}"/>
    <cellStyle name="60% - Accent1 3 43 3 4" xfId="36421" xr:uid="{A12FE22C-EAA3-4F59-81CB-23FD34551069}"/>
    <cellStyle name="60% - Accent1 3 43 4" xfId="9153" xr:uid="{079C9B7F-71CF-48E9-A585-A59DF7EDEB5D}"/>
    <cellStyle name="60% - Accent1 3 43 4 2" xfId="14865" xr:uid="{605768FA-CC97-4F4E-B955-9A90DF5F82D5}"/>
    <cellStyle name="60% - Accent1 3 43 4 2 2" xfId="43543" xr:uid="{6727F467-2EC6-4C6A-B525-DC71F8EC77F9}"/>
    <cellStyle name="60% - Accent1 3 43 4 3" xfId="23718" xr:uid="{B5802A8F-D2B8-4F48-9797-713CB6D93A81}"/>
    <cellStyle name="60% - Accent1 3 43 4 3 2" xfId="52395" xr:uid="{6B3CE29C-8FFC-4904-AC76-DBEC7B5E551F}"/>
    <cellStyle name="60% - Accent1 3 43 4 4" xfId="37838" xr:uid="{D7ABF26A-CE59-4389-97C4-B98F315F0220}"/>
    <cellStyle name="60% - Accent1 3 43 5" xfId="16380" xr:uid="{78D834FF-E382-4A73-8459-96E396F7529D}"/>
    <cellStyle name="60% - Accent1 3 43 5 2" xfId="25233" xr:uid="{0F323962-BD58-4171-8927-7818C55C966D}"/>
    <cellStyle name="60% - Accent1 3 43 5 2 2" xfId="53910" xr:uid="{5238DCC8-642F-4B29-8CAB-EF1FE96740F0}"/>
    <cellStyle name="60% - Accent1 3 43 5 3" xfId="45058" xr:uid="{16CA44F8-A1DE-426B-BE35-CA5C9D9EEAF5}"/>
    <cellStyle name="60% - Accent1 3 43 6" xfId="17939" xr:uid="{9B164CFC-281E-4713-8BCE-BD7420740CC6}"/>
    <cellStyle name="60% - Accent1 3 43 6 2" xfId="26792" xr:uid="{8ACCED75-B93E-452F-B2AD-5AB49667D1E9}"/>
    <cellStyle name="60% - Accent1 3 43 6 2 2" xfId="55469" xr:uid="{88369DCA-A23D-46BE-8445-5818333EAC25}"/>
    <cellStyle name="60% - Accent1 3 43 6 3" xfId="46617" xr:uid="{25D6354E-BBD9-412B-86E5-C19EBE21829F}"/>
    <cellStyle name="60% - Accent1 3 43 7" xfId="10680" xr:uid="{BD36AC57-BF0D-44F9-846F-96F87C7372A5}"/>
    <cellStyle name="60% - Accent1 3 43 7 2" xfId="28385" xr:uid="{A0950A72-F2D5-4710-ACBB-13DF179B8E6A}"/>
    <cellStyle name="60% - Accent1 3 43 7 2 2" xfId="57062" xr:uid="{AA7D5B3C-0895-4851-A50D-86FEE084BC31}"/>
    <cellStyle name="60% - Accent1 3 43 7 3" xfId="39358" xr:uid="{10ABEE4C-91AB-4748-BC25-5541B6092AC1}"/>
    <cellStyle name="60% - Accent1 3 43 8" xfId="19533" xr:uid="{154BB8A1-EE5D-4BA3-B738-98FF5F5C1C84}"/>
    <cellStyle name="60% - Accent1 3 43 8 2" xfId="48210" xr:uid="{7547C93C-7459-4E86-BAA9-5FFBB0C501A8}"/>
    <cellStyle name="60% - Accent1 3 43 9" xfId="33653" xr:uid="{7F405325-0854-4747-8904-03156DF1D685}"/>
    <cellStyle name="60% - Accent1 3 44" xfId="4990" xr:uid="{C6CA746F-CEA4-4849-8B3C-E625ED86E885}"/>
    <cellStyle name="60% - Accent1 3 44 2" xfId="6341" xr:uid="{070BEAAB-C5A0-42F7-97E9-2388C1CF15F2}"/>
    <cellStyle name="60% - Accent1 3 44 2 2" xfId="12053" xr:uid="{E10D45AF-D4DB-42C1-95B2-1F2E1A6D8654}"/>
    <cellStyle name="60% - Accent1 3 44 2 2 2" xfId="40731" xr:uid="{EDA83522-A669-48E7-811D-7360917CA120}"/>
    <cellStyle name="60% - Accent1 3 44 2 3" xfId="20906" xr:uid="{E5A64D15-A75F-470C-A524-506B65D40F1A}"/>
    <cellStyle name="60% - Accent1 3 44 2 3 2" xfId="49583" xr:uid="{BECD86D1-50D8-4C21-8808-DA61175C9622}"/>
    <cellStyle name="60% - Accent1 3 44 2 4" xfId="35026" xr:uid="{D967D9BE-83EF-49C1-B49B-710D50AA7834}"/>
    <cellStyle name="60% - Accent1 3 44 3" xfId="7758" xr:uid="{D632BA57-8593-48E8-B223-3EDF63D29F73}"/>
    <cellStyle name="60% - Accent1 3 44 3 2" xfId="13470" xr:uid="{09021428-77CF-46F8-8744-626B09DA6FCC}"/>
    <cellStyle name="60% - Accent1 3 44 3 2 2" xfId="42148" xr:uid="{BECED60A-256F-4E48-BBF1-CC28ECF8DC9E}"/>
    <cellStyle name="60% - Accent1 3 44 3 3" xfId="22323" xr:uid="{529B8C55-A29E-4163-A155-84524D7F561A}"/>
    <cellStyle name="60% - Accent1 3 44 3 3 2" xfId="51000" xr:uid="{738E3D30-DDB2-46E3-970E-0739E9040961}"/>
    <cellStyle name="60% - Accent1 3 44 3 4" xfId="36443" xr:uid="{A81F6D1A-C440-4CD3-A764-17A7F37FC79F}"/>
    <cellStyle name="60% - Accent1 3 44 4" xfId="9175" xr:uid="{63174B47-5A8A-4B5A-8B63-9D50C10A15C5}"/>
    <cellStyle name="60% - Accent1 3 44 4 2" xfId="14887" xr:uid="{733A738E-02B7-4594-9FC4-53BB5A7E9405}"/>
    <cellStyle name="60% - Accent1 3 44 4 2 2" xfId="43565" xr:uid="{514C18BF-3315-41F3-891A-DA76C3D789C2}"/>
    <cellStyle name="60% - Accent1 3 44 4 3" xfId="23740" xr:uid="{7ACF4B88-0F42-4DBB-95A3-050D655A3B92}"/>
    <cellStyle name="60% - Accent1 3 44 4 3 2" xfId="52417" xr:uid="{A25F5742-EF25-4062-9E8D-56B09B98A5D6}"/>
    <cellStyle name="60% - Accent1 3 44 4 4" xfId="37860" xr:uid="{EB161529-2251-4B17-AA04-786E11FF0CBE}"/>
    <cellStyle name="60% - Accent1 3 44 5" xfId="16402" xr:uid="{3B99C866-098D-4F8B-ADEE-35236E7D4F0F}"/>
    <cellStyle name="60% - Accent1 3 44 5 2" xfId="25255" xr:uid="{7BC013B8-DDC4-469D-9449-7C9BD417A6B5}"/>
    <cellStyle name="60% - Accent1 3 44 5 2 2" xfId="53932" xr:uid="{4D61B3B8-ED55-4879-A9D5-EFA540340AA3}"/>
    <cellStyle name="60% - Accent1 3 44 5 3" xfId="45080" xr:uid="{514EB8A3-70EC-41A4-9790-E87B1A3F3AA6}"/>
    <cellStyle name="60% - Accent1 3 44 6" xfId="17961" xr:uid="{3B1766D8-E491-4732-949E-9A405589A445}"/>
    <cellStyle name="60% - Accent1 3 44 6 2" xfId="26814" xr:uid="{EDF81058-6172-44E6-9665-4CFCCC69E72A}"/>
    <cellStyle name="60% - Accent1 3 44 6 2 2" xfId="55491" xr:uid="{F8E814B3-7A7F-4095-9C5B-0058D3E678D2}"/>
    <cellStyle name="60% - Accent1 3 44 6 3" xfId="46639" xr:uid="{76DE3B08-DD2A-4CE1-BB73-8C226DEB101F}"/>
    <cellStyle name="60% - Accent1 3 44 7" xfId="10702" xr:uid="{B8D4E153-CB9D-4EC7-94E1-2F4273AB7396}"/>
    <cellStyle name="60% - Accent1 3 44 7 2" xfId="28407" xr:uid="{6A1C4D8D-133F-468C-91D3-124D258E88ED}"/>
    <cellStyle name="60% - Accent1 3 44 7 2 2" xfId="57084" xr:uid="{4FC68F66-358F-42D8-9F58-2579F1534588}"/>
    <cellStyle name="60% - Accent1 3 44 7 3" xfId="39380" xr:uid="{A9ACE05D-163D-4B64-AB3B-191D7A2787BC}"/>
    <cellStyle name="60% - Accent1 3 44 8" xfId="19555" xr:uid="{A33842BC-2A07-49A9-A303-B49708271C1F}"/>
    <cellStyle name="60% - Accent1 3 44 8 2" xfId="48232" xr:uid="{B2E2E780-629C-45D4-9C6F-59EEB5976836}"/>
    <cellStyle name="60% - Accent1 3 44 9" xfId="33675" xr:uid="{CAFECDF4-63AE-46EF-89C6-579473D9AD97}"/>
    <cellStyle name="60% - Accent1 3 45" xfId="5012" xr:uid="{2C6E429E-AB9A-4C9B-8FC0-F6881FA238C2}"/>
    <cellStyle name="60% - Accent1 3 45 2" xfId="6363" xr:uid="{8F44F0B8-5EF6-4DCE-94C2-10F4FC885134}"/>
    <cellStyle name="60% - Accent1 3 45 2 2" xfId="12075" xr:uid="{21BC3B13-4C2E-4E80-9E46-2AC6204C9912}"/>
    <cellStyle name="60% - Accent1 3 45 2 2 2" xfId="40753" xr:uid="{3A681AB1-E5A3-4663-BD0E-722E546578E0}"/>
    <cellStyle name="60% - Accent1 3 45 2 3" xfId="20928" xr:uid="{E4E75B0B-B298-4975-8A6F-57538F2CA8A2}"/>
    <cellStyle name="60% - Accent1 3 45 2 3 2" xfId="49605" xr:uid="{629A19DF-41EB-4042-B949-2ECF046FF0E0}"/>
    <cellStyle name="60% - Accent1 3 45 2 4" xfId="35048" xr:uid="{33CC820E-F77B-4AF6-A5FE-110B1A600BEE}"/>
    <cellStyle name="60% - Accent1 3 45 3" xfId="7780" xr:uid="{6B0CCD4A-246C-4980-9F4E-5283058F57EA}"/>
    <cellStyle name="60% - Accent1 3 45 3 2" xfId="13492" xr:uid="{0FF66874-1B53-4C42-A4CC-731FA195D8F4}"/>
    <cellStyle name="60% - Accent1 3 45 3 2 2" xfId="42170" xr:uid="{C897207C-E8E7-48C1-AB06-AB3E0780DA48}"/>
    <cellStyle name="60% - Accent1 3 45 3 3" xfId="22345" xr:uid="{0ACB02D9-FE4D-49E2-AF1C-ADB4354A235A}"/>
    <cellStyle name="60% - Accent1 3 45 3 3 2" xfId="51022" xr:uid="{0A79B53A-5A33-4206-BCD0-216B3BB9B8D8}"/>
    <cellStyle name="60% - Accent1 3 45 3 4" xfId="36465" xr:uid="{CE86F83D-1433-4248-B257-3882F347F85C}"/>
    <cellStyle name="60% - Accent1 3 45 4" xfId="9197" xr:uid="{8AF044FA-176B-47D1-9C36-56DA46953CB0}"/>
    <cellStyle name="60% - Accent1 3 45 4 2" xfId="14909" xr:uid="{F0521223-DEDB-4C8C-A8ED-2608C6D482D1}"/>
    <cellStyle name="60% - Accent1 3 45 4 2 2" xfId="43587" xr:uid="{1CFB2773-6F00-4C92-BDCE-F653628BF9CC}"/>
    <cellStyle name="60% - Accent1 3 45 4 3" xfId="23762" xr:uid="{C331D3BF-C52B-4AF0-AA8A-3765320CD9B9}"/>
    <cellStyle name="60% - Accent1 3 45 4 3 2" xfId="52439" xr:uid="{D824748B-93E5-4FF5-A9A3-0518FF525259}"/>
    <cellStyle name="60% - Accent1 3 45 4 4" xfId="37882" xr:uid="{23FCECC1-8D9B-4D45-8DD7-21CB87B89B95}"/>
    <cellStyle name="60% - Accent1 3 45 5" xfId="16424" xr:uid="{FB06FA01-6FD9-4E01-8C2D-C52C15E8B4C7}"/>
    <cellStyle name="60% - Accent1 3 45 5 2" xfId="25277" xr:uid="{186EB04E-3A27-4A93-BBA6-2D1532C9D64C}"/>
    <cellStyle name="60% - Accent1 3 45 5 2 2" xfId="53954" xr:uid="{D9979459-986F-4AA4-83B7-2BA2BCF1EAD6}"/>
    <cellStyle name="60% - Accent1 3 45 5 3" xfId="45102" xr:uid="{26624963-D27C-4864-83C4-ED8712176EE8}"/>
    <cellStyle name="60% - Accent1 3 45 6" xfId="17983" xr:uid="{97C25503-B606-4C97-B93D-C8BA6AB0C843}"/>
    <cellStyle name="60% - Accent1 3 45 6 2" xfId="26836" xr:uid="{5FE9E6A9-0FD1-4D35-A66F-6A04C6F7168A}"/>
    <cellStyle name="60% - Accent1 3 45 6 2 2" xfId="55513" xr:uid="{FFB22E8E-2487-4729-ADB1-0112C62012CA}"/>
    <cellStyle name="60% - Accent1 3 45 6 3" xfId="46661" xr:uid="{528777DC-133C-4931-8263-1EACCA6F23C4}"/>
    <cellStyle name="60% - Accent1 3 45 7" xfId="10724" xr:uid="{16346A32-4693-4944-8500-557CA697BD80}"/>
    <cellStyle name="60% - Accent1 3 45 7 2" xfId="28429" xr:uid="{BBE3A83C-5EB2-4C8A-822C-9A0417548A3D}"/>
    <cellStyle name="60% - Accent1 3 45 7 2 2" xfId="57106" xr:uid="{61C37FFD-8E40-477F-875F-F91E65697FAE}"/>
    <cellStyle name="60% - Accent1 3 45 7 3" xfId="39402" xr:uid="{96C746B2-E61F-45FF-8948-4A43DF52D507}"/>
    <cellStyle name="60% - Accent1 3 45 8" xfId="19577" xr:uid="{E527E0E4-711A-454C-ACF1-CCE8C8EE6686}"/>
    <cellStyle name="60% - Accent1 3 45 8 2" xfId="48254" xr:uid="{C2130B0F-0B11-47E9-9A04-9F5A967813CD}"/>
    <cellStyle name="60% - Accent1 3 45 9" xfId="33697" xr:uid="{890DB420-DF55-44D8-B008-1E08B069BCE9}"/>
    <cellStyle name="60% - Accent1 3 46" xfId="5034" xr:uid="{0F5CBC69-C62C-43D2-AC5F-FECC7AC6DC69}"/>
    <cellStyle name="60% - Accent1 3 46 2" xfId="6385" xr:uid="{86323ECF-BD80-4F19-8D4E-24999ED5AA47}"/>
    <cellStyle name="60% - Accent1 3 46 2 2" xfId="12097" xr:uid="{84748F5A-1398-4DF8-B522-34032078A870}"/>
    <cellStyle name="60% - Accent1 3 46 2 2 2" xfId="40775" xr:uid="{AD127C4A-077F-42C2-AC8B-1AFD7732AC9F}"/>
    <cellStyle name="60% - Accent1 3 46 2 3" xfId="20950" xr:uid="{2196A89C-3E53-464C-8161-3DAB32BA3985}"/>
    <cellStyle name="60% - Accent1 3 46 2 3 2" xfId="49627" xr:uid="{5FA22062-B428-49D5-803C-2B1153EDDEF9}"/>
    <cellStyle name="60% - Accent1 3 46 2 4" xfId="35070" xr:uid="{409AE978-9666-4CC1-9EFC-7F87CF81C156}"/>
    <cellStyle name="60% - Accent1 3 46 3" xfId="7802" xr:uid="{F030B85A-0D4A-4958-A61A-31B8C4E4FDE9}"/>
    <cellStyle name="60% - Accent1 3 46 3 2" xfId="13514" xr:uid="{40DCBB07-892A-4A02-A171-5BDF0F7FFBC0}"/>
    <cellStyle name="60% - Accent1 3 46 3 2 2" xfId="42192" xr:uid="{DB722CDF-FA86-4918-8017-F8EE63A75719}"/>
    <cellStyle name="60% - Accent1 3 46 3 3" xfId="22367" xr:uid="{95E8627F-6AF9-4CF8-A7F4-B803EC4A823F}"/>
    <cellStyle name="60% - Accent1 3 46 3 3 2" xfId="51044" xr:uid="{B2D24BC7-B065-4465-9619-B810C59A61F3}"/>
    <cellStyle name="60% - Accent1 3 46 3 4" xfId="36487" xr:uid="{B4903B78-5C5A-4CD1-9CA1-3089F25CEA36}"/>
    <cellStyle name="60% - Accent1 3 46 4" xfId="9219" xr:uid="{D9A98348-E2DC-41E9-9995-EDADE3EC3C1F}"/>
    <cellStyle name="60% - Accent1 3 46 4 2" xfId="14931" xr:uid="{B272BFE6-F8A4-4EE7-B5E3-8414DDE0D8F4}"/>
    <cellStyle name="60% - Accent1 3 46 4 2 2" xfId="43609" xr:uid="{8F4FED5D-1365-4C15-B318-72F1C2FFB735}"/>
    <cellStyle name="60% - Accent1 3 46 4 3" xfId="23784" xr:uid="{66DC1ED8-70DA-4D2A-9EFC-0A7E260D3388}"/>
    <cellStyle name="60% - Accent1 3 46 4 3 2" xfId="52461" xr:uid="{3926ECC3-78D5-4822-8DFC-BA9CF268643A}"/>
    <cellStyle name="60% - Accent1 3 46 4 4" xfId="37904" xr:uid="{AF1D39C4-5834-4B06-98EB-30BC6EE701D1}"/>
    <cellStyle name="60% - Accent1 3 46 5" xfId="16446" xr:uid="{325255B1-314B-4E09-95A1-C8ABA7259F39}"/>
    <cellStyle name="60% - Accent1 3 46 5 2" xfId="25299" xr:uid="{A94A9CE9-E996-4080-A430-E029338CAD9E}"/>
    <cellStyle name="60% - Accent1 3 46 5 2 2" xfId="53976" xr:uid="{838D0619-6F07-4A18-8DDC-0C0BF7884113}"/>
    <cellStyle name="60% - Accent1 3 46 5 3" xfId="45124" xr:uid="{BFBE26D5-D479-4012-A5E9-A3F77E6300F6}"/>
    <cellStyle name="60% - Accent1 3 46 6" xfId="18005" xr:uid="{2FCF28D7-0DE7-4E26-94D9-E755A99C5950}"/>
    <cellStyle name="60% - Accent1 3 46 6 2" xfId="26858" xr:uid="{2DE2B09D-8B08-43A5-874D-22BF00C7FE1B}"/>
    <cellStyle name="60% - Accent1 3 46 6 2 2" xfId="55535" xr:uid="{F04C5365-44FB-4168-8EB5-51B5F7194F47}"/>
    <cellStyle name="60% - Accent1 3 46 6 3" xfId="46683" xr:uid="{2246F91E-32AB-46B3-AEB4-ABFD39150B92}"/>
    <cellStyle name="60% - Accent1 3 46 7" xfId="10746" xr:uid="{003DD0A9-E8A8-416A-979C-F0A0A0B26344}"/>
    <cellStyle name="60% - Accent1 3 46 7 2" xfId="28451" xr:uid="{91B805BA-A9F4-4FD7-865F-4B4AE4DC985C}"/>
    <cellStyle name="60% - Accent1 3 46 7 2 2" xfId="57128" xr:uid="{1125F7DC-0BC1-4F2D-95EF-2D46F82CB9DD}"/>
    <cellStyle name="60% - Accent1 3 46 7 3" xfId="39424" xr:uid="{8CBBBBD6-832A-4525-A61E-A36D5CCAE3DA}"/>
    <cellStyle name="60% - Accent1 3 46 8" xfId="19599" xr:uid="{E4CC1649-F249-46B0-AF47-F2ABDC3DCA6D}"/>
    <cellStyle name="60% - Accent1 3 46 8 2" xfId="48276" xr:uid="{61EFB60D-DDD9-425C-8C9F-6F54BB572FA3}"/>
    <cellStyle name="60% - Accent1 3 46 9" xfId="33719" xr:uid="{7BA07621-B869-4529-A4C4-729E256B574D}"/>
    <cellStyle name="60% - Accent1 3 47" xfId="5056" xr:uid="{F8D3E8D8-7372-4C38-A752-FE44A0D1EE77}"/>
    <cellStyle name="60% - Accent1 3 47 2" xfId="6407" xr:uid="{08D13EED-4E7E-4A33-A0CD-623ADE7125A4}"/>
    <cellStyle name="60% - Accent1 3 47 2 2" xfId="12119" xr:uid="{A2650571-BF39-4F22-9C01-5316FBB1FDB4}"/>
    <cellStyle name="60% - Accent1 3 47 2 2 2" xfId="40797" xr:uid="{925FF36F-077B-4323-BD8B-1DCB13ECE0F4}"/>
    <cellStyle name="60% - Accent1 3 47 2 3" xfId="20972" xr:uid="{9CE0F413-6440-4EAC-9805-E4918061B616}"/>
    <cellStyle name="60% - Accent1 3 47 2 3 2" xfId="49649" xr:uid="{9166B6EA-902B-42A9-96F7-5B3E27F2CA06}"/>
    <cellStyle name="60% - Accent1 3 47 2 4" xfId="35092" xr:uid="{850AEE28-F186-4C13-9CAA-818708DACFDA}"/>
    <cellStyle name="60% - Accent1 3 47 3" xfId="7824" xr:uid="{903E12E7-7A91-4D3E-A0C3-25E505FE6C55}"/>
    <cellStyle name="60% - Accent1 3 47 3 2" xfId="13536" xr:uid="{5780DD4C-933C-408C-9B75-5995964E6431}"/>
    <cellStyle name="60% - Accent1 3 47 3 2 2" xfId="42214" xr:uid="{22AC3F7D-1D62-4A00-A36C-EF6958183A7B}"/>
    <cellStyle name="60% - Accent1 3 47 3 3" xfId="22389" xr:uid="{2DC80DE0-574F-4747-9EBC-9186E839B2D3}"/>
    <cellStyle name="60% - Accent1 3 47 3 3 2" xfId="51066" xr:uid="{E49C3525-779C-45B8-AD0F-ECBA169C4543}"/>
    <cellStyle name="60% - Accent1 3 47 3 4" xfId="36509" xr:uid="{4B02B738-78EC-4BCA-928C-F6BCA18BA4E3}"/>
    <cellStyle name="60% - Accent1 3 47 4" xfId="9241" xr:uid="{DD61FCFD-67D5-44FB-950A-8D52C0B9B0DA}"/>
    <cellStyle name="60% - Accent1 3 47 4 2" xfId="14953" xr:uid="{0B19A346-C628-42FE-9ABF-63225B677BD8}"/>
    <cellStyle name="60% - Accent1 3 47 4 2 2" xfId="43631" xr:uid="{14EA037B-018D-40E3-A908-0738E3CA194C}"/>
    <cellStyle name="60% - Accent1 3 47 4 3" xfId="23806" xr:uid="{D178F229-C9B6-46A8-9432-8421E3BE3F77}"/>
    <cellStyle name="60% - Accent1 3 47 4 3 2" xfId="52483" xr:uid="{A4C7228A-C09D-4337-A63F-CD71E22EB4D2}"/>
    <cellStyle name="60% - Accent1 3 47 4 4" xfId="37926" xr:uid="{32937996-4760-496D-98EE-31D44DE7AD6E}"/>
    <cellStyle name="60% - Accent1 3 47 5" xfId="16468" xr:uid="{12783AD0-9FF4-467D-9E43-DE476E8F2E00}"/>
    <cellStyle name="60% - Accent1 3 47 5 2" xfId="25321" xr:uid="{6DE09FC9-315D-4AF1-8869-851F8798032C}"/>
    <cellStyle name="60% - Accent1 3 47 5 2 2" xfId="53998" xr:uid="{9F9F6E7A-B755-4357-A457-231568606EF6}"/>
    <cellStyle name="60% - Accent1 3 47 5 3" xfId="45146" xr:uid="{CA56EE8F-C960-43E3-9E0A-2AB7F85DA1BC}"/>
    <cellStyle name="60% - Accent1 3 47 6" xfId="18027" xr:uid="{E6DDF619-27A3-426E-840C-E40C9F06ABFE}"/>
    <cellStyle name="60% - Accent1 3 47 6 2" xfId="26880" xr:uid="{0DE3C73B-12F1-4597-9A9A-06CC854E72E8}"/>
    <cellStyle name="60% - Accent1 3 47 6 2 2" xfId="55557" xr:uid="{FEBF12C1-EC92-4524-B2EA-5217956EC737}"/>
    <cellStyle name="60% - Accent1 3 47 6 3" xfId="46705" xr:uid="{05E581B0-17FF-4406-A090-39478C8105F8}"/>
    <cellStyle name="60% - Accent1 3 47 7" xfId="10768" xr:uid="{BE273F05-C851-41C7-984D-A291235EB643}"/>
    <cellStyle name="60% - Accent1 3 47 7 2" xfId="28473" xr:uid="{BFA3C15E-2448-4720-B3F2-A1DC1784B319}"/>
    <cellStyle name="60% - Accent1 3 47 7 2 2" xfId="57150" xr:uid="{17DEBBD5-E511-4E62-B7BE-7DBA14789595}"/>
    <cellStyle name="60% - Accent1 3 47 7 3" xfId="39446" xr:uid="{64347E86-4E95-4FAD-B7B0-4872323489BE}"/>
    <cellStyle name="60% - Accent1 3 47 8" xfId="19621" xr:uid="{B5DC9500-510E-4752-BF43-929B896B5629}"/>
    <cellStyle name="60% - Accent1 3 47 8 2" xfId="48298" xr:uid="{072C2082-2084-406A-BF5A-F36761AD31B3}"/>
    <cellStyle name="60% - Accent1 3 47 9" xfId="33741" xr:uid="{263749A1-F6F9-4B1F-AC7F-858108028D6B}"/>
    <cellStyle name="60% - Accent1 3 48" xfId="5078" xr:uid="{F3EBAA83-6868-4067-860C-A7A4BC9888C5}"/>
    <cellStyle name="60% - Accent1 3 48 2" xfId="6429" xr:uid="{C78BA002-7E14-4E85-8BC4-2055E5D5DC42}"/>
    <cellStyle name="60% - Accent1 3 48 2 2" xfId="12141" xr:uid="{B7690022-EC0D-47AA-8E5E-A7F654DDEDB3}"/>
    <cellStyle name="60% - Accent1 3 48 2 2 2" xfId="40819" xr:uid="{C5B5DDE1-1102-4203-8151-4177335A19D8}"/>
    <cellStyle name="60% - Accent1 3 48 2 3" xfId="20994" xr:uid="{5FA2B874-1485-41E9-84C2-112A2CFC9AE7}"/>
    <cellStyle name="60% - Accent1 3 48 2 3 2" xfId="49671" xr:uid="{09CED04E-D7A0-465A-8F9C-FED58A69CF9A}"/>
    <cellStyle name="60% - Accent1 3 48 2 4" xfId="35114" xr:uid="{19E1F338-8012-49FF-B8AC-1D518C0E8EA1}"/>
    <cellStyle name="60% - Accent1 3 48 3" xfId="7846" xr:uid="{D3154A00-1E95-4169-9870-0CFEA4C602AD}"/>
    <cellStyle name="60% - Accent1 3 48 3 2" xfId="13558" xr:uid="{D070639F-5278-41C1-A3AB-8CE2DCCDFEA7}"/>
    <cellStyle name="60% - Accent1 3 48 3 2 2" xfId="42236" xr:uid="{2A6D6A7A-91AB-4E60-BAD0-D051B2E005F5}"/>
    <cellStyle name="60% - Accent1 3 48 3 3" xfId="22411" xr:uid="{2BAAD906-0493-419A-8146-6E9432972916}"/>
    <cellStyle name="60% - Accent1 3 48 3 3 2" xfId="51088" xr:uid="{E9B85DE0-C926-4E42-9784-73C05EA595DA}"/>
    <cellStyle name="60% - Accent1 3 48 3 4" xfId="36531" xr:uid="{2DBC9368-E4E4-484F-9CBA-58A34253B40B}"/>
    <cellStyle name="60% - Accent1 3 48 4" xfId="9263" xr:uid="{52ABA788-B1CD-4460-B3AC-6E9FC1B3D67A}"/>
    <cellStyle name="60% - Accent1 3 48 4 2" xfId="14975" xr:uid="{97C74966-4922-4C42-AFE3-FD6CD3163F17}"/>
    <cellStyle name="60% - Accent1 3 48 4 2 2" xfId="43653" xr:uid="{A5B9BA02-FFE3-4ECD-BB85-8B012ADA145F}"/>
    <cellStyle name="60% - Accent1 3 48 4 3" xfId="23828" xr:uid="{A7F03966-BA64-401D-85F8-10317A981AB0}"/>
    <cellStyle name="60% - Accent1 3 48 4 3 2" xfId="52505" xr:uid="{70E0031B-F341-44DF-81D2-0F8A5A03B28B}"/>
    <cellStyle name="60% - Accent1 3 48 4 4" xfId="37948" xr:uid="{90ACCAAD-74DC-4F37-B210-205E9ACD971F}"/>
    <cellStyle name="60% - Accent1 3 48 5" xfId="16490" xr:uid="{669EFDFE-B5C2-4A0B-BF6D-42229E0CA275}"/>
    <cellStyle name="60% - Accent1 3 48 5 2" xfId="25343" xr:uid="{746F48B5-9B52-47F2-82F4-943442DF0766}"/>
    <cellStyle name="60% - Accent1 3 48 5 2 2" xfId="54020" xr:uid="{6E2E859C-98DD-4797-A051-C160723EBFBA}"/>
    <cellStyle name="60% - Accent1 3 48 5 3" xfId="45168" xr:uid="{574FD797-29CC-42A1-A7EF-B17C7AD963F5}"/>
    <cellStyle name="60% - Accent1 3 48 6" xfId="18049" xr:uid="{3C45EA4E-F292-4CC0-BAE8-494C87DA1AA8}"/>
    <cellStyle name="60% - Accent1 3 48 6 2" xfId="26902" xr:uid="{895F9685-72D4-495C-BDF4-F04D0ED6827B}"/>
    <cellStyle name="60% - Accent1 3 48 6 2 2" xfId="55579" xr:uid="{9A440DE1-78DD-4ACF-AA12-EB056A06F132}"/>
    <cellStyle name="60% - Accent1 3 48 6 3" xfId="46727" xr:uid="{0343D7E0-3D1A-4BE2-8C32-A6BF6B22EAAC}"/>
    <cellStyle name="60% - Accent1 3 48 7" xfId="10790" xr:uid="{FE760644-8A1F-4591-8131-C2DBC70E05FB}"/>
    <cellStyle name="60% - Accent1 3 48 7 2" xfId="28495" xr:uid="{29F52360-A4B8-4764-8FFC-CEEE32E215B7}"/>
    <cellStyle name="60% - Accent1 3 48 7 2 2" xfId="57172" xr:uid="{B380C193-D7A7-418A-B940-CC9D3D9CB41C}"/>
    <cellStyle name="60% - Accent1 3 48 7 3" xfId="39468" xr:uid="{64E3FD34-441B-4DC3-B9A5-4F9C18242663}"/>
    <cellStyle name="60% - Accent1 3 48 8" xfId="19643" xr:uid="{A918EB8F-D7FE-4F6D-8EBB-900429E8474D}"/>
    <cellStyle name="60% - Accent1 3 48 8 2" xfId="48320" xr:uid="{D08C1CBB-248F-4EC1-9DF4-440285603192}"/>
    <cellStyle name="60% - Accent1 3 48 9" xfId="33763" xr:uid="{BD1CE05D-3DB5-411E-8DB1-D681F0F11C2B}"/>
    <cellStyle name="60% - Accent1 3 49" xfId="5100" xr:uid="{B96D0424-35CE-4E48-9704-1A08582248D2}"/>
    <cellStyle name="60% - Accent1 3 49 2" xfId="6451" xr:uid="{7FFE3ECC-AD66-49F2-B44B-5700197957F1}"/>
    <cellStyle name="60% - Accent1 3 49 2 2" xfId="12163" xr:uid="{211C5990-7532-410A-8D45-A55B0DDFFF45}"/>
    <cellStyle name="60% - Accent1 3 49 2 2 2" xfId="40841" xr:uid="{4756F45F-BA19-4BC1-8B9B-8B6BE561677C}"/>
    <cellStyle name="60% - Accent1 3 49 2 3" xfId="21016" xr:uid="{A07E4EC6-DDB1-4C1E-8EC3-F872F1536D10}"/>
    <cellStyle name="60% - Accent1 3 49 2 3 2" xfId="49693" xr:uid="{2D349965-0574-4A29-9E2B-E5DA5B5078DB}"/>
    <cellStyle name="60% - Accent1 3 49 2 4" xfId="35136" xr:uid="{A2C7C33C-3ACE-46F6-BC4A-B63E2C1C0E8B}"/>
    <cellStyle name="60% - Accent1 3 49 3" xfId="7868" xr:uid="{22E2672F-D6EA-4854-B62E-592DF908676D}"/>
    <cellStyle name="60% - Accent1 3 49 3 2" xfId="13580" xr:uid="{F390240E-079E-4FB4-BC5A-B9CCE237EBBF}"/>
    <cellStyle name="60% - Accent1 3 49 3 2 2" xfId="42258" xr:uid="{B4597E28-E4E9-464C-899C-A0C9A03CDD3B}"/>
    <cellStyle name="60% - Accent1 3 49 3 3" xfId="22433" xr:uid="{120180A1-AF0F-4469-A3F4-B32ABD80D672}"/>
    <cellStyle name="60% - Accent1 3 49 3 3 2" xfId="51110" xr:uid="{C69B2E2B-8B7A-4A24-B57B-5F1F893B60DD}"/>
    <cellStyle name="60% - Accent1 3 49 3 4" xfId="36553" xr:uid="{C5C91B6D-A99C-4120-8B37-DF7CA71C43BB}"/>
    <cellStyle name="60% - Accent1 3 49 4" xfId="9285" xr:uid="{FEE92AAB-2DB5-4C50-A022-8E34E7560380}"/>
    <cellStyle name="60% - Accent1 3 49 4 2" xfId="14997" xr:uid="{C9C139A8-7B6E-4115-9142-3EABD4525C55}"/>
    <cellStyle name="60% - Accent1 3 49 4 2 2" xfId="43675" xr:uid="{CC14F490-518A-415D-83A8-8283B05E7226}"/>
    <cellStyle name="60% - Accent1 3 49 4 3" xfId="23850" xr:uid="{A4F3E793-0A95-4884-9E83-5B90B36DB661}"/>
    <cellStyle name="60% - Accent1 3 49 4 3 2" xfId="52527" xr:uid="{E2892F26-D548-42EA-9402-2948787E2BB9}"/>
    <cellStyle name="60% - Accent1 3 49 4 4" xfId="37970" xr:uid="{AF4BBAE9-EA4B-4DC8-91F4-CD0801CC7463}"/>
    <cellStyle name="60% - Accent1 3 49 5" xfId="16512" xr:uid="{DFA34A87-2C15-4E1B-8AFA-23D188A10AC1}"/>
    <cellStyle name="60% - Accent1 3 49 5 2" xfId="25365" xr:uid="{462FDD8D-9FFF-438A-8DBC-9B9AFF7A6E8A}"/>
    <cellStyle name="60% - Accent1 3 49 5 2 2" xfId="54042" xr:uid="{1E19D2EB-CF36-4D13-AF7C-D0FE87D0BA11}"/>
    <cellStyle name="60% - Accent1 3 49 5 3" xfId="45190" xr:uid="{9D5DAE55-6C9B-4C5D-961A-F6836125F5DF}"/>
    <cellStyle name="60% - Accent1 3 49 6" xfId="18071" xr:uid="{5F702757-E430-4DC9-94AB-F292AF9A9EEF}"/>
    <cellStyle name="60% - Accent1 3 49 6 2" xfId="26924" xr:uid="{A6F0DCEA-5855-44E2-96C1-251620532A23}"/>
    <cellStyle name="60% - Accent1 3 49 6 2 2" xfId="55601" xr:uid="{0F127DED-EFA5-4C4F-B82F-E899728FCA27}"/>
    <cellStyle name="60% - Accent1 3 49 6 3" xfId="46749" xr:uid="{56ADEC4F-81A4-48C7-B5F2-D608682152D6}"/>
    <cellStyle name="60% - Accent1 3 49 7" xfId="10812" xr:uid="{FCB2A89D-C1D8-4B60-86DE-13CB47A9F7E2}"/>
    <cellStyle name="60% - Accent1 3 49 7 2" xfId="28517" xr:uid="{53356DDA-83DA-48B9-83A2-077F555A99C1}"/>
    <cellStyle name="60% - Accent1 3 49 7 2 2" xfId="57194" xr:uid="{5A8EF50F-84F6-4193-88C7-14F52E90C92C}"/>
    <cellStyle name="60% - Accent1 3 49 7 3" xfId="39490" xr:uid="{52EFF648-7A4D-423D-B264-0B046AC4E4F7}"/>
    <cellStyle name="60% - Accent1 3 49 8" xfId="19665" xr:uid="{D8E818E0-34F8-4BBB-AE61-F94370354DE4}"/>
    <cellStyle name="60% - Accent1 3 49 8 2" xfId="48342" xr:uid="{FC6C33CC-8E7F-4E88-979C-27BAE28B0560}"/>
    <cellStyle name="60% - Accent1 3 49 9" xfId="33785" xr:uid="{1DDEA62E-487A-4969-B1CB-9E11C706D5C1}"/>
    <cellStyle name="60% - Accent1 3 5" xfId="511" xr:uid="{7A1F75B3-73DF-4F03-99EC-2E81EAC72F95}"/>
    <cellStyle name="60% - Accent1 3 5 10" xfId="18697" xr:uid="{2708A9B1-1E84-4C76-BF78-A9BAC5479E48}"/>
    <cellStyle name="60% - Accent1 3 5 10 2" xfId="47374" xr:uid="{28FD6011-2409-4ACB-AD1A-30E03FC6AFD9}"/>
    <cellStyle name="60% - Accent1 3 5 11" xfId="29412" xr:uid="{C9870910-6246-48BA-B278-AC74249FC570}"/>
    <cellStyle name="60% - Accent1 3 5 2" xfId="630" xr:uid="{C57A64EC-FED6-4D21-A2E7-CFD8FBAF3C0D}"/>
    <cellStyle name="60% - Accent1 3 5 2 2" xfId="2584" xr:uid="{CA3C6921-E158-4065-B9C8-A877C8622D90}"/>
    <cellStyle name="60% - Accent1 3 5 2 2 2" xfId="31324" xr:uid="{995D217F-5DAC-4B8A-B5C3-7477CAF2ADD0}"/>
    <cellStyle name="60% - Accent1 3 5 2 3" xfId="5483" xr:uid="{C3FE343B-F390-4D84-9E47-7EBD430C94D0}"/>
    <cellStyle name="60% - Accent1 3 5 2 3 2" xfId="34168" xr:uid="{EE03E41B-281E-4112-B91C-B8C09EF48EA2}"/>
    <cellStyle name="60% - Accent1 3 5 2 4" xfId="11195" xr:uid="{0E73D374-7CD9-48E1-B884-CAA7B79C5CAB}"/>
    <cellStyle name="60% - Accent1 3 5 2 4 2" xfId="39873" xr:uid="{BE241B67-FDBC-4EFC-90CE-4552162FF508}"/>
    <cellStyle name="60% - Accent1 3 5 2 5" xfId="20048" xr:uid="{9178632B-185A-40CA-A26A-B97F41467B91}"/>
    <cellStyle name="60% - Accent1 3 5 2 5 2" xfId="48725" xr:uid="{E21EFB30-523D-4EA5-A80A-5980279B1E54}"/>
    <cellStyle name="60% - Accent1 3 5 2 6" xfId="29531" xr:uid="{CA3824A3-8B9E-4284-BBF6-21A59904A240}"/>
    <cellStyle name="60% - Accent1 3 5 3" xfId="771" xr:uid="{837ACD8B-5E04-44FF-8E41-4FDE260447D1}"/>
    <cellStyle name="60% - Accent1 3 5 3 2" xfId="2725" xr:uid="{A495BD19-56E3-472B-B3AA-A15F8126F580}"/>
    <cellStyle name="60% - Accent1 3 5 3 2 2" xfId="31465" xr:uid="{A938DFA8-A444-41D1-8582-5912F2B64332}"/>
    <cellStyle name="60% - Accent1 3 5 3 3" xfId="6900" xr:uid="{5D4F2F43-3C4F-40A9-A9BE-02FB33190C28}"/>
    <cellStyle name="60% - Accent1 3 5 3 3 2" xfId="35585" xr:uid="{6C54DCE5-56AA-469D-AE33-F5405FA994F5}"/>
    <cellStyle name="60% - Accent1 3 5 3 4" xfId="12612" xr:uid="{D5C9D6A1-5723-4E48-9EF0-EC17D906AC48}"/>
    <cellStyle name="60% - Accent1 3 5 3 4 2" xfId="41290" xr:uid="{F7725E00-DFC4-45B4-B536-2CAAA7334617}"/>
    <cellStyle name="60% - Accent1 3 5 3 5" xfId="21465" xr:uid="{F0C99DCA-B0E8-4DE3-A427-9255A0B9F3EA}"/>
    <cellStyle name="60% - Accent1 3 5 3 5 2" xfId="50142" xr:uid="{D02A538C-40B5-4181-87C8-AA9F65945761}"/>
    <cellStyle name="60% - Accent1 3 5 3 6" xfId="29672" xr:uid="{30F1E3A6-784C-479E-A679-0505A8B31CBC}"/>
    <cellStyle name="60% - Accent1 3 5 4" xfId="1044" xr:uid="{BE6A067D-BE6C-4945-8454-1FB2EA4FADB8}"/>
    <cellStyle name="60% - Accent1 3 5 4 2" xfId="2998" xr:uid="{0615B753-2307-4FA2-B6B4-CA478343DCF4}"/>
    <cellStyle name="60% - Accent1 3 5 4 2 2" xfId="31738" xr:uid="{524C1831-6A67-4310-A05B-D95CDE347193}"/>
    <cellStyle name="60% - Accent1 3 5 4 3" xfId="8317" xr:uid="{7D7A9F31-534F-44C5-BAF9-ADC364173040}"/>
    <cellStyle name="60% - Accent1 3 5 4 3 2" xfId="37002" xr:uid="{8FA17B8F-76B3-4358-A538-9B85FD53E58A}"/>
    <cellStyle name="60% - Accent1 3 5 4 4" xfId="14029" xr:uid="{F4E8E6A9-BFE7-4D1A-A60B-1CBE196993AB}"/>
    <cellStyle name="60% - Accent1 3 5 4 4 2" xfId="42707" xr:uid="{B7716F3A-9D26-438E-9599-774DBDDA1BE8}"/>
    <cellStyle name="60% - Accent1 3 5 4 5" xfId="22882" xr:uid="{21162F72-9B9B-4F7B-BC16-63A2D0AF8919}"/>
    <cellStyle name="60% - Accent1 3 5 4 5 2" xfId="51559" xr:uid="{73260CBC-75D2-4F0A-A999-74525285CCFF}"/>
    <cellStyle name="60% - Accent1 3 5 4 6" xfId="29945" xr:uid="{245E56A7-C5C4-4B59-AF89-D6590DABDB82}"/>
    <cellStyle name="60% - Accent1 3 5 5" xfId="1339" xr:uid="{DF14BDD0-E950-4FA5-A013-D4E522B58DD8}"/>
    <cellStyle name="60% - Accent1 3 5 5 2" xfId="3293" xr:uid="{528FFB48-F69C-418D-BDA0-CEABB9C58325}"/>
    <cellStyle name="60% - Accent1 3 5 5 2 2" xfId="32033" xr:uid="{88620A5B-A144-4B35-B67B-850BC1ED2151}"/>
    <cellStyle name="60% - Accent1 3 5 5 3" xfId="15544" xr:uid="{2220FD6A-37F1-4BE2-9BEB-B89E1023203A}"/>
    <cellStyle name="60% - Accent1 3 5 5 3 2" xfId="44222" xr:uid="{76831A99-540E-4817-987D-1654DECE45DA}"/>
    <cellStyle name="60% - Accent1 3 5 5 4" xfId="24397" xr:uid="{426D9ECC-809E-4AB1-AD06-2D1223A03AC8}"/>
    <cellStyle name="60% - Accent1 3 5 5 4 2" xfId="53074" xr:uid="{501766EE-C4A8-4F06-BC41-9CC13AE65335}"/>
    <cellStyle name="60% - Accent1 3 5 5 5" xfId="30240" xr:uid="{513C73BF-E29E-4AB8-BA0E-B46CA42AA7F1}"/>
    <cellStyle name="60% - Accent1 3 5 6" xfId="1678" xr:uid="{BFA87024-2A75-41C4-A2DD-5E04A12ED6E3}"/>
    <cellStyle name="60% - Accent1 3 5 6 2" xfId="3632" xr:uid="{D8C34099-A6A9-4008-926F-432CA84858DB}"/>
    <cellStyle name="60% - Accent1 3 5 6 2 2" xfId="32372" xr:uid="{18DA8947-B1E1-4A2F-84D2-DF2193E08CE2}"/>
    <cellStyle name="60% - Accent1 3 5 6 3" xfId="17103" xr:uid="{37BF31A8-67C3-4094-B95F-9B457BF66A2C}"/>
    <cellStyle name="60% - Accent1 3 5 6 3 2" xfId="45781" xr:uid="{1788A18C-4429-48A4-9B45-555A8B068106}"/>
    <cellStyle name="60% - Accent1 3 5 6 4" xfId="25956" xr:uid="{172AE8E0-7E48-4ED3-ABE0-C9C166F9A932}"/>
    <cellStyle name="60% - Accent1 3 5 6 4 2" xfId="54633" xr:uid="{310C5A36-00FA-41A9-BBE5-3681E66C061E}"/>
    <cellStyle name="60% - Accent1 3 5 6 5" xfId="30579" xr:uid="{B4D15ADF-86E3-42C8-8391-14782819D16C}"/>
    <cellStyle name="60% - Accent1 3 5 7" xfId="2465" xr:uid="{45315E9F-EE12-4AC1-AF96-402186114E1A}"/>
    <cellStyle name="60% - Accent1 3 5 7 2" xfId="27549" xr:uid="{1A5D0ED2-ED3D-40F4-AF05-2A1AB4182DB2}"/>
    <cellStyle name="60% - Accent1 3 5 7 2 2" xfId="56226" xr:uid="{CDB83765-E73B-4F14-B0FD-ABDCD6C2DFE7}"/>
    <cellStyle name="60% - Accent1 3 5 7 3" xfId="31205" xr:uid="{50239419-8B6E-4636-8BF1-045ADE4C44E1}"/>
    <cellStyle name="60% - Accent1 3 5 8" xfId="4132" xr:uid="{32CBA299-D4E5-4538-9C8D-AC3D198E1B87}"/>
    <cellStyle name="60% - Accent1 3 5 8 2" xfId="32817" xr:uid="{D60D6FD6-B45C-41C8-802F-33655FD72B65}"/>
    <cellStyle name="60% - Accent1 3 5 9" xfId="9844" xr:uid="{65364647-6356-48DE-B72B-A6DD23984387}"/>
    <cellStyle name="60% - Accent1 3 5 9 2" xfId="38522" xr:uid="{8F93FB0F-22F5-4D7D-9848-359044DE4C14}"/>
    <cellStyle name="60% - Accent1 3 50" xfId="5122" xr:uid="{0D7D0D2E-1A32-4A43-9972-4DEE42F4E325}"/>
    <cellStyle name="60% - Accent1 3 50 2" xfId="6473" xr:uid="{8B97B488-8D11-4668-AF32-EFC6A04D0DEF}"/>
    <cellStyle name="60% - Accent1 3 50 2 2" xfId="12185" xr:uid="{ED04BBF8-CD56-473E-9EFD-B28D611BF8C7}"/>
    <cellStyle name="60% - Accent1 3 50 2 2 2" xfId="40863" xr:uid="{3DBBCBD7-1940-42E5-A11E-B4A15D8BBAAB}"/>
    <cellStyle name="60% - Accent1 3 50 2 3" xfId="21038" xr:uid="{50FA9039-A270-4884-9BC2-B74CACABD604}"/>
    <cellStyle name="60% - Accent1 3 50 2 3 2" xfId="49715" xr:uid="{6FEB90D4-4FCC-4215-AF98-2EC02340AE2B}"/>
    <cellStyle name="60% - Accent1 3 50 2 4" xfId="35158" xr:uid="{AE1589C4-716B-4A73-847A-0F03F6461BC8}"/>
    <cellStyle name="60% - Accent1 3 50 3" xfId="7890" xr:uid="{32E7D7FB-35A6-47BF-A419-AFEFC7338D50}"/>
    <cellStyle name="60% - Accent1 3 50 3 2" xfId="13602" xr:uid="{1255A68E-2945-41CD-AEDB-9B96F7DC60D6}"/>
    <cellStyle name="60% - Accent1 3 50 3 2 2" xfId="42280" xr:uid="{E24FCB31-57C4-4B33-B12F-A02DBF82DD9C}"/>
    <cellStyle name="60% - Accent1 3 50 3 3" xfId="22455" xr:uid="{FF8F0290-B5C2-4B61-8A9B-87B5E32E7D07}"/>
    <cellStyle name="60% - Accent1 3 50 3 3 2" xfId="51132" xr:uid="{1EEA8506-F73B-41A6-8E24-CB0074D53B22}"/>
    <cellStyle name="60% - Accent1 3 50 3 4" xfId="36575" xr:uid="{C289CFC7-5B43-432D-A65A-7189D3BB80AB}"/>
    <cellStyle name="60% - Accent1 3 50 4" xfId="9307" xr:uid="{3A888BD5-48B0-454A-90AA-C59926548E64}"/>
    <cellStyle name="60% - Accent1 3 50 4 2" xfId="15019" xr:uid="{CCADB57E-C58C-4351-B726-44B46073A585}"/>
    <cellStyle name="60% - Accent1 3 50 4 2 2" xfId="43697" xr:uid="{14F1ACB4-ED42-4E65-B315-54037211D98C}"/>
    <cellStyle name="60% - Accent1 3 50 4 3" xfId="23872" xr:uid="{B79F9098-DDCD-4F99-8212-E3F7267DF236}"/>
    <cellStyle name="60% - Accent1 3 50 4 3 2" xfId="52549" xr:uid="{478038D3-A2CB-4E9D-BB65-DEC98E3F8B2B}"/>
    <cellStyle name="60% - Accent1 3 50 4 4" xfId="37992" xr:uid="{E99CC24C-5D11-49CE-AE07-BFAAF7239A9A}"/>
    <cellStyle name="60% - Accent1 3 50 5" xfId="16534" xr:uid="{9D6D0034-9443-4275-8E86-77D055435999}"/>
    <cellStyle name="60% - Accent1 3 50 5 2" xfId="25387" xr:uid="{BF6774D7-30CB-4CFF-9411-D489FACC0F46}"/>
    <cellStyle name="60% - Accent1 3 50 5 2 2" xfId="54064" xr:uid="{D9BB0038-2B54-462B-B802-087515F59A8C}"/>
    <cellStyle name="60% - Accent1 3 50 5 3" xfId="45212" xr:uid="{24B1F5B3-865E-46B7-BCD3-A81FFD6196E6}"/>
    <cellStyle name="60% - Accent1 3 50 6" xfId="18093" xr:uid="{667EDD25-CE0D-46A3-81E0-DA2FC7FC6FE3}"/>
    <cellStyle name="60% - Accent1 3 50 6 2" xfId="26946" xr:uid="{995562F5-1FB8-4CD4-9099-1434ECB32392}"/>
    <cellStyle name="60% - Accent1 3 50 6 2 2" xfId="55623" xr:uid="{44915B36-D3FD-4825-A67D-3F9526A7AED2}"/>
    <cellStyle name="60% - Accent1 3 50 6 3" xfId="46771" xr:uid="{C0E992B5-F90C-4216-A27B-6B14619A59B4}"/>
    <cellStyle name="60% - Accent1 3 50 7" xfId="10834" xr:uid="{5F13E440-9AA0-4817-A55A-A77E26D4C003}"/>
    <cellStyle name="60% - Accent1 3 50 7 2" xfId="28539" xr:uid="{7ACD31C0-6275-4071-97CB-C9E2152B775B}"/>
    <cellStyle name="60% - Accent1 3 50 7 2 2" xfId="57216" xr:uid="{C7DF9BF9-D3C4-4A60-949E-CB432321601C}"/>
    <cellStyle name="60% - Accent1 3 50 7 3" xfId="39512" xr:uid="{F7A957A9-85BE-40BA-91E9-1D005C8AD84B}"/>
    <cellStyle name="60% - Accent1 3 50 8" xfId="19687" xr:uid="{1DFCB8D6-D42E-4D66-ADBB-ED05E87A77B4}"/>
    <cellStyle name="60% - Accent1 3 50 8 2" xfId="48364" xr:uid="{8345E62B-6FF8-4F69-8CAD-F34E1D7355AC}"/>
    <cellStyle name="60% - Accent1 3 50 9" xfId="33807" xr:uid="{237DE221-5936-4CC3-B3AE-16C73F4A71B7}"/>
    <cellStyle name="60% - Accent1 3 51" xfId="5144" xr:uid="{BA07CC96-692B-44BD-8D7B-76256F0C6A4C}"/>
    <cellStyle name="60% - Accent1 3 51 2" xfId="6495" xr:uid="{385AAEF7-BE8E-426D-8390-65354AE8F506}"/>
    <cellStyle name="60% - Accent1 3 51 2 2" xfId="12207" xr:uid="{527D898A-4436-4149-B666-65E098346E37}"/>
    <cellStyle name="60% - Accent1 3 51 2 2 2" xfId="40885" xr:uid="{F36B4A8A-E4FC-45EA-8213-4EF7E79D7E3A}"/>
    <cellStyle name="60% - Accent1 3 51 2 3" xfId="21060" xr:uid="{257ECE0C-01D5-4E13-B30D-52FE646D503D}"/>
    <cellStyle name="60% - Accent1 3 51 2 3 2" xfId="49737" xr:uid="{2EDB552C-247A-44E4-B968-F63813273952}"/>
    <cellStyle name="60% - Accent1 3 51 2 4" xfId="35180" xr:uid="{9C35320B-271C-4374-B736-4620B21AE388}"/>
    <cellStyle name="60% - Accent1 3 51 3" xfId="7912" xr:uid="{14FD8565-9EC2-48EB-8575-FFA3F355C933}"/>
    <cellStyle name="60% - Accent1 3 51 3 2" xfId="13624" xr:uid="{38963F44-BFEC-4937-B532-BE1EAF975327}"/>
    <cellStyle name="60% - Accent1 3 51 3 2 2" xfId="42302" xr:uid="{E848EE69-3340-4DB2-B358-0405C8208313}"/>
    <cellStyle name="60% - Accent1 3 51 3 3" xfId="22477" xr:uid="{207FD8E5-0530-4953-8D76-19133ED60542}"/>
    <cellStyle name="60% - Accent1 3 51 3 3 2" xfId="51154" xr:uid="{11A71663-8DE2-42D5-8273-36B590E8E0E1}"/>
    <cellStyle name="60% - Accent1 3 51 3 4" xfId="36597" xr:uid="{467B3384-6EE3-4DEA-A248-A37CEBD0C969}"/>
    <cellStyle name="60% - Accent1 3 51 4" xfId="9329" xr:uid="{8225EA15-6BD3-4AED-98FE-D7632A2DC724}"/>
    <cellStyle name="60% - Accent1 3 51 4 2" xfId="15041" xr:uid="{81BD08A2-711C-47A8-93DF-30B6CBDB216D}"/>
    <cellStyle name="60% - Accent1 3 51 4 2 2" xfId="43719" xr:uid="{4D35EE46-1E5F-4CFB-853C-2BB2E21117D9}"/>
    <cellStyle name="60% - Accent1 3 51 4 3" xfId="23894" xr:uid="{121BD4A7-6390-4902-9C7F-50928272156B}"/>
    <cellStyle name="60% - Accent1 3 51 4 3 2" xfId="52571" xr:uid="{6806C06F-ED8B-4030-9089-A6B5814F1C04}"/>
    <cellStyle name="60% - Accent1 3 51 4 4" xfId="38014" xr:uid="{719A4DA7-6377-4BAE-94B4-52A29BA60691}"/>
    <cellStyle name="60% - Accent1 3 51 5" xfId="16556" xr:uid="{32DE122F-A289-4B8E-A554-9CADAD0F1491}"/>
    <cellStyle name="60% - Accent1 3 51 5 2" xfId="25409" xr:uid="{41060429-C511-4395-9A02-6F2711E39020}"/>
    <cellStyle name="60% - Accent1 3 51 5 2 2" xfId="54086" xr:uid="{7F8459CD-701F-43D9-85E1-80ADFCA1D78F}"/>
    <cellStyle name="60% - Accent1 3 51 5 3" xfId="45234" xr:uid="{C3B32C8E-DEBC-45CF-BD49-185E0A1839DB}"/>
    <cellStyle name="60% - Accent1 3 51 6" xfId="18115" xr:uid="{7F4FA5EB-C131-4768-82C8-72E0F4BB95FE}"/>
    <cellStyle name="60% - Accent1 3 51 6 2" xfId="26968" xr:uid="{FCBFD0DE-8616-45A2-A350-25095B77EA8F}"/>
    <cellStyle name="60% - Accent1 3 51 6 2 2" xfId="55645" xr:uid="{5CAA7CCE-B11B-4AFD-A2C7-A1DC9B9E0AE0}"/>
    <cellStyle name="60% - Accent1 3 51 6 3" xfId="46793" xr:uid="{DAF9E658-74F2-4A22-8DE8-47FC4AE28183}"/>
    <cellStyle name="60% - Accent1 3 51 7" xfId="10856" xr:uid="{782BFB09-CD40-459B-A207-51E182086C9F}"/>
    <cellStyle name="60% - Accent1 3 51 7 2" xfId="28561" xr:uid="{A5094A4A-EF74-423C-9B70-6D81A3B7CA1E}"/>
    <cellStyle name="60% - Accent1 3 51 7 2 2" xfId="57238" xr:uid="{78E36DDC-D849-43D2-B7FC-BB402A73AC6C}"/>
    <cellStyle name="60% - Accent1 3 51 7 3" xfId="39534" xr:uid="{26C509AA-BF55-4166-8EBC-A8FDCF8893F5}"/>
    <cellStyle name="60% - Accent1 3 51 8" xfId="19709" xr:uid="{84A73026-046B-4496-8CB7-44885013F93F}"/>
    <cellStyle name="60% - Accent1 3 51 8 2" xfId="48386" xr:uid="{C8C0183C-1673-42F0-9809-980EBBCD20D6}"/>
    <cellStyle name="60% - Accent1 3 51 9" xfId="33829" xr:uid="{0B2970F1-7FC0-4E0F-BF11-F75E9CE28263}"/>
    <cellStyle name="60% - Accent1 3 52" xfId="5166" xr:uid="{CAD9223B-6DFC-418F-A054-9852CBFB6878}"/>
    <cellStyle name="60% - Accent1 3 52 2" xfId="6517" xr:uid="{A8270397-50F6-46CA-9937-B9C01E79243D}"/>
    <cellStyle name="60% - Accent1 3 52 2 2" xfId="12229" xr:uid="{E8ABE8C7-BA8D-4329-87F5-A20C04E388A4}"/>
    <cellStyle name="60% - Accent1 3 52 2 2 2" xfId="40907" xr:uid="{5DDE3496-7008-484C-A952-1EC2BE85717D}"/>
    <cellStyle name="60% - Accent1 3 52 2 3" xfId="21082" xr:uid="{64E39BD7-BD19-42E2-BF3D-7CECCB66FF04}"/>
    <cellStyle name="60% - Accent1 3 52 2 3 2" xfId="49759" xr:uid="{11B144EC-EDC9-451E-86A7-3C3C5BB623F1}"/>
    <cellStyle name="60% - Accent1 3 52 2 4" xfId="35202" xr:uid="{19FE4943-E3C5-4C1A-877A-04B04E5EE8D6}"/>
    <cellStyle name="60% - Accent1 3 52 3" xfId="7934" xr:uid="{593CC718-50BD-47A6-8562-D17D80A7056F}"/>
    <cellStyle name="60% - Accent1 3 52 3 2" xfId="13646" xr:uid="{FC3E3D77-A2C9-4BDF-BEC6-4FC1CB0A2F61}"/>
    <cellStyle name="60% - Accent1 3 52 3 2 2" xfId="42324" xr:uid="{99F67DF3-337A-4955-9A17-EB1132A85515}"/>
    <cellStyle name="60% - Accent1 3 52 3 3" xfId="22499" xr:uid="{2D88852C-F982-4B4D-984C-656DCE84E5F1}"/>
    <cellStyle name="60% - Accent1 3 52 3 3 2" xfId="51176" xr:uid="{A85FF021-F0AB-43E3-81A2-2688C9C6D1FE}"/>
    <cellStyle name="60% - Accent1 3 52 3 4" xfId="36619" xr:uid="{1815E4BE-1209-4B8C-BBF5-460ED5735938}"/>
    <cellStyle name="60% - Accent1 3 52 4" xfId="9351" xr:uid="{7E95A999-C4E5-471D-888E-BCFC3E4B08CE}"/>
    <cellStyle name="60% - Accent1 3 52 4 2" xfId="15063" xr:uid="{4B8550CA-F571-4C09-B862-0F21E4B92EFD}"/>
    <cellStyle name="60% - Accent1 3 52 4 2 2" xfId="43741" xr:uid="{779C6550-0841-45F7-A8F5-CBE14E6392A4}"/>
    <cellStyle name="60% - Accent1 3 52 4 3" xfId="23916" xr:uid="{54833F7C-72B2-4B1B-9425-439129C26098}"/>
    <cellStyle name="60% - Accent1 3 52 4 3 2" xfId="52593" xr:uid="{7BDF1D54-1B8A-44C1-920A-E384072B01E5}"/>
    <cellStyle name="60% - Accent1 3 52 4 4" xfId="38036" xr:uid="{2BD4EF79-1BFC-4F7A-BCB7-FF8E982D23D1}"/>
    <cellStyle name="60% - Accent1 3 52 5" xfId="16578" xr:uid="{70138EC2-D07C-4A04-878D-075EE6909467}"/>
    <cellStyle name="60% - Accent1 3 52 5 2" xfId="25431" xr:uid="{6E61D228-0417-4C3B-87D3-78F157799E29}"/>
    <cellStyle name="60% - Accent1 3 52 5 2 2" xfId="54108" xr:uid="{8190A1A1-93F5-4823-BA3D-A72226361C8F}"/>
    <cellStyle name="60% - Accent1 3 52 5 3" xfId="45256" xr:uid="{D60E7576-7120-4FD2-AC4C-CFAE5E451027}"/>
    <cellStyle name="60% - Accent1 3 52 6" xfId="18137" xr:uid="{969113AD-2845-45CB-9172-DECFDFC731DA}"/>
    <cellStyle name="60% - Accent1 3 52 6 2" xfId="26990" xr:uid="{7C5A8D7E-AB3D-4A79-AD82-0EC9865A36F9}"/>
    <cellStyle name="60% - Accent1 3 52 6 2 2" xfId="55667" xr:uid="{FAAA241B-F98E-4703-A68D-5309155C6D76}"/>
    <cellStyle name="60% - Accent1 3 52 6 3" xfId="46815" xr:uid="{F1043FA7-FA90-4CC1-9F47-195D1CC7C1C9}"/>
    <cellStyle name="60% - Accent1 3 52 7" xfId="10878" xr:uid="{F62B52B1-BB50-43A7-888F-06755F854274}"/>
    <cellStyle name="60% - Accent1 3 52 7 2" xfId="28583" xr:uid="{EB58206D-2FE9-4390-8BDA-D01C06C7602B}"/>
    <cellStyle name="60% - Accent1 3 52 7 2 2" xfId="57260" xr:uid="{E535C0A5-A950-4245-8F6D-097A012002BB}"/>
    <cellStyle name="60% - Accent1 3 52 7 3" xfId="39556" xr:uid="{4D8CFF4D-2A8D-4010-B765-3214B4861390}"/>
    <cellStyle name="60% - Accent1 3 52 8" xfId="19731" xr:uid="{256D6ED7-B8F6-4C83-8E33-73883668031B}"/>
    <cellStyle name="60% - Accent1 3 52 8 2" xfId="48408" xr:uid="{BA245091-1BB5-4B8E-B39F-69F1DDA8E750}"/>
    <cellStyle name="60% - Accent1 3 52 9" xfId="33851" xr:uid="{A540CE3A-DE82-4928-9380-E8B4A4245C0C}"/>
    <cellStyle name="60% - Accent1 3 53" xfId="5188" xr:uid="{EDED9030-4591-47F9-A458-BDB5F68E29A8}"/>
    <cellStyle name="60% - Accent1 3 53 2" xfId="6539" xr:uid="{075DAA9A-C561-43EE-AFBC-243E293A66C1}"/>
    <cellStyle name="60% - Accent1 3 53 2 2" xfId="12251" xr:uid="{CF8DB2B9-6999-43F0-BD77-6655D46630F1}"/>
    <cellStyle name="60% - Accent1 3 53 2 2 2" xfId="40929" xr:uid="{04FB9898-D524-4BAE-9E3A-11984EDE47D3}"/>
    <cellStyle name="60% - Accent1 3 53 2 3" xfId="21104" xr:uid="{3D39CB59-AF8D-48DD-8ED6-E39C3DF36378}"/>
    <cellStyle name="60% - Accent1 3 53 2 3 2" xfId="49781" xr:uid="{397E90E4-F818-4523-836E-FD03E102F605}"/>
    <cellStyle name="60% - Accent1 3 53 2 4" xfId="35224" xr:uid="{C1F63201-4F69-4A76-8380-59F77E478A7B}"/>
    <cellStyle name="60% - Accent1 3 53 3" xfId="7956" xr:uid="{DBB19437-C9E0-42AA-84BD-5D6C56878A47}"/>
    <cellStyle name="60% - Accent1 3 53 3 2" xfId="13668" xr:uid="{8D09EC11-BA28-4C8C-BA22-91585AF41783}"/>
    <cellStyle name="60% - Accent1 3 53 3 2 2" xfId="42346" xr:uid="{39B6E4FB-66F5-414C-8CEA-19B6F85F1881}"/>
    <cellStyle name="60% - Accent1 3 53 3 3" xfId="22521" xr:uid="{A0990646-43E5-4E62-B436-2A27EC22E281}"/>
    <cellStyle name="60% - Accent1 3 53 3 3 2" xfId="51198" xr:uid="{3D343822-1EBF-4231-949F-0B733464A67A}"/>
    <cellStyle name="60% - Accent1 3 53 3 4" xfId="36641" xr:uid="{1060B8D5-A25F-49A5-B89D-BBAA12E32A9B}"/>
    <cellStyle name="60% - Accent1 3 53 4" xfId="9373" xr:uid="{1275E7D1-6536-4213-A1CA-003599FC723D}"/>
    <cellStyle name="60% - Accent1 3 53 4 2" xfId="15085" xr:uid="{C625EA21-AC34-4695-B22D-1CADE156D1A7}"/>
    <cellStyle name="60% - Accent1 3 53 4 2 2" xfId="43763" xr:uid="{F76E73BA-79DB-4C31-91BD-77B9876823A9}"/>
    <cellStyle name="60% - Accent1 3 53 4 3" xfId="23938" xr:uid="{28789833-7325-4AA4-9809-FF37E03DF432}"/>
    <cellStyle name="60% - Accent1 3 53 4 3 2" xfId="52615" xr:uid="{74B79D5F-30AC-4362-8F4A-024C083A9D4E}"/>
    <cellStyle name="60% - Accent1 3 53 4 4" xfId="38058" xr:uid="{25C75712-E094-4719-BF96-660156596763}"/>
    <cellStyle name="60% - Accent1 3 53 5" xfId="16600" xr:uid="{C2250515-1FF5-449B-B29F-AD9BB6991A8E}"/>
    <cellStyle name="60% - Accent1 3 53 5 2" xfId="25453" xr:uid="{24FE50D0-DCA6-4E88-84B1-C64392DE6778}"/>
    <cellStyle name="60% - Accent1 3 53 5 2 2" xfId="54130" xr:uid="{3B6B27FA-010A-4F8A-B478-7CAA263DA987}"/>
    <cellStyle name="60% - Accent1 3 53 5 3" xfId="45278" xr:uid="{C18DBA12-2DB1-4F3D-AE64-444EF470C794}"/>
    <cellStyle name="60% - Accent1 3 53 6" xfId="18159" xr:uid="{087A5F4D-AF22-4B8D-B914-75F50E2DBF59}"/>
    <cellStyle name="60% - Accent1 3 53 6 2" xfId="27012" xr:uid="{D72547D0-0E2F-4506-98A1-A13E84D01D56}"/>
    <cellStyle name="60% - Accent1 3 53 6 2 2" xfId="55689" xr:uid="{070FC8A1-B952-4C79-A24C-D6C4F391FD18}"/>
    <cellStyle name="60% - Accent1 3 53 6 3" xfId="46837" xr:uid="{99749E53-BDA3-457C-9F3F-42F1C4D466E4}"/>
    <cellStyle name="60% - Accent1 3 53 7" xfId="10900" xr:uid="{4A500ECF-F121-4AAC-BF85-B2411FAF716F}"/>
    <cellStyle name="60% - Accent1 3 53 7 2" xfId="28605" xr:uid="{569EB712-1000-4ED3-8F4A-37D3672531D7}"/>
    <cellStyle name="60% - Accent1 3 53 7 2 2" xfId="57282" xr:uid="{57013018-4D4D-4550-9CC5-00638339DFA0}"/>
    <cellStyle name="60% - Accent1 3 53 7 3" xfId="39578" xr:uid="{65D4458F-EDB2-450A-9D78-863C32E55120}"/>
    <cellStyle name="60% - Accent1 3 53 8" xfId="19753" xr:uid="{9999B853-A1D3-46B4-A978-4D5C69EDD0CB}"/>
    <cellStyle name="60% - Accent1 3 53 8 2" xfId="48430" xr:uid="{61AFE302-89B2-42D1-B31F-2FAF10BD9C8C}"/>
    <cellStyle name="60% - Accent1 3 53 9" xfId="33873" xr:uid="{3954FD00-09EE-4C5F-961A-DEE8E6CFD42A}"/>
    <cellStyle name="60% - Accent1 3 54" xfId="5210" xr:uid="{2BA1BB58-4546-40CB-B3F7-E878B1F14FD8}"/>
    <cellStyle name="60% - Accent1 3 54 2" xfId="6561" xr:uid="{664DBBEB-391C-40D8-B4DE-4B7942874D0E}"/>
    <cellStyle name="60% - Accent1 3 54 2 2" xfId="12273" xr:uid="{E84BCBFA-B0B2-4702-AFCC-24F0A9B11A43}"/>
    <cellStyle name="60% - Accent1 3 54 2 2 2" xfId="40951" xr:uid="{A78D2E9F-2A5D-4F76-A0B3-6D6FE81B6740}"/>
    <cellStyle name="60% - Accent1 3 54 2 3" xfId="21126" xr:uid="{FB5A9CDC-A7A3-4120-BE3B-3B1FBCACDDE8}"/>
    <cellStyle name="60% - Accent1 3 54 2 3 2" xfId="49803" xr:uid="{D1218388-977D-41E0-9884-9C75D7EC8080}"/>
    <cellStyle name="60% - Accent1 3 54 2 4" xfId="35246" xr:uid="{5F6E1802-3EE6-45CE-A522-A5000839418B}"/>
    <cellStyle name="60% - Accent1 3 54 3" xfId="7978" xr:uid="{AC60EA5D-B945-4E55-BBC0-0AE4C69485BE}"/>
    <cellStyle name="60% - Accent1 3 54 3 2" xfId="13690" xr:uid="{ADDEB363-5B1A-4BDC-84DA-CB63386A1622}"/>
    <cellStyle name="60% - Accent1 3 54 3 2 2" xfId="42368" xr:uid="{A2B74C64-4B5A-4DEC-BFA9-A8A6C369405B}"/>
    <cellStyle name="60% - Accent1 3 54 3 3" xfId="22543" xr:uid="{7DC4158D-47E6-456B-97DA-DBD0F91ED7F0}"/>
    <cellStyle name="60% - Accent1 3 54 3 3 2" xfId="51220" xr:uid="{1CAF925C-82AD-4B7C-973F-B17039FDE5F9}"/>
    <cellStyle name="60% - Accent1 3 54 3 4" xfId="36663" xr:uid="{7A2A9430-DF63-43B9-AC35-961977A80307}"/>
    <cellStyle name="60% - Accent1 3 54 4" xfId="9395" xr:uid="{72E432BB-ACA5-4069-91C3-72C1EA75DA61}"/>
    <cellStyle name="60% - Accent1 3 54 4 2" xfId="15107" xr:uid="{A0D84312-CE23-4673-8E87-5B3297E771C3}"/>
    <cellStyle name="60% - Accent1 3 54 4 2 2" xfId="43785" xr:uid="{9327DDC9-AF17-408A-B2DC-CAA60CBC2E14}"/>
    <cellStyle name="60% - Accent1 3 54 4 3" xfId="23960" xr:uid="{5DF118CC-D7DF-4DDF-B9F5-A444872A823C}"/>
    <cellStyle name="60% - Accent1 3 54 4 3 2" xfId="52637" xr:uid="{23C6E204-25DB-49EA-A059-CE8A4F7330A8}"/>
    <cellStyle name="60% - Accent1 3 54 4 4" xfId="38080" xr:uid="{4D1C8360-95D9-439D-A85C-5BFCB0A44DA7}"/>
    <cellStyle name="60% - Accent1 3 54 5" xfId="16622" xr:uid="{219B4DFB-BF1C-4916-9A17-E80AF82A7091}"/>
    <cellStyle name="60% - Accent1 3 54 5 2" xfId="25475" xr:uid="{08CFED73-1CA6-4E82-A4DA-F8E65FFEE5B0}"/>
    <cellStyle name="60% - Accent1 3 54 5 2 2" xfId="54152" xr:uid="{1FC359E9-68D2-4F44-BCD2-E218ADB9C591}"/>
    <cellStyle name="60% - Accent1 3 54 5 3" xfId="45300" xr:uid="{A9DB1513-0ABF-430A-A279-4EE42F1FF589}"/>
    <cellStyle name="60% - Accent1 3 54 6" xfId="18181" xr:uid="{66FC389F-9108-4A91-8950-BCFED6075D5B}"/>
    <cellStyle name="60% - Accent1 3 54 6 2" xfId="27034" xr:uid="{0261BE9F-3D43-44C8-9B7A-2A49049F5338}"/>
    <cellStyle name="60% - Accent1 3 54 6 2 2" xfId="55711" xr:uid="{36909DD6-FF1D-4074-B0CC-6BA3E04CD0EB}"/>
    <cellStyle name="60% - Accent1 3 54 6 3" xfId="46859" xr:uid="{AEF091C4-A89C-444E-8152-2617A4CDD853}"/>
    <cellStyle name="60% - Accent1 3 54 7" xfId="10922" xr:uid="{2AC408DA-5DC0-45FC-A866-B6ECAF7E04EB}"/>
    <cellStyle name="60% - Accent1 3 54 7 2" xfId="28627" xr:uid="{34138C2D-6DB8-427C-8942-EA6498A2C4CE}"/>
    <cellStyle name="60% - Accent1 3 54 7 2 2" xfId="57304" xr:uid="{13002F84-32AB-4B8A-AD35-AB79F9780DF0}"/>
    <cellStyle name="60% - Accent1 3 54 7 3" xfId="39600" xr:uid="{964ED5B9-E35E-4B94-B697-4CAE5D1CDFB8}"/>
    <cellStyle name="60% - Accent1 3 54 8" xfId="19775" xr:uid="{34291F54-2F61-4E0C-B51E-EC6CABCDD12B}"/>
    <cellStyle name="60% - Accent1 3 54 8 2" xfId="48452" xr:uid="{F5563FE8-7BF6-485B-9064-5EC0381DCAC0}"/>
    <cellStyle name="60% - Accent1 3 54 9" xfId="33895" xr:uid="{F96492BA-2274-4C99-8412-4523549AC30F}"/>
    <cellStyle name="60% - Accent1 3 55" xfId="5232" xr:uid="{0A79F849-05FC-4A39-9D0F-DF7BDB94D821}"/>
    <cellStyle name="60% - Accent1 3 55 2" xfId="6583" xr:uid="{5555EBD3-ADFF-48EC-B92B-B320D6CFA6DB}"/>
    <cellStyle name="60% - Accent1 3 55 2 2" xfId="12295" xr:uid="{D5C86A64-75E3-48A6-8BED-301A4EAB36C3}"/>
    <cellStyle name="60% - Accent1 3 55 2 2 2" xfId="40973" xr:uid="{372DD07D-3426-42BF-A904-29F439414E03}"/>
    <cellStyle name="60% - Accent1 3 55 2 3" xfId="21148" xr:uid="{425D9BFA-5A87-40F2-BF84-D1F1CB95F2FB}"/>
    <cellStyle name="60% - Accent1 3 55 2 3 2" xfId="49825" xr:uid="{802DBF27-3BDC-4E93-8E49-E94C2740CBEC}"/>
    <cellStyle name="60% - Accent1 3 55 2 4" xfId="35268" xr:uid="{30EDC9CD-A63C-46BE-9F7D-BEACF0C6B66F}"/>
    <cellStyle name="60% - Accent1 3 55 3" xfId="8000" xr:uid="{E39DEA1E-6173-490E-B2C2-BD3ACA24D3C1}"/>
    <cellStyle name="60% - Accent1 3 55 3 2" xfId="13712" xr:uid="{7025A92E-0BAA-47EA-A1A0-931F186AE7D9}"/>
    <cellStyle name="60% - Accent1 3 55 3 2 2" xfId="42390" xr:uid="{B2CFF602-D5D9-4A02-998D-3B86F74083EC}"/>
    <cellStyle name="60% - Accent1 3 55 3 3" xfId="22565" xr:uid="{BCECCCBE-AF79-439A-80BF-C80BE6F5632C}"/>
    <cellStyle name="60% - Accent1 3 55 3 3 2" xfId="51242" xr:uid="{3536E88C-40D6-4E07-AAAE-57D28AB91D21}"/>
    <cellStyle name="60% - Accent1 3 55 3 4" xfId="36685" xr:uid="{1EBA45B4-1F27-4CB3-BDFE-C6D4E49D1BB9}"/>
    <cellStyle name="60% - Accent1 3 55 4" xfId="9417" xr:uid="{2ADAFA9C-E803-484B-9FD2-6C361E5BDFFF}"/>
    <cellStyle name="60% - Accent1 3 55 4 2" xfId="15129" xr:uid="{09E006D8-77CA-416C-BFC5-A6E01C76E0CE}"/>
    <cellStyle name="60% - Accent1 3 55 4 2 2" xfId="43807" xr:uid="{70973BCC-3119-4CBC-A8C2-018D0E584393}"/>
    <cellStyle name="60% - Accent1 3 55 4 3" xfId="23982" xr:uid="{CAD5AC55-4FA0-494C-8A99-A75941B0FD5F}"/>
    <cellStyle name="60% - Accent1 3 55 4 3 2" xfId="52659" xr:uid="{A7663A63-F94A-4548-A18E-BEBE40C764EE}"/>
    <cellStyle name="60% - Accent1 3 55 4 4" xfId="38102" xr:uid="{6932B430-DAA8-46AB-B2AC-0C8DD4F85993}"/>
    <cellStyle name="60% - Accent1 3 55 5" xfId="16644" xr:uid="{8752BA28-117A-4673-BCD1-02BE225112D1}"/>
    <cellStyle name="60% - Accent1 3 55 5 2" xfId="25497" xr:uid="{F59CAFFB-564A-4BB0-9222-1DD01F1D8E35}"/>
    <cellStyle name="60% - Accent1 3 55 5 2 2" xfId="54174" xr:uid="{F77C04AD-AB44-458B-843A-CF852D11A51C}"/>
    <cellStyle name="60% - Accent1 3 55 5 3" xfId="45322" xr:uid="{6D7753DA-168D-414C-A637-3A5CEDF18559}"/>
    <cellStyle name="60% - Accent1 3 55 6" xfId="18203" xr:uid="{5311BD1A-962E-4CE2-9536-132AD8737F04}"/>
    <cellStyle name="60% - Accent1 3 55 6 2" xfId="27056" xr:uid="{50BA0733-0DA1-4A6C-BD97-2C1D189E5439}"/>
    <cellStyle name="60% - Accent1 3 55 6 2 2" xfId="55733" xr:uid="{99049F75-F659-405F-94B2-EE071BFA9C67}"/>
    <cellStyle name="60% - Accent1 3 55 6 3" xfId="46881" xr:uid="{89B170DB-9AF2-47B8-A344-88C675F69FE5}"/>
    <cellStyle name="60% - Accent1 3 55 7" xfId="10944" xr:uid="{20F81B39-44C9-4973-8080-E08A22BBA268}"/>
    <cellStyle name="60% - Accent1 3 55 7 2" xfId="28649" xr:uid="{60B14FD1-ADCA-4F7F-879B-93604792FA79}"/>
    <cellStyle name="60% - Accent1 3 55 7 2 2" xfId="57326" xr:uid="{A576B6DF-52DF-452F-A3F2-70B32E96B2A8}"/>
    <cellStyle name="60% - Accent1 3 55 7 3" xfId="39622" xr:uid="{DA81E9EB-B77E-4B3E-8C37-C28EA3D1EED9}"/>
    <cellStyle name="60% - Accent1 3 55 8" xfId="19797" xr:uid="{04FDCD9C-9E4C-44BE-8430-91101FEA8D11}"/>
    <cellStyle name="60% - Accent1 3 55 8 2" xfId="48474" xr:uid="{CFB75BA2-5015-4309-A6F1-0A4050CB7A71}"/>
    <cellStyle name="60% - Accent1 3 55 9" xfId="33917" xr:uid="{9803C381-6302-4FB8-A622-59D15791EDE8}"/>
    <cellStyle name="60% - Accent1 3 56" xfId="5254" xr:uid="{02560C65-0CDA-4E18-BA82-962B9163BADF}"/>
    <cellStyle name="60% - Accent1 3 56 2" xfId="6605" xr:uid="{0AFAB06C-BAA0-43E5-86C4-B185FECC5205}"/>
    <cellStyle name="60% - Accent1 3 56 2 2" xfId="12317" xr:uid="{08392225-3672-4279-876C-0F6F80BF7F47}"/>
    <cellStyle name="60% - Accent1 3 56 2 2 2" xfId="40995" xr:uid="{F1E40CF4-66FE-4AC8-8438-7730315C2F0E}"/>
    <cellStyle name="60% - Accent1 3 56 2 3" xfId="21170" xr:uid="{F455BDB3-96FF-4EF6-A103-77E380D7EBA2}"/>
    <cellStyle name="60% - Accent1 3 56 2 3 2" xfId="49847" xr:uid="{B8278D23-64A8-46DA-861C-5DE789E84949}"/>
    <cellStyle name="60% - Accent1 3 56 2 4" xfId="35290" xr:uid="{3F4C388B-9F67-453E-936F-8993679E332E}"/>
    <cellStyle name="60% - Accent1 3 56 3" xfId="8022" xr:uid="{F4AB3B86-FCD4-40D0-B2DF-528A4E603FB3}"/>
    <cellStyle name="60% - Accent1 3 56 3 2" xfId="13734" xr:uid="{4DE71C1E-803B-4D71-8B16-45DCD7B5D18E}"/>
    <cellStyle name="60% - Accent1 3 56 3 2 2" xfId="42412" xr:uid="{B4717038-3228-4493-A9D4-226FDC3A6FF7}"/>
    <cellStyle name="60% - Accent1 3 56 3 3" xfId="22587" xr:uid="{6FE69EBC-B3FC-4724-902A-67FB810E0C40}"/>
    <cellStyle name="60% - Accent1 3 56 3 3 2" xfId="51264" xr:uid="{6AD6E3A8-B4C3-44F6-B7BB-32C7C262F69E}"/>
    <cellStyle name="60% - Accent1 3 56 3 4" xfId="36707" xr:uid="{FA2FE89A-77C8-4494-93FD-87F8C3361EEE}"/>
    <cellStyle name="60% - Accent1 3 56 4" xfId="9439" xr:uid="{23FBE0E2-4823-49B7-B523-A919D21923B9}"/>
    <cellStyle name="60% - Accent1 3 56 4 2" xfId="15151" xr:uid="{324E2E04-5CEC-4964-88C7-4F8F4B9C734C}"/>
    <cellStyle name="60% - Accent1 3 56 4 2 2" xfId="43829" xr:uid="{13DA99DD-3C06-47E8-B0BB-AD5B76DA2BD3}"/>
    <cellStyle name="60% - Accent1 3 56 4 3" xfId="24004" xr:uid="{D9EF4BB4-11DA-473B-8A80-EA1483E1738C}"/>
    <cellStyle name="60% - Accent1 3 56 4 3 2" xfId="52681" xr:uid="{F55BAD45-9A6D-4552-B666-9FEA88E7894A}"/>
    <cellStyle name="60% - Accent1 3 56 4 4" xfId="38124" xr:uid="{225563B3-EB14-420B-9FC6-38042FF8A882}"/>
    <cellStyle name="60% - Accent1 3 56 5" xfId="16666" xr:uid="{0AAAC765-520A-4813-AA1A-257775C7FFA1}"/>
    <cellStyle name="60% - Accent1 3 56 5 2" xfId="25519" xr:uid="{91B8F1D2-9F46-4CA4-AF7B-D645A62F10E2}"/>
    <cellStyle name="60% - Accent1 3 56 5 2 2" xfId="54196" xr:uid="{7EB06043-8459-46EC-B575-64DE966593DC}"/>
    <cellStyle name="60% - Accent1 3 56 5 3" xfId="45344" xr:uid="{1C9A2ED5-7039-4C9C-A057-71E9F28AF0EA}"/>
    <cellStyle name="60% - Accent1 3 56 6" xfId="18225" xr:uid="{42F2250C-B5A2-4E47-A413-4247CFD294FD}"/>
    <cellStyle name="60% - Accent1 3 56 6 2" xfId="27078" xr:uid="{7C5FEAC2-90F0-4DDF-A03E-6FDB2AEFA72E}"/>
    <cellStyle name="60% - Accent1 3 56 6 2 2" xfId="55755" xr:uid="{E6469EFC-4CB6-4AEC-A55E-DD78885009DA}"/>
    <cellStyle name="60% - Accent1 3 56 6 3" xfId="46903" xr:uid="{3FB20A38-4ABE-40BA-A96E-E93EAEDE2EB5}"/>
    <cellStyle name="60% - Accent1 3 56 7" xfId="10966" xr:uid="{65C48270-8A2E-49DA-938C-BDE7CEBBE096}"/>
    <cellStyle name="60% - Accent1 3 56 7 2" xfId="28671" xr:uid="{FD007AE9-0A75-48C4-9CD2-782C9FDC770B}"/>
    <cellStyle name="60% - Accent1 3 56 7 2 2" xfId="57348" xr:uid="{4CB674BF-0138-4918-B4CE-C7E9E5D96F7C}"/>
    <cellStyle name="60% - Accent1 3 56 7 3" xfId="39644" xr:uid="{6F2FD993-FA1B-414D-BB2A-0FD78ADBCC91}"/>
    <cellStyle name="60% - Accent1 3 56 8" xfId="19819" xr:uid="{244B2EA7-53D4-48FE-B818-1FC246C1EBD6}"/>
    <cellStyle name="60% - Accent1 3 56 8 2" xfId="48496" xr:uid="{3810C22C-19EA-489D-833F-73DE0E4B6E4A}"/>
    <cellStyle name="60% - Accent1 3 56 9" xfId="33939" xr:uid="{1F169FCE-9B2E-4849-A5F8-EBB33351DEE7}"/>
    <cellStyle name="60% - Accent1 3 57" xfId="5276" xr:uid="{38456E94-294C-4BE2-8A1B-2EE5E4A7C2D8}"/>
    <cellStyle name="60% - Accent1 3 57 2" xfId="6627" xr:uid="{301C05A9-4D42-49C2-B2A4-C671DA7514D7}"/>
    <cellStyle name="60% - Accent1 3 57 2 2" xfId="12339" xr:uid="{3C2B1BA1-C02E-4322-A50B-F0A0DBD93F3B}"/>
    <cellStyle name="60% - Accent1 3 57 2 2 2" xfId="41017" xr:uid="{25A9596C-966A-4DF6-A68B-EB5044EE66C8}"/>
    <cellStyle name="60% - Accent1 3 57 2 3" xfId="21192" xr:uid="{E1FF8798-E54B-4D9C-9109-22E9AA18DD90}"/>
    <cellStyle name="60% - Accent1 3 57 2 3 2" xfId="49869" xr:uid="{47538DDF-A778-463A-9FDF-DEC7746BFA98}"/>
    <cellStyle name="60% - Accent1 3 57 2 4" xfId="35312" xr:uid="{B839F3C6-A774-4D2E-B932-6A6338F77F67}"/>
    <cellStyle name="60% - Accent1 3 57 3" xfId="8044" xr:uid="{228D740A-6C93-4697-8599-6BD49974AD30}"/>
    <cellStyle name="60% - Accent1 3 57 3 2" xfId="13756" xr:uid="{E7EBC092-7CD0-4C89-AEC6-55A611B24F92}"/>
    <cellStyle name="60% - Accent1 3 57 3 2 2" xfId="42434" xr:uid="{EA5A0F39-4EE3-4ADB-BAFC-4007D4BFD3AD}"/>
    <cellStyle name="60% - Accent1 3 57 3 3" xfId="22609" xr:uid="{149C2591-3D52-4306-896B-854CED224EF3}"/>
    <cellStyle name="60% - Accent1 3 57 3 3 2" xfId="51286" xr:uid="{D133860F-18DD-42BA-BD3B-A4AD33B2865B}"/>
    <cellStyle name="60% - Accent1 3 57 3 4" xfId="36729" xr:uid="{FC37CDB7-17EA-4617-8FDF-00DED926E099}"/>
    <cellStyle name="60% - Accent1 3 57 4" xfId="9461" xr:uid="{C4EBA5BB-4B09-4DBA-99A6-06451BD97EE1}"/>
    <cellStyle name="60% - Accent1 3 57 4 2" xfId="15173" xr:uid="{042DA56C-15B8-4D22-AEE1-AAF2866D1DF5}"/>
    <cellStyle name="60% - Accent1 3 57 4 2 2" xfId="43851" xr:uid="{3BD6FA50-D5E8-4F7E-9531-47876566CF23}"/>
    <cellStyle name="60% - Accent1 3 57 4 3" xfId="24026" xr:uid="{1F623CC9-2BEB-43FF-96A3-8C69DFBAC0BF}"/>
    <cellStyle name="60% - Accent1 3 57 4 3 2" xfId="52703" xr:uid="{4D032748-66ED-4649-A12C-6ACF01868A1B}"/>
    <cellStyle name="60% - Accent1 3 57 4 4" xfId="38146" xr:uid="{D927A524-430D-475C-B504-270B01CA188F}"/>
    <cellStyle name="60% - Accent1 3 57 5" xfId="16688" xr:uid="{EFBC9273-A60B-440F-8718-4044399A7CD5}"/>
    <cellStyle name="60% - Accent1 3 57 5 2" xfId="25541" xr:uid="{0C17ED02-C4C2-4266-B423-E321D801BF74}"/>
    <cellStyle name="60% - Accent1 3 57 5 2 2" xfId="54218" xr:uid="{5324A951-5D34-4EAC-B360-23C03D6BA196}"/>
    <cellStyle name="60% - Accent1 3 57 5 3" xfId="45366" xr:uid="{148D55D2-DE92-4524-ADB8-306517A5724F}"/>
    <cellStyle name="60% - Accent1 3 57 6" xfId="18247" xr:uid="{EA9A508C-E24E-4AEC-9504-C911FAAFB258}"/>
    <cellStyle name="60% - Accent1 3 57 6 2" xfId="27100" xr:uid="{25D6A635-8938-40CE-837F-C0B859AEE20A}"/>
    <cellStyle name="60% - Accent1 3 57 6 2 2" xfId="55777" xr:uid="{50A1551F-15BE-47C0-9705-606846040B74}"/>
    <cellStyle name="60% - Accent1 3 57 6 3" xfId="46925" xr:uid="{FEEDDB5A-7CF5-44C4-A072-EC4DD86274AC}"/>
    <cellStyle name="60% - Accent1 3 57 7" xfId="10988" xr:uid="{8E9A5E0B-37C2-4B9C-81E9-58EC59F28B67}"/>
    <cellStyle name="60% - Accent1 3 57 7 2" xfId="28693" xr:uid="{62E9BA4F-21A1-4F02-A148-79AF01668655}"/>
    <cellStyle name="60% - Accent1 3 57 7 2 2" xfId="57370" xr:uid="{B11ED0DF-46D4-4C74-90D5-16153FB3E814}"/>
    <cellStyle name="60% - Accent1 3 57 7 3" xfId="39666" xr:uid="{CBE63881-3304-466E-ACA8-5F02BCC2AAB3}"/>
    <cellStyle name="60% - Accent1 3 57 8" xfId="19841" xr:uid="{00BEA5BC-FA93-4D26-980D-73A32E8A0CB1}"/>
    <cellStyle name="60% - Accent1 3 57 8 2" xfId="48518" xr:uid="{1C440F13-80F7-4F49-A962-732874ED4C61}"/>
    <cellStyle name="60% - Accent1 3 57 9" xfId="33961" xr:uid="{03247868-5A30-4FD6-87CB-ABECD58C1939}"/>
    <cellStyle name="60% - Accent1 3 58" xfId="5298" xr:uid="{1729A930-BAED-4AFA-A416-574EEA068C43}"/>
    <cellStyle name="60% - Accent1 3 58 2" xfId="6649" xr:uid="{352BF2E9-8256-4F14-8AFB-9CE9BB50FE92}"/>
    <cellStyle name="60% - Accent1 3 58 2 2" xfId="12361" xr:uid="{191A5787-1AD3-4F59-8EF9-1022D3EA9FAD}"/>
    <cellStyle name="60% - Accent1 3 58 2 2 2" xfId="41039" xr:uid="{8941BD4F-4C19-465C-80F6-804836975083}"/>
    <cellStyle name="60% - Accent1 3 58 2 3" xfId="21214" xr:uid="{28FC96E4-A51E-48F1-B836-E51A62B85C2E}"/>
    <cellStyle name="60% - Accent1 3 58 2 3 2" xfId="49891" xr:uid="{CAA7434F-2B03-49DC-BC2A-B7B5E39D2F20}"/>
    <cellStyle name="60% - Accent1 3 58 2 4" xfId="35334" xr:uid="{3EDAA2AE-1280-4763-9B99-DF7A070DEB03}"/>
    <cellStyle name="60% - Accent1 3 58 3" xfId="8066" xr:uid="{6917A873-0CC7-41D8-9BA0-1E08B8910494}"/>
    <cellStyle name="60% - Accent1 3 58 3 2" xfId="13778" xr:uid="{160EF28C-5BFD-465F-9BD5-A3C2628D4204}"/>
    <cellStyle name="60% - Accent1 3 58 3 2 2" xfId="42456" xr:uid="{F68FA32B-19F9-4FB7-A625-7D52184FBE30}"/>
    <cellStyle name="60% - Accent1 3 58 3 3" xfId="22631" xr:uid="{C71ABB92-9045-44FB-B72A-8C3AC1AA4690}"/>
    <cellStyle name="60% - Accent1 3 58 3 3 2" xfId="51308" xr:uid="{F07D838E-50EA-4FF7-BB7E-F67B3D2234C6}"/>
    <cellStyle name="60% - Accent1 3 58 3 4" xfId="36751" xr:uid="{7072A581-D41D-4ECC-9852-3BA5ECC85A3D}"/>
    <cellStyle name="60% - Accent1 3 58 4" xfId="9483" xr:uid="{8ACE4F09-CBE1-4DC9-978C-68765AECF486}"/>
    <cellStyle name="60% - Accent1 3 58 4 2" xfId="15195" xr:uid="{E3BE92F7-406F-42C4-B9AF-01D797905260}"/>
    <cellStyle name="60% - Accent1 3 58 4 2 2" xfId="43873" xr:uid="{430F3001-92BC-43A2-807C-D59DE7382156}"/>
    <cellStyle name="60% - Accent1 3 58 4 3" xfId="24048" xr:uid="{CB95EFEA-9170-49DC-8F02-D9EBF6D56E42}"/>
    <cellStyle name="60% - Accent1 3 58 4 3 2" xfId="52725" xr:uid="{1EC1C865-F809-42ED-B5D0-01F006FE7B08}"/>
    <cellStyle name="60% - Accent1 3 58 4 4" xfId="38168" xr:uid="{E5C19497-267E-468A-80C3-262DCF1D3B92}"/>
    <cellStyle name="60% - Accent1 3 58 5" xfId="16710" xr:uid="{2564F863-3836-4796-9BD1-A51C73FF85C8}"/>
    <cellStyle name="60% - Accent1 3 58 5 2" xfId="25563" xr:uid="{2CE2EEEA-1500-4827-9F13-F9DF5BFE3DEC}"/>
    <cellStyle name="60% - Accent1 3 58 5 2 2" xfId="54240" xr:uid="{110293D5-1A2B-411A-9A0F-D01BE81F12D9}"/>
    <cellStyle name="60% - Accent1 3 58 5 3" xfId="45388" xr:uid="{FD98A7DE-717D-45F6-8599-F7CA773F55DD}"/>
    <cellStyle name="60% - Accent1 3 58 6" xfId="18269" xr:uid="{54B8345B-0A86-4B96-B5F2-ACF77700B2DC}"/>
    <cellStyle name="60% - Accent1 3 58 6 2" xfId="27122" xr:uid="{390217DC-A363-4C11-910C-F1E07EC27699}"/>
    <cellStyle name="60% - Accent1 3 58 6 2 2" xfId="55799" xr:uid="{2FA4613C-0B6D-436F-827E-410B415CA37C}"/>
    <cellStyle name="60% - Accent1 3 58 6 3" xfId="46947" xr:uid="{99BAA7D2-3B78-4529-91A3-3F7CA945E953}"/>
    <cellStyle name="60% - Accent1 3 58 7" xfId="11010" xr:uid="{3C522599-29E3-4D92-BC19-D50AC4CEC79F}"/>
    <cellStyle name="60% - Accent1 3 58 7 2" xfId="28715" xr:uid="{D73125E8-5FA4-48D1-BBC4-9878BDCFD841}"/>
    <cellStyle name="60% - Accent1 3 58 7 2 2" xfId="57392" xr:uid="{8D427B42-D0CB-4D1A-807A-9BEA761EBAD4}"/>
    <cellStyle name="60% - Accent1 3 58 7 3" xfId="39688" xr:uid="{999CE5F8-5B0C-4818-8AB9-A8E8375CFB66}"/>
    <cellStyle name="60% - Accent1 3 58 8" xfId="19863" xr:uid="{7E3FD776-68D8-4737-8BC7-CF4AC00BD0DC}"/>
    <cellStyle name="60% - Accent1 3 58 8 2" xfId="48540" xr:uid="{AD8BCABB-8B5A-4E75-B5C3-C12A7E950EBB}"/>
    <cellStyle name="60% - Accent1 3 58 9" xfId="33983" xr:uid="{7406860E-4335-436E-931E-439641CE3C80}"/>
    <cellStyle name="60% - Accent1 3 59" xfId="5320" xr:uid="{25F23E91-95E6-4015-ABCB-879E26F6EB11}"/>
    <cellStyle name="60% - Accent1 3 59 2" xfId="6671" xr:uid="{FCF7C953-9E51-4969-BF52-37B75B33F918}"/>
    <cellStyle name="60% - Accent1 3 59 2 2" xfId="12383" xr:uid="{A635CE30-7B5F-460C-8E89-662CEB9EB581}"/>
    <cellStyle name="60% - Accent1 3 59 2 2 2" xfId="41061" xr:uid="{53B81C9D-C90B-4148-B9B7-E2A3AAD445B4}"/>
    <cellStyle name="60% - Accent1 3 59 2 3" xfId="21236" xr:uid="{5F668FE8-CB58-4FF3-ADCD-5D471F2F275F}"/>
    <cellStyle name="60% - Accent1 3 59 2 3 2" xfId="49913" xr:uid="{24E7E0FB-F5E3-4025-AC98-71E6947A381C}"/>
    <cellStyle name="60% - Accent1 3 59 2 4" xfId="35356" xr:uid="{A3E2C078-AB8C-4582-965D-CB804911C577}"/>
    <cellStyle name="60% - Accent1 3 59 3" xfId="8088" xr:uid="{C18D057D-AB04-4CD5-8B6B-C5CA8D7F729F}"/>
    <cellStyle name="60% - Accent1 3 59 3 2" xfId="13800" xr:uid="{AC8149A9-2A0C-4BD5-87C9-63B6801A2FE1}"/>
    <cellStyle name="60% - Accent1 3 59 3 2 2" xfId="42478" xr:uid="{F5B7EFA4-B21E-47C0-9D61-0C8F49CA5283}"/>
    <cellStyle name="60% - Accent1 3 59 3 3" xfId="22653" xr:uid="{A7DDDA6E-D7D4-44D0-976F-01EA79ADBD0E}"/>
    <cellStyle name="60% - Accent1 3 59 3 3 2" xfId="51330" xr:uid="{B3BD4305-2F06-444A-B505-C9966A44A087}"/>
    <cellStyle name="60% - Accent1 3 59 3 4" xfId="36773" xr:uid="{17A67103-4B2A-445C-A149-84EA6BD783B4}"/>
    <cellStyle name="60% - Accent1 3 59 4" xfId="9505" xr:uid="{BF479937-7328-4C46-B5E6-784423BAAC08}"/>
    <cellStyle name="60% - Accent1 3 59 4 2" xfId="15217" xr:uid="{906FA3D5-A871-4280-B594-CAA28106887D}"/>
    <cellStyle name="60% - Accent1 3 59 4 2 2" xfId="43895" xr:uid="{13A6FAA1-377A-49BD-B5E2-9CE3A65A7F4B}"/>
    <cellStyle name="60% - Accent1 3 59 4 3" xfId="24070" xr:uid="{5CAE9B08-3C60-4F72-A2C7-99B4A3496B66}"/>
    <cellStyle name="60% - Accent1 3 59 4 3 2" xfId="52747" xr:uid="{F3E3A585-50F5-45FB-B079-8FD35A437674}"/>
    <cellStyle name="60% - Accent1 3 59 4 4" xfId="38190" xr:uid="{3853554C-FD22-4F4B-BA3C-A4A2296EF3E9}"/>
    <cellStyle name="60% - Accent1 3 59 5" xfId="16732" xr:uid="{8700008D-514D-4B2F-BA8E-BC37FDA549A7}"/>
    <cellStyle name="60% - Accent1 3 59 5 2" xfId="25585" xr:uid="{4FA8BFFD-7AB1-47B8-82EA-6D6200BF5EAC}"/>
    <cellStyle name="60% - Accent1 3 59 5 2 2" xfId="54262" xr:uid="{EB5B975E-6E74-42DE-A408-B7D1957C74F0}"/>
    <cellStyle name="60% - Accent1 3 59 5 3" xfId="45410" xr:uid="{A46626D3-11FA-4F5F-A8BC-307D8CE5852B}"/>
    <cellStyle name="60% - Accent1 3 59 6" xfId="18291" xr:uid="{F5C87C06-1C52-47EF-8B49-06E787364E23}"/>
    <cellStyle name="60% - Accent1 3 59 6 2" xfId="27144" xr:uid="{3CAD6F15-E7FB-4B34-87B8-C1D283D089D0}"/>
    <cellStyle name="60% - Accent1 3 59 6 2 2" xfId="55821" xr:uid="{3D4F1BE7-4717-4B1E-8E9A-97D06FB043D9}"/>
    <cellStyle name="60% - Accent1 3 59 6 3" xfId="46969" xr:uid="{B8AC18B2-4D7F-495D-9B3C-5CF947F9FFEB}"/>
    <cellStyle name="60% - Accent1 3 59 7" xfId="11032" xr:uid="{588025D1-9BDF-4DC9-A80A-36F884C3E889}"/>
    <cellStyle name="60% - Accent1 3 59 7 2" xfId="28737" xr:uid="{60CE36A3-2024-4981-88A9-9633CAF7A526}"/>
    <cellStyle name="60% - Accent1 3 59 7 2 2" xfId="57414" xr:uid="{19C48379-5F72-47DC-9082-EEBB72249AB4}"/>
    <cellStyle name="60% - Accent1 3 59 7 3" xfId="39710" xr:uid="{C2F8FE2B-67E9-4F32-878E-99759D8998F0}"/>
    <cellStyle name="60% - Accent1 3 59 8" xfId="19885" xr:uid="{11BEBA88-9AF5-4383-BC09-1C09285C5C15}"/>
    <cellStyle name="60% - Accent1 3 59 8 2" xfId="48562" xr:uid="{2517A044-4EF7-405A-B697-18D669139D23}"/>
    <cellStyle name="60% - Accent1 3 59 9" xfId="34005" xr:uid="{DE554838-2BF1-448F-BB49-0CCC5CCCB454}"/>
    <cellStyle name="60% - Accent1 3 6" xfId="652" xr:uid="{0954599A-4018-4B2E-9632-70E6492E2C4A}"/>
    <cellStyle name="60% - Accent1 3 6 10" xfId="29553" xr:uid="{63A9604C-2966-496D-A5DF-4700824715B6}"/>
    <cellStyle name="60% - Accent1 3 6 2" xfId="793" xr:uid="{87E78BD5-6145-4879-B06A-750AE78A9554}"/>
    <cellStyle name="60% - Accent1 3 6 2 2" xfId="2747" xr:uid="{65C9B223-9836-4936-9093-EFAC8BAE068A}"/>
    <cellStyle name="60% - Accent1 3 6 2 2 2" xfId="31487" xr:uid="{DF5357F2-CB71-4EBE-B238-CE1DE3E02CE2}"/>
    <cellStyle name="60% - Accent1 3 6 2 3" xfId="5505" xr:uid="{8F2BC6AF-C73D-482B-8936-CA639F5372C0}"/>
    <cellStyle name="60% - Accent1 3 6 2 3 2" xfId="34190" xr:uid="{3DFF2FF4-C486-44B4-ACB0-70AD87B90054}"/>
    <cellStyle name="60% - Accent1 3 6 2 4" xfId="11217" xr:uid="{E041C704-C193-4A21-A027-58DC4BC56EB3}"/>
    <cellStyle name="60% - Accent1 3 6 2 4 2" xfId="39895" xr:uid="{5052DC8C-26BB-4817-BFCA-39F57AA0A4BB}"/>
    <cellStyle name="60% - Accent1 3 6 2 5" xfId="20070" xr:uid="{3BCC24B8-8D41-4ECE-AFE1-3FEA34E94EAB}"/>
    <cellStyle name="60% - Accent1 3 6 2 5 2" xfId="48747" xr:uid="{EBC851E3-681F-4853-86B7-F19F50A16A0F}"/>
    <cellStyle name="60% - Accent1 3 6 2 6" xfId="29694" xr:uid="{320078BF-3F23-4A94-9C16-4C9E1F99E5A1}"/>
    <cellStyle name="60% - Accent1 3 6 3" xfId="1066" xr:uid="{9708D234-71CB-4A5B-9A20-645232129D65}"/>
    <cellStyle name="60% - Accent1 3 6 3 2" xfId="3020" xr:uid="{FD2C32B6-26FB-4B5F-981A-F1D6B6DC8E95}"/>
    <cellStyle name="60% - Accent1 3 6 3 2 2" xfId="31760" xr:uid="{ED77F2E4-C0A1-4546-858D-A703CD61D617}"/>
    <cellStyle name="60% - Accent1 3 6 3 3" xfId="6922" xr:uid="{EB41181D-8659-4240-AD09-6A2F15744B29}"/>
    <cellStyle name="60% - Accent1 3 6 3 3 2" xfId="35607" xr:uid="{76526CF3-728A-4CF5-8FCB-31376DC6F584}"/>
    <cellStyle name="60% - Accent1 3 6 3 4" xfId="12634" xr:uid="{D6DA5CC1-0C8F-4B96-9F0C-0D4AA8D61027}"/>
    <cellStyle name="60% - Accent1 3 6 3 4 2" xfId="41312" xr:uid="{8DF55733-A05E-46EA-8B1A-850579F9F722}"/>
    <cellStyle name="60% - Accent1 3 6 3 5" xfId="21487" xr:uid="{10CC1962-543F-4331-B62C-98ED568FAB3A}"/>
    <cellStyle name="60% - Accent1 3 6 3 5 2" xfId="50164" xr:uid="{6CA9DD3C-52DA-499D-B737-09889FB37ADD}"/>
    <cellStyle name="60% - Accent1 3 6 3 6" xfId="29967" xr:uid="{7588EB82-A450-44F8-8D99-96F5B1794B93}"/>
    <cellStyle name="60% - Accent1 3 6 4" xfId="1361" xr:uid="{4BBF10B6-5BAB-45CF-8042-0AC4EAC2B866}"/>
    <cellStyle name="60% - Accent1 3 6 4 2" xfId="3315" xr:uid="{5EABACBC-6301-470C-8257-079C7DF31697}"/>
    <cellStyle name="60% - Accent1 3 6 4 2 2" xfId="32055" xr:uid="{9C3773A9-E861-483A-99CE-32E1AD2639CC}"/>
    <cellStyle name="60% - Accent1 3 6 4 3" xfId="8339" xr:uid="{95A2953E-57AE-4296-981E-B596FB842F76}"/>
    <cellStyle name="60% - Accent1 3 6 4 3 2" xfId="37024" xr:uid="{45B6DD25-853B-4BEB-9826-A69E7C0164C5}"/>
    <cellStyle name="60% - Accent1 3 6 4 4" xfId="14051" xr:uid="{0DC0A9C5-B85F-43BE-9C70-D188A4264A13}"/>
    <cellStyle name="60% - Accent1 3 6 4 4 2" xfId="42729" xr:uid="{274B2D48-6E5A-406B-813F-11C217BE13EE}"/>
    <cellStyle name="60% - Accent1 3 6 4 5" xfId="22904" xr:uid="{CF28E077-66F8-4777-B8F6-B431A43D5656}"/>
    <cellStyle name="60% - Accent1 3 6 4 5 2" xfId="51581" xr:uid="{D2DAB165-2F1E-45EC-A1E5-3EF9F0CB441D}"/>
    <cellStyle name="60% - Accent1 3 6 4 6" xfId="30262" xr:uid="{0DDDE962-5309-44D5-A548-AE3FD610AC1D}"/>
    <cellStyle name="60% - Accent1 3 6 5" xfId="1700" xr:uid="{20981221-5E3F-40B5-9F03-CFC2E778E959}"/>
    <cellStyle name="60% - Accent1 3 6 5 2" xfId="3654" xr:uid="{AFC77670-2B74-4975-B270-52D3A3CEF10B}"/>
    <cellStyle name="60% - Accent1 3 6 5 2 2" xfId="32394" xr:uid="{7AA17502-50D2-4BE3-B901-0A3544AB1D78}"/>
    <cellStyle name="60% - Accent1 3 6 5 3" xfId="15566" xr:uid="{AA385EB6-8FD0-481B-B7F1-2AD426FF535D}"/>
    <cellStyle name="60% - Accent1 3 6 5 3 2" xfId="44244" xr:uid="{C9A4CC18-7D56-490C-A8C4-F3420A648ACC}"/>
    <cellStyle name="60% - Accent1 3 6 5 4" xfId="24419" xr:uid="{C69C6877-5F2E-4770-A13E-0AAE45070182}"/>
    <cellStyle name="60% - Accent1 3 6 5 4 2" xfId="53096" xr:uid="{4CC84CBB-4AAF-4CD5-9D24-29BB4E2E697A}"/>
    <cellStyle name="60% - Accent1 3 6 5 5" xfId="30601" xr:uid="{5C88A11F-5158-47BE-8985-A146C7DA74DE}"/>
    <cellStyle name="60% - Accent1 3 6 6" xfId="2606" xr:uid="{B524287C-2F18-4A9F-9D68-70B290870E42}"/>
    <cellStyle name="60% - Accent1 3 6 6 2" xfId="17125" xr:uid="{BB4D0761-E36D-4A1C-AED0-1924F7423B7D}"/>
    <cellStyle name="60% - Accent1 3 6 6 2 2" xfId="45803" xr:uid="{BC2AF6E7-B453-4A57-A434-ED9C044DA5E1}"/>
    <cellStyle name="60% - Accent1 3 6 6 3" xfId="25978" xr:uid="{7594D673-7A5B-497C-AFD6-AD1C8F7D4402}"/>
    <cellStyle name="60% - Accent1 3 6 6 3 2" xfId="54655" xr:uid="{116A56A8-BA83-4929-B4A2-59E22980544A}"/>
    <cellStyle name="60% - Accent1 3 6 6 4" xfId="31346" xr:uid="{8B1CC3F2-6FC3-4583-815F-21D8B02354CF}"/>
    <cellStyle name="60% - Accent1 3 6 7" xfId="4154" xr:uid="{D9073854-27F7-4033-AC16-3BCBDB32FC52}"/>
    <cellStyle name="60% - Accent1 3 6 7 2" xfId="27571" xr:uid="{4D3FE30F-1841-4152-A976-B2CEBDE8728D}"/>
    <cellStyle name="60% - Accent1 3 6 7 2 2" xfId="56248" xr:uid="{A1E1E78B-52BD-4023-B591-01C7E46190BA}"/>
    <cellStyle name="60% - Accent1 3 6 7 3" xfId="32839" xr:uid="{9714A948-9231-4C3B-8561-76B451F91852}"/>
    <cellStyle name="60% - Accent1 3 6 8" xfId="9866" xr:uid="{B85ACF37-01DD-4E19-99F1-EBF2667363E3}"/>
    <cellStyle name="60% - Accent1 3 6 8 2" xfId="38544" xr:uid="{9BE201E5-A544-4118-8DFD-5723FCBAFB65}"/>
    <cellStyle name="60% - Accent1 3 6 9" xfId="18719" xr:uid="{1C1AFF90-5DD8-4801-8751-F77CA09F0C91}"/>
    <cellStyle name="60% - Accent1 3 6 9 2" xfId="47396" xr:uid="{9AADC2CE-DCCA-4BA8-B2C3-0F3F4F470C18}"/>
    <cellStyle name="60% - Accent1 3 60" xfId="5342" xr:uid="{15BACEC3-D7DF-4F4B-BE75-30BBE17BD5FA}"/>
    <cellStyle name="60% - Accent1 3 60 2" xfId="6693" xr:uid="{A63B194B-BDD9-403A-B56F-993B21885857}"/>
    <cellStyle name="60% - Accent1 3 60 2 2" xfId="12405" xr:uid="{08E018DF-6BB3-40AC-A883-E5E6CA8FC6D5}"/>
    <cellStyle name="60% - Accent1 3 60 2 2 2" xfId="41083" xr:uid="{B1421ED1-3040-4CC1-8861-6C720ACD28C1}"/>
    <cellStyle name="60% - Accent1 3 60 2 3" xfId="21258" xr:uid="{DBE8081A-4DDF-4A70-817C-973E8A2999D1}"/>
    <cellStyle name="60% - Accent1 3 60 2 3 2" xfId="49935" xr:uid="{C8F3A295-8252-41CC-A350-7ED0F6CC4455}"/>
    <cellStyle name="60% - Accent1 3 60 2 4" xfId="35378" xr:uid="{1799D0D8-B7AC-41BE-8B83-D0BAE8C9A062}"/>
    <cellStyle name="60% - Accent1 3 60 3" xfId="8110" xr:uid="{EF74AF31-29EF-4ADF-A608-D7876DB658C9}"/>
    <cellStyle name="60% - Accent1 3 60 3 2" xfId="13822" xr:uid="{5F4BCA62-0566-4F94-BCBE-F9FDE8F16B5E}"/>
    <cellStyle name="60% - Accent1 3 60 3 2 2" xfId="42500" xr:uid="{65E3B31C-F99E-4E71-A37F-0CA1262429A1}"/>
    <cellStyle name="60% - Accent1 3 60 3 3" xfId="22675" xr:uid="{1FA3654C-86CA-41F8-9645-3441F3DEC155}"/>
    <cellStyle name="60% - Accent1 3 60 3 3 2" xfId="51352" xr:uid="{4441A2F0-607A-48C7-83E9-68CE773403F6}"/>
    <cellStyle name="60% - Accent1 3 60 3 4" xfId="36795" xr:uid="{947B808E-6F0B-40D4-91B5-24F9F4FC6D25}"/>
    <cellStyle name="60% - Accent1 3 60 4" xfId="9527" xr:uid="{2F539B35-76DA-495F-A7A1-07229277F704}"/>
    <cellStyle name="60% - Accent1 3 60 4 2" xfId="15239" xr:uid="{068B5E83-1A02-4EFD-A792-BBCF129252C3}"/>
    <cellStyle name="60% - Accent1 3 60 4 2 2" xfId="43917" xr:uid="{B64C9672-D2E9-4AAD-9DD9-C8210DF6450B}"/>
    <cellStyle name="60% - Accent1 3 60 4 3" xfId="24092" xr:uid="{277F2D66-031A-42D7-8BC0-9A08D230EE31}"/>
    <cellStyle name="60% - Accent1 3 60 4 3 2" xfId="52769" xr:uid="{44B074FC-5735-40D7-B0EA-BBFF185DEBE5}"/>
    <cellStyle name="60% - Accent1 3 60 4 4" xfId="38212" xr:uid="{5EFE2E6F-5D24-4C06-99C3-0775A0830650}"/>
    <cellStyle name="60% - Accent1 3 60 5" xfId="16754" xr:uid="{3F9DEE84-7DC8-45A4-A8A8-14499403844C}"/>
    <cellStyle name="60% - Accent1 3 60 5 2" xfId="25607" xr:uid="{7B3964D0-C565-4396-864A-BCE152E87963}"/>
    <cellStyle name="60% - Accent1 3 60 5 2 2" xfId="54284" xr:uid="{986A827E-EE41-48CB-8CD7-F18D2894DA3A}"/>
    <cellStyle name="60% - Accent1 3 60 5 3" xfId="45432" xr:uid="{BDE58C34-3056-4ADE-AB23-41D57ECA5287}"/>
    <cellStyle name="60% - Accent1 3 60 6" xfId="18313" xr:uid="{A822A2DD-D5C7-4311-9A39-C8110CAF1CA4}"/>
    <cellStyle name="60% - Accent1 3 60 6 2" xfId="27166" xr:uid="{0012A18D-2E11-4BF4-8514-1FB693EA0915}"/>
    <cellStyle name="60% - Accent1 3 60 6 2 2" xfId="55843" xr:uid="{19DD0A16-51EC-4F8D-AC92-0401607C3C96}"/>
    <cellStyle name="60% - Accent1 3 60 6 3" xfId="46991" xr:uid="{5EDE4182-7EB3-40D8-9A61-5952598886D5}"/>
    <cellStyle name="60% - Accent1 3 60 7" xfId="11054" xr:uid="{9B9C554F-AEE5-4B99-9BE0-9E2FC4FEC0B6}"/>
    <cellStyle name="60% - Accent1 3 60 7 2" xfId="28759" xr:uid="{0440E248-745F-410E-B65F-881507943ABA}"/>
    <cellStyle name="60% - Accent1 3 60 7 2 2" xfId="57436" xr:uid="{586F34F2-F648-4F7D-A6C3-C032D1537969}"/>
    <cellStyle name="60% - Accent1 3 60 7 3" xfId="39732" xr:uid="{A3128B12-548D-41C0-80DC-B60433DF55DB}"/>
    <cellStyle name="60% - Accent1 3 60 8" xfId="19907" xr:uid="{5F40733F-A465-425A-88CB-516C29ACFB43}"/>
    <cellStyle name="60% - Accent1 3 60 8 2" xfId="48584" xr:uid="{C616B0C4-BAE6-4153-997B-EA503E63C030}"/>
    <cellStyle name="60% - Accent1 3 60 9" xfId="34027" xr:uid="{80855BF4-7CB2-4393-BD3F-5DDEBA9DD7D5}"/>
    <cellStyle name="60% - Accent1 3 61" xfId="5364" xr:uid="{28BA6685-20B1-49DA-9F44-1EF15E2978C1}"/>
    <cellStyle name="60% - Accent1 3 61 2" xfId="6715" xr:uid="{7189BEF9-520A-475B-97DC-4CBCE196C32F}"/>
    <cellStyle name="60% - Accent1 3 61 2 2" xfId="12427" xr:uid="{E0972E7C-8DA6-4577-A585-6C479B84905A}"/>
    <cellStyle name="60% - Accent1 3 61 2 2 2" xfId="41105" xr:uid="{9B4E5262-1395-43D9-A731-48A230AE9020}"/>
    <cellStyle name="60% - Accent1 3 61 2 3" xfId="21280" xr:uid="{00FE2637-A91B-4C07-B51A-D56C35729798}"/>
    <cellStyle name="60% - Accent1 3 61 2 3 2" xfId="49957" xr:uid="{B6DB397D-0AC4-4D65-AE30-A7E852802F2B}"/>
    <cellStyle name="60% - Accent1 3 61 2 4" xfId="35400" xr:uid="{1F17AE39-9B1B-4A44-9065-41667ADB3F09}"/>
    <cellStyle name="60% - Accent1 3 61 3" xfId="8132" xr:uid="{6C154FD8-E014-433C-BD1B-D787E404D537}"/>
    <cellStyle name="60% - Accent1 3 61 3 2" xfId="13844" xr:uid="{FADFECDB-ABEC-48E3-850B-C46C2EEEF295}"/>
    <cellStyle name="60% - Accent1 3 61 3 2 2" xfId="42522" xr:uid="{AF4D8D49-75E5-46EB-9C24-2C482E8EBAC1}"/>
    <cellStyle name="60% - Accent1 3 61 3 3" xfId="22697" xr:uid="{5C57CD20-956E-496D-A7E8-A1F3543F4D67}"/>
    <cellStyle name="60% - Accent1 3 61 3 3 2" xfId="51374" xr:uid="{116E9AE3-D053-445F-A0A8-F57E55F75171}"/>
    <cellStyle name="60% - Accent1 3 61 3 4" xfId="36817" xr:uid="{5B3A1BEF-AB89-4408-8923-81BB24DD1A2E}"/>
    <cellStyle name="60% - Accent1 3 61 4" xfId="9549" xr:uid="{2B42F3FA-3C0D-4944-B1FE-C50CC100B4AF}"/>
    <cellStyle name="60% - Accent1 3 61 4 2" xfId="15261" xr:uid="{5FC68641-C93A-41F2-89F3-D151E6C3E498}"/>
    <cellStyle name="60% - Accent1 3 61 4 2 2" xfId="43939" xr:uid="{AFB00484-3E26-499B-A797-E3E39CE66DEC}"/>
    <cellStyle name="60% - Accent1 3 61 4 3" xfId="24114" xr:uid="{4E2B4A5B-7714-484D-A240-4A4234804FF4}"/>
    <cellStyle name="60% - Accent1 3 61 4 3 2" xfId="52791" xr:uid="{11E3E06F-F4B8-4210-B678-8B93389C8CA7}"/>
    <cellStyle name="60% - Accent1 3 61 4 4" xfId="38234" xr:uid="{5EBFDA42-F0D6-4880-9C70-BC8C4EA6DE4E}"/>
    <cellStyle name="60% - Accent1 3 61 5" xfId="16776" xr:uid="{95173FD0-CC42-45A1-A81C-8328587A34A8}"/>
    <cellStyle name="60% - Accent1 3 61 5 2" xfId="25629" xr:uid="{21BE2164-CD4A-4DBB-B9ED-4FCABC7BBCA9}"/>
    <cellStyle name="60% - Accent1 3 61 5 2 2" xfId="54306" xr:uid="{04FD5952-A6EB-4EA7-830C-EF499B64B3B9}"/>
    <cellStyle name="60% - Accent1 3 61 5 3" xfId="45454" xr:uid="{47537203-1663-4B19-A043-4BB5409F8E58}"/>
    <cellStyle name="60% - Accent1 3 61 6" xfId="18335" xr:uid="{64001492-E262-425C-B980-E2702D8A59A0}"/>
    <cellStyle name="60% - Accent1 3 61 6 2" xfId="27188" xr:uid="{2068FF90-7280-4CFE-AEBF-997066DF7A88}"/>
    <cellStyle name="60% - Accent1 3 61 6 2 2" xfId="55865" xr:uid="{BEC32E96-6B09-4F94-829A-D5466E8F97EA}"/>
    <cellStyle name="60% - Accent1 3 61 6 3" xfId="47013" xr:uid="{84B583E4-E650-419D-BC2B-FA60B6BFA636}"/>
    <cellStyle name="60% - Accent1 3 61 7" xfId="11076" xr:uid="{09052464-E9D6-4187-B145-D1BEE7497A77}"/>
    <cellStyle name="60% - Accent1 3 61 7 2" xfId="28781" xr:uid="{30B5DB7B-0765-4567-A245-34567CA98521}"/>
    <cellStyle name="60% - Accent1 3 61 7 2 2" xfId="57458" xr:uid="{90FB624B-E66B-438D-A83F-CA72B04D8AB6}"/>
    <cellStyle name="60% - Accent1 3 61 7 3" xfId="39754" xr:uid="{3CBB56F1-F247-4469-8297-B646FF7AA2C0}"/>
    <cellStyle name="60% - Accent1 3 61 8" xfId="19929" xr:uid="{8BB2664D-87D6-421B-89A3-468A4CF5BDA4}"/>
    <cellStyle name="60% - Accent1 3 61 8 2" xfId="48606" xr:uid="{9F8B5825-92E8-403E-A44C-DC624B8A9F54}"/>
    <cellStyle name="60% - Accent1 3 61 9" xfId="34049" xr:uid="{3A38C2FC-F533-4B24-9C99-831BEFE9D4D1}"/>
    <cellStyle name="60% - Accent1 3 62" xfId="6737" xr:uid="{DD60A128-8B0A-424C-A560-474F2308223D}"/>
    <cellStyle name="60% - Accent1 3 62 2" xfId="8154" xr:uid="{AA7656C8-8B73-4F06-8ACD-37CFE0BE939A}"/>
    <cellStyle name="60% - Accent1 3 62 2 2" xfId="13866" xr:uid="{C1EC3C0E-B800-43F8-B9BD-EA3AC201FA5F}"/>
    <cellStyle name="60% - Accent1 3 62 2 2 2" xfId="42544" xr:uid="{71C11BFF-5BBC-45ED-B966-A9047E8C5350}"/>
    <cellStyle name="60% - Accent1 3 62 2 3" xfId="22719" xr:uid="{48F837FC-1E7A-4545-ACD1-1D22CAD7A70F}"/>
    <cellStyle name="60% - Accent1 3 62 2 3 2" xfId="51396" xr:uid="{943028C8-79F9-4EB9-83F5-A0B1BC4E4ADE}"/>
    <cellStyle name="60% - Accent1 3 62 2 4" xfId="36839" xr:uid="{B6A3695B-C6C8-4821-95CA-BD74CE5A7C82}"/>
    <cellStyle name="60% - Accent1 3 62 3" xfId="9571" xr:uid="{C63D3DAC-8181-4427-AAAB-7E685AB55D7C}"/>
    <cellStyle name="60% - Accent1 3 62 3 2" xfId="15283" xr:uid="{1E346C9E-F6E7-4758-8245-E8791A512BB1}"/>
    <cellStyle name="60% - Accent1 3 62 3 2 2" xfId="43961" xr:uid="{E0CAC990-F21E-4489-893E-30A1C2A5194D}"/>
    <cellStyle name="60% - Accent1 3 62 3 3" xfId="24136" xr:uid="{829E2582-5284-4A0F-8551-AF1933EEB0D5}"/>
    <cellStyle name="60% - Accent1 3 62 3 3 2" xfId="52813" xr:uid="{F3455439-7231-429C-B0B6-BF3172265F8F}"/>
    <cellStyle name="60% - Accent1 3 62 3 4" xfId="38256" xr:uid="{8758776B-39B9-4902-9199-68CF51D40DF8}"/>
    <cellStyle name="60% - Accent1 3 62 4" xfId="16798" xr:uid="{372F9FA6-B03A-4D38-AD51-D8E9406CB0BE}"/>
    <cellStyle name="60% - Accent1 3 62 4 2" xfId="25651" xr:uid="{30D7644E-24B9-4CB8-9715-712E132D3DB6}"/>
    <cellStyle name="60% - Accent1 3 62 4 2 2" xfId="54328" xr:uid="{9F38F95D-8FB7-41D6-9E38-855D2E752DC2}"/>
    <cellStyle name="60% - Accent1 3 62 4 3" xfId="45476" xr:uid="{310EC002-76A7-4C81-8DB5-3EBFFE94DAE8}"/>
    <cellStyle name="60% - Accent1 3 62 5" xfId="18357" xr:uid="{FC7C389A-F3E5-446E-BBB1-032A2E476AE0}"/>
    <cellStyle name="60% - Accent1 3 62 5 2" xfId="27210" xr:uid="{EB9979F1-CF02-42C8-9E73-30EDB801594B}"/>
    <cellStyle name="60% - Accent1 3 62 5 2 2" xfId="55887" xr:uid="{59B66D0E-45C8-4D25-802C-84C611617D18}"/>
    <cellStyle name="60% - Accent1 3 62 5 3" xfId="47035" xr:uid="{447C3A40-1DF1-45B8-AF99-5F92BA959AC5}"/>
    <cellStyle name="60% - Accent1 3 62 6" xfId="12449" xr:uid="{FC20F39B-6FF7-45A4-BC50-9B53578160EC}"/>
    <cellStyle name="60% - Accent1 3 62 6 2" xfId="28803" xr:uid="{D567047C-4001-4CFF-8428-B7D1CC0CC25F}"/>
    <cellStyle name="60% - Accent1 3 62 6 2 2" xfId="57480" xr:uid="{C7A70B6E-33EA-48CD-9D41-2CB7D16A5254}"/>
    <cellStyle name="60% - Accent1 3 62 6 3" xfId="41127" xr:uid="{624D0DC7-65D3-4ACA-ACDA-D4E78393BA4A}"/>
    <cellStyle name="60% - Accent1 3 62 7" xfId="21302" xr:uid="{9416703B-A898-4136-95F4-8B6AC1290EF1}"/>
    <cellStyle name="60% - Accent1 3 62 7 2" xfId="49979" xr:uid="{7733203C-0C2D-49D3-891A-4F7C43AD8040}"/>
    <cellStyle name="60% - Accent1 3 62 8" xfId="35422" xr:uid="{EC4CA45E-FE15-40A8-9C2D-6ABEE350C262}"/>
    <cellStyle name="60% - Accent1 3 63" xfId="6759" xr:uid="{1E8E8A84-7438-49F7-94AB-EBC8B6F417D9}"/>
    <cellStyle name="60% - Accent1 3 63 2" xfId="8176" xr:uid="{2955F8D4-D0CD-4154-842B-E635D586ABCD}"/>
    <cellStyle name="60% - Accent1 3 63 2 2" xfId="13888" xr:uid="{F4595DAA-06B9-4259-9DFF-063B6B8633DB}"/>
    <cellStyle name="60% - Accent1 3 63 2 2 2" xfId="42566" xr:uid="{6F914198-2D8C-4CBE-BF3A-D3F3AD5FB7EC}"/>
    <cellStyle name="60% - Accent1 3 63 2 3" xfId="22741" xr:uid="{AFAE6DDF-5AE0-41B0-BF3B-5C7FA58F2ED2}"/>
    <cellStyle name="60% - Accent1 3 63 2 3 2" xfId="51418" xr:uid="{61683102-8CF2-4652-8754-E1CFED53128D}"/>
    <cellStyle name="60% - Accent1 3 63 2 4" xfId="36861" xr:uid="{C737C7D7-C0D2-4F30-91A1-B169F30DA349}"/>
    <cellStyle name="60% - Accent1 3 63 3" xfId="9593" xr:uid="{61948055-52C6-4DDC-9940-B52F1D508CF4}"/>
    <cellStyle name="60% - Accent1 3 63 3 2" xfId="15305" xr:uid="{DEE56681-1080-4C79-91D0-5FE5A3017600}"/>
    <cellStyle name="60% - Accent1 3 63 3 2 2" xfId="43983" xr:uid="{F1EF615A-A613-4992-98FA-69CB4E9D2848}"/>
    <cellStyle name="60% - Accent1 3 63 3 3" xfId="24158" xr:uid="{79F9E97A-3074-497F-A27D-5414B1641489}"/>
    <cellStyle name="60% - Accent1 3 63 3 3 2" xfId="52835" xr:uid="{5A9322D6-BCB3-4838-A7A9-6BF06BEB129C}"/>
    <cellStyle name="60% - Accent1 3 63 3 4" xfId="38278" xr:uid="{ADC75399-C4E7-4C53-8468-7F81C6ABDBEE}"/>
    <cellStyle name="60% - Accent1 3 63 4" xfId="16820" xr:uid="{821C6272-DB55-40F4-8AAA-1D3644C90ADE}"/>
    <cellStyle name="60% - Accent1 3 63 4 2" xfId="25673" xr:uid="{3ADFF14C-CA9F-46A6-BC6A-81D427A09F1A}"/>
    <cellStyle name="60% - Accent1 3 63 4 2 2" xfId="54350" xr:uid="{D9E07312-1C20-40A4-A5E2-49069EAB54EB}"/>
    <cellStyle name="60% - Accent1 3 63 4 3" xfId="45498" xr:uid="{C4A20B40-9694-48CB-94EF-37E851B28047}"/>
    <cellStyle name="60% - Accent1 3 63 5" xfId="18379" xr:uid="{F09E3F8B-9829-40B5-A000-76337014B418}"/>
    <cellStyle name="60% - Accent1 3 63 5 2" xfId="27232" xr:uid="{176C5F75-5E21-491E-B5A2-F649E507EC1D}"/>
    <cellStyle name="60% - Accent1 3 63 5 2 2" xfId="55909" xr:uid="{B3CCF6BB-7B5B-403B-9862-56CB00C6B55E}"/>
    <cellStyle name="60% - Accent1 3 63 5 3" xfId="47057" xr:uid="{A2B993CC-E372-4572-B878-002CB25F5420}"/>
    <cellStyle name="60% - Accent1 3 63 6" xfId="12471" xr:uid="{AAD37848-4C6F-4BA6-814C-E4D91C1E9B34}"/>
    <cellStyle name="60% - Accent1 3 63 6 2" xfId="28825" xr:uid="{3A4B3947-FDC1-4ED1-A67D-4E442BBF3190}"/>
    <cellStyle name="60% - Accent1 3 63 6 2 2" xfId="57502" xr:uid="{16D06F80-C044-41C8-8FB6-E8FF7143607F}"/>
    <cellStyle name="60% - Accent1 3 63 6 3" xfId="41149" xr:uid="{9E588B15-28F4-41CC-A107-F77495E10D01}"/>
    <cellStyle name="60% - Accent1 3 63 7" xfId="21324" xr:uid="{ADBDB209-F2C8-43B0-9DAF-2916D04BD58A}"/>
    <cellStyle name="60% - Accent1 3 63 7 2" xfId="50001" xr:uid="{A30B0839-F408-4CB6-8727-553E5E03B8EC}"/>
    <cellStyle name="60% - Accent1 3 63 8" xfId="35444" xr:uid="{4C0D10A5-9ED1-478B-BBEE-584D57941458}"/>
    <cellStyle name="60% - Accent1 3 64" xfId="6781" xr:uid="{BB0AE675-5C5C-4770-B539-7B5C39519976}"/>
    <cellStyle name="60% - Accent1 3 64 2" xfId="8198" xr:uid="{5C6B1764-B4F9-4A65-B2B7-AB65A1A1E3D0}"/>
    <cellStyle name="60% - Accent1 3 64 2 2" xfId="13910" xr:uid="{CCEC6D5F-685D-4B88-8CB3-210C750C3884}"/>
    <cellStyle name="60% - Accent1 3 64 2 2 2" xfId="42588" xr:uid="{A0E7471C-4560-4653-88B4-A4793FC3C73E}"/>
    <cellStyle name="60% - Accent1 3 64 2 3" xfId="22763" xr:uid="{9C632CC1-7FBD-4DB5-9371-6F5170A01E39}"/>
    <cellStyle name="60% - Accent1 3 64 2 3 2" xfId="51440" xr:uid="{84F88C25-AF6E-4A98-928E-00CE955184FB}"/>
    <cellStyle name="60% - Accent1 3 64 2 4" xfId="36883" xr:uid="{A970671B-0413-4C27-ACF5-C7D4EC916CB9}"/>
    <cellStyle name="60% - Accent1 3 64 3" xfId="9615" xr:uid="{7B275D60-5FA3-400B-874A-F0E8B6EA19F1}"/>
    <cellStyle name="60% - Accent1 3 64 3 2" xfId="15327" xr:uid="{4CED7105-5DC9-4DD4-BFDB-A018CE97CB17}"/>
    <cellStyle name="60% - Accent1 3 64 3 2 2" xfId="44005" xr:uid="{566ED369-3E66-4C06-91D5-E3FA29338E95}"/>
    <cellStyle name="60% - Accent1 3 64 3 3" xfId="24180" xr:uid="{83727E2B-87CF-43C9-BC93-A738DE5A39C8}"/>
    <cellStyle name="60% - Accent1 3 64 3 3 2" xfId="52857" xr:uid="{E21BF5AD-9954-494B-BBD0-EC5195645129}"/>
    <cellStyle name="60% - Accent1 3 64 3 4" xfId="38300" xr:uid="{7337222A-7F57-478F-88BB-EB5F1C691044}"/>
    <cellStyle name="60% - Accent1 3 64 4" xfId="16842" xr:uid="{345A6A54-8843-4685-BF03-75BAEC5F2213}"/>
    <cellStyle name="60% - Accent1 3 64 4 2" xfId="25695" xr:uid="{505177E5-8B08-4169-8AD1-E9B57015EAF0}"/>
    <cellStyle name="60% - Accent1 3 64 4 2 2" xfId="54372" xr:uid="{6D836FDB-17CC-4371-9CEC-54A4864785BA}"/>
    <cellStyle name="60% - Accent1 3 64 4 3" xfId="45520" xr:uid="{FE1635FE-CC49-4642-98E0-96D66C4E9450}"/>
    <cellStyle name="60% - Accent1 3 64 5" xfId="18401" xr:uid="{5E5CA6C9-CC84-48FC-889B-1C4AAB4BA098}"/>
    <cellStyle name="60% - Accent1 3 64 5 2" xfId="27254" xr:uid="{88E220BD-38F4-4E15-8F5E-6597FAD0A8C5}"/>
    <cellStyle name="60% - Accent1 3 64 5 2 2" xfId="55931" xr:uid="{2A3A3297-D616-43BB-A020-1702AB4A8E90}"/>
    <cellStyle name="60% - Accent1 3 64 5 3" xfId="47079" xr:uid="{9B0CA058-D882-40B1-A6D2-DA33115E4D99}"/>
    <cellStyle name="60% - Accent1 3 64 6" xfId="12493" xr:uid="{F7FC8162-52CA-4E0D-9924-768F3691AB3A}"/>
    <cellStyle name="60% - Accent1 3 64 6 2" xfId="28847" xr:uid="{7039C483-014D-470E-83F0-51B54450DEA1}"/>
    <cellStyle name="60% - Accent1 3 64 6 2 2" xfId="57524" xr:uid="{CDB2E73E-1812-442A-AA8C-7F56F5576BCD}"/>
    <cellStyle name="60% - Accent1 3 64 6 3" xfId="41171" xr:uid="{B80B050A-EA92-4C1A-99D9-7317B183610D}"/>
    <cellStyle name="60% - Accent1 3 64 7" xfId="21346" xr:uid="{AE44D32B-B169-4ADE-9289-5FEA022116A9}"/>
    <cellStyle name="60% - Accent1 3 64 7 2" xfId="50023" xr:uid="{8BB5FF29-DD28-45EE-81C5-B732CAFAABF8}"/>
    <cellStyle name="60% - Accent1 3 64 8" xfId="35466" xr:uid="{83EF57A4-A1B3-470A-B14A-9497F52FF619}"/>
    <cellStyle name="60% - Accent1 3 65" xfId="9637" xr:uid="{AC966B32-84F7-42E6-9F73-7B11EA6FE486}"/>
    <cellStyle name="60% - Accent1 3 65 2" xfId="16864" xr:uid="{A177BED6-43BC-4597-94F9-D2E1DB12853E}"/>
    <cellStyle name="60% - Accent1 3 65 2 2" xfId="25717" xr:uid="{D1D4C3B7-21D3-47E1-953E-E29EC555D6CA}"/>
    <cellStyle name="60% - Accent1 3 65 2 2 2" xfId="54394" xr:uid="{19E8B3B9-F7B7-41AF-ACFF-B280F7AC7E73}"/>
    <cellStyle name="60% - Accent1 3 65 2 3" xfId="45542" xr:uid="{DD4468AD-E0DB-427C-AE11-99A80FEEB677}"/>
    <cellStyle name="60% - Accent1 3 65 3" xfId="18423" xr:uid="{03B20046-05CA-4733-A1AD-9E337EB78F77}"/>
    <cellStyle name="60% - Accent1 3 65 3 2" xfId="27276" xr:uid="{F3B2E704-E4C4-43D1-A46D-30D0BBEE8455}"/>
    <cellStyle name="60% - Accent1 3 65 3 2 2" xfId="55953" xr:uid="{92A61586-3C50-4827-8DF3-87B81CA179E9}"/>
    <cellStyle name="60% - Accent1 3 65 3 3" xfId="47101" xr:uid="{C66EEB96-53F4-45BB-AE48-B5E0AF495229}"/>
    <cellStyle name="60% - Accent1 3 65 4" xfId="15349" xr:uid="{D2470BCE-AEFE-4839-91AA-1CEA68B1FA14}"/>
    <cellStyle name="60% - Accent1 3 65 4 2" xfId="28869" xr:uid="{6AB20065-6F01-4F0E-9A05-BA3C74FC49AC}"/>
    <cellStyle name="60% - Accent1 3 65 4 2 2" xfId="57546" xr:uid="{4B10E22D-5E2D-4360-96B2-D5CCFFB689AC}"/>
    <cellStyle name="60% - Accent1 3 65 4 3" xfId="44027" xr:uid="{F393FB66-DE49-4DC7-B69B-7E9E14A12939}"/>
    <cellStyle name="60% - Accent1 3 65 5" xfId="24202" xr:uid="{34A6FBB7-81E3-4A7B-972A-2993DD60D952}"/>
    <cellStyle name="60% - Accent1 3 65 5 2" xfId="52879" xr:uid="{999DAF1C-96D0-4A30-B505-748BA5F4EC6C}"/>
    <cellStyle name="60% - Accent1 3 65 6" xfId="38322" xr:uid="{BCF2B272-4DAE-400C-BC28-28D60584BB1C}"/>
    <cellStyle name="60% - Accent1 3 66" xfId="9659" xr:uid="{2BEF9C51-E9D3-4BF8-94F1-D928306D3515}"/>
    <cellStyle name="60% - Accent1 3 66 2" xfId="16886" xr:uid="{A24233EB-4A43-40ED-840E-728FE3207CBB}"/>
    <cellStyle name="60% - Accent1 3 66 2 2" xfId="25739" xr:uid="{ECA64B62-4FBD-4EB4-B9FD-A1AD4E7ED5F3}"/>
    <cellStyle name="60% - Accent1 3 66 2 2 2" xfId="54416" xr:uid="{24B4AF46-1D47-4552-810C-083E86A6F291}"/>
    <cellStyle name="60% - Accent1 3 66 2 3" xfId="45564" xr:uid="{FF90CF59-35DF-4436-B548-B07FACB95F97}"/>
    <cellStyle name="60% - Accent1 3 66 3" xfId="18445" xr:uid="{567D07C9-8C0C-4DEB-9A37-6E0F3F159E53}"/>
    <cellStyle name="60% - Accent1 3 66 3 2" xfId="27298" xr:uid="{3EDB6798-CE39-4854-97A9-82EB5B4184AC}"/>
    <cellStyle name="60% - Accent1 3 66 3 2 2" xfId="55975" xr:uid="{339CB0BF-0DC0-4808-83A0-B134620B5BEA}"/>
    <cellStyle name="60% - Accent1 3 66 3 3" xfId="47123" xr:uid="{0702F440-C0EB-4DCA-8DAE-9F231940BFEB}"/>
    <cellStyle name="60% - Accent1 3 66 4" xfId="15371" xr:uid="{B3EEEEB7-8739-4F25-9EB0-3742392214D4}"/>
    <cellStyle name="60% - Accent1 3 66 4 2" xfId="28891" xr:uid="{D97A678C-AC7E-4B0B-8313-BDE7902B2C7F}"/>
    <cellStyle name="60% - Accent1 3 66 4 2 2" xfId="57568" xr:uid="{60CDF7A3-EB61-4C89-87AC-34C5A0AD5698}"/>
    <cellStyle name="60% - Accent1 3 66 4 3" xfId="44049" xr:uid="{0492FD48-617F-452F-87B5-B15F109618DE}"/>
    <cellStyle name="60% - Accent1 3 66 5" xfId="24224" xr:uid="{EF8500F2-F911-4A44-A6F9-13B4CDDB81BA}"/>
    <cellStyle name="60% - Accent1 3 66 5 2" xfId="52901" xr:uid="{47135DF3-56EC-497E-A2FE-7A91E08F6960}"/>
    <cellStyle name="60% - Accent1 3 66 6" xfId="38344" xr:uid="{749B2732-67B6-4CF6-B38B-2F0E7009E211}"/>
    <cellStyle name="60% - Accent1 3 67" xfId="9681" xr:uid="{68AB8D98-3CF6-47D3-9445-6061DD00194D}"/>
    <cellStyle name="60% - Accent1 3 67 2" xfId="16908" xr:uid="{ABC9AF17-38BD-4493-9414-486E41B06F31}"/>
    <cellStyle name="60% - Accent1 3 67 2 2" xfId="25761" xr:uid="{E0D30E3E-CA1B-43F9-9DE0-10D64BF0D7A2}"/>
    <cellStyle name="60% - Accent1 3 67 2 2 2" xfId="54438" xr:uid="{B0493E85-C854-44A5-B5C9-B28F03396796}"/>
    <cellStyle name="60% - Accent1 3 67 2 3" xfId="45586" xr:uid="{1D8F20D6-EB11-4666-A3FF-FE6770C3F1C8}"/>
    <cellStyle name="60% - Accent1 3 67 3" xfId="18467" xr:uid="{26909EAF-A181-4477-A782-5120B001DC5E}"/>
    <cellStyle name="60% - Accent1 3 67 3 2" xfId="27320" xr:uid="{9FCF1DEB-B1FD-44B2-9C2F-A79B0229EFC2}"/>
    <cellStyle name="60% - Accent1 3 67 3 2 2" xfId="55997" xr:uid="{FA81D591-918F-4717-8E15-B5F10B58FA1A}"/>
    <cellStyle name="60% - Accent1 3 67 3 3" xfId="47145" xr:uid="{766A4260-C58D-42C3-B658-87AAD15A9D47}"/>
    <cellStyle name="60% - Accent1 3 67 4" xfId="15393" xr:uid="{26D44D6A-D2F0-4D4E-82B0-A3CEBEEDE810}"/>
    <cellStyle name="60% - Accent1 3 67 4 2" xfId="28913" xr:uid="{4C169327-3DF8-43F3-929E-CF02D94CA1C3}"/>
    <cellStyle name="60% - Accent1 3 67 4 2 2" xfId="57590" xr:uid="{3937E3A5-59DC-4861-BB8A-71B1E8647B0F}"/>
    <cellStyle name="60% - Accent1 3 67 4 3" xfId="44071" xr:uid="{B47F6841-E090-4413-86D5-E69ACE1754E9}"/>
    <cellStyle name="60% - Accent1 3 67 5" xfId="24246" xr:uid="{F5A5EEB4-6C1E-4BDC-8F9B-EBC402574EB8}"/>
    <cellStyle name="60% - Accent1 3 67 5 2" xfId="52923" xr:uid="{7BA13D7B-BAD8-4FF2-9562-95A49D710117}"/>
    <cellStyle name="60% - Accent1 3 67 6" xfId="38366" xr:uid="{4FCC90CB-7F15-4844-B001-D88F219A5CDF}"/>
    <cellStyle name="60% - Accent1 3 68" xfId="9703" xr:uid="{81FF45CB-2416-42BB-A5F5-3D4DD7E59AAE}"/>
    <cellStyle name="60% - Accent1 3 68 2" xfId="16930" xr:uid="{222F9B91-958F-4F71-A07A-D9F3B86D813B}"/>
    <cellStyle name="60% - Accent1 3 68 2 2" xfId="25783" xr:uid="{786539F5-59E0-4B4B-B44F-6404BD9E672E}"/>
    <cellStyle name="60% - Accent1 3 68 2 2 2" xfId="54460" xr:uid="{4D81A5B7-EC06-47F4-959F-939FCC73CF10}"/>
    <cellStyle name="60% - Accent1 3 68 2 3" xfId="45608" xr:uid="{06FD2265-BFF7-47AF-A95B-3C56DD78D357}"/>
    <cellStyle name="60% - Accent1 3 68 3" xfId="18489" xr:uid="{8632BC63-7CCB-4124-BBFC-2B0A7A29F146}"/>
    <cellStyle name="60% - Accent1 3 68 3 2" xfId="27342" xr:uid="{9EB64949-FC94-45BB-B85B-74E12DB71B61}"/>
    <cellStyle name="60% - Accent1 3 68 3 2 2" xfId="56019" xr:uid="{1B0DC037-31AE-4C15-A052-5EC3914020DD}"/>
    <cellStyle name="60% - Accent1 3 68 3 3" xfId="47167" xr:uid="{90F429E0-D33C-45B5-89E4-53B715198F7C}"/>
    <cellStyle name="60% - Accent1 3 68 4" xfId="15415" xr:uid="{21D66B32-E23C-4F5D-9BCC-510BC956D86E}"/>
    <cellStyle name="60% - Accent1 3 68 4 2" xfId="28935" xr:uid="{A91659E0-0F4C-41E9-A88E-5113B16F10B9}"/>
    <cellStyle name="60% - Accent1 3 68 4 2 2" xfId="57612" xr:uid="{27D5944A-D78B-41E6-B131-987AA48F398B}"/>
    <cellStyle name="60% - Accent1 3 68 4 3" xfId="44093" xr:uid="{9EF7E6E4-6832-4624-840F-4398D9FF7F8A}"/>
    <cellStyle name="60% - Accent1 3 68 5" xfId="24268" xr:uid="{AD3C0F62-B9F0-4740-A362-7F825070C25C}"/>
    <cellStyle name="60% - Accent1 3 68 5 2" xfId="52945" xr:uid="{05A88016-AA7C-484C-BB72-4718E044D4BF}"/>
    <cellStyle name="60% - Accent1 3 68 6" xfId="38388" xr:uid="{ECA7A4AE-F066-4F4F-B754-4461B59BB3EA}"/>
    <cellStyle name="60% - Accent1 3 69" xfId="9713" xr:uid="{7CCA5DA4-F9C4-46CA-A110-E3E1F50C6172}"/>
    <cellStyle name="60% - Accent1 3 69 2" xfId="16952" xr:uid="{C0A4EFAF-33F0-49AA-88A1-7950B901FE6D}"/>
    <cellStyle name="60% - Accent1 3 69 2 2" xfId="25805" xr:uid="{6713D1F3-73CB-40C0-B0C2-05E0F503EDDC}"/>
    <cellStyle name="60% - Accent1 3 69 2 2 2" xfId="54482" xr:uid="{0037604F-E0CA-4F36-BC82-60B07A63CD4B}"/>
    <cellStyle name="60% - Accent1 3 69 2 3" xfId="45630" xr:uid="{F3BFF5E3-1AB5-48C3-82E9-EACC861FCA70}"/>
    <cellStyle name="60% - Accent1 3 69 3" xfId="18511" xr:uid="{C9344CF1-69AD-4C9A-8CC7-763FBFD4D4EA}"/>
    <cellStyle name="60% - Accent1 3 69 3 2" xfId="27364" xr:uid="{E8358649-2AB5-45A9-A359-424C86C3F75A}"/>
    <cellStyle name="60% - Accent1 3 69 3 2 2" xfId="56041" xr:uid="{115CA922-219A-4BC8-A000-50EEC95BBFD3}"/>
    <cellStyle name="60% - Accent1 3 69 3 3" xfId="47189" xr:uid="{94BCF02E-5F81-47F4-A57C-B68CC926FBC9}"/>
    <cellStyle name="60% - Accent1 3 69 4" xfId="15425" xr:uid="{7CA73FD6-B11E-4FF3-B463-0FB04B9E3401}"/>
    <cellStyle name="60% - Accent1 3 69 4 2" xfId="28957" xr:uid="{8E15E316-DC2F-4360-B325-A7BF79072BCA}"/>
    <cellStyle name="60% - Accent1 3 69 4 2 2" xfId="57634" xr:uid="{83590D2B-A587-4793-B78E-555353D8C328}"/>
    <cellStyle name="60% - Accent1 3 69 4 3" xfId="44103" xr:uid="{B3541828-4023-4516-A895-9C735E9C208B}"/>
    <cellStyle name="60% - Accent1 3 69 5" xfId="24278" xr:uid="{B628423C-4512-4604-BFFC-6BA52D5FA208}"/>
    <cellStyle name="60% - Accent1 3 69 5 2" xfId="52955" xr:uid="{0CF179BE-1A76-4546-8FC3-00D3EF47828F}"/>
    <cellStyle name="60% - Accent1 3 69 6" xfId="38398" xr:uid="{1CDDBE96-547B-498B-8B35-4758C4F8AAED}"/>
    <cellStyle name="60% - Accent1 3 7" xfId="815" xr:uid="{A8C2F5DC-41CA-4835-8CCA-4A75B4AFAC26}"/>
    <cellStyle name="60% - Accent1 3 7 2" xfId="1088" xr:uid="{4A3CFA3F-81F5-4995-A048-76555B4910E0}"/>
    <cellStyle name="60% - Accent1 3 7 2 2" xfId="3042" xr:uid="{991CE26F-4A0E-4F8F-BD31-FC6DCE6A6B94}"/>
    <cellStyle name="60% - Accent1 3 7 2 2 2" xfId="31782" xr:uid="{DD902C68-5937-436A-8A26-305B75D5C595}"/>
    <cellStyle name="60% - Accent1 3 7 2 3" xfId="5527" xr:uid="{E30198C3-CE1F-489B-A527-BD9F48B726A2}"/>
    <cellStyle name="60% - Accent1 3 7 2 3 2" xfId="34212" xr:uid="{D3FC47C0-AA3D-4CA6-96A7-C5770AB74ECA}"/>
    <cellStyle name="60% - Accent1 3 7 2 4" xfId="11239" xr:uid="{C175E70D-7B87-4BA8-ABED-AA8FBA3D64DA}"/>
    <cellStyle name="60% - Accent1 3 7 2 4 2" xfId="39917" xr:uid="{6E674CF0-E8E8-4124-A840-D87838574835}"/>
    <cellStyle name="60% - Accent1 3 7 2 5" xfId="20092" xr:uid="{44A08039-CF05-4E3F-B100-63C0F7D10692}"/>
    <cellStyle name="60% - Accent1 3 7 2 5 2" xfId="48769" xr:uid="{3E690998-3E0C-48CE-BEC3-4EFADE4B2AA9}"/>
    <cellStyle name="60% - Accent1 3 7 2 6" xfId="29989" xr:uid="{F9D61410-E581-4B6C-822C-94133255EEA2}"/>
    <cellStyle name="60% - Accent1 3 7 3" xfId="1383" xr:uid="{6AC7BEB1-D223-4146-A04A-C0C99AF4B9F8}"/>
    <cellStyle name="60% - Accent1 3 7 3 2" xfId="3337" xr:uid="{DB06B55E-B233-4C07-9072-B6380B51CF66}"/>
    <cellStyle name="60% - Accent1 3 7 3 2 2" xfId="32077" xr:uid="{536F3A64-0855-4DD2-BBD9-D02A7B73C814}"/>
    <cellStyle name="60% - Accent1 3 7 3 3" xfId="6944" xr:uid="{196BF3C3-BFDA-4B22-92D9-09E4A0F2315F}"/>
    <cellStyle name="60% - Accent1 3 7 3 3 2" xfId="35629" xr:uid="{739E8A1B-9CAE-4233-919D-F053466B9756}"/>
    <cellStyle name="60% - Accent1 3 7 3 4" xfId="12656" xr:uid="{9362B2A8-5900-4857-8DD4-209CB168EC4A}"/>
    <cellStyle name="60% - Accent1 3 7 3 4 2" xfId="41334" xr:uid="{0CFC7495-889A-4CC0-A82E-490E3CAB7833}"/>
    <cellStyle name="60% - Accent1 3 7 3 5" xfId="21509" xr:uid="{6D83E660-4A5B-4BD4-98DE-5E80575A2618}"/>
    <cellStyle name="60% - Accent1 3 7 3 5 2" xfId="50186" xr:uid="{5DE66CE6-5755-4FA9-A7AD-3C55C782183A}"/>
    <cellStyle name="60% - Accent1 3 7 3 6" xfId="30284" xr:uid="{132B2CB9-06E4-4BA4-8412-D33F366F3066}"/>
    <cellStyle name="60% - Accent1 3 7 4" xfId="1722" xr:uid="{311182DA-6F6E-4B5B-9881-9AEF9BDFAA37}"/>
    <cellStyle name="60% - Accent1 3 7 4 2" xfId="3676" xr:uid="{B6469495-7430-4E4B-BFB4-3B5950677E14}"/>
    <cellStyle name="60% - Accent1 3 7 4 2 2" xfId="32416" xr:uid="{0004860F-4B9D-4E39-9E70-B990DEFF16FC}"/>
    <cellStyle name="60% - Accent1 3 7 4 3" xfId="8361" xr:uid="{1F0EF5B5-A887-4680-8D63-5C8345E819F6}"/>
    <cellStyle name="60% - Accent1 3 7 4 3 2" xfId="37046" xr:uid="{B0A98BB0-848D-4BA0-ACEE-430C94116EE3}"/>
    <cellStyle name="60% - Accent1 3 7 4 4" xfId="14073" xr:uid="{1DFF5829-A5B2-4C5D-8681-D62FFC68DF3A}"/>
    <cellStyle name="60% - Accent1 3 7 4 4 2" xfId="42751" xr:uid="{7BA17707-8F60-4E65-9476-96FBBD5352FC}"/>
    <cellStyle name="60% - Accent1 3 7 4 5" xfId="22926" xr:uid="{2B075054-645D-476D-90F9-CFB0AA69716C}"/>
    <cellStyle name="60% - Accent1 3 7 4 5 2" xfId="51603" xr:uid="{8BCD223F-CD00-4733-A61F-BD939F909DC4}"/>
    <cellStyle name="60% - Accent1 3 7 4 6" xfId="30623" xr:uid="{15FC231B-BB2A-4A2D-ADD1-93C4852C5117}"/>
    <cellStyle name="60% - Accent1 3 7 5" xfId="2769" xr:uid="{33262E15-5599-4924-BC3D-48F3882EB084}"/>
    <cellStyle name="60% - Accent1 3 7 5 2" xfId="15588" xr:uid="{C02C20FD-BFA6-4273-B6AA-809F6B43EE39}"/>
    <cellStyle name="60% - Accent1 3 7 5 2 2" xfId="44266" xr:uid="{4E64ECAA-F669-459D-AD57-4FFD4E719281}"/>
    <cellStyle name="60% - Accent1 3 7 5 3" xfId="24441" xr:uid="{5A5B6B69-551E-4F12-BEAF-5C59837D60C3}"/>
    <cellStyle name="60% - Accent1 3 7 5 3 2" xfId="53118" xr:uid="{A76C1F89-40EE-459E-B199-F3273FDDE994}"/>
    <cellStyle name="60% - Accent1 3 7 5 4" xfId="31509" xr:uid="{C97A25DB-4015-4D55-A585-595E2A5ADA95}"/>
    <cellStyle name="60% - Accent1 3 7 6" xfId="4176" xr:uid="{A43F15D0-0D12-4762-8603-2B751C8D9573}"/>
    <cellStyle name="60% - Accent1 3 7 6 2" xfId="17147" xr:uid="{BA4912B0-76E0-47E6-A3E8-ADB2D3316718}"/>
    <cellStyle name="60% - Accent1 3 7 6 2 2" xfId="45825" xr:uid="{A3906C11-CC91-4669-BC6F-99FB51B712A0}"/>
    <cellStyle name="60% - Accent1 3 7 6 3" xfId="26000" xr:uid="{CBB708C5-C635-4C72-A58D-717A378A6B6D}"/>
    <cellStyle name="60% - Accent1 3 7 6 3 2" xfId="54677" xr:uid="{02EFEA7E-DCEA-4211-AA71-E8F4E6379463}"/>
    <cellStyle name="60% - Accent1 3 7 6 4" xfId="32861" xr:uid="{DF0549C4-7C07-414C-BF1B-554BC7BEF7FF}"/>
    <cellStyle name="60% - Accent1 3 7 7" xfId="9888" xr:uid="{88E9646A-4475-4CB5-A481-5A7F754A9764}"/>
    <cellStyle name="60% - Accent1 3 7 7 2" xfId="27593" xr:uid="{94AFE6FC-0F74-484E-9BB9-EEDC46C51F9E}"/>
    <cellStyle name="60% - Accent1 3 7 7 2 2" xfId="56270" xr:uid="{B7128E2E-38A2-44CE-934E-FFAB987DDF3D}"/>
    <cellStyle name="60% - Accent1 3 7 7 3" xfId="38566" xr:uid="{C4A69968-308A-4503-8258-20A0A530A660}"/>
    <cellStyle name="60% - Accent1 3 7 8" xfId="18741" xr:uid="{5C055F9C-2F81-4990-A6DF-4B382F225C2A}"/>
    <cellStyle name="60% - Accent1 3 7 8 2" xfId="47418" xr:uid="{AE470D82-2D00-427D-90B4-09BD96A8C238}"/>
    <cellStyle name="60% - Accent1 3 7 9" xfId="29716" xr:uid="{148C8994-4B03-451A-9F6E-14EA835DA557}"/>
    <cellStyle name="60% - Accent1 3 70" xfId="16974" xr:uid="{1E5186A5-B835-4425-9C18-35AB968BEF38}"/>
    <cellStyle name="60% - Accent1 3 70 2" xfId="18533" xr:uid="{59A8389F-7D06-4ABC-A8C9-B605A66E4610}"/>
    <cellStyle name="60% - Accent1 3 70 2 2" xfId="27386" xr:uid="{C376B48A-24E6-40F2-B45B-8FABCEB05F7E}"/>
    <cellStyle name="60% - Accent1 3 70 2 2 2" xfId="56063" xr:uid="{BAC7083C-4DE6-4951-884A-499CD435584D}"/>
    <cellStyle name="60% - Accent1 3 70 2 3" xfId="47211" xr:uid="{CF38B934-9B89-4039-88D3-5E24589D25D0}"/>
    <cellStyle name="60% - Accent1 3 70 3" xfId="28979" xr:uid="{2FCB01AA-280E-4EDD-9675-0CAF0E9841B7}"/>
    <cellStyle name="60% - Accent1 3 70 3 2" xfId="57656" xr:uid="{02E2C4C4-F5DD-404D-B54C-2C08CDE79330}"/>
    <cellStyle name="60% - Accent1 3 70 4" xfId="25827" xr:uid="{F3338A58-82D9-4E8F-A598-BC99DD88E65B}"/>
    <cellStyle name="60% - Accent1 3 70 4 2" xfId="54504" xr:uid="{4EF5A38A-CEA8-40D5-83C3-318ED24B38C0}"/>
    <cellStyle name="60% - Accent1 3 70 5" xfId="45652" xr:uid="{AAAD2DD4-97F4-47CA-AE34-99BF3C5C088A}"/>
    <cellStyle name="60% - Accent1 3 71" xfId="16984" xr:uid="{7D74034F-1326-4626-B346-AA376247704B}"/>
    <cellStyle name="60% - Accent1 3 71 2" xfId="18555" xr:uid="{024879AA-162A-4068-A73A-B596A93F0898}"/>
    <cellStyle name="60% - Accent1 3 71 2 2" xfId="27408" xr:uid="{54C0B0BA-D4E1-4FDE-8004-43874A923FD7}"/>
    <cellStyle name="60% - Accent1 3 71 2 2 2" xfId="56085" xr:uid="{FCB4D9D2-8611-4AA6-8149-0ADD01A537B6}"/>
    <cellStyle name="60% - Accent1 3 71 2 3" xfId="47233" xr:uid="{13A0F79D-3EE9-4734-AEF3-B206B591D525}"/>
    <cellStyle name="60% - Accent1 3 71 3" xfId="29001" xr:uid="{EFCAEC36-F4A3-4940-B382-9FB1F789C9BE}"/>
    <cellStyle name="60% - Accent1 3 71 3 2" xfId="57678" xr:uid="{7E4D67D9-E059-4DAB-8008-45B1719FFF39}"/>
    <cellStyle name="60% - Accent1 3 71 4" xfId="25837" xr:uid="{23C751CC-5DA9-4A7F-AB0C-BD6437E170B6}"/>
    <cellStyle name="60% - Accent1 3 71 4 2" xfId="54514" xr:uid="{B9811230-29AF-4CD3-B660-AE44DDE03D32}"/>
    <cellStyle name="60% - Accent1 3 71 5" xfId="45662" xr:uid="{ED7DD6FD-7405-4DC2-B009-A53C7AEF5599}"/>
    <cellStyle name="60% - Accent1 3 72" xfId="18577" xr:uid="{99B8BBBB-55BF-4257-9462-2407DB19D419}"/>
    <cellStyle name="60% - Accent1 3 72 2" xfId="29023" xr:uid="{081A4555-825A-40EB-9E6D-2D55D2C21057}"/>
    <cellStyle name="60% - Accent1 3 72 2 2" xfId="57700" xr:uid="{6D3DE532-DA1F-4829-9727-4976D445E59D}"/>
    <cellStyle name="60% - Accent1 3 72 3" xfId="27430" xr:uid="{2EDEFEB2-92D3-43EB-8C69-A8926A69C381}"/>
    <cellStyle name="60% - Accent1 3 72 3 2" xfId="56107" xr:uid="{C4A19428-D789-4FD1-96C9-E9F6DD36A3B1}"/>
    <cellStyle name="60% - Accent1 3 72 4" xfId="47255" xr:uid="{3AD73ECE-BDF1-4197-9A57-56CB61163B7B}"/>
    <cellStyle name="60% - Accent1 3 73" xfId="29045" xr:uid="{ADF0C9E8-9612-41F3-A936-CED2A8C69AF7}"/>
    <cellStyle name="60% - Accent1 3 73 2" xfId="57722" xr:uid="{31D56FE9-A067-44CF-9C1B-795729D8ED16}"/>
    <cellStyle name="60% - Accent1 3 74" xfId="29055" xr:uid="{899C48D4-137D-4892-BEC6-7CA0BB8ADCF0}"/>
    <cellStyle name="60% - Accent1 3 74 2" xfId="57732" xr:uid="{53F3E8C5-45D1-4CC8-AAD9-50081D65B386}"/>
    <cellStyle name="60% - Accent1 3 75" xfId="29077" xr:uid="{9641DBDD-0660-4E8A-952B-E3E674C57A74}"/>
    <cellStyle name="60% - Accent1 3 75 2" xfId="57754" xr:uid="{175EB7F2-C1F2-4313-A684-C60D6697689C}"/>
    <cellStyle name="60% - Accent1 3 76" xfId="29099" xr:uid="{92AE62FD-7E10-4D12-ABFD-56FBB1A8D96D}"/>
    <cellStyle name="60% - Accent1 3 76 2" xfId="57776" xr:uid="{19744EE6-9AC9-438E-A1B0-5C1C1B391E0E}"/>
    <cellStyle name="60% - Accent1 3 8" xfId="837" xr:uid="{DB8687A6-BA96-40B0-A687-3EBEBC86F41F}"/>
    <cellStyle name="60% - Accent1 3 8 2" xfId="1110" xr:uid="{3DB27248-0C6D-48A5-8051-3D4CE149AA9E}"/>
    <cellStyle name="60% - Accent1 3 8 2 2" xfId="3064" xr:uid="{D630497A-2C35-44C2-B641-B23161D544BA}"/>
    <cellStyle name="60% - Accent1 3 8 2 2 2" xfId="31804" xr:uid="{2ABD63D8-89D4-4D78-9A71-3A89CA03C882}"/>
    <cellStyle name="60% - Accent1 3 8 2 3" xfId="5549" xr:uid="{8336ED84-E4FA-443E-AD47-7017C9F426A5}"/>
    <cellStyle name="60% - Accent1 3 8 2 3 2" xfId="34234" xr:uid="{813E3A05-785A-4B70-A80E-677D698E456A}"/>
    <cellStyle name="60% - Accent1 3 8 2 4" xfId="11261" xr:uid="{F4A26D1A-746E-4B3A-B460-D2EA6E24B71F}"/>
    <cellStyle name="60% - Accent1 3 8 2 4 2" xfId="39939" xr:uid="{C5D946DB-8101-4F96-A999-6B80D0CCB6C0}"/>
    <cellStyle name="60% - Accent1 3 8 2 5" xfId="20114" xr:uid="{200B86A4-28B9-4C7D-BD37-7671F98CDD93}"/>
    <cellStyle name="60% - Accent1 3 8 2 5 2" xfId="48791" xr:uid="{BA29E453-213C-4399-A8EB-C19D6C9037B8}"/>
    <cellStyle name="60% - Accent1 3 8 2 6" xfId="30011" xr:uid="{C0185F95-03B2-4A17-A7AD-92527B959C96}"/>
    <cellStyle name="60% - Accent1 3 8 3" xfId="1405" xr:uid="{A9CE1D9A-4374-48C3-B13D-0F49612BD886}"/>
    <cellStyle name="60% - Accent1 3 8 3 2" xfId="3359" xr:uid="{505294F7-6761-473D-B14B-A993DA53920B}"/>
    <cellStyle name="60% - Accent1 3 8 3 2 2" xfId="32099" xr:uid="{317CDDCD-C5B2-414A-AFEF-5C4ACE8B8B56}"/>
    <cellStyle name="60% - Accent1 3 8 3 3" xfId="6966" xr:uid="{A9704F02-AA9C-48B1-92EE-2451A3265A4B}"/>
    <cellStyle name="60% - Accent1 3 8 3 3 2" xfId="35651" xr:uid="{70AB7A8C-615F-4AF9-8B9F-A641038AD022}"/>
    <cellStyle name="60% - Accent1 3 8 3 4" xfId="12678" xr:uid="{3C36A3BB-3EA6-41B9-9A54-A6331A43CAAD}"/>
    <cellStyle name="60% - Accent1 3 8 3 4 2" xfId="41356" xr:uid="{BFB86B40-E647-455C-BE98-F6E0742E62B6}"/>
    <cellStyle name="60% - Accent1 3 8 3 5" xfId="21531" xr:uid="{204FCDA3-06EA-4D06-9623-1792C6F20991}"/>
    <cellStyle name="60% - Accent1 3 8 3 5 2" xfId="50208" xr:uid="{9732918F-8BE1-48E3-8650-A557C2CE475E}"/>
    <cellStyle name="60% - Accent1 3 8 3 6" xfId="30306" xr:uid="{F230DA2F-AF91-4AB1-A43D-9755E1F544EC}"/>
    <cellStyle name="60% - Accent1 3 8 4" xfId="1744" xr:uid="{1866A616-3D25-4303-8BF9-6EDD1B4D179E}"/>
    <cellStyle name="60% - Accent1 3 8 4 2" xfId="3698" xr:uid="{06555B72-2581-41A7-BFCE-95457A1BB0D7}"/>
    <cellStyle name="60% - Accent1 3 8 4 2 2" xfId="32438" xr:uid="{3F157B5B-C39D-4802-9C6F-B8053D785F9A}"/>
    <cellStyle name="60% - Accent1 3 8 4 3" xfId="8383" xr:uid="{A27B07CD-C9A5-49B6-8F7A-5EC10BC6C5E9}"/>
    <cellStyle name="60% - Accent1 3 8 4 3 2" xfId="37068" xr:uid="{C1D87556-FD79-4AAE-B4AA-3EF6E4257BEE}"/>
    <cellStyle name="60% - Accent1 3 8 4 4" xfId="14095" xr:uid="{C6E3B390-936E-44B0-9C1A-E1E49E66A41E}"/>
    <cellStyle name="60% - Accent1 3 8 4 4 2" xfId="42773" xr:uid="{E6EB0D17-86DA-464C-B412-25C2AEFFC321}"/>
    <cellStyle name="60% - Accent1 3 8 4 5" xfId="22948" xr:uid="{5D1E5DCE-32CC-404D-811E-BD5495465D3C}"/>
    <cellStyle name="60% - Accent1 3 8 4 5 2" xfId="51625" xr:uid="{82FE54B0-F0F9-4F2C-81A9-23AF4DC15F37}"/>
    <cellStyle name="60% - Accent1 3 8 4 6" xfId="30645" xr:uid="{BD80B6DD-4BB6-4282-82E7-685A17647C3F}"/>
    <cellStyle name="60% - Accent1 3 8 5" xfId="2791" xr:uid="{8B77C57D-9F18-40B8-97F2-A3C0FF061CB3}"/>
    <cellStyle name="60% - Accent1 3 8 5 2" xfId="15610" xr:uid="{53751269-A3CD-4CED-84A0-492326105DDE}"/>
    <cellStyle name="60% - Accent1 3 8 5 2 2" xfId="44288" xr:uid="{BB53463D-3F50-496C-B875-C76DE5E8CE51}"/>
    <cellStyle name="60% - Accent1 3 8 5 3" xfId="24463" xr:uid="{0AE255F0-598D-4E17-B85A-77F4E79BEB02}"/>
    <cellStyle name="60% - Accent1 3 8 5 3 2" xfId="53140" xr:uid="{1CF0F5DE-0AC9-4807-81DA-9E4F29CB8502}"/>
    <cellStyle name="60% - Accent1 3 8 5 4" xfId="31531" xr:uid="{F9B59319-E3AA-4B94-9E26-6538EA4EB823}"/>
    <cellStyle name="60% - Accent1 3 8 6" xfId="4198" xr:uid="{87AC643E-1727-4FCB-9191-4BB98223DFAF}"/>
    <cellStyle name="60% - Accent1 3 8 6 2" xfId="17169" xr:uid="{0ECBB39C-C6AD-47FF-95A0-B38D9778276E}"/>
    <cellStyle name="60% - Accent1 3 8 6 2 2" xfId="45847" xr:uid="{4B6088D6-5BE4-4B4B-920E-8239358620CA}"/>
    <cellStyle name="60% - Accent1 3 8 6 3" xfId="26022" xr:uid="{FCA094F0-7288-491F-922D-46EF8220CB9D}"/>
    <cellStyle name="60% - Accent1 3 8 6 3 2" xfId="54699" xr:uid="{5B338A75-4DB5-4B87-86E6-6E5C1DA41578}"/>
    <cellStyle name="60% - Accent1 3 8 6 4" xfId="32883" xr:uid="{916FFF92-BCA7-48B3-A9A2-4203EF866B8E}"/>
    <cellStyle name="60% - Accent1 3 8 7" xfId="9910" xr:uid="{94A15512-EE95-4F26-90B1-A1AF6EC3AEC5}"/>
    <cellStyle name="60% - Accent1 3 8 7 2" xfId="27615" xr:uid="{ABC1DB43-7F6B-4108-81ED-E3F10F4931FD}"/>
    <cellStyle name="60% - Accent1 3 8 7 2 2" xfId="56292" xr:uid="{B9C81E9D-1F10-48A8-BF91-E6D34D1BC726}"/>
    <cellStyle name="60% - Accent1 3 8 7 3" xfId="38588" xr:uid="{4DDBFD6B-3446-4F55-B4CD-6F7D194362D5}"/>
    <cellStyle name="60% - Accent1 3 8 8" xfId="18763" xr:uid="{DC2A5D94-AFAF-49F3-ADFE-5E91372FABC6}"/>
    <cellStyle name="60% - Accent1 3 8 8 2" xfId="47440" xr:uid="{4AD31221-A02D-4B37-BE33-3F84020322B2}"/>
    <cellStyle name="60% - Accent1 3 8 9" xfId="29738" xr:uid="{7740CE1A-BD7B-40F0-9338-EEEEC01EAD72}"/>
    <cellStyle name="60% - Accent1 3 9" xfId="859" xr:uid="{5214322B-4872-47C5-9872-26ACE29C9F42}"/>
    <cellStyle name="60% - Accent1 3 9 2" xfId="1132" xr:uid="{F12B0C3A-AF32-4C33-B1C0-F15709B38CA1}"/>
    <cellStyle name="60% - Accent1 3 9 2 2" xfId="3086" xr:uid="{4663AE94-E7B2-4214-B0E3-CB5CD3E5283F}"/>
    <cellStyle name="60% - Accent1 3 9 2 2 2" xfId="31826" xr:uid="{E148FF72-4F7D-4042-8933-9BDB846E6A10}"/>
    <cellStyle name="60% - Accent1 3 9 2 3" xfId="5571" xr:uid="{B5CB9477-F0F4-46D9-8D01-4198A4A7D518}"/>
    <cellStyle name="60% - Accent1 3 9 2 3 2" xfId="34256" xr:uid="{606F7884-833D-4285-A99B-84E9BED5C172}"/>
    <cellStyle name="60% - Accent1 3 9 2 4" xfId="11283" xr:uid="{710BCD9F-12E7-4492-B0AC-EF1658DD5E28}"/>
    <cellStyle name="60% - Accent1 3 9 2 4 2" xfId="39961" xr:uid="{18342B52-A347-4908-B99E-D60E278B31C4}"/>
    <cellStyle name="60% - Accent1 3 9 2 5" xfId="20136" xr:uid="{45412024-9D27-4033-ACA3-2D76870A4C59}"/>
    <cellStyle name="60% - Accent1 3 9 2 5 2" xfId="48813" xr:uid="{7E65A256-2E3E-4F97-A490-48015C144E05}"/>
    <cellStyle name="60% - Accent1 3 9 2 6" xfId="30033" xr:uid="{A577756B-0A4A-419D-90D3-AC50B09FDF8E}"/>
    <cellStyle name="60% - Accent1 3 9 3" xfId="1427" xr:uid="{E26A0BD2-C2BC-4D66-A5B3-C5C590C3FD4E}"/>
    <cellStyle name="60% - Accent1 3 9 3 2" xfId="3381" xr:uid="{9F14F7CE-10C3-4F3F-BF26-AB37F5B0BBFE}"/>
    <cellStyle name="60% - Accent1 3 9 3 2 2" xfId="32121" xr:uid="{9160E23E-6086-4E8C-9E15-FC3A32A604D7}"/>
    <cellStyle name="60% - Accent1 3 9 3 3" xfId="6988" xr:uid="{C053A12C-74A8-4B53-BE32-4A2B7910236D}"/>
    <cellStyle name="60% - Accent1 3 9 3 3 2" xfId="35673" xr:uid="{D9465A6E-4E69-4D36-BCFC-C2EC256E7705}"/>
    <cellStyle name="60% - Accent1 3 9 3 4" xfId="12700" xr:uid="{0043264C-7E59-402B-80AD-D33B7DAB4247}"/>
    <cellStyle name="60% - Accent1 3 9 3 4 2" xfId="41378" xr:uid="{B48B05A4-37E1-4D08-A114-0B67D50EB40D}"/>
    <cellStyle name="60% - Accent1 3 9 3 5" xfId="21553" xr:uid="{B9706342-417A-45F5-B0E1-2F149BAD0D40}"/>
    <cellStyle name="60% - Accent1 3 9 3 5 2" xfId="50230" xr:uid="{155A4655-DCFB-404C-BD57-FB330018B87C}"/>
    <cellStyle name="60% - Accent1 3 9 3 6" xfId="30328" xr:uid="{03A9687A-49FE-4F4F-A11B-F54252F0FBCC}"/>
    <cellStyle name="60% - Accent1 3 9 4" xfId="1766" xr:uid="{076B503A-040C-432E-9738-032B45E5FE2D}"/>
    <cellStyle name="60% - Accent1 3 9 4 2" xfId="3720" xr:uid="{1C1E5C8A-FE70-4338-9182-00194954179B}"/>
    <cellStyle name="60% - Accent1 3 9 4 2 2" xfId="32460" xr:uid="{1CFCABD2-7459-47A6-89BD-5F686A5E0B2B}"/>
    <cellStyle name="60% - Accent1 3 9 4 3" xfId="8405" xr:uid="{FFA006B1-4E6F-4132-84E0-0B39F742F923}"/>
    <cellStyle name="60% - Accent1 3 9 4 3 2" xfId="37090" xr:uid="{76143D3D-7D38-451E-B014-315F6105B4F1}"/>
    <cellStyle name="60% - Accent1 3 9 4 4" xfId="14117" xr:uid="{C57C9840-553A-424B-8DDC-3D0C8B6AF8C7}"/>
    <cellStyle name="60% - Accent1 3 9 4 4 2" xfId="42795" xr:uid="{21BF3142-78B4-464C-A8B1-D404431C36BB}"/>
    <cellStyle name="60% - Accent1 3 9 4 5" xfId="22970" xr:uid="{E21586F8-B572-42D5-9052-B7821533D29D}"/>
    <cellStyle name="60% - Accent1 3 9 4 5 2" xfId="51647" xr:uid="{5DA94C6D-327C-442E-BFE8-3600F586B5A6}"/>
    <cellStyle name="60% - Accent1 3 9 4 6" xfId="30667" xr:uid="{58FB5482-DC20-49DF-97E8-490DD7F4E287}"/>
    <cellStyle name="60% - Accent1 3 9 5" xfId="2813" xr:uid="{E4949609-30DB-431B-8647-6FD82CC07D62}"/>
    <cellStyle name="60% - Accent1 3 9 5 2" xfId="15632" xr:uid="{60B9CBFA-98C6-4297-AA35-A6EDC8498869}"/>
    <cellStyle name="60% - Accent1 3 9 5 2 2" xfId="44310" xr:uid="{DF5D0830-FA72-432F-8D9E-B669E0DFBD5A}"/>
    <cellStyle name="60% - Accent1 3 9 5 3" xfId="24485" xr:uid="{5CEFC0F4-264B-4D39-B39C-1A75BE784197}"/>
    <cellStyle name="60% - Accent1 3 9 5 3 2" xfId="53162" xr:uid="{E72C2DEB-41E2-4E1D-9E4E-F92830AA86D6}"/>
    <cellStyle name="60% - Accent1 3 9 5 4" xfId="31553" xr:uid="{B3123AA8-FF0F-4C6E-BC84-A8A333CA41DE}"/>
    <cellStyle name="60% - Accent1 3 9 6" xfId="4220" xr:uid="{33413337-0069-4F4E-A14F-D19D6E8B39F9}"/>
    <cellStyle name="60% - Accent1 3 9 6 2" xfId="17191" xr:uid="{E663F4BB-2F33-4830-AE8C-6E06A4F41214}"/>
    <cellStyle name="60% - Accent1 3 9 6 2 2" xfId="45869" xr:uid="{C2499797-5AEA-43B8-AC78-D645A39A2A5E}"/>
    <cellStyle name="60% - Accent1 3 9 6 3" xfId="26044" xr:uid="{5C182069-C361-4DB8-B73C-E88E49508B45}"/>
    <cellStyle name="60% - Accent1 3 9 6 3 2" xfId="54721" xr:uid="{5C8484DA-1C5F-4C6C-AEF7-DDD9C19F4846}"/>
    <cellStyle name="60% - Accent1 3 9 6 4" xfId="32905" xr:uid="{1E47AF5B-4B91-4113-93B5-315E4669CAC9}"/>
    <cellStyle name="60% - Accent1 3 9 7" xfId="9932" xr:uid="{E8711C76-E001-41C8-B376-EDD3D4E14A18}"/>
    <cellStyle name="60% - Accent1 3 9 7 2" xfId="27637" xr:uid="{346402F8-19F9-43CF-A440-BCB23EFD9234}"/>
    <cellStyle name="60% - Accent1 3 9 7 2 2" xfId="56314" xr:uid="{0BCE0FD5-B768-47D5-8022-DB172676FF6E}"/>
    <cellStyle name="60% - Accent1 3 9 7 3" xfId="38610" xr:uid="{DC89777D-DFB3-4BB2-A8BD-2941B2374252}"/>
    <cellStyle name="60% - Accent1 3 9 8" xfId="18785" xr:uid="{43872E67-732F-4D1C-A40F-E611F38CEAEF}"/>
    <cellStyle name="60% - Accent1 3 9 8 2" xfId="47462" xr:uid="{953C92A2-5D67-4AD4-A942-0EB112BBA903}"/>
    <cellStyle name="60% - Accent1 3 9 9" xfId="29760" xr:uid="{9BA9BFF4-9DD6-499D-8877-8FA83CA5B6E4}"/>
    <cellStyle name="60% - Accent1 4" xfId="133" xr:uid="{44240162-80C7-4EDA-80D9-8F396760F5CF}"/>
    <cellStyle name="60% - Accent2 2" xfId="182" xr:uid="{6A5A4F08-47B9-4120-B278-9710F7D8D85A}"/>
    <cellStyle name="60% - Accent2 3" xfId="151" xr:uid="{FD58B6DF-08AE-4446-8705-709FE950C8D2}"/>
    <cellStyle name="60% - Accent2 3 10" xfId="882" xr:uid="{A0A40BE4-5478-4CB8-A390-B482E95FE2FA}"/>
    <cellStyle name="60% - Accent2 3 10 2" xfId="1155" xr:uid="{42684668-5E31-4004-855D-8A541F42D562}"/>
    <cellStyle name="60% - Accent2 3 10 2 2" xfId="3109" xr:uid="{C83417B5-5F73-4E3D-8595-CA693792FFCB}"/>
    <cellStyle name="60% - Accent2 3 10 2 2 2" xfId="31849" xr:uid="{4DF35D25-46F0-4AB1-93CB-14F246FDB4EE}"/>
    <cellStyle name="60% - Accent2 3 10 2 3" xfId="5594" xr:uid="{6723604E-244A-49F6-843E-ED20CDEA062C}"/>
    <cellStyle name="60% - Accent2 3 10 2 3 2" xfId="34279" xr:uid="{1F004F4C-9EB3-4D5E-807C-5366395351E4}"/>
    <cellStyle name="60% - Accent2 3 10 2 4" xfId="11306" xr:uid="{C3DEE3A5-86DF-427A-93BF-00FB5337097A}"/>
    <cellStyle name="60% - Accent2 3 10 2 4 2" xfId="39984" xr:uid="{A3CCABE2-19E9-4FA6-8E6F-AA8614429D7D}"/>
    <cellStyle name="60% - Accent2 3 10 2 5" xfId="20159" xr:uid="{4DEEFA41-6ABC-4BDD-B1F3-99D6D1286E07}"/>
    <cellStyle name="60% - Accent2 3 10 2 5 2" xfId="48836" xr:uid="{A7E09C34-2171-46BF-A6C0-F18F72138ADD}"/>
    <cellStyle name="60% - Accent2 3 10 2 6" xfId="30056" xr:uid="{0878A6B4-81FD-404B-A180-80ABD69781A4}"/>
    <cellStyle name="60% - Accent2 3 10 3" xfId="1450" xr:uid="{982B3329-CCAF-48A0-B9DD-3ACC30EB4B17}"/>
    <cellStyle name="60% - Accent2 3 10 3 2" xfId="3404" xr:uid="{8919A808-864F-4CE9-9777-DD11AE53A80D}"/>
    <cellStyle name="60% - Accent2 3 10 3 2 2" xfId="32144" xr:uid="{63A89228-5C0A-4B20-B67B-0CFF2AE1499F}"/>
    <cellStyle name="60% - Accent2 3 10 3 3" xfId="7011" xr:uid="{D8223997-508F-41E8-852D-95778E2A290F}"/>
    <cellStyle name="60% - Accent2 3 10 3 3 2" xfId="35696" xr:uid="{2FC31AD4-F8FB-44A3-870F-987DE8AF6869}"/>
    <cellStyle name="60% - Accent2 3 10 3 4" xfId="12723" xr:uid="{DD1551B8-9A81-407F-A99D-D9D1D606DC5E}"/>
    <cellStyle name="60% - Accent2 3 10 3 4 2" xfId="41401" xr:uid="{B9BC2BCB-8E5D-4819-8385-C484C5D651A8}"/>
    <cellStyle name="60% - Accent2 3 10 3 5" xfId="21576" xr:uid="{DE78DE47-0676-4EFB-B810-18B23452D8B0}"/>
    <cellStyle name="60% - Accent2 3 10 3 5 2" xfId="50253" xr:uid="{067AF408-D968-48AB-A9AA-2EC636E2600B}"/>
    <cellStyle name="60% - Accent2 3 10 3 6" xfId="30351" xr:uid="{EF85556A-F0EE-4BE9-9F62-0340253DC3E9}"/>
    <cellStyle name="60% - Accent2 3 10 4" xfId="1789" xr:uid="{805C465E-71AF-4B57-8316-E2BDAF3C5B9B}"/>
    <cellStyle name="60% - Accent2 3 10 4 2" xfId="3743" xr:uid="{3594B910-E318-4B82-A14B-7D40CC318260}"/>
    <cellStyle name="60% - Accent2 3 10 4 2 2" xfId="32483" xr:uid="{C6153BC6-D3BC-44DE-BB8A-1E8B0D570C88}"/>
    <cellStyle name="60% - Accent2 3 10 4 3" xfId="8428" xr:uid="{1354076B-A5C2-4309-8625-C785B3F937FF}"/>
    <cellStyle name="60% - Accent2 3 10 4 3 2" xfId="37113" xr:uid="{72D8EE5D-FA30-4F67-B99B-B1559233BF58}"/>
    <cellStyle name="60% - Accent2 3 10 4 4" xfId="14140" xr:uid="{F95C5EF5-EE33-4973-9333-C3F68BF70228}"/>
    <cellStyle name="60% - Accent2 3 10 4 4 2" xfId="42818" xr:uid="{51DA6D52-2613-45AF-81E6-56732BF9344E}"/>
    <cellStyle name="60% - Accent2 3 10 4 5" xfId="22993" xr:uid="{E72EA77C-C7C1-45B4-9B05-9AD3D8172E36}"/>
    <cellStyle name="60% - Accent2 3 10 4 5 2" xfId="51670" xr:uid="{3EB9315E-CEAE-4E77-8157-363826ECDBA2}"/>
    <cellStyle name="60% - Accent2 3 10 4 6" xfId="30690" xr:uid="{0D878B3F-8AB9-4599-B9D0-29165E18D756}"/>
    <cellStyle name="60% - Accent2 3 10 5" xfId="2836" xr:uid="{DAEE704C-29BA-44B9-822E-C6E6FC0C5C88}"/>
    <cellStyle name="60% - Accent2 3 10 5 2" xfId="15655" xr:uid="{9FF86476-6809-41CA-8A0A-290F11026A71}"/>
    <cellStyle name="60% - Accent2 3 10 5 2 2" xfId="44333" xr:uid="{1E74436E-79C3-40A6-8A9F-EF9B82ECA741}"/>
    <cellStyle name="60% - Accent2 3 10 5 3" xfId="24508" xr:uid="{C379922C-31EF-486A-B3C3-5DEA6CFBBAB0}"/>
    <cellStyle name="60% - Accent2 3 10 5 3 2" xfId="53185" xr:uid="{4C96E6AD-CABC-4B90-9EEE-8FED9DA18547}"/>
    <cellStyle name="60% - Accent2 3 10 5 4" xfId="31576" xr:uid="{2212AF99-6661-4D71-8F5B-0891E27B728F}"/>
    <cellStyle name="60% - Accent2 3 10 6" xfId="4243" xr:uid="{0F752894-13E5-4CCE-A64D-EFB23AC7CDA6}"/>
    <cellStyle name="60% - Accent2 3 10 6 2" xfId="17214" xr:uid="{73D080FD-F77C-4D27-839C-A08503A26220}"/>
    <cellStyle name="60% - Accent2 3 10 6 2 2" xfId="45892" xr:uid="{B66940C3-38D5-41FA-ACCC-1CB392F8DEB8}"/>
    <cellStyle name="60% - Accent2 3 10 6 3" xfId="26067" xr:uid="{3AB6127C-552C-41AE-9DEE-BADE348C36AA}"/>
    <cellStyle name="60% - Accent2 3 10 6 3 2" xfId="54744" xr:uid="{181E1EB9-93AD-4E4D-BF84-D19DBF903172}"/>
    <cellStyle name="60% - Accent2 3 10 6 4" xfId="32928" xr:uid="{FECB9415-8331-4C2A-9ADA-99C86442D2D5}"/>
    <cellStyle name="60% - Accent2 3 10 7" xfId="9955" xr:uid="{8A53D7D2-9FB4-4DE0-8CD7-48C6902908BA}"/>
    <cellStyle name="60% - Accent2 3 10 7 2" xfId="27660" xr:uid="{28D5340F-D672-4A4A-812B-FE9F8398187D}"/>
    <cellStyle name="60% - Accent2 3 10 7 2 2" xfId="56337" xr:uid="{4A328A23-DF2B-4D6B-8C53-A562D354C59D}"/>
    <cellStyle name="60% - Accent2 3 10 7 3" xfId="38633" xr:uid="{1D84C9D6-1663-4904-9CCC-197F40543D37}"/>
    <cellStyle name="60% - Accent2 3 10 8" xfId="18808" xr:uid="{346B29D2-13B2-4E44-A766-A2F90B424925}"/>
    <cellStyle name="60% - Accent2 3 10 8 2" xfId="47485" xr:uid="{5A73AD14-0D37-4FF4-B284-2AC919942CBF}"/>
    <cellStyle name="60% - Accent2 3 10 9" xfId="29783" xr:uid="{FA6FB0F6-1D64-48AE-8EEE-56810241B5C5}"/>
    <cellStyle name="60% - Accent2 3 11" xfId="904" xr:uid="{6573D148-80E9-43F4-9FD9-419527A8C6F1}"/>
    <cellStyle name="60% - Accent2 3 11 2" xfId="1177" xr:uid="{CAD4709A-26F4-4D3B-BAD8-FFD5CF5748AC}"/>
    <cellStyle name="60% - Accent2 3 11 2 2" xfId="3131" xr:uid="{C2BEA909-920B-421C-AB7C-02503BD5874F}"/>
    <cellStyle name="60% - Accent2 3 11 2 2 2" xfId="31871" xr:uid="{6458420F-DDBD-4740-A98E-E4E1E6299372}"/>
    <cellStyle name="60% - Accent2 3 11 2 3" xfId="5616" xr:uid="{EACAB56E-C193-416E-BA3A-2C0DDC2E06B3}"/>
    <cellStyle name="60% - Accent2 3 11 2 3 2" xfId="34301" xr:uid="{8E4D9008-7D45-490F-9AAA-A2EA5E1555B8}"/>
    <cellStyle name="60% - Accent2 3 11 2 4" xfId="11328" xr:uid="{A7F45779-BD75-45DE-BAE5-B8023A4D87B5}"/>
    <cellStyle name="60% - Accent2 3 11 2 4 2" xfId="40006" xr:uid="{B84BD694-C1B6-4D03-950B-CA80D9EE68EA}"/>
    <cellStyle name="60% - Accent2 3 11 2 5" xfId="20181" xr:uid="{0ABAEFBA-C5BC-4B6D-B3E7-D19D97DC920C}"/>
    <cellStyle name="60% - Accent2 3 11 2 5 2" xfId="48858" xr:uid="{F06BE543-DA2D-4D1E-8D20-AD19CE909260}"/>
    <cellStyle name="60% - Accent2 3 11 2 6" xfId="30078" xr:uid="{828C6157-4F13-489D-A074-829476A2E06A}"/>
    <cellStyle name="60% - Accent2 3 11 3" xfId="1472" xr:uid="{6211C960-8241-4E24-BE31-F5D8F74FE2D7}"/>
    <cellStyle name="60% - Accent2 3 11 3 2" xfId="3426" xr:uid="{2602514C-C420-4F6C-992C-B9A64B06FD39}"/>
    <cellStyle name="60% - Accent2 3 11 3 2 2" xfId="32166" xr:uid="{2F6110EC-350B-44F4-BF8B-BB41CCCE0D51}"/>
    <cellStyle name="60% - Accent2 3 11 3 3" xfId="7033" xr:uid="{4861DD9C-4AB5-421E-A93A-B6EFDB789982}"/>
    <cellStyle name="60% - Accent2 3 11 3 3 2" xfId="35718" xr:uid="{D159F9A1-A6DE-41A4-9C7E-DD09C0D10AAA}"/>
    <cellStyle name="60% - Accent2 3 11 3 4" xfId="12745" xr:uid="{42A664E7-AD32-44D9-9E93-03F4B27EE8FC}"/>
    <cellStyle name="60% - Accent2 3 11 3 4 2" xfId="41423" xr:uid="{0923A6A2-E5AE-4E94-AFE1-CB40194E6D00}"/>
    <cellStyle name="60% - Accent2 3 11 3 5" xfId="21598" xr:uid="{125E2958-B4EB-4770-A06C-13D9475F2921}"/>
    <cellStyle name="60% - Accent2 3 11 3 5 2" xfId="50275" xr:uid="{EF04EB0F-5094-4DB6-896D-9A22CA87659C}"/>
    <cellStyle name="60% - Accent2 3 11 3 6" xfId="30373" xr:uid="{878B7945-5906-4182-AF31-C20ED65E5BA8}"/>
    <cellStyle name="60% - Accent2 3 11 4" xfId="1811" xr:uid="{B196D1AB-9036-49B2-9DA9-F600B07E2B46}"/>
    <cellStyle name="60% - Accent2 3 11 4 2" xfId="3765" xr:uid="{BA3594B4-BE63-4A29-A025-7E4701DC5167}"/>
    <cellStyle name="60% - Accent2 3 11 4 2 2" xfId="32505" xr:uid="{21FEF6BF-917C-44E6-8901-4A2E2D657E70}"/>
    <cellStyle name="60% - Accent2 3 11 4 3" xfId="8450" xr:uid="{0B54ABD5-0EDE-48FD-86BB-99A12789D386}"/>
    <cellStyle name="60% - Accent2 3 11 4 3 2" xfId="37135" xr:uid="{150A456B-6EA5-43B3-B51B-E3D3543D67C1}"/>
    <cellStyle name="60% - Accent2 3 11 4 4" xfId="14162" xr:uid="{2FE85DC3-2F24-40CC-BA6C-63DE2F4C6059}"/>
    <cellStyle name="60% - Accent2 3 11 4 4 2" xfId="42840" xr:uid="{00BF3306-D5B7-4ECB-B81F-505EE1A7DCD5}"/>
    <cellStyle name="60% - Accent2 3 11 4 5" xfId="23015" xr:uid="{516C5BB9-0410-4742-931E-21DA33C0373E}"/>
    <cellStyle name="60% - Accent2 3 11 4 5 2" xfId="51692" xr:uid="{BE72960F-6DFF-4A1E-8A7B-F2E681EBE1E9}"/>
    <cellStyle name="60% - Accent2 3 11 4 6" xfId="30712" xr:uid="{4BE6CDC2-EBFD-4AF9-A6C5-088F76D27B04}"/>
    <cellStyle name="60% - Accent2 3 11 5" xfId="2858" xr:uid="{8A35687C-F96E-4ADD-A77F-33016C8D0111}"/>
    <cellStyle name="60% - Accent2 3 11 5 2" xfId="15677" xr:uid="{B5466898-9028-4A52-B91E-CDA3640F64C7}"/>
    <cellStyle name="60% - Accent2 3 11 5 2 2" xfId="44355" xr:uid="{A1E82A75-7603-4E1F-9960-92D28A0F39F8}"/>
    <cellStyle name="60% - Accent2 3 11 5 3" xfId="24530" xr:uid="{C1F08066-2036-45DC-9EA1-59CB1982DCB7}"/>
    <cellStyle name="60% - Accent2 3 11 5 3 2" xfId="53207" xr:uid="{6DD0D07F-854F-4D5B-B776-1D32AC1D4865}"/>
    <cellStyle name="60% - Accent2 3 11 5 4" xfId="31598" xr:uid="{EC6D2209-6EDB-4CF1-919D-28C2675E76CC}"/>
    <cellStyle name="60% - Accent2 3 11 6" xfId="4265" xr:uid="{4F03FC0B-B759-47A4-B23A-EFFAA9273122}"/>
    <cellStyle name="60% - Accent2 3 11 6 2" xfId="17236" xr:uid="{C146319A-8169-4AD5-9D34-11F9A51D2149}"/>
    <cellStyle name="60% - Accent2 3 11 6 2 2" xfId="45914" xr:uid="{B0B57868-17B8-4321-BA3B-A76D506E4022}"/>
    <cellStyle name="60% - Accent2 3 11 6 3" xfId="26089" xr:uid="{C73AC578-919E-4141-A100-AB7C2AA0F9A7}"/>
    <cellStyle name="60% - Accent2 3 11 6 3 2" xfId="54766" xr:uid="{F2EC861F-4413-445A-B71A-F9221F880154}"/>
    <cellStyle name="60% - Accent2 3 11 6 4" xfId="32950" xr:uid="{C2AE899B-307E-4465-903D-8D86F7F469D3}"/>
    <cellStyle name="60% - Accent2 3 11 7" xfId="9977" xr:uid="{8669D377-6DDB-4B5B-8223-D66C2F7EB721}"/>
    <cellStyle name="60% - Accent2 3 11 7 2" xfId="27682" xr:uid="{70431D58-F875-4B57-A6DB-2CAA27FB6641}"/>
    <cellStyle name="60% - Accent2 3 11 7 2 2" xfId="56359" xr:uid="{AA5566AD-42EA-4E12-BDF0-4EED7A90845A}"/>
    <cellStyle name="60% - Accent2 3 11 7 3" xfId="38655" xr:uid="{95798169-531A-480C-8DEA-A8C55B65FAB0}"/>
    <cellStyle name="60% - Accent2 3 11 8" xfId="18830" xr:uid="{452F9564-7F81-4FBF-8F61-FE62BA543BF1}"/>
    <cellStyle name="60% - Accent2 3 11 8 2" xfId="47507" xr:uid="{961F1B27-1FF3-4596-AE58-64EBFA8C1CBD}"/>
    <cellStyle name="60% - Accent2 3 11 9" xfId="29805" xr:uid="{BE7C5923-9920-4BE9-9D05-97AA394EB044}"/>
    <cellStyle name="60% - Accent2 3 12" xfId="926" xr:uid="{1A48C729-5801-4262-A932-4D70E6D29CD5}"/>
    <cellStyle name="60% - Accent2 3 12 2" xfId="1199" xr:uid="{897AF653-EDE5-4A20-912A-E88DA166E176}"/>
    <cellStyle name="60% - Accent2 3 12 2 2" xfId="3153" xr:uid="{5A8DDA15-125A-42C2-BED0-C0CB5CE4623B}"/>
    <cellStyle name="60% - Accent2 3 12 2 2 2" xfId="31893" xr:uid="{0E116542-C1CE-4CC8-A3FA-38B8087C473D}"/>
    <cellStyle name="60% - Accent2 3 12 2 3" xfId="5638" xr:uid="{7F30FB82-CBC1-4008-8B57-E2FCE3C70CCD}"/>
    <cellStyle name="60% - Accent2 3 12 2 3 2" xfId="34323" xr:uid="{8D9D4F0F-3316-4DBD-9B99-A1C8B77E9475}"/>
    <cellStyle name="60% - Accent2 3 12 2 4" xfId="11350" xr:uid="{74948D11-3405-4B02-BA4E-3693A43F0CEE}"/>
    <cellStyle name="60% - Accent2 3 12 2 4 2" xfId="40028" xr:uid="{E4077DFF-6FD8-4BC7-BD6B-7B708F3E0F4B}"/>
    <cellStyle name="60% - Accent2 3 12 2 5" xfId="20203" xr:uid="{AA0C56E0-AA9E-4DCD-819B-468C86D098B6}"/>
    <cellStyle name="60% - Accent2 3 12 2 5 2" xfId="48880" xr:uid="{6F4F050C-2E33-4B73-AB03-95602BF4F88F}"/>
    <cellStyle name="60% - Accent2 3 12 2 6" xfId="30100" xr:uid="{CC016934-C171-447A-9D51-A56F56BBE1D1}"/>
    <cellStyle name="60% - Accent2 3 12 3" xfId="1494" xr:uid="{649B849E-EBB7-4F42-A065-3ED020B4D110}"/>
    <cellStyle name="60% - Accent2 3 12 3 2" xfId="3448" xr:uid="{87AF83C9-458F-4F1E-A677-418BB4049C3A}"/>
    <cellStyle name="60% - Accent2 3 12 3 2 2" xfId="32188" xr:uid="{EF654F7A-8E75-4BF4-9016-9955ADB509FF}"/>
    <cellStyle name="60% - Accent2 3 12 3 3" xfId="7055" xr:uid="{896A0E31-1AFA-45B2-BA02-B9B029A60197}"/>
    <cellStyle name="60% - Accent2 3 12 3 3 2" xfId="35740" xr:uid="{BF785354-2A71-46A8-B992-22378B654915}"/>
    <cellStyle name="60% - Accent2 3 12 3 4" xfId="12767" xr:uid="{F1B4A5AE-728F-4E27-9E61-97914C703552}"/>
    <cellStyle name="60% - Accent2 3 12 3 4 2" xfId="41445" xr:uid="{CFBA9D53-320A-4970-BBCC-7A7B35E2276C}"/>
    <cellStyle name="60% - Accent2 3 12 3 5" xfId="21620" xr:uid="{9302554D-7948-468A-AF80-104632C6F5E1}"/>
    <cellStyle name="60% - Accent2 3 12 3 5 2" xfId="50297" xr:uid="{D5932217-A4EF-424E-8B1E-AA0134A2B0B0}"/>
    <cellStyle name="60% - Accent2 3 12 3 6" xfId="30395" xr:uid="{134F1EBE-0C47-45C0-81D2-BDD15D1473F9}"/>
    <cellStyle name="60% - Accent2 3 12 4" xfId="1833" xr:uid="{6FAC437A-C59A-41A3-ABB2-A6A24F0B56C4}"/>
    <cellStyle name="60% - Accent2 3 12 4 2" xfId="3787" xr:uid="{0B828D7F-9DA1-462D-BD67-D94E6F2F1839}"/>
    <cellStyle name="60% - Accent2 3 12 4 2 2" xfId="32527" xr:uid="{B90C78E2-5F11-481D-AFBD-32231274D76D}"/>
    <cellStyle name="60% - Accent2 3 12 4 3" xfId="8472" xr:uid="{02DCA892-49E9-49DC-84D6-9DAD78123EDC}"/>
    <cellStyle name="60% - Accent2 3 12 4 3 2" xfId="37157" xr:uid="{DAEB0B37-33D3-476E-AD7E-77E80056EDE2}"/>
    <cellStyle name="60% - Accent2 3 12 4 4" xfId="14184" xr:uid="{C5BF0104-C149-4348-AD0A-FAB8AE4A653B}"/>
    <cellStyle name="60% - Accent2 3 12 4 4 2" xfId="42862" xr:uid="{52CB7492-3824-4E21-B9A5-8B972353E3C8}"/>
    <cellStyle name="60% - Accent2 3 12 4 5" xfId="23037" xr:uid="{F5E5DED3-D5B3-4B5E-86BE-C29D727CAEC6}"/>
    <cellStyle name="60% - Accent2 3 12 4 5 2" xfId="51714" xr:uid="{0513A00F-0C0F-49B7-BA0C-10AC327E5411}"/>
    <cellStyle name="60% - Accent2 3 12 4 6" xfId="30734" xr:uid="{5FE09A80-42C5-4B83-9480-A9CB8540D35D}"/>
    <cellStyle name="60% - Accent2 3 12 5" xfId="2880" xr:uid="{E4ECD911-A0DD-421C-9F9D-A50AA7D273C8}"/>
    <cellStyle name="60% - Accent2 3 12 5 2" xfId="15699" xr:uid="{E8FA4535-FB2C-463D-8ECE-FA9C8BCCBD8E}"/>
    <cellStyle name="60% - Accent2 3 12 5 2 2" xfId="44377" xr:uid="{C0DD9551-CBD7-4A93-92B2-778E5B78F6B8}"/>
    <cellStyle name="60% - Accent2 3 12 5 3" xfId="24552" xr:uid="{5071FD5B-33D6-4465-B0FE-A46064C13A7D}"/>
    <cellStyle name="60% - Accent2 3 12 5 3 2" xfId="53229" xr:uid="{E0549F55-5476-4EED-8B6D-ADC846D44A46}"/>
    <cellStyle name="60% - Accent2 3 12 5 4" xfId="31620" xr:uid="{F3D23819-1E94-4E53-83BA-40872896A13B}"/>
    <cellStyle name="60% - Accent2 3 12 6" xfId="4287" xr:uid="{BA330B86-9750-4D61-8209-D469F297B4E7}"/>
    <cellStyle name="60% - Accent2 3 12 6 2" xfId="17258" xr:uid="{4304B1E7-CC66-4D49-BE96-DC7EE6DFC83A}"/>
    <cellStyle name="60% - Accent2 3 12 6 2 2" xfId="45936" xr:uid="{A7280749-3546-4BD0-8708-AEF56D6723E6}"/>
    <cellStyle name="60% - Accent2 3 12 6 3" xfId="26111" xr:uid="{C50DA250-F3EA-4659-BDA4-1217BE227967}"/>
    <cellStyle name="60% - Accent2 3 12 6 3 2" xfId="54788" xr:uid="{D0096DF3-BA24-4E29-874A-D3D63F0E9D2E}"/>
    <cellStyle name="60% - Accent2 3 12 6 4" xfId="32972" xr:uid="{79236DB2-FA85-407C-A7DB-35C9ABDCB56D}"/>
    <cellStyle name="60% - Accent2 3 12 7" xfId="9999" xr:uid="{68CCE4AB-4F7D-49CD-A23D-43124C643A36}"/>
    <cellStyle name="60% - Accent2 3 12 7 2" xfId="27704" xr:uid="{BCCC68F3-0773-4AEA-A446-E3417008C8EB}"/>
    <cellStyle name="60% - Accent2 3 12 7 2 2" xfId="56381" xr:uid="{1F306AB1-5FF0-493F-91DB-264AD4FDDFA2}"/>
    <cellStyle name="60% - Accent2 3 12 7 3" xfId="38677" xr:uid="{47823EBC-A899-4A90-91FC-7A76B2FE4F47}"/>
    <cellStyle name="60% - Accent2 3 12 8" xfId="18852" xr:uid="{9E9092CF-8966-4C75-9E81-00AA26AE1A25}"/>
    <cellStyle name="60% - Accent2 3 12 8 2" xfId="47529" xr:uid="{293D9ED4-CF56-46D4-8B61-BE9D86FD8E96}"/>
    <cellStyle name="60% - Accent2 3 12 9" xfId="29827" xr:uid="{E54F1128-2C40-496F-B543-A07E0DAA4EE2}"/>
    <cellStyle name="60% - Accent2 3 13" xfId="1221" xr:uid="{B19AD630-41E3-4D11-8D02-97FA52A8F744}"/>
    <cellStyle name="60% - Accent2 3 13 2" xfId="1516" xr:uid="{500607D8-00C1-49E8-AF7A-85DB3915A36C}"/>
    <cellStyle name="60% - Accent2 3 13 2 2" xfId="3470" xr:uid="{EA9969E0-CA0B-40A2-A879-557962E1FCA3}"/>
    <cellStyle name="60% - Accent2 3 13 2 2 2" xfId="32210" xr:uid="{9596137B-B40F-43B9-B730-8B25A2E22DEC}"/>
    <cellStyle name="60% - Accent2 3 13 2 3" xfId="5660" xr:uid="{0F1B0E2D-FC3B-414B-927E-79D3B668035B}"/>
    <cellStyle name="60% - Accent2 3 13 2 3 2" xfId="34345" xr:uid="{DE16083F-021A-49E4-B3F4-70DACD8CF3E3}"/>
    <cellStyle name="60% - Accent2 3 13 2 4" xfId="11372" xr:uid="{59CBC568-BB2A-4C3B-9F49-827E6F8D7898}"/>
    <cellStyle name="60% - Accent2 3 13 2 4 2" xfId="40050" xr:uid="{2B098C1C-A600-492B-9D75-0A8D9FE13DB2}"/>
    <cellStyle name="60% - Accent2 3 13 2 5" xfId="20225" xr:uid="{5A4B3D73-E8AA-47C0-BB0F-286F1858333E}"/>
    <cellStyle name="60% - Accent2 3 13 2 5 2" xfId="48902" xr:uid="{888F87C9-E0D5-4AEB-BAD3-031F21E50F3C}"/>
    <cellStyle name="60% - Accent2 3 13 2 6" xfId="30417" xr:uid="{AFDDA341-E154-45CF-A0F6-B178C76A71D0}"/>
    <cellStyle name="60% - Accent2 3 13 3" xfId="1855" xr:uid="{A4478CE2-7255-429E-950A-E9F0CE0ABBEF}"/>
    <cellStyle name="60% - Accent2 3 13 3 2" xfId="3809" xr:uid="{1A7C5164-FF67-48FC-9B58-C5BADEBC4E73}"/>
    <cellStyle name="60% - Accent2 3 13 3 2 2" xfId="32549" xr:uid="{826CB896-82B2-4018-9CED-B82826C39FC6}"/>
    <cellStyle name="60% - Accent2 3 13 3 3" xfId="7077" xr:uid="{B47CEC83-0089-4E44-9E6C-3C412DEBF217}"/>
    <cellStyle name="60% - Accent2 3 13 3 3 2" xfId="35762" xr:uid="{5CE9452A-386A-40E0-95B4-B004DC663D86}"/>
    <cellStyle name="60% - Accent2 3 13 3 4" xfId="12789" xr:uid="{FF37AB6D-0497-49E5-92C2-4ACEE7725315}"/>
    <cellStyle name="60% - Accent2 3 13 3 4 2" xfId="41467" xr:uid="{4A23BD7F-299E-4744-ABD6-1921E3285943}"/>
    <cellStyle name="60% - Accent2 3 13 3 5" xfId="21642" xr:uid="{BE4F4181-36A7-49D6-AF9F-8F391AABC4A9}"/>
    <cellStyle name="60% - Accent2 3 13 3 5 2" xfId="50319" xr:uid="{C65A71BF-666E-4A18-9A3B-A20FAE3DD205}"/>
    <cellStyle name="60% - Accent2 3 13 3 6" xfId="30756" xr:uid="{B780CC5E-0A02-46F9-A67D-5FD969AF0167}"/>
    <cellStyle name="60% - Accent2 3 13 4" xfId="3175" xr:uid="{AC6F4039-E949-414A-8A8B-931AFD7E3B0E}"/>
    <cellStyle name="60% - Accent2 3 13 4 2" xfId="8494" xr:uid="{7169DC65-3D31-4AA2-82C3-2F708449A14F}"/>
    <cellStyle name="60% - Accent2 3 13 4 2 2" xfId="37179" xr:uid="{90DC2779-96A5-4436-98AD-5F753CAA502A}"/>
    <cellStyle name="60% - Accent2 3 13 4 3" xfId="14206" xr:uid="{6DE095CD-A750-4F2A-BAA2-FC9E38DA969D}"/>
    <cellStyle name="60% - Accent2 3 13 4 3 2" xfId="42884" xr:uid="{1A4B4C00-DA1E-4AE0-93A0-AEAB036F40FF}"/>
    <cellStyle name="60% - Accent2 3 13 4 4" xfId="23059" xr:uid="{7EF91E39-8786-4A54-8B58-4ABF5DE7EEA7}"/>
    <cellStyle name="60% - Accent2 3 13 4 4 2" xfId="51736" xr:uid="{BEB744A2-6D17-4DA2-9379-F5B562B16920}"/>
    <cellStyle name="60% - Accent2 3 13 4 5" xfId="31915" xr:uid="{78ED0AAF-A517-4E57-ACA8-4ABB5D254C62}"/>
    <cellStyle name="60% - Accent2 3 13 5" xfId="4309" xr:uid="{53502E86-7AED-45D7-868C-2B610E5E4552}"/>
    <cellStyle name="60% - Accent2 3 13 5 2" xfId="15721" xr:uid="{2E564F76-31A0-4DEA-999B-E56E51EEB974}"/>
    <cellStyle name="60% - Accent2 3 13 5 2 2" xfId="44399" xr:uid="{9278FC0D-E607-475E-AAE2-65C6E9957D47}"/>
    <cellStyle name="60% - Accent2 3 13 5 3" xfId="24574" xr:uid="{D9B57637-ED33-48D1-82BE-87BFFF0D905A}"/>
    <cellStyle name="60% - Accent2 3 13 5 3 2" xfId="53251" xr:uid="{8AEFB269-7342-4868-9DE2-12D745461B9F}"/>
    <cellStyle name="60% - Accent2 3 13 5 4" xfId="32994" xr:uid="{823B2F64-D11F-4493-A9FD-2628CAD7FB95}"/>
    <cellStyle name="60% - Accent2 3 13 6" xfId="17280" xr:uid="{22AB57CC-9AE7-4C58-BBD4-491304881417}"/>
    <cellStyle name="60% - Accent2 3 13 6 2" xfId="26133" xr:uid="{2423DBBE-8F67-484C-A6F1-FD08DBAAE134}"/>
    <cellStyle name="60% - Accent2 3 13 6 2 2" xfId="54810" xr:uid="{7D318DB7-B175-406A-99C7-203B8717A176}"/>
    <cellStyle name="60% - Accent2 3 13 6 3" xfId="45958" xr:uid="{C5BB85B3-F3C5-4ACB-8684-33108CAB65E3}"/>
    <cellStyle name="60% - Accent2 3 13 7" xfId="10021" xr:uid="{2C0320AA-F547-410B-9229-5C7B4F6BF4F2}"/>
    <cellStyle name="60% - Accent2 3 13 7 2" xfId="27726" xr:uid="{2C2E3E33-1BD6-4D77-B35F-ADCBC6BD4A52}"/>
    <cellStyle name="60% - Accent2 3 13 7 2 2" xfId="56403" xr:uid="{22775715-9602-4474-932C-E32F9D4CCE5F}"/>
    <cellStyle name="60% - Accent2 3 13 7 3" xfId="38699" xr:uid="{C1A02BC8-38E7-4F4F-9D35-605F15FF3B27}"/>
    <cellStyle name="60% - Accent2 3 13 8" xfId="18874" xr:uid="{163604EF-EEDF-4B08-931E-6B2EA0536ECB}"/>
    <cellStyle name="60% - Accent2 3 13 8 2" xfId="47551" xr:uid="{3B23B609-2C3A-43B5-ADA0-29FEF1293240}"/>
    <cellStyle name="60% - Accent2 3 13 9" xfId="30122" xr:uid="{367C33A6-5E3C-4AF0-9814-BB428039BF38}"/>
    <cellStyle name="60% - Accent2 3 14" xfId="1538" xr:uid="{80C180CA-8F90-4B75-A28E-DFEBBACDE817}"/>
    <cellStyle name="60% - Accent2 3 14 2" xfId="1877" xr:uid="{6CA60804-9CF5-43FE-AF6F-DD94184F57E5}"/>
    <cellStyle name="60% - Accent2 3 14 2 2" xfId="3831" xr:uid="{C4B1A12A-57EB-428A-8277-55DB218F774B}"/>
    <cellStyle name="60% - Accent2 3 14 2 2 2" xfId="32571" xr:uid="{B2E98198-DBE9-4AA3-9D9D-7BF95952D8E4}"/>
    <cellStyle name="60% - Accent2 3 14 2 3" xfId="5682" xr:uid="{86449006-51B4-41FA-8934-22474409D8C6}"/>
    <cellStyle name="60% - Accent2 3 14 2 3 2" xfId="34367" xr:uid="{9953BA76-F7A8-4C18-8CD5-2F15FEF82BD1}"/>
    <cellStyle name="60% - Accent2 3 14 2 4" xfId="11394" xr:uid="{017FBAFE-2511-4BAF-93FA-9C1C5D7888BC}"/>
    <cellStyle name="60% - Accent2 3 14 2 4 2" xfId="40072" xr:uid="{A1BA2D5B-E8A0-4EE7-82E0-7D6A71DD7357}"/>
    <cellStyle name="60% - Accent2 3 14 2 5" xfId="20247" xr:uid="{7FE92BBC-5377-4229-AFC6-FC3D987A0D8C}"/>
    <cellStyle name="60% - Accent2 3 14 2 5 2" xfId="48924" xr:uid="{401E9532-7F2A-456E-9010-0C391E81D7F1}"/>
    <cellStyle name="60% - Accent2 3 14 2 6" xfId="30778" xr:uid="{DE1E1954-D038-4050-8121-7E9DCF05D26D}"/>
    <cellStyle name="60% - Accent2 3 14 3" xfId="3492" xr:uid="{7852E0F2-EB28-4CB6-AA28-F988D31B7727}"/>
    <cellStyle name="60% - Accent2 3 14 3 2" xfId="7099" xr:uid="{D41811AA-EEBA-49D5-BCFE-F11DF5104961}"/>
    <cellStyle name="60% - Accent2 3 14 3 2 2" xfId="35784" xr:uid="{5FD8108E-3FF1-48AA-9803-DA2FA54CFB03}"/>
    <cellStyle name="60% - Accent2 3 14 3 3" xfId="12811" xr:uid="{472EA451-3E4A-49FA-8BAF-F468EFDB4884}"/>
    <cellStyle name="60% - Accent2 3 14 3 3 2" xfId="41489" xr:uid="{09838F89-1575-498E-A3D9-13CC43974E32}"/>
    <cellStyle name="60% - Accent2 3 14 3 4" xfId="21664" xr:uid="{7933ABC1-E6CE-40AB-A3D0-AA139FDB4F4B}"/>
    <cellStyle name="60% - Accent2 3 14 3 4 2" xfId="50341" xr:uid="{8C4822BF-A9A1-4BC8-A957-C5BA54D92649}"/>
    <cellStyle name="60% - Accent2 3 14 3 5" xfId="32232" xr:uid="{DADCFEFF-93EB-4B4C-914E-59FF97783DC6}"/>
    <cellStyle name="60% - Accent2 3 14 4" xfId="8516" xr:uid="{1946B265-58F9-4853-9D26-90FA79BD958C}"/>
    <cellStyle name="60% - Accent2 3 14 4 2" xfId="14228" xr:uid="{0F006B3B-5D81-43D5-A69D-BEB4D046AFB7}"/>
    <cellStyle name="60% - Accent2 3 14 4 2 2" xfId="42906" xr:uid="{F1BB1F38-3997-4B0E-9ACC-786769B64DF9}"/>
    <cellStyle name="60% - Accent2 3 14 4 3" xfId="23081" xr:uid="{E1A7B74B-EEAF-473E-9706-2C06BD8D8A3F}"/>
    <cellStyle name="60% - Accent2 3 14 4 3 2" xfId="51758" xr:uid="{78FCEE90-3775-496A-AA25-4ADE4AADC144}"/>
    <cellStyle name="60% - Accent2 3 14 4 4" xfId="37201" xr:uid="{E1A0AA8B-37F5-4749-BA59-FED17B027041}"/>
    <cellStyle name="60% - Accent2 3 14 5" xfId="4331" xr:uid="{103E5972-1896-4F74-9125-9A605A03718F}"/>
    <cellStyle name="60% - Accent2 3 14 5 2" xfId="15743" xr:uid="{076CD27A-1830-4932-9945-B02D70A8527D}"/>
    <cellStyle name="60% - Accent2 3 14 5 2 2" xfId="44421" xr:uid="{1398A1E1-E21B-4961-9772-36DE0A6287FF}"/>
    <cellStyle name="60% - Accent2 3 14 5 3" xfId="24596" xr:uid="{4E63516D-E547-4E78-962D-28A5F7AC8AC7}"/>
    <cellStyle name="60% - Accent2 3 14 5 3 2" xfId="53273" xr:uid="{D0FA1959-4464-4F22-AE05-BFF2B35797E2}"/>
    <cellStyle name="60% - Accent2 3 14 5 4" xfId="33016" xr:uid="{0652CDDA-06BA-40BC-AB62-2CF90D0CA03F}"/>
    <cellStyle name="60% - Accent2 3 14 6" xfId="17302" xr:uid="{2C8B5F6F-D481-47F0-A56F-529D3137CB55}"/>
    <cellStyle name="60% - Accent2 3 14 6 2" xfId="26155" xr:uid="{E57BAEBD-FFBD-4579-B105-3C1606C23505}"/>
    <cellStyle name="60% - Accent2 3 14 6 2 2" xfId="54832" xr:uid="{740FDE43-A985-4B75-97C4-E6D0CEF5355F}"/>
    <cellStyle name="60% - Accent2 3 14 6 3" xfId="45980" xr:uid="{EDBF12C9-AB7A-48F8-B038-FDF22DEEB6EB}"/>
    <cellStyle name="60% - Accent2 3 14 7" xfId="10043" xr:uid="{C167CD8F-6D95-456C-95DB-5E4A4E21D649}"/>
    <cellStyle name="60% - Accent2 3 14 7 2" xfId="27748" xr:uid="{8480FC55-7809-4616-B762-AB0E110CDC00}"/>
    <cellStyle name="60% - Accent2 3 14 7 2 2" xfId="56425" xr:uid="{31E4B32E-9A0A-4E64-8D56-DC3E480BB707}"/>
    <cellStyle name="60% - Accent2 3 14 7 3" xfId="38721" xr:uid="{0ACF90BB-4ECB-4D75-B177-79BBA8891FC6}"/>
    <cellStyle name="60% - Accent2 3 14 8" xfId="18896" xr:uid="{BB622BCC-0F43-4461-9DBB-9C384CAB78F9}"/>
    <cellStyle name="60% - Accent2 3 14 8 2" xfId="47573" xr:uid="{F2216161-BFC2-4DF6-A73C-09C57E18C248}"/>
    <cellStyle name="60% - Accent2 3 14 9" xfId="30439" xr:uid="{7F026C83-1B83-4497-BA71-F442E71E9141}"/>
    <cellStyle name="60% - Accent2 3 15" xfId="1560" xr:uid="{2EE38AF5-2AE6-4A11-A05B-660C3787F514}"/>
    <cellStyle name="60% - Accent2 3 15 2" xfId="1899" xr:uid="{0BD291EB-111E-4238-91DF-B8C8A5E76CAE}"/>
    <cellStyle name="60% - Accent2 3 15 2 2" xfId="3853" xr:uid="{10BEA660-687F-44A6-AEF9-E019C6A87D73}"/>
    <cellStyle name="60% - Accent2 3 15 2 2 2" xfId="32593" xr:uid="{D5B19776-FE4D-4BE6-8D0E-FF10F4BFDA4B}"/>
    <cellStyle name="60% - Accent2 3 15 2 3" xfId="5704" xr:uid="{FBB38E90-7169-4C40-8E35-2F82C0599A6C}"/>
    <cellStyle name="60% - Accent2 3 15 2 3 2" xfId="34389" xr:uid="{EAB26D76-A387-4A37-9E8F-BA2F989618F2}"/>
    <cellStyle name="60% - Accent2 3 15 2 4" xfId="11416" xr:uid="{43C6E7BE-69C6-4D93-A885-184A8FDE1EC2}"/>
    <cellStyle name="60% - Accent2 3 15 2 4 2" xfId="40094" xr:uid="{5E97A692-7252-4E0A-8625-692A306461C9}"/>
    <cellStyle name="60% - Accent2 3 15 2 5" xfId="20269" xr:uid="{F369ED58-38F4-426E-9377-DAAB084F1A35}"/>
    <cellStyle name="60% - Accent2 3 15 2 5 2" xfId="48946" xr:uid="{3055E7B6-5819-4A23-90AE-70748C1A4505}"/>
    <cellStyle name="60% - Accent2 3 15 2 6" xfId="30800" xr:uid="{5E8F3C58-44B7-44F8-A1ED-05F5457ED980}"/>
    <cellStyle name="60% - Accent2 3 15 3" xfId="3514" xr:uid="{8E031062-A532-429D-BE59-0331FE88C870}"/>
    <cellStyle name="60% - Accent2 3 15 3 2" xfId="7121" xr:uid="{4D8ECB47-1CED-4E53-97CD-AEA3AB55E0A4}"/>
    <cellStyle name="60% - Accent2 3 15 3 2 2" xfId="35806" xr:uid="{7E4BCBD8-2339-49E7-9A4D-705FFF54B282}"/>
    <cellStyle name="60% - Accent2 3 15 3 3" xfId="12833" xr:uid="{521C3733-6D1F-4EB5-850B-F7EDC7C121C3}"/>
    <cellStyle name="60% - Accent2 3 15 3 3 2" xfId="41511" xr:uid="{646809DF-35D2-4D01-9CF9-0468778FAB5A}"/>
    <cellStyle name="60% - Accent2 3 15 3 4" xfId="21686" xr:uid="{DE7ACFAE-2356-467D-BE02-C07E8AB588AC}"/>
    <cellStyle name="60% - Accent2 3 15 3 4 2" xfId="50363" xr:uid="{7D3FA1F2-2994-4509-85CB-0D0BD5E3B370}"/>
    <cellStyle name="60% - Accent2 3 15 3 5" xfId="32254" xr:uid="{34D32BA2-D04C-4F01-8BC8-6E6637258FDB}"/>
    <cellStyle name="60% - Accent2 3 15 4" xfId="8538" xr:uid="{6A9E4C3E-4D57-49E1-95C3-0E1E470F1927}"/>
    <cellStyle name="60% - Accent2 3 15 4 2" xfId="14250" xr:uid="{5CF912C0-3DD2-4AAD-8C3F-B2309A5597D1}"/>
    <cellStyle name="60% - Accent2 3 15 4 2 2" xfId="42928" xr:uid="{08B70F1D-85D8-4E8F-AE54-DE3781BBAC00}"/>
    <cellStyle name="60% - Accent2 3 15 4 3" xfId="23103" xr:uid="{5AB3FAF0-2AB0-485C-BA1E-FBDAFBDCDCAE}"/>
    <cellStyle name="60% - Accent2 3 15 4 3 2" xfId="51780" xr:uid="{D28DD573-5B64-4EEB-A4E0-54C17E1B393E}"/>
    <cellStyle name="60% - Accent2 3 15 4 4" xfId="37223" xr:uid="{9CF425D6-0DDB-4A76-B4BA-AEA3125CA4B6}"/>
    <cellStyle name="60% - Accent2 3 15 5" xfId="4353" xr:uid="{4688F08B-C802-48C9-99AC-26607A7D4E74}"/>
    <cellStyle name="60% - Accent2 3 15 5 2" xfId="15765" xr:uid="{7495940B-6F65-4CF8-8761-5631EFCC5F83}"/>
    <cellStyle name="60% - Accent2 3 15 5 2 2" xfId="44443" xr:uid="{D268CBA9-69AE-4ECB-A2FD-FC05F99AF28A}"/>
    <cellStyle name="60% - Accent2 3 15 5 3" xfId="24618" xr:uid="{62AAB3B0-0E3C-4EFF-823E-725934989560}"/>
    <cellStyle name="60% - Accent2 3 15 5 3 2" xfId="53295" xr:uid="{890526B8-12B0-405F-8A40-3FBF4FA33864}"/>
    <cellStyle name="60% - Accent2 3 15 5 4" xfId="33038" xr:uid="{E794EA4F-2F95-4A01-8BC6-C22131B0CC5A}"/>
    <cellStyle name="60% - Accent2 3 15 6" xfId="17324" xr:uid="{AAB83A7C-BC63-455E-B195-2531199C0ACA}"/>
    <cellStyle name="60% - Accent2 3 15 6 2" xfId="26177" xr:uid="{5362947A-3A37-4E8F-8AA0-2182B333622A}"/>
    <cellStyle name="60% - Accent2 3 15 6 2 2" xfId="54854" xr:uid="{22B640BB-3DA7-4850-8328-B9057503222B}"/>
    <cellStyle name="60% - Accent2 3 15 6 3" xfId="46002" xr:uid="{E94F8B9C-437E-4EB4-B182-0BB029C7F128}"/>
    <cellStyle name="60% - Accent2 3 15 7" xfId="10065" xr:uid="{26588D6E-7781-47AE-A5AD-F6EF7D970BBB}"/>
    <cellStyle name="60% - Accent2 3 15 7 2" xfId="27770" xr:uid="{346FCE83-3E22-4C33-9307-3147390147C0}"/>
    <cellStyle name="60% - Accent2 3 15 7 2 2" xfId="56447" xr:uid="{61D25BDA-E324-46D6-A972-DF86619D1B26}"/>
    <cellStyle name="60% - Accent2 3 15 7 3" xfId="38743" xr:uid="{1F414295-AF0E-429F-B640-11E6F031159C}"/>
    <cellStyle name="60% - Accent2 3 15 8" xfId="18918" xr:uid="{3B6FFF9B-B652-49C7-8FA8-28D141076141}"/>
    <cellStyle name="60% - Accent2 3 15 8 2" xfId="47595" xr:uid="{DAF36F6C-2F1B-4D57-8864-2B4967D1F76B}"/>
    <cellStyle name="60% - Accent2 3 15 9" xfId="30461" xr:uid="{F7CB5C7D-5C1F-48D8-8079-A8C1E7ED45B1}"/>
    <cellStyle name="60% - Accent2 3 16" xfId="1921" xr:uid="{AF997061-825D-45D4-8E3D-A96532DC7B13}"/>
    <cellStyle name="60% - Accent2 3 16 2" xfId="3875" xr:uid="{EFE007B0-78E4-42A9-9AAD-F09598A48A7B}"/>
    <cellStyle name="60% - Accent2 3 16 2 2" xfId="5726" xr:uid="{8EDF266A-FDA5-4EAA-9551-7474363DA0B6}"/>
    <cellStyle name="60% - Accent2 3 16 2 2 2" xfId="34411" xr:uid="{671F48CA-73D1-4E4D-9F81-4B8DA35E9E57}"/>
    <cellStyle name="60% - Accent2 3 16 2 3" xfId="11438" xr:uid="{B117E1ED-2330-4782-91AE-872773E23188}"/>
    <cellStyle name="60% - Accent2 3 16 2 3 2" xfId="40116" xr:uid="{47CDDFF5-7067-435B-8605-D538BE6754D9}"/>
    <cellStyle name="60% - Accent2 3 16 2 4" xfId="20291" xr:uid="{E5E8EE1E-89A5-422D-8F2E-BA53891A72E5}"/>
    <cellStyle name="60% - Accent2 3 16 2 4 2" xfId="48968" xr:uid="{3CA8A49C-87E2-4F8D-8E1F-A430A8314C72}"/>
    <cellStyle name="60% - Accent2 3 16 2 5" xfId="32615" xr:uid="{DB119785-5B95-4650-A9C3-9675B78F43FE}"/>
    <cellStyle name="60% - Accent2 3 16 3" xfId="7143" xr:uid="{36098C89-681E-4EC9-AA6E-B3A4073A0579}"/>
    <cellStyle name="60% - Accent2 3 16 3 2" xfId="12855" xr:uid="{F768DF20-B9FA-49DB-BA29-019D0C399F4B}"/>
    <cellStyle name="60% - Accent2 3 16 3 2 2" xfId="41533" xr:uid="{4C225370-EF7C-4AA1-BDF5-9841068A1C92}"/>
    <cellStyle name="60% - Accent2 3 16 3 3" xfId="21708" xr:uid="{FA6E3BE6-B1BD-493E-9718-4ECB683BD869}"/>
    <cellStyle name="60% - Accent2 3 16 3 3 2" xfId="50385" xr:uid="{3C7D9CF7-2BCC-4250-9AB6-7ECD2322DF34}"/>
    <cellStyle name="60% - Accent2 3 16 3 4" xfId="35828" xr:uid="{04B90BE1-4D9A-4D87-9D3A-19189675C17E}"/>
    <cellStyle name="60% - Accent2 3 16 4" xfId="8560" xr:uid="{843E2F6F-A7FA-48B4-8DD2-8A4558EF3ED4}"/>
    <cellStyle name="60% - Accent2 3 16 4 2" xfId="14272" xr:uid="{47EEAB47-B773-4CDB-B9E9-C3142D412D83}"/>
    <cellStyle name="60% - Accent2 3 16 4 2 2" xfId="42950" xr:uid="{E02D3939-6A57-4C57-B338-B8E0517A3394}"/>
    <cellStyle name="60% - Accent2 3 16 4 3" xfId="23125" xr:uid="{58F11E05-8537-48C2-B285-256F9EB75581}"/>
    <cellStyle name="60% - Accent2 3 16 4 3 2" xfId="51802" xr:uid="{C97C2D32-DFA6-4AA1-8EBA-0DF56A4A4192}"/>
    <cellStyle name="60% - Accent2 3 16 4 4" xfId="37245" xr:uid="{6CCDCE10-50F7-4202-A69B-76E00738FBF3}"/>
    <cellStyle name="60% - Accent2 3 16 5" xfId="4375" xr:uid="{F6BD2C33-259A-424D-96FE-D305E71091A9}"/>
    <cellStyle name="60% - Accent2 3 16 5 2" xfId="15787" xr:uid="{7B837188-6566-4CF0-8073-6EBF7E305EF0}"/>
    <cellStyle name="60% - Accent2 3 16 5 2 2" xfId="44465" xr:uid="{FA14C6DA-F724-4968-B35E-0A3CD914E50D}"/>
    <cellStyle name="60% - Accent2 3 16 5 3" xfId="24640" xr:uid="{A1812E59-C3A5-471E-8FA8-A2C6B585A27F}"/>
    <cellStyle name="60% - Accent2 3 16 5 3 2" xfId="53317" xr:uid="{088A269C-993F-4334-A27B-82326BB88694}"/>
    <cellStyle name="60% - Accent2 3 16 5 4" xfId="33060" xr:uid="{07B3D9DE-1BB1-46B9-A405-7AC9C360F05F}"/>
    <cellStyle name="60% - Accent2 3 16 6" xfId="17346" xr:uid="{D206E225-82E6-4D32-83ED-25B38EC37AB8}"/>
    <cellStyle name="60% - Accent2 3 16 6 2" xfId="26199" xr:uid="{4232775A-8A5E-4E32-BFD1-7E50E6F6713A}"/>
    <cellStyle name="60% - Accent2 3 16 6 2 2" xfId="54876" xr:uid="{0E02B0B4-4414-4F88-AABA-AC5D9469706B}"/>
    <cellStyle name="60% - Accent2 3 16 6 3" xfId="46024" xr:uid="{FC8308D0-6811-46FD-9264-97E7B1501F19}"/>
    <cellStyle name="60% - Accent2 3 16 7" xfId="10087" xr:uid="{BA9D1CCA-5C06-43CC-9E3B-2889FFCE8540}"/>
    <cellStyle name="60% - Accent2 3 16 7 2" xfId="27792" xr:uid="{47C94E00-D822-4B4E-A7B0-5ADDFB158FEE}"/>
    <cellStyle name="60% - Accent2 3 16 7 2 2" xfId="56469" xr:uid="{F1D34A93-D13B-4178-836E-4D46473AB39A}"/>
    <cellStyle name="60% - Accent2 3 16 7 3" xfId="38765" xr:uid="{C638E32A-425C-45D9-8AFF-99F0132B4215}"/>
    <cellStyle name="60% - Accent2 3 16 8" xfId="18940" xr:uid="{99E8EF31-9747-49EE-864A-06EA952B579D}"/>
    <cellStyle name="60% - Accent2 3 16 8 2" xfId="47617" xr:uid="{6299C8A2-6D01-4C55-B96D-759E5BC3053A}"/>
    <cellStyle name="60% - Accent2 3 16 9" xfId="30822" xr:uid="{1EC05D89-5859-47DA-9AA3-F66AF77398BA}"/>
    <cellStyle name="60% - Accent2 3 17" xfId="1943" xr:uid="{E10EAC2C-37D8-4F86-A210-8FC25C553462}"/>
    <cellStyle name="60% - Accent2 3 17 2" xfId="3897" xr:uid="{EFA90F17-1784-427C-9834-86535985A23F}"/>
    <cellStyle name="60% - Accent2 3 17 2 2" xfId="5748" xr:uid="{3E113AC8-ED2C-482F-AAE1-EB2861E48553}"/>
    <cellStyle name="60% - Accent2 3 17 2 2 2" xfId="34433" xr:uid="{D6722E48-242B-4396-9236-0BF2BEE646D4}"/>
    <cellStyle name="60% - Accent2 3 17 2 3" xfId="11460" xr:uid="{A26480D6-759A-4AC3-9463-EB598C4C2859}"/>
    <cellStyle name="60% - Accent2 3 17 2 3 2" xfId="40138" xr:uid="{B8876E85-E782-4F00-A03A-A11EDC6014F9}"/>
    <cellStyle name="60% - Accent2 3 17 2 4" xfId="20313" xr:uid="{54534CBE-7E7B-4580-BA0B-E6899A07429B}"/>
    <cellStyle name="60% - Accent2 3 17 2 4 2" xfId="48990" xr:uid="{9BE76BF0-1D11-43F0-8B45-C3BC02AFF3BA}"/>
    <cellStyle name="60% - Accent2 3 17 2 5" xfId="32637" xr:uid="{612136FF-D688-48E1-AD11-A6CE07AF10F5}"/>
    <cellStyle name="60% - Accent2 3 17 3" xfId="7165" xr:uid="{5C0C1703-1912-4BE8-88E9-FBA818765732}"/>
    <cellStyle name="60% - Accent2 3 17 3 2" xfId="12877" xr:uid="{4A097034-31D3-4EEC-A7E2-0B011F85ACA3}"/>
    <cellStyle name="60% - Accent2 3 17 3 2 2" xfId="41555" xr:uid="{13B17A89-5E31-4EA1-9B3A-2284AA193F5F}"/>
    <cellStyle name="60% - Accent2 3 17 3 3" xfId="21730" xr:uid="{4E2AFCFE-FD9D-44B1-B8D0-37E41849ED0B}"/>
    <cellStyle name="60% - Accent2 3 17 3 3 2" xfId="50407" xr:uid="{86E6E17A-F9FF-45A8-88AC-F56A3604B24A}"/>
    <cellStyle name="60% - Accent2 3 17 3 4" xfId="35850" xr:uid="{353FDF43-745D-446A-90A3-E38094CAD81D}"/>
    <cellStyle name="60% - Accent2 3 17 4" xfId="8582" xr:uid="{555BE73A-A690-49D8-B57C-D63706329185}"/>
    <cellStyle name="60% - Accent2 3 17 4 2" xfId="14294" xr:uid="{B523DF42-8B6F-486E-984B-7E4F5C9C68B8}"/>
    <cellStyle name="60% - Accent2 3 17 4 2 2" xfId="42972" xr:uid="{3888ADA4-1C3F-4924-98D4-398C46EFDE73}"/>
    <cellStyle name="60% - Accent2 3 17 4 3" xfId="23147" xr:uid="{A4E7AD6D-58CF-429E-AC20-532CA74253F7}"/>
    <cellStyle name="60% - Accent2 3 17 4 3 2" xfId="51824" xr:uid="{CEF9F4E6-6FEA-4F8C-944A-94A905AF25A5}"/>
    <cellStyle name="60% - Accent2 3 17 4 4" xfId="37267" xr:uid="{785A96FF-7A74-4FAB-ACE5-23F6F33DF477}"/>
    <cellStyle name="60% - Accent2 3 17 5" xfId="4397" xr:uid="{68519809-DDE6-42E3-8726-0C16BB23A761}"/>
    <cellStyle name="60% - Accent2 3 17 5 2" xfId="15809" xr:uid="{5BF5C1AC-3301-4D3D-B81F-8D7E20038486}"/>
    <cellStyle name="60% - Accent2 3 17 5 2 2" xfId="44487" xr:uid="{C326853F-D9D0-49E2-A42D-EC4755E4295C}"/>
    <cellStyle name="60% - Accent2 3 17 5 3" xfId="24662" xr:uid="{AF32709E-7FD3-409B-8B0C-4AA309B40FEE}"/>
    <cellStyle name="60% - Accent2 3 17 5 3 2" xfId="53339" xr:uid="{9862432B-E94D-42EF-BDA1-3011E34D05E0}"/>
    <cellStyle name="60% - Accent2 3 17 5 4" xfId="33082" xr:uid="{936D192F-B74F-4CFA-9F84-A15BEBF45B99}"/>
    <cellStyle name="60% - Accent2 3 17 6" xfId="17368" xr:uid="{1EB31043-EFFB-4384-8B2C-CB40A9CCA94C}"/>
    <cellStyle name="60% - Accent2 3 17 6 2" xfId="26221" xr:uid="{4BEF6E8E-5F37-4EBD-BE12-045146C38E1C}"/>
    <cellStyle name="60% - Accent2 3 17 6 2 2" xfId="54898" xr:uid="{8C7ED50E-832E-42BA-BEEB-5F963E4A7041}"/>
    <cellStyle name="60% - Accent2 3 17 6 3" xfId="46046" xr:uid="{CC2AADA9-86BE-4FC4-98FD-0F2BCB58B863}"/>
    <cellStyle name="60% - Accent2 3 17 7" xfId="10109" xr:uid="{6A4972F4-F1ED-4CFD-8EB1-621E16C9168C}"/>
    <cellStyle name="60% - Accent2 3 17 7 2" xfId="27814" xr:uid="{740F2A51-DAD5-4543-B7D3-785149D9C946}"/>
    <cellStyle name="60% - Accent2 3 17 7 2 2" xfId="56491" xr:uid="{6CC2D8C1-A0A7-4950-B929-0FE413A14E5D}"/>
    <cellStyle name="60% - Accent2 3 17 7 3" xfId="38787" xr:uid="{5F3CB67E-63C3-4E4B-9F74-8C1DC5054ECF}"/>
    <cellStyle name="60% - Accent2 3 17 8" xfId="18962" xr:uid="{7D32E06B-8BB0-4CA1-8D97-483FDAED53F0}"/>
    <cellStyle name="60% - Accent2 3 17 8 2" xfId="47639" xr:uid="{90FF05E8-6022-4537-9D1F-C6A3AF2159C9}"/>
    <cellStyle name="60% - Accent2 3 17 9" xfId="30844" xr:uid="{64F2C457-FED7-43B4-8645-CBF74EC17C84}"/>
    <cellStyle name="60% - Accent2 3 18" xfId="1966" xr:uid="{2098FF83-A025-4134-A082-07A62536F62B}"/>
    <cellStyle name="60% - Accent2 3 18 2" xfId="3919" xr:uid="{222D6787-0937-4EBE-870A-F803FFBCC119}"/>
    <cellStyle name="60% - Accent2 3 18 2 2" xfId="5770" xr:uid="{DDFC715F-58D2-40F5-A450-1B33FBC7D2E3}"/>
    <cellStyle name="60% - Accent2 3 18 2 2 2" xfId="34455" xr:uid="{068BF5F1-AEE0-4168-BAEB-731CB3A03EE6}"/>
    <cellStyle name="60% - Accent2 3 18 2 3" xfId="11482" xr:uid="{DB4D37BB-EC87-48F8-8F97-6A2C8C3DAE44}"/>
    <cellStyle name="60% - Accent2 3 18 2 3 2" xfId="40160" xr:uid="{253FEC7B-5681-4F2B-8200-0D10F2532937}"/>
    <cellStyle name="60% - Accent2 3 18 2 4" xfId="20335" xr:uid="{5C553235-06D4-4BE9-AF99-C6B0B403B55C}"/>
    <cellStyle name="60% - Accent2 3 18 2 4 2" xfId="49012" xr:uid="{4141983C-18F9-4F5B-9DF1-DBB8661CA945}"/>
    <cellStyle name="60% - Accent2 3 18 2 5" xfId="32659" xr:uid="{83078FA6-BAA3-4854-9200-B40312A5C4DA}"/>
    <cellStyle name="60% - Accent2 3 18 3" xfId="7187" xr:uid="{C0A8F27D-516E-45C3-B1DC-C8DE9856EA5D}"/>
    <cellStyle name="60% - Accent2 3 18 3 2" xfId="12899" xr:uid="{30130164-1238-4696-AE0E-81E28EBB1D45}"/>
    <cellStyle name="60% - Accent2 3 18 3 2 2" xfId="41577" xr:uid="{2A4B1970-E123-434C-A2F0-AE1FE7A7AD48}"/>
    <cellStyle name="60% - Accent2 3 18 3 3" xfId="21752" xr:uid="{4977BB61-4704-46F5-A30E-99AF2051B143}"/>
    <cellStyle name="60% - Accent2 3 18 3 3 2" xfId="50429" xr:uid="{21169F82-1883-4794-90AC-C76D1FB46851}"/>
    <cellStyle name="60% - Accent2 3 18 3 4" xfId="35872" xr:uid="{0AA00D1E-9E7C-4AAF-81C4-F36B0CFBD2D8}"/>
    <cellStyle name="60% - Accent2 3 18 4" xfId="8604" xr:uid="{A19DEDB9-7959-4599-993E-7696DA620B92}"/>
    <cellStyle name="60% - Accent2 3 18 4 2" xfId="14316" xr:uid="{32ED6468-871A-4163-B8ED-45826649F4F3}"/>
    <cellStyle name="60% - Accent2 3 18 4 2 2" xfId="42994" xr:uid="{6FAC4AB8-E7CB-4F2C-B088-6133E4036FFA}"/>
    <cellStyle name="60% - Accent2 3 18 4 3" xfId="23169" xr:uid="{B85C6EB7-D473-4D47-9545-CFC963A1488E}"/>
    <cellStyle name="60% - Accent2 3 18 4 3 2" xfId="51846" xr:uid="{89B6E079-12CE-4A6E-8624-8BFD92EBE19E}"/>
    <cellStyle name="60% - Accent2 3 18 4 4" xfId="37289" xr:uid="{5DD507E1-D597-4555-B61B-F097F58B1EB1}"/>
    <cellStyle name="60% - Accent2 3 18 5" xfId="4419" xr:uid="{83C40559-FED4-469E-B37A-936DD1E9BFFA}"/>
    <cellStyle name="60% - Accent2 3 18 5 2" xfId="15831" xr:uid="{3B1EB989-E9E7-429F-82A7-AF792900ED7B}"/>
    <cellStyle name="60% - Accent2 3 18 5 2 2" xfId="44509" xr:uid="{74CB1C72-499F-42DA-BC88-CE769F38B855}"/>
    <cellStyle name="60% - Accent2 3 18 5 3" xfId="24684" xr:uid="{1C037A9D-3DF7-49BF-9772-875C05A342A7}"/>
    <cellStyle name="60% - Accent2 3 18 5 3 2" xfId="53361" xr:uid="{6D8AE11E-D44C-4176-A27A-FBB505673A53}"/>
    <cellStyle name="60% - Accent2 3 18 5 4" xfId="33104" xr:uid="{43E4F95B-EAA0-4A75-ABC1-96D36E8CFF80}"/>
    <cellStyle name="60% - Accent2 3 18 6" xfId="17390" xr:uid="{E9652F90-2CE0-4728-B63E-6FF9D14FFBC6}"/>
    <cellStyle name="60% - Accent2 3 18 6 2" xfId="26243" xr:uid="{92704219-3FAE-44D4-8279-24EAD2F0CBA2}"/>
    <cellStyle name="60% - Accent2 3 18 6 2 2" xfId="54920" xr:uid="{731030AD-CCF7-4998-BEB0-CC57B6B16282}"/>
    <cellStyle name="60% - Accent2 3 18 6 3" xfId="46068" xr:uid="{638E19BC-C2F9-4BB0-9339-94B49477B5D8}"/>
    <cellStyle name="60% - Accent2 3 18 7" xfId="10131" xr:uid="{B8C07F73-A6EE-49B9-BCC1-7855F6570A24}"/>
    <cellStyle name="60% - Accent2 3 18 7 2" xfId="27836" xr:uid="{F1FF8D5B-F5BD-4F01-8B04-2B55DF957F3B}"/>
    <cellStyle name="60% - Accent2 3 18 7 2 2" xfId="56513" xr:uid="{20DADD2B-7DCF-46CF-9024-23B392626576}"/>
    <cellStyle name="60% - Accent2 3 18 7 3" xfId="38809" xr:uid="{0196006A-333C-433F-9796-C540D8137293}"/>
    <cellStyle name="60% - Accent2 3 18 8" xfId="18984" xr:uid="{8023F1F7-14EB-4D8D-971A-AE6B7E051545}"/>
    <cellStyle name="60% - Accent2 3 18 8 2" xfId="47661" xr:uid="{4FFB81D5-85AF-4415-9F0D-8E9E377A40EC}"/>
    <cellStyle name="60% - Accent2 3 18 9" xfId="30866" xr:uid="{BC179505-A3E1-4ACB-8FD1-99EAD391C952}"/>
    <cellStyle name="60% - Accent2 3 19" xfId="4441" xr:uid="{80DB4C15-40C5-44F4-A3F9-ACFC47697130}"/>
    <cellStyle name="60% - Accent2 3 19 2" xfId="5792" xr:uid="{C20F891E-F39D-496D-9BFC-FEEF957571D7}"/>
    <cellStyle name="60% - Accent2 3 19 2 2" xfId="11504" xr:uid="{1781F2AD-9A59-4D53-9FBE-07118777E9EC}"/>
    <cellStyle name="60% - Accent2 3 19 2 2 2" xfId="40182" xr:uid="{6784C796-87C3-42B8-85D0-246E759D7F9E}"/>
    <cellStyle name="60% - Accent2 3 19 2 3" xfId="20357" xr:uid="{652A379B-801A-43B7-8F7D-5DF8F8FAD39E}"/>
    <cellStyle name="60% - Accent2 3 19 2 3 2" xfId="49034" xr:uid="{1065BAD2-9D61-4089-B127-BA5E6249114A}"/>
    <cellStyle name="60% - Accent2 3 19 2 4" xfId="34477" xr:uid="{14DD6D3A-8CA4-4FB3-AB9D-1B73855A2CB2}"/>
    <cellStyle name="60% - Accent2 3 19 3" xfId="7209" xr:uid="{30F21DC3-441D-46F3-9057-A6E9433E7EEE}"/>
    <cellStyle name="60% - Accent2 3 19 3 2" xfId="12921" xr:uid="{DF1AE4D5-99BE-494B-BF14-51E9AB20AF8C}"/>
    <cellStyle name="60% - Accent2 3 19 3 2 2" xfId="41599" xr:uid="{E7E85512-A837-4F4B-9251-A464C6BCECFC}"/>
    <cellStyle name="60% - Accent2 3 19 3 3" xfId="21774" xr:uid="{0E0829F1-B24E-42C8-814D-4CF17EC0D44C}"/>
    <cellStyle name="60% - Accent2 3 19 3 3 2" xfId="50451" xr:uid="{26F296F3-148D-4DEF-BFCC-3789E4E804A8}"/>
    <cellStyle name="60% - Accent2 3 19 3 4" xfId="35894" xr:uid="{E757B128-D756-40E2-A76F-F9CAE689873C}"/>
    <cellStyle name="60% - Accent2 3 19 4" xfId="8626" xr:uid="{F003759A-736B-4E36-81BC-E98003037721}"/>
    <cellStyle name="60% - Accent2 3 19 4 2" xfId="14338" xr:uid="{2330835D-514B-4419-9DA9-7D547C77CED8}"/>
    <cellStyle name="60% - Accent2 3 19 4 2 2" xfId="43016" xr:uid="{4DF1F84D-66FE-4157-9F48-D5383A21713D}"/>
    <cellStyle name="60% - Accent2 3 19 4 3" xfId="23191" xr:uid="{EE515848-9259-4E26-AE7F-BC4EE333EC11}"/>
    <cellStyle name="60% - Accent2 3 19 4 3 2" xfId="51868" xr:uid="{4FB8C598-216E-462E-986F-D9F7E0658D8B}"/>
    <cellStyle name="60% - Accent2 3 19 4 4" xfId="37311" xr:uid="{59A4ADA1-E609-48FE-AB1B-4896E1ACBC9A}"/>
    <cellStyle name="60% - Accent2 3 19 5" xfId="15853" xr:uid="{0D467C26-C3E4-4D92-A9BA-5CEA1540552E}"/>
    <cellStyle name="60% - Accent2 3 19 5 2" xfId="24706" xr:uid="{A29100B9-6DDC-47B6-AA96-426FFDED0BB1}"/>
    <cellStyle name="60% - Accent2 3 19 5 2 2" xfId="53383" xr:uid="{6B1DB166-DEE7-41F6-9C52-DDDA27F58E90}"/>
    <cellStyle name="60% - Accent2 3 19 5 3" xfId="44531" xr:uid="{C41351A1-8BB1-4701-9653-D8327F94D175}"/>
    <cellStyle name="60% - Accent2 3 19 6" xfId="17412" xr:uid="{411090B5-A70A-4C52-BAC0-C50D97BD70FD}"/>
    <cellStyle name="60% - Accent2 3 19 6 2" xfId="26265" xr:uid="{C7B777D2-594F-4A3F-96EC-1812299070B3}"/>
    <cellStyle name="60% - Accent2 3 19 6 2 2" xfId="54942" xr:uid="{6E830C45-2958-4BE8-BD8C-F288C32D9FE3}"/>
    <cellStyle name="60% - Accent2 3 19 6 3" xfId="46090" xr:uid="{4D70D6C2-1864-4BC6-8255-CDD621ACFD69}"/>
    <cellStyle name="60% - Accent2 3 19 7" xfId="10153" xr:uid="{936E7486-2C50-4B55-AB1B-22E7FEBE1B76}"/>
    <cellStyle name="60% - Accent2 3 19 7 2" xfId="27858" xr:uid="{55893068-857D-495A-AF67-FD4E7CE8D18C}"/>
    <cellStyle name="60% - Accent2 3 19 7 2 2" xfId="56535" xr:uid="{34525A84-C3BE-4CBA-AE11-360CFEA8DF5F}"/>
    <cellStyle name="60% - Accent2 3 19 7 3" xfId="38831" xr:uid="{60726DDC-5D79-44ED-BA69-B6E7B195498F}"/>
    <cellStyle name="60% - Accent2 3 19 8" xfId="19006" xr:uid="{8799D250-71E5-4472-A27D-D2ED6FEE5689}"/>
    <cellStyle name="60% - Accent2 3 19 8 2" xfId="47683" xr:uid="{CFCE1CB0-7C8A-4E99-9380-5663E97F694E}"/>
    <cellStyle name="60% - Accent2 3 19 9" xfId="33126" xr:uid="{CB3FADF1-F597-4115-95E4-ED6FBE4D8AB5}"/>
    <cellStyle name="60% - Accent2 3 2" xfId="262" xr:uid="{CAFDA82A-ECE0-4CE3-8264-491797646E73}"/>
    <cellStyle name="60% - Accent2 3 2 10" xfId="4067" xr:uid="{7F266D24-4159-4C6B-96CB-57E2AF782A01}"/>
    <cellStyle name="60% - Accent2 3 2 10 2" xfId="32752" xr:uid="{341CD7F0-4EB9-426D-9F4C-48E685E336B4}"/>
    <cellStyle name="60% - Accent2 3 2 11" xfId="9779" xr:uid="{5C309238-C94F-46B7-9D90-784276540393}"/>
    <cellStyle name="60% - Accent2 3 2 11 2" xfId="38457" xr:uid="{45A7512D-B5C1-438C-BE4D-20E4C9197DD6}"/>
    <cellStyle name="60% - Accent2 3 2 12" xfId="18632" xr:uid="{87241A9C-4A84-4CEA-A0B9-555AA82C0188}"/>
    <cellStyle name="60% - Accent2 3 2 12 2" xfId="47309" xr:uid="{0ED70C1B-BEC5-4C52-9683-D8749BA61D7C}"/>
    <cellStyle name="60% - Accent2 3 2 13" xfId="29177" xr:uid="{C2B64FDE-86A5-4472-B76F-BC69A44B8FA7}"/>
    <cellStyle name="60% - Accent2 3 2 2" xfId="337" xr:uid="{0B8CDDA4-DB17-4236-A0A4-069188BB1344}"/>
    <cellStyle name="60% - Accent2 3 2 2 2" xfId="2304" xr:uid="{C6A80C56-5067-4CC8-B209-C9EEE3521F82}"/>
    <cellStyle name="60% - Accent2 3 2 2 2 2" xfId="31044" xr:uid="{7FC35CD5-40B7-4191-860F-F8F1E6B37CA8}"/>
    <cellStyle name="60% - Accent2 3 2 2 3" xfId="5418" xr:uid="{24DE545E-FD9D-4B01-90E8-4F897F452F02}"/>
    <cellStyle name="60% - Accent2 3 2 2 3 2" xfId="34103" xr:uid="{27A8266A-FA65-432B-A777-372627690F16}"/>
    <cellStyle name="60% - Accent2 3 2 2 4" xfId="11130" xr:uid="{7D6067C4-3588-4B17-BCC1-62934B69FF3F}"/>
    <cellStyle name="60% - Accent2 3 2 2 4 2" xfId="39808" xr:uid="{98C82AAA-3341-48C6-BB8E-DEE4AFFD895A}"/>
    <cellStyle name="60% - Accent2 3 2 2 5" xfId="19983" xr:uid="{48D63ECC-7115-41AB-A28D-7DA0136A1F7D}"/>
    <cellStyle name="60% - Accent2 3 2 2 5 2" xfId="48660" xr:uid="{0F97C46B-75D2-43BA-873F-F2E9EE7D16B3}"/>
    <cellStyle name="60% - Accent2 3 2 2 6" xfId="29251" xr:uid="{50C4933A-7BF6-41A4-A66D-A590DCB068AB}"/>
    <cellStyle name="60% - Accent2 3 2 3" xfId="446" xr:uid="{EB9357EE-0ACD-4910-B5A0-99A7A00D72E6}"/>
    <cellStyle name="60% - Accent2 3 2 3 2" xfId="2400" xr:uid="{948B2575-7BFF-43B5-97F8-B73FE6B26E2E}"/>
    <cellStyle name="60% - Accent2 3 2 3 2 2" xfId="31140" xr:uid="{0618FD53-72A7-453E-B97D-451023276FB6}"/>
    <cellStyle name="60% - Accent2 3 2 3 3" xfId="6835" xr:uid="{EE81C76A-28CB-4E1D-A73F-DB3CDA199865}"/>
    <cellStyle name="60% - Accent2 3 2 3 3 2" xfId="35520" xr:uid="{1DE39D4A-8E2A-4C15-BA31-8AED21DCC305}"/>
    <cellStyle name="60% - Accent2 3 2 3 4" xfId="12547" xr:uid="{B5C8CDB8-02CE-417D-ADFE-3CC1492B8EE3}"/>
    <cellStyle name="60% - Accent2 3 2 3 4 2" xfId="41225" xr:uid="{917A4426-A2A7-407A-A7CA-A60F50A8097A}"/>
    <cellStyle name="60% - Accent2 3 2 3 5" xfId="21400" xr:uid="{9605733F-6423-430F-8145-B4B1BCF3CE7A}"/>
    <cellStyle name="60% - Accent2 3 2 3 5 2" xfId="50077" xr:uid="{8B8C8B7E-71FD-4DBD-8A91-A406FDD355E4}"/>
    <cellStyle name="60% - Accent2 3 2 3 6" xfId="29347" xr:uid="{E677D533-4DC1-4E1D-BBD9-FFE06816CE4E}"/>
    <cellStyle name="60% - Accent2 3 2 4" xfId="565" xr:uid="{F70B07A9-0DD4-45F2-B3A6-28ED5673E6DE}"/>
    <cellStyle name="60% - Accent2 3 2 4 2" xfId="2519" xr:uid="{4BA78848-9C61-4FA2-804F-34443CD6F6BF}"/>
    <cellStyle name="60% - Accent2 3 2 4 2 2" xfId="31259" xr:uid="{F59B44FD-AE0F-4C29-80C3-C9448F47ADA0}"/>
    <cellStyle name="60% - Accent2 3 2 4 3" xfId="8252" xr:uid="{A1117E6F-81B1-4426-B463-695AC080B8DD}"/>
    <cellStyle name="60% - Accent2 3 2 4 3 2" xfId="36937" xr:uid="{1E7B830F-DA16-4D73-9D7D-7D9730ECA27C}"/>
    <cellStyle name="60% - Accent2 3 2 4 4" xfId="13964" xr:uid="{F0527F0D-8568-4A6A-9B37-EFB77CDF1B75}"/>
    <cellStyle name="60% - Accent2 3 2 4 4 2" xfId="42642" xr:uid="{A061DE9A-BCDF-49CC-B705-94CDA537C9BA}"/>
    <cellStyle name="60% - Accent2 3 2 4 5" xfId="22817" xr:uid="{9D81F59F-C442-4C9A-8CF8-9CF2C7BF7538}"/>
    <cellStyle name="60% - Accent2 3 2 4 5 2" xfId="51494" xr:uid="{8CD667B7-5A70-46D6-A16D-D8C735471F0A}"/>
    <cellStyle name="60% - Accent2 3 2 4 6" xfId="29466" xr:uid="{49FAF3D9-D6EB-49CD-937E-FD7A0F1F47D9}"/>
    <cellStyle name="60% - Accent2 3 2 5" xfId="706" xr:uid="{D4EDAD48-1985-4302-AA62-F0C119D73ED4}"/>
    <cellStyle name="60% - Accent2 3 2 5 2" xfId="2660" xr:uid="{3F17286A-2D85-4F0C-B4FD-A989DF1495E1}"/>
    <cellStyle name="60% - Accent2 3 2 5 2 2" xfId="31400" xr:uid="{67B6DF2D-2B62-4612-B4C9-C369E50EF2D5}"/>
    <cellStyle name="60% - Accent2 3 2 5 3" xfId="15479" xr:uid="{E49C3021-CB35-4E40-A953-BBD5F8BAFDD9}"/>
    <cellStyle name="60% - Accent2 3 2 5 3 2" xfId="44157" xr:uid="{16EA8C9E-866F-4DB7-BCE0-8673734207F5}"/>
    <cellStyle name="60% - Accent2 3 2 5 4" xfId="24332" xr:uid="{58601404-BB1F-45A9-9619-452253CC4B06}"/>
    <cellStyle name="60% - Accent2 3 2 5 4 2" xfId="53009" xr:uid="{E7033FBB-1A33-4E99-9BAD-C9DACDECE358}"/>
    <cellStyle name="60% - Accent2 3 2 5 5" xfId="29607" xr:uid="{41B41770-8242-4757-A9F5-23D0E60E1180}"/>
    <cellStyle name="60% - Accent2 3 2 6" xfId="979" xr:uid="{BEC3927F-0806-4C00-9367-4CD0A1CBEA04}"/>
    <cellStyle name="60% - Accent2 3 2 6 2" xfId="2933" xr:uid="{72515D87-1298-480B-B4BC-F6C88C7DFB01}"/>
    <cellStyle name="60% - Accent2 3 2 6 2 2" xfId="31673" xr:uid="{1D750E92-99F4-4DBE-8F12-1CE2679D1D73}"/>
    <cellStyle name="60% - Accent2 3 2 6 3" xfId="17038" xr:uid="{7642983B-7D5C-401C-8065-349E14D61D12}"/>
    <cellStyle name="60% - Accent2 3 2 6 3 2" xfId="45716" xr:uid="{EEC8BCA8-0E31-415C-9083-C0D16DB9B123}"/>
    <cellStyle name="60% - Accent2 3 2 6 4" xfId="25891" xr:uid="{7C938213-C385-4EED-AE9D-9F332BE17986}"/>
    <cellStyle name="60% - Accent2 3 2 6 4 2" xfId="54568" xr:uid="{7F633CC6-7AE5-40C9-A541-02775733D3AC}"/>
    <cellStyle name="60% - Accent2 3 2 6 5" xfId="29880" xr:uid="{B20A2C36-54B9-4976-BDF5-048D4DB10EDA}"/>
    <cellStyle name="60% - Accent2 3 2 7" xfId="1274" xr:uid="{CC49C4F9-3D38-4F2F-BF2B-27A34C09A0FF}"/>
    <cellStyle name="60% - Accent2 3 2 7 2" xfId="3228" xr:uid="{A57A856D-A8FC-4C30-A48A-4F5648BC1D43}"/>
    <cellStyle name="60% - Accent2 3 2 7 2 2" xfId="31968" xr:uid="{B2DF11EC-0336-4351-B470-FA912657414B}"/>
    <cellStyle name="60% - Accent2 3 2 7 3" xfId="27484" xr:uid="{E1B51F16-B4AF-4104-BE0B-92E303FFA211}"/>
    <cellStyle name="60% - Accent2 3 2 7 3 2" xfId="56161" xr:uid="{9949FD5A-4570-4A36-BA36-2ECD344BD9D0}"/>
    <cellStyle name="60% - Accent2 3 2 7 4" xfId="30175" xr:uid="{2B98460B-A138-4F98-8488-C2F74B65A27B}"/>
    <cellStyle name="60% - Accent2 3 2 8" xfId="1613" xr:uid="{C3EA1039-495F-4CFC-9353-D6C5E6F90F8F}"/>
    <cellStyle name="60% - Accent2 3 2 8 2" xfId="3567" xr:uid="{32C4A5D6-1DEF-4D21-BA87-2DCB590E5A1F}"/>
    <cellStyle name="60% - Accent2 3 2 8 2 2" xfId="32307" xr:uid="{0E6B66FD-BEC5-42C1-A971-78AD83CEA9BE}"/>
    <cellStyle name="60% - Accent2 3 2 8 3" xfId="30514" xr:uid="{FB8CE813-BA5B-40B9-9770-6F91AD59D96E}"/>
    <cellStyle name="60% - Accent2 3 2 9" xfId="2229" xr:uid="{55332582-025D-4702-A782-19F4ED3503AB}"/>
    <cellStyle name="60% - Accent2 3 2 9 2" xfId="30969" xr:uid="{29CD9353-7926-4B9F-A777-7279DB7E83AE}"/>
    <cellStyle name="60% - Accent2 3 20" xfId="4463" xr:uid="{F03A51EF-9180-4E86-9BAB-EF93F1461892}"/>
    <cellStyle name="60% - Accent2 3 20 2" xfId="5814" xr:uid="{735B2713-7C75-4ED1-AFE0-2BC896C93A19}"/>
    <cellStyle name="60% - Accent2 3 20 2 2" xfId="11526" xr:uid="{5DD92A67-7E38-4A44-B97C-FFF23E8E2A63}"/>
    <cellStyle name="60% - Accent2 3 20 2 2 2" xfId="40204" xr:uid="{D89B6ADD-4AFA-47FD-AEAA-0C8268B5FF2A}"/>
    <cellStyle name="60% - Accent2 3 20 2 3" xfId="20379" xr:uid="{AF2B20E7-6D26-453A-8CD2-F3BC168C0510}"/>
    <cellStyle name="60% - Accent2 3 20 2 3 2" xfId="49056" xr:uid="{E282CA9E-3D4C-4A42-B257-5C5B8FCC4FD8}"/>
    <cellStyle name="60% - Accent2 3 20 2 4" xfId="34499" xr:uid="{309F8BE5-4E81-4777-9175-EF559DFCABF8}"/>
    <cellStyle name="60% - Accent2 3 20 3" xfId="7231" xr:uid="{8D9BD2FA-0D3F-4853-B8D5-81CBFD483C95}"/>
    <cellStyle name="60% - Accent2 3 20 3 2" xfId="12943" xr:uid="{548DB938-A3A7-4C31-A0A3-E7783D6D0ED8}"/>
    <cellStyle name="60% - Accent2 3 20 3 2 2" xfId="41621" xr:uid="{C9A580D3-9CFD-473E-B0D3-5A6FB117AE6F}"/>
    <cellStyle name="60% - Accent2 3 20 3 3" xfId="21796" xr:uid="{CD4CECB3-04D7-48C9-AE65-91E95532ABDD}"/>
    <cellStyle name="60% - Accent2 3 20 3 3 2" xfId="50473" xr:uid="{F33A8DA5-2563-47CD-94E4-F99D1FD09509}"/>
    <cellStyle name="60% - Accent2 3 20 3 4" xfId="35916" xr:uid="{23D8E8D4-8A14-4C65-9F77-AF46F8DD35EC}"/>
    <cellStyle name="60% - Accent2 3 20 4" xfId="8648" xr:uid="{D808F91A-C16A-4390-909F-6AA9B3634A59}"/>
    <cellStyle name="60% - Accent2 3 20 4 2" xfId="14360" xr:uid="{849517F5-C3EC-4B6B-9F9F-8389860C82BC}"/>
    <cellStyle name="60% - Accent2 3 20 4 2 2" xfId="43038" xr:uid="{593C1E6A-6269-4526-A5A8-D0060ABE69B0}"/>
    <cellStyle name="60% - Accent2 3 20 4 3" xfId="23213" xr:uid="{6612F80B-9E64-4EF7-8337-812882D13806}"/>
    <cellStyle name="60% - Accent2 3 20 4 3 2" xfId="51890" xr:uid="{2D4E350B-4734-4BA5-9CE7-204A9357E10E}"/>
    <cellStyle name="60% - Accent2 3 20 4 4" xfId="37333" xr:uid="{47F0AB86-81E8-4E7C-BA8C-C19C83D8B9EA}"/>
    <cellStyle name="60% - Accent2 3 20 5" xfId="15875" xr:uid="{B13D7DC9-CC2D-4566-931B-B41E28E7A32D}"/>
    <cellStyle name="60% - Accent2 3 20 5 2" xfId="24728" xr:uid="{460CBB3B-4C1D-41AE-8843-F6E0F1167697}"/>
    <cellStyle name="60% - Accent2 3 20 5 2 2" xfId="53405" xr:uid="{0CE278DB-4D0F-4E58-BA6F-F8DC036FDBB4}"/>
    <cellStyle name="60% - Accent2 3 20 5 3" xfId="44553" xr:uid="{4E62710D-363A-4937-914F-FA3441E2B118}"/>
    <cellStyle name="60% - Accent2 3 20 6" xfId="17434" xr:uid="{F14D2605-6F83-4090-B945-6FF0FE5C762E}"/>
    <cellStyle name="60% - Accent2 3 20 6 2" xfId="26287" xr:uid="{0A1BAF43-BD8B-410D-95FB-6A68A25694C7}"/>
    <cellStyle name="60% - Accent2 3 20 6 2 2" xfId="54964" xr:uid="{FB3E772A-9E27-4164-8017-F56A0337B5C6}"/>
    <cellStyle name="60% - Accent2 3 20 6 3" xfId="46112" xr:uid="{5FD6F2A2-4F16-4CB4-A16C-C30C198083A0}"/>
    <cellStyle name="60% - Accent2 3 20 7" xfId="10175" xr:uid="{DFBD016E-F816-4730-AB19-6D37837E0424}"/>
    <cellStyle name="60% - Accent2 3 20 7 2" xfId="27880" xr:uid="{41E9F55D-5160-4FA7-AAC3-69958250A4E2}"/>
    <cellStyle name="60% - Accent2 3 20 7 2 2" xfId="56557" xr:uid="{CB02D3C2-0438-4C8F-AB4D-8C8C4DE67E88}"/>
    <cellStyle name="60% - Accent2 3 20 7 3" xfId="38853" xr:uid="{9A976DFF-25C1-4A02-A3A1-88AAB3749DE1}"/>
    <cellStyle name="60% - Accent2 3 20 8" xfId="19028" xr:uid="{ACAF30F8-9841-403A-85DF-8E47614EAE29}"/>
    <cellStyle name="60% - Accent2 3 20 8 2" xfId="47705" xr:uid="{B7C9BC3F-FFD0-4FB9-B7AE-428661C67A49}"/>
    <cellStyle name="60% - Accent2 3 20 9" xfId="33148" xr:uid="{FB7F390C-7BD3-4ACC-B44F-47FBFBAA6FB7}"/>
    <cellStyle name="60% - Accent2 3 21" xfId="4485" xr:uid="{0CD6142D-61CD-4233-B830-67BB06590DA6}"/>
    <cellStyle name="60% - Accent2 3 21 2" xfId="5836" xr:uid="{A041E6F5-BF10-4512-B92A-C8C2877F6D36}"/>
    <cellStyle name="60% - Accent2 3 21 2 2" xfId="11548" xr:uid="{06C7D1C9-822B-43D5-978C-D64118A53934}"/>
    <cellStyle name="60% - Accent2 3 21 2 2 2" xfId="40226" xr:uid="{7A480E45-E77A-46F8-8ECA-230AB5ABABDE}"/>
    <cellStyle name="60% - Accent2 3 21 2 3" xfId="20401" xr:uid="{8D9222A4-23AB-4682-AB82-8F7D0305CBAF}"/>
    <cellStyle name="60% - Accent2 3 21 2 3 2" xfId="49078" xr:uid="{D8D9DC58-180C-4BE7-9D84-033521DBA15B}"/>
    <cellStyle name="60% - Accent2 3 21 2 4" xfId="34521" xr:uid="{DD846F8F-3A2C-4BE2-B260-3B8F4B52FDA0}"/>
    <cellStyle name="60% - Accent2 3 21 3" xfId="7253" xr:uid="{E835FB2C-4769-42FA-B524-663843E91ADB}"/>
    <cellStyle name="60% - Accent2 3 21 3 2" xfId="12965" xr:uid="{F918B084-391E-4D41-AFCF-64C48FD7DA32}"/>
    <cellStyle name="60% - Accent2 3 21 3 2 2" xfId="41643" xr:uid="{CD583102-A0CE-41F1-B52F-A47BDB3A2043}"/>
    <cellStyle name="60% - Accent2 3 21 3 3" xfId="21818" xr:uid="{F161B684-10B1-4D5B-B8D2-B310AA50D645}"/>
    <cellStyle name="60% - Accent2 3 21 3 3 2" xfId="50495" xr:uid="{882D8D1A-8106-44AB-ACD1-B65C92DBCD4D}"/>
    <cellStyle name="60% - Accent2 3 21 3 4" xfId="35938" xr:uid="{8A8F7ACA-E053-4747-B2EC-D0F77417CF3E}"/>
    <cellStyle name="60% - Accent2 3 21 4" xfId="8670" xr:uid="{5E750648-38D8-4D4A-B1E1-896711FB2AE9}"/>
    <cellStyle name="60% - Accent2 3 21 4 2" xfId="14382" xr:uid="{C6E6AB71-3E77-4ED0-AB9E-1E4606FF2E80}"/>
    <cellStyle name="60% - Accent2 3 21 4 2 2" xfId="43060" xr:uid="{269DC2D9-8C5E-49E2-9AF7-B673EE828054}"/>
    <cellStyle name="60% - Accent2 3 21 4 3" xfId="23235" xr:uid="{C5AF7342-C519-45CA-A8DB-2CEB54B6081A}"/>
    <cellStyle name="60% - Accent2 3 21 4 3 2" xfId="51912" xr:uid="{33459FDA-95A9-45F9-9466-74295EEFC9B6}"/>
    <cellStyle name="60% - Accent2 3 21 4 4" xfId="37355" xr:uid="{19B70353-586C-4AA3-8DA0-40CC53B5130A}"/>
    <cellStyle name="60% - Accent2 3 21 5" xfId="15897" xr:uid="{ED9FD8FE-66FD-4BA4-8644-68663FEB9E63}"/>
    <cellStyle name="60% - Accent2 3 21 5 2" xfId="24750" xr:uid="{4E720A53-7D8D-4022-8523-668A3BA5687C}"/>
    <cellStyle name="60% - Accent2 3 21 5 2 2" xfId="53427" xr:uid="{ED389066-A72E-40EE-849A-F170C0A996E6}"/>
    <cellStyle name="60% - Accent2 3 21 5 3" xfId="44575" xr:uid="{FD6737C1-92C6-42E6-9550-B8577E507980}"/>
    <cellStyle name="60% - Accent2 3 21 6" xfId="17456" xr:uid="{7528310D-B142-4AD1-8E5A-8A1EBF6BE190}"/>
    <cellStyle name="60% - Accent2 3 21 6 2" xfId="26309" xr:uid="{1F54924B-111B-402F-8F39-F17BC2A62C51}"/>
    <cellStyle name="60% - Accent2 3 21 6 2 2" xfId="54986" xr:uid="{30C956CC-29EE-4C06-A3AE-88C61D9CF5F3}"/>
    <cellStyle name="60% - Accent2 3 21 6 3" xfId="46134" xr:uid="{4E377D4F-A5DD-403A-8E91-3F42A672A008}"/>
    <cellStyle name="60% - Accent2 3 21 7" xfId="10197" xr:uid="{1E79B538-9761-4E5B-8E6B-E6CC662DC2B2}"/>
    <cellStyle name="60% - Accent2 3 21 7 2" xfId="27902" xr:uid="{FDEA4CD4-275A-44EC-8F86-192C028C6E4B}"/>
    <cellStyle name="60% - Accent2 3 21 7 2 2" xfId="56579" xr:uid="{398D0FB7-DB05-487C-9755-58386581604D}"/>
    <cellStyle name="60% - Accent2 3 21 7 3" xfId="38875" xr:uid="{58EE1571-0FC6-400F-B6D0-5DA8B5093175}"/>
    <cellStyle name="60% - Accent2 3 21 8" xfId="19050" xr:uid="{D2E43727-798C-4EC6-B151-411E59A86A6C}"/>
    <cellStyle name="60% - Accent2 3 21 8 2" xfId="47727" xr:uid="{810DD09C-9074-4FDD-AE6F-A4AEE27E31B4}"/>
    <cellStyle name="60% - Accent2 3 21 9" xfId="33170" xr:uid="{25E79C24-B3D9-48D0-8C7E-3B837017FDF0}"/>
    <cellStyle name="60% - Accent2 3 22" xfId="4507" xr:uid="{FFECAD14-DBBA-43EB-B72D-050044CE4643}"/>
    <cellStyle name="60% - Accent2 3 22 2" xfId="5858" xr:uid="{8441306B-1AC2-4495-ABFF-FD8A07A2F0ED}"/>
    <cellStyle name="60% - Accent2 3 22 2 2" xfId="11570" xr:uid="{35F36775-BE15-4104-A77F-D65502815B24}"/>
    <cellStyle name="60% - Accent2 3 22 2 2 2" xfId="40248" xr:uid="{FFFD027B-0572-4556-82A0-983A2A2A31A6}"/>
    <cellStyle name="60% - Accent2 3 22 2 3" xfId="20423" xr:uid="{4796722F-7A4B-469D-8707-405DB15EC61B}"/>
    <cellStyle name="60% - Accent2 3 22 2 3 2" xfId="49100" xr:uid="{81B6F64D-22E5-47FB-82ED-1F1DA1E35AD3}"/>
    <cellStyle name="60% - Accent2 3 22 2 4" xfId="34543" xr:uid="{BD77C5B0-D7BE-49AA-97F4-0A2725078160}"/>
    <cellStyle name="60% - Accent2 3 22 3" xfId="7275" xr:uid="{95E41106-CB67-4B40-93A4-819378E3A875}"/>
    <cellStyle name="60% - Accent2 3 22 3 2" xfId="12987" xr:uid="{DEBFE933-FA3F-422B-B4C7-8C898715CAEE}"/>
    <cellStyle name="60% - Accent2 3 22 3 2 2" xfId="41665" xr:uid="{12011FC6-DAAD-4ECA-BDA0-FB6E52D60D7A}"/>
    <cellStyle name="60% - Accent2 3 22 3 3" xfId="21840" xr:uid="{674BFFD0-28EA-473B-AC55-49F04FB68C2A}"/>
    <cellStyle name="60% - Accent2 3 22 3 3 2" xfId="50517" xr:uid="{4368EE13-5AF2-4425-999F-913AA5BF15CC}"/>
    <cellStyle name="60% - Accent2 3 22 3 4" xfId="35960" xr:uid="{8E5320E0-A43F-47BE-866C-50B82EBDC6B2}"/>
    <cellStyle name="60% - Accent2 3 22 4" xfId="8692" xr:uid="{D513C00E-B958-42C3-8278-E69455AEE971}"/>
    <cellStyle name="60% - Accent2 3 22 4 2" xfId="14404" xr:uid="{34B219A2-44ED-4BF6-91EF-C9CD307686F3}"/>
    <cellStyle name="60% - Accent2 3 22 4 2 2" xfId="43082" xr:uid="{FD411206-C2E3-4657-B890-1994FF1F0A94}"/>
    <cellStyle name="60% - Accent2 3 22 4 3" xfId="23257" xr:uid="{834C5C30-D6F8-459C-A2B7-3B30DA3D65E5}"/>
    <cellStyle name="60% - Accent2 3 22 4 3 2" xfId="51934" xr:uid="{6B852197-50E8-48B4-AE72-2C7A1AABBA86}"/>
    <cellStyle name="60% - Accent2 3 22 4 4" xfId="37377" xr:uid="{E219FD8C-8B43-4026-87B3-77F23B16FEA0}"/>
    <cellStyle name="60% - Accent2 3 22 5" xfId="15919" xr:uid="{6656B6BF-2355-427D-A974-AE84EC904A3E}"/>
    <cellStyle name="60% - Accent2 3 22 5 2" xfId="24772" xr:uid="{768CBB25-2B4D-4F20-BA58-F338B2A120C6}"/>
    <cellStyle name="60% - Accent2 3 22 5 2 2" xfId="53449" xr:uid="{272E1F4D-57A0-47E0-87E1-CE72CA4D47FB}"/>
    <cellStyle name="60% - Accent2 3 22 5 3" xfId="44597" xr:uid="{E59F11B5-BA72-49DD-B2AE-2D895A54A792}"/>
    <cellStyle name="60% - Accent2 3 22 6" xfId="17478" xr:uid="{A5085CA2-86EC-4953-9001-01F6E8B5D87F}"/>
    <cellStyle name="60% - Accent2 3 22 6 2" xfId="26331" xr:uid="{D5B4D32B-22BD-4CC4-9D02-4264B5D54A1D}"/>
    <cellStyle name="60% - Accent2 3 22 6 2 2" xfId="55008" xr:uid="{C9243CB3-EA9A-4933-AE96-64671177457C}"/>
    <cellStyle name="60% - Accent2 3 22 6 3" xfId="46156" xr:uid="{A94823BE-1655-4A96-82C0-9493B520CC4A}"/>
    <cellStyle name="60% - Accent2 3 22 7" xfId="10219" xr:uid="{BF9D3EC9-A9A4-4541-B4D3-31EAA3801562}"/>
    <cellStyle name="60% - Accent2 3 22 7 2" xfId="27924" xr:uid="{1E86AC1A-2EA9-4401-BDEF-4B4BCC35EDD7}"/>
    <cellStyle name="60% - Accent2 3 22 7 2 2" xfId="56601" xr:uid="{D872EE6E-69C0-44E7-89D5-2AAB63730449}"/>
    <cellStyle name="60% - Accent2 3 22 7 3" xfId="38897" xr:uid="{AF592FA3-126E-4203-B942-9470AD7FCC6C}"/>
    <cellStyle name="60% - Accent2 3 22 8" xfId="19072" xr:uid="{A4F90C2F-0CF5-4E3C-A570-0523AC042AA9}"/>
    <cellStyle name="60% - Accent2 3 22 8 2" xfId="47749" xr:uid="{ACB0E492-051F-4070-839A-583C7DCE2589}"/>
    <cellStyle name="60% - Accent2 3 22 9" xfId="33192" xr:uid="{57529517-A403-44EB-B403-2794380B24E9}"/>
    <cellStyle name="60% - Accent2 3 23" xfId="4529" xr:uid="{A2AED9F4-EDFC-4CAE-A0CF-A7F35282C4A1}"/>
    <cellStyle name="60% - Accent2 3 23 2" xfId="5880" xr:uid="{88F51E27-854A-4875-A6B1-BF592264C801}"/>
    <cellStyle name="60% - Accent2 3 23 2 2" xfId="11592" xr:uid="{B4AC167E-8912-47BC-BB5E-7BC36AF3DFFF}"/>
    <cellStyle name="60% - Accent2 3 23 2 2 2" xfId="40270" xr:uid="{CFCA5900-3BAF-4CBB-9AD3-FCE24F3EEB52}"/>
    <cellStyle name="60% - Accent2 3 23 2 3" xfId="20445" xr:uid="{6A9D624C-7D7E-4EFC-818C-9B67F10089F5}"/>
    <cellStyle name="60% - Accent2 3 23 2 3 2" xfId="49122" xr:uid="{D1386760-95A3-4C5E-A57F-E9FB2B00BB63}"/>
    <cellStyle name="60% - Accent2 3 23 2 4" xfId="34565" xr:uid="{D88FB64B-3641-4612-B50E-D09C7B36E646}"/>
    <cellStyle name="60% - Accent2 3 23 3" xfId="7297" xr:uid="{952ED3DA-925B-4335-A3CE-160A1080BAC1}"/>
    <cellStyle name="60% - Accent2 3 23 3 2" xfId="13009" xr:uid="{88B94419-6240-487F-9AA5-A32F163CAA84}"/>
    <cellStyle name="60% - Accent2 3 23 3 2 2" xfId="41687" xr:uid="{8B35E5AA-7E80-43C5-ABED-BDC60776BB48}"/>
    <cellStyle name="60% - Accent2 3 23 3 3" xfId="21862" xr:uid="{A016167F-42B5-4110-AD8F-43411F5FB8B2}"/>
    <cellStyle name="60% - Accent2 3 23 3 3 2" xfId="50539" xr:uid="{D888EBA6-EC91-40D4-BB0B-F367F065DA8B}"/>
    <cellStyle name="60% - Accent2 3 23 3 4" xfId="35982" xr:uid="{618EEDC9-AAC2-420F-8EC3-D35265CD4FBC}"/>
    <cellStyle name="60% - Accent2 3 23 4" xfId="8714" xr:uid="{B4491B17-2993-4F1F-A401-4D12B6A80CFF}"/>
    <cellStyle name="60% - Accent2 3 23 4 2" xfId="14426" xr:uid="{E4828024-1266-451C-A47E-7049AC0AB9D3}"/>
    <cellStyle name="60% - Accent2 3 23 4 2 2" xfId="43104" xr:uid="{22F788F5-B147-40D1-AF4F-DD28E4E2C6FB}"/>
    <cellStyle name="60% - Accent2 3 23 4 3" xfId="23279" xr:uid="{65492456-6FD9-489D-B40E-EB14D9DC40AE}"/>
    <cellStyle name="60% - Accent2 3 23 4 3 2" xfId="51956" xr:uid="{2A1A3C3E-D0C8-4FED-A0DD-2017E4C464DC}"/>
    <cellStyle name="60% - Accent2 3 23 4 4" xfId="37399" xr:uid="{579A5534-7A4B-4066-AC15-10A7E6946610}"/>
    <cellStyle name="60% - Accent2 3 23 5" xfId="15941" xr:uid="{A06F6B13-557B-42C5-9490-01E333396E4E}"/>
    <cellStyle name="60% - Accent2 3 23 5 2" xfId="24794" xr:uid="{908BEE6F-FF9B-4A9B-879B-F91B3B6CAAD2}"/>
    <cellStyle name="60% - Accent2 3 23 5 2 2" xfId="53471" xr:uid="{6233F6AC-565C-43C2-9C1B-3C0ADEF9ECBF}"/>
    <cellStyle name="60% - Accent2 3 23 5 3" xfId="44619" xr:uid="{F92BF67B-1CF1-4DFB-89E7-EF70ACF017E4}"/>
    <cellStyle name="60% - Accent2 3 23 6" xfId="17500" xr:uid="{AC07DF86-30E5-4807-9712-DFB5E253B660}"/>
    <cellStyle name="60% - Accent2 3 23 6 2" xfId="26353" xr:uid="{78858BA5-5A0C-48F4-AE83-F0F442141A8E}"/>
    <cellStyle name="60% - Accent2 3 23 6 2 2" xfId="55030" xr:uid="{8DB3DDD8-E720-4421-859F-EC3B4416C3E3}"/>
    <cellStyle name="60% - Accent2 3 23 6 3" xfId="46178" xr:uid="{8843B9B6-1803-4C90-B7A0-D904E779F099}"/>
    <cellStyle name="60% - Accent2 3 23 7" xfId="10241" xr:uid="{9D732548-29B8-421D-9E09-2EED2DA78426}"/>
    <cellStyle name="60% - Accent2 3 23 7 2" xfId="27946" xr:uid="{4863604C-A2FC-46FE-A286-AA2CBF2EE82C}"/>
    <cellStyle name="60% - Accent2 3 23 7 2 2" xfId="56623" xr:uid="{730559F0-60A9-4BC0-8961-54C453256BAD}"/>
    <cellStyle name="60% - Accent2 3 23 7 3" xfId="38919" xr:uid="{E7E838E6-7B73-49FD-B8D8-8B5679A03D58}"/>
    <cellStyle name="60% - Accent2 3 23 8" xfId="19094" xr:uid="{BD904C79-0184-47C0-A22B-2E47282E37AF}"/>
    <cellStyle name="60% - Accent2 3 23 8 2" xfId="47771" xr:uid="{AFCF20BE-2F82-4D6A-955A-5C8415889B5B}"/>
    <cellStyle name="60% - Accent2 3 23 9" xfId="33214" xr:uid="{D4A8F583-B025-4CE5-B240-19A043A11617}"/>
    <cellStyle name="60% - Accent2 3 24" xfId="4551" xr:uid="{BD29B871-0685-4A01-BE16-3BD7FBFF6FD3}"/>
    <cellStyle name="60% - Accent2 3 24 2" xfId="5902" xr:uid="{01B2178A-6C9C-42B9-BFA0-5949D039EAD0}"/>
    <cellStyle name="60% - Accent2 3 24 2 2" xfId="11614" xr:uid="{C275907E-EC9D-4C2A-81C7-DF1B5CAE7090}"/>
    <cellStyle name="60% - Accent2 3 24 2 2 2" xfId="40292" xr:uid="{5A7A6D24-4118-4237-8D28-9DF9978B0FCD}"/>
    <cellStyle name="60% - Accent2 3 24 2 3" xfId="20467" xr:uid="{329B1CD8-6A9A-416F-ACD2-5AC7B5903C1F}"/>
    <cellStyle name="60% - Accent2 3 24 2 3 2" xfId="49144" xr:uid="{B916AB54-2EE2-4EAE-97B7-8F79C03315AD}"/>
    <cellStyle name="60% - Accent2 3 24 2 4" xfId="34587" xr:uid="{CC84C71B-CDED-41BD-9114-9431EC4B4525}"/>
    <cellStyle name="60% - Accent2 3 24 3" xfId="7319" xr:uid="{56379720-6B42-4517-BD95-D13F2B481CB5}"/>
    <cellStyle name="60% - Accent2 3 24 3 2" xfId="13031" xr:uid="{E26ECD8F-8AB8-4AC2-B556-7CEF68D43B4C}"/>
    <cellStyle name="60% - Accent2 3 24 3 2 2" xfId="41709" xr:uid="{9B525CBD-6D6F-460D-89E8-0620C34AAA26}"/>
    <cellStyle name="60% - Accent2 3 24 3 3" xfId="21884" xr:uid="{7B55168C-84B2-4D1A-80DB-F6A91502BC53}"/>
    <cellStyle name="60% - Accent2 3 24 3 3 2" xfId="50561" xr:uid="{1F8BF4E7-6E91-4887-A727-CC4EA4F411E8}"/>
    <cellStyle name="60% - Accent2 3 24 3 4" xfId="36004" xr:uid="{5974B4CA-EAA9-4C1B-8D3F-EF34CF285E8E}"/>
    <cellStyle name="60% - Accent2 3 24 4" xfId="8736" xr:uid="{11286B75-E2AA-4531-8C6C-8985AB6AA07C}"/>
    <cellStyle name="60% - Accent2 3 24 4 2" xfId="14448" xr:uid="{C0D7705C-3EEA-4646-A010-10E6913D5F1D}"/>
    <cellStyle name="60% - Accent2 3 24 4 2 2" xfId="43126" xr:uid="{7E78BC84-8592-498C-8C75-98DB681306B4}"/>
    <cellStyle name="60% - Accent2 3 24 4 3" xfId="23301" xr:uid="{E9F63FD9-80AF-4FD7-90B3-1934032315B4}"/>
    <cellStyle name="60% - Accent2 3 24 4 3 2" xfId="51978" xr:uid="{0EE22A26-5A72-4420-85D2-62568C290108}"/>
    <cellStyle name="60% - Accent2 3 24 4 4" xfId="37421" xr:uid="{453B9825-F770-427E-9313-810B0C08140D}"/>
    <cellStyle name="60% - Accent2 3 24 5" xfId="15963" xr:uid="{250A0A57-68AD-4BDD-A7CF-C0ABCB7760CB}"/>
    <cellStyle name="60% - Accent2 3 24 5 2" xfId="24816" xr:uid="{27685240-5F5E-43ED-ADAD-2DE56D21BAB3}"/>
    <cellStyle name="60% - Accent2 3 24 5 2 2" xfId="53493" xr:uid="{5EEDE142-2F68-4568-AF28-4962A23A0B2F}"/>
    <cellStyle name="60% - Accent2 3 24 5 3" xfId="44641" xr:uid="{AE864EA2-5D83-4794-A61F-E4974928C0D7}"/>
    <cellStyle name="60% - Accent2 3 24 6" xfId="17522" xr:uid="{934E3063-069B-4E65-8128-350633C70730}"/>
    <cellStyle name="60% - Accent2 3 24 6 2" xfId="26375" xr:uid="{9B6255C4-B9E8-4608-9FD0-3A53FC1D44CF}"/>
    <cellStyle name="60% - Accent2 3 24 6 2 2" xfId="55052" xr:uid="{A877A2E9-5F3D-4E4C-AF31-B65898C75204}"/>
    <cellStyle name="60% - Accent2 3 24 6 3" xfId="46200" xr:uid="{5A7B8B40-2765-4DEF-A3D9-396C9B53A019}"/>
    <cellStyle name="60% - Accent2 3 24 7" xfId="10263" xr:uid="{218F8E8D-5DC1-4BDB-BE50-1C9928DF855E}"/>
    <cellStyle name="60% - Accent2 3 24 7 2" xfId="27968" xr:uid="{419D23E9-3BBD-4A59-BB25-E67C05AFCBC6}"/>
    <cellStyle name="60% - Accent2 3 24 7 2 2" xfId="56645" xr:uid="{65A0A808-B678-4709-BA12-652BE121EAE7}"/>
    <cellStyle name="60% - Accent2 3 24 7 3" xfId="38941" xr:uid="{1DF852DB-006A-4A91-90B5-CB4D6D1A5AEF}"/>
    <cellStyle name="60% - Accent2 3 24 8" xfId="19116" xr:uid="{A6676550-1D33-4B06-A061-A6039BFB6778}"/>
    <cellStyle name="60% - Accent2 3 24 8 2" xfId="47793" xr:uid="{DA861CB5-FCE8-4BA4-B6C2-0984D9CB08D0}"/>
    <cellStyle name="60% - Accent2 3 24 9" xfId="33236" xr:uid="{8A18E503-75BF-497D-9399-657F4102CBB1}"/>
    <cellStyle name="60% - Accent2 3 25" xfId="4573" xr:uid="{93E5F37F-EE9F-44AC-B4E7-B8085FCE3B73}"/>
    <cellStyle name="60% - Accent2 3 25 2" xfId="5924" xr:uid="{DBAD89C2-57F8-47D6-8857-4132378BA04C}"/>
    <cellStyle name="60% - Accent2 3 25 2 2" xfId="11636" xr:uid="{C35007D2-BAA7-420D-8CA8-BBE9808F1C15}"/>
    <cellStyle name="60% - Accent2 3 25 2 2 2" xfId="40314" xr:uid="{E82B5581-8ACF-4BB1-B8B5-DCAF38D274AA}"/>
    <cellStyle name="60% - Accent2 3 25 2 3" xfId="20489" xr:uid="{61135A56-333C-4EA7-825B-CF19BD7E3F3A}"/>
    <cellStyle name="60% - Accent2 3 25 2 3 2" xfId="49166" xr:uid="{AEBE4483-1E95-44F3-B7EA-B8D6C905E2F5}"/>
    <cellStyle name="60% - Accent2 3 25 2 4" xfId="34609" xr:uid="{1BA58EFA-3B9F-4060-927E-A17A8624EE24}"/>
    <cellStyle name="60% - Accent2 3 25 3" xfId="7341" xr:uid="{8CEB5051-A1B7-4BC8-A3FB-F3633F77D310}"/>
    <cellStyle name="60% - Accent2 3 25 3 2" xfId="13053" xr:uid="{35C21114-00EF-4883-9F5A-AB1B6363F1A1}"/>
    <cellStyle name="60% - Accent2 3 25 3 2 2" xfId="41731" xr:uid="{D3CD4506-FEEA-418A-A4DC-0BF4D68B074C}"/>
    <cellStyle name="60% - Accent2 3 25 3 3" xfId="21906" xr:uid="{8427820E-E2C8-4790-B231-04D8875F68D5}"/>
    <cellStyle name="60% - Accent2 3 25 3 3 2" xfId="50583" xr:uid="{26F43899-53EA-4CF6-98B1-236A2B4D73DA}"/>
    <cellStyle name="60% - Accent2 3 25 3 4" xfId="36026" xr:uid="{65A25B17-6268-43F4-B681-CEA71C6C5DA7}"/>
    <cellStyle name="60% - Accent2 3 25 4" xfId="8758" xr:uid="{6178F957-66C7-47AC-B204-A3A8954875DE}"/>
    <cellStyle name="60% - Accent2 3 25 4 2" xfId="14470" xr:uid="{72D97C82-6E10-4DC0-A298-DB92EDE201DE}"/>
    <cellStyle name="60% - Accent2 3 25 4 2 2" xfId="43148" xr:uid="{79C22CBA-1814-41E6-944D-F6E243C9EC85}"/>
    <cellStyle name="60% - Accent2 3 25 4 3" xfId="23323" xr:uid="{CF3A9120-AC4B-4BCB-8123-C763DC920FFE}"/>
    <cellStyle name="60% - Accent2 3 25 4 3 2" xfId="52000" xr:uid="{A1132DB2-6659-4960-9042-FA9305A64F01}"/>
    <cellStyle name="60% - Accent2 3 25 4 4" xfId="37443" xr:uid="{1177B26F-2B29-402F-8DD5-695B22BF3501}"/>
    <cellStyle name="60% - Accent2 3 25 5" xfId="15985" xr:uid="{44CB3C60-54C2-43B2-9D6B-A50254AB2D71}"/>
    <cellStyle name="60% - Accent2 3 25 5 2" xfId="24838" xr:uid="{8DB7835A-F21F-47FC-9ECC-A9AD5D307C96}"/>
    <cellStyle name="60% - Accent2 3 25 5 2 2" xfId="53515" xr:uid="{3C283936-B772-45CE-90EB-C91C1034FB09}"/>
    <cellStyle name="60% - Accent2 3 25 5 3" xfId="44663" xr:uid="{D143A5CB-C77C-4F50-917F-5AE6FBD3E6FE}"/>
    <cellStyle name="60% - Accent2 3 25 6" xfId="17544" xr:uid="{C2EE9022-38EF-42E7-AE8E-1F6859EBE6AC}"/>
    <cellStyle name="60% - Accent2 3 25 6 2" xfId="26397" xr:uid="{C90C5CB4-B431-499C-9550-92B789D6EEB9}"/>
    <cellStyle name="60% - Accent2 3 25 6 2 2" xfId="55074" xr:uid="{26A78048-FA63-4FC7-BD24-648C12CE2FA4}"/>
    <cellStyle name="60% - Accent2 3 25 6 3" xfId="46222" xr:uid="{10D3C119-75F0-46E4-9B46-7EEF8C68BCB5}"/>
    <cellStyle name="60% - Accent2 3 25 7" xfId="10285" xr:uid="{31B98EEB-AAAC-4179-852D-9688D69C4C34}"/>
    <cellStyle name="60% - Accent2 3 25 7 2" xfId="27990" xr:uid="{8E05C136-D30B-46EE-81CC-02A79DDC6FED}"/>
    <cellStyle name="60% - Accent2 3 25 7 2 2" xfId="56667" xr:uid="{2A5036E9-A73D-4C0A-9C06-C1F7329A5B4B}"/>
    <cellStyle name="60% - Accent2 3 25 7 3" xfId="38963" xr:uid="{5B4C7C7D-6097-4C8E-85E1-11A9373FD01F}"/>
    <cellStyle name="60% - Accent2 3 25 8" xfId="19138" xr:uid="{284BE68B-BDDF-44DB-B3CB-C59E8F5FD813}"/>
    <cellStyle name="60% - Accent2 3 25 8 2" xfId="47815" xr:uid="{EB0382D3-483C-4F65-8627-BA9DF1BB3958}"/>
    <cellStyle name="60% - Accent2 3 25 9" xfId="33258" xr:uid="{5B4C869C-F522-4D5C-B409-660D2ED1E9FB}"/>
    <cellStyle name="60% - Accent2 3 26" xfId="4595" xr:uid="{4CE0EFD8-CAD3-43A2-BC45-B0BA100E8A07}"/>
    <cellStyle name="60% - Accent2 3 26 2" xfId="5946" xr:uid="{066BE52A-4C20-453C-B82E-AE9508E6C94D}"/>
    <cellStyle name="60% - Accent2 3 26 2 2" xfId="11658" xr:uid="{D0D45BA7-DAFF-45FD-B5C3-2CA806555137}"/>
    <cellStyle name="60% - Accent2 3 26 2 2 2" xfId="40336" xr:uid="{7158B0A5-45E0-4052-98E0-003717A717AD}"/>
    <cellStyle name="60% - Accent2 3 26 2 3" xfId="20511" xr:uid="{B43FAE5D-44D2-43C5-9641-8F686478924A}"/>
    <cellStyle name="60% - Accent2 3 26 2 3 2" xfId="49188" xr:uid="{2F138124-0CBC-45B3-9150-17A484A231D8}"/>
    <cellStyle name="60% - Accent2 3 26 2 4" xfId="34631" xr:uid="{ECEF0ED8-BF48-4AC8-B462-E46C72F7A593}"/>
    <cellStyle name="60% - Accent2 3 26 3" xfId="7363" xr:uid="{85337779-790A-4770-A5BE-9CED985B7B35}"/>
    <cellStyle name="60% - Accent2 3 26 3 2" xfId="13075" xr:uid="{A1C3C5CC-BF18-4756-BA19-C057D487034F}"/>
    <cellStyle name="60% - Accent2 3 26 3 2 2" xfId="41753" xr:uid="{879FBE3F-8A75-43D4-8909-E707483C56E7}"/>
    <cellStyle name="60% - Accent2 3 26 3 3" xfId="21928" xr:uid="{F87CAE40-9566-49D0-9DAE-EE1B8C8338A7}"/>
    <cellStyle name="60% - Accent2 3 26 3 3 2" xfId="50605" xr:uid="{71F42192-4589-44BF-A9C6-164EFCFC98F5}"/>
    <cellStyle name="60% - Accent2 3 26 3 4" xfId="36048" xr:uid="{EFB9B944-CA2E-4B39-A045-BE58A701603E}"/>
    <cellStyle name="60% - Accent2 3 26 4" xfId="8780" xr:uid="{E3EDF1CF-FF17-46C8-AA95-2442CFFB5534}"/>
    <cellStyle name="60% - Accent2 3 26 4 2" xfId="14492" xr:uid="{64D00D12-8C86-4A01-8DBE-4B51FE6BCBC5}"/>
    <cellStyle name="60% - Accent2 3 26 4 2 2" xfId="43170" xr:uid="{B72E13CE-58D3-4069-B890-1A2241A93BDB}"/>
    <cellStyle name="60% - Accent2 3 26 4 3" xfId="23345" xr:uid="{5B4BD2D6-02CD-4CBF-953A-D8268552FBEE}"/>
    <cellStyle name="60% - Accent2 3 26 4 3 2" xfId="52022" xr:uid="{9CB7002B-B620-4044-8F02-EFDCB7FC0B61}"/>
    <cellStyle name="60% - Accent2 3 26 4 4" xfId="37465" xr:uid="{DF62A1F4-A7CD-48EC-A511-9D8E7A97E566}"/>
    <cellStyle name="60% - Accent2 3 26 5" xfId="16007" xr:uid="{A8CC481C-7105-42CE-A5B4-0E7B8BC35138}"/>
    <cellStyle name="60% - Accent2 3 26 5 2" xfId="24860" xr:uid="{0C3B2034-48BE-4B74-9361-025FDB1C148C}"/>
    <cellStyle name="60% - Accent2 3 26 5 2 2" xfId="53537" xr:uid="{86EF3D36-07D3-4C32-A7EE-AEE08B1DA562}"/>
    <cellStyle name="60% - Accent2 3 26 5 3" xfId="44685" xr:uid="{F933E12E-CEEB-4226-A230-2EF8E65DE70D}"/>
    <cellStyle name="60% - Accent2 3 26 6" xfId="17566" xr:uid="{A4A35AD0-54BA-4FD4-88E6-2B674E4E494E}"/>
    <cellStyle name="60% - Accent2 3 26 6 2" xfId="26419" xr:uid="{C4CDF3B1-CA4B-4210-B5E4-6BD2B9A93D81}"/>
    <cellStyle name="60% - Accent2 3 26 6 2 2" xfId="55096" xr:uid="{88E4117E-66D1-47C9-991F-7FEAAB555B60}"/>
    <cellStyle name="60% - Accent2 3 26 6 3" xfId="46244" xr:uid="{97C6D36F-62D7-42F2-927D-0A07A5461498}"/>
    <cellStyle name="60% - Accent2 3 26 7" xfId="10307" xr:uid="{A223BA4B-BE4D-4A9A-A91B-C87D6E213E38}"/>
    <cellStyle name="60% - Accent2 3 26 7 2" xfId="28012" xr:uid="{695A9F2F-FF7E-4DB8-B6BB-6C60D7DBA8BB}"/>
    <cellStyle name="60% - Accent2 3 26 7 2 2" xfId="56689" xr:uid="{4C0AC93C-8E48-49F4-B5A6-D7AB6BCAF869}"/>
    <cellStyle name="60% - Accent2 3 26 7 3" xfId="38985" xr:uid="{364E4F63-CC02-43A8-9A88-4E32FA18263D}"/>
    <cellStyle name="60% - Accent2 3 26 8" xfId="19160" xr:uid="{EC0D7C22-F090-46E4-B697-C97B14BDE7AD}"/>
    <cellStyle name="60% - Accent2 3 26 8 2" xfId="47837" xr:uid="{37BF5274-A2E7-4947-8E29-19174CF36DE3}"/>
    <cellStyle name="60% - Accent2 3 26 9" xfId="33280" xr:uid="{81864AE8-95E7-4C3F-95A4-AFE646A9AAF9}"/>
    <cellStyle name="60% - Accent2 3 27" xfId="4617" xr:uid="{9545E404-309E-4611-A816-3646E3C28289}"/>
    <cellStyle name="60% - Accent2 3 27 2" xfId="5968" xr:uid="{91987433-8E85-4036-971C-FC84AA940636}"/>
    <cellStyle name="60% - Accent2 3 27 2 2" xfId="11680" xr:uid="{DDAB414B-42A2-4854-BC52-C689F5E6D287}"/>
    <cellStyle name="60% - Accent2 3 27 2 2 2" xfId="40358" xr:uid="{88544B12-8EA7-41C1-9FB7-04F04B51120A}"/>
    <cellStyle name="60% - Accent2 3 27 2 3" xfId="20533" xr:uid="{EB12112C-14AB-4B99-9E23-DBB5B5B1DF05}"/>
    <cellStyle name="60% - Accent2 3 27 2 3 2" xfId="49210" xr:uid="{8FD62236-458D-4177-8AF6-363040E40304}"/>
    <cellStyle name="60% - Accent2 3 27 2 4" xfId="34653" xr:uid="{01439ADD-A15D-44B6-91BA-E9027A3A38CD}"/>
    <cellStyle name="60% - Accent2 3 27 3" xfId="7385" xr:uid="{50A40FAA-B817-4080-85A5-EF4404C6A341}"/>
    <cellStyle name="60% - Accent2 3 27 3 2" xfId="13097" xr:uid="{5DB83223-0ED6-408F-B732-BB5CE766D9AB}"/>
    <cellStyle name="60% - Accent2 3 27 3 2 2" xfId="41775" xr:uid="{51612DD0-538F-4FF3-BD89-029FEF3AFE40}"/>
    <cellStyle name="60% - Accent2 3 27 3 3" xfId="21950" xr:uid="{7ED80152-26AA-4997-91A3-D6FA6AEAF23D}"/>
    <cellStyle name="60% - Accent2 3 27 3 3 2" xfId="50627" xr:uid="{3067A2B4-1B46-45BC-98AB-C4F81579031C}"/>
    <cellStyle name="60% - Accent2 3 27 3 4" xfId="36070" xr:uid="{D7398685-039E-4DA8-8EF0-3C7CB0ABE7E7}"/>
    <cellStyle name="60% - Accent2 3 27 4" xfId="8802" xr:uid="{DAA0A367-A0FE-48F2-8C57-A812D0A2F27F}"/>
    <cellStyle name="60% - Accent2 3 27 4 2" xfId="14514" xr:uid="{F8B21C5E-E030-4EA0-A44D-915F918B9384}"/>
    <cellStyle name="60% - Accent2 3 27 4 2 2" xfId="43192" xr:uid="{6ED6DA4A-7DFD-480E-96B1-F22345822536}"/>
    <cellStyle name="60% - Accent2 3 27 4 3" xfId="23367" xr:uid="{FC58EAFE-44A4-4552-8C17-B50172BBCCE8}"/>
    <cellStyle name="60% - Accent2 3 27 4 3 2" xfId="52044" xr:uid="{085F564A-16A4-4AF1-ACF6-7D6FC1C8B1EA}"/>
    <cellStyle name="60% - Accent2 3 27 4 4" xfId="37487" xr:uid="{B0AA73F6-7975-487F-A410-3551DF850129}"/>
    <cellStyle name="60% - Accent2 3 27 5" xfId="16029" xr:uid="{0DEC83CF-91FB-475D-BFFF-237D4BF60A5F}"/>
    <cellStyle name="60% - Accent2 3 27 5 2" xfId="24882" xr:uid="{051C9471-1F6D-4CCA-AAAA-459952544196}"/>
    <cellStyle name="60% - Accent2 3 27 5 2 2" xfId="53559" xr:uid="{9A3C0F8A-6A35-4325-AC5C-847AED947BD4}"/>
    <cellStyle name="60% - Accent2 3 27 5 3" xfId="44707" xr:uid="{9495F3E0-BD8D-42CB-8252-CCCEE2832875}"/>
    <cellStyle name="60% - Accent2 3 27 6" xfId="17588" xr:uid="{D679D833-CFC4-45BE-8411-F3D96C60EF1C}"/>
    <cellStyle name="60% - Accent2 3 27 6 2" xfId="26441" xr:uid="{09CADF39-6C5A-4ADE-A7B9-89609B14DDCB}"/>
    <cellStyle name="60% - Accent2 3 27 6 2 2" xfId="55118" xr:uid="{24F599B3-745A-49DF-AC7C-A4DBA66F99DF}"/>
    <cellStyle name="60% - Accent2 3 27 6 3" xfId="46266" xr:uid="{6B56E8F4-D10E-409D-8C21-44FBEDFC393B}"/>
    <cellStyle name="60% - Accent2 3 27 7" xfId="10329" xr:uid="{7DAB2BEC-D0BB-462F-A3DE-8291C3E5AD2B}"/>
    <cellStyle name="60% - Accent2 3 27 7 2" xfId="28034" xr:uid="{87F36899-2BA0-4539-B9B4-4C948EEE9574}"/>
    <cellStyle name="60% - Accent2 3 27 7 2 2" xfId="56711" xr:uid="{435B2378-8392-4269-B328-09DDDA8704BF}"/>
    <cellStyle name="60% - Accent2 3 27 7 3" xfId="39007" xr:uid="{22E2D611-2F22-408E-8EEE-2944403D679F}"/>
    <cellStyle name="60% - Accent2 3 27 8" xfId="19182" xr:uid="{8DF819C3-C802-45DA-8EBC-DAE5AE2B83AB}"/>
    <cellStyle name="60% - Accent2 3 27 8 2" xfId="47859" xr:uid="{BD2D8E26-440D-48AD-9A22-C9569ED822AF}"/>
    <cellStyle name="60% - Accent2 3 27 9" xfId="33302" xr:uid="{0F21F469-D69F-4F43-93B6-B7652DD4E578}"/>
    <cellStyle name="60% - Accent2 3 28" xfId="4639" xr:uid="{0E6A016A-8A49-4E83-B63C-38980759697A}"/>
    <cellStyle name="60% - Accent2 3 28 2" xfId="5990" xr:uid="{6F978D40-D9A9-4704-BBA8-DE4A821BA695}"/>
    <cellStyle name="60% - Accent2 3 28 2 2" xfId="11702" xr:uid="{8D019D71-CE2C-4483-870F-C2A9DFDC6229}"/>
    <cellStyle name="60% - Accent2 3 28 2 2 2" xfId="40380" xr:uid="{774F80D9-4A62-4894-8F1C-50C18D7211F5}"/>
    <cellStyle name="60% - Accent2 3 28 2 3" xfId="20555" xr:uid="{453838A0-9E29-4D98-8ED0-C14E8D4F3269}"/>
    <cellStyle name="60% - Accent2 3 28 2 3 2" xfId="49232" xr:uid="{F5E58C78-9830-451E-B2DA-E3011EB93107}"/>
    <cellStyle name="60% - Accent2 3 28 2 4" xfId="34675" xr:uid="{C7D5CC82-E735-4FC8-81EF-7D213E00BCBF}"/>
    <cellStyle name="60% - Accent2 3 28 3" xfId="7407" xr:uid="{ACBECC4A-8346-4EFB-9407-6768D10FB024}"/>
    <cellStyle name="60% - Accent2 3 28 3 2" xfId="13119" xr:uid="{7598C6F2-AEFC-4FB3-98D6-7F5369FED5A5}"/>
    <cellStyle name="60% - Accent2 3 28 3 2 2" xfId="41797" xr:uid="{15C7C19B-45C0-4A15-8F11-B0E4CFE61A9E}"/>
    <cellStyle name="60% - Accent2 3 28 3 3" xfId="21972" xr:uid="{D1C9013F-C552-4E08-B60C-DBF915BFF218}"/>
    <cellStyle name="60% - Accent2 3 28 3 3 2" xfId="50649" xr:uid="{D4C71EE6-2DBE-4358-8198-93C266D1B491}"/>
    <cellStyle name="60% - Accent2 3 28 3 4" xfId="36092" xr:uid="{9CEF5468-8A4A-4936-9CEF-1FCE8549BCC8}"/>
    <cellStyle name="60% - Accent2 3 28 4" xfId="8824" xr:uid="{C01DA6F7-44FB-419A-8C34-161B2484D9DD}"/>
    <cellStyle name="60% - Accent2 3 28 4 2" xfId="14536" xr:uid="{8BC8A168-98C6-449C-851E-6D615AB700DA}"/>
    <cellStyle name="60% - Accent2 3 28 4 2 2" xfId="43214" xr:uid="{2E8B33AA-C64C-4083-883E-2F22BC87200D}"/>
    <cellStyle name="60% - Accent2 3 28 4 3" xfId="23389" xr:uid="{88C55C60-B980-41D5-9465-67289059577A}"/>
    <cellStyle name="60% - Accent2 3 28 4 3 2" xfId="52066" xr:uid="{18B9EC4D-BDF5-44C4-AB8E-1163165E5FF2}"/>
    <cellStyle name="60% - Accent2 3 28 4 4" xfId="37509" xr:uid="{97D229D4-4D37-4412-ABA8-0D874AAB3B87}"/>
    <cellStyle name="60% - Accent2 3 28 5" xfId="16051" xr:uid="{440E8EE5-E393-4E2D-8E78-441AD97178E6}"/>
    <cellStyle name="60% - Accent2 3 28 5 2" xfId="24904" xr:uid="{22A9194C-683C-4581-BF56-F0D079D68122}"/>
    <cellStyle name="60% - Accent2 3 28 5 2 2" xfId="53581" xr:uid="{1BB59B66-F09D-411E-BDF1-B2B938F68C4D}"/>
    <cellStyle name="60% - Accent2 3 28 5 3" xfId="44729" xr:uid="{2BB8B881-94B9-4BD8-AA70-73F5589E9D7E}"/>
    <cellStyle name="60% - Accent2 3 28 6" xfId="17610" xr:uid="{ABDEAAE6-2307-4CD9-A599-FC3A3F23346A}"/>
    <cellStyle name="60% - Accent2 3 28 6 2" xfId="26463" xr:uid="{132F3D60-5D97-4F69-A094-E77C3BE7988B}"/>
    <cellStyle name="60% - Accent2 3 28 6 2 2" xfId="55140" xr:uid="{C0750F95-A3F2-4CA8-93D9-8058FABB2B83}"/>
    <cellStyle name="60% - Accent2 3 28 6 3" xfId="46288" xr:uid="{6E13BA7D-5025-4A11-A266-F0D4B5FDDA80}"/>
    <cellStyle name="60% - Accent2 3 28 7" xfId="10351" xr:uid="{CDB793F1-5778-4CB7-A752-4B27B9A363E3}"/>
    <cellStyle name="60% - Accent2 3 28 7 2" xfId="28056" xr:uid="{05103C8B-32C1-4C3E-9FA9-8A5B31A06A22}"/>
    <cellStyle name="60% - Accent2 3 28 7 2 2" xfId="56733" xr:uid="{788E5474-46DA-45B0-9E39-DAF8D189F61A}"/>
    <cellStyle name="60% - Accent2 3 28 7 3" xfId="39029" xr:uid="{5A2D8604-FD52-4CDD-88F7-16BFC58E8EFE}"/>
    <cellStyle name="60% - Accent2 3 28 8" xfId="19204" xr:uid="{D7C77BD0-5878-49C8-A52F-2CDDD24510FB}"/>
    <cellStyle name="60% - Accent2 3 28 8 2" xfId="47881" xr:uid="{50BFF59B-FFB7-4806-82F5-8980017DD003}"/>
    <cellStyle name="60% - Accent2 3 28 9" xfId="33324" xr:uid="{988AD774-7F99-49CC-8BB4-C99373D5C174}"/>
    <cellStyle name="60% - Accent2 3 29" xfId="4661" xr:uid="{6095AE74-903D-4355-BB1B-5E79EBA75AEE}"/>
    <cellStyle name="60% - Accent2 3 29 2" xfId="6012" xr:uid="{DD93969D-E724-48FE-AF58-294AECA3EB22}"/>
    <cellStyle name="60% - Accent2 3 29 2 2" xfId="11724" xr:uid="{833ABAC3-1D0E-478F-8357-7D34C83D65D6}"/>
    <cellStyle name="60% - Accent2 3 29 2 2 2" xfId="40402" xr:uid="{61040DBC-81D3-4836-83E9-A81A26168180}"/>
    <cellStyle name="60% - Accent2 3 29 2 3" xfId="20577" xr:uid="{0EBC7035-8FAC-4F82-87AD-5FEE7F6483E8}"/>
    <cellStyle name="60% - Accent2 3 29 2 3 2" xfId="49254" xr:uid="{416A9789-20F7-4E49-9BB4-BD2CABD6FDEF}"/>
    <cellStyle name="60% - Accent2 3 29 2 4" xfId="34697" xr:uid="{E93C22C8-A911-4263-AD6C-59D6856A007C}"/>
    <cellStyle name="60% - Accent2 3 29 3" xfId="7429" xr:uid="{9D97F4DC-5800-4B5E-B87D-65F09F939D4A}"/>
    <cellStyle name="60% - Accent2 3 29 3 2" xfId="13141" xr:uid="{53C3FE51-8715-45CF-BBCE-695016AB6D4A}"/>
    <cellStyle name="60% - Accent2 3 29 3 2 2" xfId="41819" xr:uid="{9B546766-8F89-492A-8F4B-38DF98BEB345}"/>
    <cellStyle name="60% - Accent2 3 29 3 3" xfId="21994" xr:uid="{B722B3B2-FA81-4146-8208-8C48AB03F8B1}"/>
    <cellStyle name="60% - Accent2 3 29 3 3 2" xfId="50671" xr:uid="{E66B22DB-4A6C-4B8D-B731-23CDD6A173BF}"/>
    <cellStyle name="60% - Accent2 3 29 3 4" xfId="36114" xr:uid="{CF834A92-776A-4A00-9C1C-76156DFE1EED}"/>
    <cellStyle name="60% - Accent2 3 29 4" xfId="8846" xr:uid="{740E9A6B-5F80-4B8D-8EB5-F82262805D0E}"/>
    <cellStyle name="60% - Accent2 3 29 4 2" xfId="14558" xr:uid="{B2088F27-28DC-47CA-8575-33C30AFB1095}"/>
    <cellStyle name="60% - Accent2 3 29 4 2 2" xfId="43236" xr:uid="{08C9AA9B-435F-4768-A0D7-CFAFFAC39948}"/>
    <cellStyle name="60% - Accent2 3 29 4 3" xfId="23411" xr:uid="{B3D24D06-785F-470A-9E62-56A5AC9EE937}"/>
    <cellStyle name="60% - Accent2 3 29 4 3 2" xfId="52088" xr:uid="{A12973DA-C235-4FEC-9A14-E2F7E67FB924}"/>
    <cellStyle name="60% - Accent2 3 29 4 4" xfId="37531" xr:uid="{0815631D-A5F5-424F-AC2F-86B62D0BB985}"/>
    <cellStyle name="60% - Accent2 3 29 5" xfId="16073" xr:uid="{2C6D605F-C562-4153-93F3-7142EDE15107}"/>
    <cellStyle name="60% - Accent2 3 29 5 2" xfId="24926" xr:uid="{8FFD0A71-103A-4AA9-B75A-47F53A5E55A2}"/>
    <cellStyle name="60% - Accent2 3 29 5 2 2" xfId="53603" xr:uid="{87D6DE88-2484-41E0-83FF-98E4CECD8E06}"/>
    <cellStyle name="60% - Accent2 3 29 5 3" xfId="44751" xr:uid="{6329F9AC-16B1-4993-AFD0-539F438763C5}"/>
    <cellStyle name="60% - Accent2 3 29 6" xfId="17632" xr:uid="{23BE11E3-CC4D-479A-AFA4-20148FC3433A}"/>
    <cellStyle name="60% - Accent2 3 29 6 2" xfId="26485" xr:uid="{3CB592A2-7DFA-4B11-8291-6188025C26DA}"/>
    <cellStyle name="60% - Accent2 3 29 6 2 2" xfId="55162" xr:uid="{711E692D-521D-4F28-BB03-D5D586092E8B}"/>
    <cellStyle name="60% - Accent2 3 29 6 3" xfId="46310" xr:uid="{91463D1A-949C-4D7B-B6B6-977FB6EEF9FE}"/>
    <cellStyle name="60% - Accent2 3 29 7" xfId="10373" xr:uid="{90DCA3F6-136E-4FA1-AB63-C01D57DF7E06}"/>
    <cellStyle name="60% - Accent2 3 29 7 2" xfId="28078" xr:uid="{A2E73BA9-C4A7-4AC4-A87D-348939A39812}"/>
    <cellStyle name="60% - Accent2 3 29 7 2 2" xfId="56755" xr:uid="{06B92564-5B0E-4D6C-A17A-FD6AFBCBB7A6}"/>
    <cellStyle name="60% - Accent2 3 29 7 3" xfId="39051" xr:uid="{AB71AB31-3CED-462B-A70C-73A3F84164CF}"/>
    <cellStyle name="60% - Accent2 3 29 8" xfId="19226" xr:uid="{6CC64E5E-9A7F-4E8C-8E3F-296EBFD4FFCD}"/>
    <cellStyle name="60% - Accent2 3 29 8 2" xfId="47903" xr:uid="{BC057AF0-4B76-4E99-9C10-5AEAD680DA2B}"/>
    <cellStyle name="60% - Accent2 3 29 9" xfId="33346" xr:uid="{629E408C-746A-43DB-9B9E-14B12D72C171}"/>
    <cellStyle name="60% - Accent2 3 3" xfId="284" xr:uid="{009DCFA9-5E94-402D-A2C4-72E8DE1CE13A}"/>
    <cellStyle name="60% - Accent2 3 3 10" xfId="4089" xr:uid="{B57367E3-1AF8-4A03-B07B-777698F01214}"/>
    <cellStyle name="60% - Accent2 3 3 10 2" xfId="32774" xr:uid="{B12FF054-3D5A-4C8E-9E4A-0DDB2E27E9C4}"/>
    <cellStyle name="60% - Accent2 3 3 11" xfId="9801" xr:uid="{70CB8A12-3275-477D-BF25-C257011D3A2A}"/>
    <cellStyle name="60% - Accent2 3 3 11 2" xfId="38479" xr:uid="{BBBF2B7C-2927-48B8-A4DC-327633F596A1}"/>
    <cellStyle name="60% - Accent2 3 3 12" xfId="18654" xr:uid="{2DEA774C-08F8-4A70-8980-8DAFC27E8171}"/>
    <cellStyle name="60% - Accent2 3 3 12 2" xfId="47331" xr:uid="{694929E7-CDE2-48F3-9D06-359F2517BE27}"/>
    <cellStyle name="60% - Accent2 3 3 13" xfId="29198" xr:uid="{5DC5EB9E-1663-4229-A84D-62B9166CFBBC}"/>
    <cellStyle name="60% - Accent2 3 3 2" xfId="359" xr:uid="{600E74D8-E0AA-4385-8EB4-9FBE5BF36918}"/>
    <cellStyle name="60% - Accent2 3 3 2 2" xfId="2326" xr:uid="{EB999289-509A-4DA1-8569-2B43D40C76B6}"/>
    <cellStyle name="60% - Accent2 3 3 2 2 2" xfId="31066" xr:uid="{60FF6ECF-9555-47D1-B6F1-12DAC6A93715}"/>
    <cellStyle name="60% - Accent2 3 3 2 3" xfId="5440" xr:uid="{ACACB000-280D-4321-BE43-B6650FEA736F}"/>
    <cellStyle name="60% - Accent2 3 3 2 3 2" xfId="34125" xr:uid="{6886C4BA-A436-45E0-8707-6E5A7E0A6636}"/>
    <cellStyle name="60% - Accent2 3 3 2 4" xfId="11152" xr:uid="{F5B54E52-E92B-4D01-98F5-7A0C0D3523FF}"/>
    <cellStyle name="60% - Accent2 3 3 2 4 2" xfId="39830" xr:uid="{2DA79543-D66B-4EAC-9A61-B2FD0A895264}"/>
    <cellStyle name="60% - Accent2 3 3 2 5" xfId="20005" xr:uid="{412323D2-3346-4B72-900C-7EFB0D856484}"/>
    <cellStyle name="60% - Accent2 3 3 2 5 2" xfId="48682" xr:uid="{1BFCAA0D-6938-4B89-8505-1EBAA6E232ED}"/>
    <cellStyle name="60% - Accent2 3 3 2 6" xfId="29273" xr:uid="{8A783167-758C-4449-9B50-CAC617F50EE2}"/>
    <cellStyle name="60% - Accent2 3 3 3" xfId="468" xr:uid="{49311E4F-3CBD-46E9-8569-8E626BBEEB6C}"/>
    <cellStyle name="60% - Accent2 3 3 3 2" xfId="2422" xr:uid="{0BE1B2B6-60DF-486C-9F56-1EBF84653A76}"/>
    <cellStyle name="60% - Accent2 3 3 3 2 2" xfId="31162" xr:uid="{308F846E-06E1-448B-BA85-FE5DA6EA46E9}"/>
    <cellStyle name="60% - Accent2 3 3 3 3" xfId="6857" xr:uid="{5FD7FC26-6D78-4F15-9EFA-B25CD36FC6FC}"/>
    <cellStyle name="60% - Accent2 3 3 3 3 2" xfId="35542" xr:uid="{D13A3DB5-0B45-4E87-AE1B-404B8BC62575}"/>
    <cellStyle name="60% - Accent2 3 3 3 4" xfId="12569" xr:uid="{DDE6DF7E-3367-407F-AB4B-5A10EF8BC00C}"/>
    <cellStyle name="60% - Accent2 3 3 3 4 2" xfId="41247" xr:uid="{907DD023-BABE-4E4A-AD0C-EF1B569A1C7E}"/>
    <cellStyle name="60% - Accent2 3 3 3 5" xfId="21422" xr:uid="{E2173E9F-26D1-4EAB-BCC7-F43472C789EE}"/>
    <cellStyle name="60% - Accent2 3 3 3 5 2" xfId="50099" xr:uid="{833EBE2E-AB3C-430E-B855-6E137CF3927D}"/>
    <cellStyle name="60% - Accent2 3 3 3 6" xfId="29369" xr:uid="{2847070F-E742-416A-8992-FE3F60D3B862}"/>
    <cellStyle name="60% - Accent2 3 3 4" xfId="587" xr:uid="{C7EE4284-FD1E-4F01-8221-0E40165B620D}"/>
    <cellStyle name="60% - Accent2 3 3 4 2" xfId="2541" xr:uid="{D78FE270-B85A-4612-B1F8-C14B02A8C57E}"/>
    <cellStyle name="60% - Accent2 3 3 4 2 2" xfId="31281" xr:uid="{4E44F066-0963-42B7-8925-A8566E3C5B81}"/>
    <cellStyle name="60% - Accent2 3 3 4 3" xfId="8274" xr:uid="{F3A49F75-F5F1-4D96-ADE7-D4CA9EF85F4F}"/>
    <cellStyle name="60% - Accent2 3 3 4 3 2" xfId="36959" xr:uid="{66E0D3ED-E60A-4054-B511-0F24D2B9C181}"/>
    <cellStyle name="60% - Accent2 3 3 4 4" xfId="13986" xr:uid="{1737DE11-8626-4251-8B71-3AF5D3DC2277}"/>
    <cellStyle name="60% - Accent2 3 3 4 4 2" xfId="42664" xr:uid="{E7426D15-8641-41A5-8217-D633E99523E2}"/>
    <cellStyle name="60% - Accent2 3 3 4 5" xfId="22839" xr:uid="{D99EC780-757A-4578-829E-D12A5E07CAA8}"/>
    <cellStyle name="60% - Accent2 3 3 4 5 2" xfId="51516" xr:uid="{A47F2B09-56F8-4E49-9B87-4F8E14CACF4D}"/>
    <cellStyle name="60% - Accent2 3 3 4 6" xfId="29488" xr:uid="{D054C903-B0BB-4521-84D3-4B0671B3C866}"/>
    <cellStyle name="60% - Accent2 3 3 5" xfId="728" xr:uid="{400FA154-78E9-4B0A-B196-C53C4CED97C6}"/>
    <cellStyle name="60% - Accent2 3 3 5 2" xfId="2682" xr:uid="{D39921AF-BFAB-4AC9-925C-1BC0482495E5}"/>
    <cellStyle name="60% - Accent2 3 3 5 2 2" xfId="31422" xr:uid="{A9B968F5-1469-4610-8BF0-388B293FA30A}"/>
    <cellStyle name="60% - Accent2 3 3 5 3" xfId="15501" xr:uid="{0F6565BD-8F28-45D7-A14A-11F3796A1039}"/>
    <cellStyle name="60% - Accent2 3 3 5 3 2" xfId="44179" xr:uid="{83DEF7F7-AD97-48C6-8EAA-4D3336031DFF}"/>
    <cellStyle name="60% - Accent2 3 3 5 4" xfId="24354" xr:uid="{2556BE70-26D9-45D3-B690-95D114875B91}"/>
    <cellStyle name="60% - Accent2 3 3 5 4 2" xfId="53031" xr:uid="{E066956F-2EF4-4F52-B4F0-42378E052459}"/>
    <cellStyle name="60% - Accent2 3 3 5 5" xfId="29629" xr:uid="{2477B8C4-09BC-4C16-8D37-2592C5A6543C}"/>
    <cellStyle name="60% - Accent2 3 3 6" xfId="1001" xr:uid="{3EE5D6B7-4825-4DAD-95DC-0AE7E876658C}"/>
    <cellStyle name="60% - Accent2 3 3 6 2" xfId="2955" xr:uid="{FB32DF5A-E7F0-4E98-BDAE-A728E26B8599}"/>
    <cellStyle name="60% - Accent2 3 3 6 2 2" xfId="31695" xr:uid="{5BB1100A-32C5-47D1-B32B-2DD0C07F5953}"/>
    <cellStyle name="60% - Accent2 3 3 6 3" xfId="17060" xr:uid="{972CDEF8-663A-4362-97F7-505BE101B7A7}"/>
    <cellStyle name="60% - Accent2 3 3 6 3 2" xfId="45738" xr:uid="{5F352D32-79E8-4704-858F-85198DAE947B}"/>
    <cellStyle name="60% - Accent2 3 3 6 4" xfId="25913" xr:uid="{5B23FE24-1F0F-485D-8A7F-38CBCF12359A}"/>
    <cellStyle name="60% - Accent2 3 3 6 4 2" xfId="54590" xr:uid="{6C964501-7E5D-4BD9-9788-EBDB86C3AADA}"/>
    <cellStyle name="60% - Accent2 3 3 6 5" xfId="29902" xr:uid="{D7981B7E-E937-4D86-B28C-DB8E6C0B7FFE}"/>
    <cellStyle name="60% - Accent2 3 3 7" xfId="1296" xr:uid="{2770C430-CA38-41FD-AAE4-D567FC23D2DE}"/>
    <cellStyle name="60% - Accent2 3 3 7 2" xfId="3250" xr:uid="{10CFFD66-C634-4E79-8259-03E2AD1D55A6}"/>
    <cellStyle name="60% - Accent2 3 3 7 2 2" xfId="31990" xr:uid="{BC0798C0-AB73-44B0-9BE7-941A318DD085}"/>
    <cellStyle name="60% - Accent2 3 3 7 3" xfId="27506" xr:uid="{527CAE36-FC8A-4948-B179-69A4866EF38E}"/>
    <cellStyle name="60% - Accent2 3 3 7 3 2" xfId="56183" xr:uid="{5F83346A-268B-4D06-8DDB-9AEA7F6A3BE0}"/>
    <cellStyle name="60% - Accent2 3 3 7 4" xfId="30197" xr:uid="{AE5FB63C-BB7D-4468-BF34-E0EA14E7F177}"/>
    <cellStyle name="60% - Accent2 3 3 8" xfId="1635" xr:uid="{BC54ED2A-EDAE-4AAD-9AF3-2417769F2C1E}"/>
    <cellStyle name="60% - Accent2 3 3 8 2" xfId="3589" xr:uid="{7D26DD13-D6DD-4EE6-A944-E7C6F21BBD0B}"/>
    <cellStyle name="60% - Accent2 3 3 8 2 2" xfId="32329" xr:uid="{14F6A11B-3596-40F5-9888-2ED9A1977D79}"/>
    <cellStyle name="60% - Accent2 3 3 8 3" xfId="30536" xr:uid="{80E0DF45-B066-4EE8-8470-C2521EC7EEBB}"/>
    <cellStyle name="60% - Accent2 3 3 9" xfId="2251" xr:uid="{05FB08C3-5175-4781-94CB-3D8B9C1716C9}"/>
    <cellStyle name="60% - Accent2 3 3 9 2" xfId="30991" xr:uid="{5454D77B-CEB5-400B-B4CF-8810B25EF0D8}"/>
    <cellStyle name="60% - Accent2 3 30" xfId="4683" xr:uid="{1887DBCB-2646-4623-BB9A-49531D6B8CCE}"/>
    <cellStyle name="60% - Accent2 3 30 2" xfId="6034" xr:uid="{5D62EC14-20C3-4DB7-AA43-656772E488E6}"/>
    <cellStyle name="60% - Accent2 3 30 2 2" xfId="11746" xr:uid="{2E38B9D2-8989-4AE5-8C94-9AF32679965C}"/>
    <cellStyle name="60% - Accent2 3 30 2 2 2" xfId="40424" xr:uid="{0F0B3D9D-51DD-49C8-82F6-4A074F966316}"/>
    <cellStyle name="60% - Accent2 3 30 2 3" xfId="20599" xr:uid="{EC419E7F-1AB1-4C70-9FCD-A997AF557E06}"/>
    <cellStyle name="60% - Accent2 3 30 2 3 2" xfId="49276" xr:uid="{0FB602A7-0B04-46C9-AEEA-1FDB78C338FA}"/>
    <cellStyle name="60% - Accent2 3 30 2 4" xfId="34719" xr:uid="{586C20A4-DCB7-4DF4-AD58-EDD6E9C51D39}"/>
    <cellStyle name="60% - Accent2 3 30 3" xfId="7451" xr:uid="{1BF808E0-214A-498D-8E2C-A319810C4AA3}"/>
    <cellStyle name="60% - Accent2 3 30 3 2" xfId="13163" xr:uid="{4F619E15-ED2F-4FAF-B891-F790C128A74C}"/>
    <cellStyle name="60% - Accent2 3 30 3 2 2" xfId="41841" xr:uid="{A410328B-1390-4963-99CD-772A3EDAA6D5}"/>
    <cellStyle name="60% - Accent2 3 30 3 3" xfId="22016" xr:uid="{83B6CC3A-39D4-46AE-99A6-BC6399DF1093}"/>
    <cellStyle name="60% - Accent2 3 30 3 3 2" xfId="50693" xr:uid="{5A106FE4-9D14-46E8-8E64-4E0D90B72D7B}"/>
    <cellStyle name="60% - Accent2 3 30 3 4" xfId="36136" xr:uid="{4D63C0A0-9A95-4BE6-8F19-8C34141E7085}"/>
    <cellStyle name="60% - Accent2 3 30 4" xfId="8868" xr:uid="{A65DB23A-038A-4D8F-AD3B-FE71F38D4AB3}"/>
    <cellStyle name="60% - Accent2 3 30 4 2" xfId="14580" xr:uid="{C829FF86-5DA3-4633-A6F0-92997D46BCAB}"/>
    <cellStyle name="60% - Accent2 3 30 4 2 2" xfId="43258" xr:uid="{9E2A385C-D929-4B9D-AA2E-ADDC5612B706}"/>
    <cellStyle name="60% - Accent2 3 30 4 3" xfId="23433" xr:uid="{D12815A8-29F4-4A30-A481-308E66F8ECB6}"/>
    <cellStyle name="60% - Accent2 3 30 4 3 2" xfId="52110" xr:uid="{95DE68E7-799D-4481-A866-04A728AE3752}"/>
    <cellStyle name="60% - Accent2 3 30 4 4" xfId="37553" xr:uid="{35125EC8-B941-469F-B3A5-CB631B3482FE}"/>
    <cellStyle name="60% - Accent2 3 30 5" xfId="16095" xr:uid="{AB3AE00B-1EBE-49F8-B23C-0EE8641ABF64}"/>
    <cellStyle name="60% - Accent2 3 30 5 2" xfId="24948" xr:uid="{4B2F2F73-9D60-45E9-832E-C9FD1DA5E4B4}"/>
    <cellStyle name="60% - Accent2 3 30 5 2 2" xfId="53625" xr:uid="{80D64A4F-0A1A-4216-B2A7-347A2C422910}"/>
    <cellStyle name="60% - Accent2 3 30 5 3" xfId="44773" xr:uid="{FE4EA5A5-1FD6-4E50-8569-D0B4D9D9DA19}"/>
    <cellStyle name="60% - Accent2 3 30 6" xfId="17654" xr:uid="{8F429AA2-5B34-46F5-AC38-243A511BC7A1}"/>
    <cellStyle name="60% - Accent2 3 30 6 2" xfId="26507" xr:uid="{C76FF753-A6DB-4E31-8F9F-822C8E712996}"/>
    <cellStyle name="60% - Accent2 3 30 6 2 2" xfId="55184" xr:uid="{6944779D-7402-41E1-AF11-5D3E6685A637}"/>
    <cellStyle name="60% - Accent2 3 30 6 3" xfId="46332" xr:uid="{68FD774A-0568-430D-A16A-14665E3608C2}"/>
    <cellStyle name="60% - Accent2 3 30 7" xfId="10395" xr:uid="{6D9AE836-D472-4903-85D0-C7901850A196}"/>
    <cellStyle name="60% - Accent2 3 30 7 2" xfId="28100" xr:uid="{5A04A9E2-000D-4812-8217-91FA9F0AB85A}"/>
    <cellStyle name="60% - Accent2 3 30 7 2 2" xfId="56777" xr:uid="{89BB5A27-2F48-4E5A-98C2-F9845A930297}"/>
    <cellStyle name="60% - Accent2 3 30 7 3" xfId="39073" xr:uid="{A5629D19-C705-404A-A435-6EFD85FAA41B}"/>
    <cellStyle name="60% - Accent2 3 30 8" xfId="19248" xr:uid="{3D07C03E-C18C-4F2F-99E3-46E51E90DD94}"/>
    <cellStyle name="60% - Accent2 3 30 8 2" xfId="47925" xr:uid="{AFD7C53A-CB3D-4CB0-9854-10B025221C5C}"/>
    <cellStyle name="60% - Accent2 3 30 9" xfId="33368" xr:uid="{9DC65957-4B21-43D9-9710-532355CA1FF0}"/>
    <cellStyle name="60% - Accent2 3 31" xfId="4705" xr:uid="{F68A967F-A8BD-4EB2-BEE3-3794472DA682}"/>
    <cellStyle name="60% - Accent2 3 31 2" xfId="6056" xr:uid="{40621476-4A01-48A4-8FE4-A8C1E60649E6}"/>
    <cellStyle name="60% - Accent2 3 31 2 2" xfId="11768" xr:uid="{CA981CD6-B8B8-4397-BF35-5C484E4CFE8C}"/>
    <cellStyle name="60% - Accent2 3 31 2 2 2" xfId="40446" xr:uid="{27E3F082-7A9D-454F-A643-6DF9C9F6E98C}"/>
    <cellStyle name="60% - Accent2 3 31 2 3" xfId="20621" xr:uid="{3DD04AE2-46A1-4730-A295-2745860F7D08}"/>
    <cellStyle name="60% - Accent2 3 31 2 3 2" xfId="49298" xr:uid="{C7EC57B3-3DE9-44B8-B395-06CCA50FC788}"/>
    <cellStyle name="60% - Accent2 3 31 2 4" xfId="34741" xr:uid="{3BD32F63-D412-41A0-9D03-78230439A126}"/>
    <cellStyle name="60% - Accent2 3 31 3" xfId="7473" xr:uid="{E02038F5-1546-4C6B-9FAF-77FE2DE72471}"/>
    <cellStyle name="60% - Accent2 3 31 3 2" xfId="13185" xr:uid="{C5EE347E-F0D1-4FF7-8328-A0512223A8AB}"/>
    <cellStyle name="60% - Accent2 3 31 3 2 2" xfId="41863" xr:uid="{8D01C45B-F1A2-4258-AB58-96480A0ACC67}"/>
    <cellStyle name="60% - Accent2 3 31 3 3" xfId="22038" xr:uid="{EFDA1A3F-ADB0-4B06-8EC8-2CBA6A223F3E}"/>
    <cellStyle name="60% - Accent2 3 31 3 3 2" xfId="50715" xr:uid="{A36F1890-611E-49F4-8021-65CF9AFD0DAB}"/>
    <cellStyle name="60% - Accent2 3 31 3 4" xfId="36158" xr:uid="{5D5CC01B-3784-467C-81EA-AC5E4BEF6FC4}"/>
    <cellStyle name="60% - Accent2 3 31 4" xfId="8890" xr:uid="{9348BF5F-759D-4A07-81D7-2079283A93B9}"/>
    <cellStyle name="60% - Accent2 3 31 4 2" xfId="14602" xr:uid="{3160370A-EE78-4C54-9355-032EC44BA7C5}"/>
    <cellStyle name="60% - Accent2 3 31 4 2 2" xfId="43280" xr:uid="{6E2F6994-86B6-4D10-B7A5-AF0E2EB4FF92}"/>
    <cellStyle name="60% - Accent2 3 31 4 3" xfId="23455" xr:uid="{1D5FEE91-B582-4262-8D25-A5149EFE745F}"/>
    <cellStyle name="60% - Accent2 3 31 4 3 2" xfId="52132" xr:uid="{D331FB25-ACE0-4DC8-A5B0-0F07CF3A402A}"/>
    <cellStyle name="60% - Accent2 3 31 4 4" xfId="37575" xr:uid="{AB0F68E0-388D-4BE6-A4C7-A1EEC8F89C66}"/>
    <cellStyle name="60% - Accent2 3 31 5" xfId="16117" xr:uid="{4296D138-8EFB-44A5-A9F7-40AB03D8056E}"/>
    <cellStyle name="60% - Accent2 3 31 5 2" xfId="24970" xr:uid="{EAAB81C2-8282-43ED-BAD5-48253DD82E2D}"/>
    <cellStyle name="60% - Accent2 3 31 5 2 2" xfId="53647" xr:uid="{6EB64192-BEAA-47CF-BAC2-D98A1FEA8B9F}"/>
    <cellStyle name="60% - Accent2 3 31 5 3" xfId="44795" xr:uid="{33F4B42E-0637-47AE-A915-8A7884CB1136}"/>
    <cellStyle name="60% - Accent2 3 31 6" xfId="17676" xr:uid="{60006982-EC8C-4CE5-9F53-131FED6EEAF7}"/>
    <cellStyle name="60% - Accent2 3 31 6 2" xfId="26529" xr:uid="{124282B4-73DD-46BC-B1B1-40E4E6B1A31E}"/>
    <cellStyle name="60% - Accent2 3 31 6 2 2" xfId="55206" xr:uid="{178C61E5-6FE5-46CF-A558-E9C2191A2288}"/>
    <cellStyle name="60% - Accent2 3 31 6 3" xfId="46354" xr:uid="{75C353AC-6295-498C-A6A9-D95FA59CCE2E}"/>
    <cellStyle name="60% - Accent2 3 31 7" xfId="10417" xr:uid="{643364A1-2E1A-4FA5-A51C-C94B00854152}"/>
    <cellStyle name="60% - Accent2 3 31 7 2" xfId="28122" xr:uid="{C9508D93-6054-4B2A-85E0-227FED8A9103}"/>
    <cellStyle name="60% - Accent2 3 31 7 2 2" xfId="56799" xr:uid="{08E0E66F-6B6E-4511-A400-BA60215861E7}"/>
    <cellStyle name="60% - Accent2 3 31 7 3" xfId="39095" xr:uid="{F047F7F7-83B5-4981-868A-14AE2E94FB9C}"/>
    <cellStyle name="60% - Accent2 3 31 8" xfId="19270" xr:uid="{6200A3D7-D678-484B-9506-AB65B955EC56}"/>
    <cellStyle name="60% - Accent2 3 31 8 2" xfId="47947" xr:uid="{29F14DFE-A470-45C3-9811-7674C4FEBE0E}"/>
    <cellStyle name="60% - Accent2 3 31 9" xfId="33390" xr:uid="{BBB1551A-88EE-4B72-BE9C-8E5B7A081DCD}"/>
    <cellStyle name="60% - Accent2 3 32" xfId="4727" xr:uid="{D91B4A28-EAA9-4C6A-9A88-1180C0D12AF8}"/>
    <cellStyle name="60% - Accent2 3 32 2" xfId="6078" xr:uid="{2832DB69-01D7-4580-8380-1CDFD1EB7104}"/>
    <cellStyle name="60% - Accent2 3 32 2 2" xfId="11790" xr:uid="{2AC57396-E2F8-44C9-B1B8-11891CFD355E}"/>
    <cellStyle name="60% - Accent2 3 32 2 2 2" xfId="40468" xr:uid="{E76267A0-ACE3-4993-B2A1-80BAD0C6D315}"/>
    <cellStyle name="60% - Accent2 3 32 2 3" xfId="20643" xr:uid="{D9F14D61-F11F-426E-9C5E-779C9726F5E9}"/>
    <cellStyle name="60% - Accent2 3 32 2 3 2" xfId="49320" xr:uid="{4FD81CE6-30B5-473B-84F5-301782A520E1}"/>
    <cellStyle name="60% - Accent2 3 32 2 4" xfId="34763" xr:uid="{D3E74735-2D0D-4BEF-B3F6-A9BEA9A24A4E}"/>
    <cellStyle name="60% - Accent2 3 32 3" xfId="7495" xr:uid="{FB376010-5E9A-44B5-87D9-AF82153B98ED}"/>
    <cellStyle name="60% - Accent2 3 32 3 2" xfId="13207" xr:uid="{F40D3333-02A8-4D09-9F5F-0EF669110BE4}"/>
    <cellStyle name="60% - Accent2 3 32 3 2 2" xfId="41885" xr:uid="{475A4D28-9C20-4E55-9ACB-EA878EF2646B}"/>
    <cellStyle name="60% - Accent2 3 32 3 3" xfId="22060" xr:uid="{7EBF77FC-F54D-428B-986E-CD5D801D273C}"/>
    <cellStyle name="60% - Accent2 3 32 3 3 2" xfId="50737" xr:uid="{5BB48F7B-82C1-496B-9521-537B277BFEEB}"/>
    <cellStyle name="60% - Accent2 3 32 3 4" xfId="36180" xr:uid="{362490F7-E47F-491D-B1D4-51E8CDD3BB1E}"/>
    <cellStyle name="60% - Accent2 3 32 4" xfId="8912" xr:uid="{E6726641-6A6F-40C9-B767-3C03C17EE1B9}"/>
    <cellStyle name="60% - Accent2 3 32 4 2" xfId="14624" xr:uid="{E491B9F6-BDC7-402F-8829-7AC1B77027D7}"/>
    <cellStyle name="60% - Accent2 3 32 4 2 2" xfId="43302" xr:uid="{997DBBF3-4CD6-4511-8017-71F40C5FD190}"/>
    <cellStyle name="60% - Accent2 3 32 4 3" xfId="23477" xr:uid="{2205243C-AB76-4116-90CB-F472B142E8FC}"/>
    <cellStyle name="60% - Accent2 3 32 4 3 2" xfId="52154" xr:uid="{96991947-681A-4374-9DAB-E94AF2825CFF}"/>
    <cellStyle name="60% - Accent2 3 32 4 4" xfId="37597" xr:uid="{1FE2DC53-D510-4E42-A1B9-377F6CB88F2C}"/>
    <cellStyle name="60% - Accent2 3 32 5" xfId="16139" xr:uid="{5ACF77D0-2641-4623-BC6C-72D97840416B}"/>
    <cellStyle name="60% - Accent2 3 32 5 2" xfId="24992" xr:uid="{588AFCEA-5B67-4DEF-9FBC-2CD51C8000D2}"/>
    <cellStyle name="60% - Accent2 3 32 5 2 2" xfId="53669" xr:uid="{A359942E-945A-4856-A82D-A771EBF7B977}"/>
    <cellStyle name="60% - Accent2 3 32 5 3" xfId="44817" xr:uid="{4B8D6D38-7093-478F-AF56-9BCF0670FD7D}"/>
    <cellStyle name="60% - Accent2 3 32 6" xfId="17698" xr:uid="{A9017C27-FE98-466C-B92A-063268C9EB44}"/>
    <cellStyle name="60% - Accent2 3 32 6 2" xfId="26551" xr:uid="{1C0C7245-793E-4E23-8EDE-2E037154D3BE}"/>
    <cellStyle name="60% - Accent2 3 32 6 2 2" xfId="55228" xr:uid="{7FA79D36-7728-42FC-8DF1-1EF3BC711A8E}"/>
    <cellStyle name="60% - Accent2 3 32 6 3" xfId="46376" xr:uid="{3307FE5F-2AD9-410E-BEE7-02563D8D1FC0}"/>
    <cellStyle name="60% - Accent2 3 32 7" xfId="10439" xr:uid="{51E004AF-EF53-4034-97AE-C90D135EA7C8}"/>
    <cellStyle name="60% - Accent2 3 32 7 2" xfId="28144" xr:uid="{6F4647B6-83DA-474E-BA40-601934D0B07C}"/>
    <cellStyle name="60% - Accent2 3 32 7 2 2" xfId="56821" xr:uid="{CE35959B-6CD3-4A6A-9114-92C2DE77C490}"/>
    <cellStyle name="60% - Accent2 3 32 7 3" xfId="39117" xr:uid="{FFE9B09F-F5B6-4FCF-81A6-AE97E19EA0FE}"/>
    <cellStyle name="60% - Accent2 3 32 8" xfId="19292" xr:uid="{B19AD895-2EE8-42ED-967A-EF4FC7E80A09}"/>
    <cellStyle name="60% - Accent2 3 32 8 2" xfId="47969" xr:uid="{903487D7-7214-4E12-80E7-B1D62CF6F881}"/>
    <cellStyle name="60% - Accent2 3 32 9" xfId="33412" xr:uid="{784D8261-E9CE-4D49-87B6-470F15426E60}"/>
    <cellStyle name="60% - Accent2 3 33" xfId="4749" xr:uid="{76007C95-48EB-45D9-AAD8-707F721BBB8B}"/>
    <cellStyle name="60% - Accent2 3 33 2" xfId="6100" xr:uid="{2CF340FA-93FC-4A6D-9B15-295030A9FDED}"/>
    <cellStyle name="60% - Accent2 3 33 2 2" xfId="11812" xr:uid="{CB3D2AA0-3726-4F1E-AF19-51356828319C}"/>
    <cellStyle name="60% - Accent2 3 33 2 2 2" xfId="40490" xr:uid="{FA9A7BC8-55BD-4410-BCFF-F15CB825E923}"/>
    <cellStyle name="60% - Accent2 3 33 2 3" xfId="20665" xr:uid="{D03CB296-1A19-49C3-AC56-03B9270A4A48}"/>
    <cellStyle name="60% - Accent2 3 33 2 3 2" xfId="49342" xr:uid="{1577FF2F-183D-48A4-B572-49534D707787}"/>
    <cellStyle name="60% - Accent2 3 33 2 4" xfId="34785" xr:uid="{3D2613C9-A7D0-4DDD-89EB-1AC288A818AB}"/>
    <cellStyle name="60% - Accent2 3 33 3" xfId="7517" xr:uid="{938001F0-4A41-44F8-B330-A97EA69A9BA3}"/>
    <cellStyle name="60% - Accent2 3 33 3 2" xfId="13229" xr:uid="{623CFB13-8895-416A-BB2D-EEBC3794AE6B}"/>
    <cellStyle name="60% - Accent2 3 33 3 2 2" xfId="41907" xr:uid="{0B8345C1-761A-495A-9A0C-7FA588A6BC5F}"/>
    <cellStyle name="60% - Accent2 3 33 3 3" xfId="22082" xr:uid="{FD3B0759-BEB6-4138-87BA-9FC072CC99F9}"/>
    <cellStyle name="60% - Accent2 3 33 3 3 2" xfId="50759" xr:uid="{218631B5-C167-48FD-9FC3-C39A37DBA420}"/>
    <cellStyle name="60% - Accent2 3 33 3 4" xfId="36202" xr:uid="{0D79C294-D00E-4F2C-B868-BBFEAD6E1794}"/>
    <cellStyle name="60% - Accent2 3 33 4" xfId="8934" xr:uid="{38C231A2-F465-4FEA-9AE7-3A97D9C94D79}"/>
    <cellStyle name="60% - Accent2 3 33 4 2" xfId="14646" xr:uid="{C765DCA1-3E4B-414E-BF92-3273714D41BF}"/>
    <cellStyle name="60% - Accent2 3 33 4 2 2" xfId="43324" xr:uid="{A6A6359F-2D0A-43CD-8868-4FC05C6AA762}"/>
    <cellStyle name="60% - Accent2 3 33 4 3" xfId="23499" xr:uid="{7336ADD7-CD00-4BB8-8AA6-71D907447F3F}"/>
    <cellStyle name="60% - Accent2 3 33 4 3 2" xfId="52176" xr:uid="{CD4CBFE5-9A8C-429D-A320-C55E82838835}"/>
    <cellStyle name="60% - Accent2 3 33 4 4" xfId="37619" xr:uid="{0926F600-5858-40D7-B5BC-D81C4C29AC11}"/>
    <cellStyle name="60% - Accent2 3 33 5" xfId="16161" xr:uid="{BBB18D5C-30F4-4D99-9C6A-21D4AB09754F}"/>
    <cellStyle name="60% - Accent2 3 33 5 2" xfId="25014" xr:uid="{C72D645A-2267-4D57-9114-3EB00083CE87}"/>
    <cellStyle name="60% - Accent2 3 33 5 2 2" xfId="53691" xr:uid="{6A4B748A-AA0D-4259-BDB4-ABE6E2A52B35}"/>
    <cellStyle name="60% - Accent2 3 33 5 3" xfId="44839" xr:uid="{2D237C09-650F-4B9B-93A1-E2F1832B9F06}"/>
    <cellStyle name="60% - Accent2 3 33 6" xfId="17720" xr:uid="{2FE65C84-4BC5-4923-9E5F-4411590064CA}"/>
    <cellStyle name="60% - Accent2 3 33 6 2" xfId="26573" xr:uid="{834B7237-E5F8-47CB-A4B0-416026EB8817}"/>
    <cellStyle name="60% - Accent2 3 33 6 2 2" xfId="55250" xr:uid="{9232E458-98B6-4495-97B9-98A7ABE5837D}"/>
    <cellStyle name="60% - Accent2 3 33 6 3" xfId="46398" xr:uid="{21A46C7F-6D2D-463E-9D04-2EB613EAE829}"/>
    <cellStyle name="60% - Accent2 3 33 7" xfId="10461" xr:uid="{A35D2652-D97E-4D07-9CA7-ACE160935669}"/>
    <cellStyle name="60% - Accent2 3 33 7 2" xfId="28166" xr:uid="{60754589-6651-4ACF-ADFB-691C3018BDD6}"/>
    <cellStyle name="60% - Accent2 3 33 7 2 2" xfId="56843" xr:uid="{6AE46FA3-F063-4704-93FA-E0DDA9A6F383}"/>
    <cellStyle name="60% - Accent2 3 33 7 3" xfId="39139" xr:uid="{860A853C-ECFE-4166-B930-5A91C40F045F}"/>
    <cellStyle name="60% - Accent2 3 33 8" xfId="19314" xr:uid="{26C6B80E-B0DE-415F-ABB5-4DB924432680}"/>
    <cellStyle name="60% - Accent2 3 33 8 2" xfId="47991" xr:uid="{D56C0103-68FA-4E19-9748-90BDD7AA9C4C}"/>
    <cellStyle name="60% - Accent2 3 33 9" xfId="33434" xr:uid="{0094229D-B18D-4A07-853E-054D00A24F9E}"/>
    <cellStyle name="60% - Accent2 3 34" xfId="4771" xr:uid="{8CF9E0F1-067D-460F-A69A-B0F1C2CABEF6}"/>
    <cellStyle name="60% - Accent2 3 34 2" xfId="6122" xr:uid="{7A105D00-AB44-44D8-AF92-C76BB1B7A4A8}"/>
    <cellStyle name="60% - Accent2 3 34 2 2" xfId="11834" xr:uid="{31A9FAF6-7112-4804-B984-AE06F5CB3842}"/>
    <cellStyle name="60% - Accent2 3 34 2 2 2" xfId="40512" xr:uid="{7FB71023-CBFB-40E2-823F-9F01419BE608}"/>
    <cellStyle name="60% - Accent2 3 34 2 3" xfId="20687" xr:uid="{5447EE75-5B81-4F8B-8697-BFDAA6C8B2B8}"/>
    <cellStyle name="60% - Accent2 3 34 2 3 2" xfId="49364" xr:uid="{DDD70C4A-0FDB-4458-9975-4960CE907F2F}"/>
    <cellStyle name="60% - Accent2 3 34 2 4" xfId="34807" xr:uid="{121550F9-4387-40DA-BB45-1E69D3BD75D9}"/>
    <cellStyle name="60% - Accent2 3 34 3" xfId="7539" xr:uid="{63B34EAD-D080-4590-A8D5-B33220ECFF2F}"/>
    <cellStyle name="60% - Accent2 3 34 3 2" xfId="13251" xr:uid="{6B10B64A-EEA8-4131-8825-CDFBC9C6C0A6}"/>
    <cellStyle name="60% - Accent2 3 34 3 2 2" xfId="41929" xr:uid="{8383F01B-0DD9-4597-8DDC-7971F660B1BC}"/>
    <cellStyle name="60% - Accent2 3 34 3 3" xfId="22104" xr:uid="{9FF6549C-41FD-4FF1-8388-2FE21DA322C4}"/>
    <cellStyle name="60% - Accent2 3 34 3 3 2" xfId="50781" xr:uid="{DD578C80-5691-4961-951B-A438EE15274C}"/>
    <cellStyle name="60% - Accent2 3 34 3 4" xfId="36224" xr:uid="{E04C4B8C-1ABC-444F-9D1E-332BCAAB9A97}"/>
    <cellStyle name="60% - Accent2 3 34 4" xfId="8956" xr:uid="{EC88CD67-7988-4AFB-B5DF-0503522E1095}"/>
    <cellStyle name="60% - Accent2 3 34 4 2" xfId="14668" xr:uid="{23C059C2-6776-4A5D-AA4D-6F292B098D83}"/>
    <cellStyle name="60% - Accent2 3 34 4 2 2" xfId="43346" xr:uid="{C8A38A30-F2E5-4EB3-B4C4-62F507A3836F}"/>
    <cellStyle name="60% - Accent2 3 34 4 3" xfId="23521" xr:uid="{60AF93D2-E8CF-4857-A807-0C0524F19E82}"/>
    <cellStyle name="60% - Accent2 3 34 4 3 2" xfId="52198" xr:uid="{749B6EDA-A8FF-4185-AD69-3EF43D4A9801}"/>
    <cellStyle name="60% - Accent2 3 34 4 4" xfId="37641" xr:uid="{C6A2B261-D8F4-4242-BCA8-9AF3B8AA101C}"/>
    <cellStyle name="60% - Accent2 3 34 5" xfId="16183" xr:uid="{05703121-9C7E-40DE-8373-E872235E2BD1}"/>
    <cellStyle name="60% - Accent2 3 34 5 2" xfId="25036" xr:uid="{F08BE7F8-FE9A-42F7-BD4A-D1CAD89A43A1}"/>
    <cellStyle name="60% - Accent2 3 34 5 2 2" xfId="53713" xr:uid="{60A70BC4-134F-4372-BCF9-02B92114345B}"/>
    <cellStyle name="60% - Accent2 3 34 5 3" xfId="44861" xr:uid="{F5513E63-7A7D-44D2-91F8-124F28331EB5}"/>
    <cellStyle name="60% - Accent2 3 34 6" xfId="17742" xr:uid="{9E00990D-8284-44CA-B87A-BF681E273B84}"/>
    <cellStyle name="60% - Accent2 3 34 6 2" xfId="26595" xr:uid="{1D5A8D67-E20C-4D9D-AFF9-B8046ED64EA9}"/>
    <cellStyle name="60% - Accent2 3 34 6 2 2" xfId="55272" xr:uid="{018DF45B-0224-41FB-BA8F-2301C6FCD4C3}"/>
    <cellStyle name="60% - Accent2 3 34 6 3" xfId="46420" xr:uid="{A6700889-D945-44FD-B1C6-07E7CB36E5F8}"/>
    <cellStyle name="60% - Accent2 3 34 7" xfId="10483" xr:uid="{40DD5AE1-A0C3-4AA1-AD92-BD55AFB01FA6}"/>
    <cellStyle name="60% - Accent2 3 34 7 2" xfId="28188" xr:uid="{DAA4B939-27D5-4E11-809F-53350B99D76F}"/>
    <cellStyle name="60% - Accent2 3 34 7 2 2" xfId="56865" xr:uid="{B4733AD3-750C-41D1-982E-16263A6B4F6F}"/>
    <cellStyle name="60% - Accent2 3 34 7 3" xfId="39161" xr:uid="{87AB817B-A96B-4C8B-BCB5-5996FCD4EDBE}"/>
    <cellStyle name="60% - Accent2 3 34 8" xfId="19336" xr:uid="{09096C06-B85B-4A0B-94A7-BF625C9F63F9}"/>
    <cellStyle name="60% - Accent2 3 34 8 2" xfId="48013" xr:uid="{EF631B3F-A2DE-4739-815D-831FD8BD4F19}"/>
    <cellStyle name="60% - Accent2 3 34 9" xfId="33456" xr:uid="{2625612A-0E37-4723-8D2D-D40184484CB3}"/>
    <cellStyle name="60% - Accent2 3 35" xfId="4793" xr:uid="{0166C161-B0A3-4654-ABF1-2E0F2F4903AB}"/>
    <cellStyle name="60% - Accent2 3 35 2" xfId="6144" xr:uid="{B8B5B292-E294-4167-9C07-96AC42F9249A}"/>
    <cellStyle name="60% - Accent2 3 35 2 2" xfId="11856" xr:uid="{FB9FCF64-CCC4-47F0-9DD3-9DDD37AA0AD2}"/>
    <cellStyle name="60% - Accent2 3 35 2 2 2" xfId="40534" xr:uid="{152890CF-D35B-4B06-BC51-10284C90B91C}"/>
    <cellStyle name="60% - Accent2 3 35 2 3" xfId="20709" xr:uid="{18E5A079-798C-4033-B881-D66F120A7483}"/>
    <cellStyle name="60% - Accent2 3 35 2 3 2" xfId="49386" xr:uid="{61FB1FFB-96EE-4D7A-9EBF-091F80999560}"/>
    <cellStyle name="60% - Accent2 3 35 2 4" xfId="34829" xr:uid="{5B80D814-317D-4C52-8201-8B1605EF7A7C}"/>
    <cellStyle name="60% - Accent2 3 35 3" xfId="7561" xr:uid="{282B7AD0-67F7-444E-A210-D5D8C11C6080}"/>
    <cellStyle name="60% - Accent2 3 35 3 2" xfId="13273" xr:uid="{E775311D-9548-4F52-B01B-2F616E3DD09F}"/>
    <cellStyle name="60% - Accent2 3 35 3 2 2" xfId="41951" xr:uid="{E47E5D56-9CA0-4BF4-B67C-3B87ED8B5FF7}"/>
    <cellStyle name="60% - Accent2 3 35 3 3" xfId="22126" xr:uid="{194137B6-36EC-405E-ACE9-9F0063BAB58C}"/>
    <cellStyle name="60% - Accent2 3 35 3 3 2" xfId="50803" xr:uid="{64C839C3-FB7B-46C8-A101-6AE3A8394200}"/>
    <cellStyle name="60% - Accent2 3 35 3 4" xfId="36246" xr:uid="{068B59BB-AD65-4729-9849-D1581D4E4B47}"/>
    <cellStyle name="60% - Accent2 3 35 4" xfId="8978" xr:uid="{B1A47C24-B0EC-4E01-AA41-8D9D1C761973}"/>
    <cellStyle name="60% - Accent2 3 35 4 2" xfId="14690" xr:uid="{91C01133-0962-4C94-87E7-04EB43E4AB9D}"/>
    <cellStyle name="60% - Accent2 3 35 4 2 2" xfId="43368" xr:uid="{EC745703-C04C-44F9-BC30-ABABC319FB2C}"/>
    <cellStyle name="60% - Accent2 3 35 4 3" xfId="23543" xr:uid="{2A9A8336-EAEC-4E61-9D00-5A95AF26D3B7}"/>
    <cellStyle name="60% - Accent2 3 35 4 3 2" xfId="52220" xr:uid="{D250F54C-4AF6-455E-9BF1-CA25F9AB145E}"/>
    <cellStyle name="60% - Accent2 3 35 4 4" xfId="37663" xr:uid="{9135FDA3-1D9D-431B-8568-4771692496E5}"/>
    <cellStyle name="60% - Accent2 3 35 5" xfId="16205" xr:uid="{A88DDE34-1E39-4DA3-8A36-1136DD8A4E12}"/>
    <cellStyle name="60% - Accent2 3 35 5 2" xfId="25058" xr:uid="{B5D3C0B1-3878-4CC5-8E6D-8E54DA0E0536}"/>
    <cellStyle name="60% - Accent2 3 35 5 2 2" xfId="53735" xr:uid="{2EEF7470-020A-4CCA-9CA6-0C77AF88C7FD}"/>
    <cellStyle name="60% - Accent2 3 35 5 3" xfId="44883" xr:uid="{E04BEEFB-354A-490B-A09C-AC779CE41A54}"/>
    <cellStyle name="60% - Accent2 3 35 6" xfId="17764" xr:uid="{ED4C003A-6A89-4388-A636-24403C065D0C}"/>
    <cellStyle name="60% - Accent2 3 35 6 2" xfId="26617" xr:uid="{DD7AE420-BD21-4D4C-B1DE-F719315714DA}"/>
    <cellStyle name="60% - Accent2 3 35 6 2 2" xfId="55294" xr:uid="{C654E4C9-8E5F-4DF6-BC8F-0524FED0E228}"/>
    <cellStyle name="60% - Accent2 3 35 6 3" xfId="46442" xr:uid="{8FB82338-667E-457F-BDE6-734FDE07DC9E}"/>
    <cellStyle name="60% - Accent2 3 35 7" xfId="10505" xr:uid="{EFE59E70-9494-4637-951E-79ECC3C9EBD6}"/>
    <cellStyle name="60% - Accent2 3 35 7 2" xfId="28210" xr:uid="{9DFB014E-73AA-438F-8577-0D0542692F38}"/>
    <cellStyle name="60% - Accent2 3 35 7 2 2" xfId="56887" xr:uid="{ED2BA696-A1C2-45DB-9884-14CBEDF1D571}"/>
    <cellStyle name="60% - Accent2 3 35 7 3" xfId="39183" xr:uid="{D46E6ED1-B8BF-48DB-802B-202E1BE14A45}"/>
    <cellStyle name="60% - Accent2 3 35 8" xfId="19358" xr:uid="{35E43566-9EC3-4A72-9CED-B4FEA89C99CF}"/>
    <cellStyle name="60% - Accent2 3 35 8 2" xfId="48035" xr:uid="{93F70FEC-912C-4260-8731-EE7D05F9D7BD}"/>
    <cellStyle name="60% - Accent2 3 35 9" xfId="33478" xr:uid="{BFC1977F-2391-4922-AC73-0C91B74AAF58}"/>
    <cellStyle name="60% - Accent2 3 36" xfId="4815" xr:uid="{5AFAF8C0-D325-4C6B-B4C3-D4EB9315A265}"/>
    <cellStyle name="60% - Accent2 3 36 2" xfId="6166" xr:uid="{D4A82BD8-D279-4578-A6AE-213400A21FF8}"/>
    <cellStyle name="60% - Accent2 3 36 2 2" xfId="11878" xr:uid="{CF34C9F2-2451-4383-85B2-E960059FA3B9}"/>
    <cellStyle name="60% - Accent2 3 36 2 2 2" xfId="40556" xr:uid="{8D88A20A-DAFB-4E8C-8937-3034ED84E3DF}"/>
    <cellStyle name="60% - Accent2 3 36 2 3" xfId="20731" xr:uid="{4F628941-C516-4424-83F3-BC65A2F8E97D}"/>
    <cellStyle name="60% - Accent2 3 36 2 3 2" xfId="49408" xr:uid="{3CAB4CA2-821E-4E1F-A7B6-F1B8B54F4F86}"/>
    <cellStyle name="60% - Accent2 3 36 2 4" xfId="34851" xr:uid="{6CFB0705-4F4A-499D-9B01-89386AD7A7EC}"/>
    <cellStyle name="60% - Accent2 3 36 3" xfId="7583" xr:uid="{235B80F2-D2B4-4900-ADA9-1333C947FA65}"/>
    <cellStyle name="60% - Accent2 3 36 3 2" xfId="13295" xr:uid="{6FA50E6F-E337-48F6-9CD1-E8951651C260}"/>
    <cellStyle name="60% - Accent2 3 36 3 2 2" xfId="41973" xr:uid="{3EBA2687-0CA1-4076-AC07-271D4C565A04}"/>
    <cellStyle name="60% - Accent2 3 36 3 3" xfId="22148" xr:uid="{98FA61F7-9985-4226-8466-92BCB0C97C1C}"/>
    <cellStyle name="60% - Accent2 3 36 3 3 2" xfId="50825" xr:uid="{250C181A-29D7-47F5-BC32-AF68EBE93C4F}"/>
    <cellStyle name="60% - Accent2 3 36 3 4" xfId="36268" xr:uid="{08467405-5DD9-442D-BE5F-2E127097543C}"/>
    <cellStyle name="60% - Accent2 3 36 4" xfId="9000" xr:uid="{1A405EE4-84A3-4871-8606-E9290DAF541C}"/>
    <cellStyle name="60% - Accent2 3 36 4 2" xfId="14712" xr:uid="{6EB75461-58CD-4A13-BB0C-E767FD351FFD}"/>
    <cellStyle name="60% - Accent2 3 36 4 2 2" xfId="43390" xr:uid="{28362250-3843-4C58-918D-286F3CDAFB82}"/>
    <cellStyle name="60% - Accent2 3 36 4 3" xfId="23565" xr:uid="{AE7F67A8-1738-4795-B6F0-2E1DAB6FA28C}"/>
    <cellStyle name="60% - Accent2 3 36 4 3 2" xfId="52242" xr:uid="{4F152B50-6A4C-4159-9E53-3D4A02195572}"/>
    <cellStyle name="60% - Accent2 3 36 4 4" xfId="37685" xr:uid="{44D90B52-6CD2-40E0-A2AA-106916F2994A}"/>
    <cellStyle name="60% - Accent2 3 36 5" xfId="16227" xr:uid="{1B908826-37D5-49BC-86C3-CDA34480FB2A}"/>
    <cellStyle name="60% - Accent2 3 36 5 2" xfId="25080" xr:uid="{C6724A0D-6F0D-474E-8406-5E44D7D1484D}"/>
    <cellStyle name="60% - Accent2 3 36 5 2 2" xfId="53757" xr:uid="{3CCD60D8-D280-4084-8091-753A678EF0D7}"/>
    <cellStyle name="60% - Accent2 3 36 5 3" xfId="44905" xr:uid="{1C570D00-6405-45AF-AA44-053E2ACA9276}"/>
    <cellStyle name="60% - Accent2 3 36 6" xfId="17786" xr:uid="{988441D5-DCCD-4BB1-8D8E-D489F53ADF6D}"/>
    <cellStyle name="60% - Accent2 3 36 6 2" xfId="26639" xr:uid="{B921B52E-2678-4921-AEF1-27C40CF68FE1}"/>
    <cellStyle name="60% - Accent2 3 36 6 2 2" xfId="55316" xr:uid="{A4F09061-A5E5-4077-9245-6733522ADADD}"/>
    <cellStyle name="60% - Accent2 3 36 6 3" xfId="46464" xr:uid="{792A1EA2-01B5-4F69-B0FF-A9DDADFC55DB}"/>
    <cellStyle name="60% - Accent2 3 36 7" xfId="10527" xr:uid="{774BF61A-B5BD-412D-A6E2-06CD813D4352}"/>
    <cellStyle name="60% - Accent2 3 36 7 2" xfId="28232" xr:uid="{DC379FD7-9542-469E-BDCD-23D5B7C42835}"/>
    <cellStyle name="60% - Accent2 3 36 7 2 2" xfId="56909" xr:uid="{8FF35B1C-9FCC-493B-83C3-44F56DF33D05}"/>
    <cellStyle name="60% - Accent2 3 36 7 3" xfId="39205" xr:uid="{6CFFD2F6-CF35-46C9-A41A-4E8027A578CD}"/>
    <cellStyle name="60% - Accent2 3 36 8" xfId="19380" xr:uid="{EF3B7F97-ABCD-4E61-A0D0-45D486C9D807}"/>
    <cellStyle name="60% - Accent2 3 36 8 2" xfId="48057" xr:uid="{CCB908A6-0694-4A1E-925C-DA62EEDBFB3D}"/>
    <cellStyle name="60% - Accent2 3 36 9" xfId="33500" xr:uid="{9B5B3F9A-5D0E-45EB-8DD1-E6E1E132E6BC}"/>
    <cellStyle name="60% - Accent2 3 37" xfId="4837" xr:uid="{409F54CF-F53F-4738-BDB4-CF7585A81BB3}"/>
    <cellStyle name="60% - Accent2 3 37 2" xfId="6188" xr:uid="{7CF6C435-C6F3-4F04-BF23-F5DB0A1EF08F}"/>
    <cellStyle name="60% - Accent2 3 37 2 2" xfId="11900" xr:uid="{BABE6995-BB71-499A-BE5E-1F5C9EFCBAA7}"/>
    <cellStyle name="60% - Accent2 3 37 2 2 2" xfId="40578" xr:uid="{C01A6465-88B4-4DBC-8995-B1A01AA68A80}"/>
    <cellStyle name="60% - Accent2 3 37 2 3" xfId="20753" xr:uid="{2CD6868A-44EF-41C2-9549-B117F48103D0}"/>
    <cellStyle name="60% - Accent2 3 37 2 3 2" xfId="49430" xr:uid="{5BAB1444-5C8C-41A0-9CBB-C1AF770E2D1D}"/>
    <cellStyle name="60% - Accent2 3 37 2 4" xfId="34873" xr:uid="{73D74F4A-5FC6-42A0-93BF-D07B9474ED00}"/>
    <cellStyle name="60% - Accent2 3 37 3" xfId="7605" xr:uid="{51EAFC6A-C350-49E9-80E9-EE8E3329B95F}"/>
    <cellStyle name="60% - Accent2 3 37 3 2" xfId="13317" xr:uid="{C3654F01-EC5E-4C89-9563-1A5A5CEC0EFB}"/>
    <cellStyle name="60% - Accent2 3 37 3 2 2" xfId="41995" xr:uid="{F9F64608-A928-4B3C-9AFF-0929A0739FF2}"/>
    <cellStyle name="60% - Accent2 3 37 3 3" xfId="22170" xr:uid="{474CB0FB-5476-4805-A7B1-9BF902B42A54}"/>
    <cellStyle name="60% - Accent2 3 37 3 3 2" xfId="50847" xr:uid="{83CD3019-E180-4F8C-81E6-6BADD478DC50}"/>
    <cellStyle name="60% - Accent2 3 37 3 4" xfId="36290" xr:uid="{702E363A-4901-4304-87CF-5F8DCB5F2FE5}"/>
    <cellStyle name="60% - Accent2 3 37 4" xfId="9022" xr:uid="{D5A43C01-EF0E-4CCB-AA80-EAF5A8B3E397}"/>
    <cellStyle name="60% - Accent2 3 37 4 2" xfId="14734" xr:uid="{5039C95B-E8F8-48FA-B055-B21026C24E94}"/>
    <cellStyle name="60% - Accent2 3 37 4 2 2" xfId="43412" xr:uid="{DCCBC3D4-48AE-4BCA-8FA0-F40B0502250A}"/>
    <cellStyle name="60% - Accent2 3 37 4 3" xfId="23587" xr:uid="{5D3CBCA1-1208-442C-96D0-557EBF105E59}"/>
    <cellStyle name="60% - Accent2 3 37 4 3 2" xfId="52264" xr:uid="{07BCE16D-75C3-4303-AE5E-796B125B73D5}"/>
    <cellStyle name="60% - Accent2 3 37 4 4" xfId="37707" xr:uid="{AD46D90D-4AF7-4E88-9E49-EE5BB6F55D0F}"/>
    <cellStyle name="60% - Accent2 3 37 5" xfId="16249" xr:uid="{F8180E8E-C8BB-4E3C-9056-D705FFDEABD4}"/>
    <cellStyle name="60% - Accent2 3 37 5 2" xfId="25102" xr:uid="{36B19783-1C98-47C0-9E23-83A7AEF8E211}"/>
    <cellStyle name="60% - Accent2 3 37 5 2 2" xfId="53779" xr:uid="{EA99B4AC-6C5D-4E00-A8EC-05264E810EEB}"/>
    <cellStyle name="60% - Accent2 3 37 5 3" xfId="44927" xr:uid="{44892FB8-7062-45AA-9D23-40033675860C}"/>
    <cellStyle name="60% - Accent2 3 37 6" xfId="17808" xr:uid="{B79814C4-F024-4513-B70B-1C00C7B95880}"/>
    <cellStyle name="60% - Accent2 3 37 6 2" xfId="26661" xr:uid="{B4A40847-895C-429A-A081-1B88511D682D}"/>
    <cellStyle name="60% - Accent2 3 37 6 2 2" xfId="55338" xr:uid="{F347F4CC-855D-4D22-844C-3EA79DE718B4}"/>
    <cellStyle name="60% - Accent2 3 37 6 3" xfId="46486" xr:uid="{456C0CA7-6236-4ED0-8590-9AA26776286B}"/>
    <cellStyle name="60% - Accent2 3 37 7" xfId="10549" xr:uid="{EB5023AE-4EA1-4183-B865-7B00FDD70034}"/>
    <cellStyle name="60% - Accent2 3 37 7 2" xfId="28254" xr:uid="{A4594F84-423E-4186-9DD8-9B21422CAB95}"/>
    <cellStyle name="60% - Accent2 3 37 7 2 2" xfId="56931" xr:uid="{3ED26EFB-F9B1-41CF-A73A-518577BF8245}"/>
    <cellStyle name="60% - Accent2 3 37 7 3" xfId="39227" xr:uid="{8633D5AD-1F1D-4E86-8EB2-C5F83AAF0F11}"/>
    <cellStyle name="60% - Accent2 3 37 8" xfId="19402" xr:uid="{5BC3D16B-5D91-4C2D-8BB1-B67C95655D59}"/>
    <cellStyle name="60% - Accent2 3 37 8 2" xfId="48079" xr:uid="{FE0BFAD8-ECF6-4DD7-8795-064906184512}"/>
    <cellStyle name="60% - Accent2 3 37 9" xfId="33522" xr:uid="{2717E72E-0AB4-4228-B3E0-60910988C6CD}"/>
    <cellStyle name="60% - Accent2 3 38" xfId="4859" xr:uid="{65E138C7-6946-470D-8CA6-EEAA19391121}"/>
    <cellStyle name="60% - Accent2 3 38 2" xfId="6210" xr:uid="{4F44AA83-6B47-41EF-9184-AFB792D0A3FB}"/>
    <cellStyle name="60% - Accent2 3 38 2 2" xfId="11922" xr:uid="{20815662-3887-48CC-B4DD-4D69D4C9A677}"/>
    <cellStyle name="60% - Accent2 3 38 2 2 2" xfId="40600" xr:uid="{74D47092-DCD2-4B76-A3A7-0E309A5E63A7}"/>
    <cellStyle name="60% - Accent2 3 38 2 3" xfId="20775" xr:uid="{CAEF28E2-660C-4BE4-ACC8-F778DE572840}"/>
    <cellStyle name="60% - Accent2 3 38 2 3 2" xfId="49452" xr:uid="{E8BAC642-511A-43FA-B92E-3AC3BD0A1212}"/>
    <cellStyle name="60% - Accent2 3 38 2 4" xfId="34895" xr:uid="{80DA971C-D9A8-463E-9F6E-8A82683A1D4C}"/>
    <cellStyle name="60% - Accent2 3 38 3" xfId="7627" xr:uid="{132E9A1F-3D2B-4AC6-BDD8-3F4F7D84C732}"/>
    <cellStyle name="60% - Accent2 3 38 3 2" xfId="13339" xr:uid="{4FD5D1A5-9AC1-4D68-9119-A2E510421771}"/>
    <cellStyle name="60% - Accent2 3 38 3 2 2" xfId="42017" xr:uid="{213A36FE-7B71-435B-B7F5-50856E8E6625}"/>
    <cellStyle name="60% - Accent2 3 38 3 3" xfId="22192" xr:uid="{068DD83B-DC10-4977-B03F-5E62BA160894}"/>
    <cellStyle name="60% - Accent2 3 38 3 3 2" xfId="50869" xr:uid="{F28905E7-178E-426D-BC99-A2C7D2283EB8}"/>
    <cellStyle name="60% - Accent2 3 38 3 4" xfId="36312" xr:uid="{CC5CD62F-5FD8-4161-B132-4D7D1F57D58D}"/>
    <cellStyle name="60% - Accent2 3 38 4" xfId="9044" xr:uid="{7655F6D6-C60E-4BED-B575-ED2927A11A27}"/>
    <cellStyle name="60% - Accent2 3 38 4 2" xfId="14756" xr:uid="{C14104CE-D7BC-41A3-BB1B-C87D9C312296}"/>
    <cellStyle name="60% - Accent2 3 38 4 2 2" xfId="43434" xr:uid="{C0A7A178-4969-4FC5-A671-0E00C5FE34C1}"/>
    <cellStyle name="60% - Accent2 3 38 4 3" xfId="23609" xr:uid="{C1B9E837-4396-434D-A1FE-6A3731C6224C}"/>
    <cellStyle name="60% - Accent2 3 38 4 3 2" xfId="52286" xr:uid="{656DBF25-06B3-4406-B6FA-C614869CBD60}"/>
    <cellStyle name="60% - Accent2 3 38 4 4" xfId="37729" xr:uid="{6973729D-1155-44B8-87C6-F630C44B4943}"/>
    <cellStyle name="60% - Accent2 3 38 5" xfId="16271" xr:uid="{5D911429-E7DA-41C0-9922-A9ED436475BB}"/>
    <cellStyle name="60% - Accent2 3 38 5 2" xfId="25124" xr:uid="{C3F906C1-BA96-44A8-9460-46C1D20613D3}"/>
    <cellStyle name="60% - Accent2 3 38 5 2 2" xfId="53801" xr:uid="{8292A273-E299-4670-8611-5A0BAAD7F1E1}"/>
    <cellStyle name="60% - Accent2 3 38 5 3" xfId="44949" xr:uid="{C722B54E-CF43-4A2E-9F46-AE9DF0F725BC}"/>
    <cellStyle name="60% - Accent2 3 38 6" xfId="17830" xr:uid="{4C23F252-38C5-4BE7-A029-E293B18D80B3}"/>
    <cellStyle name="60% - Accent2 3 38 6 2" xfId="26683" xr:uid="{863FB7CE-A4CB-4A4F-92D1-65870C885306}"/>
    <cellStyle name="60% - Accent2 3 38 6 2 2" xfId="55360" xr:uid="{293E4151-1AAB-4C30-94F8-D8FA6D0F2D1E}"/>
    <cellStyle name="60% - Accent2 3 38 6 3" xfId="46508" xr:uid="{FC787959-3B84-47D2-A0C1-7A7957E35DAD}"/>
    <cellStyle name="60% - Accent2 3 38 7" xfId="10571" xr:uid="{8D5A6947-90C5-411F-84B3-10CA8EB9CF90}"/>
    <cellStyle name="60% - Accent2 3 38 7 2" xfId="28276" xr:uid="{A2A5FE56-347F-431C-9D31-394FA077DB70}"/>
    <cellStyle name="60% - Accent2 3 38 7 2 2" xfId="56953" xr:uid="{294B1786-FE31-4E42-A34B-0993F2F9A111}"/>
    <cellStyle name="60% - Accent2 3 38 7 3" xfId="39249" xr:uid="{3BE3AB77-1464-423D-9C75-01D9D207D42E}"/>
    <cellStyle name="60% - Accent2 3 38 8" xfId="19424" xr:uid="{A2B39283-9B03-429A-9AC6-94629109A36F}"/>
    <cellStyle name="60% - Accent2 3 38 8 2" xfId="48101" xr:uid="{87AD1864-C2C8-4658-83A7-E2F07C189DD9}"/>
    <cellStyle name="60% - Accent2 3 38 9" xfId="33544" xr:uid="{95B64A06-D266-4D25-B169-3A0CD4F46702}"/>
    <cellStyle name="60% - Accent2 3 39" xfId="4881" xr:uid="{3DAF231B-B3B2-4CE8-8179-258D0B099559}"/>
    <cellStyle name="60% - Accent2 3 39 2" xfId="6232" xr:uid="{4D815847-8446-417C-972C-40E2CF6F1E27}"/>
    <cellStyle name="60% - Accent2 3 39 2 2" xfId="11944" xr:uid="{AE51A0C1-8477-4F9E-ABB3-D2C2EA82D3BB}"/>
    <cellStyle name="60% - Accent2 3 39 2 2 2" xfId="40622" xr:uid="{9E31E910-064B-43BE-B48F-E9E12CDC87A7}"/>
    <cellStyle name="60% - Accent2 3 39 2 3" xfId="20797" xr:uid="{0B0851A8-7C79-4D3D-9420-D1D9D109866F}"/>
    <cellStyle name="60% - Accent2 3 39 2 3 2" xfId="49474" xr:uid="{BDE3ADB8-1BE8-41B4-83C2-27C07B7D9C6F}"/>
    <cellStyle name="60% - Accent2 3 39 2 4" xfId="34917" xr:uid="{E5A23FD3-4425-4F65-B0C5-335CD2CA3903}"/>
    <cellStyle name="60% - Accent2 3 39 3" xfId="7649" xr:uid="{882EC51A-CF2C-492D-925C-27CE34DA273F}"/>
    <cellStyle name="60% - Accent2 3 39 3 2" xfId="13361" xr:uid="{CD5FDA3F-F841-413E-93D6-B011529B7C3E}"/>
    <cellStyle name="60% - Accent2 3 39 3 2 2" xfId="42039" xr:uid="{8661F7E0-781C-4861-8FB0-B3D5013D4FAF}"/>
    <cellStyle name="60% - Accent2 3 39 3 3" xfId="22214" xr:uid="{27E949F4-A922-490B-96A7-FBD480FEAD18}"/>
    <cellStyle name="60% - Accent2 3 39 3 3 2" xfId="50891" xr:uid="{A16BCB21-BED5-458D-8E2A-262883A7B7FB}"/>
    <cellStyle name="60% - Accent2 3 39 3 4" xfId="36334" xr:uid="{1DD016FD-ED1E-459E-BE55-A9C5B9D851D6}"/>
    <cellStyle name="60% - Accent2 3 39 4" xfId="9066" xr:uid="{34AA779C-A8E0-4052-AA15-A9BD942BEAC0}"/>
    <cellStyle name="60% - Accent2 3 39 4 2" xfId="14778" xr:uid="{7D01949A-8107-440D-BEEA-1BA55E739BAD}"/>
    <cellStyle name="60% - Accent2 3 39 4 2 2" xfId="43456" xr:uid="{7A720671-A218-452B-9E3C-D66A72423BEF}"/>
    <cellStyle name="60% - Accent2 3 39 4 3" xfId="23631" xr:uid="{2E656EB0-D140-454B-9026-06130911ECE7}"/>
    <cellStyle name="60% - Accent2 3 39 4 3 2" xfId="52308" xr:uid="{544C7E29-EFD3-40E2-94D2-47ADFE344EB4}"/>
    <cellStyle name="60% - Accent2 3 39 4 4" xfId="37751" xr:uid="{FC521353-033A-4DAD-85FB-DC9D9CB49BF2}"/>
    <cellStyle name="60% - Accent2 3 39 5" xfId="16293" xr:uid="{FCDC0AE0-D94C-4062-ABD0-226EAE307C83}"/>
    <cellStyle name="60% - Accent2 3 39 5 2" xfId="25146" xr:uid="{904793FD-AE60-4551-BF86-35A8B21117B4}"/>
    <cellStyle name="60% - Accent2 3 39 5 2 2" xfId="53823" xr:uid="{CB05D3B8-688A-4DB8-953E-9BE02D5B0BEB}"/>
    <cellStyle name="60% - Accent2 3 39 5 3" xfId="44971" xr:uid="{58ED4EEE-1C93-4A01-A8C4-36C384287BDF}"/>
    <cellStyle name="60% - Accent2 3 39 6" xfId="17852" xr:uid="{112AFA3A-BA57-439F-B097-35153B8A9B7E}"/>
    <cellStyle name="60% - Accent2 3 39 6 2" xfId="26705" xr:uid="{9696B451-6653-4F46-8595-4701968E0D37}"/>
    <cellStyle name="60% - Accent2 3 39 6 2 2" xfId="55382" xr:uid="{723FF946-CF2B-48B9-A15E-0D2728FC0A35}"/>
    <cellStyle name="60% - Accent2 3 39 6 3" xfId="46530" xr:uid="{AA33E2EE-FC60-4369-8A72-495D9E41DF51}"/>
    <cellStyle name="60% - Accent2 3 39 7" xfId="10593" xr:uid="{DE543AF4-FA8E-4A25-8123-37ADB04B7DCB}"/>
    <cellStyle name="60% - Accent2 3 39 7 2" xfId="28298" xr:uid="{F3C2DB44-EB09-4B0C-A335-48A4D628CCFC}"/>
    <cellStyle name="60% - Accent2 3 39 7 2 2" xfId="56975" xr:uid="{6AA389A2-CD1D-431F-B840-A3FA327873F5}"/>
    <cellStyle name="60% - Accent2 3 39 7 3" xfId="39271" xr:uid="{C8809258-7AD9-448C-ABD1-90B96FCCCACC}"/>
    <cellStyle name="60% - Accent2 3 39 8" xfId="19446" xr:uid="{3ED138FD-C7AF-4453-97E2-AD1A28D27BFE}"/>
    <cellStyle name="60% - Accent2 3 39 8 2" xfId="48123" xr:uid="{503D8EA1-6DB7-4667-9D06-6EE881E04D37}"/>
    <cellStyle name="60% - Accent2 3 39 9" xfId="33566" xr:uid="{75BDF57D-1BFA-4AA7-9959-613174E3E654}"/>
    <cellStyle name="60% - Accent2 3 4" xfId="381" xr:uid="{F5C9AA56-CCA1-4EBB-BDDD-687611A14FF8}"/>
    <cellStyle name="60% - Accent2 3 4 10" xfId="9823" xr:uid="{EE538689-5623-4E26-BB32-AF55FB0B8D7D}"/>
    <cellStyle name="60% - Accent2 3 4 10 2" xfId="38501" xr:uid="{F8EC4534-A06D-45F3-B4A1-4AC83998E464}"/>
    <cellStyle name="60% - Accent2 3 4 11" xfId="18676" xr:uid="{1CFB5600-3A07-4960-9766-A33FE52172A1}"/>
    <cellStyle name="60% - Accent2 3 4 11 2" xfId="47353" xr:uid="{B0DBF503-8155-40CE-A17C-06346D25E484}"/>
    <cellStyle name="60% - Accent2 3 4 12" xfId="29294" xr:uid="{FBBC829F-D102-468E-9CF0-48DB0D6BF4F6}"/>
    <cellStyle name="60% - Accent2 3 4 2" xfId="490" xr:uid="{1A8B6D8C-B12A-4775-A601-86EB777BFBAB}"/>
    <cellStyle name="60% - Accent2 3 4 2 2" xfId="2444" xr:uid="{F0C3BF7B-A926-4662-9F87-E5C699A582C1}"/>
    <cellStyle name="60% - Accent2 3 4 2 2 2" xfId="31184" xr:uid="{B98AC4C6-73F9-4AF8-A8D5-CCBA64637392}"/>
    <cellStyle name="60% - Accent2 3 4 2 3" xfId="5462" xr:uid="{9609C9B5-A190-4676-80D0-F1221DA66120}"/>
    <cellStyle name="60% - Accent2 3 4 2 3 2" xfId="34147" xr:uid="{BA0E6D47-3657-493E-A079-0120F81A9510}"/>
    <cellStyle name="60% - Accent2 3 4 2 4" xfId="11174" xr:uid="{6BCE48AE-FACD-4BA4-8986-5ED0C4A8F3DC}"/>
    <cellStyle name="60% - Accent2 3 4 2 4 2" xfId="39852" xr:uid="{28FECB7A-298C-4C92-B954-26671C942750}"/>
    <cellStyle name="60% - Accent2 3 4 2 5" xfId="20027" xr:uid="{3D862367-F476-4B20-80FC-8E95FA0B13E5}"/>
    <cellStyle name="60% - Accent2 3 4 2 5 2" xfId="48704" xr:uid="{6650B004-66B3-440E-86CC-460FCCF12818}"/>
    <cellStyle name="60% - Accent2 3 4 2 6" xfId="29391" xr:uid="{07DC7B46-49E9-4579-86DC-06FF9158BFEC}"/>
    <cellStyle name="60% - Accent2 3 4 3" xfId="609" xr:uid="{A977946D-E032-4E7D-BCA1-064EDA35D280}"/>
    <cellStyle name="60% - Accent2 3 4 3 2" xfId="2563" xr:uid="{69E1DED4-1828-4E53-B80A-3B2E13AA3D5C}"/>
    <cellStyle name="60% - Accent2 3 4 3 2 2" xfId="31303" xr:uid="{E28B8A5A-ECED-43CB-B4E7-7F61500BFD46}"/>
    <cellStyle name="60% - Accent2 3 4 3 3" xfId="6879" xr:uid="{B1EFA425-645C-4B13-8BDD-D5DC41EFE290}"/>
    <cellStyle name="60% - Accent2 3 4 3 3 2" xfId="35564" xr:uid="{22E05E2D-242B-4107-8C62-4078944EF029}"/>
    <cellStyle name="60% - Accent2 3 4 3 4" xfId="12591" xr:uid="{F4582221-3753-45EF-9868-CDD69BD7D11C}"/>
    <cellStyle name="60% - Accent2 3 4 3 4 2" xfId="41269" xr:uid="{55664FD3-F0FF-4E80-A85A-EB8C14314B7A}"/>
    <cellStyle name="60% - Accent2 3 4 3 5" xfId="21444" xr:uid="{7399CD69-0D7C-4C56-B7FC-FC32D663918F}"/>
    <cellStyle name="60% - Accent2 3 4 3 5 2" xfId="50121" xr:uid="{323CDB3C-3818-446B-B4C6-9266E80CAF81}"/>
    <cellStyle name="60% - Accent2 3 4 3 6" xfId="29510" xr:uid="{7DA297A5-5301-408F-9E4F-7F9FFDD3129B}"/>
    <cellStyle name="60% - Accent2 3 4 4" xfId="750" xr:uid="{30540443-CD69-4ECE-A0AF-A0A39143B7BE}"/>
    <cellStyle name="60% - Accent2 3 4 4 2" xfId="2704" xr:uid="{2FB2CE79-28C5-4E40-AD4B-8B164026CBFA}"/>
    <cellStyle name="60% - Accent2 3 4 4 2 2" xfId="31444" xr:uid="{64B1E5C2-FBB6-4014-9D0D-907F2E466694}"/>
    <cellStyle name="60% - Accent2 3 4 4 3" xfId="8296" xr:uid="{5B55FE89-E3C0-4B65-85B1-E5E35D964120}"/>
    <cellStyle name="60% - Accent2 3 4 4 3 2" xfId="36981" xr:uid="{BEE14963-F1A3-4097-9804-A1169431F77C}"/>
    <cellStyle name="60% - Accent2 3 4 4 4" xfId="14008" xr:uid="{0EF16EF1-2C5F-4912-8B66-E09107E5C8AD}"/>
    <cellStyle name="60% - Accent2 3 4 4 4 2" xfId="42686" xr:uid="{C23CF4AD-C05C-4873-A51F-86029CE9ABCA}"/>
    <cellStyle name="60% - Accent2 3 4 4 5" xfId="22861" xr:uid="{A4997412-3D4C-444C-A79B-885E74EB4283}"/>
    <cellStyle name="60% - Accent2 3 4 4 5 2" xfId="51538" xr:uid="{116DE6DD-BD41-43A0-AC54-E6B062DD0696}"/>
    <cellStyle name="60% - Accent2 3 4 4 6" xfId="29651" xr:uid="{1AFD8594-50F6-462F-B3A1-E3C7EA7C558E}"/>
    <cellStyle name="60% - Accent2 3 4 5" xfId="1023" xr:uid="{1BADEEE6-882C-4DB2-ACC1-F3EB9507CB96}"/>
    <cellStyle name="60% - Accent2 3 4 5 2" xfId="2977" xr:uid="{B5CD5C66-EC1C-4EFA-87B6-430B2FF95AC1}"/>
    <cellStyle name="60% - Accent2 3 4 5 2 2" xfId="31717" xr:uid="{ADC7180F-4DEF-4F3A-8B14-9AA469468132}"/>
    <cellStyle name="60% - Accent2 3 4 5 3" xfId="15523" xr:uid="{7C557D20-F891-450E-9804-BB6158D12267}"/>
    <cellStyle name="60% - Accent2 3 4 5 3 2" xfId="44201" xr:uid="{F0424523-D1D5-4B2F-ABD3-CB8165BA6255}"/>
    <cellStyle name="60% - Accent2 3 4 5 4" xfId="24376" xr:uid="{8E3114CE-6539-4740-BFD8-F3DA8415583E}"/>
    <cellStyle name="60% - Accent2 3 4 5 4 2" xfId="53053" xr:uid="{69A890B2-32D0-4B4A-81C3-BD7235C80398}"/>
    <cellStyle name="60% - Accent2 3 4 5 5" xfId="29924" xr:uid="{911342C5-BA97-4C0F-8D4C-3455EDB55C57}"/>
    <cellStyle name="60% - Accent2 3 4 6" xfId="1318" xr:uid="{82D0D6C9-6499-4D4F-A8AB-EA5BE280EFA3}"/>
    <cellStyle name="60% - Accent2 3 4 6 2" xfId="3272" xr:uid="{AD29B66C-8CFD-4832-B75E-CAB696E7A4DE}"/>
    <cellStyle name="60% - Accent2 3 4 6 2 2" xfId="32012" xr:uid="{D4BAEDE3-E392-4DBD-B627-871A4F43FB9E}"/>
    <cellStyle name="60% - Accent2 3 4 6 3" xfId="17082" xr:uid="{218ED79C-143F-44EF-9DE7-E36695396951}"/>
    <cellStyle name="60% - Accent2 3 4 6 3 2" xfId="45760" xr:uid="{D691D11F-7B27-4C53-8B19-48F6367EED35}"/>
    <cellStyle name="60% - Accent2 3 4 6 4" xfId="25935" xr:uid="{59E04328-607F-4E92-A4FB-D587FAD2968C}"/>
    <cellStyle name="60% - Accent2 3 4 6 4 2" xfId="54612" xr:uid="{7B06E03F-1461-475E-A6E0-382224BCAF3D}"/>
    <cellStyle name="60% - Accent2 3 4 6 5" xfId="30219" xr:uid="{34791176-0C47-4AA9-9C8E-A2CF3AA1E473}"/>
    <cellStyle name="60% - Accent2 3 4 7" xfId="1657" xr:uid="{98F35F3C-10F8-4CD5-BF02-74DBD3C829F1}"/>
    <cellStyle name="60% - Accent2 3 4 7 2" xfId="3611" xr:uid="{284327DF-5B8E-4876-AF4E-A7DFE784DA68}"/>
    <cellStyle name="60% - Accent2 3 4 7 2 2" xfId="32351" xr:uid="{AF7168F8-14F2-4B3E-8169-6EB697B0D13A}"/>
    <cellStyle name="60% - Accent2 3 4 7 3" xfId="27528" xr:uid="{172E7E29-FF64-454E-AB87-4D22136060CA}"/>
    <cellStyle name="60% - Accent2 3 4 7 3 2" xfId="56205" xr:uid="{9EE4FB78-1D06-4842-9F95-CD400F7625FF}"/>
    <cellStyle name="60% - Accent2 3 4 7 4" xfId="30558" xr:uid="{DC76B9F6-0698-45CF-87B1-5A5221E4E55C}"/>
    <cellStyle name="60% - Accent2 3 4 8" xfId="2347" xr:uid="{9B662B4B-8E2F-419C-835C-1DAB128B11E5}"/>
    <cellStyle name="60% - Accent2 3 4 8 2" xfId="31087" xr:uid="{82B5BA5B-1071-465F-975C-5535522E91AC}"/>
    <cellStyle name="60% - Accent2 3 4 9" xfId="4111" xr:uid="{56DD0216-6C94-45E7-8440-8B02300900E1}"/>
    <cellStyle name="60% - Accent2 3 4 9 2" xfId="32796" xr:uid="{720A2C9B-B37C-4CEF-98E2-913BC21E2763}"/>
    <cellStyle name="60% - Accent2 3 40" xfId="4903" xr:uid="{AC4B5C7E-B1A2-4531-B718-53FB7C569A46}"/>
    <cellStyle name="60% - Accent2 3 40 2" xfId="6254" xr:uid="{0EBD5F72-FF9D-4823-9168-8DCCC511E1DF}"/>
    <cellStyle name="60% - Accent2 3 40 2 2" xfId="11966" xr:uid="{BA7BF982-8329-4CB6-BF1F-5A1AF87D58AC}"/>
    <cellStyle name="60% - Accent2 3 40 2 2 2" xfId="40644" xr:uid="{81EF644E-5A44-4337-9B97-0E5528C72D25}"/>
    <cellStyle name="60% - Accent2 3 40 2 3" xfId="20819" xr:uid="{6CC95AD0-B8D8-4E8C-AD04-F94335F44DA7}"/>
    <cellStyle name="60% - Accent2 3 40 2 3 2" xfId="49496" xr:uid="{99FBC3DB-95E9-4068-93D1-0A992A172425}"/>
    <cellStyle name="60% - Accent2 3 40 2 4" xfId="34939" xr:uid="{B8B3CD5D-3BBB-4C9B-A3B1-E1DD482B284A}"/>
    <cellStyle name="60% - Accent2 3 40 3" xfId="7671" xr:uid="{78F3A04D-5D90-494E-B3BD-2DE332B0B844}"/>
    <cellStyle name="60% - Accent2 3 40 3 2" xfId="13383" xr:uid="{2739A1EF-252D-4D11-8277-C8064FA04BB0}"/>
    <cellStyle name="60% - Accent2 3 40 3 2 2" xfId="42061" xr:uid="{F3B3211C-1A02-40BA-8283-71CFC78418DB}"/>
    <cellStyle name="60% - Accent2 3 40 3 3" xfId="22236" xr:uid="{AF68A664-CA1E-4445-AE66-BB806DE76283}"/>
    <cellStyle name="60% - Accent2 3 40 3 3 2" xfId="50913" xr:uid="{D0C75007-36A8-4BBB-AB6F-62C1742246B9}"/>
    <cellStyle name="60% - Accent2 3 40 3 4" xfId="36356" xr:uid="{7D396AAE-F697-4DCC-9168-AB57ED8259FF}"/>
    <cellStyle name="60% - Accent2 3 40 4" xfId="9088" xr:uid="{DE00AC77-8087-4F79-B64B-7E67AC083B39}"/>
    <cellStyle name="60% - Accent2 3 40 4 2" xfId="14800" xr:uid="{C4837D1B-E5D5-442C-9C74-2E1F3EB82984}"/>
    <cellStyle name="60% - Accent2 3 40 4 2 2" xfId="43478" xr:uid="{4C0DD4C9-13D1-4E02-8118-AF0074EC4931}"/>
    <cellStyle name="60% - Accent2 3 40 4 3" xfId="23653" xr:uid="{4E3420A7-D7B7-4BD8-8DD3-77ADDF5442EF}"/>
    <cellStyle name="60% - Accent2 3 40 4 3 2" xfId="52330" xr:uid="{29C20B3C-FBD2-4547-A3A1-0CF7E5F4C3AC}"/>
    <cellStyle name="60% - Accent2 3 40 4 4" xfId="37773" xr:uid="{3677AA0B-2181-4FBD-8D66-DF1D45FC89FA}"/>
    <cellStyle name="60% - Accent2 3 40 5" xfId="16315" xr:uid="{CADF0C1D-9FEE-4A86-BC36-C7E8847D173C}"/>
    <cellStyle name="60% - Accent2 3 40 5 2" xfId="25168" xr:uid="{E66C8956-4D9C-44B7-9879-8F17D2AA7D36}"/>
    <cellStyle name="60% - Accent2 3 40 5 2 2" xfId="53845" xr:uid="{29C95A0E-4E57-4E0D-8C0E-A2B1345301C8}"/>
    <cellStyle name="60% - Accent2 3 40 5 3" xfId="44993" xr:uid="{C917BF5E-3CE1-479A-954C-2AE225F96DD3}"/>
    <cellStyle name="60% - Accent2 3 40 6" xfId="17874" xr:uid="{DEF4420E-B53F-42BA-870A-9C4AE0A316F4}"/>
    <cellStyle name="60% - Accent2 3 40 6 2" xfId="26727" xr:uid="{6628CDB5-84E3-4EB9-B687-01DB478233A4}"/>
    <cellStyle name="60% - Accent2 3 40 6 2 2" xfId="55404" xr:uid="{8A5C85F6-F1E5-4BBC-B045-CCFC5607D88B}"/>
    <cellStyle name="60% - Accent2 3 40 6 3" xfId="46552" xr:uid="{F4FCBBD5-E2E2-4019-B107-10759EB5536B}"/>
    <cellStyle name="60% - Accent2 3 40 7" xfId="10615" xr:uid="{CC27443A-5476-41E8-972E-D76E5D01CF49}"/>
    <cellStyle name="60% - Accent2 3 40 7 2" xfId="28320" xr:uid="{CE5A23ED-750D-40BE-8E17-756C619ED6F1}"/>
    <cellStyle name="60% - Accent2 3 40 7 2 2" xfId="56997" xr:uid="{98DEEFB0-2B9D-4FFD-AD28-7017546E316B}"/>
    <cellStyle name="60% - Accent2 3 40 7 3" xfId="39293" xr:uid="{BA7B713D-C72F-4EB4-993D-20C54CC8B35C}"/>
    <cellStyle name="60% - Accent2 3 40 8" xfId="19468" xr:uid="{07B591AD-BE87-4AFE-BA88-25D6AE655817}"/>
    <cellStyle name="60% - Accent2 3 40 8 2" xfId="48145" xr:uid="{EACA2A66-6251-41BA-B551-78BBA63ACEC7}"/>
    <cellStyle name="60% - Accent2 3 40 9" xfId="33588" xr:uid="{04DC1940-F674-4F1B-8A2F-0978C2DEBBF2}"/>
    <cellStyle name="60% - Accent2 3 41" xfId="4925" xr:uid="{DAF2934C-A1E1-4DF0-A4A8-F923D4D60C1F}"/>
    <cellStyle name="60% - Accent2 3 41 2" xfId="6276" xr:uid="{625BB0D8-940D-43C0-892A-D703F173DFCD}"/>
    <cellStyle name="60% - Accent2 3 41 2 2" xfId="11988" xr:uid="{0711E01D-6EE7-4F3B-BD1C-97F74802BC05}"/>
    <cellStyle name="60% - Accent2 3 41 2 2 2" xfId="40666" xr:uid="{5C6FDEAE-F49A-4920-B6A6-37E3782F1417}"/>
    <cellStyle name="60% - Accent2 3 41 2 3" xfId="20841" xr:uid="{BA8542DF-E66F-467E-ABC7-692E2326BE24}"/>
    <cellStyle name="60% - Accent2 3 41 2 3 2" xfId="49518" xr:uid="{C443FD29-CEBD-4EA8-9FA1-E75DA92AEC1D}"/>
    <cellStyle name="60% - Accent2 3 41 2 4" xfId="34961" xr:uid="{0E2AC5E8-E0F7-4E99-B34B-4F1CCEA8B7B3}"/>
    <cellStyle name="60% - Accent2 3 41 3" xfId="7693" xr:uid="{86BBCDD5-9C60-40E3-B193-A73D4ABCBFEF}"/>
    <cellStyle name="60% - Accent2 3 41 3 2" xfId="13405" xr:uid="{E2913958-0007-4C8F-9EA9-D42A702228FA}"/>
    <cellStyle name="60% - Accent2 3 41 3 2 2" xfId="42083" xr:uid="{6CC40BD1-BAB3-457C-99C9-6A0C272CA60C}"/>
    <cellStyle name="60% - Accent2 3 41 3 3" xfId="22258" xr:uid="{2CF35791-1A5E-45A6-970D-08F9B5C23643}"/>
    <cellStyle name="60% - Accent2 3 41 3 3 2" xfId="50935" xr:uid="{601F2462-A894-4069-9CDE-5E59DBCC8CE6}"/>
    <cellStyle name="60% - Accent2 3 41 3 4" xfId="36378" xr:uid="{568F4137-A4FB-419A-B835-97A617B6D4A9}"/>
    <cellStyle name="60% - Accent2 3 41 4" xfId="9110" xr:uid="{718EE4CC-0274-4655-ACF1-23C9003C7184}"/>
    <cellStyle name="60% - Accent2 3 41 4 2" xfId="14822" xr:uid="{A21B7C49-92AC-4A1B-8B43-775F8D048551}"/>
    <cellStyle name="60% - Accent2 3 41 4 2 2" xfId="43500" xr:uid="{018A2B98-596D-4391-8F9C-7EBC91402B6F}"/>
    <cellStyle name="60% - Accent2 3 41 4 3" xfId="23675" xr:uid="{8E3526E7-B260-48E0-AB00-A02991305282}"/>
    <cellStyle name="60% - Accent2 3 41 4 3 2" xfId="52352" xr:uid="{D5E3E7B4-49DE-466F-8992-B576F4A060E0}"/>
    <cellStyle name="60% - Accent2 3 41 4 4" xfId="37795" xr:uid="{C0A10126-F672-42F4-92C8-324F36FC60E5}"/>
    <cellStyle name="60% - Accent2 3 41 5" xfId="16337" xr:uid="{6F1C6000-85DA-4EAE-9A16-0C08B8527B6E}"/>
    <cellStyle name="60% - Accent2 3 41 5 2" xfId="25190" xr:uid="{6FA8A310-B930-4B7B-A366-5A142B4B961E}"/>
    <cellStyle name="60% - Accent2 3 41 5 2 2" xfId="53867" xr:uid="{14252556-F4D2-4870-AD21-32DBFAD3B626}"/>
    <cellStyle name="60% - Accent2 3 41 5 3" xfId="45015" xr:uid="{123F2D8F-BB54-471B-8369-BC53CEECE257}"/>
    <cellStyle name="60% - Accent2 3 41 6" xfId="17896" xr:uid="{0E1B62AA-39DE-4A66-A9DE-B24AE3ED3D36}"/>
    <cellStyle name="60% - Accent2 3 41 6 2" xfId="26749" xr:uid="{B7B083A9-761C-41D2-A1BB-CB0BC4BF64F0}"/>
    <cellStyle name="60% - Accent2 3 41 6 2 2" xfId="55426" xr:uid="{62D123B0-60A6-4FF0-AF95-43E5A132B67B}"/>
    <cellStyle name="60% - Accent2 3 41 6 3" xfId="46574" xr:uid="{904DAE2F-574D-4A01-ABF1-C8097F99B9F0}"/>
    <cellStyle name="60% - Accent2 3 41 7" xfId="10637" xr:uid="{63730570-E924-40EF-8FC4-439AEA8DA88D}"/>
    <cellStyle name="60% - Accent2 3 41 7 2" xfId="28342" xr:uid="{ADE2EE38-BB08-483A-9FDE-A8F000621D6B}"/>
    <cellStyle name="60% - Accent2 3 41 7 2 2" xfId="57019" xr:uid="{D0B29B4D-8E59-422C-AA91-FB7E8294901E}"/>
    <cellStyle name="60% - Accent2 3 41 7 3" xfId="39315" xr:uid="{00BF307D-C3AD-47DF-864C-1F278F664C07}"/>
    <cellStyle name="60% - Accent2 3 41 8" xfId="19490" xr:uid="{B773369E-3200-4771-8FFC-08A696D4B746}"/>
    <cellStyle name="60% - Accent2 3 41 8 2" xfId="48167" xr:uid="{7A222CA9-D1CB-41B5-B1E6-18F68306542E}"/>
    <cellStyle name="60% - Accent2 3 41 9" xfId="33610" xr:uid="{BD253A9F-3ACB-4C47-BC5E-09D5D9A3FCFB}"/>
    <cellStyle name="60% - Accent2 3 42" xfId="4947" xr:uid="{69918B36-88EE-4ABE-9C3A-E82C7F4E9257}"/>
    <cellStyle name="60% - Accent2 3 42 2" xfId="6298" xr:uid="{1F95545B-840D-458B-A418-0A5263DE412C}"/>
    <cellStyle name="60% - Accent2 3 42 2 2" xfId="12010" xr:uid="{9A4D52E5-BEA0-4B4D-ABA5-79B754B05CB2}"/>
    <cellStyle name="60% - Accent2 3 42 2 2 2" xfId="40688" xr:uid="{A505EC62-6CB6-48EC-AED3-C43BF45FE3FF}"/>
    <cellStyle name="60% - Accent2 3 42 2 3" xfId="20863" xr:uid="{1BE56A1C-1AF2-4388-9B63-FDF08AD86C3B}"/>
    <cellStyle name="60% - Accent2 3 42 2 3 2" xfId="49540" xr:uid="{2A315607-C4DC-4CF3-8B13-75857AF1F5C1}"/>
    <cellStyle name="60% - Accent2 3 42 2 4" xfId="34983" xr:uid="{21473D2B-3BCB-442C-A5F5-EE29F5827BFE}"/>
    <cellStyle name="60% - Accent2 3 42 3" xfId="7715" xr:uid="{CA68BF07-7B54-4F1B-BDF3-DDE328719490}"/>
    <cellStyle name="60% - Accent2 3 42 3 2" xfId="13427" xr:uid="{CB67C98B-B0BE-4C59-A8A9-613091646DDB}"/>
    <cellStyle name="60% - Accent2 3 42 3 2 2" xfId="42105" xr:uid="{52801426-2743-4659-BC27-353E9A7A091F}"/>
    <cellStyle name="60% - Accent2 3 42 3 3" xfId="22280" xr:uid="{E2B0ABF0-D3B0-46B7-A13F-25969821ABC4}"/>
    <cellStyle name="60% - Accent2 3 42 3 3 2" xfId="50957" xr:uid="{D928441A-07E7-4747-846E-FB7875173C77}"/>
    <cellStyle name="60% - Accent2 3 42 3 4" xfId="36400" xr:uid="{FB625534-F3C9-4388-9CC7-17B41D3BFBF3}"/>
    <cellStyle name="60% - Accent2 3 42 4" xfId="9132" xr:uid="{834D22C8-EACE-4CCB-B2E2-0AB20B4D512E}"/>
    <cellStyle name="60% - Accent2 3 42 4 2" xfId="14844" xr:uid="{9C8488B4-56E6-47CD-BA08-DF9522A346EF}"/>
    <cellStyle name="60% - Accent2 3 42 4 2 2" xfId="43522" xr:uid="{82717C98-4E41-49E7-99C6-AD1E149BC78E}"/>
    <cellStyle name="60% - Accent2 3 42 4 3" xfId="23697" xr:uid="{353E441B-7E8B-4712-A6C7-503F42B61F37}"/>
    <cellStyle name="60% - Accent2 3 42 4 3 2" xfId="52374" xr:uid="{CF4D8398-F847-4FE1-B041-8EE579E6F954}"/>
    <cellStyle name="60% - Accent2 3 42 4 4" xfId="37817" xr:uid="{0A9A9E46-5BBF-4993-A723-6B95F48A3E9F}"/>
    <cellStyle name="60% - Accent2 3 42 5" xfId="16359" xr:uid="{04DB44D1-5033-4268-823B-B56FD640D71C}"/>
    <cellStyle name="60% - Accent2 3 42 5 2" xfId="25212" xr:uid="{C01B2BF1-1751-4A08-B9B8-EB90A61B5F0B}"/>
    <cellStyle name="60% - Accent2 3 42 5 2 2" xfId="53889" xr:uid="{3FEB6ED3-F93E-4DB6-A33D-C4917E31D18D}"/>
    <cellStyle name="60% - Accent2 3 42 5 3" xfId="45037" xr:uid="{A911F545-648F-4424-9FB3-E98FFA09D6E5}"/>
    <cellStyle name="60% - Accent2 3 42 6" xfId="17918" xr:uid="{E5C28567-2249-4549-BA98-43E725F0BF80}"/>
    <cellStyle name="60% - Accent2 3 42 6 2" xfId="26771" xr:uid="{3C9DBFBB-536D-4F46-B7C8-CFEAC550D8B0}"/>
    <cellStyle name="60% - Accent2 3 42 6 2 2" xfId="55448" xr:uid="{E9138AC6-F6EB-49C3-B53E-C8F853A76773}"/>
    <cellStyle name="60% - Accent2 3 42 6 3" xfId="46596" xr:uid="{2152A565-CC61-4244-843B-BCBEB17D81C8}"/>
    <cellStyle name="60% - Accent2 3 42 7" xfId="10659" xr:uid="{43E0A6F4-9C5D-4EAB-8CAF-30C54917CD6A}"/>
    <cellStyle name="60% - Accent2 3 42 7 2" xfId="28364" xr:uid="{E47F6529-BBD7-4D1E-A225-E17077969E02}"/>
    <cellStyle name="60% - Accent2 3 42 7 2 2" xfId="57041" xr:uid="{EA2D52E9-12B3-4F6A-B2C4-69D5315AC21E}"/>
    <cellStyle name="60% - Accent2 3 42 7 3" xfId="39337" xr:uid="{D9A8F5A5-06CB-4250-AFBC-C0B979D15774}"/>
    <cellStyle name="60% - Accent2 3 42 8" xfId="19512" xr:uid="{49993B9E-E9FA-409C-8787-40E6414B605E}"/>
    <cellStyle name="60% - Accent2 3 42 8 2" xfId="48189" xr:uid="{F0B59A3B-4529-40EE-BA24-EA052A84DF59}"/>
    <cellStyle name="60% - Accent2 3 42 9" xfId="33632" xr:uid="{7D79EDD9-871D-4D64-BDD0-93143E83A5AB}"/>
    <cellStyle name="60% - Accent2 3 43" xfId="4969" xr:uid="{C97C7320-74C9-4B78-83F0-9C9A7E9F163A}"/>
    <cellStyle name="60% - Accent2 3 43 2" xfId="6320" xr:uid="{D781C7B8-6B08-4B4D-AFA0-0F9526FA9C4E}"/>
    <cellStyle name="60% - Accent2 3 43 2 2" xfId="12032" xr:uid="{0C234151-044B-4082-A349-988A7D9E0ABC}"/>
    <cellStyle name="60% - Accent2 3 43 2 2 2" xfId="40710" xr:uid="{9F97E572-1142-456A-8C05-8082D9E9159B}"/>
    <cellStyle name="60% - Accent2 3 43 2 3" xfId="20885" xr:uid="{7392B2F7-609D-4B33-9041-A96A353776A0}"/>
    <cellStyle name="60% - Accent2 3 43 2 3 2" xfId="49562" xr:uid="{96C2A7CA-5A60-43E9-881A-6907D61C85FF}"/>
    <cellStyle name="60% - Accent2 3 43 2 4" xfId="35005" xr:uid="{F3779C99-4C2B-4B3F-8920-09D230FC4565}"/>
    <cellStyle name="60% - Accent2 3 43 3" xfId="7737" xr:uid="{F060B6B6-E3F0-4BE9-A5A5-02A71D2B0DAD}"/>
    <cellStyle name="60% - Accent2 3 43 3 2" xfId="13449" xr:uid="{2D91B51B-653C-465F-90DB-12CD13745FCE}"/>
    <cellStyle name="60% - Accent2 3 43 3 2 2" xfId="42127" xr:uid="{2DDFCBC8-AF4A-4568-955D-2B9EB7FF36F6}"/>
    <cellStyle name="60% - Accent2 3 43 3 3" xfId="22302" xr:uid="{E64A8293-B548-48A1-A62D-E22704B434E6}"/>
    <cellStyle name="60% - Accent2 3 43 3 3 2" xfId="50979" xr:uid="{BA49CD4B-EEBE-4A54-969B-039E3A4262A7}"/>
    <cellStyle name="60% - Accent2 3 43 3 4" xfId="36422" xr:uid="{70239283-4D11-44DD-AC1F-1671BA993E18}"/>
    <cellStyle name="60% - Accent2 3 43 4" xfId="9154" xr:uid="{02C73F95-FEBF-4955-944B-4662A53B6B19}"/>
    <cellStyle name="60% - Accent2 3 43 4 2" xfId="14866" xr:uid="{603564DF-C774-4E81-873A-D73A7739D34A}"/>
    <cellStyle name="60% - Accent2 3 43 4 2 2" xfId="43544" xr:uid="{4830C5FB-962B-41BD-8608-205BB32672C9}"/>
    <cellStyle name="60% - Accent2 3 43 4 3" xfId="23719" xr:uid="{2FA82226-2904-461B-A482-8F6B3ADD398C}"/>
    <cellStyle name="60% - Accent2 3 43 4 3 2" xfId="52396" xr:uid="{872CE039-5E2D-4492-A9D4-9FF53DF71F55}"/>
    <cellStyle name="60% - Accent2 3 43 4 4" xfId="37839" xr:uid="{8AADC7B9-3ADB-4516-AC27-58E5EE378233}"/>
    <cellStyle name="60% - Accent2 3 43 5" xfId="16381" xr:uid="{B9D554DE-A4B9-4392-8123-D4BAE4EC7F3C}"/>
    <cellStyle name="60% - Accent2 3 43 5 2" xfId="25234" xr:uid="{D1EE15AB-DC4E-431A-AA50-EA190A2580A1}"/>
    <cellStyle name="60% - Accent2 3 43 5 2 2" xfId="53911" xr:uid="{AE7929E0-147F-4C68-93DF-456C0C9AD76F}"/>
    <cellStyle name="60% - Accent2 3 43 5 3" xfId="45059" xr:uid="{4697C9F8-85BC-405B-AB00-14AC6299DF9C}"/>
    <cellStyle name="60% - Accent2 3 43 6" xfId="17940" xr:uid="{C7FB96DB-0352-4D3E-8E6D-5F8D3372AF73}"/>
    <cellStyle name="60% - Accent2 3 43 6 2" xfId="26793" xr:uid="{6D05312E-E438-4C5A-9372-6A78404E9D2B}"/>
    <cellStyle name="60% - Accent2 3 43 6 2 2" xfId="55470" xr:uid="{B41C77F2-FB5A-4C09-867E-AB855D283AFE}"/>
    <cellStyle name="60% - Accent2 3 43 6 3" xfId="46618" xr:uid="{90AA436F-7950-4064-A8C0-C9883330978A}"/>
    <cellStyle name="60% - Accent2 3 43 7" xfId="10681" xr:uid="{8CBC051C-BDD8-40A9-B5D1-B8F1F0368DFF}"/>
    <cellStyle name="60% - Accent2 3 43 7 2" xfId="28386" xr:uid="{92B04492-4247-4595-925B-F37A49CAE63D}"/>
    <cellStyle name="60% - Accent2 3 43 7 2 2" xfId="57063" xr:uid="{00F243A8-9C8A-460D-A056-291C14748735}"/>
    <cellStyle name="60% - Accent2 3 43 7 3" xfId="39359" xr:uid="{D68949BC-AE0E-4264-9718-525484BE7BE4}"/>
    <cellStyle name="60% - Accent2 3 43 8" xfId="19534" xr:uid="{F04FC7BF-F98E-43B0-B80F-CAECD0FB3D5B}"/>
    <cellStyle name="60% - Accent2 3 43 8 2" xfId="48211" xr:uid="{E0BBAAB8-A9B4-4955-958E-E7A48CC128D7}"/>
    <cellStyle name="60% - Accent2 3 43 9" xfId="33654" xr:uid="{F1BF25C7-D239-4ABE-BBF8-588D4A0499E4}"/>
    <cellStyle name="60% - Accent2 3 44" xfId="4991" xr:uid="{527AF634-26E5-4704-B1B3-D53A8F2E6A95}"/>
    <cellStyle name="60% - Accent2 3 44 2" xfId="6342" xr:uid="{4BCD8C44-ADD5-4856-A3E1-EEC4ED4C8F2C}"/>
    <cellStyle name="60% - Accent2 3 44 2 2" xfId="12054" xr:uid="{89CA1E41-F3CE-411F-AC25-C5CFB2B33326}"/>
    <cellStyle name="60% - Accent2 3 44 2 2 2" xfId="40732" xr:uid="{7BB641B7-D845-44BE-8E54-20780987D231}"/>
    <cellStyle name="60% - Accent2 3 44 2 3" xfId="20907" xr:uid="{C7702B63-3A09-4B42-A8E2-F86C4185DAD5}"/>
    <cellStyle name="60% - Accent2 3 44 2 3 2" xfId="49584" xr:uid="{2976C8B1-659A-4A26-BCBB-6A9602BDF572}"/>
    <cellStyle name="60% - Accent2 3 44 2 4" xfId="35027" xr:uid="{39BC502F-97DA-4074-B40E-0F8E52B1FC17}"/>
    <cellStyle name="60% - Accent2 3 44 3" xfId="7759" xr:uid="{C58A5E7A-1E21-4D1D-975A-1CEE2FEA1FEE}"/>
    <cellStyle name="60% - Accent2 3 44 3 2" xfId="13471" xr:uid="{8402EF5A-A890-4B51-8539-36AECEE99635}"/>
    <cellStyle name="60% - Accent2 3 44 3 2 2" xfId="42149" xr:uid="{9F19C2EE-6D1E-4576-92C0-1A6C42F70308}"/>
    <cellStyle name="60% - Accent2 3 44 3 3" xfId="22324" xr:uid="{A183DDA1-CB0A-4EC0-9EC2-43A0A47375C6}"/>
    <cellStyle name="60% - Accent2 3 44 3 3 2" xfId="51001" xr:uid="{9256D114-D09A-4E49-B9A7-CDBC0D1549C8}"/>
    <cellStyle name="60% - Accent2 3 44 3 4" xfId="36444" xr:uid="{0596655F-F104-4C26-8691-153924F049AF}"/>
    <cellStyle name="60% - Accent2 3 44 4" xfId="9176" xr:uid="{F55E3721-7C1C-477C-925C-C245395D9BAD}"/>
    <cellStyle name="60% - Accent2 3 44 4 2" xfId="14888" xr:uid="{521466D0-B042-461C-B595-B5FBD609A461}"/>
    <cellStyle name="60% - Accent2 3 44 4 2 2" xfId="43566" xr:uid="{18F836AD-04DA-4CBC-82C3-26213A58CEB1}"/>
    <cellStyle name="60% - Accent2 3 44 4 3" xfId="23741" xr:uid="{89EAC76B-030D-4951-9171-0998C0A352D6}"/>
    <cellStyle name="60% - Accent2 3 44 4 3 2" xfId="52418" xr:uid="{E04B6CC4-00D7-4193-8F8F-36CF0AAA035B}"/>
    <cellStyle name="60% - Accent2 3 44 4 4" xfId="37861" xr:uid="{B2BB76D8-FA48-4682-BCDD-A83D2805566C}"/>
    <cellStyle name="60% - Accent2 3 44 5" xfId="16403" xr:uid="{DCE72C0B-0525-42CA-A12E-C2D02C177936}"/>
    <cellStyle name="60% - Accent2 3 44 5 2" xfId="25256" xr:uid="{3AD91D93-B0B4-44CD-BB20-8C9DBE11998B}"/>
    <cellStyle name="60% - Accent2 3 44 5 2 2" xfId="53933" xr:uid="{2ABA69E1-ED59-4397-8F5E-51D869640604}"/>
    <cellStyle name="60% - Accent2 3 44 5 3" xfId="45081" xr:uid="{802EE338-F2C7-4959-81C8-CD42C8E1A0D3}"/>
    <cellStyle name="60% - Accent2 3 44 6" xfId="17962" xr:uid="{AC15D57A-002B-4616-A776-327287392A71}"/>
    <cellStyle name="60% - Accent2 3 44 6 2" xfId="26815" xr:uid="{670EE547-D982-4D57-A703-F01B3251CF42}"/>
    <cellStyle name="60% - Accent2 3 44 6 2 2" xfId="55492" xr:uid="{6754E051-7A7A-4159-99CA-22566F8CC686}"/>
    <cellStyle name="60% - Accent2 3 44 6 3" xfId="46640" xr:uid="{C2BC9D20-FFDF-4F76-8B77-2CCE23AFD61B}"/>
    <cellStyle name="60% - Accent2 3 44 7" xfId="10703" xr:uid="{64425BDD-B669-4A85-997E-F4BE06AA0FA8}"/>
    <cellStyle name="60% - Accent2 3 44 7 2" xfId="28408" xr:uid="{00FD8CEB-7E46-4110-85DD-6697498F3340}"/>
    <cellStyle name="60% - Accent2 3 44 7 2 2" xfId="57085" xr:uid="{DDF62977-B29A-4C57-B397-85AA98570628}"/>
    <cellStyle name="60% - Accent2 3 44 7 3" xfId="39381" xr:uid="{71313BC0-99C6-41B7-BB04-048A9D8F4F9A}"/>
    <cellStyle name="60% - Accent2 3 44 8" xfId="19556" xr:uid="{7A30D3EF-6F50-4537-93E6-6F6B47D54648}"/>
    <cellStyle name="60% - Accent2 3 44 8 2" xfId="48233" xr:uid="{322B2795-8722-4E55-AF58-040C3F5BF970}"/>
    <cellStyle name="60% - Accent2 3 44 9" xfId="33676" xr:uid="{B320D720-7C02-432F-BD6D-1C8B4DC1DE0C}"/>
    <cellStyle name="60% - Accent2 3 45" xfId="5013" xr:uid="{8DF6020C-524E-426B-8CD8-1AD1436680B1}"/>
    <cellStyle name="60% - Accent2 3 45 2" xfId="6364" xr:uid="{9A8212DB-DA52-43F7-A203-C1D6E149B5D5}"/>
    <cellStyle name="60% - Accent2 3 45 2 2" xfId="12076" xr:uid="{1068C45C-090F-4294-8DEC-B181BC5E8DB7}"/>
    <cellStyle name="60% - Accent2 3 45 2 2 2" xfId="40754" xr:uid="{F6B9C810-8C07-403B-9F5F-2FE1C776F25E}"/>
    <cellStyle name="60% - Accent2 3 45 2 3" xfId="20929" xr:uid="{E0CD4D09-E4FF-4110-A9DB-28158641C524}"/>
    <cellStyle name="60% - Accent2 3 45 2 3 2" xfId="49606" xr:uid="{CD73F586-4EA9-461D-BA0C-F50C88E8D958}"/>
    <cellStyle name="60% - Accent2 3 45 2 4" xfId="35049" xr:uid="{CE3879C6-2F38-4652-A1BC-DA76DD647394}"/>
    <cellStyle name="60% - Accent2 3 45 3" xfId="7781" xr:uid="{2CD6C10D-3A08-4F2F-98F6-2226C57593B6}"/>
    <cellStyle name="60% - Accent2 3 45 3 2" xfId="13493" xr:uid="{7D2C5711-F3F1-4FEF-929D-E1ED0DF13460}"/>
    <cellStyle name="60% - Accent2 3 45 3 2 2" xfId="42171" xr:uid="{619AC247-112C-4BAF-9E0B-969AF4ECAEC0}"/>
    <cellStyle name="60% - Accent2 3 45 3 3" xfId="22346" xr:uid="{05993224-D283-4D45-983A-94F7B8260771}"/>
    <cellStyle name="60% - Accent2 3 45 3 3 2" xfId="51023" xr:uid="{AD1B684C-EAA1-4CA6-A212-2E7247F988CD}"/>
    <cellStyle name="60% - Accent2 3 45 3 4" xfId="36466" xr:uid="{48067362-1719-475F-997F-727200EC4953}"/>
    <cellStyle name="60% - Accent2 3 45 4" xfId="9198" xr:uid="{47E1BA72-37BF-4E8E-8F42-7423D4C905F1}"/>
    <cellStyle name="60% - Accent2 3 45 4 2" xfId="14910" xr:uid="{076107E8-FB2D-4ED5-86F8-9E33D508C77E}"/>
    <cellStyle name="60% - Accent2 3 45 4 2 2" xfId="43588" xr:uid="{B739AD81-86E3-4CEF-9727-30364B80CD5A}"/>
    <cellStyle name="60% - Accent2 3 45 4 3" xfId="23763" xr:uid="{0E04916C-3C81-4734-8251-22F2CB88DA6C}"/>
    <cellStyle name="60% - Accent2 3 45 4 3 2" xfId="52440" xr:uid="{72708AA8-1DDB-4768-95F8-25DDA3D51DD4}"/>
    <cellStyle name="60% - Accent2 3 45 4 4" xfId="37883" xr:uid="{9E838EC9-179D-4EAC-90F1-7E43266C2FB6}"/>
    <cellStyle name="60% - Accent2 3 45 5" xfId="16425" xr:uid="{A3A85727-3645-4494-A369-EFA5F3F3E91D}"/>
    <cellStyle name="60% - Accent2 3 45 5 2" xfId="25278" xr:uid="{F1B3C46F-67BF-456D-9734-BE26C6425662}"/>
    <cellStyle name="60% - Accent2 3 45 5 2 2" xfId="53955" xr:uid="{88F38215-B613-45A8-840A-9E6987D69A07}"/>
    <cellStyle name="60% - Accent2 3 45 5 3" xfId="45103" xr:uid="{8EA55B0D-8586-4DE4-9E82-77B0E7986539}"/>
    <cellStyle name="60% - Accent2 3 45 6" xfId="17984" xr:uid="{15CBCE62-1D0E-4C63-83C4-F60C85BCBB97}"/>
    <cellStyle name="60% - Accent2 3 45 6 2" xfId="26837" xr:uid="{2BD72F10-2860-4124-A690-B225FF962135}"/>
    <cellStyle name="60% - Accent2 3 45 6 2 2" xfId="55514" xr:uid="{02958318-FFEE-4D03-90E5-85CA4F387F32}"/>
    <cellStyle name="60% - Accent2 3 45 6 3" xfId="46662" xr:uid="{3DF9D75A-1661-4AEB-AE70-9CDD5DF21C6F}"/>
    <cellStyle name="60% - Accent2 3 45 7" xfId="10725" xr:uid="{E10DC230-D1A1-4CE4-A924-349C4FABC4F3}"/>
    <cellStyle name="60% - Accent2 3 45 7 2" xfId="28430" xr:uid="{10797F5C-7E6E-4D53-8BA3-3920FF8DD4C5}"/>
    <cellStyle name="60% - Accent2 3 45 7 2 2" xfId="57107" xr:uid="{5A59CE7A-9998-484B-818F-15D04EA38036}"/>
    <cellStyle name="60% - Accent2 3 45 7 3" xfId="39403" xr:uid="{4E36DDA6-2699-4B86-88CD-D7C0CC176D01}"/>
    <cellStyle name="60% - Accent2 3 45 8" xfId="19578" xr:uid="{349E2A28-4FDE-433C-BD04-30A9B2D35FD0}"/>
    <cellStyle name="60% - Accent2 3 45 8 2" xfId="48255" xr:uid="{54C01E87-0BD4-43AF-B2FB-663D4E81D161}"/>
    <cellStyle name="60% - Accent2 3 45 9" xfId="33698" xr:uid="{4C461315-AB91-4AC3-A903-21520E5C1F3B}"/>
    <cellStyle name="60% - Accent2 3 46" xfId="5035" xr:uid="{7B705B6F-71D8-4B6B-A4EE-9421E9A698C7}"/>
    <cellStyle name="60% - Accent2 3 46 2" xfId="6386" xr:uid="{F7D2E18E-C04A-4290-B4DB-47ABBB0570B4}"/>
    <cellStyle name="60% - Accent2 3 46 2 2" xfId="12098" xr:uid="{C58D4CCB-1516-4706-8BE9-C657B225B4A0}"/>
    <cellStyle name="60% - Accent2 3 46 2 2 2" xfId="40776" xr:uid="{F401D531-3AE9-4334-9264-60ECBEADE157}"/>
    <cellStyle name="60% - Accent2 3 46 2 3" xfId="20951" xr:uid="{2C7EB557-512D-429A-A6D0-12561FACB383}"/>
    <cellStyle name="60% - Accent2 3 46 2 3 2" xfId="49628" xr:uid="{C41E7E4F-7FA9-4421-8E8A-8F67365FD5FB}"/>
    <cellStyle name="60% - Accent2 3 46 2 4" xfId="35071" xr:uid="{AD55F32E-95D1-4989-9EFB-C814D7D357B0}"/>
    <cellStyle name="60% - Accent2 3 46 3" xfId="7803" xr:uid="{3E55D853-E60C-45AF-86C9-4FF616C0D5FB}"/>
    <cellStyle name="60% - Accent2 3 46 3 2" xfId="13515" xr:uid="{13056238-E87A-47CB-B1B5-60667113AC3B}"/>
    <cellStyle name="60% - Accent2 3 46 3 2 2" xfId="42193" xr:uid="{0D567FFA-AF31-478B-9763-C0CE08D62474}"/>
    <cellStyle name="60% - Accent2 3 46 3 3" xfId="22368" xr:uid="{0B69F976-1D44-4AD9-A6C5-131132D63FAD}"/>
    <cellStyle name="60% - Accent2 3 46 3 3 2" xfId="51045" xr:uid="{5E82390F-5CC2-4D26-AD78-5CFA93E02BF5}"/>
    <cellStyle name="60% - Accent2 3 46 3 4" xfId="36488" xr:uid="{65841025-109E-46A5-9D58-2A27EFD42CE3}"/>
    <cellStyle name="60% - Accent2 3 46 4" xfId="9220" xr:uid="{F733CB08-1602-438B-873B-865B8A89B6BA}"/>
    <cellStyle name="60% - Accent2 3 46 4 2" xfId="14932" xr:uid="{82CA6EB3-6130-4C56-95A6-87AAB5A14142}"/>
    <cellStyle name="60% - Accent2 3 46 4 2 2" xfId="43610" xr:uid="{2447B69A-BB6B-48DC-9B55-FB4878793CA6}"/>
    <cellStyle name="60% - Accent2 3 46 4 3" xfId="23785" xr:uid="{973592BE-42F5-465B-B226-99F3AC63EA94}"/>
    <cellStyle name="60% - Accent2 3 46 4 3 2" xfId="52462" xr:uid="{5544B4D0-9B14-4FD0-A1BF-FFE93666984F}"/>
    <cellStyle name="60% - Accent2 3 46 4 4" xfId="37905" xr:uid="{DD3912E5-33DA-45FF-BC83-62C47E425C61}"/>
    <cellStyle name="60% - Accent2 3 46 5" xfId="16447" xr:uid="{A9AAF4EC-0C4B-4AD0-9C14-A242170BEADE}"/>
    <cellStyle name="60% - Accent2 3 46 5 2" xfId="25300" xr:uid="{F7279FE6-841B-4981-8202-1A2B910B5774}"/>
    <cellStyle name="60% - Accent2 3 46 5 2 2" xfId="53977" xr:uid="{13EC4F42-2C05-4AEB-840B-BE788F92C93D}"/>
    <cellStyle name="60% - Accent2 3 46 5 3" xfId="45125" xr:uid="{CF891896-BD21-4495-B7AE-B7B0F96C0137}"/>
    <cellStyle name="60% - Accent2 3 46 6" xfId="18006" xr:uid="{BEA9B0E8-BF59-4060-B7F5-F362FC08DDE4}"/>
    <cellStyle name="60% - Accent2 3 46 6 2" xfId="26859" xr:uid="{8E0E2129-46B3-4539-B648-F0FB90E1863C}"/>
    <cellStyle name="60% - Accent2 3 46 6 2 2" xfId="55536" xr:uid="{9A3EE710-7A2B-4231-8650-034DBFA3CA83}"/>
    <cellStyle name="60% - Accent2 3 46 6 3" xfId="46684" xr:uid="{96C473EB-B1BE-4188-9A43-61A0A0C62D88}"/>
    <cellStyle name="60% - Accent2 3 46 7" xfId="10747" xr:uid="{E9FDAEBA-2BCF-48AD-8E11-86CAACEEC5AC}"/>
    <cellStyle name="60% - Accent2 3 46 7 2" xfId="28452" xr:uid="{954F3400-E590-4236-B384-575CB508E6C8}"/>
    <cellStyle name="60% - Accent2 3 46 7 2 2" xfId="57129" xr:uid="{FC756E6B-D22F-47DB-9A3C-C58DDA4AED30}"/>
    <cellStyle name="60% - Accent2 3 46 7 3" xfId="39425" xr:uid="{5D761E96-F5DD-4658-8BA7-F98DC6CB0F54}"/>
    <cellStyle name="60% - Accent2 3 46 8" xfId="19600" xr:uid="{30F458E0-99A3-47B5-A1D6-BCA260A5758E}"/>
    <cellStyle name="60% - Accent2 3 46 8 2" xfId="48277" xr:uid="{D8F9FFCD-8DB3-4B5C-B159-6719965A3EEB}"/>
    <cellStyle name="60% - Accent2 3 46 9" xfId="33720" xr:uid="{71CA5FE7-AA58-4D12-AA7A-92045C133243}"/>
    <cellStyle name="60% - Accent2 3 47" xfId="5057" xr:uid="{9D96E761-6B82-4504-AE45-AC62FB4304C2}"/>
    <cellStyle name="60% - Accent2 3 47 2" xfId="6408" xr:uid="{7F9F96DA-77C2-4462-91CB-C6ACA8829DE1}"/>
    <cellStyle name="60% - Accent2 3 47 2 2" xfId="12120" xr:uid="{356BC6EC-3CF8-4FB6-9D61-7FF5E561CDE7}"/>
    <cellStyle name="60% - Accent2 3 47 2 2 2" xfId="40798" xr:uid="{CE9800D5-B559-4A39-B721-C7662B49F5EC}"/>
    <cellStyle name="60% - Accent2 3 47 2 3" xfId="20973" xr:uid="{8B73C226-5550-45EA-8992-E1B1F0B8075E}"/>
    <cellStyle name="60% - Accent2 3 47 2 3 2" xfId="49650" xr:uid="{0ED92BEB-B852-4A9E-BEE4-1592E9D4165F}"/>
    <cellStyle name="60% - Accent2 3 47 2 4" xfId="35093" xr:uid="{6D7AC966-7092-4D6B-914D-979D60A87DFA}"/>
    <cellStyle name="60% - Accent2 3 47 3" xfId="7825" xr:uid="{23B48CC0-CA42-4CDC-AE82-CD713923D69A}"/>
    <cellStyle name="60% - Accent2 3 47 3 2" xfId="13537" xr:uid="{3B5AF25D-300E-4BF2-9EB4-0B6830A0F7E2}"/>
    <cellStyle name="60% - Accent2 3 47 3 2 2" xfId="42215" xr:uid="{145F590E-B1C8-49EE-9CF5-ACD5CF867F78}"/>
    <cellStyle name="60% - Accent2 3 47 3 3" xfId="22390" xr:uid="{C81A6686-25CC-441B-A36C-59F738F530D2}"/>
    <cellStyle name="60% - Accent2 3 47 3 3 2" xfId="51067" xr:uid="{19535490-4EA1-44FF-A544-93F3CFE588C0}"/>
    <cellStyle name="60% - Accent2 3 47 3 4" xfId="36510" xr:uid="{7685379B-59F0-419B-94C3-171837833357}"/>
    <cellStyle name="60% - Accent2 3 47 4" xfId="9242" xr:uid="{EDEAAEEE-ED86-45BB-A6C3-5DC03EBD16D7}"/>
    <cellStyle name="60% - Accent2 3 47 4 2" xfId="14954" xr:uid="{BEC142EF-D763-4917-9F03-C5944D22C8B5}"/>
    <cellStyle name="60% - Accent2 3 47 4 2 2" xfId="43632" xr:uid="{BD93F3B5-9903-480B-816D-5BD8ED05E6B3}"/>
    <cellStyle name="60% - Accent2 3 47 4 3" xfId="23807" xr:uid="{11CAE35F-702F-491F-A25D-2C74616DF0A3}"/>
    <cellStyle name="60% - Accent2 3 47 4 3 2" xfId="52484" xr:uid="{11BB485A-5164-4788-AECD-E2CB34D36BE9}"/>
    <cellStyle name="60% - Accent2 3 47 4 4" xfId="37927" xr:uid="{4D3C462F-CE4E-4BE6-A430-2BD6C5AD5BE7}"/>
    <cellStyle name="60% - Accent2 3 47 5" xfId="16469" xr:uid="{D060688A-B17A-449E-B43B-ADA72868347C}"/>
    <cellStyle name="60% - Accent2 3 47 5 2" xfId="25322" xr:uid="{78679E8D-A699-420F-B360-ACB178AFBB4B}"/>
    <cellStyle name="60% - Accent2 3 47 5 2 2" xfId="53999" xr:uid="{D1A0B44D-73CC-4467-84F3-F0264F718934}"/>
    <cellStyle name="60% - Accent2 3 47 5 3" xfId="45147" xr:uid="{AAAFCC9B-0053-4C1B-B752-910EB906E17A}"/>
    <cellStyle name="60% - Accent2 3 47 6" xfId="18028" xr:uid="{6C3A1F84-D53C-4BAA-90BB-201EADB6894F}"/>
    <cellStyle name="60% - Accent2 3 47 6 2" xfId="26881" xr:uid="{17054D74-D50E-4C93-8563-58CFD871B80F}"/>
    <cellStyle name="60% - Accent2 3 47 6 2 2" xfId="55558" xr:uid="{F752EEDE-0C41-4DBF-9992-EAE609CD3F20}"/>
    <cellStyle name="60% - Accent2 3 47 6 3" xfId="46706" xr:uid="{5BD01481-1AA3-41DD-9125-F20DC6372DEE}"/>
    <cellStyle name="60% - Accent2 3 47 7" xfId="10769" xr:uid="{147600C5-EC36-4036-B2A7-126E7AC3C7E5}"/>
    <cellStyle name="60% - Accent2 3 47 7 2" xfId="28474" xr:uid="{6E67A62E-1D4A-4570-8472-974EFD14F587}"/>
    <cellStyle name="60% - Accent2 3 47 7 2 2" xfId="57151" xr:uid="{32A773C8-3F8F-42ED-975A-F62ED795B28A}"/>
    <cellStyle name="60% - Accent2 3 47 7 3" xfId="39447" xr:uid="{871273C8-2F2C-4E08-8B67-C03FB9BB4748}"/>
    <cellStyle name="60% - Accent2 3 47 8" xfId="19622" xr:uid="{540D986B-490A-400D-AC11-BB8EC02A2A09}"/>
    <cellStyle name="60% - Accent2 3 47 8 2" xfId="48299" xr:uid="{C17CE0D2-88D5-4C51-A307-8FC038A0F6E8}"/>
    <cellStyle name="60% - Accent2 3 47 9" xfId="33742" xr:uid="{E101921D-B676-404A-886A-86B68325B6CB}"/>
    <cellStyle name="60% - Accent2 3 48" xfId="5079" xr:uid="{0A9A4ACF-62DE-4430-B807-EA28396D743B}"/>
    <cellStyle name="60% - Accent2 3 48 2" xfId="6430" xr:uid="{9949BFA3-B48E-4BE9-BF43-EDDC353DECD9}"/>
    <cellStyle name="60% - Accent2 3 48 2 2" xfId="12142" xr:uid="{71C0C686-7AD6-48CD-959B-92DA82DC9551}"/>
    <cellStyle name="60% - Accent2 3 48 2 2 2" xfId="40820" xr:uid="{72EF1B60-36DC-4436-82D9-0CC978CB8214}"/>
    <cellStyle name="60% - Accent2 3 48 2 3" xfId="20995" xr:uid="{42F0022D-E784-49F9-9F0D-29764E0A4600}"/>
    <cellStyle name="60% - Accent2 3 48 2 3 2" xfId="49672" xr:uid="{AE760947-2F85-458A-9657-A46717E67A8D}"/>
    <cellStyle name="60% - Accent2 3 48 2 4" xfId="35115" xr:uid="{BFB061EA-FF78-4EDC-88E2-0BDA8A1B48D1}"/>
    <cellStyle name="60% - Accent2 3 48 3" xfId="7847" xr:uid="{E37770B7-3F13-4086-B749-275E78144643}"/>
    <cellStyle name="60% - Accent2 3 48 3 2" xfId="13559" xr:uid="{7BCEBBB2-7059-4276-AD86-4B4A26548439}"/>
    <cellStyle name="60% - Accent2 3 48 3 2 2" xfId="42237" xr:uid="{49BF657C-15D5-4D4F-8E69-898BD1F7DE30}"/>
    <cellStyle name="60% - Accent2 3 48 3 3" xfId="22412" xr:uid="{4801DEC9-E9FE-46B6-860F-794B7A09B0BC}"/>
    <cellStyle name="60% - Accent2 3 48 3 3 2" xfId="51089" xr:uid="{E668B262-E880-4EEA-B86B-CEBD04B96730}"/>
    <cellStyle name="60% - Accent2 3 48 3 4" xfId="36532" xr:uid="{34442ABD-66A7-43BD-B2B7-58B6C04923F3}"/>
    <cellStyle name="60% - Accent2 3 48 4" xfId="9264" xr:uid="{11A8D9F1-6C2D-45B3-B634-17E0E6B7C5CF}"/>
    <cellStyle name="60% - Accent2 3 48 4 2" xfId="14976" xr:uid="{ADC1FD4F-42A2-4CCA-9AE8-0CB6BD3A2FEE}"/>
    <cellStyle name="60% - Accent2 3 48 4 2 2" xfId="43654" xr:uid="{866914F2-9A2E-4F66-8C4A-F850B79315A2}"/>
    <cellStyle name="60% - Accent2 3 48 4 3" xfId="23829" xr:uid="{B75DFB08-1689-49DF-97F5-DCD3963E88BF}"/>
    <cellStyle name="60% - Accent2 3 48 4 3 2" xfId="52506" xr:uid="{66CE058B-2B41-4C5F-BA90-26FEFA640E2C}"/>
    <cellStyle name="60% - Accent2 3 48 4 4" xfId="37949" xr:uid="{C5168083-71B0-4AA3-A4DA-A346291D815C}"/>
    <cellStyle name="60% - Accent2 3 48 5" xfId="16491" xr:uid="{132D33DB-D328-4BB1-84B2-39A874841FB8}"/>
    <cellStyle name="60% - Accent2 3 48 5 2" xfId="25344" xr:uid="{7C4F99B2-DA22-4CE1-8858-E855995DF22E}"/>
    <cellStyle name="60% - Accent2 3 48 5 2 2" xfId="54021" xr:uid="{24F2320D-E677-4627-86CF-7FC572BF23E1}"/>
    <cellStyle name="60% - Accent2 3 48 5 3" xfId="45169" xr:uid="{654E7AFA-2E4F-45BF-9266-850334ECA017}"/>
    <cellStyle name="60% - Accent2 3 48 6" xfId="18050" xr:uid="{C93B6674-8284-49E7-8C64-89959202FBF3}"/>
    <cellStyle name="60% - Accent2 3 48 6 2" xfId="26903" xr:uid="{EB74C304-C85B-45A1-B209-FFE7F1B12D5B}"/>
    <cellStyle name="60% - Accent2 3 48 6 2 2" xfId="55580" xr:uid="{2DDFFDB1-6F4E-41CA-8041-C63BA9A4CB5D}"/>
    <cellStyle name="60% - Accent2 3 48 6 3" xfId="46728" xr:uid="{BDB6C371-8CD3-4D26-A207-0AB20721E168}"/>
    <cellStyle name="60% - Accent2 3 48 7" xfId="10791" xr:uid="{9FEFB311-DB75-4ECF-8A94-677BEFF93B99}"/>
    <cellStyle name="60% - Accent2 3 48 7 2" xfId="28496" xr:uid="{045D6F70-1860-4F2F-9BF0-F2D93E03705F}"/>
    <cellStyle name="60% - Accent2 3 48 7 2 2" xfId="57173" xr:uid="{1081D4CF-666D-4B39-9543-BECBC0F3E333}"/>
    <cellStyle name="60% - Accent2 3 48 7 3" xfId="39469" xr:uid="{87A37546-E5E1-45EF-BF4A-D74B4AFEC3D2}"/>
    <cellStyle name="60% - Accent2 3 48 8" xfId="19644" xr:uid="{5887B4DD-3FC5-475A-A0F9-8747102EBAA0}"/>
    <cellStyle name="60% - Accent2 3 48 8 2" xfId="48321" xr:uid="{371B9ADD-1C4E-46F1-8543-98AE16BFC6FF}"/>
    <cellStyle name="60% - Accent2 3 48 9" xfId="33764" xr:uid="{531D60E0-3C32-417D-B47A-A3456BE225A4}"/>
    <cellStyle name="60% - Accent2 3 49" xfId="5101" xr:uid="{704207DD-83EE-4DB5-8E84-A63C424876B6}"/>
    <cellStyle name="60% - Accent2 3 49 2" xfId="6452" xr:uid="{3980941C-D4A0-4B95-B032-128531183829}"/>
    <cellStyle name="60% - Accent2 3 49 2 2" xfId="12164" xr:uid="{D7535792-1323-4FFA-A56D-2F1137D10D50}"/>
    <cellStyle name="60% - Accent2 3 49 2 2 2" xfId="40842" xr:uid="{7001BD62-FC83-4444-9C6F-427B1AEE00B4}"/>
    <cellStyle name="60% - Accent2 3 49 2 3" xfId="21017" xr:uid="{8F49BD46-3F15-4866-AC1C-CCECE7DD0070}"/>
    <cellStyle name="60% - Accent2 3 49 2 3 2" xfId="49694" xr:uid="{9C716F38-DC56-4FB6-BDB3-53C262DC07AF}"/>
    <cellStyle name="60% - Accent2 3 49 2 4" xfId="35137" xr:uid="{1CE43203-3863-4FD2-B5D4-D260E453F772}"/>
    <cellStyle name="60% - Accent2 3 49 3" xfId="7869" xr:uid="{2371816B-1D0B-43E3-889F-D7D496965888}"/>
    <cellStyle name="60% - Accent2 3 49 3 2" xfId="13581" xr:uid="{DBD94C1E-9E9B-4114-9757-1A4E1155C680}"/>
    <cellStyle name="60% - Accent2 3 49 3 2 2" xfId="42259" xr:uid="{CC2B87AA-8B52-4D73-A1D5-D32068BE511B}"/>
    <cellStyle name="60% - Accent2 3 49 3 3" xfId="22434" xr:uid="{EE2ED660-AE92-4B6E-8355-5A2D2D73F4C0}"/>
    <cellStyle name="60% - Accent2 3 49 3 3 2" xfId="51111" xr:uid="{BC8FC6BA-78DC-4CA4-AE11-3108761F3F9E}"/>
    <cellStyle name="60% - Accent2 3 49 3 4" xfId="36554" xr:uid="{1F1C634C-17A2-4C14-ADF2-2978A2CBA20A}"/>
    <cellStyle name="60% - Accent2 3 49 4" xfId="9286" xr:uid="{6EA8D732-48C2-4258-AAED-C6BDCB62E4CC}"/>
    <cellStyle name="60% - Accent2 3 49 4 2" xfId="14998" xr:uid="{F0B02FA8-5D4E-4D61-9E91-A9041FDCF03F}"/>
    <cellStyle name="60% - Accent2 3 49 4 2 2" xfId="43676" xr:uid="{A9D42CF5-492E-4FA4-A132-5C8AF850C6C5}"/>
    <cellStyle name="60% - Accent2 3 49 4 3" xfId="23851" xr:uid="{D4D31ABE-E136-48EA-AF4A-B66E384BA3F7}"/>
    <cellStyle name="60% - Accent2 3 49 4 3 2" xfId="52528" xr:uid="{3700CE11-423A-431B-B3CF-08AF44BD83E6}"/>
    <cellStyle name="60% - Accent2 3 49 4 4" xfId="37971" xr:uid="{6AB53259-8A09-4F66-8C6D-81FA4690F388}"/>
    <cellStyle name="60% - Accent2 3 49 5" xfId="16513" xr:uid="{BF08EC9F-1479-4C04-A833-792B9CDE153F}"/>
    <cellStyle name="60% - Accent2 3 49 5 2" xfId="25366" xr:uid="{B0D45A12-045E-45BD-9410-502F00EFE4FF}"/>
    <cellStyle name="60% - Accent2 3 49 5 2 2" xfId="54043" xr:uid="{9652AE6C-CB12-48B4-9F9A-C8D023EDF857}"/>
    <cellStyle name="60% - Accent2 3 49 5 3" xfId="45191" xr:uid="{E79199F1-D4BE-4B24-95B3-95A97F838F8A}"/>
    <cellStyle name="60% - Accent2 3 49 6" xfId="18072" xr:uid="{44495A21-BF22-4980-AC85-2528F96C7397}"/>
    <cellStyle name="60% - Accent2 3 49 6 2" xfId="26925" xr:uid="{3CF787F4-B95F-4F10-AF50-FC243078C696}"/>
    <cellStyle name="60% - Accent2 3 49 6 2 2" xfId="55602" xr:uid="{D3893A7D-D3B4-4E8F-847C-F478BBC18B74}"/>
    <cellStyle name="60% - Accent2 3 49 6 3" xfId="46750" xr:uid="{5A214EDC-E8B8-4B23-93EA-172483489C97}"/>
    <cellStyle name="60% - Accent2 3 49 7" xfId="10813" xr:uid="{B1E87D1C-D6E2-4510-A975-75542BB28C6B}"/>
    <cellStyle name="60% - Accent2 3 49 7 2" xfId="28518" xr:uid="{5338AAA8-FA19-41B4-9268-E314DC1AD01E}"/>
    <cellStyle name="60% - Accent2 3 49 7 2 2" xfId="57195" xr:uid="{6823F0A6-3058-497C-A847-1173F5EE7BC2}"/>
    <cellStyle name="60% - Accent2 3 49 7 3" xfId="39491" xr:uid="{934EDF54-E5FE-480B-80C5-CE4E2DB2770E}"/>
    <cellStyle name="60% - Accent2 3 49 8" xfId="19666" xr:uid="{92A15B12-14CD-44E7-BB73-04D26DFF36B0}"/>
    <cellStyle name="60% - Accent2 3 49 8 2" xfId="48343" xr:uid="{9BF208A8-F77B-4DA5-B311-7679821D01D2}"/>
    <cellStyle name="60% - Accent2 3 49 9" xfId="33786" xr:uid="{7611769F-20F5-4F7A-A62C-5F40CCC15025}"/>
    <cellStyle name="60% - Accent2 3 5" xfId="512" xr:uid="{F7B72DAB-2658-4437-8686-35B3BC0C5887}"/>
    <cellStyle name="60% - Accent2 3 5 10" xfId="18698" xr:uid="{B8E2D682-C0BA-416F-AB01-ACA2EC9D303C}"/>
    <cellStyle name="60% - Accent2 3 5 10 2" xfId="47375" xr:uid="{335AE774-614B-448C-9DE5-5A5D65FF8CCE}"/>
    <cellStyle name="60% - Accent2 3 5 11" xfId="29413" xr:uid="{FD0CD7DB-07E2-480D-9685-F59B451666E4}"/>
    <cellStyle name="60% - Accent2 3 5 2" xfId="631" xr:uid="{33FBE28C-42F4-4CC6-BD6D-821BB471183D}"/>
    <cellStyle name="60% - Accent2 3 5 2 2" xfId="2585" xr:uid="{AC2C3614-A96F-4434-A384-531066AFAB40}"/>
    <cellStyle name="60% - Accent2 3 5 2 2 2" xfId="31325" xr:uid="{589EDEBA-CF62-4F99-9083-E1318BFB180B}"/>
    <cellStyle name="60% - Accent2 3 5 2 3" xfId="5484" xr:uid="{3017FE05-2306-47FB-B4D8-A27DBD266112}"/>
    <cellStyle name="60% - Accent2 3 5 2 3 2" xfId="34169" xr:uid="{CBE74768-5197-479D-94E6-5AC4D5C1E397}"/>
    <cellStyle name="60% - Accent2 3 5 2 4" xfId="11196" xr:uid="{604584D2-CAB6-408C-B59C-A60D12E6CEAF}"/>
    <cellStyle name="60% - Accent2 3 5 2 4 2" xfId="39874" xr:uid="{6945A5A5-2422-4A34-B4BF-2CF6AEA2CF32}"/>
    <cellStyle name="60% - Accent2 3 5 2 5" xfId="20049" xr:uid="{4CB96040-9706-4156-A9F8-CF957EF3E9D4}"/>
    <cellStyle name="60% - Accent2 3 5 2 5 2" xfId="48726" xr:uid="{2EE4106F-EC79-447A-AE67-A1C27963202D}"/>
    <cellStyle name="60% - Accent2 3 5 2 6" xfId="29532" xr:uid="{E01A0016-1339-49AD-A7EA-EEDD3B96B227}"/>
    <cellStyle name="60% - Accent2 3 5 3" xfId="772" xr:uid="{FCFE8E5B-FF15-410B-B4FA-C0739F38D1DB}"/>
    <cellStyle name="60% - Accent2 3 5 3 2" xfId="2726" xr:uid="{7B2ECA68-9224-4889-B93B-E4BD62CAE168}"/>
    <cellStyle name="60% - Accent2 3 5 3 2 2" xfId="31466" xr:uid="{7007B04D-AAA7-4C1B-B12D-D2932214562C}"/>
    <cellStyle name="60% - Accent2 3 5 3 3" xfId="6901" xr:uid="{9D0DA6A8-76BE-4FBB-94EF-AE9227FD152B}"/>
    <cellStyle name="60% - Accent2 3 5 3 3 2" xfId="35586" xr:uid="{9ABA29CA-5C8C-4563-A8F2-1CEA9658AC61}"/>
    <cellStyle name="60% - Accent2 3 5 3 4" xfId="12613" xr:uid="{753C5787-E825-4428-982E-BC4EE47D5210}"/>
    <cellStyle name="60% - Accent2 3 5 3 4 2" xfId="41291" xr:uid="{7FD7742F-C0E3-4878-99B9-4BACE407CCFE}"/>
    <cellStyle name="60% - Accent2 3 5 3 5" xfId="21466" xr:uid="{10D2F2E1-46FB-4E89-AC4B-AC4C54CD8B3B}"/>
    <cellStyle name="60% - Accent2 3 5 3 5 2" xfId="50143" xr:uid="{52A28F3A-001F-4A2A-809A-5821DE2EB8CC}"/>
    <cellStyle name="60% - Accent2 3 5 3 6" xfId="29673" xr:uid="{3AB60F45-4384-4AA4-8AD3-D2EA51750964}"/>
    <cellStyle name="60% - Accent2 3 5 4" xfId="1045" xr:uid="{84D528FA-2D7D-4FD7-BE0F-93A347F65A0C}"/>
    <cellStyle name="60% - Accent2 3 5 4 2" xfId="2999" xr:uid="{711FFA4B-ED62-4500-B923-DBCC9F56143F}"/>
    <cellStyle name="60% - Accent2 3 5 4 2 2" xfId="31739" xr:uid="{AC291EE3-B582-4FBD-B3B2-9DF512C0DF5C}"/>
    <cellStyle name="60% - Accent2 3 5 4 3" xfId="8318" xr:uid="{1972F499-8231-4321-82BC-7F6BD9218920}"/>
    <cellStyle name="60% - Accent2 3 5 4 3 2" xfId="37003" xr:uid="{9E8A91CD-44BA-45AC-AF98-06541E6CABC9}"/>
    <cellStyle name="60% - Accent2 3 5 4 4" xfId="14030" xr:uid="{100B45B4-2129-4226-8BF5-A5DB3E534E28}"/>
    <cellStyle name="60% - Accent2 3 5 4 4 2" xfId="42708" xr:uid="{8AA1F449-081B-4323-B075-E54B4C1D865C}"/>
    <cellStyle name="60% - Accent2 3 5 4 5" xfId="22883" xr:uid="{5A578001-58FA-4B77-936A-CF5D6C5A9457}"/>
    <cellStyle name="60% - Accent2 3 5 4 5 2" xfId="51560" xr:uid="{667F9A19-4062-4B13-BAB3-EED4D4914BD9}"/>
    <cellStyle name="60% - Accent2 3 5 4 6" xfId="29946" xr:uid="{C554D3D1-9643-4586-B75E-A670C0A797D2}"/>
    <cellStyle name="60% - Accent2 3 5 5" xfId="1340" xr:uid="{A9C24C86-1CD2-4657-8674-D2FCCC2BAC4F}"/>
    <cellStyle name="60% - Accent2 3 5 5 2" xfId="3294" xr:uid="{4269A848-85F5-42B3-9FD1-50BBA47657C3}"/>
    <cellStyle name="60% - Accent2 3 5 5 2 2" xfId="32034" xr:uid="{05CE0B7B-BBF6-49C9-8F36-2C4493E1A988}"/>
    <cellStyle name="60% - Accent2 3 5 5 3" xfId="15545" xr:uid="{D3F38063-B207-4E20-AA24-EB2CB4365573}"/>
    <cellStyle name="60% - Accent2 3 5 5 3 2" xfId="44223" xr:uid="{7A7148E5-1DF9-462D-B6D5-529BB00AB448}"/>
    <cellStyle name="60% - Accent2 3 5 5 4" xfId="24398" xr:uid="{4607B9FE-7B1A-4D4D-83AC-1C25854B491E}"/>
    <cellStyle name="60% - Accent2 3 5 5 4 2" xfId="53075" xr:uid="{C20B5ACA-A86F-486E-8A92-351E418953AE}"/>
    <cellStyle name="60% - Accent2 3 5 5 5" xfId="30241" xr:uid="{633A4B2A-865C-448C-B10E-3613EF8F0197}"/>
    <cellStyle name="60% - Accent2 3 5 6" xfId="1679" xr:uid="{2D96808E-2248-418A-B458-7380DAC491DB}"/>
    <cellStyle name="60% - Accent2 3 5 6 2" xfId="3633" xr:uid="{B3F030FA-3BF8-4DD5-90FF-146D80D76C92}"/>
    <cellStyle name="60% - Accent2 3 5 6 2 2" xfId="32373" xr:uid="{9E4D2179-E0BF-40B5-B968-7D3999D66963}"/>
    <cellStyle name="60% - Accent2 3 5 6 3" xfId="17104" xr:uid="{6E022261-053C-485C-95FF-E452EED45C6B}"/>
    <cellStyle name="60% - Accent2 3 5 6 3 2" xfId="45782" xr:uid="{8CD0120A-9FA1-4FF6-B4F0-273A87E1D463}"/>
    <cellStyle name="60% - Accent2 3 5 6 4" xfId="25957" xr:uid="{AE623266-7DAE-4DC5-ADA4-3FBFD21933DB}"/>
    <cellStyle name="60% - Accent2 3 5 6 4 2" xfId="54634" xr:uid="{92FB3819-D9F5-4DB7-B31F-21466CF5D8B0}"/>
    <cellStyle name="60% - Accent2 3 5 6 5" xfId="30580" xr:uid="{74DEC599-B02F-4C88-84E3-A90FC31873A6}"/>
    <cellStyle name="60% - Accent2 3 5 7" xfId="2466" xr:uid="{CEA99B07-4234-4040-BB49-FADF6F13B737}"/>
    <cellStyle name="60% - Accent2 3 5 7 2" xfId="27550" xr:uid="{D44F8034-9209-4FBD-B679-8312FD1201FA}"/>
    <cellStyle name="60% - Accent2 3 5 7 2 2" xfId="56227" xr:uid="{B48CC8A2-DDAF-4CCB-AA97-DFF6CEB177CE}"/>
    <cellStyle name="60% - Accent2 3 5 7 3" xfId="31206" xr:uid="{CCA6CC02-3DFD-4400-8FDD-5182BDCA816B}"/>
    <cellStyle name="60% - Accent2 3 5 8" xfId="4133" xr:uid="{2E5B9AED-5731-49E1-87F1-A7513E2080D2}"/>
    <cellStyle name="60% - Accent2 3 5 8 2" xfId="32818" xr:uid="{984F44D2-8150-4760-964F-CC3D01D379FA}"/>
    <cellStyle name="60% - Accent2 3 5 9" xfId="9845" xr:uid="{6DB6B1F3-A0B3-4C0E-BB3C-BCFCD10F9E98}"/>
    <cellStyle name="60% - Accent2 3 5 9 2" xfId="38523" xr:uid="{DCD8858A-5A45-49B7-81BE-A588D495D440}"/>
    <cellStyle name="60% - Accent2 3 50" xfId="5123" xr:uid="{DC48A6C5-1603-4E26-8C40-71C0D7E48235}"/>
    <cellStyle name="60% - Accent2 3 50 2" xfId="6474" xr:uid="{F7B52772-2ED7-4D20-94DF-388A875C5120}"/>
    <cellStyle name="60% - Accent2 3 50 2 2" xfId="12186" xr:uid="{3A3C67F0-A39B-4FE0-8B36-66DFFE7C8995}"/>
    <cellStyle name="60% - Accent2 3 50 2 2 2" xfId="40864" xr:uid="{30A22A36-EC57-4AEC-91AC-9AB5A0924115}"/>
    <cellStyle name="60% - Accent2 3 50 2 3" xfId="21039" xr:uid="{D97285E3-D1C9-414E-83FD-19FD00F66CC1}"/>
    <cellStyle name="60% - Accent2 3 50 2 3 2" xfId="49716" xr:uid="{DE21D074-BA37-4417-850F-7F7B9DAC5B45}"/>
    <cellStyle name="60% - Accent2 3 50 2 4" xfId="35159" xr:uid="{EACFC6CA-7E9E-4539-BEEE-557B1D9829C2}"/>
    <cellStyle name="60% - Accent2 3 50 3" xfId="7891" xr:uid="{97324D05-F5AC-4D88-B00F-D26ECCCEFDD6}"/>
    <cellStyle name="60% - Accent2 3 50 3 2" xfId="13603" xr:uid="{45C4915A-349B-4960-92DE-B9C9095B3C82}"/>
    <cellStyle name="60% - Accent2 3 50 3 2 2" xfId="42281" xr:uid="{EA955977-7880-4363-8662-330F02AFE9E3}"/>
    <cellStyle name="60% - Accent2 3 50 3 3" xfId="22456" xr:uid="{4CCB59FF-5E1A-48AA-827F-30EF7BED3D3B}"/>
    <cellStyle name="60% - Accent2 3 50 3 3 2" xfId="51133" xr:uid="{404A5CF6-ADE2-404A-BAE3-38456A9C2824}"/>
    <cellStyle name="60% - Accent2 3 50 3 4" xfId="36576" xr:uid="{645D02AF-FEA0-48EB-B68A-15073EBBD015}"/>
    <cellStyle name="60% - Accent2 3 50 4" xfId="9308" xr:uid="{5FA859F0-454E-4B83-B776-C8B24833B744}"/>
    <cellStyle name="60% - Accent2 3 50 4 2" xfId="15020" xr:uid="{1A9FEBF1-9AE7-4003-AFD1-32B13FA256C5}"/>
    <cellStyle name="60% - Accent2 3 50 4 2 2" xfId="43698" xr:uid="{E4E61F72-AE83-46C4-B4ED-14CCB0832B40}"/>
    <cellStyle name="60% - Accent2 3 50 4 3" xfId="23873" xr:uid="{0E6B582D-FAB2-4F51-A6CD-CA2881F61FA5}"/>
    <cellStyle name="60% - Accent2 3 50 4 3 2" xfId="52550" xr:uid="{384375E4-5962-45D6-B073-6CAAF1A262A2}"/>
    <cellStyle name="60% - Accent2 3 50 4 4" xfId="37993" xr:uid="{07383A3D-E489-4982-AE7B-ABDA9542EE85}"/>
    <cellStyle name="60% - Accent2 3 50 5" xfId="16535" xr:uid="{501BADBE-3A14-4609-848C-462E86E6EBED}"/>
    <cellStyle name="60% - Accent2 3 50 5 2" xfId="25388" xr:uid="{3319DDEF-3B7D-475F-B6EF-99F66E0EB0A9}"/>
    <cellStyle name="60% - Accent2 3 50 5 2 2" xfId="54065" xr:uid="{3FCAFCE2-750B-45B5-A10E-C4CBFECB4370}"/>
    <cellStyle name="60% - Accent2 3 50 5 3" xfId="45213" xr:uid="{A665E346-CAD5-4C86-94FB-812647802F5F}"/>
    <cellStyle name="60% - Accent2 3 50 6" xfId="18094" xr:uid="{B6B14A63-E8AA-4D28-9E44-F034203D5047}"/>
    <cellStyle name="60% - Accent2 3 50 6 2" xfId="26947" xr:uid="{576516EA-BEB8-4734-A26D-48584DDC3DBD}"/>
    <cellStyle name="60% - Accent2 3 50 6 2 2" xfId="55624" xr:uid="{195B84F6-0E67-43AD-9B6E-A52FCAF516D5}"/>
    <cellStyle name="60% - Accent2 3 50 6 3" xfId="46772" xr:uid="{1DE2E41A-F8F2-4853-9B93-73289E83F3B1}"/>
    <cellStyle name="60% - Accent2 3 50 7" xfId="10835" xr:uid="{D85943A2-512D-48BB-844D-7094BA59E157}"/>
    <cellStyle name="60% - Accent2 3 50 7 2" xfId="28540" xr:uid="{C8422F58-6FAA-4E1B-A63A-63BD95EC719B}"/>
    <cellStyle name="60% - Accent2 3 50 7 2 2" xfId="57217" xr:uid="{455DC41E-82F4-44D1-8E55-452C7623C5A9}"/>
    <cellStyle name="60% - Accent2 3 50 7 3" xfId="39513" xr:uid="{AE4B1568-6204-4271-AD7A-0563DB8354EF}"/>
    <cellStyle name="60% - Accent2 3 50 8" xfId="19688" xr:uid="{E40F12E3-6023-4F25-8A7D-8EE7B093B29C}"/>
    <cellStyle name="60% - Accent2 3 50 8 2" xfId="48365" xr:uid="{9A7F31C9-EE98-4A7B-924E-4A9B9598F4C5}"/>
    <cellStyle name="60% - Accent2 3 50 9" xfId="33808" xr:uid="{C0EECC22-D5A6-4265-85B6-E17672F0868C}"/>
    <cellStyle name="60% - Accent2 3 51" xfId="5145" xr:uid="{5E6527D4-696D-41A8-9C12-327F22E4229F}"/>
    <cellStyle name="60% - Accent2 3 51 2" xfId="6496" xr:uid="{F6ABE755-9745-4BF6-8508-1D216B45FF83}"/>
    <cellStyle name="60% - Accent2 3 51 2 2" xfId="12208" xr:uid="{EE2C09BB-2C60-4589-8CBA-66E9EE4C84EE}"/>
    <cellStyle name="60% - Accent2 3 51 2 2 2" xfId="40886" xr:uid="{3645F246-4557-494F-85DD-83AA53BF0C11}"/>
    <cellStyle name="60% - Accent2 3 51 2 3" xfId="21061" xr:uid="{8603403C-E742-43A7-86E8-F42D13E971F4}"/>
    <cellStyle name="60% - Accent2 3 51 2 3 2" xfId="49738" xr:uid="{49679124-DDE3-4B43-8DF6-F083D612D536}"/>
    <cellStyle name="60% - Accent2 3 51 2 4" xfId="35181" xr:uid="{40451B07-FEFA-432F-A8C3-0AC405B7847B}"/>
    <cellStyle name="60% - Accent2 3 51 3" xfId="7913" xr:uid="{6A3E24CB-6750-4097-8DAF-1C76AC31E143}"/>
    <cellStyle name="60% - Accent2 3 51 3 2" xfId="13625" xr:uid="{1F78E1F3-951B-4DA2-8C65-37FE9C797B7B}"/>
    <cellStyle name="60% - Accent2 3 51 3 2 2" xfId="42303" xr:uid="{B38C105A-F6ED-4262-BF05-89884469AB01}"/>
    <cellStyle name="60% - Accent2 3 51 3 3" xfId="22478" xr:uid="{584BFEC6-9140-4D06-8A18-5DD6B4E427E1}"/>
    <cellStyle name="60% - Accent2 3 51 3 3 2" xfId="51155" xr:uid="{CF37A363-D42B-4D7A-B1EA-8F6401204399}"/>
    <cellStyle name="60% - Accent2 3 51 3 4" xfId="36598" xr:uid="{70D32604-E036-4E6D-9A27-B1FAC46EABAC}"/>
    <cellStyle name="60% - Accent2 3 51 4" xfId="9330" xr:uid="{EC9EE51C-33FD-49F2-BDB3-8848ED84F6BF}"/>
    <cellStyle name="60% - Accent2 3 51 4 2" xfId="15042" xr:uid="{B3C4DC9D-5E70-426C-9BD6-061EB1DF4BF7}"/>
    <cellStyle name="60% - Accent2 3 51 4 2 2" xfId="43720" xr:uid="{EBB95E57-3B5F-4B28-98EF-5C84F5FC65D6}"/>
    <cellStyle name="60% - Accent2 3 51 4 3" xfId="23895" xr:uid="{75980441-30E2-4E4B-AAD1-D4C6FFCC959C}"/>
    <cellStyle name="60% - Accent2 3 51 4 3 2" xfId="52572" xr:uid="{51ED1131-9D18-4C2A-9DFB-6CB654A93CEB}"/>
    <cellStyle name="60% - Accent2 3 51 4 4" xfId="38015" xr:uid="{C82E0920-0B1F-41B9-B722-442DE8E7A21F}"/>
    <cellStyle name="60% - Accent2 3 51 5" xfId="16557" xr:uid="{1711FA81-30D0-465F-B092-B22CEBAB99CB}"/>
    <cellStyle name="60% - Accent2 3 51 5 2" xfId="25410" xr:uid="{E4307C25-4641-42D1-B265-DE6CBC8260B4}"/>
    <cellStyle name="60% - Accent2 3 51 5 2 2" xfId="54087" xr:uid="{572F4626-A801-4247-829E-431AF0567D8C}"/>
    <cellStyle name="60% - Accent2 3 51 5 3" xfId="45235" xr:uid="{2C920A9C-EC5F-4985-B5C6-8FF5CDD4B8F0}"/>
    <cellStyle name="60% - Accent2 3 51 6" xfId="18116" xr:uid="{D054D81B-7AAA-43C7-BB90-AA20908D94A9}"/>
    <cellStyle name="60% - Accent2 3 51 6 2" xfId="26969" xr:uid="{F85146C4-6630-447D-B431-E12E8DA10951}"/>
    <cellStyle name="60% - Accent2 3 51 6 2 2" xfId="55646" xr:uid="{DFB1B648-371C-41CF-A1CB-6CE7AE561D1E}"/>
    <cellStyle name="60% - Accent2 3 51 6 3" xfId="46794" xr:uid="{A8AFFFC6-6056-482B-8585-A01DF2E3CE87}"/>
    <cellStyle name="60% - Accent2 3 51 7" xfId="10857" xr:uid="{A20A25F2-6308-49A6-81B5-56B2F3507A33}"/>
    <cellStyle name="60% - Accent2 3 51 7 2" xfId="28562" xr:uid="{549ADE62-667F-4CA7-98A5-12C08EA7E02F}"/>
    <cellStyle name="60% - Accent2 3 51 7 2 2" xfId="57239" xr:uid="{CBB846FF-0886-41FA-A796-2EB87CB41DCE}"/>
    <cellStyle name="60% - Accent2 3 51 7 3" xfId="39535" xr:uid="{ADCF6555-C987-450F-8505-325B694564A9}"/>
    <cellStyle name="60% - Accent2 3 51 8" xfId="19710" xr:uid="{4A9EA693-9ED8-482A-BB2B-34194A041CCE}"/>
    <cellStyle name="60% - Accent2 3 51 8 2" xfId="48387" xr:uid="{D4ACD807-C95C-4C99-8450-FD678D3DF908}"/>
    <cellStyle name="60% - Accent2 3 51 9" xfId="33830" xr:uid="{F24DB152-2DBC-4A0C-90DF-684CABE1A6EB}"/>
    <cellStyle name="60% - Accent2 3 52" xfId="5167" xr:uid="{CCEAF63C-773D-4AE7-B869-D88EEDFE17C8}"/>
    <cellStyle name="60% - Accent2 3 52 2" xfId="6518" xr:uid="{87D34903-67FF-43BE-AA64-173AA556AD7C}"/>
    <cellStyle name="60% - Accent2 3 52 2 2" xfId="12230" xr:uid="{1AAF64BC-3187-4FE7-8544-78188EC73275}"/>
    <cellStyle name="60% - Accent2 3 52 2 2 2" xfId="40908" xr:uid="{140C69F7-FBF7-4AD2-B4A7-D39A1B98477E}"/>
    <cellStyle name="60% - Accent2 3 52 2 3" xfId="21083" xr:uid="{48E9C12D-3759-4EC3-A8CB-1E974F2B1DA9}"/>
    <cellStyle name="60% - Accent2 3 52 2 3 2" xfId="49760" xr:uid="{B76E246A-5A28-41AF-9556-1CA0D0E9D73B}"/>
    <cellStyle name="60% - Accent2 3 52 2 4" xfId="35203" xr:uid="{F4841693-5A57-4925-8146-785E990C4E08}"/>
    <cellStyle name="60% - Accent2 3 52 3" xfId="7935" xr:uid="{C54E263D-56FA-4CD2-8C79-AD663D8DD71F}"/>
    <cellStyle name="60% - Accent2 3 52 3 2" xfId="13647" xr:uid="{6A2720F3-89FC-4D5B-A100-54B4567323FB}"/>
    <cellStyle name="60% - Accent2 3 52 3 2 2" xfId="42325" xr:uid="{64109565-F2E9-444F-B1ED-9A2572D31E80}"/>
    <cellStyle name="60% - Accent2 3 52 3 3" xfId="22500" xr:uid="{08C68812-D8C5-434B-A6A3-13D897DA458B}"/>
    <cellStyle name="60% - Accent2 3 52 3 3 2" xfId="51177" xr:uid="{CF4674A6-DC24-4F5D-B7B5-55CF74A93770}"/>
    <cellStyle name="60% - Accent2 3 52 3 4" xfId="36620" xr:uid="{21BB036F-5BA7-4560-ACC9-DA79537DD379}"/>
    <cellStyle name="60% - Accent2 3 52 4" xfId="9352" xr:uid="{3648C350-B9CC-4A6B-99E0-4C040B11A593}"/>
    <cellStyle name="60% - Accent2 3 52 4 2" xfId="15064" xr:uid="{E4973960-5577-4DC1-A68D-2C152C385506}"/>
    <cellStyle name="60% - Accent2 3 52 4 2 2" xfId="43742" xr:uid="{2075E37F-B801-4D08-8529-8558841A4DBF}"/>
    <cellStyle name="60% - Accent2 3 52 4 3" xfId="23917" xr:uid="{91D5FCF3-1956-4A72-8826-3C0CEC7631DC}"/>
    <cellStyle name="60% - Accent2 3 52 4 3 2" xfId="52594" xr:uid="{10373F27-B345-4E2A-B2CE-FD0F38190BCF}"/>
    <cellStyle name="60% - Accent2 3 52 4 4" xfId="38037" xr:uid="{9E336C37-D957-4C84-A889-139A80CE3C55}"/>
    <cellStyle name="60% - Accent2 3 52 5" xfId="16579" xr:uid="{FBFEA76E-340A-480F-AA42-431856822D7F}"/>
    <cellStyle name="60% - Accent2 3 52 5 2" xfId="25432" xr:uid="{EDA7DCD8-F63E-40AD-A2BB-7E8AC89FB2DF}"/>
    <cellStyle name="60% - Accent2 3 52 5 2 2" xfId="54109" xr:uid="{F2409409-FF50-4A52-BBE0-B39F6A61CC6A}"/>
    <cellStyle name="60% - Accent2 3 52 5 3" xfId="45257" xr:uid="{BB59E0B7-75A3-49C3-AC6D-BD25D53A1604}"/>
    <cellStyle name="60% - Accent2 3 52 6" xfId="18138" xr:uid="{A9A08EA7-3299-4EAD-B21B-0902F88BD2B8}"/>
    <cellStyle name="60% - Accent2 3 52 6 2" xfId="26991" xr:uid="{2FEDED01-EC61-400D-B19C-A4D079F0F23C}"/>
    <cellStyle name="60% - Accent2 3 52 6 2 2" xfId="55668" xr:uid="{B61B94C9-46B9-4763-8A2C-CD6271F23424}"/>
    <cellStyle name="60% - Accent2 3 52 6 3" xfId="46816" xr:uid="{FBF1EAA3-1CA6-4560-B2F6-4447B43C9508}"/>
    <cellStyle name="60% - Accent2 3 52 7" xfId="10879" xr:uid="{BB01AD2F-5709-4BFD-B2BD-68845ABDDD73}"/>
    <cellStyle name="60% - Accent2 3 52 7 2" xfId="28584" xr:uid="{B3119E5E-D8F9-4898-97E2-ACD16E78313F}"/>
    <cellStyle name="60% - Accent2 3 52 7 2 2" xfId="57261" xr:uid="{19EDB95D-E040-4EF0-A5CE-0F86AA15667E}"/>
    <cellStyle name="60% - Accent2 3 52 7 3" xfId="39557" xr:uid="{4A9EF436-0698-4F1C-9B33-8A9F2B1414CF}"/>
    <cellStyle name="60% - Accent2 3 52 8" xfId="19732" xr:uid="{F00217E8-CE59-4967-AD81-547A1A52DDA4}"/>
    <cellStyle name="60% - Accent2 3 52 8 2" xfId="48409" xr:uid="{77F8B274-2980-4343-90B0-8F57E0212A8C}"/>
    <cellStyle name="60% - Accent2 3 52 9" xfId="33852" xr:uid="{264366AF-F4B0-45E6-9CD9-277627D027D2}"/>
    <cellStyle name="60% - Accent2 3 53" xfId="5189" xr:uid="{D0A18345-079B-45F4-813C-37CE4F96EE2B}"/>
    <cellStyle name="60% - Accent2 3 53 2" xfId="6540" xr:uid="{9B8BECCF-DCED-436A-909A-89F98A0B9637}"/>
    <cellStyle name="60% - Accent2 3 53 2 2" xfId="12252" xr:uid="{F8C53E5A-7B15-44A5-837D-F1823B8416F0}"/>
    <cellStyle name="60% - Accent2 3 53 2 2 2" xfId="40930" xr:uid="{760A480D-8D66-443B-A3CD-5615637E5D34}"/>
    <cellStyle name="60% - Accent2 3 53 2 3" xfId="21105" xr:uid="{2831BFCB-0694-47F3-BA2C-B20A31B714FA}"/>
    <cellStyle name="60% - Accent2 3 53 2 3 2" xfId="49782" xr:uid="{33A57315-A6F2-47CA-827B-4094DF27975D}"/>
    <cellStyle name="60% - Accent2 3 53 2 4" xfId="35225" xr:uid="{EB42BD10-2A29-452F-8D6D-DEDE0D053F13}"/>
    <cellStyle name="60% - Accent2 3 53 3" xfId="7957" xr:uid="{B9708209-9A8D-4FAB-BF8E-86CAC91FCD3B}"/>
    <cellStyle name="60% - Accent2 3 53 3 2" xfId="13669" xr:uid="{ED5797CB-1FBA-4AD5-B351-F0290EB7F876}"/>
    <cellStyle name="60% - Accent2 3 53 3 2 2" xfId="42347" xr:uid="{4D4DA1DF-EE0C-4C1B-8B9D-75D2D417EA6F}"/>
    <cellStyle name="60% - Accent2 3 53 3 3" xfId="22522" xr:uid="{5CDC5CF5-6B8C-4745-8F42-24D725199369}"/>
    <cellStyle name="60% - Accent2 3 53 3 3 2" xfId="51199" xr:uid="{5928DEF4-4BED-4EFE-9C00-466B1038B56B}"/>
    <cellStyle name="60% - Accent2 3 53 3 4" xfId="36642" xr:uid="{5C6C8EF2-D1DB-4A4B-BB58-F41754D5D111}"/>
    <cellStyle name="60% - Accent2 3 53 4" xfId="9374" xr:uid="{8C6CE42A-6DFE-41F1-A5BE-6DBB50DAAC73}"/>
    <cellStyle name="60% - Accent2 3 53 4 2" xfId="15086" xr:uid="{3CC2B0BD-6CE6-4734-8C0B-9EBBBFEA446C}"/>
    <cellStyle name="60% - Accent2 3 53 4 2 2" xfId="43764" xr:uid="{3F95DAD5-60D2-4CDB-9B06-AC5093F9B307}"/>
    <cellStyle name="60% - Accent2 3 53 4 3" xfId="23939" xr:uid="{23553BEC-C855-4EE2-A265-2964F1BA160C}"/>
    <cellStyle name="60% - Accent2 3 53 4 3 2" xfId="52616" xr:uid="{54AF5D82-1FD3-418C-AF63-D8DC26E53347}"/>
    <cellStyle name="60% - Accent2 3 53 4 4" xfId="38059" xr:uid="{17F06167-F04B-40DA-A876-8E3283F91C07}"/>
    <cellStyle name="60% - Accent2 3 53 5" xfId="16601" xr:uid="{3E308A3B-9AA4-4DF1-85F5-2B674BC719F0}"/>
    <cellStyle name="60% - Accent2 3 53 5 2" xfId="25454" xr:uid="{83DB89B2-093E-44A2-9626-8102CB72BEED}"/>
    <cellStyle name="60% - Accent2 3 53 5 2 2" xfId="54131" xr:uid="{3DBCD508-5176-47D7-9096-977A59F19AAF}"/>
    <cellStyle name="60% - Accent2 3 53 5 3" xfId="45279" xr:uid="{5DFA2594-AB89-4E93-9B8B-4C598DF55C3C}"/>
    <cellStyle name="60% - Accent2 3 53 6" xfId="18160" xr:uid="{2FE84B2F-66B1-4511-892E-87D4F3453501}"/>
    <cellStyle name="60% - Accent2 3 53 6 2" xfId="27013" xr:uid="{A7E83218-21A0-4059-B211-397C56378818}"/>
    <cellStyle name="60% - Accent2 3 53 6 2 2" xfId="55690" xr:uid="{D13EE31D-6175-4840-997C-B12D79647C4C}"/>
    <cellStyle name="60% - Accent2 3 53 6 3" xfId="46838" xr:uid="{7C3CEC33-52D6-4A51-97B1-D19C1F591CC5}"/>
    <cellStyle name="60% - Accent2 3 53 7" xfId="10901" xr:uid="{CE593482-FA80-40EC-BE54-6B748E4BE942}"/>
    <cellStyle name="60% - Accent2 3 53 7 2" xfId="28606" xr:uid="{36F5FC0E-964B-44FF-8C78-EC6113B76A18}"/>
    <cellStyle name="60% - Accent2 3 53 7 2 2" xfId="57283" xr:uid="{19D95BE3-1C2F-40FF-8085-23F5F6E9481A}"/>
    <cellStyle name="60% - Accent2 3 53 7 3" xfId="39579" xr:uid="{60CBEEAC-549F-4F18-B396-E4850E233469}"/>
    <cellStyle name="60% - Accent2 3 53 8" xfId="19754" xr:uid="{286AB716-10B7-4935-8805-008620775493}"/>
    <cellStyle name="60% - Accent2 3 53 8 2" xfId="48431" xr:uid="{F39AC713-62FE-4ED3-9C57-BF9348CC631A}"/>
    <cellStyle name="60% - Accent2 3 53 9" xfId="33874" xr:uid="{FF5023E8-9FD2-427F-90C3-A60792C6C847}"/>
    <cellStyle name="60% - Accent2 3 54" xfId="5211" xr:uid="{2F2C94FC-863C-45D2-B496-9AD450A99DC3}"/>
    <cellStyle name="60% - Accent2 3 54 2" xfId="6562" xr:uid="{EF2EBBAF-5914-4C11-9439-E8E5DFFAC7DD}"/>
    <cellStyle name="60% - Accent2 3 54 2 2" xfId="12274" xr:uid="{F6A8CC0C-D218-4E0D-A1E0-B74F0EEE259C}"/>
    <cellStyle name="60% - Accent2 3 54 2 2 2" xfId="40952" xr:uid="{46358CBD-5301-4A04-B4D4-48E3CD291B54}"/>
    <cellStyle name="60% - Accent2 3 54 2 3" xfId="21127" xr:uid="{254969B0-0FDE-4424-B2A8-1E71EC0F3F69}"/>
    <cellStyle name="60% - Accent2 3 54 2 3 2" xfId="49804" xr:uid="{577255F6-B3DA-4F3F-8366-FB0ABA942426}"/>
    <cellStyle name="60% - Accent2 3 54 2 4" xfId="35247" xr:uid="{5A149AE4-2F90-49D6-92DD-3383E49E9D72}"/>
    <cellStyle name="60% - Accent2 3 54 3" xfId="7979" xr:uid="{8FE31FA5-F3DA-4CFD-9622-582027C62505}"/>
    <cellStyle name="60% - Accent2 3 54 3 2" xfId="13691" xr:uid="{E5545B31-6396-45DB-8AE0-BF964D9FD07D}"/>
    <cellStyle name="60% - Accent2 3 54 3 2 2" xfId="42369" xr:uid="{F4150EB0-1FD1-4D06-8DCB-416A55103B1D}"/>
    <cellStyle name="60% - Accent2 3 54 3 3" xfId="22544" xr:uid="{6BA8ED55-17C0-43CE-B3B2-6AA4307A5168}"/>
    <cellStyle name="60% - Accent2 3 54 3 3 2" xfId="51221" xr:uid="{BFB5289D-45DE-4FCD-B697-1DD6A1F86164}"/>
    <cellStyle name="60% - Accent2 3 54 3 4" xfId="36664" xr:uid="{D158A885-5ACF-4E91-874E-595FC4C59B77}"/>
    <cellStyle name="60% - Accent2 3 54 4" xfId="9396" xr:uid="{888FEC58-A8F5-45B5-A74C-71A2CFAFE398}"/>
    <cellStyle name="60% - Accent2 3 54 4 2" xfId="15108" xr:uid="{7C4FAD8C-4FFD-402E-AECA-74A3B32C5A64}"/>
    <cellStyle name="60% - Accent2 3 54 4 2 2" xfId="43786" xr:uid="{F3A16C00-75FE-45BA-8EE7-6C72DEEDFB34}"/>
    <cellStyle name="60% - Accent2 3 54 4 3" xfId="23961" xr:uid="{74D66401-D5D2-4F73-8C8D-BF5B9E034FD2}"/>
    <cellStyle name="60% - Accent2 3 54 4 3 2" xfId="52638" xr:uid="{48C2DE7D-EA8F-446F-9EAD-BDEF4F6551D3}"/>
    <cellStyle name="60% - Accent2 3 54 4 4" xfId="38081" xr:uid="{5C89BD1C-D8B8-4C01-98F1-11F5F32B55D0}"/>
    <cellStyle name="60% - Accent2 3 54 5" xfId="16623" xr:uid="{20AA78CD-DEDB-40F2-B32C-683523CC8B65}"/>
    <cellStyle name="60% - Accent2 3 54 5 2" xfId="25476" xr:uid="{08F195E2-9FA8-4895-8071-50936A1EE1C2}"/>
    <cellStyle name="60% - Accent2 3 54 5 2 2" xfId="54153" xr:uid="{1BC4B0BE-FE34-492D-9FC8-CCA26C6EC7A4}"/>
    <cellStyle name="60% - Accent2 3 54 5 3" xfId="45301" xr:uid="{6EB5BDDA-34A6-4861-A373-FF7DA8DCAD1C}"/>
    <cellStyle name="60% - Accent2 3 54 6" xfId="18182" xr:uid="{F15269A1-B43C-4F7B-A427-AC8D065FBEEF}"/>
    <cellStyle name="60% - Accent2 3 54 6 2" xfId="27035" xr:uid="{C75449F0-1026-48F2-9163-B44836BF2699}"/>
    <cellStyle name="60% - Accent2 3 54 6 2 2" xfId="55712" xr:uid="{1395D22E-EF8A-4A4C-944F-008A7343BF8F}"/>
    <cellStyle name="60% - Accent2 3 54 6 3" xfId="46860" xr:uid="{006CAA2C-88F5-47DE-87EB-608485A918E7}"/>
    <cellStyle name="60% - Accent2 3 54 7" xfId="10923" xr:uid="{C1B1127A-EE86-4299-BCCF-C1B86F15464D}"/>
    <cellStyle name="60% - Accent2 3 54 7 2" xfId="28628" xr:uid="{F2A9002D-8AA3-485A-AB29-86A2F3BE54A5}"/>
    <cellStyle name="60% - Accent2 3 54 7 2 2" xfId="57305" xr:uid="{85DB5C52-D069-4958-B997-59CAB3BCBF0B}"/>
    <cellStyle name="60% - Accent2 3 54 7 3" xfId="39601" xr:uid="{8BE7F6F2-A4D4-4E07-9796-40DA45E4A31C}"/>
    <cellStyle name="60% - Accent2 3 54 8" xfId="19776" xr:uid="{CA4C4694-B33A-4C83-85F9-DD8346104394}"/>
    <cellStyle name="60% - Accent2 3 54 8 2" xfId="48453" xr:uid="{750D7572-335C-4BDB-A8E9-2EC2C7E8F277}"/>
    <cellStyle name="60% - Accent2 3 54 9" xfId="33896" xr:uid="{E017A5FE-42B6-4404-B8C5-E84AB400C994}"/>
    <cellStyle name="60% - Accent2 3 55" xfId="5233" xr:uid="{F07CE5F3-B23E-461A-BEA9-1E4BA1817FD2}"/>
    <cellStyle name="60% - Accent2 3 55 2" xfId="6584" xr:uid="{B6910F25-5C19-47D7-BEFF-8726BD4049B1}"/>
    <cellStyle name="60% - Accent2 3 55 2 2" xfId="12296" xr:uid="{66C82DB5-384E-4917-89D1-0E6403A04A17}"/>
    <cellStyle name="60% - Accent2 3 55 2 2 2" xfId="40974" xr:uid="{71BC14C3-7CC1-4A2B-AADC-40424661F89D}"/>
    <cellStyle name="60% - Accent2 3 55 2 3" xfId="21149" xr:uid="{A804D02D-4F44-4C59-9727-9F9FA6DFD51C}"/>
    <cellStyle name="60% - Accent2 3 55 2 3 2" xfId="49826" xr:uid="{7A33C6F3-2735-4BE3-A32A-D52D306E03CC}"/>
    <cellStyle name="60% - Accent2 3 55 2 4" xfId="35269" xr:uid="{7E781AA5-52DA-4425-8D30-6CC069ECCC6C}"/>
    <cellStyle name="60% - Accent2 3 55 3" xfId="8001" xr:uid="{904ABD81-4107-4635-917A-4CA8DEBE5B6A}"/>
    <cellStyle name="60% - Accent2 3 55 3 2" xfId="13713" xr:uid="{D2A03120-4C43-4714-91B7-0AD8F736285E}"/>
    <cellStyle name="60% - Accent2 3 55 3 2 2" xfId="42391" xr:uid="{45BCFAE5-4A40-4585-A923-FA78FA32B761}"/>
    <cellStyle name="60% - Accent2 3 55 3 3" xfId="22566" xr:uid="{5D02AB51-4CA3-45DB-B4B7-AC0E149D00DC}"/>
    <cellStyle name="60% - Accent2 3 55 3 3 2" xfId="51243" xr:uid="{220AA4D9-766D-45D8-AE63-349822FD1087}"/>
    <cellStyle name="60% - Accent2 3 55 3 4" xfId="36686" xr:uid="{36CC34FE-E777-49C2-9099-C0267F9D7DDE}"/>
    <cellStyle name="60% - Accent2 3 55 4" xfId="9418" xr:uid="{0E53A76E-2E03-41C0-9886-7E675F239377}"/>
    <cellStyle name="60% - Accent2 3 55 4 2" xfId="15130" xr:uid="{1AFF8A1C-221D-4478-AF35-3DE7F7795508}"/>
    <cellStyle name="60% - Accent2 3 55 4 2 2" xfId="43808" xr:uid="{4A94B82E-D6DE-4DA4-8A18-6092813591B4}"/>
    <cellStyle name="60% - Accent2 3 55 4 3" xfId="23983" xr:uid="{F4BF9B9E-F83B-4B0A-B73B-FD7C0620C3AD}"/>
    <cellStyle name="60% - Accent2 3 55 4 3 2" xfId="52660" xr:uid="{FD6FDC55-70C9-44CF-A0EC-813DBF984077}"/>
    <cellStyle name="60% - Accent2 3 55 4 4" xfId="38103" xr:uid="{F96F86EA-FD77-43E2-A1E7-B82BCC63C2C4}"/>
    <cellStyle name="60% - Accent2 3 55 5" xfId="16645" xr:uid="{26A31332-80C7-45FB-8D08-21FFAD614A22}"/>
    <cellStyle name="60% - Accent2 3 55 5 2" xfId="25498" xr:uid="{37E2368B-7979-4072-B5AC-953A148689AD}"/>
    <cellStyle name="60% - Accent2 3 55 5 2 2" xfId="54175" xr:uid="{B6C064CE-F90B-4E2A-8BBF-7177B38A481D}"/>
    <cellStyle name="60% - Accent2 3 55 5 3" xfId="45323" xr:uid="{B6D1795C-594A-461D-B0A6-FA2BA9A1DD18}"/>
    <cellStyle name="60% - Accent2 3 55 6" xfId="18204" xr:uid="{E32557B3-FAC8-46F7-B1ED-2F33388E8D00}"/>
    <cellStyle name="60% - Accent2 3 55 6 2" xfId="27057" xr:uid="{D20CC95C-3E53-4C84-A0DF-DAB3C0907F0B}"/>
    <cellStyle name="60% - Accent2 3 55 6 2 2" xfId="55734" xr:uid="{6E5199C4-4006-4441-8460-FE29BF08FD60}"/>
    <cellStyle name="60% - Accent2 3 55 6 3" xfId="46882" xr:uid="{A71B1F4F-F6A3-47A3-98B1-342FE7690A24}"/>
    <cellStyle name="60% - Accent2 3 55 7" xfId="10945" xr:uid="{9EA1D7A2-ACF9-440E-AB3B-CD7466248231}"/>
    <cellStyle name="60% - Accent2 3 55 7 2" xfId="28650" xr:uid="{8E6E5600-FA5D-4CBF-A074-9431615FA392}"/>
    <cellStyle name="60% - Accent2 3 55 7 2 2" xfId="57327" xr:uid="{DF78DAFE-7F1B-4C0A-88D9-88D9262A4287}"/>
    <cellStyle name="60% - Accent2 3 55 7 3" xfId="39623" xr:uid="{10A8EE57-3EFD-4C3C-94CF-606FCFF37A82}"/>
    <cellStyle name="60% - Accent2 3 55 8" xfId="19798" xr:uid="{3702C382-0611-4A3A-A630-43B807A07B6B}"/>
    <cellStyle name="60% - Accent2 3 55 8 2" xfId="48475" xr:uid="{29B74B2B-FF34-4272-A670-FD44F9946FF6}"/>
    <cellStyle name="60% - Accent2 3 55 9" xfId="33918" xr:uid="{3DBA904D-AFF5-43E2-9558-17E1CB4C53DE}"/>
    <cellStyle name="60% - Accent2 3 56" xfId="5255" xr:uid="{90C1DC74-D18A-42E7-942E-72B2832904D8}"/>
    <cellStyle name="60% - Accent2 3 56 2" xfId="6606" xr:uid="{841324D5-6ECE-40E4-8DAF-872D152D5048}"/>
    <cellStyle name="60% - Accent2 3 56 2 2" xfId="12318" xr:uid="{C7F75402-2ABE-4629-A9CE-58276E28B96A}"/>
    <cellStyle name="60% - Accent2 3 56 2 2 2" xfId="40996" xr:uid="{BFB66C00-A099-4DCC-9DB8-47061728AAA9}"/>
    <cellStyle name="60% - Accent2 3 56 2 3" xfId="21171" xr:uid="{DF7B1026-17DD-45AD-B402-F62828D2F68E}"/>
    <cellStyle name="60% - Accent2 3 56 2 3 2" xfId="49848" xr:uid="{8E8D8950-AE9D-482B-B05A-330D31B6D866}"/>
    <cellStyle name="60% - Accent2 3 56 2 4" xfId="35291" xr:uid="{1AC264E9-4467-4CAB-A54C-508103ABEF25}"/>
    <cellStyle name="60% - Accent2 3 56 3" xfId="8023" xr:uid="{7AA0D531-331E-4AF6-9447-C3B82C86221A}"/>
    <cellStyle name="60% - Accent2 3 56 3 2" xfId="13735" xr:uid="{B1781514-DA72-447E-99C2-7C19452145A8}"/>
    <cellStyle name="60% - Accent2 3 56 3 2 2" xfId="42413" xr:uid="{A0F2A10C-F895-47F7-B9DA-066D4F3CF90D}"/>
    <cellStyle name="60% - Accent2 3 56 3 3" xfId="22588" xr:uid="{045D7B97-9EAE-49D7-9FC0-2A7FB22BF86F}"/>
    <cellStyle name="60% - Accent2 3 56 3 3 2" xfId="51265" xr:uid="{99AD8F57-6682-45BC-9776-E686E5460117}"/>
    <cellStyle name="60% - Accent2 3 56 3 4" xfId="36708" xr:uid="{A9AFC66B-AE27-4A66-9702-E25F0B433404}"/>
    <cellStyle name="60% - Accent2 3 56 4" xfId="9440" xr:uid="{C105E63C-2117-4361-91C7-25BE11D651B1}"/>
    <cellStyle name="60% - Accent2 3 56 4 2" xfId="15152" xr:uid="{CCBFCDEA-940E-48D6-9B9C-D99189A0E66D}"/>
    <cellStyle name="60% - Accent2 3 56 4 2 2" xfId="43830" xr:uid="{1DC47CCA-9582-4D75-B941-8FE0E030F5EE}"/>
    <cellStyle name="60% - Accent2 3 56 4 3" xfId="24005" xr:uid="{BC73BD1C-795D-4C1F-9EB9-BCF5B020623D}"/>
    <cellStyle name="60% - Accent2 3 56 4 3 2" xfId="52682" xr:uid="{CDAF495A-C759-4386-BC74-E8D7D89ECE30}"/>
    <cellStyle name="60% - Accent2 3 56 4 4" xfId="38125" xr:uid="{5C15EF8C-9662-43B5-82EE-2320CC75CA6E}"/>
    <cellStyle name="60% - Accent2 3 56 5" xfId="16667" xr:uid="{A22022D3-5B7B-4EA0-9ED4-55E43EA4479E}"/>
    <cellStyle name="60% - Accent2 3 56 5 2" xfId="25520" xr:uid="{8E427BF8-73C5-4DE5-954D-75DC3E2B61EA}"/>
    <cellStyle name="60% - Accent2 3 56 5 2 2" xfId="54197" xr:uid="{9CCA5CB8-BD62-4346-87DE-A37B66920D9D}"/>
    <cellStyle name="60% - Accent2 3 56 5 3" xfId="45345" xr:uid="{A5F74384-7458-48A4-9BB9-A79D9E1F3E99}"/>
    <cellStyle name="60% - Accent2 3 56 6" xfId="18226" xr:uid="{758851E2-33AA-4A09-8432-FD0DB2949E5C}"/>
    <cellStyle name="60% - Accent2 3 56 6 2" xfId="27079" xr:uid="{2CB32FDF-5BE6-41C1-9DEF-0F334C6E7CE2}"/>
    <cellStyle name="60% - Accent2 3 56 6 2 2" xfId="55756" xr:uid="{F868AAD0-95D0-4F2F-87A7-A8501AE37702}"/>
    <cellStyle name="60% - Accent2 3 56 6 3" xfId="46904" xr:uid="{DE7A2295-DFF5-4037-BE34-722586BC458D}"/>
    <cellStyle name="60% - Accent2 3 56 7" xfId="10967" xr:uid="{E19BEA4C-5EF4-4AA7-9614-6F595662C64A}"/>
    <cellStyle name="60% - Accent2 3 56 7 2" xfId="28672" xr:uid="{2727B011-54DC-4D9E-9F7A-180ABA106AE9}"/>
    <cellStyle name="60% - Accent2 3 56 7 2 2" xfId="57349" xr:uid="{6D1A1EAD-F066-41E1-A55C-E396FE8985BC}"/>
    <cellStyle name="60% - Accent2 3 56 7 3" xfId="39645" xr:uid="{DA60A1BC-EA7D-4B14-8FB8-36FCBF90CE0D}"/>
    <cellStyle name="60% - Accent2 3 56 8" xfId="19820" xr:uid="{C898488B-7545-46C9-B826-8403D56410FE}"/>
    <cellStyle name="60% - Accent2 3 56 8 2" xfId="48497" xr:uid="{18192A03-78B6-454E-907C-6847B5E09585}"/>
    <cellStyle name="60% - Accent2 3 56 9" xfId="33940" xr:uid="{FC7A4A56-B57D-4155-A620-4CA40860C903}"/>
    <cellStyle name="60% - Accent2 3 57" xfId="5277" xr:uid="{2F28DC52-14A9-4AB8-A445-D580D451BB2C}"/>
    <cellStyle name="60% - Accent2 3 57 2" xfId="6628" xr:uid="{C81C21C6-DCB9-4332-832B-65B29EC3D02C}"/>
    <cellStyle name="60% - Accent2 3 57 2 2" xfId="12340" xr:uid="{B0BC063A-47C9-47A5-A976-C478EF5B316D}"/>
    <cellStyle name="60% - Accent2 3 57 2 2 2" xfId="41018" xr:uid="{AFCB5DA2-94F8-44A5-A006-F9E0B3BE4C72}"/>
    <cellStyle name="60% - Accent2 3 57 2 3" xfId="21193" xr:uid="{92AA67C0-A302-4C99-90D2-C82D423B6FFD}"/>
    <cellStyle name="60% - Accent2 3 57 2 3 2" xfId="49870" xr:uid="{98D16D9E-CE33-4722-9FCF-3B5A4FCDBD06}"/>
    <cellStyle name="60% - Accent2 3 57 2 4" xfId="35313" xr:uid="{7651A3B9-FD1F-4FA5-B238-F6A38F339A72}"/>
    <cellStyle name="60% - Accent2 3 57 3" xfId="8045" xr:uid="{8467360D-C1AA-4086-B1C4-EDCC02D0BCF4}"/>
    <cellStyle name="60% - Accent2 3 57 3 2" xfId="13757" xr:uid="{542E8E7C-30B6-4ED8-B8BE-1E6659F548C9}"/>
    <cellStyle name="60% - Accent2 3 57 3 2 2" xfId="42435" xr:uid="{055D5263-CA66-440C-A13F-1B4F8207AE4E}"/>
    <cellStyle name="60% - Accent2 3 57 3 3" xfId="22610" xr:uid="{7236D448-B152-4AF0-8AE9-567D23068600}"/>
    <cellStyle name="60% - Accent2 3 57 3 3 2" xfId="51287" xr:uid="{D6AEABD6-366B-4910-8D5A-CB6D47332D69}"/>
    <cellStyle name="60% - Accent2 3 57 3 4" xfId="36730" xr:uid="{853902F9-9B31-4149-B926-BA43D7FEF37D}"/>
    <cellStyle name="60% - Accent2 3 57 4" xfId="9462" xr:uid="{188744C2-0063-4BD1-B41F-4982EC494DF9}"/>
    <cellStyle name="60% - Accent2 3 57 4 2" xfId="15174" xr:uid="{94C98BCC-00FD-4FA6-BD01-8C87E0B7B3A0}"/>
    <cellStyle name="60% - Accent2 3 57 4 2 2" xfId="43852" xr:uid="{D5012C8B-A983-415A-907E-A5C36FCBB49B}"/>
    <cellStyle name="60% - Accent2 3 57 4 3" xfId="24027" xr:uid="{4DFE8711-F246-43F1-9687-30B168D649D5}"/>
    <cellStyle name="60% - Accent2 3 57 4 3 2" xfId="52704" xr:uid="{29E10EF9-9556-4E7E-9F8E-85A51D985494}"/>
    <cellStyle name="60% - Accent2 3 57 4 4" xfId="38147" xr:uid="{FF47455B-F21E-4212-9037-CE37DEA3A647}"/>
    <cellStyle name="60% - Accent2 3 57 5" xfId="16689" xr:uid="{CC3ED106-F8B8-4D59-B169-EEA6925BA9A3}"/>
    <cellStyle name="60% - Accent2 3 57 5 2" xfId="25542" xr:uid="{78E4683C-7925-4D83-B7D1-A9931B97DB2C}"/>
    <cellStyle name="60% - Accent2 3 57 5 2 2" xfId="54219" xr:uid="{DCFDFB1D-03C2-4828-8C95-45D57C5E59AA}"/>
    <cellStyle name="60% - Accent2 3 57 5 3" xfId="45367" xr:uid="{6D1771CF-94EA-4AC4-BB4D-D6D74C538E76}"/>
    <cellStyle name="60% - Accent2 3 57 6" xfId="18248" xr:uid="{0FA60503-9676-40D9-860D-B41225C43562}"/>
    <cellStyle name="60% - Accent2 3 57 6 2" xfId="27101" xr:uid="{047E4759-213F-4278-9436-4FAE047E557A}"/>
    <cellStyle name="60% - Accent2 3 57 6 2 2" xfId="55778" xr:uid="{599E44A2-8CBE-47B4-B723-3C1C187184AF}"/>
    <cellStyle name="60% - Accent2 3 57 6 3" xfId="46926" xr:uid="{584BBB97-91C7-4DA5-AB22-95ED03B58A2A}"/>
    <cellStyle name="60% - Accent2 3 57 7" xfId="10989" xr:uid="{1B72F261-D8DC-4709-A4CE-0582410E312D}"/>
    <cellStyle name="60% - Accent2 3 57 7 2" xfId="28694" xr:uid="{E6101056-0E56-4C0C-A1CB-F5F4436C9B13}"/>
    <cellStyle name="60% - Accent2 3 57 7 2 2" xfId="57371" xr:uid="{A96BDD61-3A43-48D0-A601-8839E37A5E6A}"/>
    <cellStyle name="60% - Accent2 3 57 7 3" xfId="39667" xr:uid="{4445DF23-3D0E-41BF-AB56-2522AB10E290}"/>
    <cellStyle name="60% - Accent2 3 57 8" xfId="19842" xr:uid="{C5D67AA8-3956-44DC-A2DB-86841BD45515}"/>
    <cellStyle name="60% - Accent2 3 57 8 2" xfId="48519" xr:uid="{8904A4AD-EB5C-4D89-A918-A25F7140880F}"/>
    <cellStyle name="60% - Accent2 3 57 9" xfId="33962" xr:uid="{CB6D1C28-9343-4A3D-AFE5-182BA598742F}"/>
    <cellStyle name="60% - Accent2 3 58" xfId="5299" xr:uid="{471ECA3D-0614-45B1-BEE3-90F0BFD2F3A0}"/>
    <cellStyle name="60% - Accent2 3 58 2" xfId="6650" xr:uid="{E0A682CB-1760-43B1-9973-51311020E253}"/>
    <cellStyle name="60% - Accent2 3 58 2 2" xfId="12362" xr:uid="{8CC1EA4C-875F-4B7E-853C-BB843DAB96F9}"/>
    <cellStyle name="60% - Accent2 3 58 2 2 2" xfId="41040" xr:uid="{6AA2A7C0-03C3-4165-91E7-F3BAF0E9AD15}"/>
    <cellStyle name="60% - Accent2 3 58 2 3" xfId="21215" xr:uid="{2F2F9BE5-9206-4E48-8B48-D4CEE4D5018F}"/>
    <cellStyle name="60% - Accent2 3 58 2 3 2" xfId="49892" xr:uid="{7B5C689C-76FE-4418-999F-114E5DC4E118}"/>
    <cellStyle name="60% - Accent2 3 58 2 4" xfId="35335" xr:uid="{2B713FFA-A57D-4061-B78E-62E96D4A1EEE}"/>
    <cellStyle name="60% - Accent2 3 58 3" xfId="8067" xr:uid="{045688BB-E32F-4178-A1DC-34FB75A12B02}"/>
    <cellStyle name="60% - Accent2 3 58 3 2" xfId="13779" xr:uid="{C17FA6E9-1839-483B-B9A9-1568192DCF96}"/>
    <cellStyle name="60% - Accent2 3 58 3 2 2" xfId="42457" xr:uid="{EC1A4C68-94EC-4F87-8001-FA99FB77C5DA}"/>
    <cellStyle name="60% - Accent2 3 58 3 3" xfId="22632" xr:uid="{711EBD2F-733A-4226-8936-8C70C464AFEB}"/>
    <cellStyle name="60% - Accent2 3 58 3 3 2" xfId="51309" xr:uid="{63138455-644C-4D0D-905F-7D24D02500CB}"/>
    <cellStyle name="60% - Accent2 3 58 3 4" xfId="36752" xr:uid="{EC613537-C27F-4B4C-9AFE-4B752B6E1BC4}"/>
    <cellStyle name="60% - Accent2 3 58 4" xfId="9484" xr:uid="{EE30B086-9C3D-4A5F-A521-6A11A3876312}"/>
    <cellStyle name="60% - Accent2 3 58 4 2" xfId="15196" xr:uid="{6A25CBAC-CF35-479C-A585-947B75F8713F}"/>
    <cellStyle name="60% - Accent2 3 58 4 2 2" xfId="43874" xr:uid="{2161C7C6-2E5B-47A9-8278-56AEFB643B20}"/>
    <cellStyle name="60% - Accent2 3 58 4 3" xfId="24049" xr:uid="{DA176B53-BA98-4551-98E1-5B00616CFD5A}"/>
    <cellStyle name="60% - Accent2 3 58 4 3 2" xfId="52726" xr:uid="{5E38E591-DAE9-45F9-B047-8804553A1ABC}"/>
    <cellStyle name="60% - Accent2 3 58 4 4" xfId="38169" xr:uid="{28EF8993-EBA4-4FC7-A2F8-272F7A7D74EB}"/>
    <cellStyle name="60% - Accent2 3 58 5" xfId="16711" xr:uid="{B4C494CD-813D-4FAB-8781-E429190B1D18}"/>
    <cellStyle name="60% - Accent2 3 58 5 2" xfId="25564" xr:uid="{6E6B4341-9B1E-418D-A604-5F63518CC4CC}"/>
    <cellStyle name="60% - Accent2 3 58 5 2 2" xfId="54241" xr:uid="{B8744304-03D9-47A8-8F93-038839767EDD}"/>
    <cellStyle name="60% - Accent2 3 58 5 3" xfId="45389" xr:uid="{1AE577F3-CFAD-493E-82BB-27BD4453788B}"/>
    <cellStyle name="60% - Accent2 3 58 6" xfId="18270" xr:uid="{3C6B8D20-309A-4BA3-93B0-021529EF2336}"/>
    <cellStyle name="60% - Accent2 3 58 6 2" xfId="27123" xr:uid="{80DCDA23-510E-44FE-A181-D0BC1509E977}"/>
    <cellStyle name="60% - Accent2 3 58 6 2 2" xfId="55800" xr:uid="{834FEFF5-537A-4745-9F2B-CC4E890F447C}"/>
    <cellStyle name="60% - Accent2 3 58 6 3" xfId="46948" xr:uid="{C1C0B4D8-4A47-4307-9EE1-91ADCBB079DF}"/>
    <cellStyle name="60% - Accent2 3 58 7" xfId="11011" xr:uid="{A16273D1-2F52-4839-AE98-4C6E5507374C}"/>
    <cellStyle name="60% - Accent2 3 58 7 2" xfId="28716" xr:uid="{C4B303A1-A9E9-4887-8389-931494E5FD3A}"/>
    <cellStyle name="60% - Accent2 3 58 7 2 2" xfId="57393" xr:uid="{FC5CE72A-7523-4753-8853-CCEF9C5CB997}"/>
    <cellStyle name="60% - Accent2 3 58 7 3" xfId="39689" xr:uid="{E23EF815-F978-447F-9072-E2265ADFD1A4}"/>
    <cellStyle name="60% - Accent2 3 58 8" xfId="19864" xr:uid="{75FCCCF8-2CFC-4795-9C79-BEA7981F40FE}"/>
    <cellStyle name="60% - Accent2 3 58 8 2" xfId="48541" xr:uid="{667CF1D6-41C9-4CDF-978E-862257575237}"/>
    <cellStyle name="60% - Accent2 3 58 9" xfId="33984" xr:uid="{F66ABFE1-B8D7-4EE8-BE82-8199820C4E3E}"/>
    <cellStyle name="60% - Accent2 3 59" xfId="5321" xr:uid="{ABBFCED8-B816-4CDA-BBFF-FADC31218DCE}"/>
    <cellStyle name="60% - Accent2 3 59 2" xfId="6672" xr:uid="{29FDAFBE-9B30-427D-B829-12A99B0BD1A3}"/>
    <cellStyle name="60% - Accent2 3 59 2 2" xfId="12384" xr:uid="{25C3CD24-18E5-4A0B-9CFA-8140419C54DB}"/>
    <cellStyle name="60% - Accent2 3 59 2 2 2" xfId="41062" xr:uid="{492F8105-AED7-4964-ACFE-B4D5C34E0AFC}"/>
    <cellStyle name="60% - Accent2 3 59 2 3" xfId="21237" xr:uid="{48BA74BF-1096-42A6-9ED0-7A87CFCBA8B6}"/>
    <cellStyle name="60% - Accent2 3 59 2 3 2" xfId="49914" xr:uid="{C24640CA-EBC3-4C9D-9F05-D301A0F8E7A4}"/>
    <cellStyle name="60% - Accent2 3 59 2 4" xfId="35357" xr:uid="{A2511803-91E7-4335-A620-42EC13029370}"/>
    <cellStyle name="60% - Accent2 3 59 3" xfId="8089" xr:uid="{F30A38E3-5F00-4E01-8FA2-6C6055847A6D}"/>
    <cellStyle name="60% - Accent2 3 59 3 2" xfId="13801" xr:uid="{8710D2A3-59CC-4266-83E0-B9554DA71F85}"/>
    <cellStyle name="60% - Accent2 3 59 3 2 2" xfId="42479" xr:uid="{F35DC036-0802-4E83-834E-D634325F027A}"/>
    <cellStyle name="60% - Accent2 3 59 3 3" xfId="22654" xr:uid="{0C2A8F84-1D1D-47BB-81A3-D6D426FE36CA}"/>
    <cellStyle name="60% - Accent2 3 59 3 3 2" xfId="51331" xr:uid="{86FD8C74-280B-42C8-A17A-317ABECDA8E8}"/>
    <cellStyle name="60% - Accent2 3 59 3 4" xfId="36774" xr:uid="{97625528-FD0E-4F97-949E-68170928F380}"/>
    <cellStyle name="60% - Accent2 3 59 4" xfId="9506" xr:uid="{F7386845-6CA6-455C-9BD7-61393A9A3F1F}"/>
    <cellStyle name="60% - Accent2 3 59 4 2" xfId="15218" xr:uid="{B32907F8-4EB1-4A5D-A960-064C3535F85B}"/>
    <cellStyle name="60% - Accent2 3 59 4 2 2" xfId="43896" xr:uid="{4E7F98D0-86BB-4D2B-9784-000EE0469AC0}"/>
    <cellStyle name="60% - Accent2 3 59 4 3" xfId="24071" xr:uid="{A43F2A94-86C9-4493-8909-EC9D1BB5CD87}"/>
    <cellStyle name="60% - Accent2 3 59 4 3 2" xfId="52748" xr:uid="{C05F7560-AAA6-4F12-A840-F1576AFA7D5D}"/>
    <cellStyle name="60% - Accent2 3 59 4 4" xfId="38191" xr:uid="{7E68F19A-EEF4-443E-930D-859F2562B663}"/>
    <cellStyle name="60% - Accent2 3 59 5" xfId="16733" xr:uid="{FBFEDED9-26A6-47C6-920A-3F694EBB48E9}"/>
    <cellStyle name="60% - Accent2 3 59 5 2" xfId="25586" xr:uid="{BF0C776B-257C-43FA-8E54-893F5BBA5BC1}"/>
    <cellStyle name="60% - Accent2 3 59 5 2 2" xfId="54263" xr:uid="{FE09017F-28A1-466C-AC34-EAE517C2C936}"/>
    <cellStyle name="60% - Accent2 3 59 5 3" xfId="45411" xr:uid="{3E6E4BCC-3A6B-44D3-A392-B77D32D37AEF}"/>
    <cellStyle name="60% - Accent2 3 59 6" xfId="18292" xr:uid="{198891C8-5B6F-442E-9834-AE3082EF6463}"/>
    <cellStyle name="60% - Accent2 3 59 6 2" xfId="27145" xr:uid="{69D6AC73-A97B-45C3-90EE-C835742A5ABB}"/>
    <cellStyle name="60% - Accent2 3 59 6 2 2" xfId="55822" xr:uid="{90758FF8-4F84-42DF-88B5-1EF3EBC93739}"/>
    <cellStyle name="60% - Accent2 3 59 6 3" xfId="46970" xr:uid="{DF77A8C2-A7ED-4BA6-BBA5-2A4898EB10F8}"/>
    <cellStyle name="60% - Accent2 3 59 7" xfId="11033" xr:uid="{6C78C178-CFD4-42AD-84F2-65BA5A77D077}"/>
    <cellStyle name="60% - Accent2 3 59 7 2" xfId="28738" xr:uid="{3EBFD700-2FEB-4525-BF11-C2836A2681D0}"/>
    <cellStyle name="60% - Accent2 3 59 7 2 2" xfId="57415" xr:uid="{02EB1AE8-CE8A-4715-B291-6A7D18790F5C}"/>
    <cellStyle name="60% - Accent2 3 59 7 3" xfId="39711" xr:uid="{802D3997-E025-4F66-918C-4CA73B2B931D}"/>
    <cellStyle name="60% - Accent2 3 59 8" xfId="19886" xr:uid="{1B1BD8DA-D411-4FEE-9852-12EE2CA3A231}"/>
    <cellStyle name="60% - Accent2 3 59 8 2" xfId="48563" xr:uid="{5910E377-982D-4F20-B0BB-8B50DBC879B3}"/>
    <cellStyle name="60% - Accent2 3 59 9" xfId="34006" xr:uid="{927106C0-533E-4345-B91A-81207777D93C}"/>
    <cellStyle name="60% - Accent2 3 6" xfId="653" xr:uid="{202609CF-2AC7-42C9-8F3C-2FDF2A1640D3}"/>
    <cellStyle name="60% - Accent2 3 6 10" xfId="29554" xr:uid="{0AE1B470-158C-44EA-8896-7B613103EE79}"/>
    <cellStyle name="60% - Accent2 3 6 2" xfId="794" xr:uid="{333CFD8A-A937-47CA-BE2B-17085DA7484C}"/>
    <cellStyle name="60% - Accent2 3 6 2 2" xfId="2748" xr:uid="{B466E76F-C6D4-4A14-A683-B4B7B259A1B7}"/>
    <cellStyle name="60% - Accent2 3 6 2 2 2" xfId="31488" xr:uid="{B402B3B4-492F-4C78-9443-68B1C02A1895}"/>
    <cellStyle name="60% - Accent2 3 6 2 3" xfId="5506" xr:uid="{7B6D1ED4-8E94-4CD8-AEE5-419DF85635DC}"/>
    <cellStyle name="60% - Accent2 3 6 2 3 2" xfId="34191" xr:uid="{4183B5E9-F5DE-4654-99BF-16CA1F63C7DF}"/>
    <cellStyle name="60% - Accent2 3 6 2 4" xfId="11218" xr:uid="{4CAB09C5-79CA-41EE-9E0D-DDD7346FEAFA}"/>
    <cellStyle name="60% - Accent2 3 6 2 4 2" xfId="39896" xr:uid="{4F5FA094-2EE4-4646-B2F9-1017D0C2F60B}"/>
    <cellStyle name="60% - Accent2 3 6 2 5" xfId="20071" xr:uid="{80298E49-F906-4010-89D1-5E956DC2B28A}"/>
    <cellStyle name="60% - Accent2 3 6 2 5 2" xfId="48748" xr:uid="{17125E49-5E19-476F-811A-B7716301DFE3}"/>
    <cellStyle name="60% - Accent2 3 6 2 6" xfId="29695" xr:uid="{AF321579-E22B-4B0A-AF4C-E0EE27ECBD8C}"/>
    <cellStyle name="60% - Accent2 3 6 3" xfId="1067" xr:uid="{77661693-DCC0-4967-AB00-BA38B52C83FB}"/>
    <cellStyle name="60% - Accent2 3 6 3 2" xfId="3021" xr:uid="{1B1C9BC2-2587-4D2C-B4B2-EADA0EF9F4BA}"/>
    <cellStyle name="60% - Accent2 3 6 3 2 2" xfId="31761" xr:uid="{778D5940-6828-4556-AD92-D747E4937D18}"/>
    <cellStyle name="60% - Accent2 3 6 3 3" xfId="6923" xr:uid="{2BABC6BA-C5CA-4B3C-8A85-BE72E6C80C3F}"/>
    <cellStyle name="60% - Accent2 3 6 3 3 2" xfId="35608" xr:uid="{D22BF745-F5DD-4C88-9827-89F93BE36AED}"/>
    <cellStyle name="60% - Accent2 3 6 3 4" xfId="12635" xr:uid="{C34DE08B-EE46-4D6D-80D2-699A651A1F1E}"/>
    <cellStyle name="60% - Accent2 3 6 3 4 2" xfId="41313" xr:uid="{82337B18-46A0-4DF7-A71C-A3370750D4D0}"/>
    <cellStyle name="60% - Accent2 3 6 3 5" xfId="21488" xr:uid="{7962E12E-AD79-4EFC-BB1B-ECD871B54559}"/>
    <cellStyle name="60% - Accent2 3 6 3 5 2" xfId="50165" xr:uid="{2B029B36-7517-46EA-85ED-0F77D24A4358}"/>
    <cellStyle name="60% - Accent2 3 6 3 6" xfId="29968" xr:uid="{E018B134-8370-4B4A-B050-5C5F59ADB520}"/>
    <cellStyle name="60% - Accent2 3 6 4" xfId="1362" xr:uid="{E3069EFC-D310-414C-8D67-B5224B7DA338}"/>
    <cellStyle name="60% - Accent2 3 6 4 2" xfId="3316" xr:uid="{F0AAE068-2D81-4D6F-A070-60B79F83DFC6}"/>
    <cellStyle name="60% - Accent2 3 6 4 2 2" xfId="32056" xr:uid="{C73F917B-9642-46CC-8ECB-3ADF24EADF28}"/>
    <cellStyle name="60% - Accent2 3 6 4 3" xfId="8340" xr:uid="{114B4CE0-5CFC-45CE-9FC0-1ED3E2231EA5}"/>
    <cellStyle name="60% - Accent2 3 6 4 3 2" xfId="37025" xr:uid="{55A52E8E-7AFD-45E5-9D9F-E564228B526D}"/>
    <cellStyle name="60% - Accent2 3 6 4 4" xfId="14052" xr:uid="{054A05EE-9FE0-4677-97C5-41C0C6134D24}"/>
    <cellStyle name="60% - Accent2 3 6 4 4 2" xfId="42730" xr:uid="{E030A360-EB22-4EDD-89D0-184526F9209C}"/>
    <cellStyle name="60% - Accent2 3 6 4 5" xfId="22905" xr:uid="{E538536C-233B-4A34-8A19-7181150EAC33}"/>
    <cellStyle name="60% - Accent2 3 6 4 5 2" xfId="51582" xr:uid="{1549BF02-DF10-44E9-9699-B63AEE21E7A5}"/>
    <cellStyle name="60% - Accent2 3 6 4 6" xfId="30263" xr:uid="{5D82071E-09AB-4CDE-A692-44C160499F03}"/>
    <cellStyle name="60% - Accent2 3 6 5" xfId="1701" xr:uid="{DA7CCBA0-A122-44E9-AC21-750D0327A3FB}"/>
    <cellStyle name="60% - Accent2 3 6 5 2" xfId="3655" xr:uid="{84D55A3D-F36F-4BCB-A7C8-4322A9267A28}"/>
    <cellStyle name="60% - Accent2 3 6 5 2 2" xfId="32395" xr:uid="{43693588-3AAA-4F32-9355-EE60856968AF}"/>
    <cellStyle name="60% - Accent2 3 6 5 3" xfId="15567" xr:uid="{01929A79-4511-4D94-ADEF-70C86B4CC22F}"/>
    <cellStyle name="60% - Accent2 3 6 5 3 2" xfId="44245" xr:uid="{84C6402D-513D-431B-98DB-317CBAA7EE9C}"/>
    <cellStyle name="60% - Accent2 3 6 5 4" xfId="24420" xr:uid="{02EE3C8E-81DD-4490-9800-3BCF89AF87B4}"/>
    <cellStyle name="60% - Accent2 3 6 5 4 2" xfId="53097" xr:uid="{AD5E7759-7698-4E86-B709-E726E7906A5E}"/>
    <cellStyle name="60% - Accent2 3 6 5 5" xfId="30602" xr:uid="{644F8324-9236-4B2B-9899-104441A80B99}"/>
    <cellStyle name="60% - Accent2 3 6 6" xfId="2607" xr:uid="{0F18D24D-0BF5-4A65-9DC5-FC1D56006C27}"/>
    <cellStyle name="60% - Accent2 3 6 6 2" xfId="17126" xr:uid="{E8E8E14A-E755-4768-A89B-2B62B155A4DF}"/>
    <cellStyle name="60% - Accent2 3 6 6 2 2" xfId="45804" xr:uid="{A6B7BB82-89BA-48E6-A1C8-06044F5C6605}"/>
    <cellStyle name="60% - Accent2 3 6 6 3" xfId="25979" xr:uid="{7DAF6CAC-93F0-45D1-A52D-D9058248DB6D}"/>
    <cellStyle name="60% - Accent2 3 6 6 3 2" xfId="54656" xr:uid="{69FEEECF-97EE-404C-AFD4-26F0624378F3}"/>
    <cellStyle name="60% - Accent2 3 6 6 4" xfId="31347" xr:uid="{F3E908E7-4AF4-4352-B66B-8B37B01D2B56}"/>
    <cellStyle name="60% - Accent2 3 6 7" xfId="4155" xr:uid="{CC29D37E-B4E5-43D5-BFE9-5FB7CE76D2B9}"/>
    <cellStyle name="60% - Accent2 3 6 7 2" xfId="27572" xr:uid="{50780C82-EB8E-43DD-9811-357204254A8E}"/>
    <cellStyle name="60% - Accent2 3 6 7 2 2" xfId="56249" xr:uid="{00E87F8C-D44E-4289-A6E8-2924654DE7D6}"/>
    <cellStyle name="60% - Accent2 3 6 7 3" xfId="32840" xr:uid="{F81F4407-B471-421A-B536-033FA7232F4F}"/>
    <cellStyle name="60% - Accent2 3 6 8" xfId="9867" xr:uid="{A43D98EF-858D-4A8E-964E-6A9B67972AC0}"/>
    <cellStyle name="60% - Accent2 3 6 8 2" xfId="38545" xr:uid="{5A69ABAD-4B6D-474C-990A-24AFB25A825C}"/>
    <cellStyle name="60% - Accent2 3 6 9" xfId="18720" xr:uid="{582C7FA9-6D42-4EAC-9004-9482D9AF6E47}"/>
    <cellStyle name="60% - Accent2 3 6 9 2" xfId="47397" xr:uid="{44337750-D34B-49CD-8853-4D7E4B96826D}"/>
    <cellStyle name="60% - Accent2 3 60" xfId="5343" xr:uid="{9AFE7374-5AF6-437A-9295-8746A8F439B2}"/>
    <cellStyle name="60% - Accent2 3 60 2" xfId="6694" xr:uid="{18B3772E-ABDA-4C06-A6AE-95A592058FB9}"/>
    <cellStyle name="60% - Accent2 3 60 2 2" xfId="12406" xr:uid="{B86472F0-72E8-4A77-BEE4-2CAFCEC4D8B9}"/>
    <cellStyle name="60% - Accent2 3 60 2 2 2" xfId="41084" xr:uid="{F096D2B5-9A9F-4F32-AB93-789DE86576D8}"/>
    <cellStyle name="60% - Accent2 3 60 2 3" xfId="21259" xr:uid="{FC3A9B68-7EA3-4E00-873D-639272C8022E}"/>
    <cellStyle name="60% - Accent2 3 60 2 3 2" xfId="49936" xr:uid="{16AE3816-5F4F-42ED-BC70-1E58B8A3D8F7}"/>
    <cellStyle name="60% - Accent2 3 60 2 4" xfId="35379" xr:uid="{DCEA90AB-B06F-4A5C-86AE-9514ED5F23F0}"/>
    <cellStyle name="60% - Accent2 3 60 3" xfId="8111" xr:uid="{4C0B10AF-A0D2-4C41-9BFD-A087B4658599}"/>
    <cellStyle name="60% - Accent2 3 60 3 2" xfId="13823" xr:uid="{1099EC7D-CAE4-40A1-8DC9-8D3252CEA852}"/>
    <cellStyle name="60% - Accent2 3 60 3 2 2" xfId="42501" xr:uid="{AC6B8B43-2FA3-4EDA-B236-2F581FCDC2F0}"/>
    <cellStyle name="60% - Accent2 3 60 3 3" xfId="22676" xr:uid="{5FAF3570-EA95-4CE9-BDF8-2BBCA857B2EC}"/>
    <cellStyle name="60% - Accent2 3 60 3 3 2" xfId="51353" xr:uid="{7065A5B1-0679-4C18-8205-677F4EC7E4A0}"/>
    <cellStyle name="60% - Accent2 3 60 3 4" xfId="36796" xr:uid="{4F69315F-DAF1-4CC1-ACCF-1F7D488C1822}"/>
    <cellStyle name="60% - Accent2 3 60 4" xfId="9528" xr:uid="{C9E44CD5-04B8-492F-9729-933D506E9656}"/>
    <cellStyle name="60% - Accent2 3 60 4 2" xfId="15240" xr:uid="{58E67B84-3C1C-4B6E-A168-39FC4A25D0ED}"/>
    <cellStyle name="60% - Accent2 3 60 4 2 2" xfId="43918" xr:uid="{B3839952-8DE8-4A2B-A7D8-D3DEA34896FE}"/>
    <cellStyle name="60% - Accent2 3 60 4 3" xfId="24093" xr:uid="{3B656DB4-3830-48B9-A34A-528657D77538}"/>
    <cellStyle name="60% - Accent2 3 60 4 3 2" xfId="52770" xr:uid="{A9E6F0A6-47F8-4177-BDA1-726ACD854779}"/>
    <cellStyle name="60% - Accent2 3 60 4 4" xfId="38213" xr:uid="{B2B46865-EF42-4182-BCA4-3E0DE0901E84}"/>
    <cellStyle name="60% - Accent2 3 60 5" xfId="16755" xr:uid="{9D9CEDFC-2FFD-4825-8470-4DB3C6CE80F2}"/>
    <cellStyle name="60% - Accent2 3 60 5 2" xfId="25608" xr:uid="{D414350A-FC3F-466F-A0EB-CE8B6F037B8C}"/>
    <cellStyle name="60% - Accent2 3 60 5 2 2" xfId="54285" xr:uid="{BA6F5D59-9DD2-458B-BD90-4C0F68344504}"/>
    <cellStyle name="60% - Accent2 3 60 5 3" xfId="45433" xr:uid="{C650517E-58F6-4D24-8E0F-A0B5B83A231D}"/>
    <cellStyle name="60% - Accent2 3 60 6" xfId="18314" xr:uid="{A3044B6C-EC35-44E5-B2F8-F906017582AF}"/>
    <cellStyle name="60% - Accent2 3 60 6 2" xfId="27167" xr:uid="{3B1A43C7-F672-40C0-AF76-3114F945C471}"/>
    <cellStyle name="60% - Accent2 3 60 6 2 2" xfId="55844" xr:uid="{6A42548E-9365-483F-BD58-BE64CF4571B0}"/>
    <cellStyle name="60% - Accent2 3 60 6 3" xfId="46992" xr:uid="{0C6FAC15-778B-454E-ABE7-E97D5597E1EA}"/>
    <cellStyle name="60% - Accent2 3 60 7" xfId="11055" xr:uid="{1ED41ABD-D874-4A3E-8A68-B0774F4624EA}"/>
    <cellStyle name="60% - Accent2 3 60 7 2" xfId="28760" xr:uid="{85381F8A-B442-4FF8-8767-26FFEB773B68}"/>
    <cellStyle name="60% - Accent2 3 60 7 2 2" xfId="57437" xr:uid="{5703052D-8DB0-45B5-BB81-C2273D9865C4}"/>
    <cellStyle name="60% - Accent2 3 60 7 3" xfId="39733" xr:uid="{4145595B-F79A-4ED3-9F3A-2816F07C5B66}"/>
    <cellStyle name="60% - Accent2 3 60 8" xfId="19908" xr:uid="{49EB5A19-FEBE-43FD-AF06-FB387DB4BA4A}"/>
    <cellStyle name="60% - Accent2 3 60 8 2" xfId="48585" xr:uid="{B58D1089-DCC6-4EA8-981D-06D28D336230}"/>
    <cellStyle name="60% - Accent2 3 60 9" xfId="34028" xr:uid="{77498253-861F-4468-842E-B57E0A1BD90C}"/>
    <cellStyle name="60% - Accent2 3 61" xfId="5365" xr:uid="{16DFE4EE-D90C-44CD-AE3B-83002EFCE0D5}"/>
    <cellStyle name="60% - Accent2 3 61 2" xfId="6716" xr:uid="{30A9A0ED-7A58-498B-A169-9EC7745655D7}"/>
    <cellStyle name="60% - Accent2 3 61 2 2" xfId="12428" xr:uid="{9F7918BC-2E50-4A76-B7C1-06B8AA2078FE}"/>
    <cellStyle name="60% - Accent2 3 61 2 2 2" xfId="41106" xr:uid="{7BC299B0-6242-4A6E-86BC-00490C32F1CA}"/>
    <cellStyle name="60% - Accent2 3 61 2 3" xfId="21281" xr:uid="{60B50FE0-D975-4E85-AE5F-1E95313FAEAE}"/>
    <cellStyle name="60% - Accent2 3 61 2 3 2" xfId="49958" xr:uid="{095B4A50-B0CF-4B05-B1AB-67DEF6EBC7DE}"/>
    <cellStyle name="60% - Accent2 3 61 2 4" xfId="35401" xr:uid="{730F0C56-4DC6-4DF4-A969-25F540BDC165}"/>
    <cellStyle name="60% - Accent2 3 61 3" xfId="8133" xr:uid="{3C0171E8-8DE1-4AB7-BEB6-FF6EEA9F8831}"/>
    <cellStyle name="60% - Accent2 3 61 3 2" xfId="13845" xr:uid="{7B4A760A-758E-4EBF-84E7-CC4408918C30}"/>
    <cellStyle name="60% - Accent2 3 61 3 2 2" xfId="42523" xr:uid="{2C2131B6-B9E4-43F6-A429-37F11A59AE86}"/>
    <cellStyle name="60% - Accent2 3 61 3 3" xfId="22698" xr:uid="{4E4B0ADA-12C0-462B-8998-40A313A6BE05}"/>
    <cellStyle name="60% - Accent2 3 61 3 3 2" xfId="51375" xr:uid="{2B79745B-0FF8-4886-81FB-F49F8E07C67B}"/>
    <cellStyle name="60% - Accent2 3 61 3 4" xfId="36818" xr:uid="{AC7F7656-D109-4FE6-8394-A70625F311F8}"/>
    <cellStyle name="60% - Accent2 3 61 4" xfId="9550" xr:uid="{1C079070-7E5B-497F-AA18-C26ED0B8FB56}"/>
    <cellStyle name="60% - Accent2 3 61 4 2" xfId="15262" xr:uid="{C029294A-9AC2-43BD-B3B6-8A67F87954E3}"/>
    <cellStyle name="60% - Accent2 3 61 4 2 2" xfId="43940" xr:uid="{939FA008-AB2D-4988-AD3A-4F6F48F1D8F2}"/>
    <cellStyle name="60% - Accent2 3 61 4 3" xfId="24115" xr:uid="{D0F7C48E-46CD-498A-AD4A-4C5E0F83352E}"/>
    <cellStyle name="60% - Accent2 3 61 4 3 2" xfId="52792" xr:uid="{03886F3B-79A5-40F0-9E21-903FD1794306}"/>
    <cellStyle name="60% - Accent2 3 61 4 4" xfId="38235" xr:uid="{15564666-BD17-44EE-B45C-1BE9436802D7}"/>
    <cellStyle name="60% - Accent2 3 61 5" xfId="16777" xr:uid="{6DB98FA9-45B0-4091-8037-1CCE1762D333}"/>
    <cellStyle name="60% - Accent2 3 61 5 2" xfId="25630" xr:uid="{801A52D5-FA03-4786-85F4-C2B51C0DC3B7}"/>
    <cellStyle name="60% - Accent2 3 61 5 2 2" xfId="54307" xr:uid="{C961BEFA-1C2E-4333-91D7-7EB0F62A66E2}"/>
    <cellStyle name="60% - Accent2 3 61 5 3" xfId="45455" xr:uid="{B9C9FDBA-EAA1-45C9-9A38-E7D45EF8551F}"/>
    <cellStyle name="60% - Accent2 3 61 6" xfId="18336" xr:uid="{DC83D10D-5DBB-4487-BBD1-F4855091CFBD}"/>
    <cellStyle name="60% - Accent2 3 61 6 2" xfId="27189" xr:uid="{0B4A8EC9-19EF-41F1-AB78-BCC3D91B0DAE}"/>
    <cellStyle name="60% - Accent2 3 61 6 2 2" xfId="55866" xr:uid="{0299035C-07D0-48BD-8C6B-A7540D40E927}"/>
    <cellStyle name="60% - Accent2 3 61 6 3" xfId="47014" xr:uid="{E433C951-06C1-4732-8593-7758D67A0590}"/>
    <cellStyle name="60% - Accent2 3 61 7" xfId="11077" xr:uid="{58F04462-5A3D-4D2E-B15C-193613C82E79}"/>
    <cellStyle name="60% - Accent2 3 61 7 2" xfId="28782" xr:uid="{7F2B7CCA-649E-43C4-AF54-46534CE011B0}"/>
    <cellStyle name="60% - Accent2 3 61 7 2 2" xfId="57459" xr:uid="{1E25888E-C4A5-46DA-8302-7F3C44CC126F}"/>
    <cellStyle name="60% - Accent2 3 61 7 3" xfId="39755" xr:uid="{73BB2A81-68BF-47B4-A563-74C43A159295}"/>
    <cellStyle name="60% - Accent2 3 61 8" xfId="19930" xr:uid="{95D5E3EF-5F0C-4244-951E-C7C242C06F2F}"/>
    <cellStyle name="60% - Accent2 3 61 8 2" xfId="48607" xr:uid="{F2F0F1F8-681C-4F13-BD78-35C6D3F1642D}"/>
    <cellStyle name="60% - Accent2 3 61 9" xfId="34050" xr:uid="{656F1CA8-1C17-4C13-9DCE-C3C83D91786C}"/>
    <cellStyle name="60% - Accent2 3 62" xfId="6738" xr:uid="{BB5468A3-2FCD-42E6-A008-9894D8841039}"/>
    <cellStyle name="60% - Accent2 3 62 2" xfId="8155" xr:uid="{FD06DD8D-4672-45FE-8B0C-819C4CF6B0A3}"/>
    <cellStyle name="60% - Accent2 3 62 2 2" xfId="13867" xr:uid="{7A14BF64-7EA1-47BB-A6DB-79536DA2E74D}"/>
    <cellStyle name="60% - Accent2 3 62 2 2 2" xfId="42545" xr:uid="{F7D0F635-8F60-428F-B84C-C59E24677D3C}"/>
    <cellStyle name="60% - Accent2 3 62 2 3" xfId="22720" xr:uid="{DA10F352-AA17-48C2-86DB-67E9FC807901}"/>
    <cellStyle name="60% - Accent2 3 62 2 3 2" xfId="51397" xr:uid="{591ED626-E327-4BF7-9F07-AC53B90D9DF2}"/>
    <cellStyle name="60% - Accent2 3 62 2 4" xfId="36840" xr:uid="{5D113B52-A3F4-4043-8F21-27E64CFDC93D}"/>
    <cellStyle name="60% - Accent2 3 62 3" xfId="9572" xr:uid="{BD121A0C-0129-4EDA-917F-C9B27C8D5DA1}"/>
    <cellStyle name="60% - Accent2 3 62 3 2" xfId="15284" xr:uid="{B2BAB04E-ECB1-43F2-9226-5E0A8F97BFC4}"/>
    <cellStyle name="60% - Accent2 3 62 3 2 2" xfId="43962" xr:uid="{C4AD468B-69A5-47A8-AB3B-0CA2EBFF93A1}"/>
    <cellStyle name="60% - Accent2 3 62 3 3" xfId="24137" xr:uid="{495D3AF4-89EA-45B8-97BC-47638CB82E39}"/>
    <cellStyle name="60% - Accent2 3 62 3 3 2" xfId="52814" xr:uid="{617D5EB2-FB63-4679-A71A-A08C6235A97A}"/>
    <cellStyle name="60% - Accent2 3 62 3 4" xfId="38257" xr:uid="{5B7A6317-B5F5-43E3-BEDF-2FCAE0037D9C}"/>
    <cellStyle name="60% - Accent2 3 62 4" xfId="16799" xr:uid="{6D35DB76-5A2A-4950-A151-22A26C42738E}"/>
    <cellStyle name="60% - Accent2 3 62 4 2" xfId="25652" xr:uid="{20723FAD-3A81-4500-9B2D-0218FACD597A}"/>
    <cellStyle name="60% - Accent2 3 62 4 2 2" xfId="54329" xr:uid="{CED51F35-B70C-4D12-BB46-FE1F5E87A8DA}"/>
    <cellStyle name="60% - Accent2 3 62 4 3" xfId="45477" xr:uid="{E6CA47DF-C247-4AC1-9D20-28DADC6317BA}"/>
    <cellStyle name="60% - Accent2 3 62 5" xfId="18358" xr:uid="{CF0FBACD-1911-4E0A-A493-8E3590750CA6}"/>
    <cellStyle name="60% - Accent2 3 62 5 2" xfId="27211" xr:uid="{F14B95DB-109E-42F5-9AF4-80551E81B482}"/>
    <cellStyle name="60% - Accent2 3 62 5 2 2" xfId="55888" xr:uid="{6BEAEF96-7AF8-4B4A-ABE1-587B6708C1E1}"/>
    <cellStyle name="60% - Accent2 3 62 5 3" xfId="47036" xr:uid="{610FC005-E441-4FD0-AD5D-FA36C304D12D}"/>
    <cellStyle name="60% - Accent2 3 62 6" xfId="12450" xr:uid="{6D821F06-ACEF-4B47-AD67-2FC4C07BC785}"/>
    <cellStyle name="60% - Accent2 3 62 6 2" xfId="28804" xr:uid="{BF7C2A50-FCAD-416E-8F44-F0EE0C3422F9}"/>
    <cellStyle name="60% - Accent2 3 62 6 2 2" xfId="57481" xr:uid="{7CE79E28-81DF-4495-AD35-D849C07C904F}"/>
    <cellStyle name="60% - Accent2 3 62 6 3" xfId="41128" xr:uid="{522BC372-4301-4584-B845-E408275B060E}"/>
    <cellStyle name="60% - Accent2 3 62 7" xfId="21303" xr:uid="{99FA5F74-AAD3-47EF-A7EF-1C09210CCD9A}"/>
    <cellStyle name="60% - Accent2 3 62 7 2" xfId="49980" xr:uid="{173F73DC-0188-42B9-8B64-CA8AD1785876}"/>
    <cellStyle name="60% - Accent2 3 62 8" xfId="35423" xr:uid="{FF586D0D-4790-4F3C-9EC6-A5378A3F4C1C}"/>
    <cellStyle name="60% - Accent2 3 63" xfId="6760" xr:uid="{8AFFC37E-8675-4BD4-B1F7-A067EA8F45D1}"/>
    <cellStyle name="60% - Accent2 3 63 2" xfId="8177" xr:uid="{D2D4C447-C251-4F78-92CD-50859B1B3810}"/>
    <cellStyle name="60% - Accent2 3 63 2 2" xfId="13889" xr:uid="{684E07F0-90A7-4CB3-8618-AE0DABF473B9}"/>
    <cellStyle name="60% - Accent2 3 63 2 2 2" xfId="42567" xr:uid="{CA66E80D-7538-41F7-9489-1020FF4E6031}"/>
    <cellStyle name="60% - Accent2 3 63 2 3" xfId="22742" xr:uid="{D0F46842-57D3-476C-8446-2ABD39E83B0F}"/>
    <cellStyle name="60% - Accent2 3 63 2 3 2" xfId="51419" xr:uid="{215E4B46-9BFE-4287-A9EA-7E86A8F992D8}"/>
    <cellStyle name="60% - Accent2 3 63 2 4" xfId="36862" xr:uid="{8B4DA896-D404-4369-B874-D4EE2EA8B861}"/>
    <cellStyle name="60% - Accent2 3 63 3" xfId="9594" xr:uid="{EC1D1287-6851-41CA-821F-9D586DFF174D}"/>
    <cellStyle name="60% - Accent2 3 63 3 2" xfId="15306" xr:uid="{0FB92A8E-1A23-4E9A-A923-8B7A7643E42B}"/>
    <cellStyle name="60% - Accent2 3 63 3 2 2" xfId="43984" xr:uid="{DA0D182B-6E66-4703-AB1D-E18D6FF6EA4D}"/>
    <cellStyle name="60% - Accent2 3 63 3 3" xfId="24159" xr:uid="{AF0B326C-1F74-4987-A7DA-FB1F153CD0B2}"/>
    <cellStyle name="60% - Accent2 3 63 3 3 2" xfId="52836" xr:uid="{6525FE35-3256-4D88-B9A5-766F2D580009}"/>
    <cellStyle name="60% - Accent2 3 63 3 4" xfId="38279" xr:uid="{F3E09A47-E266-4A96-9163-0741EC2BD796}"/>
    <cellStyle name="60% - Accent2 3 63 4" xfId="16821" xr:uid="{AE56A491-097F-40B1-AB5B-1E3F352B30FD}"/>
    <cellStyle name="60% - Accent2 3 63 4 2" xfId="25674" xr:uid="{4C76F557-F223-4B55-A7A3-1A1EA4615970}"/>
    <cellStyle name="60% - Accent2 3 63 4 2 2" xfId="54351" xr:uid="{835146C2-A269-48DC-9D4D-4E14A1F42834}"/>
    <cellStyle name="60% - Accent2 3 63 4 3" xfId="45499" xr:uid="{06D28BDC-FB39-4889-8496-7B4526946165}"/>
    <cellStyle name="60% - Accent2 3 63 5" xfId="18380" xr:uid="{4B9C2EB5-3725-4CE1-AF7C-241781F48B68}"/>
    <cellStyle name="60% - Accent2 3 63 5 2" xfId="27233" xr:uid="{FD464EBE-F3D5-4D2E-A71F-CD1BC39F012F}"/>
    <cellStyle name="60% - Accent2 3 63 5 2 2" xfId="55910" xr:uid="{49D696FC-35A5-4BEE-B632-E536F58877E0}"/>
    <cellStyle name="60% - Accent2 3 63 5 3" xfId="47058" xr:uid="{8E954BCF-D6AA-4298-A9A7-26A820B5FA4C}"/>
    <cellStyle name="60% - Accent2 3 63 6" xfId="12472" xr:uid="{09E940E6-284E-4E11-BBD3-9266E2C1D048}"/>
    <cellStyle name="60% - Accent2 3 63 6 2" xfId="28826" xr:uid="{2E15BBA9-42D6-4DBB-99FD-8BCF2A49DF49}"/>
    <cellStyle name="60% - Accent2 3 63 6 2 2" xfId="57503" xr:uid="{68B9C9F5-0714-49CB-BAF6-4FA5F1F58D9D}"/>
    <cellStyle name="60% - Accent2 3 63 6 3" xfId="41150" xr:uid="{997DC46C-8EED-4E0B-864B-CBB1ED9C21CA}"/>
    <cellStyle name="60% - Accent2 3 63 7" xfId="21325" xr:uid="{1A55B3AB-3693-4593-8587-41AF8358CED1}"/>
    <cellStyle name="60% - Accent2 3 63 7 2" xfId="50002" xr:uid="{8A771062-B87E-4D62-8C12-0F540DF2EC5A}"/>
    <cellStyle name="60% - Accent2 3 63 8" xfId="35445" xr:uid="{6F0A33E5-1DFD-45F4-9D56-EC0FCC39E815}"/>
    <cellStyle name="60% - Accent2 3 64" xfId="6782" xr:uid="{601D0FE5-C0DB-4DEF-A2B8-15B63428A450}"/>
    <cellStyle name="60% - Accent2 3 64 2" xfId="8199" xr:uid="{E7D425D4-205D-43AA-A4D9-A575FF61214F}"/>
    <cellStyle name="60% - Accent2 3 64 2 2" xfId="13911" xr:uid="{546CDCF4-528E-4F93-A44C-DC7667AEFF6E}"/>
    <cellStyle name="60% - Accent2 3 64 2 2 2" xfId="42589" xr:uid="{CA41FE2F-0FBB-4F23-91D4-7331EA9CA222}"/>
    <cellStyle name="60% - Accent2 3 64 2 3" xfId="22764" xr:uid="{1231D6B1-F15E-4FD2-81FD-1DC16995606C}"/>
    <cellStyle name="60% - Accent2 3 64 2 3 2" xfId="51441" xr:uid="{6A579C25-1641-45C6-B171-AD62C9A65B95}"/>
    <cellStyle name="60% - Accent2 3 64 2 4" xfId="36884" xr:uid="{0F6649FA-6BBB-4208-9E3D-B40EC73A8536}"/>
    <cellStyle name="60% - Accent2 3 64 3" xfId="9616" xr:uid="{90EE4140-C8D4-4832-8940-A166EFC955EC}"/>
    <cellStyle name="60% - Accent2 3 64 3 2" xfId="15328" xr:uid="{61A8791E-D1B8-4759-BD0D-AB44E5A8998A}"/>
    <cellStyle name="60% - Accent2 3 64 3 2 2" xfId="44006" xr:uid="{15EC9346-B7D0-4AA8-AB33-1A7C2BCE503E}"/>
    <cellStyle name="60% - Accent2 3 64 3 3" xfId="24181" xr:uid="{3A48B370-D4E8-4D17-A8AA-B0A1263B0DF9}"/>
    <cellStyle name="60% - Accent2 3 64 3 3 2" xfId="52858" xr:uid="{762A8E85-8FA8-4940-BD72-7D1D0C064545}"/>
    <cellStyle name="60% - Accent2 3 64 3 4" xfId="38301" xr:uid="{606C3579-EEBB-47E3-B2C7-FA483079ADF7}"/>
    <cellStyle name="60% - Accent2 3 64 4" xfId="16843" xr:uid="{6398284F-8CB4-4D40-B740-A158419008ED}"/>
    <cellStyle name="60% - Accent2 3 64 4 2" xfId="25696" xr:uid="{FCC1AB01-38A7-4EA7-AD87-A51063915D77}"/>
    <cellStyle name="60% - Accent2 3 64 4 2 2" xfId="54373" xr:uid="{2B4BE5E1-E513-48C4-9487-8E3C163B550E}"/>
    <cellStyle name="60% - Accent2 3 64 4 3" xfId="45521" xr:uid="{268E8A6F-E85C-46BA-95E1-52DDEF9E88F2}"/>
    <cellStyle name="60% - Accent2 3 64 5" xfId="18402" xr:uid="{24A9499C-E9DF-4FA2-9B3C-EB7CEA8344AF}"/>
    <cellStyle name="60% - Accent2 3 64 5 2" xfId="27255" xr:uid="{80B54A00-EA50-4B0D-A635-BA299626E5AE}"/>
    <cellStyle name="60% - Accent2 3 64 5 2 2" xfId="55932" xr:uid="{F60DE52A-6536-42E8-B029-EB678A6A029B}"/>
    <cellStyle name="60% - Accent2 3 64 5 3" xfId="47080" xr:uid="{D9B6BA81-A029-451A-8838-E66D5A5F608B}"/>
    <cellStyle name="60% - Accent2 3 64 6" xfId="12494" xr:uid="{BA1A7C61-FBF9-4CC7-AE20-81560F2008E4}"/>
    <cellStyle name="60% - Accent2 3 64 6 2" xfId="28848" xr:uid="{2663D59D-2B2D-47B0-8C12-D23219BF515A}"/>
    <cellStyle name="60% - Accent2 3 64 6 2 2" xfId="57525" xr:uid="{62D9EC8B-DF8D-4818-B307-30B2E08F49DC}"/>
    <cellStyle name="60% - Accent2 3 64 6 3" xfId="41172" xr:uid="{369D6CB3-BA4E-42BA-AD4A-A24949122291}"/>
    <cellStyle name="60% - Accent2 3 64 7" xfId="21347" xr:uid="{228ED650-F8DA-4B37-94E9-C43E1A806FB5}"/>
    <cellStyle name="60% - Accent2 3 64 7 2" xfId="50024" xr:uid="{0F2A6CF9-5556-49EA-B378-03179F88AED8}"/>
    <cellStyle name="60% - Accent2 3 64 8" xfId="35467" xr:uid="{C31BC887-34B9-4BDA-A2E3-562AD626F99F}"/>
    <cellStyle name="60% - Accent2 3 65" xfId="9638" xr:uid="{E88B2B2B-CBF6-4537-957D-74CDDD3D26B0}"/>
    <cellStyle name="60% - Accent2 3 65 2" xfId="16865" xr:uid="{0B7CC79E-9917-440B-AFB6-0F88EB6A38CC}"/>
    <cellStyle name="60% - Accent2 3 65 2 2" xfId="25718" xr:uid="{0607FFEF-771C-4343-BC84-35AE5B468787}"/>
    <cellStyle name="60% - Accent2 3 65 2 2 2" xfId="54395" xr:uid="{3A201168-353B-4166-A9E3-AB93BAEDDB77}"/>
    <cellStyle name="60% - Accent2 3 65 2 3" xfId="45543" xr:uid="{983AAD13-85EA-4A5C-986F-38CC20FA3F75}"/>
    <cellStyle name="60% - Accent2 3 65 3" xfId="18424" xr:uid="{83F69CFF-6819-477F-88EB-41E84C9D339E}"/>
    <cellStyle name="60% - Accent2 3 65 3 2" xfId="27277" xr:uid="{E5966F7C-E046-4552-8E00-3C493BF4565B}"/>
    <cellStyle name="60% - Accent2 3 65 3 2 2" xfId="55954" xr:uid="{69934349-EDE9-425C-85AD-8D23AA62AE5C}"/>
    <cellStyle name="60% - Accent2 3 65 3 3" xfId="47102" xr:uid="{60DFCE50-0D11-4011-8E91-3BB101651141}"/>
    <cellStyle name="60% - Accent2 3 65 4" xfId="15350" xr:uid="{71B69D2A-C7AC-4DDD-B67C-BB61049F8B5E}"/>
    <cellStyle name="60% - Accent2 3 65 4 2" xfId="28870" xr:uid="{A3D5B904-4723-4E90-9425-B2B13F49EC9B}"/>
    <cellStyle name="60% - Accent2 3 65 4 2 2" xfId="57547" xr:uid="{42D818A2-AFF3-49E8-8C78-D5D12595A40F}"/>
    <cellStyle name="60% - Accent2 3 65 4 3" xfId="44028" xr:uid="{6BE2DD42-7A79-4B2C-A4E3-B966EEE7230A}"/>
    <cellStyle name="60% - Accent2 3 65 5" xfId="24203" xr:uid="{C59A915A-0716-48A7-B31E-87A8EDEC5DF1}"/>
    <cellStyle name="60% - Accent2 3 65 5 2" xfId="52880" xr:uid="{20F5A844-9ED6-44D7-8105-E684768B84E9}"/>
    <cellStyle name="60% - Accent2 3 65 6" xfId="38323" xr:uid="{30AC8FFC-3626-4A67-A2A0-F246D1C74B6A}"/>
    <cellStyle name="60% - Accent2 3 66" xfId="9660" xr:uid="{24561FB0-2EF5-491B-8138-1328C13C45DD}"/>
    <cellStyle name="60% - Accent2 3 66 2" xfId="16887" xr:uid="{7C4898B8-1D01-48C7-B58C-82CEE66B75DD}"/>
    <cellStyle name="60% - Accent2 3 66 2 2" xfId="25740" xr:uid="{E4FD55F2-7729-4AB4-B5E6-2F9E03F5FD1A}"/>
    <cellStyle name="60% - Accent2 3 66 2 2 2" xfId="54417" xr:uid="{BE1EDD62-B898-425E-85F5-F124A4F218BB}"/>
    <cellStyle name="60% - Accent2 3 66 2 3" xfId="45565" xr:uid="{7F727B60-AA1E-4468-AB13-60D5FC764A8D}"/>
    <cellStyle name="60% - Accent2 3 66 3" xfId="18446" xr:uid="{573493F5-6EFF-414C-8377-DE2753D3445A}"/>
    <cellStyle name="60% - Accent2 3 66 3 2" xfId="27299" xr:uid="{314E2AB8-235E-462F-828E-C4033B92D313}"/>
    <cellStyle name="60% - Accent2 3 66 3 2 2" xfId="55976" xr:uid="{515BF857-1E87-491B-AEC0-09FA3C9E0EB4}"/>
    <cellStyle name="60% - Accent2 3 66 3 3" xfId="47124" xr:uid="{79552BA5-E5EE-4472-A57E-FC450AAFF90D}"/>
    <cellStyle name="60% - Accent2 3 66 4" xfId="15372" xr:uid="{9FB61A93-D7C9-47F5-B1B2-7CD3EA1D8BFE}"/>
    <cellStyle name="60% - Accent2 3 66 4 2" xfId="28892" xr:uid="{85C5C7E9-41B7-4BC2-B046-EE648FE33030}"/>
    <cellStyle name="60% - Accent2 3 66 4 2 2" xfId="57569" xr:uid="{67F6D08E-2373-4628-A158-7AD6D1899476}"/>
    <cellStyle name="60% - Accent2 3 66 4 3" xfId="44050" xr:uid="{8E2B1503-A094-4E19-A2A5-F3292AAE1D97}"/>
    <cellStyle name="60% - Accent2 3 66 5" xfId="24225" xr:uid="{E18D6896-4B3E-4F7C-AC07-7DF19572F730}"/>
    <cellStyle name="60% - Accent2 3 66 5 2" xfId="52902" xr:uid="{49B4CDC1-F17E-42F5-8A2F-C3797C37C1DF}"/>
    <cellStyle name="60% - Accent2 3 66 6" xfId="38345" xr:uid="{E214B0AF-46FF-4FAC-8C57-75DB869E6A4B}"/>
    <cellStyle name="60% - Accent2 3 67" xfId="9682" xr:uid="{78301573-400A-4EB3-8D62-AA3E7EBF65D6}"/>
    <cellStyle name="60% - Accent2 3 67 2" xfId="16909" xr:uid="{E5BB5347-7120-4C4D-A657-D891143711A8}"/>
    <cellStyle name="60% - Accent2 3 67 2 2" xfId="25762" xr:uid="{9968F172-7B6B-473A-B596-39FCD36079D7}"/>
    <cellStyle name="60% - Accent2 3 67 2 2 2" xfId="54439" xr:uid="{F8892733-C301-4773-BB66-1E761C157328}"/>
    <cellStyle name="60% - Accent2 3 67 2 3" xfId="45587" xr:uid="{D8AFE137-8871-4E24-B8CB-CB0A692815B6}"/>
    <cellStyle name="60% - Accent2 3 67 3" xfId="18468" xr:uid="{346EA62F-A773-4D75-9A7A-A3BEE6E25BF4}"/>
    <cellStyle name="60% - Accent2 3 67 3 2" xfId="27321" xr:uid="{6363EAC6-357D-4311-9380-9BB7776E6C38}"/>
    <cellStyle name="60% - Accent2 3 67 3 2 2" xfId="55998" xr:uid="{B3669C54-4504-470A-9F81-C56FB8048F6F}"/>
    <cellStyle name="60% - Accent2 3 67 3 3" xfId="47146" xr:uid="{0522F70E-7005-4C86-90DD-AD0135B26CC1}"/>
    <cellStyle name="60% - Accent2 3 67 4" xfId="15394" xr:uid="{A553D678-6A0E-47F9-8840-DB9A98DBDDDC}"/>
    <cellStyle name="60% - Accent2 3 67 4 2" xfId="28914" xr:uid="{82FF5D3A-E77C-4998-9923-D3392519871B}"/>
    <cellStyle name="60% - Accent2 3 67 4 2 2" xfId="57591" xr:uid="{94D3575C-ED60-47D4-A827-B198DEA7E814}"/>
    <cellStyle name="60% - Accent2 3 67 4 3" xfId="44072" xr:uid="{BC60B646-BC84-4427-9980-56729C82958A}"/>
    <cellStyle name="60% - Accent2 3 67 5" xfId="24247" xr:uid="{2904989F-286F-42CB-877F-6AF18676A500}"/>
    <cellStyle name="60% - Accent2 3 67 5 2" xfId="52924" xr:uid="{6DA96316-16D5-4C5E-B0D9-62C66A072D5B}"/>
    <cellStyle name="60% - Accent2 3 67 6" xfId="38367" xr:uid="{7986A167-750C-4212-B0B1-BB161BAEA2A3}"/>
    <cellStyle name="60% - Accent2 3 68" xfId="9704" xr:uid="{44E5805C-93B9-496B-B6B0-8DE6D6C82832}"/>
    <cellStyle name="60% - Accent2 3 68 2" xfId="16931" xr:uid="{640C19E9-54D1-48BE-9187-1430D7CD71A2}"/>
    <cellStyle name="60% - Accent2 3 68 2 2" xfId="25784" xr:uid="{38A1BA2B-20F8-4575-ACC7-662073E22F6A}"/>
    <cellStyle name="60% - Accent2 3 68 2 2 2" xfId="54461" xr:uid="{F1391F71-92E1-430E-8577-4C0B8EB6B936}"/>
    <cellStyle name="60% - Accent2 3 68 2 3" xfId="45609" xr:uid="{1BE94C92-8295-45B7-AC58-31D3A09B9D1B}"/>
    <cellStyle name="60% - Accent2 3 68 3" xfId="18490" xr:uid="{F6068DFD-1565-4CF1-86AF-F42630358F6A}"/>
    <cellStyle name="60% - Accent2 3 68 3 2" xfId="27343" xr:uid="{1F4AF510-3029-408C-AC8D-67E02C5B2BEA}"/>
    <cellStyle name="60% - Accent2 3 68 3 2 2" xfId="56020" xr:uid="{967ABEDC-A2D9-41F0-86C5-AD28CCBA10FE}"/>
    <cellStyle name="60% - Accent2 3 68 3 3" xfId="47168" xr:uid="{D250915F-33BE-40EB-9EEF-CB92C5150F07}"/>
    <cellStyle name="60% - Accent2 3 68 4" xfId="15416" xr:uid="{2D214586-4C59-467F-AB3D-25F0435685DB}"/>
    <cellStyle name="60% - Accent2 3 68 4 2" xfId="28936" xr:uid="{E2F0E5F4-C477-41DB-A574-4B4AE8910459}"/>
    <cellStyle name="60% - Accent2 3 68 4 2 2" xfId="57613" xr:uid="{0716CEF2-81C3-4669-BEA5-803343003DBE}"/>
    <cellStyle name="60% - Accent2 3 68 4 3" xfId="44094" xr:uid="{3811CFEB-D9BC-4913-8EAA-B8F08EC3032F}"/>
    <cellStyle name="60% - Accent2 3 68 5" xfId="24269" xr:uid="{DEB8C14A-2B53-4976-9D98-FCC5C05C3EE2}"/>
    <cellStyle name="60% - Accent2 3 68 5 2" xfId="52946" xr:uid="{B6E571C3-C793-4FB3-9D75-39E27564A172}"/>
    <cellStyle name="60% - Accent2 3 68 6" xfId="38389" xr:uid="{193FB8AB-D4D7-4C89-A300-3E427CC28130}"/>
    <cellStyle name="60% - Accent2 3 69" xfId="9714" xr:uid="{A510509C-FBD0-4E96-8ECE-EBB88BDF1BC6}"/>
    <cellStyle name="60% - Accent2 3 69 2" xfId="16953" xr:uid="{D6D989B1-C236-405D-A27B-BF2D28EADDA6}"/>
    <cellStyle name="60% - Accent2 3 69 2 2" xfId="25806" xr:uid="{B5BD816C-5557-4B6F-950B-474CE258E77C}"/>
    <cellStyle name="60% - Accent2 3 69 2 2 2" xfId="54483" xr:uid="{F7A8EC32-FE75-4DC4-9DF1-2770850B65E6}"/>
    <cellStyle name="60% - Accent2 3 69 2 3" xfId="45631" xr:uid="{ECB05223-16D5-47E7-A0F9-7128DE476879}"/>
    <cellStyle name="60% - Accent2 3 69 3" xfId="18512" xr:uid="{18105B45-AD9B-4435-8ECD-07FE6A3D9EA1}"/>
    <cellStyle name="60% - Accent2 3 69 3 2" xfId="27365" xr:uid="{CA61BCA8-C789-471B-92A9-E0303E63644E}"/>
    <cellStyle name="60% - Accent2 3 69 3 2 2" xfId="56042" xr:uid="{BCE61382-FC5E-482E-A3E6-EBB5D9DBAC08}"/>
    <cellStyle name="60% - Accent2 3 69 3 3" xfId="47190" xr:uid="{7982D03A-623C-44B6-9B00-CF96A5C45594}"/>
    <cellStyle name="60% - Accent2 3 69 4" xfId="15426" xr:uid="{A374DD39-BBE4-40A2-9A4E-28AD02D0F31E}"/>
    <cellStyle name="60% - Accent2 3 69 4 2" xfId="28958" xr:uid="{30407E17-6FE8-4FFE-9052-E2927448ECC5}"/>
    <cellStyle name="60% - Accent2 3 69 4 2 2" xfId="57635" xr:uid="{49594741-0396-4F28-A602-B854127ECEE8}"/>
    <cellStyle name="60% - Accent2 3 69 4 3" xfId="44104" xr:uid="{E92D3EE7-AF77-4436-9226-17DC9F1CB6D3}"/>
    <cellStyle name="60% - Accent2 3 69 5" xfId="24279" xr:uid="{04DAFC3E-6DDE-42A0-980D-2C18DE4435AA}"/>
    <cellStyle name="60% - Accent2 3 69 5 2" xfId="52956" xr:uid="{75341879-3D99-4AA2-8567-B31BC2591E7A}"/>
    <cellStyle name="60% - Accent2 3 69 6" xfId="38399" xr:uid="{25045895-A1CA-4D79-8A2D-70C03ABF4966}"/>
    <cellStyle name="60% - Accent2 3 7" xfId="816" xr:uid="{61570C66-C5E8-4D16-BBFF-91B073910CDE}"/>
    <cellStyle name="60% - Accent2 3 7 2" xfId="1089" xr:uid="{513C0508-D711-4C8C-9B0C-51DF759D00DB}"/>
    <cellStyle name="60% - Accent2 3 7 2 2" xfId="3043" xr:uid="{71E2CA0C-17E1-4DAD-BDCB-4704BC4681D5}"/>
    <cellStyle name="60% - Accent2 3 7 2 2 2" xfId="31783" xr:uid="{49014320-536C-47A0-BB5A-6E9326899508}"/>
    <cellStyle name="60% - Accent2 3 7 2 3" xfId="5528" xr:uid="{10BC8E12-F5B1-4D1F-8115-76DCF9482F1F}"/>
    <cellStyle name="60% - Accent2 3 7 2 3 2" xfId="34213" xr:uid="{2C07B0C4-E509-41F0-8C30-3911F43BA3A2}"/>
    <cellStyle name="60% - Accent2 3 7 2 4" xfId="11240" xr:uid="{6AC7095F-EC17-4C86-B71B-3349E306AA61}"/>
    <cellStyle name="60% - Accent2 3 7 2 4 2" xfId="39918" xr:uid="{9EF008F0-77B7-4890-A3A0-5C8D22B54BDA}"/>
    <cellStyle name="60% - Accent2 3 7 2 5" xfId="20093" xr:uid="{F04B4E24-0875-41CC-BF0F-ED4D9A41F54E}"/>
    <cellStyle name="60% - Accent2 3 7 2 5 2" xfId="48770" xr:uid="{DFF167F9-C8C8-4FD7-AE36-DAE560EFA60F}"/>
    <cellStyle name="60% - Accent2 3 7 2 6" xfId="29990" xr:uid="{B70CE53A-6575-403E-9D06-0F4CB152E6F7}"/>
    <cellStyle name="60% - Accent2 3 7 3" xfId="1384" xr:uid="{72BF948D-DA68-468E-9426-E3EB253D0370}"/>
    <cellStyle name="60% - Accent2 3 7 3 2" xfId="3338" xr:uid="{3E3F395F-18B5-4774-9F51-3C14DE0A7AB0}"/>
    <cellStyle name="60% - Accent2 3 7 3 2 2" xfId="32078" xr:uid="{ED9EAA21-A5E6-4970-9D43-F52A9E3C0564}"/>
    <cellStyle name="60% - Accent2 3 7 3 3" xfId="6945" xr:uid="{65D3B5E2-6600-4705-A5E2-ED0513447809}"/>
    <cellStyle name="60% - Accent2 3 7 3 3 2" xfId="35630" xr:uid="{DC94C108-337A-4018-B020-2CBE29B35589}"/>
    <cellStyle name="60% - Accent2 3 7 3 4" xfId="12657" xr:uid="{159F61AE-0F82-42DB-858C-AFFFC6983880}"/>
    <cellStyle name="60% - Accent2 3 7 3 4 2" xfId="41335" xr:uid="{973DCD21-DA41-4CDD-AD50-D9D9B07821EB}"/>
    <cellStyle name="60% - Accent2 3 7 3 5" xfId="21510" xr:uid="{7D670FAC-0062-4D51-9F59-0E57335378DC}"/>
    <cellStyle name="60% - Accent2 3 7 3 5 2" xfId="50187" xr:uid="{5560AFC3-CD69-4AFB-B482-F92CBBA7AC2B}"/>
    <cellStyle name="60% - Accent2 3 7 3 6" xfId="30285" xr:uid="{768B33FE-3A48-4B7A-BDF4-FEEB6465E6BB}"/>
    <cellStyle name="60% - Accent2 3 7 4" xfId="1723" xr:uid="{F19CD6E0-DBBB-4415-BDF9-809C666A6CCC}"/>
    <cellStyle name="60% - Accent2 3 7 4 2" xfId="3677" xr:uid="{DEB1B1DB-D081-45E5-AEDC-8B42A8F61305}"/>
    <cellStyle name="60% - Accent2 3 7 4 2 2" xfId="32417" xr:uid="{2D909448-DA7E-4948-88F6-1D15003F763C}"/>
    <cellStyle name="60% - Accent2 3 7 4 3" xfId="8362" xr:uid="{806504A1-B2A1-4199-8465-CB05132D8457}"/>
    <cellStyle name="60% - Accent2 3 7 4 3 2" xfId="37047" xr:uid="{46B73FB3-5643-4B31-B329-789202A52B2F}"/>
    <cellStyle name="60% - Accent2 3 7 4 4" xfId="14074" xr:uid="{56655263-D0F2-4B7A-9A19-B5A72FF7922A}"/>
    <cellStyle name="60% - Accent2 3 7 4 4 2" xfId="42752" xr:uid="{D805C7EF-D026-4417-B5AC-69333ED11822}"/>
    <cellStyle name="60% - Accent2 3 7 4 5" xfId="22927" xr:uid="{2F733189-AA4D-40BB-B4B7-1495C223EA70}"/>
    <cellStyle name="60% - Accent2 3 7 4 5 2" xfId="51604" xr:uid="{AC78C552-4EB4-4251-9A1D-B7E1BF616DF6}"/>
    <cellStyle name="60% - Accent2 3 7 4 6" xfId="30624" xr:uid="{9CB0A351-68FC-47D7-83C7-EBA83AE5C0FC}"/>
    <cellStyle name="60% - Accent2 3 7 5" xfId="2770" xr:uid="{D853C30D-5535-426F-BD13-994E82A6C4BE}"/>
    <cellStyle name="60% - Accent2 3 7 5 2" xfId="15589" xr:uid="{E6A46591-552F-4C16-9C2D-7DD25C966FBA}"/>
    <cellStyle name="60% - Accent2 3 7 5 2 2" xfId="44267" xr:uid="{2A27038C-DCDD-46FF-A608-937394CA0AA8}"/>
    <cellStyle name="60% - Accent2 3 7 5 3" xfId="24442" xr:uid="{0CF5A9EA-388E-47A3-B532-843C90893F12}"/>
    <cellStyle name="60% - Accent2 3 7 5 3 2" xfId="53119" xr:uid="{C9DF4E97-1AAD-4B62-B3FA-92CA8CACEE27}"/>
    <cellStyle name="60% - Accent2 3 7 5 4" xfId="31510" xr:uid="{8EB9132C-954B-4D19-9B09-A1AA283AE269}"/>
    <cellStyle name="60% - Accent2 3 7 6" xfId="4177" xr:uid="{DFC03797-D050-4553-9357-889E1FEC4EDC}"/>
    <cellStyle name="60% - Accent2 3 7 6 2" xfId="17148" xr:uid="{73B76510-B5EB-4FAE-9C0E-339669698FB4}"/>
    <cellStyle name="60% - Accent2 3 7 6 2 2" xfId="45826" xr:uid="{FA010315-D485-4FDC-856F-24148D1A257C}"/>
    <cellStyle name="60% - Accent2 3 7 6 3" xfId="26001" xr:uid="{79E6718B-B554-42FB-AB88-0CDD25122CE0}"/>
    <cellStyle name="60% - Accent2 3 7 6 3 2" xfId="54678" xr:uid="{D59A28FB-E2EE-4C71-A4BB-41781FA28815}"/>
    <cellStyle name="60% - Accent2 3 7 6 4" xfId="32862" xr:uid="{75C5DD36-D02E-4468-89E7-84447B3D684F}"/>
    <cellStyle name="60% - Accent2 3 7 7" xfId="9889" xr:uid="{2C8DCFAD-357B-4A9D-AE00-40330BF89F11}"/>
    <cellStyle name="60% - Accent2 3 7 7 2" xfId="27594" xr:uid="{15390736-E817-448D-950F-28E9E9267664}"/>
    <cellStyle name="60% - Accent2 3 7 7 2 2" xfId="56271" xr:uid="{849ABF42-1CD7-4187-AF79-9609470D3AAC}"/>
    <cellStyle name="60% - Accent2 3 7 7 3" xfId="38567" xr:uid="{3D3BCF52-FF1B-42DE-B903-2745A9A66E01}"/>
    <cellStyle name="60% - Accent2 3 7 8" xfId="18742" xr:uid="{6214A3BB-50FD-4DCA-B2CB-6215A5D04FFF}"/>
    <cellStyle name="60% - Accent2 3 7 8 2" xfId="47419" xr:uid="{F6FF5536-AA3B-473E-9373-2BE22DBBACD7}"/>
    <cellStyle name="60% - Accent2 3 7 9" xfId="29717" xr:uid="{06EB9C57-1761-47FF-A2DB-E20C6333F37D}"/>
    <cellStyle name="60% - Accent2 3 70" xfId="16975" xr:uid="{86C9F109-AEDF-4F97-AE62-E06573C3F33E}"/>
    <cellStyle name="60% - Accent2 3 70 2" xfId="18534" xr:uid="{C77E6987-95A7-45F4-9EDE-DAD81AAE2599}"/>
    <cellStyle name="60% - Accent2 3 70 2 2" xfId="27387" xr:uid="{C099CDEC-9300-4175-B014-995066737D4B}"/>
    <cellStyle name="60% - Accent2 3 70 2 2 2" xfId="56064" xr:uid="{5F427C3B-4368-407B-8757-C21F8B5F6758}"/>
    <cellStyle name="60% - Accent2 3 70 2 3" xfId="47212" xr:uid="{5DAC9617-1E35-4FC7-8F74-0BB86D01311E}"/>
    <cellStyle name="60% - Accent2 3 70 3" xfId="28980" xr:uid="{F831209D-5F59-4BD5-A5E5-C49BC55FB377}"/>
    <cellStyle name="60% - Accent2 3 70 3 2" xfId="57657" xr:uid="{7E1D4587-80AD-42FB-BAA7-51F29FA0EEA6}"/>
    <cellStyle name="60% - Accent2 3 70 4" xfId="25828" xr:uid="{57227639-CAE8-4AAB-9561-688816185394}"/>
    <cellStyle name="60% - Accent2 3 70 4 2" xfId="54505" xr:uid="{6828DD52-F246-4FDF-B8B6-C65D39387F4B}"/>
    <cellStyle name="60% - Accent2 3 70 5" xfId="45653" xr:uid="{994002D0-80EF-484F-BA6D-8622F800D291}"/>
    <cellStyle name="60% - Accent2 3 71" xfId="16985" xr:uid="{91C9D10F-8845-4FAB-8B13-6157E045A839}"/>
    <cellStyle name="60% - Accent2 3 71 2" xfId="18556" xr:uid="{CBEE9190-4D1F-41AE-B0EC-51D1ECFFAD25}"/>
    <cellStyle name="60% - Accent2 3 71 2 2" xfId="27409" xr:uid="{1DBBFDC3-EAA6-4D18-929C-DCEFDD8B4589}"/>
    <cellStyle name="60% - Accent2 3 71 2 2 2" xfId="56086" xr:uid="{95B5BDA6-C52A-4088-8311-4CF3FDB65437}"/>
    <cellStyle name="60% - Accent2 3 71 2 3" xfId="47234" xr:uid="{5A1DEAB1-E7EC-4AF7-9CFB-CDE8F4294735}"/>
    <cellStyle name="60% - Accent2 3 71 3" xfId="29002" xr:uid="{71B231C9-424B-4349-B566-7C64FA00CEE2}"/>
    <cellStyle name="60% - Accent2 3 71 3 2" xfId="57679" xr:uid="{2808D2EA-DC20-42AC-A8AD-DE878D676237}"/>
    <cellStyle name="60% - Accent2 3 71 4" xfId="25838" xr:uid="{F1E64CF1-C2C9-4EED-A94F-F544FF75BCCE}"/>
    <cellStyle name="60% - Accent2 3 71 4 2" xfId="54515" xr:uid="{88346E6A-97F5-4753-BC29-E210EA257761}"/>
    <cellStyle name="60% - Accent2 3 71 5" xfId="45663" xr:uid="{38BA1C42-02A9-4D0D-88C3-304711BC16E9}"/>
    <cellStyle name="60% - Accent2 3 72" xfId="18578" xr:uid="{FB8964FE-8DDA-4E79-B5A4-3EBEC6227FBA}"/>
    <cellStyle name="60% - Accent2 3 72 2" xfId="29024" xr:uid="{7C02EA49-A533-43DF-9AE6-EA0EBE5F376D}"/>
    <cellStyle name="60% - Accent2 3 72 2 2" xfId="57701" xr:uid="{4BCA6688-54AD-425B-8D84-8873F0499A0A}"/>
    <cellStyle name="60% - Accent2 3 72 3" xfId="27431" xr:uid="{31951E79-AFBF-47CB-9163-85CF55B00103}"/>
    <cellStyle name="60% - Accent2 3 72 3 2" xfId="56108" xr:uid="{DCFDCA25-E0EB-4516-BD3C-35E467585BC3}"/>
    <cellStyle name="60% - Accent2 3 72 4" xfId="47256" xr:uid="{5D4FC6EA-DBFD-4F5A-A9E7-27AB768730AE}"/>
    <cellStyle name="60% - Accent2 3 73" xfId="29046" xr:uid="{F35137F7-B4B2-4EC0-BE43-5FE818448C41}"/>
    <cellStyle name="60% - Accent2 3 73 2" xfId="57723" xr:uid="{394E1AE5-ADC9-4A99-BE21-D4E0C8219993}"/>
    <cellStyle name="60% - Accent2 3 74" xfId="29056" xr:uid="{BEBCE46F-1175-4F96-AE2D-6DE321E54898}"/>
    <cellStyle name="60% - Accent2 3 74 2" xfId="57733" xr:uid="{6F57BAE6-98C6-4F4F-AA5C-68E23F852D41}"/>
    <cellStyle name="60% - Accent2 3 75" xfId="29078" xr:uid="{EE005A24-B4A3-48ED-9F3C-B916376BD4C8}"/>
    <cellStyle name="60% - Accent2 3 75 2" xfId="57755" xr:uid="{5C0DB9BB-1E55-4985-A1A6-DA4D05DF3F42}"/>
    <cellStyle name="60% - Accent2 3 76" xfId="29100" xr:uid="{DF349123-C81D-4959-9801-26756B428CA0}"/>
    <cellStyle name="60% - Accent2 3 76 2" xfId="57777" xr:uid="{55B788FF-45F7-4FF8-989B-C102A3CBE676}"/>
    <cellStyle name="60% - Accent2 3 8" xfId="838" xr:uid="{544B94C0-0628-48C7-A4D4-114EE043DE74}"/>
    <cellStyle name="60% - Accent2 3 8 2" xfId="1111" xr:uid="{5ED24B6D-5A5C-4EBD-A10A-86295CB296E8}"/>
    <cellStyle name="60% - Accent2 3 8 2 2" xfId="3065" xr:uid="{64FFF4D2-A8F1-466A-A58B-B958F0B74A58}"/>
    <cellStyle name="60% - Accent2 3 8 2 2 2" xfId="31805" xr:uid="{1DCDDC08-3823-4B1A-AA63-24832EE24071}"/>
    <cellStyle name="60% - Accent2 3 8 2 3" xfId="5550" xr:uid="{BBD7F574-3082-4870-A79E-54465C8F9DF5}"/>
    <cellStyle name="60% - Accent2 3 8 2 3 2" xfId="34235" xr:uid="{F7D90571-0626-4626-92E8-F86E76944211}"/>
    <cellStyle name="60% - Accent2 3 8 2 4" xfId="11262" xr:uid="{8CEA8FE7-3E1B-4FF5-BB46-103093E7D1FD}"/>
    <cellStyle name="60% - Accent2 3 8 2 4 2" xfId="39940" xr:uid="{088E3BCA-1252-4658-ABF9-33C07EEA7918}"/>
    <cellStyle name="60% - Accent2 3 8 2 5" xfId="20115" xr:uid="{93E6FEF8-E6E5-40D0-BA70-7C4B7031747D}"/>
    <cellStyle name="60% - Accent2 3 8 2 5 2" xfId="48792" xr:uid="{1A2B19EA-5917-4F1E-8763-1D105F8F0C59}"/>
    <cellStyle name="60% - Accent2 3 8 2 6" xfId="30012" xr:uid="{9D17ABB4-BD85-4BC3-847E-37E497821341}"/>
    <cellStyle name="60% - Accent2 3 8 3" xfId="1406" xr:uid="{0B301EFE-8C00-483A-92AB-33D7DB2AFD9E}"/>
    <cellStyle name="60% - Accent2 3 8 3 2" xfId="3360" xr:uid="{7EB30DDB-A1C5-46FA-9D68-58C5964A4F9C}"/>
    <cellStyle name="60% - Accent2 3 8 3 2 2" xfId="32100" xr:uid="{2ED5751D-85CB-4989-BCBD-32D33AB65669}"/>
    <cellStyle name="60% - Accent2 3 8 3 3" xfId="6967" xr:uid="{5326EB11-1767-41A6-97B6-35EB2C5869A0}"/>
    <cellStyle name="60% - Accent2 3 8 3 3 2" xfId="35652" xr:uid="{88D5C3F8-5A95-4E20-8BE1-8DC1CBE5336A}"/>
    <cellStyle name="60% - Accent2 3 8 3 4" xfId="12679" xr:uid="{76C63DC3-8354-412A-9F56-5EFFBA9E1CDC}"/>
    <cellStyle name="60% - Accent2 3 8 3 4 2" xfId="41357" xr:uid="{AE38D567-E4D5-4D35-9393-00C53433D8AC}"/>
    <cellStyle name="60% - Accent2 3 8 3 5" xfId="21532" xr:uid="{3B0363DE-F1E0-4D5A-841E-18CE9F37ADBF}"/>
    <cellStyle name="60% - Accent2 3 8 3 5 2" xfId="50209" xr:uid="{A2480FE5-DC2D-4E06-B4CF-045BBD0BECFA}"/>
    <cellStyle name="60% - Accent2 3 8 3 6" xfId="30307" xr:uid="{34DF528C-2C7E-4714-A3C0-1F1898192529}"/>
    <cellStyle name="60% - Accent2 3 8 4" xfId="1745" xr:uid="{7A9C12A5-FA50-41A6-948C-A03EE9CD6588}"/>
    <cellStyle name="60% - Accent2 3 8 4 2" xfId="3699" xr:uid="{BAD904AF-E6A7-434F-8543-F00FC8FE9017}"/>
    <cellStyle name="60% - Accent2 3 8 4 2 2" xfId="32439" xr:uid="{D23C011C-B3DF-47AB-B01C-D741EC09E4A8}"/>
    <cellStyle name="60% - Accent2 3 8 4 3" xfId="8384" xr:uid="{1A8012D1-8A75-450A-8E3C-39DC663AFD2F}"/>
    <cellStyle name="60% - Accent2 3 8 4 3 2" xfId="37069" xr:uid="{6B488CBF-E6DE-4A15-AA0C-34BEE92D0F55}"/>
    <cellStyle name="60% - Accent2 3 8 4 4" xfId="14096" xr:uid="{796DC4C1-1CB0-40F9-9196-EDA4C474F1C6}"/>
    <cellStyle name="60% - Accent2 3 8 4 4 2" xfId="42774" xr:uid="{3BD373AF-E657-4629-AB28-2921BE285026}"/>
    <cellStyle name="60% - Accent2 3 8 4 5" xfId="22949" xr:uid="{57D779EF-A133-4D46-AD5C-D27AE92027D7}"/>
    <cellStyle name="60% - Accent2 3 8 4 5 2" xfId="51626" xr:uid="{EF6AA343-2BCC-4255-B0CB-ACD40AA253B9}"/>
    <cellStyle name="60% - Accent2 3 8 4 6" xfId="30646" xr:uid="{B5971640-ECDF-4AD9-B182-CC81FF23E3B6}"/>
    <cellStyle name="60% - Accent2 3 8 5" xfId="2792" xr:uid="{A2B16D52-89DF-40FB-A9E0-973E03BE7C6E}"/>
    <cellStyle name="60% - Accent2 3 8 5 2" xfId="15611" xr:uid="{883889BE-88BF-498C-A067-D510D7883CCD}"/>
    <cellStyle name="60% - Accent2 3 8 5 2 2" xfId="44289" xr:uid="{02EF6DF4-049F-43D2-B353-0803006913D4}"/>
    <cellStyle name="60% - Accent2 3 8 5 3" xfId="24464" xr:uid="{F8BD96B9-142F-415B-904F-114205141871}"/>
    <cellStyle name="60% - Accent2 3 8 5 3 2" xfId="53141" xr:uid="{174BB7F0-F0BF-40F5-A912-9EB27B73D5F8}"/>
    <cellStyle name="60% - Accent2 3 8 5 4" xfId="31532" xr:uid="{95204337-4195-49C3-9F63-2AA63B64B65E}"/>
    <cellStyle name="60% - Accent2 3 8 6" xfId="4199" xr:uid="{DCFBD7F5-BB79-41F0-A466-54464A50B7B8}"/>
    <cellStyle name="60% - Accent2 3 8 6 2" xfId="17170" xr:uid="{72131E24-27EC-49D3-B611-67AC65AA745F}"/>
    <cellStyle name="60% - Accent2 3 8 6 2 2" xfId="45848" xr:uid="{48A005DF-DCC5-4AFA-8462-99CAAC768333}"/>
    <cellStyle name="60% - Accent2 3 8 6 3" xfId="26023" xr:uid="{800DF0F8-CA54-4F5B-9107-282C484125DE}"/>
    <cellStyle name="60% - Accent2 3 8 6 3 2" xfId="54700" xr:uid="{089165FC-FC4B-4BE4-9FC1-6444E12A1B4C}"/>
    <cellStyle name="60% - Accent2 3 8 6 4" xfId="32884" xr:uid="{64CDD5BD-02E5-4255-B367-BAC46E4B1454}"/>
    <cellStyle name="60% - Accent2 3 8 7" xfId="9911" xr:uid="{E1AFA079-CA3D-4FB0-9463-D32B9ABA9F63}"/>
    <cellStyle name="60% - Accent2 3 8 7 2" xfId="27616" xr:uid="{83DB7B33-2823-4B20-8BA6-5A477C3240BC}"/>
    <cellStyle name="60% - Accent2 3 8 7 2 2" xfId="56293" xr:uid="{6E18E04F-2A09-40D0-A794-90D1C20A89CC}"/>
    <cellStyle name="60% - Accent2 3 8 7 3" xfId="38589" xr:uid="{1CB80398-8D9B-446F-97F6-D17BFC431089}"/>
    <cellStyle name="60% - Accent2 3 8 8" xfId="18764" xr:uid="{FB09CBEC-CCED-42E9-AD0D-C74AC9362F11}"/>
    <cellStyle name="60% - Accent2 3 8 8 2" xfId="47441" xr:uid="{21BE8B61-C8FD-4305-B001-024740305317}"/>
    <cellStyle name="60% - Accent2 3 8 9" xfId="29739" xr:uid="{4B4D06E3-18BB-4E18-B0EC-82A102DA7945}"/>
    <cellStyle name="60% - Accent2 3 9" xfId="860" xr:uid="{AFE29EFC-36E8-4551-A135-0BE17542DB50}"/>
    <cellStyle name="60% - Accent2 3 9 2" xfId="1133" xr:uid="{F4AE8E9B-1B29-4AFF-B71B-AC484178F8E1}"/>
    <cellStyle name="60% - Accent2 3 9 2 2" xfId="3087" xr:uid="{4C33675B-FA1C-4738-9182-EEA4D0369DF6}"/>
    <cellStyle name="60% - Accent2 3 9 2 2 2" xfId="31827" xr:uid="{F1CD3A66-AE40-41A6-92A7-5255232D87D2}"/>
    <cellStyle name="60% - Accent2 3 9 2 3" xfId="5572" xr:uid="{0DC6C586-AFA5-4B4E-B39F-2FE10C87B04D}"/>
    <cellStyle name="60% - Accent2 3 9 2 3 2" xfId="34257" xr:uid="{BA85F85F-00C2-40B2-B780-88897E9BA02B}"/>
    <cellStyle name="60% - Accent2 3 9 2 4" xfId="11284" xr:uid="{978DA4DC-5540-4518-93A0-25BBC13F238A}"/>
    <cellStyle name="60% - Accent2 3 9 2 4 2" xfId="39962" xr:uid="{7129E4E0-5E92-4829-9B43-CC07EF47ED81}"/>
    <cellStyle name="60% - Accent2 3 9 2 5" xfId="20137" xr:uid="{053DAE50-C97B-497A-A26C-7E171CFE915E}"/>
    <cellStyle name="60% - Accent2 3 9 2 5 2" xfId="48814" xr:uid="{2B6DA1C6-63AC-48B6-B3FB-19992E2B1572}"/>
    <cellStyle name="60% - Accent2 3 9 2 6" xfId="30034" xr:uid="{F5AEB7AE-630F-4770-B31C-CD4CAA635374}"/>
    <cellStyle name="60% - Accent2 3 9 3" xfId="1428" xr:uid="{3A6D415A-0785-447C-A392-2DA6A093F862}"/>
    <cellStyle name="60% - Accent2 3 9 3 2" xfId="3382" xr:uid="{94DA36C0-EB63-4FD4-A5BB-6CD0DC24D8C7}"/>
    <cellStyle name="60% - Accent2 3 9 3 2 2" xfId="32122" xr:uid="{9998CD21-E0EA-47BC-BE4D-CC24B8279537}"/>
    <cellStyle name="60% - Accent2 3 9 3 3" xfId="6989" xr:uid="{9C578D8E-21E1-4E3A-AECD-BB237AD2C60B}"/>
    <cellStyle name="60% - Accent2 3 9 3 3 2" xfId="35674" xr:uid="{CF5C2396-3EF4-4178-846B-B7CE50F3D3F4}"/>
    <cellStyle name="60% - Accent2 3 9 3 4" xfId="12701" xr:uid="{CFD0969C-03C0-48A5-AA78-DE7DDB3B1572}"/>
    <cellStyle name="60% - Accent2 3 9 3 4 2" xfId="41379" xr:uid="{D4DFE50E-A9E2-4470-BAD0-A248B395EB07}"/>
    <cellStyle name="60% - Accent2 3 9 3 5" xfId="21554" xr:uid="{923A9BAA-CD10-4402-8AEC-3D4938596617}"/>
    <cellStyle name="60% - Accent2 3 9 3 5 2" xfId="50231" xr:uid="{A8710883-0C06-4BE1-A95F-F24AD25E59AF}"/>
    <cellStyle name="60% - Accent2 3 9 3 6" xfId="30329" xr:uid="{D0B1B82C-8E10-4F76-918B-70DF8B528708}"/>
    <cellStyle name="60% - Accent2 3 9 4" xfId="1767" xr:uid="{14F38942-7D30-4F9A-B5DB-AC3E80CBC634}"/>
    <cellStyle name="60% - Accent2 3 9 4 2" xfId="3721" xr:uid="{ACC25F7F-67FB-415D-8FD1-05C3468266CA}"/>
    <cellStyle name="60% - Accent2 3 9 4 2 2" xfId="32461" xr:uid="{2B17DAE3-BC93-4298-B139-5EE938C27C39}"/>
    <cellStyle name="60% - Accent2 3 9 4 3" xfId="8406" xr:uid="{1135F27F-9109-4BDC-AD42-6A020740E1E1}"/>
    <cellStyle name="60% - Accent2 3 9 4 3 2" xfId="37091" xr:uid="{F02DC7DE-FD20-472B-AF10-3B7FB3EC3A63}"/>
    <cellStyle name="60% - Accent2 3 9 4 4" xfId="14118" xr:uid="{AC67FDD4-87F3-47FE-85EE-60F959BAF8C5}"/>
    <cellStyle name="60% - Accent2 3 9 4 4 2" xfId="42796" xr:uid="{5885960A-9FA2-449E-94A0-243C1FFC6FFF}"/>
    <cellStyle name="60% - Accent2 3 9 4 5" xfId="22971" xr:uid="{90A2F1FA-E322-49DE-8DAB-81C1DCCBFF90}"/>
    <cellStyle name="60% - Accent2 3 9 4 5 2" xfId="51648" xr:uid="{4EFB08BF-1730-4E65-95A3-13F961C10C7B}"/>
    <cellStyle name="60% - Accent2 3 9 4 6" xfId="30668" xr:uid="{2803A795-B364-431D-A63E-4AEAE8583075}"/>
    <cellStyle name="60% - Accent2 3 9 5" xfId="2814" xr:uid="{6657A1EC-B091-40D5-88F7-E96301754FA8}"/>
    <cellStyle name="60% - Accent2 3 9 5 2" xfId="15633" xr:uid="{6149361F-DC96-4B36-8A85-0B70CEED07F8}"/>
    <cellStyle name="60% - Accent2 3 9 5 2 2" xfId="44311" xr:uid="{050F6512-8CD6-4C48-AD50-B7E046160158}"/>
    <cellStyle name="60% - Accent2 3 9 5 3" xfId="24486" xr:uid="{151E69A4-E276-41F9-B3E4-DF2E9339298D}"/>
    <cellStyle name="60% - Accent2 3 9 5 3 2" xfId="53163" xr:uid="{F1C70A12-ADE1-428A-96FA-F24B6C922764}"/>
    <cellStyle name="60% - Accent2 3 9 5 4" xfId="31554" xr:uid="{5BD6C7F8-EF4A-49C6-9DCC-8C7609872E07}"/>
    <cellStyle name="60% - Accent2 3 9 6" xfId="4221" xr:uid="{9EA18767-52DE-4A68-8EEC-B51D977F12A3}"/>
    <cellStyle name="60% - Accent2 3 9 6 2" xfId="17192" xr:uid="{F1EEDBAD-43CA-4735-8AE7-F15B2B7FEEF1}"/>
    <cellStyle name="60% - Accent2 3 9 6 2 2" xfId="45870" xr:uid="{91BC77E4-FF2C-477F-B626-0795118435D6}"/>
    <cellStyle name="60% - Accent2 3 9 6 3" xfId="26045" xr:uid="{164552CB-E4A0-454F-ABB8-A1CAE6C0CFA4}"/>
    <cellStyle name="60% - Accent2 3 9 6 3 2" xfId="54722" xr:uid="{FACCC3C5-8433-4CE5-9D74-B165984B3BE6}"/>
    <cellStyle name="60% - Accent2 3 9 6 4" xfId="32906" xr:uid="{E013E0E9-CB65-4839-A5E6-1A20FDD7165C}"/>
    <cellStyle name="60% - Accent2 3 9 7" xfId="9933" xr:uid="{2E34E131-07E6-405B-8F75-AB5859882C4F}"/>
    <cellStyle name="60% - Accent2 3 9 7 2" xfId="27638" xr:uid="{3495B67A-E020-4F95-B708-707D0C1D96D3}"/>
    <cellStyle name="60% - Accent2 3 9 7 2 2" xfId="56315" xr:uid="{6D1B63BD-CDE0-4A07-AF1D-A4FB7EEFC191}"/>
    <cellStyle name="60% - Accent2 3 9 7 3" xfId="38611" xr:uid="{FF9184BC-A062-4F1F-9964-7C3C5B6B4BE3}"/>
    <cellStyle name="60% - Accent2 3 9 8" xfId="18786" xr:uid="{31C236B7-3653-4873-B47E-340FA29C73FB}"/>
    <cellStyle name="60% - Accent2 3 9 8 2" xfId="47463" xr:uid="{68EDBC72-0513-4F43-B1CC-F14BD939E930}"/>
    <cellStyle name="60% - Accent2 3 9 9" xfId="29761" xr:uid="{0260BBFD-D183-4DB9-9E49-FFCE45B266B4}"/>
    <cellStyle name="60% - Accent2 4" xfId="134" xr:uid="{C9FAE220-9071-4261-898E-8B61C42E3F90}"/>
    <cellStyle name="60% - Accent3 2" xfId="186" xr:uid="{75D4F278-A397-414E-9F84-7EBDDCE09150}"/>
    <cellStyle name="60% - Accent3 3" xfId="152" xr:uid="{3A4B0E49-46CB-493D-9C15-67994E130A1F}"/>
    <cellStyle name="60% - Accent3 3 10" xfId="883" xr:uid="{A74D4BEE-635E-4F14-BA47-F0827E3D9412}"/>
    <cellStyle name="60% - Accent3 3 10 2" xfId="1156" xr:uid="{52A16D34-30EF-401D-B3DA-C803E6034D93}"/>
    <cellStyle name="60% - Accent3 3 10 2 2" xfId="3110" xr:uid="{FCC32D7B-93D9-4EE4-A225-E9E3AAFCDDFF}"/>
    <cellStyle name="60% - Accent3 3 10 2 2 2" xfId="31850" xr:uid="{B56E4383-7D7C-40BB-BA9E-DDFE29C99A50}"/>
    <cellStyle name="60% - Accent3 3 10 2 3" xfId="5595" xr:uid="{1FE3EE61-99DD-4405-B8A7-9D52635CB2CC}"/>
    <cellStyle name="60% - Accent3 3 10 2 3 2" xfId="34280" xr:uid="{C41C798B-75C2-4C9A-9A8D-13A50E8E5CD7}"/>
    <cellStyle name="60% - Accent3 3 10 2 4" xfId="11307" xr:uid="{CE6CF034-7A13-410F-B135-4A292C70DBAF}"/>
    <cellStyle name="60% - Accent3 3 10 2 4 2" xfId="39985" xr:uid="{44B1164F-F1C6-4627-97A7-60FC560CD020}"/>
    <cellStyle name="60% - Accent3 3 10 2 5" xfId="20160" xr:uid="{7660B661-0F7A-4E9A-8AD6-13F2E86767BD}"/>
    <cellStyle name="60% - Accent3 3 10 2 5 2" xfId="48837" xr:uid="{FF5F7E29-6ED8-4353-A0D6-68E07629C183}"/>
    <cellStyle name="60% - Accent3 3 10 2 6" xfId="30057" xr:uid="{BA9A03DE-914D-40C2-B2F5-8A79B73F550B}"/>
    <cellStyle name="60% - Accent3 3 10 3" xfId="1451" xr:uid="{2554C1DB-203E-491C-82BF-AAF527EA5505}"/>
    <cellStyle name="60% - Accent3 3 10 3 2" xfId="3405" xr:uid="{90D3877A-4501-499F-8CBA-85DB899B564A}"/>
    <cellStyle name="60% - Accent3 3 10 3 2 2" xfId="32145" xr:uid="{1EAC054C-A6DD-48F5-9D14-2A11CD12484F}"/>
    <cellStyle name="60% - Accent3 3 10 3 3" xfId="7012" xr:uid="{D4C5B502-7E8A-42D8-AFA2-6EEDE4A9169F}"/>
    <cellStyle name="60% - Accent3 3 10 3 3 2" xfId="35697" xr:uid="{EFD3B65A-796C-42D0-8AD8-F704F8954BA2}"/>
    <cellStyle name="60% - Accent3 3 10 3 4" xfId="12724" xr:uid="{86508551-8741-4726-A9E6-F07D24EC55AE}"/>
    <cellStyle name="60% - Accent3 3 10 3 4 2" xfId="41402" xr:uid="{FD5715AB-EE4F-4045-A6EF-9212F46382C8}"/>
    <cellStyle name="60% - Accent3 3 10 3 5" xfId="21577" xr:uid="{C1B461F5-E3CC-48D3-92C3-BCF0B15E546F}"/>
    <cellStyle name="60% - Accent3 3 10 3 5 2" xfId="50254" xr:uid="{81C64BE2-0A0B-41B7-BA6E-248F749D5855}"/>
    <cellStyle name="60% - Accent3 3 10 3 6" xfId="30352" xr:uid="{A391B162-44D4-4FAB-86FB-6401ECD05FE5}"/>
    <cellStyle name="60% - Accent3 3 10 4" xfId="1790" xr:uid="{C946EFEF-EBDC-4D1B-A8CE-8D57A521B45A}"/>
    <cellStyle name="60% - Accent3 3 10 4 2" xfId="3744" xr:uid="{67284C3C-015D-4DBD-B602-CB5783CC7693}"/>
    <cellStyle name="60% - Accent3 3 10 4 2 2" xfId="32484" xr:uid="{07E44279-E77F-4FE0-A060-1877082CE6A4}"/>
    <cellStyle name="60% - Accent3 3 10 4 3" xfId="8429" xr:uid="{96299495-DC5D-4D2C-8CF8-4E5D1A0A75D8}"/>
    <cellStyle name="60% - Accent3 3 10 4 3 2" xfId="37114" xr:uid="{B57C3BC3-FDF6-4509-AD0A-390F2625D575}"/>
    <cellStyle name="60% - Accent3 3 10 4 4" xfId="14141" xr:uid="{60ECB515-4510-44D8-A799-7D535E74375A}"/>
    <cellStyle name="60% - Accent3 3 10 4 4 2" xfId="42819" xr:uid="{7DCEADAC-A2FD-46AC-A67C-FDD882419B5F}"/>
    <cellStyle name="60% - Accent3 3 10 4 5" xfId="22994" xr:uid="{5809C2EC-36B2-4C97-B2C0-B17579189FC7}"/>
    <cellStyle name="60% - Accent3 3 10 4 5 2" xfId="51671" xr:uid="{0023AD2B-B3D0-4F38-B16A-C47BB18F5667}"/>
    <cellStyle name="60% - Accent3 3 10 4 6" xfId="30691" xr:uid="{78FBBB41-ADC6-454F-B31B-989FCD21C28F}"/>
    <cellStyle name="60% - Accent3 3 10 5" xfId="2837" xr:uid="{5228BE16-5FBC-4662-BAE1-5C886CED9594}"/>
    <cellStyle name="60% - Accent3 3 10 5 2" xfId="15656" xr:uid="{D895ADA3-AF5C-487B-BAE1-F4DC09DA0915}"/>
    <cellStyle name="60% - Accent3 3 10 5 2 2" xfId="44334" xr:uid="{F5B27D2A-60FF-4E6B-A399-FDF50DC9F7D5}"/>
    <cellStyle name="60% - Accent3 3 10 5 3" xfId="24509" xr:uid="{539D94E9-179A-460E-8719-2C7834E62CE4}"/>
    <cellStyle name="60% - Accent3 3 10 5 3 2" xfId="53186" xr:uid="{0CCE27BE-5FBC-475C-A5D0-9F273778EAA2}"/>
    <cellStyle name="60% - Accent3 3 10 5 4" xfId="31577" xr:uid="{22BCEF84-1011-4769-9236-E65965F43137}"/>
    <cellStyle name="60% - Accent3 3 10 6" xfId="4244" xr:uid="{EF9B0A96-9D20-47CA-A17F-9B71926144B4}"/>
    <cellStyle name="60% - Accent3 3 10 6 2" xfId="17215" xr:uid="{DEA79A65-F05F-4839-A779-4D218890CEA4}"/>
    <cellStyle name="60% - Accent3 3 10 6 2 2" xfId="45893" xr:uid="{073A0C9D-EE63-4784-AAB9-34E1DA0BE38B}"/>
    <cellStyle name="60% - Accent3 3 10 6 3" xfId="26068" xr:uid="{01B4A50A-E455-4B61-94CE-64762CA0AEAE}"/>
    <cellStyle name="60% - Accent3 3 10 6 3 2" xfId="54745" xr:uid="{F2594B5C-6B0C-4E46-BC1D-75C05A2B9F91}"/>
    <cellStyle name="60% - Accent3 3 10 6 4" xfId="32929" xr:uid="{BD540C46-3118-4AE4-82D3-95A83D4111E3}"/>
    <cellStyle name="60% - Accent3 3 10 7" xfId="9956" xr:uid="{156E51B5-1E1D-4814-9358-2AB137CD2F52}"/>
    <cellStyle name="60% - Accent3 3 10 7 2" xfId="27661" xr:uid="{C75BDA63-60A9-426D-B8EC-FAF010F37E71}"/>
    <cellStyle name="60% - Accent3 3 10 7 2 2" xfId="56338" xr:uid="{69854128-F236-4DD0-BC39-904A99C3FD8C}"/>
    <cellStyle name="60% - Accent3 3 10 7 3" xfId="38634" xr:uid="{2CC7483B-3ED3-4750-92A8-E871624EE92D}"/>
    <cellStyle name="60% - Accent3 3 10 8" xfId="18809" xr:uid="{EFF7B1B2-73CE-461D-A624-733F9F9762F5}"/>
    <cellStyle name="60% - Accent3 3 10 8 2" xfId="47486" xr:uid="{EE6D50DD-6DFF-49BD-957D-78CC7F090855}"/>
    <cellStyle name="60% - Accent3 3 10 9" xfId="29784" xr:uid="{A4034C24-BBB2-4F52-AB1D-806462F5F679}"/>
    <cellStyle name="60% - Accent3 3 11" xfId="905" xr:uid="{9C2636A0-569B-4640-B86C-350ADC0FD833}"/>
    <cellStyle name="60% - Accent3 3 11 2" xfId="1178" xr:uid="{2344771E-CCD1-4355-B9EC-36BBDBF87011}"/>
    <cellStyle name="60% - Accent3 3 11 2 2" xfId="3132" xr:uid="{8B7A5845-F450-4FBC-A520-027D4ADC3F0B}"/>
    <cellStyle name="60% - Accent3 3 11 2 2 2" xfId="31872" xr:uid="{50DD3CC1-B6BD-45C6-85EB-081C0BA50A0D}"/>
    <cellStyle name="60% - Accent3 3 11 2 3" xfId="5617" xr:uid="{16DF8FC1-A739-4249-8ABE-0E7E99C9EFD9}"/>
    <cellStyle name="60% - Accent3 3 11 2 3 2" xfId="34302" xr:uid="{D3C1D3EC-D8C5-4FBA-82FA-770EB97DEBEE}"/>
    <cellStyle name="60% - Accent3 3 11 2 4" xfId="11329" xr:uid="{294AD0F6-6E2D-4900-A4F1-F424D8A4BEEE}"/>
    <cellStyle name="60% - Accent3 3 11 2 4 2" xfId="40007" xr:uid="{F8745361-9C6D-4C24-BF4D-37A37A867F13}"/>
    <cellStyle name="60% - Accent3 3 11 2 5" xfId="20182" xr:uid="{40C18A4F-B642-471B-B8A8-7AA517867868}"/>
    <cellStyle name="60% - Accent3 3 11 2 5 2" xfId="48859" xr:uid="{D7E85253-3132-486C-B7ED-C8739925F3B7}"/>
    <cellStyle name="60% - Accent3 3 11 2 6" xfId="30079" xr:uid="{6FE91F19-B66C-436F-B2E2-94852926E149}"/>
    <cellStyle name="60% - Accent3 3 11 3" xfId="1473" xr:uid="{DD7D0BF5-0E5C-4644-A277-D6712F3E497F}"/>
    <cellStyle name="60% - Accent3 3 11 3 2" xfId="3427" xr:uid="{4B88EA63-95FB-42CB-BAE7-D71936228D2E}"/>
    <cellStyle name="60% - Accent3 3 11 3 2 2" xfId="32167" xr:uid="{AD71FA1F-B9B6-412E-9D86-959F6E5AC10B}"/>
    <cellStyle name="60% - Accent3 3 11 3 3" xfId="7034" xr:uid="{224DFDE7-8DF3-43E2-94D0-19A05757D534}"/>
    <cellStyle name="60% - Accent3 3 11 3 3 2" xfId="35719" xr:uid="{DCCA7D39-119A-445E-8DBD-ABCD5D1A257E}"/>
    <cellStyle name="60% - Accent3 3 11 3 4" xfId="12746" xr:uid="{9D41235C-E3B6-4E9C-9E34-AC867B6AB293}"/>
    <cellStyle name="60% - Accent3 3 11 3 4 2" xfId="41424" xr:uid="{854F2A33-7B11-41D0-8885-5CA27DDCCDED}"/>
    <cellStyle name="60% - Accent3 3 11 3 5" xfId="21599" xr:uid="{FA802D70-C14D-4BC2-98AB-96F35672008C}"/>
    <cellStyle name="60% - Accent3 3 11 3 5 2" xfId="50276" xr:uid="{73614AB8-81A5-4A0A-A38F-3A8A1161AB0B}"/>
    <cellStyle name="60% - Accent3 3 11 3 6" xfId="30374" xr:uid="{57F48B16-6448-491F-8E18-367FDE64629D}"/>
    <cellStyle name="60% - Accent3 3 11 4" xfId="1812" xr:uid="{84C7CAD2-FC22-4FAA-868C-65FD49625430}"/>
    <cellStyle name="60% - Accent3 3 11 4 2" xfId="3766" xr:uid="{6135BC52-3E5F-4A2B-8C58-A6EED2AAAA61}"/>
    <cellStyle name="60% - Accent3 3 11 4 2 2" xfId="32506" xr:uid="{75CD63C2-0F24-4B5B-B491-11E248C004B2}"/>
    <cellStyle name="60% - Accent3 3 11 4 3" xfId="8451" xr:uid="{88EE6F28-E538-40E0-82F3-7ADD0EEC0E4E}"/>
    <cellStyle name="60% - Accent3 3 11 4 3 2" xfId="37136" xr:uid="{4899DDCA-09B3-4E7E-BD33-C6347285D446}"/>
    <cellStyle name="60% - Accent3 3 11 4 4" xfId="14163" xr:uid="{BABE2613-7349-48BC-B278-A43D0AB49971}"/>
    <cellStyle name="60% - Accent3 3 11 4 4 2" xfId="42841" xr:uid="{041D8D5A-AAB2-4147-A800-40438B54DD27}"/>
    <cellStyle name="60% - Accent3 3 11 4 5" xfId="23016" xr:uid="{59AFB902-1A2A-49CC-93EA-0666051E2E5F}"/>
    <cellStyle name="60% - Accent3 3 11 4 5 2" xfId="51693" xr:uid="{75A6408F-979C-4638-8B2F-1A87BEBCCF0C}"/>
    <cellStyle name="60% - Accent3 3 11 4 6" xfId="30713" xr:uid="{2D7E4D0C-DAC7-431E-8180-2D6110D07037}"/>
    <cellStyle name="60% - Accent3 3 11 5" xfId="2859" xr:uid="{683BD0BD-1C2E-4551-8C52-4440C2FC7486}"/>
    <cellStyle name="60% - Accent3 3 11 5 2" xfId="15678" xr:uid="{34F6D98A-58E5-4A95-88CF-408489A8BB7A}"/>
    <cellStyle name="60% - Accent3 3 11 5 2 2" xfId="44356" xr:uid="{89778018-F4F3-416B-A0E7-4F0856D91DC3}"/>
    <cellStyle name="60% - Accent3 3 11 5 3" xfId="24531" xr:uid="{A2E624A5-2B65-4865-B305-5C165F08657A}"/>
    <cellStyle name="60% - Accent3 3 11 5 3 2" xfId="53208" xr:uid="{351FA399-6B5E-4D26-AB62-9C2B0BB448B0}"/>
    <cellStyle name="60% - Accent3 3 11 5 4" xfId="31599" xr:uid="{E14CC7A1-8426-4F94-B52F-B0C109CB5A42}"/>
    <cellStyle name="60% - Accent3 3 11 6" xfId="4266" xr:uid="{DA87003C-D9A6-4469-A44F-717E3B53BEEB}"/>
    <cellStyle name="60% - Accent3 3 11 6 2" xfId="17237" xr:uid="{05D534C3-F48D-44BB-BF6E-1C8593888AFE}"/>
    <cellStyle name="60% - Accent3 3 11 6 2 2" xfId="45915" xr:uid="{37227CD7-52E0-4FBA-A13D-722C9E54B8B0}"/>
    <cellStyle name="60% - Accent3 3 11 6 3" xfId="26090" xr:uid="{D39C48F7-F9C8-4006-9FC9-3E5EFE76DF42}"/>
    <cellStyle name="60% - Accent3 3 11 6 3 2" xfId="54767" xr:uid="{10BF1211-77A5-414B-960E-FE78DE726E3B}"/>
    <cellStyle name="60% - Accent3 3 11 6 4" xfId="32951" xr:uid="{767D22C4-C22A-42CE-BBC3-C0D7EF9E8ED6}"/>
    <cellStyle name="60% - Accent3 3 11 7" xfId="9978" xr:uid="{585EA2A6-C816-4F28-B789-B609BE3AC2B4}"/>
    <cellStyle name="60% - Accent3 3 11 7 2" xfId="27683" xr:uid="{0C6E0031-9513-40DC-8A5E-90DDA581DD3B}"/>
    <cellStyle name="60% - Accent3 3 11 7 2 2" xfId="56360" xr:uid="{3DFD05D5-7606-4195-BF69-6482165C79E0}"/>
    <cellStyle name="60% - Accent3 3 11 7 3" xfId="38656" xr:uid="{A63FDCEB-8F4F-49E3-A425-A3EB13B9AEE6}"/>
    <cellStyle name="60% - Accent3 3 11 8" xfId="18831" xr:uid="{B44ECABD-3277-4BD9-B05A-35F778995E5E}"/>
    <cellStyle name="60% - Accent3 3 11 8 2" xfId="47508" xr:uid="{BC6DE72D-2F2B-465C-BF26-404FDE89C43C}"/>
    <cellStyle name="60% - Accent3 3 11 9" xfId="29806" xr:uid="{0ADCF8DC-5248-414D-9A41-BCB21E74ADAA}"/>
    <cellStyle name="60% - Accent3 3 12" xfId="927" xr:uid="{DA6F2BA9-4EE3-4AA0-9A66-FEE850793AC3}"/>
    <cellStyle name="60% - Accent3 3 12 2" xfId="1200" xr:uid="{14D08833-1013-43AF-9922-B72D75563DA8}"/>
    <cellStyle name="60% - Accent3 3 12 2 2" xfId="3154" xr:uid="{EA582C1F-1C27-49C2-84BE-E1CA61F7FFF9}"/>
    <cellStyle name="60% - Accent3 3 12 2 2 2" xfId="31894" xr:uid="{74CA8ABC-9667-4727-BC2E-D787ECD25220}"/>
    <cellStyle name="60% - Accent3 3 12 2 3" xfId="5639" xr:uid="{6444B22E-5767-4446-BE3D-4C721C781634}"/>
    <cellStyle name="60% - Accent3 3 12 2 3 2" xfId="34324" xr:uid="{8733971A-504A-48CF-A44D-07CE6543C90D}"/>
    <cellStyle name="60% - Accent3 3 12 2 4" xfId="11351" xr:uid="{814207B8-7118-4F9E-9B65-E34825E1C68A}"/>
    <cellStyle name="60% - Accent3 3 12 2 4 2" xfId="40029" xr:uid="{E3F5F3C6-7BA1-4338-AB2C-659675D9D918}"/>
    <cellStyle name="60% - Accent3 3 12 2 5" xfId="20204" xr:uid="{532F5720-DD38-477C-90C5-875BEF0BC0DE}"/>
    <cellStyle name="60% - Accent3 3 12 2 5 2" xfId="48881" xr:uid="{6545BA9E-E599-44AC-8990-1D3182F672F3}"/>
    <cellStyle name="60% - Accent3 3 12 2 6" xfId="30101" xr:uid="{7EB8865B-D7CD-4F22-ADAF-9D9A896481C5}"/>
    <cellStyle name="60% - Accent3 3 12 3" xfId="1495" xr:uid="{7FEC0162-5879-4815-9838-C3C862D6BCF2}"/>
    <cellStyle name="60% - Accent3 3 12 3 2" xfId="3449" xr:uid="{A4EFE881-6439-4CF1-85D8-E3C37E045C93}"/>
    <cellStyle name="60% - Accent3 3 12 3 2 2" xfId="32189" xr:uid="{65E1BA9E-C519-47C4-90A1-2305B9E3F8D6}"/>
    <cellStyle name="60% - Accent3 3 12 3 3" xfId="7056" xr:uid="{FDDD2E43-1CA5-4390-B75A-DF48B6FC7723}"/>
    <cellStyle name="60% - Accent3 3 12 3 3 2" xfId="35741" xr:uid="{F37C4B13-4EF5-47DC-9B37-B3B7DD020BBC}"/>
    <cellStyle name="60% - Accent3 3 12 3 4" xfId="12768" xr:uid="{342E07F7-CF6D-4D4A-B553-899CD3D20E0A}"/>
    <cellStyle name="60% - Accent3 3 12 3 4 2" xfId="41446" xr:uid="{4CAC0615-D8A2-4AD2-944D-8CD6D56F10F4}"/>
    <cellStyle name="60% - Accent3 3 12 3 5" xfId="21621" xr:uid="{7D38DB4D-815A-4264-A8EF-E5D96FFED16D}"/>
    <cellStyle name="60% - Accent3 3 12 3 5 2" xfId="50298" xr:uid="{52110E53-CE2E-4D3F-BB5F-9D29C1248250}"/>
    <cellStyle name="60% - Accent3 3 12 3 6" xfId="30396" xr:uid="{A549DA7E-6548-4AE0-8D51-E3A89CE5E4D1}"/>
    <cellStyle name="60% - Accent3 3 12 4" xfId="1834" xr:uid="{86E5CF15-996E-4716-AB2E-FD61DF67B8FC}"/>
    <cellStyle name="60% - Accent3 3 12 4 2" xfId="3788" xr:uid="{CCFAFADA-62BF-4A59-AFF7-20C81CFCF945}"/>
    <cellStyle name="60% - Accent3 3 12 4 2 2" xfId="32528" xr:uid="{B5E6599A-F0FE-448E-AA7C-BDAA220B85E2}"/>
    <cellStyle name="60% - Accent3 3 12 4 3" xfId="8473" xr:uid="{D9EEA9D6-7917-4D77-9A22-65BBE0DBDF7C}"/>
    <cellStyle name="60% - Accent3 3 12 4 3 2" xfId="37158" xr:uid="{D8159029-8AA4-4F7A-9DD5-CBBF5E97D141}"/>
    <cellStyle name="60% - Accent3 3 12 4 4" xfId="14185" xr:uid="{B4616D6B-A530-429F-B6AF-C1D95E96484E}"/>
    <cellStyle name="60% - Accent3 3 12 4 4 2" xfId="42863" xr:uid="{97066E7C-9E5B-4795-88EC-0E75182FE55C}"/>
    <cellStyle name="60% - Accent3 3 12 4 5" xfId="23038" xr:uid="{7455E6AD-4C87-4F2B-8EB9-B805390FC684}"/>
    <cellStyle name="60% - Accent3 3 12 4 5 2" xfId="51715" xr:uid="{C34599E8-607D-4AC9-92FE-D2BB2B4FE020}"/>
    <cellStyle name="60% - Accent3 3 12 4 6" xfId="30735" xr:uid="{64D36423-C21B-4396-ACBC-149F313A558E}"/>
    <cellStyle name="60% - Accent3 3 12 5" xfId="2881" xr:uid="{711139BD-82FA-4994-8860-DD7F101EB8F5}"/>
    <cellStyle name="60% - Accent3 3 12 5 2" xfId="15700" xr:uid="{6F6B9EA6-F186-461B-B2E7-E71CEBC212DD}"/>
    <cellStyle name="60% - Accent3 3 12 5 2 2" xfId="44378" xr:uid="{498AB520-EEFF-41A3-B862-F2345486B890}"/>
    <cellStyle name="60% - Accent3 3 12 5 3" xfId="24553" xr:uid="{F5B713D9-21F2-452E-9E3A-D663E357C3BE}"/>
    <cellStyle name="60% - Accent3 3 12 5 3 2" xfId="53230" xr:uid="{5A21C925-F11F-4A8D-B502-A745DBC93D08}"/>
    <cellStyle name="60% - Accent3 3 12 5 4" xfId="31621" xr:uid="{64970F60-9539-40D3-AA11-976624776A55}"/>
    <cellStyle name="60% - Accent3 3 12 6" xfId="4288" xr:uid="{B8C58277-C5C2-49F2-8F04-F558E6FDBC46}"/>
    <cellStyle name="60% - Accent3 3 12 6 2" xfId="17259" xr:uid="{1602F119-6B53-4828-95CF-2A7A4FE01DDE}"/>
    <cellStyle name="60% - Accent3 3 12 6 2 2" xfId="45937" xr:uid="{AD69E031-FF70-46C3-9671-80BDB45A4175}"/>
    <cellStyle name="60% - Accent3 3 12 6 3" xfId="26112" xr:uid="{BF6D18F7-D5C8-4806-80DF-DA52B1CB875A}"/>
    <cellStyle name="60% - Accent3 3 12 6 3 2" xfId="54789" xr:uid="{03C2CBE3-7959-482D-AF5C-6FA7E95CB93B}"/>
    <cellStyle name="60% - Accent3 3 12 6 4" xfId="32973" xr:uid="{0E5F4BCF-BECB-4774-B999-6C4F0BDED15D}"/>
    <cellStyle name="60% - Accent3 3 12 7" xfId="10000" xr:uid="{98CC3545-4784-4952-A7DD-A65FFE4323F1}"/>
    <cellStyle name="60% - Accent3 3 12 7 2" xfId="27705" xr:uid="{706868F8-6C1F-4B08-8F50-65FC8C72D0A2}"/>
    <cellStyle name="60% - Accent3 3 12 7 2 2" xfId="56382" xr:uid="{097C9611-B9B6-41E5-BAF8-F1B800B8E4F7}"/>
    <cellStyle name="60% - Accent3 3 12 7 3" xfId="38678" xr:uid="{4D63BB86-32EB-413E-810B-857C18766DE8}"/>
    <cellStyle name="60% - Accent3 3 12 8" xfId="18853" xr:uid="{958C44AE-D2CB-4AF3-B393-A95D200ACB81}"/>
    <cellStyle name="60% - Accent3 3 12 8 2" xfId="47530" xr:uid="{3989D404-62A5-4FD5-98D1-46AD71939CB3}"/>
    <cellStyle name="60% - Accent3 3 12 9" xfId="29828" xr:uid="{C7CC1B07-82FC-4655-A903-74895FEFCC42}"/>
    <cellStyle name="60% - Accent3 3 13" xfId="1222" xr:uid="{32E337E4-40E1-45BF-A72A-448DF1C4D2FB}"/>
    <cellStyle name="60% - Accent3 3 13 2" xfId="1517" xr:uid="{42C2FDF2-8C0C-43AC-BB73-7E1F232E0089}"/>
    <cellStyle name="60% - Accent3 3 13 2 2" xfId="3471" xr:uid="{3F637319-6A7F-41AA-900F-2E70BB69A9EE}"/>
    <cellStyle name="60% - Accent3 3 13 2 2 2" xfId="32211" xr:uid="{CBDC7240-9220-4662-AE78-379042AF4BFC}"/>
    <cellStyle name="60% - Accent3 3 13 2 3" xfId="5661" xr:uid="{6119616F-4298-4907-AC02-AB9D198FFE4B}"/>
    <cellStyle name="60% - Accent3 3 13 2 3 2" xfId="34346" xr:uid="{ABF5D316-441F-4A11-A984-BF9B7B132FF8}"/>
    <cellStyle name="60% - Accent3 3 13 2 4" xfId="11373" xr:uid="{652DECC5-CBBB-4FF1-B078-A675CFF0F211}"/>
    <cellStyle name="60% - Accent3 3 13 2 4 2" xfId="40051" xr:uid="{25773305-1CCF-4AB0-BE07-9ADCF7DE8037}"/>
    <cellStyle name="60% - Accent3 3 13 2 5" xfId="20226" xr:uid="{B5BF4CC2-7FDD-4D03-90F4-29A2488C9D92}"/>
    <cellStyle name="60% - Accent3 3 13 2 5 2" xfId="48903" xr:uid="{2F3D8BF5-969F-491C-A018-12D40C89A569}"/>
    <cellStyle name="60% - Accent3 3 13 2 6" xfId="30418" xr:uid="{6FC261D9-3896-4BFB-BCA6-40F31F9B4E19}"/>
    <cellStyle name="60% - Accent3 3 13 3" xfId="1856" xr:uid="{B82BB40E-A744-4597-A729-033C2F453A75}"/>
    <cellStyle name="60% - Accent3 3 13 3 2" xfId="3810" xr:uid="{1B83E070-7693-4C47-AD8C-482CB27C2997}"/>
    <cellStyle name="60% - Accent3 3 13 3 2 2" xfId="32550" xr:uid="{E532E6DB-DF63-43BD-9C22-1931698DAB6B}"/>
    <cellStyle name="60% - Accent3 3 13 3 3" xfId="7078" xr:uid="{7CF37E93-1E21-4772-AACF-6C3249279D07}"/>
    <cellStyle name="60% - Accent3 3 13 3 3 2" xfId="35763" xr:uid="{A61E26F9-5464-49EC-8A65-2A08638A3C1A}"/>
    <cellStyle name="60% - Accent3 3 13 3 4" xfId="12790" xr:uid="{7DE3DD2B-3223-46EF-97D7-E22548661884}"/>
    <cellStyle name="60% - Accent3 3 13 3 4 2" xfId="41468" xr:uid="{36B1A671-DC19-4E97-91CE-15B37DFF8E60}"/>
    <cellStyle name="60% - Accent3 3 13 3 5" xfId="21643" xr:uid="{18E11E50-8313-4A03-85E2-0B4E85095992}"/>
    <cellStyle name="60% - Accent3 3 13 3 5 2" xfId="50320" xr:uid="{AB1867CB-2924-4D35-86F4-007458166872}"/>
    <cellStyle name="60% - Accent3 3 13 3 6" xfId="30757" xr:uid="{3CE4F230-A2DE-4313-AD3C-023BDC0D68E6}"/>
    <cellStyle name="60% - Accent3 3 13 4" xfId="3176" xr:uid="{95E87090-4BB9-4ED6-835D-A26F63A89F55}"/>
    <cellStyle name="60% - Accent3 3 13 4 2" xfId="8495" xr:uid="{163E9758-9002-48CD-B6C2-80604FF49E59}"/>
    <cellStyle name="60% - Accent3 3 13 4 2 2" xfId="37180" xr:uid="{53C87097-FF62-4DE3-B70E-1C0ECF40AD7A}"/>
    <cellStyle name="60% - Accent3 3 13 4 3" xfId="14207" xr:uid="{62690587-EEE7-47B1-B1F9-27D7772DD571}"/>
    <cellStyle name="60% - Accent3 3 13 4 3 2" xfId="42885" xr:uid="{C848E895-318D-4032-8524-FA60F142C06D}"/>
    <cellStyle name="60% - Accent3 3 13 4 4" xfId="23060" xr:uid="{4F0584A2-AA36-4015-881E-49EEEF46E00F}"/>
    <cellStyle name="60% - Accent3 3 13 4 4 2" xfId="51737" xr:uid="{DCFFFEF3-2F21-4C0C-8089-DD0DDDA6C756}"/>
    <cellStyle name="60% - Accent3 3 13 4 5" xfId="31916" xr:uid="{B58862BE-3F55-4F93-A3F0-0584C99B7365}"/>
    <cellStyle name="60% - Accent3 3 13 5" xfId="4310" xr:uid="{9ED03DD3-74BA-4B66-B4B3-7196888C85F7}"/>
    <cellStyle name="60% - Accent3 3 13 5 2" xfId="15722" xr:uid="{9971B28E-716C-43BB-907A-D0180C80D9A5}"/>
    <cellStyle name="60% - Accent3 3 13 5 2 2" xfId="44400" xr:uid="{D4EE669B-0690-4BAE-8325-F19E8F8339D4}"/>
    <cellStyle name="60% - Accent3 3 13 5 3" xfId="24575" xr:uid="{8F3A40B8-A930-4E34-A600-55EDD883AFB8}"/>
    <cellStyle name="60% - Accent3 3 13 5 3 2" xfId="53252" xr:uid="{B3BA7268-5A03-46E0-A9F2-1535580900CF}"/>
    <cellStyle name="60% - Accent3 3 13 5 4" xfId="32995" xr:uid="{3D5F2784-D554-4F61-984B-C9C1675CE10E}"/>
    <cellStyle name="60% - Accent3 3 13 6" xfId="17281" xr:uid="{08E73779-CEB1-4A37-BEFA-D71B881C76E2}"/>
    <cellStyle name="60% - Accent3 3 13 6 2" xfId="26134" xr:uid="{1DC52D68-67BA-4028-9D82-5DAD366BFD01}"/>
    <cellStyle name="60% - Accent3 3 13 6 2 2" xfId="54811" xr:uid="{01A29C54-250D-4678-8AD7-AED1AC52D108}"/>
    <cellStyle name="60% - Accent3 3 13 6 3" xfId="45959" xr:uid="{E3C0487A-EC93-454F-A06C-E3871F24A05A}"/>
    <cellStyle name="60% - Accent3 3 13 7" xfId="10022" xr:uid="{1836DB60-9613-4792-8FE7-725582DCFDB5}"/>
    <cellStyle name="60% - Accent3 3 13 7 2" xfId="27727" xr:uid="{E14FC5A7-AA7F-4628-9F90-5A85DC9A79A2}"/>
    <cellStyle name="60% - Accent3 3 13 7 2 2" xfId="56404" xr:uid="{0FA66463-77D5-47F5-916A-7B6DCAFCD7E8}"/>
    <cellStyle name="60% - Accent3 3 13 7 3" xfId="38700" xr:uid="{FD972BD1-E3B8-4067-8EDA-23D8BC7BDF76}"/>
    <cellStyle name="60% - Accent3 3 13 8" xfId="18875" xr:uid="{C69F1341-EA06-4F50-8F71-098704924158}"/>
    <cellStyle name="60% - Accent3 3 13 8 2" xfId="47552" xr:uid="{EB9486B5-082E-46DD-9E24-85FEF5541EF8}"/>
    <cellStyle name="60% - Accent3 3 13 9" xfId="30123" xr:uid="{3F74D595-6EF6-4499-B9B4-B01B790C5489}"/>
    <cellStyle name="60% - Accent3 3 14" xfId="1539" xr:uid="{AECFB391-3845-48D7-A42C-B1FB7FA72618}"/>
    <cellStyle name="60% - Accent3 3 14 2" xfId="1878" xr:uid="{811EE32D-D6DE-4187-9668-58531BC6B7D3}"/>
    <cellStyle name="60% - Accent3 3 14 2 2" xfId="3832" xr:uid="{728655BF-F9E0-4B89-A136-D0D238287510}"/>
    <cellStyle name="60% - Accent3 3 14 2 2 2" xfId="32572" xr:uid="{76B5DA61-9362-439C-B84C-9B3DCEC2DBD3}"/>
    <cellStyle name="60% - Accent3 3 14 2 3" xfId="5683" xr:uid="{8C862539-6398-4D39-BEA7-A63F52C9B0F8}"/>
    <cellStyle name="60% - Accent3 3 14 2 3 2" xfId="34368" xr:uid="{C2E80847-5D5C-412E-A4CF-77B0B951B5BF}"/>
    <cellStyle name="60% - Accent3 3 14 2 4" xfId="11395" xr:uid="{1AFF95AB-E41A-45B9-9245-5A7C0D64C347}"/>
    <cellStyle name="60% - Accent3 3 14 2 4 2" xfId="40073" xr:uid="{BE21EFB4-2997-47B9-A4A7-555BA0372F83}"/>
    <cellStyle name="60% - Accent3 3 14 2 5" xfId="20248" xr:uid="{1E88FAD7-3695-4479-A8F4-E0F76CB599BC}"/>
    <cellStyle name="60% - Accent3 3 14 2 5 2" xfId="48925" xr:uid="{4FB1F976-F327-4003-A519-B16013EF72A1}"/>
    <cellStyle name="60% - Accent3 3 14 2 6" xfId="30779" xr:uid="{EE9093E5-CE5E-4AAD-82D1-92B2229FC261}"/>
    <cellStyle name="60% - Accent3 3 14 3" xfId="3493" xr:uid="{31571A90-2750-44B8-9970-1D3458A7DADD}"/>
    <cellStyle name="60% - Accent3 3 14 3 2" xfId="7100" xr:uid="{F0A2F43E-A88E-4F64-B9AE-E92E853D441A}"/>
    <cellStyle name="60% - Accent3 3 14 3 2 2" xfId="35785" xr:uid="{5433ED10-C318-4B5F-A89B-1BA7FE5111B7}"/>
    <cellStyle name="60% - Accent3 3 14 3 3" xfId="12812" xr:uid="{A9453470-1374-44A0-8BE2-169A806A4783}"/>
    <cellStyle name="60% - Accent3 3 14 3 3 2" xfId="41490" xr:uid="{79E0336F-B9AC-4D8B-B674-A34F5797E68D}"/>
    <cellStyle name="60% - Accent3 3 14 3 4" xfId="21665" xr:uid="{EB9C2274-A3FC-40BA-B84E-FD1ECD7C39B1}"/>
    <cellStyle name="60% - Accent3 3 14 3 4 2" xfId="50342" xr:uid="{0DFE01CF-9F0B-4554-B839-B3600130210C}"/>
    <cellStyle name="60% - Accent3 3 14 3 5" xfId="32233" xr:uid="{A3285E8B-5123-4644-B109-AE764DE950BC}"/>
    <cellStyle name="60% - Accent3 3 14 4" xfId="8517" xr:uid="{7E10552A-39C4-473C-95BB-7B0478B770FF}"/>
    <cellStyle name="60% - Accent3 3 14 4 2" xfId="14229" xr:uid="{F0E9AAE2-E8C8-4F85-9466-F1E9FFEF6073}"/>
    <cellStyle name="60% - Accent3 3 14 4 2 2" xfId="42907" xr:uid="{00C05770-50FD-46D8-8315-A4B34F0E4FBC}"/>
    <cellStyle name="60% - Accent3 3 14 4 3" xfId="23082" xr:uid="{25EBF98D-B965-4AA2-A2A1-6BDF59CC75A4}"/>
    <cellStyle name="60% - Accent3 3 14 4 3 2" xfId="51759" xr:uid="{C9120230-5CD5-416E-A14C-FA34983367F8}"/>
    <cellStyle name="60% - Accent3 3 14 4 4" xfId="37202" xr:uid="{77DCF9B6-7337-4069-93B1-B8407A5DD583}"/>
    <cellStyle name="60% - Accent3 3 14 5" xfId="4332" xr:uid="{9C7806ED-AEB5-4E07-BF5E-D99FE4C73BAB}"/>
    <cellStyle name="60% - Accent3 3 14 5 2" xfId="15744" xr:uid="{D83F614C-072E-4121-A1E4-FD5096022271}"/>
    <cellStyle name="60% - Accent3 3 14 5 2 2" xfId="44422" xr:uid="{D23D1234-9E12-4A51-ACA9-1C66F76EF322}"/>
    <cellStyle name="60% - Accent3 3 14 5 3" xfId="24597" xr:uid="{E60EC0AB-55CD-4D8C-85C6-4B401536B163}"/>
    <cellStyle name="60% - Accent3 3 14 5 3 2" xfId="53274" xr:uid="{88E6BBDE-240C-48BB-8577-E83ED2EAAC48}"/>
    <cellStyle name="60% - Accent3 3 14 5 4" xfId="33017" xr:uid="{A9775E91-45E0-4BE2-95C7-29A5CD33B0EA}"/>
    <cellStyle name="60% - Accent3 3 14 6" xfId="17303" xr:uid="{2BE152AC-E293-4B39-86A7-9E8BD8ED114B}"/>
    <cellStyle name="60% - Accent3 3 14 6 2" xfId="26156" xr:uid="{E7305A15-DCC7-45EF-B44B-83ECBFCF3FB6}"/>
    <cellStyle name="60% - Accent3 3 14 6 2 2" xfId="54833" xr:uid="{7B2E77A6-A690-46D0-9F6F-7DD0CD33B664}"/>
    <cellStyle name="60% - Accent3 3 14 6 3" xfId="45981" xr:uid="{FEB1F56B-DE99-4E65-AAD8-5DCBF88423CF}"/>
    <cellStyle name="60% - Accent3 3 14 7" xfId="10044" xr:uid="{CAF6DD0D-DCAA-4963-BCD5-E694665361C2}"/>
    <cellStyle name="60% - Accent3 3 14 7 2" xfId="27749" xr:uid="{F1588C78-1296-4BE8-9336-138EB98B45DE}"/>
    <cellStyle name="60% - Accent3 3 14 7 2 2" xfId="56426" xr:uid="{9E322207-622E-4BB6-B3B1-D7B5EA20A72C}"/>
    <cellStyle name="60% - Accent3 3 14 7 3" xfId="38722" xr:uid="{BC996B83-1FF0-45C5-A6E6-11961DCC5A6C}"/>
    <cellStyle name="60% - Accent3 3 14 8" xfId="18897" xr:uid="{6539E48D-389D-4424-9FF1-9DB74E2B829F}"/>
    <cellStyle name="60% - Accent3 3 14 8 2" xfId="47574" xr:uid="{014F7052-4C54-47B6-A4DC-11305599CEE8}"/>
    <cellStyle name="60% - Accent3 3 14 9" xfId="30440" xr:uid="{7437331F-2E3B-4624-93FB-8917D6D8ADA9}"/>
    <cellStyle name="60% - Accent3 3 15" xfId="1561" xr:uid="{1AE7A0CE-89A0-4669-B2E0-229206488072}"/>
    <cellStyle name="60% - Accent3 3 15 2" xfId="1900" xr:uid="{008AF8C2-0557-4009-95E9-7C61A06E4067}"/>
    <cellStyle name="60% - Accent3 3 15 2 2" xfId="3854" xr:uid="{B2E70833-C449-4FD2-9CF0-ACEB673A603E}"/>
    <cellStyle name="60% - Accent3 3 15 2 2 2" xfId="32594" xr:uid="{BD7CB3D5-E6BE-42CD-8DF2-F773A9A7A201}"/>
    <cellStyle name="60% - Accent3 3 15 2 3" xfId="5705" xr:uid="{55C650D8-1D94-4BC3-836A-32CE3DFF249D}"/>
    <cellStyle name="60% - Accent3 3 15 2 3 2" xfId="34390" xr:uid="{21AC066A-6D52-4A9A-97D3-95D81B7EF48A}"/>
    <cellStyle name="60% - Accent3 3 15 2 4" xfId="11417" xr:uid="{B8A266BE-124E-4492-A236-22D7AD5E21E2}"/>
    <cellStyle name="60% - Accent3 3 15 2 4 2" xfId="40095" xr:uid="{F12A2CEB-8EA5-4B8E-B571-FE37F5833445}"/>
    <cellStyle name="60% - Accent3 3 15 2 5" xfId="20270" xr:uid="{00A3CAEA-FB19-492B-AC44-7A6F8C037EA3}"/>
    <cellStyle name="60% - Accent3 3 15 2 5 2" xfId="48947" xr:uid="{557FDFAE-558F-452F-9EDE-06F4B5E50E41}"/>
    <cellStyle name="60% - Accent3 3 15 2 6" xfId="30801" xr:uid="{89A24DEC-4EDE-4DEE-A64E-F555B5166EC6}"/>
    <cellStyle name="60% - Accent3 3 15 3" xfId="3515" xr:uid="{1F653CA0-AE26-4514-A586-4A17E307F47A}"/>
    <cellStyle name="60% - Accent3 3 15 3 2" xfId="7122" xr:uid="{D0B0D3AA-2C47-40A9-9DEB-FB121F7CBAF2}"/>
    <cellStyle name="60% - Accent3 3 15 3 2 2" xfId="35807" xr:uid="{E4AAFA55-DEE6-40CC-8B5D-03A68000FCDF}"/>
    <cellStyle name="60% - Accent3 3 15 3 3" xfId="12834" xr:uid="{08180BEE-2425-4178-88A3-7A288B923FC9}"/>
    <cellStyle name="60% - Accent3 3 15 3 3 2" xfId="41512" xr:uid="{D528CE98-26EC-4560-BE01-E749074DE19C}"/>
    <cellStyle name="60% - Accent3 3 15 3 4" xfId="21687" xr:uid="{45C86545-AEE5-454F-B41E-0709F939DD01}"/>
    <cellStyle name="60% - Accent3 3 15 3 4 2" xfId="50364" xr:uid="{0057A656-7D58-4E00-9BF3-A654C8F1ABD3}"/>
    <cellStyle name="60% - Accent3 3 15 3 5" xfId="32255" xr:uid="{9881C899-4050-46DB-BE82-7F6E1676286D}"/>
    <cellStyle name="60% - Accent3 3 15 4" xfId="8539" xr:uid="{4BE2ECC2-AA0A-4D54-9A42-35F24903A21B}"/>
    <cellStyle name="60% - Accent3 3 15 4 2" xfId="14251" xr:uid="{9B941006-5237-4FF7-8C96-09ADC46EB121}"/>
    <cellStyle name="60% - Accent3 3 15 4 2 2" xfId="42929" xr:uid="{F580FAA8-8667-4F4B-917D-2EA2C78CA62D}"/>
    <cellStyle name="60% - Accent3 3 15 4 3" xfId="23104" xr:uid="{F8C23E03-519B-4F8D-8E08-D82E128D842C}"/>
    <cellStyle name="60% - Accent3 3 15 4 3 2" xfId="51781" xr:uid="{F4109DB4-018E-4037-B5BE-90560D12E0AA}"/>
    <cellStyle name="60% - Accent3 3 15 4 4" xfId="37224" xr:uid="{DFF2CF14-9398-4A42-9230-998B9C6193F6}"/>
    <cellStyle name="60% - Accent3 3 15 5" xfId="4354" xr:uid="{132892D7-0E93-4DD1-AF60-4AEAB4F29E83}"/>
    <cellStyle name="60% - Accent3 3 15 5 2" xfId="15766" xr:uid="{176E42A5-9EA7-4E13-82C1-139B36E8EBD8}"/>
    <cellStyle name="60% - Accent3 3 15 5 2 2" xfId="44444" xr:uid="{928D426C-CE4A-4B85-951B-084132748C53}"/>
    <cellStyle name="60% - Accent3 3 15 5 3" xfId="24619" xr:uid="{760C21DF-0E59-4A9E-AA13-B5C30493F565}"/>
    <cellStyle name="60% - Accent3 3 15 5 3 2" xfId="53296" xr:uid="{D5F1563E-264A-4EDF-8C7C-55F8AE9A693C}"/>
    <cellStyle name="60% - Accent3 3 15 5 4" xfId="33039" xr:uid="{780F1F51-207A-4366-ADD1-79F5FFFE7606}"/>
    <cellStyle name="60% - Accent3 3 15 6" xfId="17325" xr:uid="{6316DCA3-62B1-4E9E-97A8-DFA146990C6B}"/>
    <cellStyle name="60% - Accent3 3 15 6 2" xfId="26178" xr:uid="{6230DCCB-4CB8-4540-A523-5C4079CC9D64}"/>
    <cellStyle name="60% - Accent3 3 15 6 2 2" xfId="54855" xr:uid="{DF408F98-0A10-46DA-9791-89F1F7DFD2BB}"/>
    <cellStyle name="60% - Accent3 3 15 6 3" xfId="46003" xr:uid="{D3EDA99C-9608-45E5-A428-62F769FA0869}"/>
    <cellStyle name="60% - Accent3 3 15 7" xfId="10066" xr:uid="{544FE6D1-247B-483D-91D0-270F483EB543}"/>
    <cellStyle name="60% - Accent3 3 15 7 2" xfId="27771" xr:uid="{F2965DEE-D919-446B-9A9B-D512D9C4AA3E}"/>
    <cellStyle name="60% - Accent3 3 15 7 2 2" xfId="56448" xr:uid="{57B43E49-001E-418D-82EA-BE3CFB21A76A}"/>
    <cellStyle name="60% - Accent3 3 15 7 3" xfId="38744" xr:uid="{E04A31BF-DE24-4223-AEC4-F73B1FEE88EB}"/>
    <cellStyle name="60% - Accent3 3 15 8" xfId="18919" xr:uid="{4263F677-46BA-4E01-A4FF-C5D7B8A73F25}"/>
    <cellStyle name="60% - Accent3 3 15 8 2" xfId="47596" xr:uid="{21A07E56-4C5A-474E-A44E-13B89023EFFB}"/>
    <cellStyle name="60% - Accent3 3 15 9" xfId="30462" xr:uid="{160706E0-8757-4A25-B9AF-99885F1A9759}"/>
    <cellStyle name="60% - Accent3 3 16" xfId="1922" xr:uid="{C721315B-082C-4B06-BD31-C13D7159E24C}"/>
    <cellStyle name="60% - Accent3 3 16 2" xfId="3876" xr:uid="{274321E9-C97E-44DF-AD96-9890DE034E3A}"/>
    <cellStyle name="60% - Accent3 3 16 2 2" xfId="5727" xr:uid="{033597C5-CDAD-4896-8171-1B8875C82616}"/>
    <cellStyle name="60% - Accent3 3 16 2 2 2" xfId="34412" xr:uid="{CEB727BE-6741-4238-8D9C-F01F60D3428D}"/>
    <cellStyle name="60% - Accent3 3 16 2 3" xfId="11439" xr:uid="{2EE87319-90EC-46A5-8AD4-3D3AAADE3EC6}"/>
    <cellStyle name="60% - Accent3 3 16 2 3 2" xfId="40117" xr:uid="{A282BC1A-C9BA-4A63-BEBA-A18658F30B42}"/>
    <cellStyle name="60% - Accent3 3 16 2 4" xfId="20292" xr:uid="{6622E8C8-E09C-4FD6-8A92-D139EDCFEA93}"/>
    <cellStyle name="60% - Accent3 3 16 2 4 2" xfId="48969" xr:uid="{4B8E1869-A09A-4FE0-80F8-033DCBC0F66C}"/>
    <cellStyle name="60% - Accent3 3 16 2 5" xfId="32616" xr:uid="{CF866E6F-58FD-4470-BE4A-9626C4359D77}"/>
    <cellStyle name="60% - Accent3 3 16 3" xfId="7144" xr:uid="{1941AC96-5EB0-47CC-8768-8D12A731FD7A}"/>
    <cellStyle name="60% - Accent3 3 16 3 2" xfId="12856" xr:uid="{B20FEF7E-5C14-4FAF-AC1C-DC5212185567}"/>
    <cellStyle name="60% - Accent3 3 16 3 2 2" xfId="41534" xr:uid="{2D89FF87-7156-4DB6-B232-A5E19A8DBB6D}"/>
    <cellStyle name="60% - Accent3 3 16 3 3" xfId="21709" xr:uid="{48063D90-8CC1-45D6-A128-2F51E99B9873}"/>
    <cellStyle name="60% - Accent3 3 16 3 3 2" xfId="50386" xr:uid="{026CA051-0118-4F66-B3A7-C6F1D53D1EDA}"/>
    <cellStyle name="60% - Accent3 3 16 3 4" xfId="35829" xr:uid="{34161D27-5C17-4299-B5CE-473F016CCB6B}"/>
    <cellStyle name="60% - Accent3 3 16 4" xfId="8561" xr:uid="{B849BBD0-7529-4B78-B974-B014C9ADA626}"/>
    <cellStyle name="60% - Accent3 3 16 4 2" xfId="14273" xr:uid="{CB2649BF-82FC-4964-BEB9-5F05FBCAE638}"/>
    <cellStyle name="60% - Accent3 3 16 4 2 2" xfId="42951" xr:uid="{F8C31E84-FD30-4442-88D1-774547F5CB7E}"/>
    <cellStyle name="60% - Accent3 3 16 4 3" xfId="23126" xr:uid="{1245DDEC-FD6D-4BB5-B804-D0255F622082}"/>
    <cellStyle name="60% - Accent3 3 16 4 3 2" xfId="51803" xr:uid="{C58079E4-4B14-4A50-A126-D80A121D5B46}"/>
    <cellStyle name="60% - Accent3 3 16 4 4" xfId="37246" xr:uid="{8456026D-CFD5-469C-B96B-4CFA9258A3B2}"/>
    <cellStyle name="60% - Accent3 3 16 5" xfId="4376" xr:uid="{B0C5D691-927B-4A08-83D6-D31AE00D8C66}"/>
    <cellStyle name="60% - Accent3 3 16 5 2" xfId="15788" xr:uid="{72CF74C3-F858-497B-9917-86D44DFCA1C5}"/>
    <cellStyle name="60% - Accent3 3 16 5 2 2" xfId="44466" xr:uid="{21020E1A-B825-40FF-9860-BD2DEF17CBBE}"/>
    <cellStyle name="60% - Accent3 3 16 5 3" xfId="24641" xr:uid="{ED9FB721-979C-46D8-AA43-B7D13D822B67}"/>
    <cellStyle name="60% - Accent3 3 16 5 3 2" xfId="53318" xr:uid="{CFE4B0AD-B8F0-4767-9967-74D6119ECF90}"/>
    <cellStyle name="60% - Accent3 3 16 5 4" xfId="33061" xr:uid="{DB609460-DAE7-4A1D-B983-6876783CA77C}"/>
    <cellStyle name="60% - Accent3 3 16 6" xfId="17347" xr:uid="{F2FD122C-A5DB-4289-9244-B6FC319537B2}"/>
    <cellStyle name="60% - Accent3 3 16 6 2" xfId="26200" xr:uid="{546DD34D-3151-4839-B535-AF355229A66C}"/>
    <cellStyle name="60% - Accent3 3 16 6 2 2" xfId="54877" xr:uid="{B3DDBE20-224C-4CB2-8865-D22B68EAA62E}"/>
    <cellStyle name="60% - Accent3 3 16 6 3" xfId="46025" xr:uid="{1E41E968-A509-4648-83D7-51DC57B5E355}"/>
    <cellStyle name="60% - Accent3 3 16 7" xfId="10088" xr:uid="{FD8E62F2-0C0A-41B7-842E-E1FBC3BBD5DE}"/>
    <cellStyle name="60% - Accent3 3 16 7 2" xfId="27793" xr:uid="{B42F9165-5A09-4F0B-BFB0-4455D3105EC9}"/>
    <cellStyle name="60% - Accent3 3 16 7 2 2" xfId="56470" xr:uid="{A7C03347-6F3C-4C0B-B5E3-825D29D24B65}"/>
    <cellStyle name="60% - Accent3 3 16 7 3" xfId="38766" xr:uid="{10EFDA2F-7C8C-43B3-86A0-364FE1A54056}"/>
    <cellStyle name="60% - Accent3 3 16 8" xfId="18941" xr:uid="{7881DB7A-ABF1-4838-BD8D-0BEF6836A9AB}"/>
    <cellStyle name="60% - Accent3 3 16 8 2" xfId="47618" xr:uid="{E5C5EC2E-99F5-4B84-BB1A-88D127CC75CE}"/>
    <cellStyle name="60% - Accent3 3 16 9" xfId="30823" xr:uid="{29DC1DB2-6E2C-4453-949A-07CF5101E7DA}"/>
    <cellStyle name="60% - Accent3 3 17" xfId="1944" xr:uid="{A7B19558-DA4D-43C8-9AF9-907C1F14124C}"/>
    <cellStyle name="60% - Accent3 3 17 2" xfId="3898" xr:uid="{86B184E5-6131-4C99-9636-51B3CD05C159}"/>
    <cellStyle name="60% - Accent3 3 17 2 2" xfId="5749" xr:uid="{D95D0DDF-9957-44F6-8EA2-43EB1CC34CE9}"/>
    <cellStyle name="60% - Accent3 3 17 2 2 2" xfId="34434" xr:uid="{4D46E4D4-8BBC-45CC-8877-D46977C18928}"/>
    <cellStyle name="60% - Accent3 3 17 2 3" xfId="11461" xr:uid="{40B625B1-7BF5-44D9-BBE3-A0B92F2F161A}"/>
    <cellStyle name="60% - Accent3 3 17 2 3 2" xfId="40139" xr:uid="{91670789-3B19-43D1-954D-1493C9EF9966}"/>
    <cellStyle name="60% - Accent3 3 17 2 4" xfId="20314" xr:uid="{254FFC54-DDE7-4E4A-8DF5-4E16582DD15F}"/>
    <cellStyle name="60% - Accent3 3 17 2 4 2" xfId="48991" xr:uid="{C5C39B21-4479-465A-8099-02093E8FDA94}"/>
    <cellStyle name="60% - Accent3 3 17 2 5" xfId="32638" xr:uid="{5571657E-07E8-4C3A-AA98-84BBC6ADF47C}"/>
    <cellStyle name="60% - Accent3 3 17 3" xfId="7166" xr:uid="{54156423-DF60-4488-8087-D15B873AB37C}"/>
    <cellStyle name="60% - Accent3 3 17 3 2" xfId="12878" xr:uid="{8F5C81AE-AE63-43EC-B9ED-B7379217238E}"/>
    <cellStyle name="60% - Accent3 3 17 3 2 2" xfId="41556" xr:uid="{F8FCAAD8-2630-4C3C-BD6F-824E08E28ACC}"/>
    <cellStyle name="60% - Accent3 3 17 3 3" xfId="21731" xr:uid="{2554DE73-BC89-4271-83E7-CC992F42A875}"/>
    <cellStyle name="60% - Accent3 3 17 3 3 2" xfId="50408" xr:uid="{91D31B68-7078-4982-A106-32B97124D842}"/>
    <cellStyle name="60% - Accent3 3 17 3 4" xfId="35851" xr:uid="{321062B9-0C04-40BF-AA08-043CF0884582}"/>
    <cellStyle name="60% - Accent3 3 17 4" xfId="8583" xr:uid="{80D1A764-8D59-4436-AA80-524E48FE1423}"/>
    <cellStyle name="60% - Accent3 3 17 4 2" xfId="14295" xr:uid="{B6CA611E-BD23-44CA-A308-032D4F93214D}"/>
    <cellStyle name="60% - Accent3 3 17 4 2 2" xfId="42973" xr:uid="{6C21589B-7854-4423-ABAA-8EB34CF7A597}"/>
    <cellStyle name="60% - Accent3 3 17 4 3" xfId="23148" xr:uid="{52CD534B-5E5B-4C08-8781-5ADBFE894FBE}"/>
    <cellStyle name="60% - Accent3 3 17 4 3 2" xfId="51825" xr:uid="{6BE22A19-9A87-44DF-BC02-61E6CA3AB608}"/>
    <cellStyle name="60% - Accent3 3 17 4 4" xfId="37268" xr:uid="{A25BBA8D-3459-41A1-9887-CCFD1A2AC696}"/>
    <cellStyle name="60% - Accent3 3 17 5" xfId="4398" xr:uid="{DCA58EEA-1C63-4BA4-9452-F4497BC3CD78}"/>
    <cellStyle name="60% - Accent3 3 17 5 2" xfId="15810" xr:uid="{5D7D9576-25E1-4AAC-9644-3935B577C555}"/>
    <cellStyle name="60% - Accent3 3 17 5 2 2" xfId="44488" xr:uid="{18CA8CDD-B675-442E-82C0-73AE80CA592B}"/>
    <cellStyle name="60% - Accent3 3 17 5 3" xfId="24663" xr:uid="{7D31A165-A9AC-4FB3-AD17-34EF65244112}"/>
    <cellStyle name="60% - Accent3 3 17 5 3 2" xfId="53340" xr:uid="{41805200-A44C-4774-9B1B-5EA1627F5129}"/>
    <cellStyle name="60% - Accent3 3 17 5 4" xfId="33083" xr:uid="{5CFB16EB-68BB-4960-9F50-5FECC65D47EE}"/>
    <cellStyle name="60% - Accent3 3 17 6" xfId="17369" xr:uid="{263C788E-EDF4-46EF-B54A-7AA9DC82690C}"/>
    <cellStyle name="60% - Accent3 3 17 6 2" xfId="26222" xr:uid="{2B5D7753-6EBA-4C66-8C54-9969A78650CA}"/>
    <cellStyle name="60% - Accent3 3 17 6 2 2" xfId="54899" xr:uid="{5FCD7564-4331-4B6A-8C08-CD38E6AAAD8C}"/>
    <cellStyle name="60% - Accent3 3 17 6 3" xfId="46047" xr:uid="{DD22230D-28B5-497C-A952-0A596A01F4AA}"/>
    <cellStyle name="60% - Accent3 3 17 7" xfId="10110" xr:uid="{405C4EC3-B65B-43E6-B694-F21686F5FFFA}"/>
    <cellStyle name="60% - Accent3 3 17 7 2" xfId="27815" xr:uid="{FF4F98E4-F2E8-44A9-AD92-3DD61D2BAC97}"/>
    <cellStyle name="60% - Accent3 3 17 7 2 2" xfId="56492" xr:uid="{54EE5FD4-4A0D-40E3-B505-D9253495F915}"/>
    <cellStyle name="60% - Accent3 3 17 7 3" xfId="38788" xr:uid="{0049A658-3FDC-4829-A9EE-411C30C39254}"/>
    <cellStyle name="60% - Accent3 3 17 8" xfId="18963" xr:uid="{B642C62C-3492-4DF6-BA3D-5DCDBE365DEE}"/>
    <cellStyle name="60% - Accent3 3 17 8 2" xfId="47640" xr:uid="{B7886F02-342F-413D-85C6-19FCB0C91FAF}"/>
    <cellStyle name="60% - Accent3 3 17 9" xfId="30845" xr:uid="{429FB217-F68E-417A-A72B-CAB0C0D0B183}"/>
    <cellStyle name="60% - Accent3 3 18" xfId="1967" xr:uid="{A7CFA69A-C204-4574-8DB9-1489A37CE9BA}"/>
    <cellStyle name="60% - Accent3 3 18 2" xfId="3920" xr:uid="{586B74B9-02EB-4D39-952F-E4E70D6B557B}"/>
    <cellStyle name="60% - Accent3 3 18 2 2" xfId="5771" xr:uid="{823F3AFA-4186-4E90-B490-220AA6EEA082}"/>
    <cellStyle name="60% - Accent3 3 18 2 2 2" xfId="34456" xr:uid="{52C01179-43AF-4B87-B263-CD9D3EFB085B}"/>
    <cellStyle name="60% - Accent3 3 18 2 3" xfId="11483" xr:uid="{79287093-AA3E-4C65-8ADC-0C83BBDE057A}"/>
    <cellStyle name="60% - Accent3 3 18 2 3 2" xfId="40161" xr:uid="{AC50F1FC-D7DF-46E2-A41E-355B36DBD935}"/>
    <cellStyle name="60% - Accent3 3 18 2 4" xfId="20336" xr:uid="{043B6200-177F-4776-9D8E-6BA7D3593D02}"/>
    <cellStyle name="60% - Accent3 3 18 2 4 2" xfId="49013" xr:uid="{B60BE2D0-FB2A-4740-BDDD-DE8F4E572DA8}"/>
    <cellStyle name="60% - Accent3 3 18 2 5" xfId="32660" xr:uid="{82B0A227-F488-4435-9EBC-10FA11FE857D}"/>
    <cellStyle name="60% - Accent3 3 18 3" xfId="7188" xr:uid="{B65C1FA7-2150-427D-A040-54AEBC720CD4}"/>
    <cellStyle name="60% - Accent3 3 18 3 2" xfId="12900" xr:uid="{AD121429-67E2-4019-90D2-324E07F1D956}"/>
    <cellStyle name="60% - Accent3 3 18 3 2 2" xfId="41578" xr:uid="{A1CBAD46-19CE-4168-A5E9-94AEB2EF75D8}"/>
    <cellStyle name="60% - Accent3 3 18 3 3" xfId="21753" xr:uid="{7DAF54AE-E3E5-422F-8355-104DB5B940C1}"/>
    <cellStyle name="60% - Accent3 3 18 3 3 2" xfId="50430" xr:uid="{B6760541-7E9D-4131-A165-A05EA67EF99A}"/>
    <cellStyle name="60% - Accent3 3 18 3 4" xfId="35873" xr:uid="{4B0D04A4-1761-4F9A-9537-E1C285D3B818}"/>
    <cellStyle name="60% - Accent3 3 18 4" xfId="8605" xr:uid="{F60628A4-6656-4B1C-9A9C-2B5BBAD1D0F7}"/>
    <cellStyle name="60% - Accent3 3 18 4 2" xfId="14317" xr:uid="{782A8249-B144-408D-B735-D1F4C11BC526}"/>
    <cellStyle name="60% - Accent3 3 18 4 2 2" xfId="42995" xr:uid="{DA1183BC-1B48-4493-AE97-27B7A4D76959}"/>
    <cellStyle name="60% - Accent3 3 18 4 3" xfId="23170" xr:uid="{717EBCF3-282E-4472-AE90-6C76F86000A4}"/>
    <cellStyle name="60% - Accent3 3 18 4 3 2" xfId="51847" xr:uid="{C26A0ACB-111A-4CCC-A2A0-53ED91315A72}"/>
    <cellStyle name="60% - Accent3 3 18 4 4" xfId="37290" xr:uid="{19BF7197-49FA-4320-9607-DE6936428E1B}"/>
    <cellStyle name="60% - Accent3 3 18 5" xfId="4420" xr:uid="{CD96DC01-2045-4AE3-9C6F-931B786C5234}"/>
    <cellStyle name="60% - Accent3 3 18 5 2" xfId="15832" xr:uid="{CC6B2B2F-9C0C-4911-B291-2F70897198CC}"/>
    <cellStyle name="60% - Accent3 3 18 5 2 2" xfId="44510" xr:uid="{E021E9F8-1A6A-4E7C-91B7-2CFF7B9AACF3}"/>
    <cellStyle name="60% - Accent3 3 18 5 3" xfId="24685" xr:uid="{91E01361-2E13-44F6-AAA7-4EBA23963C2A}"/>
    <cellStyle name="60% - Accent3 3 18 5 3 2" xfId="53362" xr:uid="{C7EAAFAF-AB64-4000-AD8E-BE18E98C578B}"/>
    <cellStyle name="60% - Accent3 3 18 5 4" xfId="33105" xr:uid="{80D3CA75-EBFF-4F68-B42C-E8F94B4C4CB1}"/>
    <cellStyle name="60% - Accent3 3 18 6" xfId="17391" xr:uid="{0FA0BC97-1D65-40B0-9627-CBC6F9805511}"/>
    <cellStyle name="60% - Accent3 3 18 6 2" xfId="26244" xr:uid="{BC167E88-28EA-46BA-9CFB-B9035DBFED81}"/>
    <cellStyle name="60% - Accent3 3 18 6 2 2" xfId="54921" xr:uid="{E17B40AC-6151-465D-A9C6-B88F49F743F6}"/>
    <cellStyle name="60% - Accent3 3 18 6 3" xfId="46069" xr:uid="{6F1D4AF8-C0CF-40C4-9C81-67A77C0B3264}"/>
    <cellStyle name="60% - Accent3 3 18 7" xfId="10132" xr:uid="{769B2812-EB44-4C69-9C9C-F83E12D00613}"/>
    <cellStyle name="60% - Accent3 3 18 7 2" xfId="27837" xr:uid="{7302BC30-B3E5-43D8-85C0-5E819690CCF7}"/>
    <cellStyle name="60% - Accent3 3 18 7 2 2" xfId="56514" xr:uid="{E052070E-5CAB-4522-BA22-1E114A853C75}"/>
    <cellStyle name="60% - Accent3 3 18 7 3" xfId="38810" xr:uid="{52EF1419-9117-4A62-A6B6-6664E1F46CF1}"/>
    <cellStyle name="60% - Accent3 3 18 8" xfId="18985" xr:uid="{45C4D61D-A8EF-4907-A3D3-05AFF1261A91}"/>
    <cellStyle name="60% - Accent3 3 18 8 2" xfId="47662" xr:uid="{BAECECB5-4A79-40BB-A75E-6155A9CEB7FC}"/>
    <cellStyle name="60% - Accent3 3 18 9" xfId="30867" xr:uid="{EA2E60B1-D16F-4499-9CAE-1A85F0B08BCD}"/>
    <cellStyle name="60% - Accent3 3 19" xfId="4442" xr:uid="{61ACA00A-9ABE-4172-BAAD-E8B5E1A43483}"/>
    <cellStyle name="60% - Accent3 3 19 2" xfId="5793" xr:uid="{5B09E6CD-55AA-495A-8B36-C8F62607177E}"/>
    <cellStyle name="60% - Accent3 3 19 2 2" xfId="11505" xr:uid="{8C45A236-20B2-4EF7-AAED-BA8E457430DF}"/>
    <cellStyle name="60% - Accent3 3 19 2 2 2" xfId="40183" xr:uid="{4D3E8A6B-583B-44BF-9807-EA262E03BCA6}"/>
    <cellStyle name="60% - Accent3 3 19 2 3" xfId="20358" xr:uid="{7842F39C-2296-4FDC-82B6-8247AA610210}"/>
    <cellStyle name="60% - Accent3 3 19 2 3 2" xfId="49035" xr:uid="{D92A4E94-9882-463C-9079-5635616755FE}"/>
    <cellStyle name="60% - Accent3 3 19 2 4" xfId="34478" xr:uid="{86A34FC6-DDD7-4533-A134-BE91669A0FA7}"/>
    <cellStyle name="60% - Accent3 3 19 3" xfId="7210" xr:uid="{C8B79F63-9BF2-4805-9F41-D3DB21C6C85E}"/>
    <cellStyle name="60% - Accent3 3 19 3 2" xfId="12922" xr:uid="{8A6C6EFE-981F-442E-A2B0-F062D14A4862}"/>
    <cellStyle name="60% - Accent3 3 19 3 2 2" xfId="41600" xr:uid="{5B080912-2898-4E6F-B637-09359E923028}"/>
    <cellStyle name="60% - Accent3 3 19 3 3" xfId="21775" xr:uid="{C0EEF55F-2682-497E-A0CA-04543383824B}"/>
    <cellStyle name="60% - Accent3 3 19 3 3 2" xfId="50452" xr:uid="{BC0011D1-B9B1-41AC-8ADE-E1A5F6AAA9E5}"/>
    <cellStyle name="60% - Accent3 3 19 3 4" xfId="35895" xr:uid="{1FAF1332-7A2F-4641-BAAA-B60918C5A662}"/>
    <cellStyle name="60% - Accent3 3 19 4" xfId="8627" xr:uid="{7294E9FF-DD63-4B62-99B7-D9FB3AB792FD}"/>
    <cellStyle name="60% - Accent3 3 19 4 2" xfId="14339" xr:uid="{0EAD4345-92C9-43B3-89D0-2E3DE1DE02A3}"/>
    <cellStyle name="60% - Accent3 3 19 4 2 2" xfId="43017" xr:uid="{0848B3E9-9034-4108-B4A6-D1C526D5E170}"/>
    <cellStyle name="60% - Accent3 3 19 4 3" xfId="23192" xr:uid="{BBF722CD-909A-4CDC-927D-879A78845F01}"/>
    <cellStyle name="60% - Accent3 3 19 4 3 2" xfId="51869" xr:uid="{85B1BAED-889C-4077-9BF4-3B2E217F180A}"/>
    <cellStyle name="60% - Accent3 3 19 4 4" xfId="37312" xr:uid="{BB03D36D-1610-4DD3-B1A0-731F05B2EBB7}"/>
    <cellStyle name="60% - Accent3 3 19 5" xfId="15854" xr:uid="{5B7AB6BD-2028-4967-8A94-80BB0A5888E2}"/>
    <cellStyle name="60% - Accent3 3 19 5 2" xfId="24707" xr:uid="{E9D253B3-DA66-4520-8714-E7061E9930B1}"/>
    <cellStyle name="60% - Accent3 3 19 5 2 2" xfId="53384" xr:uid="{6E54E995-DC1C-4C40-B421-EFABAD1EECEC}"/>
    <cellStyle name="60% - Accent3 3 19 5 3" xfId="44532" xr:uid="{063249F7-EBDF-4FD4-9A7F-91C6DA447190}"/>
    <cellStyle name="60% - Accent3 3 19 6" xfId="17413" xr:uid="{8EAEACD6-8BA6-4D0D-8E02-258416214E13}"/>
    <cellStyle name="60% - Accent3 3 19 6 2" xfId="26266" xr:uid="{013D13D8-9D8D-49B8-8CD5-7904D1A213F2}"/>
    <cellStyle name="60% - Accent3 3 19 6 2 2" xfId="54943" xr:uid="{17F774AB-5334-420D-AB30-77A02DF3B364}"/>
    <cellStyle name="60% - Accent3 3 19 6 3" xfId="46091" xr:uid="{C1E8160B-65F7-43B0-A025-EF41ADBD00FC}"/>
    <cellStyle name="60% - Accent3 3 19 7" xfId="10154" xr:uid="{F0B818DC-36FD-48C7-B891-839C2F3C6651}"/>
    <cellStyle name="60% - Accent3 3 19 7 2" xfId="27859" xr:uid="{CF6EACAC-BC9A-49F1-BDCB-7CE4A4F12B7E}"/>
    <cellStyle name="60% - Accent3 3 19 7 2 2" xfId="56536" xr:uid="{55D54097-E400-4B1E-8326-4337F28ECFA8}"/>
    <cellStyle name="60% - Accent3 3 19 7 3" xfId="38832" xr:uid="{82AEC23B-4284-435E-A124-DF8DCA0B7652}"/>
    <cellStyle name="60% - Accent3 3 19 8" xfId="19007" xr:uid="{1BCAC37F-4426-42B4-9227-C177B753A917}"/>
    <cellStyle name="60% - Accent3 3 19 8 2" xfId="47684" xr:uid="{1E814E54-EABF-441C-821A-42CA00F62993}"/>
    <cellStyle name="60% - Accent3 3 19 9" xfId="33127" xr:uid="{3B9301C3-E6CA-4D73-B5E1-9595BA626BD6}"/>
    <cellStyle name="60% - Accent3 3 2" xfId="263" xr:uid="{E6D73C1B-35C5-4087-8C2C-6050D889212C}"/>
    <cellStyle name="60% - Accent3 3 2 10" xfId="4068" xr:uid="{F99F11A0-44D6-4371-82CC-9C0B2AC269F1}"/>
    <cellStyle name="60% - Accent3 3 2 10 2" xfId="32753" xr:uid="{19B328A0-042E-45A0-99F1-91379FE744C8}"/>
    <cellStyle name="60% - Accent3 3 2 11" xfId="9780" xr:uid="{B0B94563-187B-419C-A118-4E0D19FB40BF}"/>
    <cellStyle name="60% - Accent3 3 2 11 2" xfId="38458" xr:uid="{17C0AB1F-9F06-4569-822B-3558FDD8ECBB}"/>
    <cellStyle name="60% - Accent3 3 2 12" xfId="18633" xr:uid="{21ABD1A9-1DBA-487B-9453-3114FDDAFC72}"/>
    <cellStyle name="60% - Accent3 3 2 12 2" xfId="47310" xr:uid="{FB5A1EAF-3C16-4409-B474-6F71C350E4C4}"/>
    <cellStyle name="60% - Accent3 3 2 13" xfId="29178" xr:uid="{167B23BC-C71D-4061-B5CF-751A78ACDD49}"/>
    <cellStyle name="60% - Accent3 3 2 2" xfId="338" xr:uid="{058C4E9C-2FE1-4C24-819F-4136CE82F703}"/>
    <cellStyle name="60% - Accent3 3 2 2 2" xfId="2305" xr:uid="{2582D0F7-9DDD-4207-AC18-DEC94EBA1DDA}"/>
    <cellStyle name="60% - Accent3 3 2 2 2 2" xfId="31045" xr:uid="{0083A821-BA3F-42B0-9DCD-A5A2F474C5B9}"/>
    <cellStyle name="60% - Accent3 3 2 2 3" xfId="5419" xr:uid="{FB9CA3E5-E5E8-4D95-AA59-24EF92672491}"/>
    <cellStyle name="60% - Accent3 3 2 2 3 2" xfId="34104" xr:uid="{7C33C5FC-D8A0-4A3C-BBF5-D0CFBFF85AF6}"/>
    <cellStyle name="60% - Accent3 3 2 2 4" xfId="11131" xr:uid="{8072B39F-3E36-40A8-82CB-83E0A9AB710A}"/>
    <cellStyle name="60% - Accent3 3 2 2 4 2" xfId="39809" xr:uid="{99925E27-6298-4A3B-A5B1-BF6A1F47643F}"/>
    <cellStyle name="60% - Accent3 3 2 2 5" xfId="19984" xr:uid="{B37D6688-89A3-469E-9420-79CF92249D26}"/>
    <cellStyle name="60% - Accent3 3 2 2 5 2" xfId="48661" xr:uid="{4E00DEC5-4F4C-462A-B52B-B5D032836130}"/>
    <cellStyle name="60% - Accent3 3 2 2 6" xfId="29252" xr:uid="{025032E9-49E8-472D-BB91-225E9DD14150}"/>
    <cellStyle name="60% - Accent3 3 2 3" xfId="447" xr:uid="{E7797836-876F-42F3-988F-681A81B1AC31}"/>
    <cellStyle name="60% - Accent3 3 2 3 2" xfId="2401" xr:uid="{C5FE1D97-166B-4F4D-A6C5-8EED41DA0C43}"/>
    <cellStyle name="60% - Accent3 3 2 3 2 2" xfId="31141" xr:uid="{6EBE2941-4138-4C93-A845-99ED25B5C7BF}"/>
    <cellStyle name="60% - Accent3 3 2 3 3" xfId="6836" xr:uid="{7AB21539-089F-4F85-9857-9642EB543CE0}"/>
    <cellStyle name="60% - Accent3 3 2 3 3 2" xfId="35521" xr:uid="{A05E665F-DAD5-4466-B3DC-36909B8F4C3C}"/>
    <cellStyle name="60% - Accent3 3 2 3 4" xfId="12548" xr:uid="{C82C4578-0ECA-41A2-B994-C690192CE33B}"/>
    <cellStyle name="60% - Accent3 3 2 3 4 2" xfId="41226" xr:uid="{74E195AA-A205-4AA4-926F-A665CD0738EA}"/>
    <cellStyle name="60% - Accent3 3 2 3 5" xfId="21401" xr:uid="{6BB4B089-942F-43D7-8563-66C69A365849}"/>
    <cellStyle name="60% - Accent3 3 2 3 5 2" xfId="50078" xr:uid="{CF822D75-30B1-4C28-A2D2-D8E425B46A68}"/>
    <cellStyle name="60% - Accent3 3 2 3 6" xfId="29348" xr:uid="{B0BA9D69-20E9-43DD-BB58-C9FAECB14731}"/>
    <cellStyle name="60% - Accent3 3 2 4" xfId="566" xr:uid="{99A9EC5D-69D0-43CA-B97C-634EEB4EF433}"/>
    <cellStyle name="60% - Accent3 3 2 4 2" xfId="2520" xr:uid="{592BB8AD-566E-4BB6-8C3A-0BE4A8447D96}"/>
    <cellStyle name="60% - Accent3 3 2 4 2 2" xfId="31260" xr:uid="{13CB7DF8-D318-401D-B8A6-040C0B078B21}"/>
    <cellStyle name="60% - Accent3 3 2 4 3" xfId="8253" xr:uid="{BBC4BA1E-2205-4DA5-A959-725B00861F47}"/>
    <cellStyle name="60% - Accent3 3 2 4 3 2" xfId="36938" xr:uid="{ADD8D296-EB86-4D37-9F8C-2F54F598301F}"/>
    <cellStyle name="60% - Accent3 3 2 4 4" xfId="13965" xr:uid="{C6CD7D23-C824-48EB-8124-B1277A67FA32}"/>
    <cellStyle name="60% - Accent3 3 2 4 4 2" xfId="42643" xr:uid="{0346E86C-D595-4873-BB7F-BEDF670A3D95}"/>
    <cellStyle name="60% - Accent3 3 2 4 5" xfId="22818" xr:uid="{FF5DB8EC-7CC6-49DE-8908-700C6793AB62}"/>
    <cellStyle name="60% - Accent3 3 2 4 5 2" xfId="51495" xr:uid="{E663A4C3-554E-4555-890E-979DD154ACD7}"/>
    <cellStyle name="60% - Accent3 3 2 4 6" xfId="29467" xr:uid="{77B37D60-286F-4D08-B56B-4FBAC992CEDD}"/>
    <cellStyle name="60% - Accent3 3 2 5" xfId="707" xr:uid="{37383C82-3ED3-427C-ADEC-1E17469C90AA}"/>
    <cellStyle name="60% - Accent3 3 2 5 2" xfId="2661" xr:uid="{9C339889-BBFE-491E-9BE8-8C31949C1628}"/>
    <cellStyle name="60% - Accent3 3 2 5 2 2" xfId="31401" xr:uid="{E137BD74-BB16-475D-9D4B-3E63C212814B}"/>
    <cellStyle name="60% - Accent3 3 2 5 3" xfId="15480" xr:uid="{CA3D834D-32B9-471C-B6E7-601132D5369A}"/>
    <cellStyle name="60% - Accent3 3 2 5 3 2" xfId="44158" xr:uid="{CCDCC2EC-4C43-4954-B892-2D50662A5DE5}"/>
    <cellStyle name="60% - Accent3 3 2 5 4" xfId="24333" xr:uid="{D7D66D2C-5AA3-49F7-BA3A-FC1B2ABC8849}"/>
    <cellStyle name="60% - Accent3 3 2 5 4 2" xfId="53010" xr:uid="{B12A2331-FE62-4A28-A9B4-55C223584B7F}"/>
    <cellStyle name="60% - Accent3 3 2 5 5" xfId="29608" xr:uid="{79E20357-D386-430E-9AF3-A676493810D6}"/>
    <cellStyle name="60% - Accent3 3 2 6" xfId="980" xr:uid="{9E6492DA-363C-4AF4-8EE9-31A33D90652C}"/>
    <cellStyle name="60% - Accent3 3 2 6 2" xfId="2934" xr:uid="{E9042B80-097C-40B0-BF69-0750C7282A8D}"/>
    <cellStyle name="60% - Accent3 3 2 6 2 2" xfId="31674" xr:uid="{B345320F-7023-46AA-B28A-8628ECADD681}"/>
    <cellStyle name="60% - Accent3 3 2 6 3" xfId="17039" xr:uid="{A109577D-085C-4270-AE97-DFF5DE21244C}"/>
    <cellStyle name="60% - Accent3 3 2 6 3 2" xfId="45717" xr:uid="{12220795-CA75-42A0-B1C5-566C481ED958}"/>
    <cellStyle name="60% - Accent3 3 2 6 4" xfId="25892" xr:uid="{0B167C2F-358A-4DCF-B70F-92F31AC434EB}"/>
    <cellStyle name="60% - Accent3 3 2 6 4 2" xfId="54569" xr:uid="{72C624F2-1651-458B-BAE0-18DABD6B8360}"/>
    <cellStyle name="60% - Accent3 3 2 6 5" xfId="29881" xr:uid="{30F2CCC1-64D7-4BF6-8214-D1310567963C}"/>
    <cellStyle name="60% - Accent3 3 2 7" xfId="1275" xr:uid="{76C9D0A3-B128-4EC0-9653-73CE9C69B7E8}"/>
    <cellStyle name="60% - Accent3 3 2 7 2" xfId="3229" xr:uid="{898468ED-523C-40AA-9677-23D42494333F}"/>
    <cellStyle name="60% - Accent3 3 2 7 2 2" xfId="31969" xr:uid="{73A4E9D6-DE6F-437B-B5C2-CED469CFE98A}"/>
    <cellStyle name="60% - Accent3 3 2 7 3" xfId="27485" xr:uid="{E41A70D3-766D-4D30-AF5F-E6B62098D0A6}"/>
    <cellStyle name="60% - Accent3 3 2 7 3 2" xfId="56162" xr:uid="{0979B61A-7C39-47B9-9EFA-03117EC7C436}"/>
    <cellStyle name="60% - Accent3 3 2 7 4" xfId="30176" xr:uid="{2D597367-D92F-4924-AF5D-F611D08C2C93}"/>
    <cellStyle name="60% - Accent3 3 2 8" xfId="1614" xr:uid="{3F09DDDF-0ABC-43B4-919F-B3FB5395E9DB}"/>
    <cellStyle name="60% - Accent3 3 2 8 2" xfId="3568" xr:uid="{68B14402-A813-4858-87CB-72491C9A2E5A}"/>
    <cellStyle name="60% - Accent3 3 2 8 2 2" xfId="32308" xr:uid="{2E3CE12C-AA59-48A8-BC4D-B3B2250F5F95}"/>
    <cellStyle name="60% - Accent3 3 2 8 3" xfId="30515" xr:uid="{591DDAB2-AC60-4FDC-A4F4-2FB37536051F}"/>
    <cellStyle name="60% - Accent3 3 2 9" xfId="2230" xr:uid="{B712D811-2E09-4A9F-A414-D9E0E16C323D}"/>
    <cellStyle name="60% - Accent3 3 2 9 2" xfId="30970" xr:uid="{B2CF7C7C-05E9-439B-9453-7FA306C0713C}"/>
    <cellStyle name="60% - Accent3 3 20" xfId="4464" xr:uid="{EB8F7C91-7AB4-4352-A185-DDD55D208D46}"/>
    <cellStyle name="60% - Accent3 3 20 2" xfId="5815" xr:uid="{BAD629B7-991F-4A61-A583-E14FC31EE0A0}"/>
    <cellStyle name="60% - Accent3 3 20 2 2" xfId="11527" xr:uid="{A0B1BECB-C692-444C-BD0B-673F7C1214CB}"/>
    <cellStyle name="60% - Accent3 3 20 2 2 2" xfId="40205" xr:uid="{788ED5F4-4799-401E-87E4-658D9BC66B12}"/>
    <cellStyle name="60% - Accent3 3 20 2 3" xfId="20380" xr:uid="{BF0E48FF-F240-4875-8682-33BF8F648393}"/>
    <cellStyle name="60% - Accent3 3 20 2 3 2" xfId="49057" xr:uid="{9084B41C-D008-44A2-9F67-BDD4E592D3B9}"/>
    <cellStyle name="60% - Accent3 3 20 2 4" xfId="34500" xr:uid="{A1551968-4CE1-429C-8D66-FB07465BD73E}"/>
    <cellStyle name="60% - Accent3 3 20 3" xfId="7232" xr:uid="{A0C5AD19-ECC8-4F27-B9BD-FA2A64469CE8}"/>
    <cellStyle name="60% - Accent3 3 20 3 2" xfId="12944" xr:uid="{FD65F137-8C11-41B1-8435-E59E14F28310}"/>
    <cellStyle name="60% - Accent3 3 20 3 2 2" xfId="41622" xr:uid="{F32ECE00-1617-423D-93DD-1A92CE00FAFE}"/>
    <cellStyle name="60% - Accent3 3 20 3 3" xfId="21797" xr:uid="{6881E145-FF95-4BAC-9E53-33D701153CF5}"/>
    <cellStyle name="60% - Accent3 3 20 3 3 2" xfId="50474" xr:uid="{96B3017D-D8FF-450F-912C-5AF54F529ED6}"/>
    <cellStyle name="60% - Accent3 3 20 3 4" xfId="35917" xr:uid="{1655433B-E8BA-4B6C-8658-0D0AAC3B9723}"/>
    <cellStyle name="60% - Accent3 3 20 4" xfId="8649" xr:uid="{50910BA1-E68B-4CF2-8206-A80B9C0FE94B}"/>
    <cellStyle name="60% - Accent3 3 20 4 2" xfId="14361" xr:uid="{65B239FA-8A03-4E0A-93E1-16D653182A6F}"/>
    <cellStyle name="60% - Accent3 3 20 4 2 2" xfId="43039" xr:uid="{0880B7EA-E987-4462-8DFE-B1EA08EE8806}"/>
    <cellStyle name="60% - Accent3 3 20 4 3" xfId="23214" xr:uid="{0971FA49-8427-4880-B3AC-313028B19424}"/>
    <cellStyle name="60% - Accent3 3 20 4 3 2" xfId="51891" xr:uid="{5490AD5C-9192-4517-9ABE-294C01CD39E4}"/>
    <cellStyle name="60% - Accent3 3 20 4 4" xfId="37334" xr:uid="{3AC1B569-AFAE-4A74-B180-1A68092792ED}"/>
    <cellStyle name="60% - Accent3 3 20 5" xfId="15876" xr:uid="{31036D0B-70FB-452A-99A4-E61E95DF82B0}"/>
    <cellStyle name="60% - Accent3 3 20 5 2" xfId="24729" xr:uid="{733F955C-6379-47C1-99C7-B9DA3673AB03}"/>
    <cellStyle name="60% - Accent3 3 20 5 2 2" xfId="53406" xr:uid="{F82506D8-A909-4318-9FAB-B9715F4A77A5}"/>
    <cellStyle name="60% - Accent3 3 20 5 3" xfId="44554" xr:uid="{8BBFC0D4-C036-4C01-9A43-E0781827191F}"/>
    <cellStyle name="60% - Accent3 3 20 6" xfId="17435" xr:uid="{7109EE1D-1C7D-4F34-B562-26D67D1C5577}"/>
    <cellStyle name="60% - Accent3 3 20 6 2" xfId="26288" xr:uid="{DC465298-4B11-44BD-BAC9-3E9F146B9C6E}"/>
    <cellStyle name="60% - Accent3 3 20 6 2 2" xfId="54965" xr:uid="{27A74FF8-C9C0-490E-AAED-17030759FEB9}"/>
    <cellStyle name="60% - Accent3 3 20 6 3" xfId="46113" xr:uid="{D5F5FFE3-01E9-4ED9-BB5F-9091EA4475CB}"/>
    <cellStyle name="60% - Accent3 3 20 7" xfId="10176" xr:uid="{5391E7D9-CF5D-4E7E-9961-E9F904302E7C}"/>
    <cellStyle name="60% - Accent3 3 20 7 2" xfId="27881" xr:uid="{CFE6A023-2976-43F7-8958-799E59DB0E9A}"/>
    <cellStyle name="60% - Accent3 3 20 7 2 2" xfId="56558" xr:uid="{196BB5A0-ABBD-4C83-AB7F-55073006DF6A}"/>
    <cellStyle name="60% - Accent3 3 20 7 3" xfId="38854" xr:uid="{02E34658-964C-40CA-9CF5-E43B28703390}"/>
    <cellStyle name="60% - Accent3 3 20 8" xfId="19029" xr:uid="{06497915-626F-4B59-A952-47627C4EFE1B}"/>
    <cellStyle name="60% - Accent3 3 20 8 2" xfId="47706" xr:uid="{9E21EB05-C0DF-4541-91A8-205426FBBB9E}"/>
    <cellStyle name="60% - Accent3 3 20 9" xfId="33149" xr:uid="{D53A8F0F-90B5-4407-8C84-1116FD757988}"/>
    <cellStyle name="60% - Accent3 3 21" xfId="4486" xr:uid="{BB16410A-C15E-4D12-BA72-DDF7A35B082B}"/>
    <cellStyle name="60% - Accent3 3 21 2" xfId="5837" xr:uid="{42A73EE4-FE95-4EC5-A0E9-DE7E289CFE8F}"/>
    <cellStyle name="60% - Accent3 3 21 2 2" xfId="11549" xr:uid="{B787FEF7-9A81-472E-BFB3-6182F737E1D3}"/>
    <cellStyle name="60% - Accent3 3 21 2 2 2" xfId="40227" xr:uid="{D70FD07C-2626-412C-BFEC-1CE3418D0479}"/>
    <cellStyle name="60% - Accent3 3 21 2 3" xfId="20402" xr:uid="{6C2E02BD-6547-4A78-8F80-58ECE5370A81}"/>
    <cellStyle name="60% - Accent3 3 21 2 3 2" xfId="49079" xr:uid="{344FFD05-274C-4756-9DAD-DB39FCDC5D47}"/>
    <cellStyle name="60% - Accent3 3 21 2 4" xfId="34522" xr:uid="{143FE39D-D795-4C48-A021-00C8A34C8EDE}"/>
    <cellStyle name="60% - Accent3 3 21 3" xfId="7254" xr:uid="{42CB10AD-8B13-4E3A-AE98-8A32B82F2399}"/>
    <cellStyle name="60% - Accent3 3 21 3 2" xfId="12966" xr:uid="{5B30F67D-DFBC-4ED5-804B-1F45C6F51A48}"/>
    <cellStyle name="60% - Accent3 3 21 3 2 2" xfId="41644" xr:uid="{EADE77DF-D24E-4080-97BD-48A80D0C4388}"/>
    <cellStyle name="60% - Accent3 3 21 3 3" xfId="21819" xr:uid="{699C5B5F-49D1-4E7C-9D27-D57EA930AD96}"/>
    <cellStyle name="60% - Accent3 3 21 3 3 2" xfId="50496" xr:uid="{831B3963-73FE-47D9-AFEE-5E9EF9FAC0F2}"/>
    <cellStyle name="60% - Accent3 3 21 3 4" xfId="35939" xr:uid="{92700CF0-7F8C-455F-A476-C5AC1A98F702}"/>
    <cellStyle name="60% - Accent3 3 21 4" xfId="8671" xr:uid="{4CCC14BC-5EB4-4B93-AB7A-41EAF36E0378}"/>
    <cellStyle name="60% - Accent3 3 21 4 2" xfId="14383" xr:uid="{CB14156F-2F9E-49BA-8BCF-5E9B1786ECE2}"/>
    <cellStyle name="60% - Accent3 3 21 4 2 2" xfId="43061" xr:uid="{D9C1E07B-44AD-485D-8252-0CD0C111B16C}"/>
    <cellStyle name="60% - Accent3 3 21 4 3" xfId="23236" xr:uid="{50068D5D-2042-432C-BBA4-AB6F8FF0FAD6}"/>
    <cellStyle name="60% - Accent3 3 21 4 3 2" xfId="51913" xr:uid="{C96DCB98-1C17-4DEC-8841-2F3264AB1E45}"/>
    <cellStyle name="60% - Accent3 3 21 4 4" xfId="37356" xr:uid="{F240FEA7-B64D-4FCE-B110-2C2873118A6A}"/>
    <cellStyle name="60% - Accent3 3 21 5" xfId="15898" xr:uid="{F49090BB-52BE-44B9-8668-A9A60D4BCE91}"/>
    <cellStyle name="60% - Accent3 3 21 5 2" xfId="24751" xr:uid="{8AB4890E-1C99-4DA7-8111-6A80B2E11415}"/>
    <cellStyle name="60% - Accent3 3 21 5 2 2" xfId="53428" xr:uid="{010B13C4-B98A-4451-A855-A17302AF6A00}"/>
    <cellStyle name="60% - Accent3 3 21 5 3" xfId="44576" xr:uid="{C9D9B5B5-E99C-40C2-B393-2F2D5FD5BF11}"/>
    <cellStyle name="60% - Accent3 3 21 6" xfId="17457" xr:uid="{1B977187-CE8F-47DD-8D0C-3A581FE4F162}"/>
    <cellStyle name="60% - Accent3 3 21 6 2" xfId="26310" xr:uid="{B83D5B8E-61EE-4C38-A542-6FCC8B0B5366}"/>
    <cellStyle name="60% - Accent3 3 21 6 2 2" xfId="54987" xr:uid="{0F69DB0D-6477-4971-9670-7BD2FB5811AC}"/>
    <cellStyle name="60% - Accent3 3 21 6 3" xfId="46135" xr:uid="{EFCAF2D4-FB72-4480-ADE0-51BC9FA4DC91}"/>
    <cellStyle name="60% - Accent3 3 21 7" xfId="10198" xr:uid="{4D077F0F-6C3A-4502-876A-B07AEBA77C32}"/>
    <cellStyle name="60% - Accent3 3 21 7 2" xfId="27903" xr:uid="{D5E37827-0CDB-491A-B84E-85C119E15301}"/>
    <cellStyle name="60% - Accent3 3 21 7 2 2" xfId="56580" xr:uid="{1C76F9BA-32E8-46F5-B56A-E3DA455F073E}"/>
    <cellStyle name="60% - Accent3 3 21 7 3" xfId="38876" xr:uid="{B53DEBC8-F3EF-4A98-BFD4-8023F81CB670}"/>
    <cellStyle name="60% - Accent3 3 21 8" xfId="19051" xr:uid="{2689427B-33CC-4BD6-A957-593FCC664D97}"/>
    <cellStyle name="60% - Accent3 3 21 8 2" xfId="47728" xr:uid="{6B7B5FEF-34CD-45B6-BCA9-E1A475AF223C}"/>
    <cellStyle name="60% - Accent3 3 21 9" xfId="33171" xr:uid="{B3BA94D6-5EC2-4277-BFAE-077C21F3837A}"/>
    <cellStyle name="60% - Accent3 3 22" xfId="4508" xr:uid="{BFD713BB-268D-4A98-83B7-2A633F0C9F13}"/>
    <cellStyle name="60% - Accent3 3 22 2" xfId="5859" xr:uid="{A9F48447-CA2F-438C-9641-90CE32CA1D1D}"/>
    <cellStyle name="60% - Accent3 3 22 2 2" xfId="11571" xr:uid="{C63F0A11-E3B0-4573-8B5B-F5ECECDBBC2F}"/>
    <cellStyle name="60% - Accent3 3 22 2 2 2" xfId="40249" xr:uid="{3A5B6FA7-5BD3-4CB9-8665-15F1D159D9A5}"/>
    <cellStyle name="60% - Accent3 3 22 2 3" xfId="20424" xr:uid="{FD93BC71-DE25-4719-B6F0-7A203EBE8177}"/>
    <cellStyle name="60% - Accent3 3 22 2 3 2" xfId="49101" xr:uid="{878B5C17-3B65-419D-9C33-59B0C829E1AB}"/>
    <cellStyle name="60% - Accent3 3 22 2 4" xfId="34544" xr:uid="{86BAB106-DB63-471E-9E63-5B8A54F053F5}"/>
    <cellStyle name="60% - Accent3 3 22 3" xfId="7276" xr:uid="{CDF6C4B2-150A-4DEE-A186-3B64C7A7A4D9}"/>
    <cellStyle name="60% - Accent3 3 22 3 2" xfId="12988" xr:uid="{3B1E1EF4-4C16-4C57-AA84-070DE004523E}"/>
    <cellStyle name="60% - Accent3 3 22 3 2 2" xfId="41666" xr:uid="{E99CF7D2-A285-40E1-9B86-2758BC4887F3}"/>
    <cellStyle name="60% - Accent3 3 22 3 3" xfId="21841" xr:uid="{C90C97E1-E495-48E1-BD0F-5D976A54E36A}"/>
    <cellStyle name="60% - Accent3 3 22 3 3 2" xfId="50518" xr:uid="{C90FE989-A61A-4593-82FD-CF53D4E3D6F3}"/>
    <cellStyle name="60% - Accent3 3 22 3 4" xfId="35961" xr:uid="{559DFC7E-B2B7-48A3-A43F-D3A742C1D2A3}"/>
    <cellStyle name="60% - Accent3 3 22 4" xfId="8693" xr:uid="{EB496EE1-9129-4D5C-9FF2-69FF0FB7C297}"/>
    <cellStyle name="60% - Accent3 3 22 4 2" xfId="14405" xr:uid="{2B6F6D89-183A-4249-A762-2672B205D8F9}"/>
    <cellStyle name="60% - Accent3 3 22 4 2 2" xfId="43083" xr:uid="{A8246A5B-F785-4958-B4AF-222E45C14580}"/>
    <cellStyle name="60% - Accent3 3 22 4 3" xfId="23258" xr:uid="{1DFFFFF8-48AC-4DE6-9011-1F2A1DA1683D}"/>
    <cellStyle name="60% - Accent3 3 22 4 3 2" xfId="51935" xr:uid="{13EA5AC7-EAF8-4D08-937D-551C1465C74C}"/>
    <cellStyle name="60% - Accent3 3 22 4 4" xfId="37378" xr:uid="{86E78951-30DA-4D98-9495-BAAE6E744BCF}"/>
    <cellStyle name="60% - Accent3 3 22 5" xfId="15920" xr:uid="{24C5931D-B974-40C6-A124-364CA3BBC71E}"/>
    <cellStyle name="60% - Accent3 3 22 5 2" xfId="24773" xr:uid="{372DF2E9-2F27-4119-AB5F-3BD0D22CD7FA}"/>
    <cellStyle name="60% - Accent3 3 22 5 2 2" xfId="53450" xr:uid="{D8CB2943-5ADB-4598-90A3-559B091C2FAD}"/>
    <cellStyle name="60% - Accent3 3 22 5 3" xfId="44598" xr:uid="{10057C98-4DA1-41AD-9E15-3AEEB9581091}"/>
    <cellStyle name="60% - Accent3 3 22 6" xfId="17479" xr:uid="{1F7B142C-3F41-4A68-85E9-AFE8AAA84EA6}"/>
    <cellStyle name="60% - Accent3 3 22 6 2" xfId="26332" xr:uid="{D0710947-86BA-46C4-BFE3-8894F43E847D}"/>
    <cellStyle name="60% - Accent3 3 22 6 2 2" xfId="55009" xr:uid="{98AEBE7C-25CB-4D32-A2B0-D9D61021A2C7}"/>
    <cellStyle name="60% - Accent3 3 22 6 3" xfId="46157" xr:uid="{5D8FAEB8-F556-40BE-88A6-44883DF1BD54}"/>
    <cellStyle name="60% - Accent3 3 22 7" xfId="10220" xr:uid="{9E183B31-BBB2-4A96-8907-84907A4D9CCF}"/>
    <cellStyle name="60% - Accent3 3 22 7 2" xfId="27925" xr:uid="{999442E3-311C-4AD7-8DAB-D2CD10E8A36F}"/>
    <cellStyle name="60% - Accent3 3 22 7 2 2" xfId="56602" xr:uid="{E2FA22D1-976C-4A63-9B36-8BC70F2E0E4A}"/>
    <cellStyle name="60% - Accent3 3 22 7 3" xfId="38898" xr:uid="{B151390B-9A06-4ADC-A8A4-C11B9A8C294A}"/>
    <cellStyle name="60% - Accent3 3 22 8" xfId="19073" xr:uid="{404B0CBD-9699-4B75-84BB-60C6AD8755B2}"/>
    <cellStyle name="60% - Accent3 3 22 8 2" xfId="47750" xr:uid="{5C75779E-4CF6-4B7C-80EA-2242BA99348C}"/>
    <cellStyle name="60% - Accent3 3 22 9" xfId="33193" xr:uid="{7A202D22-7F34-4E3E-BAC2-D6E52E3A8300}"/>
    <cellStyle name="60% - Accent3 3 23" xfId="4530" xr:uid="{59755130-7667-4560-8600-8A3BF78A73EE}"/>
    <cellStyle name="60% - Accent3 3 23 2" xfId="5881" xr:uid="{01D82CC0-0A65-4264-87C6-D7562C4A8AD1}"/>
    <cellStyle name="60% - Accent3 3 23 2 2" xfId="11593" xr:uid="{F1D42617-BC64-4D68-8C86-1029685C86B3}"/>
    <cellStyle name="60% - Accent3 3 23 2 2 2" xfId="40271" xr:uid="{36B7D1E4-A9A8-428A-A143-E717D78964B8}"/>
    <cellStyle name="60% - Accent3 3 23 2 3" xfId="20446" xr:uid="{AEF4C9D9-838B-411A-80AF-66C6363D6884}"/>
    <cellStyle name="60% - Accent3 3 23 2 3 2" xfId="49123" xr:uid="{823E3AFC-3269-4C7B-AA54-2E901D563FF0}"/>
    <cellStyle name="60% - Accent3 3 23 2 4" xfId="34566" xr:uid="{1A056F36-43EF-4551-B66B-DF4104A81024}"/>
    <cellStyle name="60% - Accent3 3 23 3" xfId="7298" xr:uid="{BC127E77-CAA0-4EE1-994F-15113E499A3D}"/>
    <cellStyle name="60% - Accent3 3 23 3 2" xfId="13010" xr:uid="{181BE194-6E4D-412A-9242-2B5EC7D5767D}"/>
    <cellStyle name="60% - Accent3 3 23 3 2 2" xfId="41688" xr:uid="{82988270-60EE-497F-99D1-8438C208AFDA}"/>
    <cellStyle name="60% - Accent3 3 23 3 3" xfId="21863" xr:uid="{49FFCD3F-3A06-4556-B888-B845403F8DB2}"/>
    <cellStyle name="60% - Accent3 3 23 3 3 2" xfId="50540" xr:uid="{FA767F54-480F-4D20-AA9B-6BC96C686575}"/>
    <cellStyle name="60% - Accent3 3 23 3 4" xfId="35983" xr:uid="{9B9420F6-16B3-4A62-9AE4-56CCE4E090C3}"/>
    <cellStyle name="60% - Accent3 3 23 4" xfId="8715" xr:uid="{2094AD94-8BDF-4CFF-BCC8-A93B84A3CE92}"/>
    <cellStyle name="60% - Accent3 3 23 4 2" xfId="14427" xr:uid="{A5A9CBFD-8F9C-4E3F-B555-DF55DC7C02F8}"/>
    <cellStyle name="60% - Accent3 3 23 4 2 2" xfId="43105" xr:uid="{5AECE1D1-8839-4E54-90DD-2FE146104282}"/>
    <cellStyle name="60% - Accent3 3 23 4 3" xfId="23280" xr:uid="{DE304A0C-1AE2-42BD-AA0D-2477C6E104AF}"/>
    <cellStyle name="60% - Accent3 3 23 4 3 2" xfId="51957" xr:uid="{E2E08DAA-D622-4DC6-833F-D1077BE8EB98}"/>
    <cellStyle name="60% - Accent3 3 23 4 4" xfId="37400" xr:uid="{3467B352-96C5-4902-8591-D2BFC599BDAE}"/>
    <cellStyle name="60% - Accent3 3 23 5" xfId="15942" xr:uid="{9E5A3624-66AB-497B-9633-069B58E102EB}"/>
    <cellStyle name="60% - Accent3 3 23 5 2" xfId="24795" xr:uid="{82920C22-091C-4ACE-8B4B-7F9D71BB027B}"/>
    <cellStyle name="60% - Accent3 3 23 5 2 2" xfId="53472" xr:uid="{6689F07F-2954-4BDB-A38D-42A2EE08F147}"/>
    <cellStyle name="60% - Accent3 3 23 5 3" xfId="44620" xr:uid="{1BEDD1E8-5E26-4046-9152-6F491EC82F4A}"/>
    <cellStyle name="60% - Accent3 3 23 6" xfId="17501" xr:uid="{1BADE243-52BE-415B-9CF8-09920BA40BA1}"/>
    <cellStyle name="60% - Accent3 3 23 6 2" xfId="26354" xr:uid="{1F66CE8A-ECF7-419C-9EDA-33D2105F0C3C}"/>
    <cellStyle name="60% - Accent3 3 23 6 2 2" xfId="55031" xr:uid="{8133CFEE-0628-4A22-935D-F8B832D20E88}"/>
    <cellStyle name="60% - Accent3 3 23 6 3" xfId="46179" xr:uid="{1AB0AA3C-B7A2-402F-A108-26A6D2354ECE}"/>
    <cellStyle name="60% - Accent3 3 23 7" xfId="10242" xr:uid="{C994FDB6-30AB-4F8C-94E6-6F03C9617BE6}"/>
    <cellStyle name="60% - Accent3 3 23 7 2" xfId="27947" xr:uid="{4252D3E8-F571-4A09-A11E-B86ED4EA2668}"/>
    <cellStyle name="60% - Accent3 3 23 7 2 2" xfId="56624" xr:uid="{752FB2DB-F70E-4705-AA80-0AC88050ED9A}"/>
    <cellStyle name="60% - Accent3 3 23 7 3" xfId="38920" xr:uid="{830C2C1A-5AF5-49C8-9DE4-6C164CDF49DE}"/>
    <cellStyle name="60% - Accent3 3 23 8" xfId="19095" xr:uid="{4347BCCD-876A-46C9-BAF0-390586D6E756}"/>
    <cellStyle name="60% - Accent3 3 23 8 2" xfId="47772" xr:uid="{79A98372-1241-4CD4-BCFE-1D9F1E43FD77}"/>
    <cellStyle name="60% - Accent3 3 23 9" xfId="33215" xr:uid="{871695DF-886A-43E0-9DC4-10561ECA5242}"/>
    <cellStyle name="60% - Accent3 3 24" xfId="4552" xr:uid="{12935CF4-CC36-4113-A3B5-BD0EF2A3D2DF}"/>
    <cellStyle name="60% - Accent3 3 24 2" xfId="5903" xr:uid="{3423FCFB-BD9F-4FF2-B5BA-0617EE5E54C5}"/>
    <cellStyle name="60% - Accent3 3 24 2 2" xfId="11615" xr:uid="{70049A92-4B42-40B7-9849-D618702E40A0}"/>
    <cellStyle name="60% - Accent3 3 24 2 2 2" xfId="40293" xr:uid="{C6A9758A-9AE5-400D-8C9A-297C9008CB34}"/>
    <cellStyle name="60% - Accent3 3 24 2 3" xfId="20468" xr:uid="{8F821560-C116-4B9C-8345-053B22807787}"/>
    <cellStyle name="60% - Accent3 3 24 2 3 2" xfId="49145" xr:uid="{E596DF0C-C97E-4A0B-82A4-352F06CDD3E6}"/>
    <cellStyle name="60% - Accent3 3 24 2 4" xfId="34588" xr:uid="{84805E8A-F24B-4488-B1A6-A5C3AD4FC71C}"/>
    <cellStyle name="60% - Accent3 3 24 3" xfId="7320" xr:uid="{83918FC9-0E60-4C2B-BFC9-21EE2633A72E}"/>
    <cellStyle name="60% - Accent3 3 24 3 2" xfId="13032" xr:uid="{A371A7CE-6F2C-4DCA-B6D7-DB0413CE66BA}"/>
    <cellStyle name="60% - Accent3 3 24 3 2 2" xfId="41710" xr:uid="{57E3F8CD-28C8-4C23-B154-A900A247F965}"/>
    <cellStyle name="60% - Accent3 3 24 3 3" xfId="21885" xr:uid="{5A65E696-FF69-4956-9920-64D4F5A7CA2F}"/>
    <cellStyle name="60% - Accent3 3 24 3 3 2" xfId="50562" xr:uid="{5E00A879-06F2-4B35-8493-6B5D7C865CB8}"/>
    <cellStyle name="60% - Accent3 3 24 3 4" xfId="36005" xr:uid="{E02CDCA6-72A4-4E8F-9ECB-A5E2AA78DAF9}"/>
    <cellStyle name="60% - Accent3 3 24 4" xfId="8737" xr:uid="{E9120F47-8E1A-487D-9AA0-ACFA750017D1}"/>
    <cellStyle name="60% - Accent3 3 24 4 2" xfId="14449" xr:uid="{67F77AA3-7BDD-4B45-BE6B-A1CD8896AFD4}"/>
    <cellStyle name="60% - Accent3 3 24 4 2 2" xfId="43127" xr:uid="{A586F5A3-A5CE-4422-9A5D-4C38D140E02A}"/>
    <cellStyle name="60% - Accent3 3 24 4 3" xfId="23302" xr:uid="{161C175D-AEA4-472C-B600-6C2870CF5659}"/>
    <cellStyle name="60% - Accent3 3 24 4 3 2" xfId="51979" xr:uid="{94C634B1-A865-4C00-8B5C-84D415B673DB}"/>
    <cellStyle name="60% - Accent3 3 24 4 4" xfId="37422" xr:uid="{4794D2D1-E5F5-42FD-8944-529C6E3E675B}"/>
    <cellStyle name="60% - Accent3 3 24 5" xfId="15964" xr:uid="{013D7988-FE16-4758-AB70-CE9FC706E29B}"/>
    <cellStyle name="60% - Accent3 3 24 5 2" xfId="24817" xr:uid="{19D9BDA8-6D67-42BE-9488-8A871A502DB8}"/>
    <cellStyle name="60% - Accent3 3 24 5 2 2" xfId="53494" xr:uid="{E623CE6D-BC00-4345-94C8-592CAC2FBEC4}"/>
    <cellStyle name="60% - Accent3 3 24 5 3" xfId="44642" xr:uid="{2FDF3B4E-4BFA-4078-8A2F-A20FD2743D30}"/>
    <cellStyle name="60% - Accent3 3 24 6" xfId="17523" xr:uid="{602DA330-7B3F-4A4D-A102-328C8C5DA10D}"/>
    <cellStyle name="60% - Accent3 3 24 6 2" xfId="26376" xr:uid="{F9B9BCB0-6308-4C51-B1B9-06EECC9E905A}"/>
    <cellStyle name="60% - Accent3 3 24 6 2 2" xfId="55053" xr:uid="{8C2A1CC3-B127-43EA-B6C7-6116A1335898}"/>
    <cellStyle name="60% - Accent3 3 24 6 3" xfId="46201" xr:uid="{06C8EF02-898D-4899-87A8-12350A94F759}"/>
    <cellStyle name="60% - Accent3 3 24 7" xfId="10264" xr:uid="{0CF225C6-5902-417A-97D2-3BCD17772AA4}"/>
    <cellStyle name="60% - Accent3 3 24 7 2" xfId="27969" xr:uid="{E5510241-5C6E-4871-A890-9611DEA71E0B}"/>
    <cellStyle name="60% - Accent3 3 24 7 2 2" xfId="56646" xr:uid="{ED9266C5-3FD4-4B8A-A677-9BFDF28B1908}"/>
    <cellStyle name="60% - Accent3 3 24 7 3" xfId="38942" xr:uid="{136BC37F-B68A-418A-90F6-CFBE696C6597}"/>
    <cellStyle name="60% - Accent3 3 24 8" xfId="19117" xr:uid="{7BED0BFA-9FC1-470D-8975-B0DD62F05589}"/>
    <cellStyle name="60% - Accent3 3 24 8 2" xfId="47794" xr:uid="{3116E008-1EA7-41FF-B18D-70A836344375}"/>
    <cellStyle name="60% - Accent3 3 24 9" xfId="33237" xr:uid="{9A419BA2-6976-4985-ACCA-890AD77D3A0D}"/>
    <cellStyle name="60% - Accent3 3 25" xfId="4574" xr:uid="{6C55FB62-B36C-4913-B122-63A941BFC540}"/>
    <cellStyle name="60% - Accent3 3 25 2" xfId="5925" xr:uid="{2420342D-8FC7-4415-9CD6-0DA1A404676F}"/>
    <cellStyle name="60% - Accent3 3 25 2 2" xfId="11637" xr:uid="{B54F7DFB-3764-4D9B-9ABE-ED14860C5770}"/>
    <cellStyle name="60% - Accent3 3 25 2 2 2" xfId="40315" xr:uid="{BFD8B099-24C2-4403-A7F0-51E7DB6EAF5D}"/>
    <cellStyle name="60% - Accent3 3 25 2 3" xfId="20490" xr:uid="{64E27AD8-E41B-4398-9C58-88F59C331CD1}"/>
    <cellStyle name="60% - Accent3 3 25 2 3 2" xfId="49167" xr:uid="{AA0F43A0-3CF1-4871-848E-A210F28809E3}"/>
    <cellStyle name="60% - Accent3 3 25 2 4" xfId="34610" xr:uid="{CD710053-F35D-4951-81AB-5ED50618EA39}"/>
    <cellStyle name="60% - Accent3 3 25 3" xfId="7342" xr:uid="{13AAB737-3399-4FAF-8D09-B107A434A96A}"/>
    <cellStyle name="60% - Accent3 3 25 3 2" xfId="13054" xr:uid="{C48B5919-6509-4D2E-B35D-ADC49C3511CA}"/>
    <cellStyle name="60% - Accent3 3 25 3 2 2" xfId="41732" xr:uid="{A0459F50-A085-4E48-9908-F62C27AF3483}"/>
    <cellStyle name="60% - Accent3 3 25 3 3" xfId="21907" xr:uid="{412AD191-06FC-4030-8B33-B75A3FBAF498}"/>
    <cellStyle name="60% - Accent3 3 25 3 3 2" xfId="50584" xr:uid="{8B088ABC-6D01-4637-951D-2CC63511D3A5}"/>
    <cellStyle name="60% - Accent3 3 25 3 4" xfId="36027" xr:uid="{D2C12ACF-9E79-417B-9444-2B9DCF27A122}"/>
    <cellStyle name="60% - Accent3 3 25 4" xfId="8759" xr:uid="{B70ECF88-5263-40AC-ACCB-8EA9D74E7D42}"/>
    <cellStyle name="60% - Accent3 3 25 4 2" xfId="14471" xr:uid="{1A1DD1C0-53C1-4A9D-A8DD-C21D748D5028}"/>
    <cellStyle name="60% - Accent3 3 25 4 2 2" xfId="43149" xr:uid="{77BA279E-BAEE-45B9-B46B-86E49D3DF866}"/>
    <cellStyle name="60% - Accent3 3 25 4 3" xfId="23324" xr:uid="{33B2B777-4CAC-4AFE-AEEC-A656A1CC3EAE}"/>
    <cellStyle name="60% - Accent3 3 25 4 3 2" xfId="52001" xr:uid="{6C08C99E-AFE5-4D33-8272-688746F5669D}"/>
    <cellStyle name="60% - Accent3 3 25 4 4" xfId="37444" xr:uid="{B2CC8836-AB40-444C-805B-D79A5F0F419E}"/>
    <cellStyle name="60% - Accent3 3 25 5" xfId="15986" xr:uid="{083391F7-4065-4317-ACD4-B2A3E765B26B}"/>
    <cellStyle name="60% - Accent3 3 25 5 2" xfId="24839" xr:uid="{0B7F4A24-47DD-49F6-B173-853568C6DE10}"/>
    <cellStyle name="60% - Accent3 3 25 5 2 2" xfId="53516" xr:uid="{ACECE315-9E7D-4F10-9D3D-F90DC98A5598}"/>
    <cellStyle name="60% - Accent3 3 25 5 3" xfId="44664" xr:uid="{90AC85CA-84BA-40F9-911D-4252E4669C62}"/>
    <cellStyle name="60% - Accent3 3 25 6" xfId="17545" xr:uid="{4524F682-4B70-4AA5-B59D-1EA594480517}"/>
    <cellStyle name="60% - Accent3 3 25 6 2" xfId="26398" xr:uid="{EA1278AE-4D65-4CC1-B59A-8DA2071E5855}"/>
    <cellStyle name="60% - Accent3 3 25 6 2 2" xfId="55075" xr:uid="{48084D77-FEAA-4E6B-8EEF-58EAB6044C5A}"/>
    <cellStyle name="60% - Accent3 3 25 6 3" xfId="46223" xr:uid="{7D34323B-DCAA-4BC5-8CEB-6D83B81F4FD1}"/>
    <cellStyle name="60% - Accent3 3 25 7" xfId="10286" xr:uid="{80A074EA-EF47-4104-936E-B065D39E7268}"/>
    <cellStyle name="60% - Accent3 3 25 7 2" xfId="27991" xr:uid="{92F8D614-74E3-4F4F-900A-4888E34F32F0}"/>
    <cellStyle name="60% - Accent3 3 25 7 2 2" xfId="56668" xr:uid="{125D925E-ACB0-4CA7-98DC-0151403C42E7}"/>
    <cellStyle name="60% - Accent3 3 25 7 3" xfId="38964" xr:uid="{E6205341-F9E1-4551-9266-2B1F01059CA2}"/>
    <cellStyle name="60% - Accent3 3 25 8" xfId="19139" xr:uid="{373A23CE-6415-48B6-9E91-65EACB3CAF84}"/>
    <cellStyle name="60% - Accent3 3 25 8 2" xfId="47816" xr:uid="{4CF2CFD2-CD9E-4876-8C88-3E807C4CCEAF}"/>
    <cellStyle name="60% - Accent3 3 25 9" xfId="33259" xr:uid="{0C5DB1BF-9FF0-4A71-8971-663F922411F7}"/>
    <cellStyle name="60% - Accent3 3 26" xfId="4596" xr:uid="{BAA0F537-8A75-4044-B7C5-AFD4173CDEFB}"/>
    <cellStyle name="60% - Accent3 3 26 2" xfId="5947" xr:uid="{5F2BFE88-399A-4E61-AF57-BE9F883CC8FF}"/>
    <cellStyle name="60% - Accent3 3 26 2 2" xfId="11659" xr:uid="{60E62DE4-056B-4A88-8E2C-4F96F7DAEA5F}"/>
    <cellStyle name="60% - Accent3 3 26 2 2 2" xfId="40337" xr:uid="{C6126295-C4AC-45BD-942E-D690502E3379}"/>
    <cellStyle name="60% - Accent3 3 26 2 3" xfId="20512" xr:uid="{3D3998BB-9C76-4073-9BA6-26B13A9891F2}"/>
    <cellStyle name="60% - Accent3 3 26 2 3 2" xfId="49189" xr:uid="{A2CBEAB2-8393-4EA4-94AF-329999A7AE62}"/>
    <cellStyle name="60% - Accent3 3 26 2 4" xfId="34632" xr:uid="{1A2DE02F-0D45-400D-92E2-EC0B41810E64}"/>
    <cellStyle name="60% - Accent3 3 26 3" xfId="7364" xr:uid="{976D8814-9C74-4F58-90B9-18AE0E90F622}"/>
    <cellStyle name="60% - Accent3 3 26 3 2" xfId="13076" xr:uid="{700C088A-B8D0-413F-BEE2-4D8C75DAC71C}"/>
    <cellStyle name="60% - Accent3 3 26 3 2 2" xfId="41754" xr:uid="{E2232C92-DA49-4412-89D7-75DAFE178332}"/>
    <cellStyle name="60% - Accent3 3 26 3 3" xfId="21929" xr:uid="{CB56BE15-118A-4CAD-A494-1DA1F37C226C}"/>
    <cellStyle name="60% - Accent3 3 26 3 3 2" xfId="50606" xr:uid="{0AB30A77-809D-40D8-AE39-46B8BAA5DA25}"/>
    <cellStyle name="60% - Accent3 3 26 3 4" xfId="36049" xr:uid="{6F625CB0-CD22-4A05-B923-0EBC30C468E4}"/>
    <cellStyle name="60% - Accent3 3 26 4" xfId="8781" xr:uid="{9C7D4FDA-AC46-4E5C-89F6-A60B11B0A3E1}"/>
    <cellStyle name="60% - Accent3 3 26 4 2" xfId="14493" xr:uid="{0935B017-D844-4CA1-8812-8B60EF19C995}"/>
    <cellStyle name="60% - Accent3 3 26 4 2 2" xfId="43171" xr:uid="{C70B41CA-AD6B-4EF4-BD99-75ECF0FF9DF1}"/>
    <cellStyle name="60% - Accent3 3 26 4 3" xfId="23346" xr:uid="{E53D2B15-A61E-4C70-8E5A-59E18D5C8993}"/>
    <cellStyle name="60% - Accent3 3 26 4 3 2" xfId="52023" xr:uid="{392365AC-68E9-45C6-BB80-FC21A016D7BD}"/>
    <cellStyle name="60% - Accent3 3 26 4 4" xfId="37466" xr:uid="{BBF9040A-A1C2-4B7B-9B36-EE5A5966AADD}"/>
    <cellStyle name="60% - Accent3 3 26 5" xfId="16008" xr:uid="{05D1258B-F10F-49F5-9183-8B66F47A2B28}"/>
    <cellStyle name="60% - Accent3 3 26 5 2" xfId="24861" xr:uid="{988DCDB9-CE26-47A1-9D1E-79E718DC40DB}"/>
    <cellStyle name="60% - Accent3 3 26 5 2 2" xfId="53538" xr:uid="{832DB35B-2A82-415E-9A2A-867608DCE9BD}"/>
    <cellStyle name="60% - Accent3 3 26 5 3" xfId="44686" xr:uid="{96A9F09A-877F-4E35-8F89-00AAFB5BF012}"/>
    <cellStyle name="60% - Accent3 3 26 6" xfId="17567" xr:uid="{E25D46F5-729B-45E7-A5A2-99475D8AC31F}"/>
    <cellStyle name="60% - Accent3 3 26 6 2" xfId="26420" xr:uid="{EDADC13B-A0D9-4B47-AB0F-50543132D219}"/>
    <cellStyle name="60% - Accent3 3 26 6 2 2" xfId="55097" xr:uid="{E7EFD6EB-2C6A-4D2F-81C9-77D4EB5D3A84}"/>
    <cellStyle name="60% - Accent3 3 26 6 3" xfId="46245" xr:uid="{E10AD6E2-16DA-4DF0-B88F-17A6120E485A}"/>
    <cellStyle name="60% - Accent3 3 26 7" xfId="10308" xr:uid="{7AFA5742-A934-4957-A7DE-3E1A4098A092}"/>
    <cellStyle name="60% - Accent3 3 26 7 2" xfId="28013" xr:uid="{B0FA2D94-B72A-47AA-87C8-5B8B6F7DF7BD}"/>
    <cellStyle name="60% - Accent3 3 26 7 2 2" xfId="56690" xr:uid="{50D900AE-0909-4626-88D1-E72CDF7F45B8}"/>
    <cellStyle name="60% - Accent3 3 26 7 3" xfId="38986" xr:uid="{36FC7802-C3F1-4AD3-92C0-2202086CB636}"/>
    <cellStyle name="60% - Accent3 3 26 8" xfId="19161" xr:uid="{9C39FFBB-E786-4D43-9753-7D270A34E1BD}"/>
    <cellStyle name="60% - Accent3 3 26 8 2" xfId="47838" xr:uid="{629045B9-1A14-4277-9D3F-3AFB197002F8}"/>
    <cellStyle name="60% - Accent3 3 26 9" xfId="33281" xr:uid="{C34EB1FE-578D-4F83-B95F-AD5680F9D47E}"/>
    <cellStyle name="60% - Accent3 3 27" xfId="4618" xr:uid="{E64EE278-89F1-4A99-AD6A-3BA70BBCF7CC}"/>
    <cellStyle name="60% - Accent3 3 27 2" xfId="5969" xr:uid="{7EFEA561-8E8B-44BF-AC68-0DAE250827D2}"/>
    <cellStyle name="60% - Accent3 3 27 2 2" xfId="11681" xr:uid="{1D0EC414-E55D-47EE-89FF-437973F550F9}"/>
    <cellStyle name="60% - Accent3 3 27 2 2 2" xfId="40359" xr:uid="{F8FEFBFC-7A46-4B58-B26F-2F182E7B5994}"/>
    <cellStyle name="60% - Accent3 3 27 2 3" xfId="20534" xr:uid="{2B2ACBD0-2431-40EA-8FC5-E99AEA04BE77}"/>
    <cellStyle name="60% - Accent3 3 27 2 3 2" xfId="49211" xr:uid="{272FDC59-E0DC-4F70-A957-44BABA9F315E}"/>
    <cellStyle name="60% - Accent3 3 27 2 4" xfId="34654" xr:uid="{D477CA56-F0BC-44C9-BCB3-DA7ECE340333}"/>
    <cellStyle name="60% - Accent3 3 27 3" xfId="7386" xr:uid="{AE82EFF4-2F1E-4984-B34E-9CA00E4C95B1}"/>
    <cellStyle name="60% - Accent3 3 27 3 2" xfId="13098" xr:uid="{242F076C-BC26-432A-9FDC-8671F21BD027}"/>
    <cellStyle name="60% - Accent3 3 27 3 2 2" xfId="41776" xr:uid="{DDABD342-B7A1-4B4C-B5D3-1F94009AF9B6}"/>
    <cellStyle name="60% - Accent3 3 27 3 3" xfId="21951" xr:uid="{58EBC1DA-8D1C-436F-B5A2-5C9B56CE40F6}"/>
    <cellStyle name="60% - Accent3 3 27 3 3 2" xfId="50628" xr:uid="{923501B3-36A7-47B2-9118-3EFC04D7702A}"/>
    <cellStyle name="60% - Accent3 3 27 3 4" xfId="36071" xr:uid="{BFEC2B3A-884A-4A1E-8320-F70E163B8264}"/>
    <cellStyle name="60% - Accent3 3 27 4" xfId="8803" xr:uid="{5B19BDD8-28B0-4A8B-829E-D4A116DBF8EF}"/>
    <cellStyle name="60% - Accent3 3 27 4 2" xfId="14515" xr:uid="{9DF47254-A506-46EA-81B7-08C0C804889A}"/>
    <cellStyle name="60% - Accent3 3 27 4 2 2" xfId="43193" xr:uid="{2A8F94FC-4B29-4ABC-B3D1-51555DE40967}"/>
    <cellStyle name="60% - Accent3 3 27 4 3" xfId="23368" xr:uid="{49DA4118-5EB1-40B3-A508-D669A84DFE12}"/>
    <cellStyle name="60% - Accent3 3 27 4 3 2" xfId="52045" xr:uid="{B6A05918-247C-45B8-B8FF-DE14E1B929D1}"/>
    <cellStyle name="60% - Accent3 3 27 4 4" xfId="37488" xr:uid="{38AE7BB7-349E-4DB4-8CA4-1FD2CB57C45A}"/>
    <cellStyle name="60% - Accent3 3 27 5" xfId="16030" xr:uid="{50CA27E0-B26D-47D9-BB89-DF8257303944}"/>
    <cellStyle name="60% - Accent3 3 27 5 2" xfId="24883" xr:uid="{C92F049F-6BAD-4846-B49D-F6274C9F53F0}"/>
    <cellStyle name="60% - Accent3 3 27 5 2 2" xfId="53560" xr:uid="{70995980-D03D-4709-A444-4E8AA2C01FF1}"/>
    <cellStyle name="60% - Accent3 3 27 5 3" xfId="44708" xr:uid="{BCF9C0BF-0AF9-4C25-B509-4FB74E5E0E15}"/>
    <cellStyle name="60% - Accent3 3 27 6" xfId="17589" xr:uid="{8FF2F5D2-485A-4AD7-AB50-6497A88693E0}"/>
    <cellStyle name="60% - Accent3 3 27 6 2" xfId="26442" xr:uid="{49292326-F587-4823-BCEB-29A4C8039FFF}"/>
    <cellStyle name="60% - Accent3 3 27 6 2 2" xfId="55119" xr:uid="{AEDE066F-3A56-4682-9941-5F2AEA598C41}"/>
    <cellStyle name="60% - Accent3 3 27 6 3" xfId="46267" xr:uid="{6970D61C-DC89-448C-B78E-9F72EB3543BD}"/>
    <cellStyle name="60% - Accent3 3 27 7" xfId="10330" xr:uid="{13143EDD-E8D3-4DD2-ABD8-77F3A999113B}"/>
    <cellStyle name="60% - Accent3 3 27 7 2" xfId="28035" xr:uid="{8E92DEFF-7152-4479-84A9-921835C3EF04}"/>
    <cellStyle name="60% - Accent3 3 27 7 2 2" xfId="56712" xr:uid="{46F5A6FF-CC57-4A2F-A9F3-A46D704ED44E}"/>
    <cellStyle name="60% - Accent3 3 27 7 3" xfId="39008" xr:uid="{A04E2EED-A993-4456-B928-835787CFEBBE}"/>
    <cellStyle name="60% - Accent3 3 27 8" xfId="19183" xr:uid="{4C607858-DA2E-43FB-BCD4-80EC911D107D}"/>
    <cellStyle name="60% - Accent3 3 27 8 2" xfId="47860" xr:uid="{E340E987-3B3E-43D4-B359-BF8697A6B69F}"/>
    <cellStyle name="60% - Accent3 3 27 9" xfId="33303" xr:uid="{1B07A305-5918-4715-9DCD-50129DCAD10D}"/>
    <cellStyle name="60% - Accent3 3 28" xfId="4640" xr:uid="{0DF67201-FDA2-456F-9722-B7DE3D30C35F}"/>
    <cellStyle name="60% - Accent3 3 28 2" xfId="5991" xr:uid="{01FC4D51-7237-49B8-9C4C-72DBDF990341}"/>
    <cellStyle name="60% - Accent3 3 28 2 2" xfId="11703" xr:uid="{09A4514D-7FCC-477D-9FA1-D7636572E980}"/>
    <cellStyle name="60% - Accent3 3 28 2 2 2" xfId="40381" xr:uid="{45480D2D-BDFF-42B7-95A6-B159785CCB0E}"/>
    <cellStyle name="60% - Accent3 3 28 2 3" xfId="20556" xr:uid="{9F352390-0370-4CA9-ABE3-3793A5DD88C3}"/>
    <cellStyle name="60% - Accent3 3 28 2 3 2" xfId="49233" xr:uid="{F1CE9585-8773-4D3C-80B1-BB5822E55CE3}"/>
    <cellStyle name="60% - Accent3 3 28 2 4" xfId="34676" xr:uid="{CB0C9F0C-88E1-4AC9-A7D7-7BA7FAA5DE28}"/>
    <cellStyle name="60% - Accent3 3 28 3" xfId="7408" xr:uid="{5732D3B9-84D9-4315-BABC-3E714621B8D3}"/>
    <cellStyle name="60% - Accent3 3 28 3 2" xfId="13120" xr:uid="{AAEF6335-2FC9-4964-B8EE-90A10966ED0C}"/>
    <cellStyle name="60% - Accent3 3 28 3 2 2" xfId="41798" xr:uid="{2A44BA0B-8691-4E67-8E5F-ADA8E0D16578}"/>
    <cellStyle name="60% - Accent3 3 28 3 3" xfId="21973" xr:uid="{177C884F-46B4-4B0B-A374-C297604A4B83}"/>
    <cellStyle name="60% - Accent3 3 28 3 3 2" xfId="50650" xr:uid="{40EDC600-1025-43F2-8D85-8A3689A07361}"/>
    <cellStyle name="60% - Accent3 3 28 3 4" xfId="36093" xr:uid="{5E257D67-550C-443B-B6DF-EF233A929796}"/>
    <cellStyle name="60% - Accent3 3 28 4" xfId="8825" xr:uid="{B8F092AB-106F-4141-BD53-2DFDB96567AE}"/>
    <cellStyle name="60% - Accent3 3 28 4 2" xfId="14537" xr:uid="{AC563FB8-BFE0-490F-9ED8-BE5A9C1787A9}"/>
    <cellStyle name="60% - Accent3 3 28 4 2 2" xfId="43215" xr:uid="{8DA36DF8-0B2D-451A-BD8B-947428FC06E0}"/>
    <cellStyle name="60% - Accent3 3 28 4 3" xfId="23390" xr:uid="{96F02136-2C25-419D-97D4-5304D7409F61}"/>
    <cellStyle name="60% - Accent3 3 28 4 3 2" xfId="52067" xr:uid="{30B592EE-E374-4D05-B631-48114090D5D5}"/>
    <cellStyle name="60% - Accent3 3 28 4 4" xfId="37510" xr:uid="{8ACA7B02-F146-4E95-82B8-0F7239828565}"/>
    <cellStyle name="60% - Accent3 3 28 5" xfId="16052" xr:uid="{62D5D29E-666C-437B-80F2-F61E79275737}"/>
    <cellStyle name="60% - Accent3 3 28 5 2" xfId="24905" xr:uid="{EEDDB5B8-640E-4FDD-B605-9A3412A615C7}"/>
    <cellStyle name="60% - Accent3 3 28 5 2 2" xfId="53582" xr:uid="{7675B77B-FCDC-465C-8046-3369691BFE6B}"/>
    <cellStyle name="60% - Accent3 3 28 5 3" xfId="44730" xr:uid="{F26681E3-6187-4BAD-A1ED-2AA38806316D}"/>
    <cellStyle name="60% - Accent3 3 28 6" xfId="17611" xr:uid="{09306448-1D2E-4C21-AC03-74682DF4583F}"/>
    <cellStyle name="60% - Accent3 3 28 6 2" xfId="26464" xr:uid="{0F90DD28-10AF-422C-A7BF-16CAE6E09D76}"/>
    <cellStyle name="60% - Accent3 3 28 6 2 2" xfId="55141" xr:uid="{43B87D83-0F83-4459-9E49-379DD1E7EDA9}"/>
    <cellStyle name="60% - Accent3 3 28 6 3" xfId="46289" xr:uid="{EB880083-8576-41EE-AB7A-D3E7C59824CA}"/>
    <cellStyle name="60% - Accent3 3 28 7" xfId="10352" xr:uid="{E4D584EC-ACC1-4847-BE7F-1E965C19C8FB}"/>
    <cellStyle name="60% - Accent3 3 28 7 2" xfId="28057" xr:uid="{AA696AD3-3EE1-4259-9968-4129F2C56847}"/>
    <cellStyle name="60% - Accent3 3 28 7 2 2" xfId="56734" xr:uid="{66901366-BCDE-4251-8F5B-81FEB3AA62B0}"/>
    <cellStyle name="60% - Accent3 3 28 7 3" xfId="39030" xr:uid="{0CAA2078-5FBC-4739-871D-62FE2FDE389B}"/>
    <cellStyle name="60% - Accent3 3 28 8" xfId="19205" xr:uid="{42A13669-2A8E-47B9-852E-AA396742CE0B}"/>
    <cellStyle name="60% - Accent3 3 28 8 2" xfId="47882" xr:uid="{A0D58B34-6FEB-4844-A758-49CA7C2D730C}"/>
    <cellStyle name="60% - Accent3 3 28 9" xfId="33325" xr:uid="{124CE20F-8D4B-4245-A0AE-BB7D1093C920}"/>
    <cellStyle name="60% - Accent3 3 29" xfId="4662" xr:uid="{67D61001-2F5E-4DFD-BE27-40A03F0E2650}"/>
    <cellStyle name="60% - Accent3 3 29 2" xfId="6013" xr:uid="{44EAE607-20AF-455A-AB56-EE1C2228F47C}"/>
    <cellStyle name="60% - Accent3 3 29 2 2" xfId="11725" xr:uid="{055B10CC-03CA-4218-B038-3B119B1FCF59}"/>
    <cellStyle name="60% - Accent3 3 29 2 2 2" xfId="40403" xr:uid="{0EFE4D47-F9BB-4FED-B5D2-E096C4558EBA}"/>
    <cellStyle name="60% - Accent3 3 29 2 3" xfId="20578" xr:uid="{4C5F0A69-82AF-45BA-B60B-696971C90AB6}"/>
    <cellStyle name="60% - Accent3 3 29 2 3 2" xfId="49255" xr:uid="{47C2E4EA-A1E9-43F1-BC0C-8E173C85271C}"/>
    <cellStyle name="60% - Accent3 3 29 2 4" xfId="34698" xr:uid="{CD3B6B35-9F17-4334-8F77-06327E91B349}"/>
    <cellStyle name="60% - Accent3 3 29 3" xfId="7430" xr:uid="{D2374C84-096E-46D0-A803-EE8929F99D67}"/>
    <cellStyle name="60% - Accent3 3 29 3 2" xfId="13142" xr:uid="{23DE8CD7-4DD7-4F15-9580-808AD4B8E416}"/>
    <cellStyle name="60% - Accent3 3 29 3 2 2" xfId="41820" xr:uid="{3732635D-3FA9-4D6F-AD3B-F7F00EF1552C}"/>
    <cellStyle name="60% - Accent3 3 29 3 3" xfId="21995" xr:uid="{F53C5AED-773F-4F3B-BFDA-9951FC18CD40}"/>
    <cellStyle name="60% - Accent3 3 29 3 3 2" xfId="50672" xr:uid="{933E5649-3161-450C-9AE8-4C7BB5B91AFE}"/>
    <cellStyle name="60% - Accent3 3 29 3 4" xfId="36115" xr:uid="{3E4A8EAA-6DB4-4AA4-9F38-E1AC8BAE67E7}"/>
    <cellStyle name="60% - Accent3 3 29 4" xfId="8847" xr:uid="{7AC6C36B-6520-4CF9-9E03-780AE04DAE52}"/>
    <cellStyle name="60% - Accent3 3 29 4 2" xfId="14559" xr:uid="{386594F3-FCAB-43EC-B899-63480A801EC0}"/>
    <cellStyle name="60% - Accent3 3 29 4 2 2" xfId="43237" xr:uid="{83542A8F-C577-47F4-AB84-2D0C629D6979}"/>
    <cellStyle name="60% - Accent3 3 29 4 3" xfId="23412" xr:uid="{8F1E82D3-3428-41ED-97AD-0825EC5FE049}"/>
    <cellStyle name="60% - Accent3 3 29 4 3 2" xfId="52089" xr:uid="{F1C3790E-E205-4658-9257-28F3125831C7}"/>
    <cellStyle name="60% - Accent3 3 29 4 4" xfId="37532" xr:uid="{26F29D3A-6E33-49E8-ACD0-FC9158D13A55}"/>
    <cellStyle name="60% - Accent3 3 29 5" xfId="16074" xr:uid="{15DA18ED-03B1-4518-BB47-1AAC29BD470C}"/>
    <cellStyle name="60% - Accent3 3 29 5 2" xfId="24927" xr:uid="{16278F65-D40B-4885-A695-6122872C3FF7}"/>
    <cellStyle name="60% - Accent3 3 29 5 2 2" xfId="53604" xr:uid="{642B8B78-46A5-49CD-A4EB-4CDD9E6967D9}"/>
    <cellStyle name="60% - Accent3 3 29 5 3" xfId="44752" xr:uid="{ABA6014E-E09A-496C-903B-368AFEE9969F}"/>
    <cellStyle name="60% - Accent3 3 29 6" xfId="17633" xr:uid="{2E482550-0079-453B-AA7B-2A06EF3BCE21}"/>
    <cellStyle name="60% - Accent3 3 29 6 2" xfId="26486" xr:uid="{899527FD-C1D3-4BE8-9D02-8453865A16D4}"/>
    <cellStyle name="60% - Accent3 3 29 6 2 2" xfId="55163" xr:uid="{EA3D7988-B1A5-4AC2-ADC7-598164261DB4}"/>
    <cellStyle name="60% - Accent3 3 29 6 3" xfId="46311" xr:uid="{A329E13B-E8A5-433B-94B4-B215EDAE2244}"/>
    <cellStyle name="60% - Accent3 3 29 7" xfId="10374" xr:uid="{E00CD393-0B26-440B-B7B1-CD5F7FD15101}"/>
    <cellStyle name="60% - Accent3 3 29 7 2" xfId="28079" xr:uid="{3BA474F5-A00B-413C-9D3A-B6FB0E8CB375}"/>
    <cellStyle name="60% - Accent3 3 29 7 2 2" xfId="56756" xr:uid="{AFB7B77E-BC5B-455D-BAFA-B9ADF9A62369}"/>
    <cellStyle name="60% - Accent3 3 29 7 3" xfId="39052" xr:uid="{A48ADE2F-325C-4BEF-9E06-9DB645C21B73}"/>
    <cellStyle name="60% - Accent3 3 29 8" xfId="19227" xr:uid="{796F94C2-A88F-4099-858E-84A5CC394B36}"/>
    <cellStyle name="60% - Accent3 3 29 8 2" xfId="47904" xr:uid="{73AC584D-D4F1-48F3-8606-1F402DEF2ADF}"/>
    <cellStyle name="60% - Accent3 3 29 9" xfId="33347" xr:uid="{8CE86749-DA3D-4437-96AD-2DD4A1FA3D9A}"/>
    <cellStyle name="60% - Accent3 3 3" xfId="285" xr:uid="{B474A742-48A8-4E43-8491-EC36C6486D64}"/>
    <cellStyle name="60% - Accent3 3 3 10" xfId="4090" xr:uid="{878048A1-E3D2-4F83-9B2C-256ACD911808}"/>
    <cellStyle name="60% - Accent3 3 3 10 2" xfId="32775" xr:uid="{891E59E0-A625-4423-A470-7156C83540B4}"/>
    <cellStyle name="60% - Accent3 3 3 11" xfId="9802" xr:uid="{BEFA8B5E-E682-4B1D-B5A9-A3E0FDAF222C}"/>
    <cellStyle name="60% - Accent3 3 3 11 2" xfId="38480" xr:uid="{08145D12-86F7-4386-AEF3-33E91CD58157}"/>
    <cellStyle name="60% - Accent3 3 3 12" xfId="18655" xr:uid="{1863B091-F041-44EC-B2BA-5006F6C67072}"/>
    <cellStyle name="60% - Accent3 3 3 12 2" xfId="47332" xr:uid="{20030A86-8068-42FD-9B1D-471013862E26}"/>
    <cellStyle name="60% - Accent3 3 3 13" xfId="29199" xr:uid="{D9DB7CED-BCE2-4744-984C-4B0419622B1E}"/>
    <cellStyle name="60% - Accent3 3 3 2" xfId="360" xr:uid="{F0B6A3D4-11A7-4838-989C-796F02DAE0FD}"/>
    <cellStyle name="60% - Accent3 3 3 2 2" xfId="2327" xr:uid="{B13A19C2-C548-4F65-9726-7C5E0D537E48}"/>
    <cellStyle name="60% - Accent3 3 3 2 2 2" xfId="31067" xr:uid="{1EF4E07A-B215-4BCB-A812-B72D1864BAF0}"/>
    <cellStyle name="60% - Accent3 3 3 2 3" xfId="5441" xr:uid="{94CF633B-5620-410E-B86F-DA037A077F9B}"/>
    <cellStyle name="60% - Accent3 3 3 2 3 2" xfId="34126" xr:uid="{EDF680EE-33BF-43D8-81AA-07FB05FC8659}"/>
    <cellStyle name="60% - Accent3 3 3 2 4" xfId="11153" xr:uid="{1829BD3C-E2F4-46AC-862F-1B39230A1B75}"/>
    <cellStyle name="60% - Accent3 3 3 2 4 2" xfId="39831" xr:uid="{975E39C9-0F91-4EE1-A705-57D5F99C6AB1}"/>
    <cellStyle name="60% - Accent3 3 3 2 5" xfId="20006" xr:uid="{7CB138F7-9C2E-4A48-8DDF-48D22E9F3D2E}"/>
    <cellStyle name="60% - Accent3 3 3 2 5 2" xfId="48683" xr:uid="{6D02D398-067F-4398-955E-F5A888EF28D8}"/>
    <cellStyle name="60% - Accent3 3 3 2 6" xfId="29274" xr:uid="{D35F3ED0-F9A1-4E5F-8FFD-DB5324652C4F}"/>
    <cellStyle name="60% - Accent3 3 3 3" xfId="469" xr:uid="{A53BE9E2-CDA3-403E-8FBC-127A82D44DCD}"/>
    <cellStyle name="60% - Accent3 3 3 3 2" xfId="2423" xr:uid="{5554AECA-DC02-4454-9AFD-4CEDBF466E8F}"/>
    <cellStyle name="60% - Accent3 3 3 3 2 2" xfId="31163" xr:uid="{6F347F0B-8AFC-413F-B547-732D6B45AF1B}"/>
    <cellStyle name="60% - Accent3 3 3 3 3" xfId="6858" xr:uid="{4C7BEB6B-1F34-4DA8-957D-BA313631D451}"/>
    <cellStyle name="60% - Accent3 3 3 3 3 2" xfId="35543" xr:uid="{4C3747D9-FAD8-41DE-8EEB-06687DEF5C40}"/>
    <cellStyle name="60% - Accent3 3 3 3 4" xfId="12570" xr:uid="{58C1C806-0433-4F4C-9BCC-476DE7032626}"/>
    <cellStyle name="60% - Accent3 3 3 3 4 2" xfId="41248" xr:uid="{02CAC8D3-48E1-48EE-9C79-D6FD53BD96AB}"/>
    <cellStyle name="60% - Accent3 3 3 3 5" xfId="21423" xr:uid="{CD7D30E2-13CD-452C-A1E9-CF7E5B7AC3E5}"/>
    <cellStyle name="60% - Accent3 3 3 3 5 2" xfId="50100" xr:uid="{509ABAE7-9A79-45CD-B6CB-B1BA77125DBD}"/>
    <cellStyle name="60% - Accent3 3 3 3 6" xfId="29370" xr:uid="{EAF3F5AD-CF47-42A2-9134-A979C832704D}"/>
    <cellStyle name="60% - Accent3 3 3 4" xfId="588" xr:uid="{50842172-B9E0-4BEB-BD1D-5792DD84001F}"/>
    <cellStyle name="60% - Accent3 3 3 4 2" xfId="2542" xr:uid="{9512B394-FA6E-4FD8-AF52-C12838B8F86E}"/>
    <cellStyle name="60% - Accent3 3 3 4 2 2" xfId="31282" xr:uid="{1BAFD8CE-37BB-401C-B3FA-D236BC480094}"/>
    <cellStyle name="60% - Accent3 3 3 4 3" xfId="8275" xr:uid="{43C3FB6E-C8C6-4627-87DB-88A41AF86AD6}"/>
    <cellStyle name="60% - Accent3 3 3 4 3 2" xfId="36960" xr:uid="{3472A894-6F8D-4E87-BF51-6EB380FECA42}"/>
    <cellStyle name="60% - Accent3 3 3 4 4" xfId="13987" xr:uid="{3606F066-9B22-4887-9E7D-9E59D679B72F}"/>
    <cellStyle name="60% - Accent3 3 3 4 4 2" xfId="42665" xr:uid="{4D8672F6-3F6A-44E4-9DC5-42BFF843EE06}"/>
    <cellStyle name="60% - Accent3 3 3 4 5" xfId="22840" xr:uid="{E7CB2D38-7EA5-45D4-9FE8-8F9C1774AA1F}"/>
    <cellStyle name="60% - Accent3 3 3 4 5 2" xfId="51517" xr:uid="{C317C616-C07B-4445-9B7E-DBBB2FA2E9F4}"/>
    <cellStyle name="60% - Accent3 3 3 4 6" xfId="29489" xr:uid="{CFB05DE0-C1C8-4E07-B9FD-7252E17F4449}"/>
    <cellStyle name="60% - Accent3 3 3 5" xfId="729" xr:uid="{8B4BACD0-AA2D-4D62-94EF-170BA3A530DA}"/>
    <cellStyle name="60% - Accent3 3 3 5 2" xfId="2683" xr:uid="{ACDF1DE1-1AEA-4A82-9AA6-E080312A8448}"/>
    <cellStyle name="60% - Accent3 3 3 5 2 2" xfId="31423" xr:uid="{89CB5621-227C-46AB-A6B3-383A20439E6E}"/>
    <cellStyle name="60% - Accent3 3 3 5 3" xfId="15502" xr:uid="{083FE746-AFFA-43B9-8D7B-B41B85216141}"/>
    <cellStyle name="60% - Accent3 3 3 5 3 2" xfId="44180" xr:uid="{FC45BF30-A4CB-4A92-87C9-28E5A0218D0A}"/>
    <cellStyle name="60% - Accent3 3 3 5 4" xfId="24355" xr:uid="{C1069AE4-016F-40ED-B884-FB27A4A14B5C}"/>
    <cellStyle name="60% - Accent3 3 3 5 4 2" xfId="53032" xr:uid="{899CC324-A024-407C-A116-D0A4323D121A}"/>
    <cellStyle name="60% - Accent3 3 3 5 5" xfId="29630" xr:uid="{C544BBF0-41DC-4E21-9058-0F131D7A1ED8}"/>
    <cellStyle name="60% - Accent3 3 3 6" xfId="1002" xr:uid="{25A76D9C-4B87-4673-B448-D152AF219DDC}"/>
    <cellStyle name="60% - Accent3 3 3 6 2" xfId="2956" xr:uid="{86F6E7D8-C8D6-4A82-9661-CF7D4380E5AA}"/>
    <cellStyle name="60% - Accent3 3 3 6 2 2" xfId="31696" xr:uid="{C687D7CD-95BF-4ECB-984B-887739B52064}"/>
    <cellStyle name="60% - Accent3 3 3 6 3" xfId="17061" xr:uid="{1B3D219B-97F7-4680-B112-9F1CF1BF5745}"/>
    <cellStyle name="60% - Accent3 3 3 6 3 2" xfId="45739" xr:uid="{FD114D28-647B-4AA1-9CD6-B9E7C510D1C8}"/>
    <cellStyle name="60% - Accent3 3 3 6 4" xfId="25914" xr:uid="{56056179-E426-4949-B104-224490333FAB}"/>
    <cellStyle name="60% - Accent3 3 3 6 4 2" xfId="54591" xr:uid="{AA516696-80B6-41D0-B9FC-37FC22CB246F}"/>
    <cellStyle name="60% - Accent3 3 3 6 5" xfId="29903" xr:uid="{8AC771A6-C7C5-4AB9-A10F-A516736B14E3}"/>
    <cellStyle name="60% - Accent3 3 3 7" xfId="1297" xr:uid="{FE5655E0-0336-4F43-9CD5-7E33BED7F07B}"/>
    <cellStyle name="60% - Accent3 3 3 7 2" xfId="3251" xr:uid="{54CB98BD-391B-4E18-A0AB-1FB4F32EFC08}"/>
    <cellStyle name="60% - Accent3 3 3 7 2 2" xfId="31991" xr:uid="{A0F058E1-0D6C-4B54-BC03-2142F6B527C0}"/>
    <cellStyle name="60% - Accent3 3 3 7 3" xfId="27507" xr:uid="{B999DAAB-1EC8-40BE-A8FA-DEE1922D78C4}"/>
    <cellStyle name="60% - Accent3 3 3 7 3 2" xfId="56184" xr:uid="{AE97B39A-3390-4726-B23B-BA8F6AB884A1}"/>
    <cellStyle name="60% - Accent3 3 3 7 4" xfId="30198" xr:uid="{948C3404-A536-4896-8390-AE60D1E4FC39}"/>
    <cellStyle name="60% - Accent3 3 3 8" xfId="1636" xr:uid="{F48D6C11-0290-4011-B826-345016609BC6}"/>
    <cellStyle name="60% - Accent3 3 3 8 2" xfId="3590" xr:uid="{0481139E-D643-40DD-803D-F0983AC72377}"/>
    <cellStyle name="60% - Accent3 3 3 8 2 2" xfId="32330" xr:uid="{559C8E79-8C5F-49E5-8205-7170938FB3DE}"/>
    <cellStyle name="60% - Accent3 3 3 8 3" xfId="30537" xr:uid="{538A2665-32B2-4834-A1EE-1F2E42BD47AD}"/>
    <cellStyle name="60% - Accent3 3 3 9" xfId="2252" xr:uid="{E74586B3-258E-42E7-9464-98388B7BEDC1}"/>
    <cellStyle name="60% - Accent3 3 3 9 2" xfId="30992" xr:uid="{028513B5-1DA3-4A33-8194-EEEBEE8222F7}"/>
    <cellStyle name="60% - Accent3 3 30" xfId="4684" xr:uid="{82645684-1BC7-4F05-B326-06736EC6839B}"/>
    <cellStyle name="60% - Accent3 3 30 2" xfId="6035" xr:uid="{6A2285FC-9236-496D-A306-488F627B57CE}"/>
    <cellStyle name="60% - Accent3 3 30 2 2" xfId="11747" xr:uid="{E4197ADD-F052-4B0C-802C-99AEF34E1718}"/>
    <cellStyle name="60% - Accent3 3 30 2 2 2" xfId="40425" xr:uid="{78A67462-29D7-47A7-987E-570B3CBC4AC3}"/>
    <cellStyle name="60% - Accent3 3 30 2 3" xfId="20600" xr:uid="{25B973FE-85B6-4680-9FC9-3BAD2D893E51}"/>
    <cellStyle name="60% - Accent3 3 30 2 3 2" xfId="49277" xr:uid="{3AD004DA-67EB-4B28-94C4-272D262A2236}"/>
    <cellStyle name="60% - Accent3 3 30 2 4" xfId="34720" xr:uid="{D2BE03D6-69E6-43D7-BCF4-7C408C5FF72E}"/>
    <cellStyle name="60% - Accent3 3 30 3" xfId="7452" xr:uid="{E963D9FA-B04F-410C-B8E8-6BE3F253DB62}"/>
    <cellStyle name="60% - Accent3 3 30 3 2" xfId="13164" xr:uid="{F59865D7-0FEF-4AB3-9D8C-BD583A233FC6}"/>
    <cellStyle name="60% - Accent3 3 30 3 2 2" xfId="41842" xr:uid="{C543DDB6-3B8E-4F09-BA8E-37DC614E1702}"/>
    <cellStyle name="60% - Accent3 3 30 3 3" xfId="22017" xr:uid="{2F09E83D-CEC9-4106-A14E-07C8AA4B787E}"/>
    <cellStyle name="60% - Accent3 3 30 3 3 2" xfId="50694" xr:uid="{CD3AE868-1797-486A-821B-6F06706BE859}"/>
    <cellStyle name="60% - Accent3 3 30 3 4" xfId="36137" xr:uid="{245611D4-55C6-4980-8FB5-6AB5D5DFE1CC}"/>
    <cellStyle name="60% - Accent3 3 30 4" xfId="8869" xr:uid="{3072DB56-FB4F-4755-96F2-E1603B15CFE8}"/>
    <cellStyle name="60% - Accent3 3 30 4 2" xfId="14581" xr:uid="{42CF1DA1-9ABE-47CD-98DC-B1A95402339A}"/>
    <cellStyle name="60% - Accent3 3 30 4 2 2" xfId="43259" xr:uid="{9D2A3D43-4713-4695-8C6F-7EB09BCFE4C3}"/>
    <cellStyle name="60% - Accent3 3 30 4 3" xfId="23434" xr:uid="{BAA4D647-9D62-48E6-AFB3-2AFFBC232DC0}"/>
    <cellStyle name="60% - Accent3 3 30 4 3 2" xfId="52111" xr:uid="{B7AAF95A-95D0-4ED6-AF3E-6E4D772D620C}"/>
    <cellStyle name="60% - Accent3 3 30 4 4" xfId="37554" xr:uid="{F51D7DAB-7502-4665-AD21-4899BE8A8BFC}"/>
    <cellStyle name="60% - Accent3 3 30 5" xfId="16096" xr:uid="{090357AE-78C9-4157-B36E-05608C9E5364}"/>
    <cellStyle name="60% - Accent3 3 30 5 2" xfId="24949" xr:uid="{EC056A54-C310-4F58-BCD9-FA1991B27EBF}"/>
    <cellStyle name="60% - Accent3 3 30 5 2 2" xfId="53626" xr:uid="{F225CD42-7203-47B0-833D-55A905C0D6FC}"/>
    <cellStyle name="60% - Accent3 3 30 5 3" xfId="44774" xr:uid="{38BD4BD1-EB74-447F-8030-DB4D0E6F3B5A}"/>
    <cellStyle name="60% - Accent3 3 30 6" xfId="17655" xr:uid="{4881F2D7-B9EA-4FBE-87AE-607BDB684091}"/>
    <cellStyle name="60% - Accent3 3 30 6 2" xfId="26508" xr:uid="{79DFB2E2-3E7C-4E35-AC84-C6367E3495C4}"/>
    <cellStyle name="60% - Accent3 3 30 6 2 2" xfId="55185" xr:uid="{CA2AEE58-593E-4AE7-8CB8-D6074222FB0D}"/>
    <cellStyle name="60% - Accent3 3 30 6 3" xfId="46333" xr:uid="{4FEF9E46-2CDE-4F00-A044-9765958FAAF0}"/>
    <cellStyle name="60% - Accent3 3 30 7" xfId="10396" xr:uid="{0F14CB64-3980-48FB-A7CB-142F06200A62}"/>
    <cellStyle name="60% - Accent3 3 30 7 2" xfId="28101" xr:uid="{46839C71-BC60-4C21-A52B-235A0529EC07}"/>
    <cellStyle name="60% - Accent3 3 30 7 2 2" xfId="56778" xr:uid="{F3151893-DAB9-4B3B-965F-CE149EF9CF91}"/>
    <cellStyle name="60% - Accent3 3 30 7 3" xfId="39074" xr:uid="{D12703A0-9EFF-4586-944B-0CD342876D95}"/>
    <cellStyle name="60% - Accent3 3 30 8" xfId="19249" xr:uid="{3A695CE9-6B31-4957-9CFB-245E37085A9C}"/>
    <cellStyle name="60% - Accent3 3 30 8 2" xfId="47926" xr:uid="{F039F44F-8612-40A6-BD64-34BF1BE7CA46}"/>
    <cellStyle name="60% - Accent3 3 30 9" xfId="33369" xr:uid="{B6AAF51A-31B4-4283-882E-F54559EF7EC5}"/>
    <cellStyle name="60% - Accent3 3 31" xfId="4706" xr:uid="{F52BA186-81FE-466D-BB2C-3A637A09CF32}"/>
    <cellStyle name="60% - Accent3 3 31 2" xfId="6057" xr:uid="{C8614156-F96D-4263-9E2E-D1AF927A55C5}"/>
    <cellStyle name="60% - Accent3 3 31 2 2" xfId="11769" xr:uid="{49732937-7184-4837-88C3-D05B66BCC269}"/>
    <cellStyle name="60% - Accent3 3 31 2 2 2" xfId="40447" xr:uid="{55FAD84C-A407-4567-954B-DD699EB11037}"/>
    <cellStyle name="60% - Accent3 3 31 2 3" xfId="20622" xr:uid="{16343D91-9951-4D85-862C-A0A461CE0AF0}"/>
    <cellStyle name="60% - Accent3 3 31 2 3 2" xfId="49299" xr:uid="{CEE95477-A3FC-4704-B42B-C0169D88E21D}"/>
    <cellStyle name="60% - Accent3 3 31 2 4" xfId="34742" xr:uid="{DA55559E-50EE-4EAE-ACD8-BFF22F661B55}"/>
    <cellStyle name="60% - Accent3 3 31 3" xfId="7474" xr:uid="{881AB9FE-0491-49CE-BAAB-B7B091F95CC9}"/>
    <cellStyle name="60% - Accent3 3 31 3 2" xfId="13186" xr:uid="{1134D2F7-E2F2-43CC-A6CF-69BD76978012}"/>
    <cellStyle name="60% - Accent3 3 31 3 2 2" xfId="41864" xr:uid="{BF5EEA75-C006-4AD9-AC98-C5182B10FDBD}"/>
    <cellStyle name="60% - Accent3 3 31 3 3" xfId="22039" xr:uid="{C13F67C7-E24A-4665-B247-17132F03FF03}"/>
    <cellStyle name="60% - Accent3 3 31 3 3 2" xfId="50716" xr:uid="{32D5B594-88A8-4149-9233-EFE7ABA456E3}"/>
    <cellStyle name="60% - Accent3 3 31 3 4" xfId="36159" xr:uid="{3F751F5A-30F5-492A-AEC1-95CEAECEB27A}"/>
    <cellStyle name="60% - Accent3 3 31 4" xfId="8891" xr:uid="{30AD691C-DA85-47A2-86D7-BE44CF3ED4B9}"/>
    <cellStyle name="60% - Accent3 3 31 4 2" xfId="14603" xr:uid="{096B49E0-CD2E-4995-9DF9-FEDDC6BCBA6A}"/>
    <cellStyle name="60% - Accent3 3 31 4 2 2" xfId="43281" xr:uid="{D6FE021C-7742-454B-B274-2C9E6F848D5C}"/>
    <cellStyle name="60% - Accent3 3 31 4 3" xfId="23456" xr:uid="{A17EC214-2037-4E1A-AD32-499F626153DE}"/>
    <cellStyle name="60% - Accent3 3 31 4 3 2" xfId="52133" xr:uid="{8E7A1AFB-309D-4B14-B428-8BF502A2AEAF}"/>
    <cellStyle name="60% - Accent3 3 31 4 4" xfId="37576" xr:uid="{1141C6CA-2767-44AF-A261-E66ADDDA3D83}"/>
    <cellStyle name="60% - Accent3 3 31 5" xfId="16118" xr:uid="{36CA60EF-9068-4B9B-8A8B-92FED60242DC}"/>
    <cellStyle name="60% - Accent3 3 31 5 2" xfId="24971" xr:uid="{9B84CED4-2A96-4E20-A83B-F866A149173E}"/>
    <cellStyle name="60% - Accent3 3 31 5 2 2" xfId="53648" xr:uid="{2AB8088E-B775-4401-8739-799C503CB522}"/>
    <cellStyle name="60% - Accent3 3 31 5 3" xfId="44796" xr:uid="{7D7A8FDC-6ACA-4C37-8DA1-FE90604D9B4A}"/>
    <cellStyle name="60% - Accent3 3 31 6" xfId="17677" xr:uid="{C7423E1F-C6F9-4171-912A-ADC4F6225C3C}"/>
    <cellStyle name="60% - Accent3 3 31 6 2" xfId="26530" xr:uid="{B92FB4FB-4582-49F6-876B-127535D959E9}"/>
    <cellStyle name="60% - Accent3 3 31 6 2 2" xfId="55207" xr:uid="{801CFF6D-6BE8-444E-B315-94A20BFA3C5C}"/>
    <cellStyle name="60% - Accent3 3 31 6 3" xfId="46355" xr:uid="{1BED379E-4E54-40AA-8E9C-A2489A5948B0}"/>
    <cellStyle name="60% - Accent3 3 31 7" xfId="10418" xr:uid="{74B77CB5-DB84-4C85-8305-E2EC4B5D9D06}"/>
    <cellStyle name="60% - Accent3 3 31 7 2" xfId="28123" xr:uid="{9B732F4B-CB53-4FD5-9E66-C0D9A8F4A2BB}"/>
    <cellStyle name="60% - Accent3 3 31 7 2 2" xfId="56800" xr:uid="{464BFF61-CC54-4067-92C8-50B086EEADF4}"/>
    <cellStyle name="60% - Accent3 3 31 7 3" xfId="39096" xr:uid="{E13C5463-3EE0-4628-97E4-3F5B7535A4B8}"/>
    <cellStyle name="60% - Accent3 3 31 8" xfId="19271" xr:uid="{DEE4F163-D19A-4626-990D-47545737C729}"/>
    <cellStyle name="60% - Accent3 3 31 8 2" xfId="47948" xr:uid="{6C328FC2-0752-44C8-931B-791DDA925BD9}"/>
    <cellStyle name="60% - Accent3 3 31 9" xfId="33391" xr:uid="{A5FE8245-1C49-4DC1-9529-56B9B9AC13D0}"/>
    <cellStyle name="60% - Accent3 3 32" xfId="4728" xr:uid="{33B16195-0E7E-42C8-B814-500AE3931A27}"/>
    <cellStyle name="60% - Accent3 3 32 2" xfId="6079" xr:uid="{94963F8E-5708-40DD-83AD-6D3E4AC136E8}"/>
    <cellStyle name="60% - Accent3 3 32 2 2" xfId="11791" xr:uid="{5565921A-554F-42F4-9342-87F17BE4C8E8}"/>
    <cellStyle name="60% - Accent3 3 32 2 2 2" xfId="40469" xr:uid="{3F13C381-CFE7-41DE-ADAD-933952A790F7}"/>
    <cellStyle name="60% - Accent3 3 32 2 3" xfId="20644" xr:uid="{0E7D3196-E581-41CC-90B4-8B00D67F382E}"/>
    <cellStyle name="60% - Accent3 3 32 2 3 2" xfId="49321" xr:uid="{A2EBC8B8-B1CB-4E53-9C40-E5A595E59957}"/>
    <cellStyle name="60% - Accent3 3 32 2 4" xfId="34764" xr:uid="{0784AD24-CA58-4AFB-9CED-8FE32D2664C9}"/>
    <cellStyle name="60% - Accent3 3 32 3" xfId="7496" xr:uid="{055D38FF-C4D0-492D-BA83-68777D6BDE50}"/>
    <cellStyle name="60% - Accent3 3 32 3 2" xfId="13208" xr:uid="{0AE9B988-2E46-4C02-A4B0-282526C608C0}"/>
    <cellStyle name="60% - Accent3 3 32 3 2 2" xfId="41886" xr:uid="{ECA416BA-0CB5-4FBC-A23A-36839620F52B}"/>
    <cellStyle name="60% - Accent3 3 32 3 3" xfId="22061" xr:uid="{1562FFBD-D188-4993-81D4-BB0D3266DEFA}"/>
    <cellStyle name="60% - Accent3 3 32 3 3 2" xfId="50738" xr:uid="{76E90FEB-163B-4F39-AF8C-CAF21C5C9987}"/>
    <cellStyle name="60% - Accent3 3 32 3 4" xfId="36181" xr:uid="{5A6EA905-3ABF-4C06-9662-9786F8AA42DD}"/>
    <cellStyle name="60% - Accent3 3 32 4" xfId="8913" xr:uid="{3A798E4B-033E-4E21-87D9-84F498D3EAAE}"/>
    <cellStyle name="60% - Accent3 3 32 4 2" xfId="14625" xr:uid="{35359376-9B4E-44D6-8471-3DBE191FB5AE}"/>
    <cellStyle name="60% - Accent3 3 32 4 2 2" xfId="43303" xr:uid="{DB15BF81-2A1E-4131-90F0-4DD802D54B1F}"/>
    <cellStyle name="60% - Accent3 3 32 4 3" xfId="23478" xr:uid="{B17ACE58-7BB7-4953-B913-D227062B3F40}"/>
    <cellStyle name="60% - Accent3 3 32 4 3 2" xfId="52155" xr:uid="{D618AC86-1CF2-4B4E-A154-46F39FCF3C9D}"/>
    <cellStyle name="60% - Accent3 3 32 4 4" xfId="37598" xr:uid="{C56ADC0D-C029-4CDE-BD28-E4D972EFD4C6}"/>
    <cellStyle name="60% - Accent3 3 32 5" xfId="16140" xr:uid="{3FC2D204-7D60-4DBE-A7EF-405C14C9D805}"/>
    <cellStyle name="60% - Accent3 3 32 5 2" xfId="24993" xr:uid="{17FD8C15-02DD-4E61-A0A7-60AB6C254F11}"/>
    <cellStyle name="60% - Accent3 3 32 5 2 2" xfId="53670" xr:uid="{CCE4BB31-0470-42CE-825F-84D1861D8BFD}"/>
    <cellStyle name="60% - Accent3 3 32 5 3" xfId="44818" xr:uid="{F2690E3C-CF39-48AE-B4AC-9DB46221AA42}"/>
    <cellStyle name="60% - Accent3 3 32 6" xfId="17699" xr:uid="{A660BFEA-0817-434F-B1C9-B3709A4C763D}"/>
    <cellStyle name="60% - Accent3 3 32 6 2" xfId="26552" xr:uid="{8D64BC2B-2EF6-460F-80F3-79E5B59E5DC0}"/>
    <cellStyle name="60% - Accent3 3 32 6 2 2" xfId="55229" xr:uid="{94B4E397-5E8C-45AE-A210-A9B611BF0B15}"/>
    <cellStyle name="60% - Accent3 3 32 6 3" xfId="46377" xr:uid="{A5D48072-01C6-4327-AB0E-CEE9AE194D1E}"/>
    <cellStyle name="60% - Accent3 3 32 7" xfId="10440" xr:uid="{BC318CA8-B818-4E6E-A382-290E141B26E6}"/>
    <cellStyle name="60% - Accent3 3 32 7 2" xfId="28145" xr:uid="{EB812E97-2766-4345-A3FE-3C778F7D97AD}"/>
    <cellStyle name="60% - Accent3 3 32 7 2 2" xfId="56822" xr:uid="{BA367AC7-ECDF-4C85-B17F-2DC4FBB72070}"/>
    <cellStyle name="60% - Accent3 3 32 7 3" xfId="39118" xr:uid="{F37FDEDD-4844-494C-AFF6-2B39CF571EA5}"/>
    <cellStyle name="60% - Accent3 3 32 8" xfId="19293" xr:uid="{837960E9-BDB3-4A7F-AE22-D9F514DD4F90}"/>
    <cellStyle name="60% - Accent3 3 32 8 2" xfId="47970" xr:uid="{993F2C52-A22D-4989-A40F-698349A36746}"/>
    <cellStyle name="60% - Accent3 3 32 9" xfId="33413" xr:uid="{4ADDE2A3-6108-47A8-8D6F-F616643CD9A6}"/>
    <cellStyle name="60% - Accent3 3 33" xfId="4750" xr:uid="{EE080E3C-456D-4A65-823A-97A81C83AD68}"/>
    <cellStyle name="60% - Accent3 3 33 2" xfId="6101" xr:uid="{6FC85091-4E6B-4E80-8384-3E5F49FC4A75}"/>
    <cellStyle name="60% - Accent3 3 33 2 2" xfId="11813" xr:uid="{A8075651-4C5F-4FBE-B886-346ED58A654B}"/>
    <cellStyle name="60% - Accent3 3 33 2 2 2" xfId="40491" xr:uid="{9EE89482-6A59-4679-B2A2-C64EA2F51A42}"/>
    <cellStyle name="60% - Accent3 3 33 2 3" xfId="20666" xr:uid="{D0975A67-B19F-4F16-9F99-97D1F860EE75}"/>
    <cellStyle name="60% - Accent3 3 33 2 3 2" xfId="49343" xr:uid="{429F5F7C-5DA8-409A-AE43-6EA0FE8740A6}"/>
    <cellStyle name="60% - Accent3 3 33 2 4" xfId="34786" xr:uid="{DE6FB9FA-7CD2-4C6E-87AD-3240DD0E7CC8}"/>
    <cellStyle name="60% - Accent3 3 33 3" xfId="7518" xr:uid="{1DD862DB-131B-437C-9FB4-538E516D9B7D}"/>
    <cellStyle name="60% - Accent3 3 33 3 2" xfId="13230" xr:uid="{EE8C4FBE-C105-4FB2-A499-C15636F0C88D}"/>
    <cellStyle name="60% - Accent3 3 33 3 2 2" xfId="41908" xr:uid="{CC3826E6-5E56-4217-8CD2-8CBF7178EFAD}"/>
    <cellStyle name="60% - Accent3 3 33 3 3" xfId="22083" xr:uid="{CB1C5D58-AF84-4B3D-B9E5-D0920D943EC8}"/>
    <cellStyle name="60% - Accent3 3 33 3 3 2" xfId="50760" xr:uid="{A0DAFBB8-0E42-4D13-B117-925C3A768E14}"/>
    <cellStyle name="60% - Accent3 3 33 3 4" xfId="36203" xr:uid="{5EEC3AA3-0CE6-4573-ADD2-A975225D514A}"/>
    <cellStyle name="60% - Accent3 3 33 4" xfId="8935" xr:uid="{B09F0210-7BBD-4B19-9793-4C41B6A6AA94}"/>
    <cellStyle name="60% - Accent3 3 33 4 2" xfId="14647" xr:uid="{8434A54B-3CAA-4F0F-9461-9014BFE154F5}"/>
    <cellStyle name="60% - Accent3 3 33 4 2 2" xfId="43325" xr:uid="{6BD9D130-A615-479F-A8DD-0E8477C8A460}"/>
    <cellStyle name="60% - Accent3 3 33 4 3" xfId="23500" xr:uid="{92761E6E-B93C-4E15-8BBB-730E95B3E21D}"/>
    <cellStyle name="60% - Accent3 3 33 4 3 2" xfId="52177" xr:uid="{F106B533-5B09-478E-B3C7-CE526D631A0F}"/>
    <cellStyle name="60% - Accent3 3 33 4 4" xfId="37620" xr:uid="{32604E0A-80D7-457D-B5B3-1C727B9C4AD4}"/>
    <cellStyle name="60% - Accent3 3 33 5" xfId="16162" xr:uid="{8BE233E7-EE6B-442E-B2A9-3FF9D7D24C3B}"/>
    <cellStyle name="60% - Accent3 3 33 5 2" xfId="25015" xr:uid="{2FB61DC4-51A2-48CB-AE14-300F02A5C391}"/>
    <cellStyle name="60% - Accent3 3 33 5 2 2" xfId="53692" xr:uid="{80011DC9-A8ED-4F0B-A6D3-8ABE0BD0987A}"/>
    <cellStyle name="60% - Accent3 3 33 5 3" xfId="44840" xr:uid="{0E96B579-EBD8-4955-AC00-01C0BE52941E}"/>
    <cellStyle name="60% - Accent3 3 33 6" xfId="17721" xr:uid="{0D44B070-6048-47FC-970A-2D96AC3BEAD3}"/>
    <cellStyle name="60% - Accent3 3 33 6 2" xfId="26574" xr:uid="{C7E5AE87-D508-4427-88B9-8630ADB9FAD6}"/>
    <cellStyle name="60% - Accent3 3 33 6 2 2" xfId="55251" xr:uid="{35C8DCBE-E470-4497-A4F0-06DFE737B960}"/>
    <cellStyle name="60% - Accent3 3 33 6 3" xfId="46399" xr:uid="{3C8729C6-9E23-449F-8D9F-6E6E594D0DED}"/>
    <cellStyle name="60% - Accent3 3 33 7" xfId="10462" xr:uid="{0083CDF7-858F-4466-A611-137BAE39F176}"/>
    <cellStyle name="60% - Accent3 3 33 7 2" xfId="28167" xr:uid="{7C1CADD1-6F7E-4DB2-ABFB-3047E03424DE}"/>
    <cellStyle name="60% - Accent3 3 33 7 2 2" xfId="56844" xr:uid="{8D1EAAC9-BC08-4624-AD23-811AF89C361D}"/>
    <cellStyle name="60% - Accent3 3 33 7 3" xfId="39140" xr:uid="{1844F5D4-FD7F-4461-9FAA-66EBDA058A8D}"/>
    <cellStyle name="60% - Accent3 3 33 8" xfId="19315" xr:uid="{7879CD07-BC53-4BFF-80B4-F55BA6D5F37B}"/>
    <cellStyle name="60% - Accent3 3 33 8 2" xfId="47992" xr:uid="{A1F5B6F8-8E0F-44A9-A6CE-72CB88FD8657}"/>
    <cellStyle name="60% - Accent3 3 33 9" xfId="33435" xr:uid="{586958CF-C12F-49F3-B39A-24377D7D00F4}"/>
    <cellStyle name="60% - Accent3 3 34" xfId="4772" xr:uid="{700060EF-3B2E-456A-8BB7-D3A0E24F043C}"/>
    <cellStyle name="60% - Accent3 3 34 2" xfId="6123" xr:uid="{FF82F9ED-621B-44AE-B4AA-7FFB173E875F}"/>
    <cellStyle name="60% - Accent3 3 34 2 2" xfId="11835" xr:uid="{5B6CAFB2-5CBC-4C78-B458-2CECDD0CD05F}"/>
    <cellStyle name="60% - Accent3 3 34 2 2 2" xfId="40513" xr:uid="{2013D3F7-1712-4490-ACFC-C4C8FC2A5551}"/>
    <cellStyle name="60% - Accent3 3 34 2 3" xfId="20688" xr:uid="{FC733DE1-AC54-4F5C-BC99-64EF0223ADDD}"/>
    <cellStyle name="60% - Accent3 3 34 2 3 2" xfId="49365" xr:uid="{8463732E-4DD1-4E73-8BC2-D2DC5C40DA1A}"/>
    <cellStyle name="60% - Accent3 3 34 2 4" xfId="34808" xr:uid="{9AB65BF4-6DC7-40F7-B118-244880CD6DEB}"/>
    <cellStyle name="60% - Accent3 3 34 3" xfId="7540" xr:uid="{6970B63B-A140-4C0D-AB10-3BE0BFDA32D8}"/>
    <cellStyle name="60% - Accent3 3 34 3 2" xfId="13252" xr:uid="{404CC626-2DA3-405F-A14A-E3DCF981EBB4}"/>
    <cellStyle name="60% - Accent3 3 34 3 2 2" xfId="41930" xr:uid="{6B462600-5215-4CF5-92EA-0D6BEC815B21}"/>
    <cellStyle name="60% - Accent3 3 34 3 3" xfId="22105" xr:uid="{ADA1273F-D4E9-450C-8AB4-BE637019EB40}"/>
    <cellStyle name="60% - Accent3 3 34 3 3 2" xfId="50782" xr:uid="{C33BAA49-30DF-4513-A48D-CE0943DB5411}"/>
    <cellStyle name="60% - Accent3 3 34 3 4" xfId="36225" xr:uid="{14B0EE03-7CC2-4209-88E5-08FE0BDE2F45}"/>
    <cellStyle name="60% - Accent3 3 34 4" xfId="8957" xr:uid="{C047D803-28BF-49E3-9BF3-43E92FFF4062}"/>
    <cellStyle name="60% - Accent3 3 34 4 2" xfId="14669" xr:uid="{E4FBE356-1F4D-403D-9BE2-3A9FF242454A}"/>
    <cellStyle name="60% - Accent3 3 34 4 2 2" xfId="43347" xr:uid="{05F78B0F-58A1-4CBC-9BC5-D600AA76214F}"/>
    <cellStyle name="60% - Accent3 3 34 4 3" xfId="23522" xr:uid="{83CB7E20-3331-403B-89A0-827EB73F489E}"/>
    <cellStyle name="60% - Accent3 3 34 4 3 2" xfId="52199" xr:uid="{298B1E27-C84D-4525-B643-46950AC0B871}"/>
    <cellStyle name="60% - Accent3 3 34 4 4" xfId="37642" xr:uid="{E74E8F5D-C2F3-4012-B92F-2C85B2D016C6}"/>
    <cellStyle name="60% - Accent3 3 34 5" xfId="16184" xr:uid="{356DEB12-CE86-4591-BC3F-FC87A22B2034}"/>
    <cellStyle name="60% - Accent3 3 34 5 2" xfId="25037" xr:uid="{B9B40900-19C9-44AF-9762-E3B91E25AF41}"/>
    <cellStyle name="60% - Accent3 3 34 5 2 2" xfId="53714" xr:uid="{AF162F50-9A1F-4A04-ADAE-D5B3E1D351CF}"/>
    <cellStyle name="60% - Accent3 3 34 5 3" xfId="44862" xr:uid="{ABEB9E8B-7F13-4486-80C6-91FDC6AF9C54}"/>
    <cellStyle name="60% - Accent3 3 34 6" xfId="17743" xr:uid="{79606366-6974-4256-85DA-ABD02EE43030}"/>
    <cellStyle name="60% - Accent3 3 34 6 2" xfId="26596" xr:uid="{65B0F465-261F-439A-9342-B5737CC1EBBF}"/>
    <cellStyle name="60% - Accent3 3 34 6 2 2" xfId="55273" xr:uid="{06630DB8-30ED-4544-BA61-CADAD5ED8CD4}"/>
    <cellStyle name="60% - Accent3 3 34 6 3" xfId="46421" xr:uid="{B01CBE40-0785-4D5D-8D84-5ADAD9F8573D}"/>
    <cellStyle name="60% - Accent3 3 34 7" xfId="10484" xr:uid="{21B61918-9680-4300-904D-7B81D093794C}"/>
    <cellStyle name="60% - Accent3 3 34 7 2" xfId="28189" xr:uid="{F40238B3-0FC2-4C23-B67F-17C91CDACBB6}"/>
    <cellStyle name="60% - Accent3 3 34 7 2 2" xfId="56866" xr:uid="{760121F6-116B-4336-878F-B240C3632C18}"/>
    <cellStyle name="60% - Accent3 3 34 7 3" xfId="39162" xr:uid="{34C8B62B-FD8C-40CD-A12A-AD46B9718F71}"/>
    <cellStyle name="60% - Accent3 3 34 8" xfId="19337" xr:uid="{67AA537C-D946-4F6A-B392-ACA777AD3226}"/>
    <cellStyle name="60% - Accent3 3 34 8 2" xfId="48014" xr:uid="{1F6BF77D-B0B0-416F-B6F2-48C283E3A425}"/>
    <cellStyle name="60% - Accent3 3 34 9" xfId="33457" xr:uid="{98EC1DAA-EA03-457B-ACB3-2777D809EDA8}"/>
    <cellStyle name="60% - Accent3 3 35" xfId="4794" xr:uid="{6B3C27D8-FA0F-4469-BCDC-B26F08107CEE}"/>
    <cellStyle name="60% - Accent3 3 35 2" xfId="6145" xr:uid="{D8E1E291-FB5D-4BE7-BA5C-7CCC4D79E5E6}"/>
    <cellStyle name="60% - Accent3 3 35 2 2" xfId="11857" xr:uid="{5EE952DA-3DE8-4767-8AE6-7CE5C32D8765}"/>
    <cellStyle name="60% - Accent3 3 35 2 2 2" xfId="40535" xr:uid="{7462131E-932E-4DB6-9A3E-DB4834AB6E27}"/>
    <cellStyle name="60% - Accent3 3 35 2 3" xfId="20710" xr:uid="{9D879875-189F-43EC-8E97-D66B97743E51}"/>
    <cellStyle name="60% - Accent3 3 35 2 3 2" xfId="49387" xr:uid="{4680632D-524D-4DD7-9CF5-C72A06AB1DC5}"/>
    <cellStyle name="60% - Accent3 3 35 2 4" xfId="34830" xr:uid="{9F6D7393-39DE-4265-AA11-DB00C40BBBBC}"/>
    <cellStyle name="60% - Accent3 3 35 3" xfId="7562" xr:uid="{27B6A791-8761-40EB-845D-EEDBE10F4A06}"/>
    <cellStyle name="60% - Accent3 3 35 3 2" xfId="13274" xr:uid="{EECA130E-1AA6-4AE5-A2EB-A8E29D0B55AF}"/>
    <cellStyle name="60% - Accent3 3 35 3 2 2" xfId="41952" xr:uid="{0D9625F5-6A88-4BA3-B4AC-B3C286A63993}"/>
    <cellStyle name="60% - Accent3 3 35 3 3" xfId="22127" xr:uid="{0F5EF46C-8C49-40B1-9600-397C277C5B79}"/>
    <cellStyle name="60% - Accent3 3 35 3 3 2" xfId="50804" xr:uid="{80315332-AB62-4110-9F61-9EE1A55A2371}"/>
    <cellStyle name="60% - Accent3 3 35 3 4" xfId="36247" xr:uid="{AFD4E37C-2B36-4E57-8A3E-D6C7F15F8CA2}"/>
    <cellStyle name="60% - Accent3 3 35 4" xfId="8979" xr:uid="{0C045FD4-6EEB-4547-A24D-0744A4AC6DD2}"/>
    <cellStyle name="60% - Accent3 3 35 4 2" xfId="14691" xr:uid="{A537C850-D58B-4BAD-88DA-06763F540C6F}"/>
    <cellStyle name="60% - Accent3 3 35 4 2 2" xfId="43369" xr:uid="{55F7E24E-A95F-4500-AA81-607082E50AF6}"/>
    <cellStyle name="60% - Accent3 3 35 4 3" xfId="23544" xr:uid="{F18E59D2-9661-40E1-B4F7-A7E26BF5CBA5}"/>
    <cellStyle name="60% - Accent3 3 35 4 3 2" xfId="52221" xr:uid="{D45E5922-40F9-4444-952F-8C3B76172F3A}"/>
    <cellStyle name="60% - Accent3 3 35 4 4" xfId="37664" xr:uid="{63D9E52D-EE96-45FB-AB9A-B48DF9BF07F0}"/>
    <cellStyle name="60% - Accent3 3 35 5" xfId="16206" xr:uid="{E04CFFEB-2696-4337-B62C-88347596A46F}"/>
    <cellStyle name="60% - Accent3 3 35 5 2" xfId="25059" xr:uid="{C09560A0-3E64-4FB4-AE81-9B7E89C987A0}"/>
    <cellStyle name="60% - Accent3 3 35 5 2 2" xfId="53736" xr:uid="{17FDA481-0B37-4DA8-A06C-769625A8956D}"/>
    <cellStyle name="60% - Accent3 3 35 5 3" xfId="44884" xr:uid="{7D479365-8A29-40BE-84D4-BB042AD86814}"/>
    <cellStyle name="60% - Accent3 3 35 6" xfId="17765" xr:uid="{1E49A934-56BE-4419-A6DB-FE1AF3F5CB50}"/>
    <cellStyle name="60% - Accent3 3 35 6 2" xfId="26618" xr:uid="{722C582E-4C03-4AD0-9646-1D720BD7E9D0}"/>
    <cellStyle name="60% - Accent3 3 35 6 2 2" xfId="55295" xr:uid="{CD70A943-A8BE-44FA-B09D-75A8FA9FED53}"/>
    <cellStyle name="60% - Accent3 3 35 6 3" xfId="46443" xr:uid="{C0C80BEA-229C-446F-8159-F0EEE6765C1C}"/>
    <cellStyle name="60% - Accent3 3 35 7" xfId="10506" xr:uid="{15E6CEA9-D8BE-469F-8B58-40140E66FD56}"/>
    <cellStyle name="60% - Accent3 3 35 7 2" xfId="28211" xr:uid="{F3090D8C-BFD6-4EC4-ACC3-D6B715E84A6B}"/>
    <cellStyle name="60% - Accent3 3 35 7 2 2" xfId="56888" xr:uid="{F37D6A7A-FC2D-4D84-A86C-3EF04FE6AA5C}"/>
    <cellStyle name="60% - Accent3 3 35 7 3" xfId="39184" xr:uid="{FD563BC0-0322-4935-BB71-27DD7472A175}"/>
    <cellStyle name="60% - Accent3 3 35 8" xfId="19359" xr:uid="{FB8011FD-1417-4886-95EF-D3BCFBBC4993}"/>
    <cellStyle name="60% - Accent3 3 35 8 2" xfId="48036" xr:uid="{0411557E-8D34-46A6-BA0E-D56BFC845CED}"/>
    <cellStyle name="60% - Accent3 3 35 9" xfId="33479" xr:uid="{2C034C9D-A775-4322-8893-09332EAE1AFA}"/>
    <cellStyle name="60% - Accent3 3 36" xfId="4816" xr:uid="{4F120D81-3EE5-4603-8163-51575A4A7587}"/>
    <cellStyle name="60% - Accent3 3 36 2" xfId="6167" xr:uid="{DB46072A-C4EE-4FE8-A752-5C26E6A30F59}"/>
    <cellStyle name="60% - Accent3 3 36 2 2" xfId="11879" xr:uid="{AB48C624-9B1B-446C-80F4-6C680399CEEA}"/>
    <cellStyle name="60% - Accent3 3 36 2 2 2" xfId="40557" xr:uid="{C32E39A1-95A4-41FC-A0ED-3E951DFBF9B0}"/>
    <cellStyle name="60% - Accent3 3 36 2 3" xfId="20732" xr:uid="{A5312DCC-116A-4B06-936F-25DDF19674AC}"/>
    <cellStyle name="60% - Accent3 3 36 2 3 2" xfId="49409" xr:uid="{10BE6333-6193-4515-A5C3-92DFECD0C358}"/>
    <cellStyle name="60% - Accent3 3 36 2 4" xfId="34852" xr:uid="{754D12D0-2280-4DC2-8CD2-1BBE6115AE7C}"/>
    <cellStyle name="60% - Accent3 3 36 3" xfId="7584" xr:uid="{8C5F98AA-F47A-4F30-9333-B65BEF66D46C}"/>
    <cellStyle name="60% - Accent3 3 36 3 2" xfId="13296" xr:uid="{329FAFAE-C8A2-4914-93B8-11EF96EBA94C}"/>
    <cellStyle name="60% - Accent3 3 36 3 2 2" xfId="41974" xr:uid="{D0D98876-4F09-4251-BAA8-09BF3171E8A0}"/>
    <cellStyle name="60% - Accent3 3 36 3 3" xfId="22149" xr:uid="{39D3BA48-39D1-4FD4-834D-63D525B6D60A}"/>
    <cellStyle name="60% - Accent3 3 36 3 3 2" xfId="50826" xr:uid="{F520C109-3DA0-478B-8771-7D6D6C5BB263}"/>
    <cellStyle name="60% - Accent3 3 36 3 4" xfId="36269" xr:uid="{0ED9E684-860C-40A6-BD26-945FA39A4769}"/>
    <cellStyle name="60% - Accent3 3 36 4" xfId="9001" xr:uid="{44A3AC04-4476-4F3D-BC9F-8C9A2C714671}"/>
    <cellStyle name="60% - Accent3 3 36 4 2" xfId="14713" xr:uid="{74941768-4ED8-40EF-BCE9-3E2EE6515071}"/>
    <cellStyle name="60% - Accent3 3 36 4 2 2" xfId="43391" xr:uid="{AD57722F-A39C-46DA-9383-BD52D4699C8E}"/>
    <cellStyle name="60% - Accent3 3 36 4 3" xfId="23566" xr:uid="{559C7D03-75A9-4E05-A559-B172000DE3D4}"/>
    <cellStyle name="60% - Accent3 3 36 4 3 2" xfId="52243" xr:uid="{E454D0C3-F4FB-4101-92E3-6F27560E7807}"/>
    <cellStyle name="60% - Accent3 3 36 4 4" xfId="37686" xr:uid="{A357ED14-40E1-4775-84AD-444D0EA28D3B}"/>
    <cellStyle name="60% - Accent3 3 36 5" xfId="16228" xr:uid="{5A3DAAF4-2923-4C96-B983-5D3A5480684D}"/>
    <cellStyle name="60% - Accent3 3 36 5 2" xfId="25081" xr:uid="{012714CD-A259-4004-872A-B09C7AFAB468}"/>
    <cellStyle name="60% - Accent3 3 36 5 2 2" xfId="53758" xr:uid="{1CE917F0-DAC2-4E13-A73A-9072BFE72DD5}"/>
    <cellStyle name="60% - Accent3 3 36 5 3" xfId="44906" xr:uid="{EF27B193-6C72-46A0-9A0B-BC704D9CC699}"/>
    <cellStyle name="60% - Accent3 3 36 6" xfId="17787" xr:uid="{04D60668-F602-449A-AB41-A46BABF8B47C}"/>
    <cellStyle name="60% - Accent3 3 36 6 2" xfId="26640" xr:uid="{D8B0A983-846D-472B-9008-8AFADA341B75}"/>
    <cellStyle name="60% - Accent3 3 36 6 2 2" xfId="55317" xr:uid="{EB168F52-5678-496B-B051-4E35F591BEBB}"/>
    <cellStyle name="60% - Accent3 3 36 6 3" xfId="46465" xr:uid="{41DEBF21-4F4B-4147-B6F2-E8C59ECF43E9}"/>
    <cellStyle name="60% - Accent3 3 36 7" xfId="10528" xr:uid="{9FED66FB-04BE-4859-A42F-29C89EAAF888}"/>
    <cellStyle name="60% - Accent3 3 36 7 2" xfId="28233" xr:uid="{F62C662B-0F9F-44B0-9FC5-5ABA6225BAE1}"/>
    <cellStyle name="60% - Accent3 3 36 7 2 2" xfId="56910" xr:uid="{4ED8EDD9-28F0-418E-B3A8-AF9E94C47287}"/>
    <cellStyle name="60% - Accent3 3 36 7 3" xfId="39206" xr:uid="{6BFD5253-7C9E-4B19-84C6-06C0DFF40540}"/>
    <cellStyle name="60% - Accent3 3 36 8" xfId="19381" xr:uid="{2198373A-48D1-4C8B-9666-6E7467D665AF}"/>
    <cellStyle name="60% - Accent3 3 36 8 2" xfId="48058" xr:uid="{268DF384-4D11-4779-AA53-140D7A3B70AD}"/>
    <cellStyle name="60% - Accent3 3 36 9" xfId="33501" xr:uid="{16BE070E-FB9C-4A7C-AF8D-B246968196EC}"/>
    <cellStyle name="60% - Accent3 3 37" xfId="4838" xr:uid="{B230C5F0-CE33-4494-9035-CF8A74145A90}"/>
    <cellStyle name="60% - Accent3 3 37 2" xfId="6189" xr:uid="{F094E796-1607-4B98-B764-E3EDFC8E0F92}"/>
    <cellStyle name="60% - Accent3 3 37 2 2" xfId="11901" xr:uid="{561ACBF2-BADF-4477-A65C-8671E9CDC698}"/>
    <cellStyle name="60% - Accent3 3 37 2 2 2" xfId="40579" xr:uid="{AC6CB3E3-D3F4-4976-97E9-3F30A6B8CF45}"/>
    <cellStyle name="60% - Accent3 3 37 2 3" xfId="20754" xr:uid="{A884D2EB-E6B2-483F-AAB1-6B5CECDF799C}"/>
    <cellStyle name="60% - Accent3 3 37 2 3 2" xfId="49431" xr:uid="{A170DFC7-63AB-42A1-ABBA-DE613D9FA091}"/>
    <cellStyle name="60% - Accent3 3 37 2 4" xfId="34874" xr:uid="{F4F5F348-BFF2-498D-AFC9-4F95FD7EFDAD}"/>
    <cellStyle name="60% - Accent3 3 37 3" xfId="7606" xr:uid="{5A949602-53B6-4901-AA87-C20D1202948E}"/>
    <cellStyle name="60% - Accent3 3 37 3 2" xfId="13318" xr:uid="{304D8567-5FED-43EB-B05C-6003756287AB}"/>
    <cellStyle name="60% - Accent3 3 37 3 2 2" xfId="41996" xr:uid="{1683A0D7-D848-419C-9F74-EBB1DFC5328B}"/>
    <cellStyle name="60% - Accent3 3 37 3 3" xfId="22171" xr:uid="{CDCB7ED9-CD8F-4A8A-B2B3-38C12AC8D575}"/>
    <cellStyle name="60% - Accent3 3 37 3 3 2" xfId="50848" xr:uid="{BB39D19E-B8C8-42E2-A72A-5D8B4D5F5AB3}"/>
    <cellStyle name="60% - Accent3 3 37 3 4" xfId="36291" xr:uid="{9490A279-45DE-4190-91C1-6371B2B8F6BD}"/>
    <cellStyle name="60% - Accent3 3 37 4" xfId="9023" xr:uid="{2478E237-40A4-4DCD-ACF8-FBFE70099F44}"/>
    <cellStyle name="60% - Accent3 3 37 4 2" xfId="14735" xr:uid="{B31CDBA4-3600-4CC4-A695-F9E70466C077}"/>
    <cellStyle name="60% - Accent3 3 37 4 2 2" xfId="43413" xr:uid="{BE40D0E0-AC47-49F2-B164-F334352DFC27}"/>
    <cellStyle name="60% - Accent3 3 37 4 3" xfId="23588" xr:uid="{93DAECD5-87A3-445D-9903-3630FFC3542D}"/>
    <cellStyle name="60% - Accent3 3 37 4 3 2" xfId="52265" xr:uid="{CA1263ED-7FD3-484D-A596-BC3B8660F869}"/>
    <cellStyle name="60% - Accent3 3 37 4 4" xfId="37708" xr:uid="{5762F0D1-CC68-4AF3-983B-DEFC7F89961F}"/>
    <cellStyle name="60% - Accent3 3 37 5" xfId="16250" xr:uid="{EF0647C2-C3FB-404D-8BED-746AC49BFBBA}"/>
    <cellStyle name="60% - Accent3 3 37 5 2" xfId="25103" xr:uid="{9BCA4F1E-6B28-43AB-8341-2DA11A9F9C19}"/>
    <cellStyle name="60% - Accent3 3 37 5 2 2" xfId="53780" xr:uid="{EFEBBBD0-2766-48C5-9A37-3FF3C75DF749}"/>
    <cellStyle name="60% - Accent3 3 37 5 3" xfId="44928" xr:uid="{CD2D9C61-203B-40E7-9642-7E03CF31EBE0}"/>
    <cellStyle name="60% - Accent3 3 37 6" xfId="17809" xr:uid="{098899A5-6234-43D7-BD96-9EF73E1E0ADA}"/>
    <cellStyle name="60% - Accent3 3 37 6 2" xfId="26662" xr:uid="{84557331-949C-4570-B448-E560017E1CD2}"/>
    <cellStyle name="60% - Accent3 3 37 6 2 2" xfId="55339" xr:uid="{6209F887-7D96-4984-A999-CE71AD1D7B9A}"/>
    <cellStyle name="60% - Accent3 3 37 6 3" xfId="46487" xr:uid="{F3C6F52C-A92F-4DEF-8891-E04A083EC9C6}"/>
    <cellStyle name="60% - Accent3 3 37 7" xfId="10550" xr:uid="{D66C8FE1-B4E2-4178-9912-5FACDB445940}"/>
    <cellStyle name="60% - Accent3 3 37 7 2" xfId="28255" xr:uid="{46542477-4ED9-48C1-B333-E33412F4AE03}"/>
    <cellStyle name="60% - Accent3 3 37 7 2 2" xfId="56932" xr:uid="{683706F7-03CA-430B-A679-DBC0E5FD6659}"/>
    <cellStyle name="60% - Accent3 3 37 7 3" xfId="39228" xr:uid="{64650517-9CB2-45AA-89D6-A68B7E81C2D0}"/>
    <cellStyle name="60% - Accent3 3 37 8" xfId="19403" xr:uid="{47AC3354-0CE5-413E-90B1-FBE249C5C1DE}"/>
    <cellStyle name="60% - Accent3 3 37 8 2" xfId="48080" xr:uid="{4C98D0C4-6380-447B-8D33-0BD5FE72A578}"/>
    <cellStyle name="60% - Accent3 3 37 9" xfId="33523" xr:uid="{7DAD4279-A8F7-418A-B0C2-A17222A538ED}"/>
    <cellStyle name="60% - Accent3 3 38" xfId="4860" xr:uid="{FA2AE15D-0459-4F8F-BA1D-A0512ACC3933}"/>
    <cellStyle name="60% - Accent3 3 38 2" xfId="6211" xr:uid="{FCFB6CE9-0212-449C-B471-4A178D75EF22}"/>
    <cellStyle name="60% - Accent3 3 38 2 2" xfId="11923" xr:uid="{C76E6741-BC8D-48E6-87DD-35DE684710A8}"/>
    <cellStyle name="60% - Accent3 3 38 2 2 2" xfId="40601" xr:uid="{1B7BB300-7AF2-4D51-A93B-B95B63EE6CD6}"/>
    <cellStyle name="60% - Accent3 3 38 2 3" xfId="20776" xr:uid="{BDAB26AF-51D5-4488-A00D-305651643CB8}"/>
    <cellStyle name="60% - Accent3 3 38 2 3 2" xfId="49453" xr:uid="{D7D255F6-BE39-401B-93CB-ED022A562488}"/>
    <cellStyle name="60% - Accent3 3 38 2 4" xfId="34896" xr:uid="{EA7CAB70-B587-437E-99F8-2989631E70EE}"/>
    <cellStyle name="60% - Accent3 3 38 3" xfId="7628" xr:uid="{852BC569-5BB3-4752-9475-7BDDE430F5D7}"/>
    <cellStyle name="60% - Accent3 3 38 3 2" xfId="13340" xr:uid="{97E4CD4C-EBB5-4FF4-B299-A302EACE91F0}"/>
    <cellStyle name="60% - Accent3 3 38 3 2 2" xfId="42018" xr:uid="{1F86895B-3BC1-4DA7-93D7-69278A822BFF}"/>
    <cellStyle name="60% - Accent3 3 38 3 3" xfId="22193" xr:uid="{5A0E9356-1543-4472-911D-D8B396A65CF2}"/>
    <cellStyle name="60% - Accent3 3 38 3 3 2" xfId="50870" xr:uid="{BC8582F5-C5C0-4DAC-8B57-F1A7462A78D1}"/>
    <cellStyle name="60% - Accent3 3 38 3 4" xfId="36313" xr:uid="{5CB345CE-87D4-4F7A-8916-941CABD55834}"/>
    <cellStyle name="60% - Accent3 3 38 4" xfId="9045" xr:uid="{066695D5-5ADA-44F6-AE22-36A26F5840B7}"/>
    <cellStyle name="60% - Accent3 3 38 4 2" xfId="14757" xr:uid="{1D39AC6B-3026-461B-A124-1B5721269858}"/>
    <cellStyle name="60% - Accent3 3 38 4 2 2" xfId="43435" xr:uid="{EE06CD81-2075-4A71-84CC-6E1A9C604E72}"/>
    <cellStyle name="60% - Accent3 3 38 4 3" xfId="23610" xr:uid="{75F39A95-F583-4C17-A58F-2843C55618A2}"/>
    <cellStyle name="60% - Accent3 3 38 4 3 2" xfId="52287" xr:uid="{804378DE-A25B-4B39-BECD-562DAE16090E}"/>
    <cellStyle name="60% - Accent3 3 38 4 4" xfId="37730" xr:uid="{2F38777F-A79A-4429-A50A-4942C56320B3}"/>
    <cellStyle name="60% - Accent3 3 38 5" xfId="16272" xr:uid="{EB8B9173-34ED-4596-A4C8-F1597F54D44D}"/>
    <cellStyle name="60% - Accent3 3 38 5 2" xfId="25125" xr:uid="{1C838E3F-6B9D-4153-983F-4D1C4C0297E4}"/>
    <cellStyle name="60% - Accent3 3 38 5 2 2" xfId="53802" xr:uid="{D7448BA4-AE86-4244-853E-A7B8950EEEA5}"/>
    <cellStyle name="60% - Accent3 3 38 5 3" xfId="44950" xr:uid="{274571AC-EE7B-48BD-B4F9-C7389C7B3CCF}"/>
    <cellStyle name="60% - Accent3 3 38 6" xfId="17831" xr:uid="{79251E21-8CD0-43D3-9B62-841A21FF4E33}"/>
    <cellStyle name="60% - Accent3 3 38 6 2" xfId="26684" xr:uid="{D113123E-E036-4D18-B991-9FF6343D1356}"/>
    <cellStyle name="60% - Accent3 3 38 6 2 2" xfId="55361" xr:uid="{B4C2D7AE-17AB-40F0-A225-67194A21DC02}"/>
    <cellStyle name="60% - Accent3 3 38 6 3" xfId="46509" xr:uid="{186F0FF3-088E-4C49-82F1-2ACDC8A512A0}"/>
    <cellStyle name="60% - Accent3 3 38 7" xfId="10572" xr:uid="{8DFD9B34-54C8-4FCC-AAD8-5F03C3DC2693}"/>
    <cellStyle name="60% - Accent3 3 38 7 2" xfId="28277" xr:uid="{2C78CE71-C382-44AC-AA8B-F1C825DB277F}"/>
    <cellStyle name="60% - Accent3 3 38 7 2 2" xfId="56954" xr:uid="{7D1EFC14-EE0E-48CC-BA91-DA41CD446167}"/>
    <cellStyle name="60% - Accent3 3 38 7 3" xfId="39250" xr:uid="{83A647D4-42F6-4506-93FA-14E11E481959}"/>
    <cellStyle name="60% - Accent3 3 38 8" xfId="19425" xr:uid="{ED4FADC4-547C-491F-9484-00050BC743D9}"/>
    <cellStyle name="60% - Accent3 3 38 8 2" xfId="48102" xr:uid="{1109FB9B-5322-4FBD-8B53-C955482302B4}"/>
    <cellStyle name="60% - Accent3 3 38 9" xfId="33545" xr:uid="{58C94EE2-F97F-4024-ABBE-532E430E157E}"/>
    <cellStyle name="60% - Accent3 3 39" xfId="4882" xr:uid="{410AB7CE-3C72-4944-AD02-D09F892BE4F2}"/>
    <cellStyle name="60% - Accent3 3 39 2" xfId="6233" xr:uid="{819F221D-4AC6-498B-A12E-584BAAD02569}"/>
    <cellStyle name="60% - Accent3 3 39 2 2" xfId="11945" xr:uid="{CEA4AFBF-60F0-46C7-BD5E-DCBA2D9F0E18}"/>
    <cellStyle name="60% - Accent3 3 39 2 2 2" xfId="40623" xr:uid="{0E7B20C1-C992-44E2-B510-1FF546BB4988}"/>
    <cellStyle name="60% - Accent3 3 39 2 3" xfId="20798" xr:uid="{5367583B-8446-4A01-A71E-D78F1A9E83FE}"/>
    <cellStyle name="60% - Accent3 3 39 2 3 2" xfId="49475" xr:uid="{E545AA9A-9E1E-41F9-A880-CD2A9BB8846B}"/>
    <cellStyle name="60% - Accent3 3 39 2 4" xfId="34918" xr:uid="{10292F16-447B-4D86-9E33-E353F1F27C42}"/>
    <cellStyle name="60% - Accent3 3 39 3" xfId="7650" xr:uid="{E5FF3019-E669-4770-BF36-80CFE5B263A8}"/>
    <cellStyle name="60% - Accent3 3 39 3 2" xfId="13362" xr:uid="{EED9888C-196C-42A8-8477-B020CD17D103}"/>
    <cellStyle name="60% - Accent3 3 39 3 2 2" xfId="42040" xr:uid="{18225922-6158-406E-B5D5-825EFB625027}"/>
    <cellStyle name="60% - Accent3 3 39 3 3" xfId="22215" xr:uid="{77C42492-0894-41EE-87EB-B74CEF087848}"/>
    <cellStyle name="60% - Accent3 3 39 3 3 2" xfId="50892" xr:uid="{128FA708-BD1F-4F55-A4CB-C852BD0A0B6B}"/>
    <cellStyle name="60% - Accent3 3 39 3 4" xfId="36335" xr:uid="{DD44D873-E754-444D-BD32-65C597F1BC7F}"/>
    <cellStyle name="60% - Accent3 3 39 4" xfId="9067" xr:uid="{CC7382D3-8B7B-4F03-A1C9-040AC067450F}"/>
    <cellStyle name="60% - Accent3 3 39 4 2" xfId="14779" xr:uid="{2ABD0EB5-9E90-4690-89A4-15219CB39F2C}"/>
    <cellStyle name="60% - Accent3 3 39 4 2 2" xfId="43457" xr:uid="{CE25E984-4E03-4119-B19E-70407A4EB15F}"/>
    <cellStyle name="60% - Accent3 3 39 4 3" xfId="23632" xr:uid="{DF81DB42-26BC-42F2-834B-515DF99EEFEA}"/>
    <cellStyle name="60% - Accent3 3 39 4 3 2" xfId="52309" xr:uid="{53FEC046-5549-422C-8ECA-067CB92ACAA2}"/>
    <cellStyle name="60% - Accent3 3 39 4 4" xfId="37752" xr:uid="{9C6378F2-6C81-467C-BB79-F0D1D582CE52}"/>
    <cellStyle name="60% - Accent3 3 39 5" xfId="16294" xr:uid="{50D099B8-70FA-4BB6-9ADB-825A7418A36D}"/>
    <cellStyle name="60% - Accent3 3 39 5 2" xfId="25147" xr:uid="{E09793F6-E791-491A-8CFD-839247399FFB}"/>
    <cellStyle name="60% - Accent3 3 39 5 2 2" xfId="53824" xr:uid="{820D74EB-6951-48F7-8DA8-E1B3826F2597}"/>
    <cellStyle name="60% - Accent3 3 39 5 3" xfId="44972" xr:uid="{0A6EEF15-DB65-4E78-884F-F6E2168D92B7}"/>
    <cellStyle name="60% - Accent3 3 39 6" xfId="17853" xr:uid="{9A1A0C7A-0FF7-4AD4-9220-DA5FB6584365}"/>
    <cellStyle name="60% - Accent3 3 39 6 2" xfId="26706" xr:uid="{25BE1765-029A-4AD2-B050-DFAE24E3DBD9}"/>
    <cellStyle name="60% - Accent3 3 39 6 2 2" xfId="55383" xr:uid="{F3C119AC-91DE-4E3A-AC0F-7EDBFBAD4AFF}"/>
    <cellStyle name="60% - Accent3 3 39 6 3" xfId="46531" xr:uid="{1CFE3EB1-55D9-425B-BF54-3AF840A03DD6}"/>
    <cellStyle name="60% - Accent3 3 39 7" xfId="10594" xr:uid="{B4254C1D-26BE-47F9-8129-F3024B037725}"/>
    <cellStyle name="60% - Accent3 3 39 7 2" xfId="28299" xr:uid="{B414D298-4F10-4ABD-BB9F-0E68D38156FF}"/>
    <cellStyle name="60% - Accent3 3 39 7 2 2" xfId="56976" xr:uid="{42000282-94D3-4F43-955B-A6F19AD236F9}"/>
    <cellStyle name="60% - Accent3 3 39 7 3" xfId="39272" xr:uid="{35907A20-456C-4F9A-B8FC-BDDAE11C723A}"/>
    <cellStyle name="60% - Accent3 3 39 8" xfId="19447" xr:uid="{5FBEA17B-AEA9-448C-BB81-D942F32C84F9}"/>
    <cellStyle name="60% - Accent3 3 39 8 2" xfId="48124" xr:uid="{CAE1FC39-682A-462D-8BB7-81DCF7F7E56D}"/>
    <cellStyle name="60% - Accent3 3 39 9" xfId="33567" xr:uid="{35E97688-6B1F-4A85-97F5-806C6F5AB181}"/>
    <cellStyle name="60% - Accent3 3 4" xfId="382" xr:uid="{6DA3ABD0-A392-4659-AA41-D9D4A0219FCE}"/>
    <cellStyle name="60% - Accent3 3 4 10" xfId="9824" xr:uid="{BDEE1B39-6861-4DA4-81DF-57477E75DFF0}"/>
    <cellStyle name="60% - Accent3 3 4 10 2" xfId="38502" xr:uid="{9D89C477-7225-41DF-9FDB-48155DAE5ED2}"/>
    <cellStyle name="60% - Accent3 3 4 11" xfId="18677" xr:uid="{4F8BB057-1C2D-48E6-A585-C2542D6EBD8C}"/>
    <cellStyle name="60% - Accent3 3 4 11 2" xfId="47354" xr:uid="{1D8496AD-1ACC-439F-83B4-666B1B8C62ED}"/>
    <cellStyle name="60% - Accent3 3 4 12" xfId="29295" xr:uid="{D8D95815-16A9-486C-BDCB-28C044FCB49C}"/>
    <cellStyle name="60% - Accent3 3 4 2" xfId="491" xr:uid="{87080127-68C6-4F5B-B520-3A57F9825AA0}"/>
    <cellStyle name="60% - Accent3 3 4 2 2" xfId="2445" xr:uid="{E3BDF0C1-F33B-4E9F-A5B4-1B24F06AF80E}"/>
    <cellStyle name="60% - Accent3 3 4 2 2 2" xfId="31185" xr:uid="{7A7ED9F9-68FE-4E08-B5DB-3D84453CDED7}"/>
    <cellStyle name="60% - Accent3 3 4 2 3" xfId="5463" xr:uid="{DA2C2F09-8DFB-437F-82BF-F72D41DDDE3D}"/>
    <cellStyle name="60% - Accent3 3 4 2 3 2" xfId="34148" xr:uid="{158DD27F-851F-46EE-8174-B89E2B29E2B8}"/>
    <cellStyle name="60% - Accent3 3 4 2 4" xfId="11175" xr:uid="{CDF075E0-565D-4A78-8870-B6665EB1DD17}"/>
    <cellStyle name="60% - Accent3 3 4 2 4 2" xfId="39853" xr:uid="{81518014-E032-4500-AAA8-67303885FC82}"/>
    <cellStyle name="60% - Accent3 3 4 2 5" xfId="20028" xr:uid="{767667FD-FD8F-4789-9E4C-BCF5DA5505E7}"/>
    <cellStyle name="60% - Accent3 3 4 2 5 2" xfId="48705" xr:uid="{0C663B61-F82A-45C5-ACD3-D77AA0BD7B45}"/>
    <cellStyle name="60% - Accent3 3 4 2 6" xfId="29392" xr:uid="{656F3720-7868-4CBE-B191-9E21DC9B07AD}"/>
    <cellStyle name="60% - Accent3 3 4 3" xfId="610" xr:uid="{98386F8C-1328-4264-BD54-7439B9270DB4}"/>
    <cellStyle name="60% - Accent3 3 4 3 2" xfId="2564" xr:uid="{F0D2FC7C-1EDD-483E-90EF-99F4FF612E47}"/>
    <cellStyle name="60% - Accent3 3 4 3 2 2" xfId="31304" xr:uid="{F81F0396-D7D4-4C9C-8088-846281F368AE}"/>
    <cellStyle name="60% - Accent3 3 4 3 3" xfId="6880" xr:uid="{D54DC1C3-355A-43D4-92FA-36E2B511C337}"/>
    <cellStyle name="60% - Accent3 3 4 3 3 2" xfId="35565" xr:uid="{3D3DE4DB-0725-4C98-BD82-D3F2ADEEEC34}"/>
    <cellStyle name="60% - Accent3 3 4 3 4" xfId="12592" xr:uid="{31CA5200-3C14-402A-B1B0-4350448EEF19}"/>
    <cellStyle name="60% - Accent3 3 4 3 4 2" xfId="41270" xr:uid="{FEF733D1-0D25-4A97-8B92-0C7D5294B07E}"/>
    <cellStyle name="60% - Accent3 3 4 3 5" xfId="21445" xr:uid="{7B547B0A-96A1-42F6-B7D1-336753C06EF4}"/>
    <cellStyle name="60% - Accent3 3 4 3 5 2" xfId="50122" xr:uid="{ECBA56AA-703A-4C7D-BB53-0FE84348C203}"/>
    <cellStyle name="60% - Accent3 3 4 3 6" xfId="29511" xr:uid="{9384979A-8BF2-4EB1-A384-E48F44DBD28A}"/>
    <cellStyle name="60% - Accent3 3 4 4" xfId="751" xr:uid="{4E4D7552-1D8F-4BD9-A1CF-3A0A5F2C3557}"/>
    <cellStyle name="60% - Accent3 3 4 4 2" xfId="2705" xr:uid="{F78BB892-F72B-4F46-9726-4DE75646FA86}"/>
    <cellStyle name="60% - Accent3 3 4 4 2 2" xfId="31445" xr:uid="{754DEBEB-A1C8-42EA-B558-3066285A223C}"/>
    <cellStyle name="60% - Accent3 3 4 4 3" xfId="8297" xr:uid="{6AE50F81-29C1-4C1E-921B-DCF0ADCB4879}"/>
    <cellStyle name="60% - Accent3 3 4 4 3 2" xfId="36982" xr:uid="{5AD64085-4046-4001-8ECB-F96397EC8749}"/>
    <cellStyle name="60% - Accent3 3 4 4 4" xfId="14009" xr:uid="{C2390B2E-1B81-456F-BC5F-7EA7AD03FCA5}"/>
    <cellStyle name="60% - Accent3 3 4 4 4 2" xfId="42687" xr:uid="{EB725DE6-654D-471A-A2A1-F52965E018BC}"/>
    <cellStyle name="60% - Accent3 3 4 4 5" xfId="22862" xr:uid="{034727A6-70D1-475D-A9B7-3F8D9D7572B1}"/>
    <cellStyle name="60% - Accent3 3 4 4 5 2" xfId="51539" xr:uid="{FFFB94B7-5BDE-46E1-817E-46D0D1EA9E6D}"/>
    <cellStyle name="60% - Accent3 3 4 4 6" xfId="29652" xr:uid="{2CFFB52C-6BC0-4F6B-A6BC-7B7068A2F9F2}"/>
    <cellStyle name="60% - Accent3 3 4 5" xfId="1024" xr:uid="{C12A5974-674D-453A-9A88-1D4B07330B05}"/>
    <cellStyle name="60% - Accent3 3 4 5 2" xfId="2978" xr:uid="{DA8C5B3B-A36C-4DD7-BD08-16010D081006}"/>
    <cellStyle name="60% - Accent3 3 4 5 2 2" xfId="31718" xr:uid="{D36331D1-BE5C-4603-A242-14D467736684}"/>
    <cellStyle name="60% - Accent3 3 4 5 3" xfId="15524" xr:uid="{498F858B-6D81-4FB8-BD5D-1A297FAA7A8B}"/>
    <cellStyle name="60% - Accent3 3 4 5 3 2" xfId="44202" xr:uid="{B0E4E6C3-8FE1-477C-B887-B8507347271C}"/>
    <cellStyle name="60% - Accent3 3 4 5 4" xfId="24377" xr:uid="{C1CF49E7-F02B-45CF-9C36-11E386871CED}"/>
    <cellStyle name="60% - Accent3 3 4 5 4 2" xfId="53054" xr:uid="{F759FB7E-9451-4A94-A70F-49CCCFA7006A}"/>
    <cellStyle name="60% - Accent3 3 4 5 5" xfId="29925" xr:uid="{D24977FA-D953-453E-85E4-E5606529A340}"/>
    <cellStyle name="60% - Accent3 3 4 6" xfId="1319" xr:uid="{32D2E2AB-04B2-4D77-8B0F-C0752F5B61DE}"/>
    <cellStyle name="60% - Accent3 3 4 6 2" xfId="3273" xr:uid="{A7A02C13-13DD-44A0-8023-E15B6B737871}"/>
    <cellStyle name="60% - Accent3 3 4 6 2 2" xfId="32013" xr:uid="{878FFDCE-B48E-455A-ADD3-81D132299966}"/>
    <cellStyle name="60% - Accent3 3 4 6 3" xfId="17083" xr:uid="{96C1AABC-8876-4A90-85E3-D917E7434F8B}"/>
    <cellStyle name="60% - Accent3 3 4 6 3 2" xfId="45761" xr:uid="{53BD6757-CA9B-44D1-BE82-539F4A1EB4BE}"/>
    <cellStyle name="60% - Accent3 3 4 6 4" xfId="25936" xr:uid="{22C2CCE2-8E65-45F7-B2AC-E23F71CFD832}"/>
    <cellStyle name="60% - Accent3 3 4 6 4 2" xfId="54613" xr:uid="{47434647-FD78-4FF0-85D7-989BA8DA85DC}"/>
    <cellStyle name="60% - Accent3 3 4 6 5" xfId="30220" xr:uid="{93C33E96-A735-4DBA-8A76-38BFCC7D28BC}"/>
    <cellStyle name="60% - Accent3 3 4 7" xfId="1658" xr:uid="{B41D4B88-EAFC-4DE3-9A38-21EF949232E2}"/>
    <cellStyle name="60% - Accent3 3 4 7 2" xfId="3612" xr:uid="{F3587BB3-EDFB-46B6-A292-CDD19624A390}"/>
    <cellStyle name="60% - Accent3 3 4 7 2 2" xfId="32352" xr:uid="{95CBCD89-9B76-4731-B2AE-E9D2D26522A3}"/>
    <cellStyle name="60% - Accent3 3 4 7 3" xfId="27529" xr:uid="{B220FDDF-335B-49B0-A2CA-19822268B13E}"/>
    <cellStyle name="60% - Accent3 3 4 7 3 2" xfId="56206" xr:uid="{1B85D1D6-779B-4C17-9D20-26B22FC194B4}"/>
    <cellStyle name="60% - Accent3 3 4 7 4" xfId="30559" xr:uid="{4D1C0135-D257-450B-B2A2-A26BAA3F2C97}"/>
    <cellStyle name="60% - Accent3 3 4 8" xfId="2348" xr:uid="{4D629F0D-4C1D-48C1-BA99-46E707F909BC}"/>
    <cellStyle name="60% - Accent3 3 4 8 2" xfId="31088" xr:uid="{E198F637-0CF0-49BD-BA2C-37CF52A9BB17}"/>
    <cellStyle name="60% - Accent3 3 4 9" xfId="4112" xr:uid="{93882C26-492C-4B43-9D5A-5319418D28BC}"/>
    <cellStyle name="60% - Accent3 3 4 9 2" xfId="32797" xr:uid="{92E8717A-B216-4119-8259-384220870501}"/>
    <cellStyle name="60% - Accent3 3 40" xfId="4904" xr:uid="{E565BB44-C40F-43BD-A3D3-51427D930A40}"/>
    <cellStyle name="60% - Accent3 3 40 2" xfId="6255" xr:uid="{A71B097E-BB46-4B76-9907-04F00DBAF2A2}"/>
    <cellStyle name="60% - Accent3 3 40 2 2" xfId="11967" xr:uid="{F35C118B-F26D-41CA-AAFF-F404B9A894ED}"/>
    <cellStyle name="60% - Accent3 3 40 2 2 2" xfId="40645" xr:uid="{C7B50327-F5DD-4C73-AC7C-77DD4B7212BC}"/>
    <cellStyle name="60% - Accent3 3 40 2 3" xfId="20820" xr:uid="{F93529C1-B05C-401F-B43A-7CB3E68DFC15}"/>
    <cellStyle name="60% - Accent3 3 40 2 3 2" xfId="49497" xr:uid="{217CCB30-553F-4BD5-8CFB-B94041D2C5AE}"/>
    <cellStyle name="60% - Accent3 3 40 2 4" xfId="34940" xr:uid="{79A42A4A-E2B1-4F35-9D36-82B3940F92F2}"/>
    <cellStyle name="60% - Accent3 3 40 3" xfId="7672" xr:uid="{ABE59C98-5D17-4710-8938-4D9D5B10144D}"/>
    <cellStyle name="60% - Accent3 3 40 3 2" xfId="13384" xr:uid="{08993518-943D-47DC-9423-B7A7C0F9B08E}"/>
    <cellStyle name="60% - Accent3 3 40 3 2 2" xfId="42062" xr:uid="{ECE6DE29-5F7C-4662-8B04-80104F51301D}"/>
    <cellStyle name="60% - Accent3 3 40 3 3" xfId="22237" xr:uid="{F409C972-FE61-4613-B7E4-16CBDC0D6DC2}"/>
    <cellStyle name="60% - Accent3 3 40 3 3 2" xfId="50914" xr:uid="{A97C4971-410E-4A19-A757-50CF49DE3321}"/>
    <cellStyle name="60% - Accent3 3 40 3 4" xfId="36357" xr:uid="{87A17463-A685-484E-B830-BDDE3F933AA5}"/>
    <cellStyle name="60% - Accent3 3 40 4" xfId="9089" xr:uid="{0DACB788-A793-4D8B-B6C2-C7CB1C23BFC6}"/>
    <cellStyle name="60% - Accent3 3 40 4 2" xfId="14801" xr:uid="{524867D0-D1E1-4444-9DC9-579A31B56F13}"/>
    <cellStyle name="60% - Accent3 3 40 4 2 2" xfId="43479" xr:uid="{AA20C5ED-99F6-4C49-8D9B-9FA7454DFA75}"/>
    <cellStyle name="60% - Accent3 3 40 4 3" xfId="23654" xr:uid="{0DEF18C7-023A-4D98-B400-5DB3092F876E}"/>
    <cellStyle name="60% - Accent3 3 40 4 3 2" xfId="52331" xr:uid="{1156EAD1-AB97-4A7F-A69E-FDFBF21A5D6F}"/>
    <cellStyle name="60% - Accent3 3 40 4 4" xfId="37774" xr:uid="{FE96E005-7BBB-46E8-8C67-E3A216E6803E}"/>
    <cellStyle name="60% - Accent3 3 40 5" xfId="16316" xr:uid="{8176E1EE-F2FD-4A95-A7E5-0F4B8769F4FD}"/>
    <cellStyle name="60% - Accent3 3 40 5 2" xfId="25169" xr:uid="{84F0ACC2-7E4A-46A9-93F7-4C57735A6E44}"/>
    <cellStyle name="60% - Accent3 3 40 5 2 2" xfId="53846" xr:uid="{513A160F-6031-49F5-B63E-5A0DB20D0374}"/>
    <cellStyle name="60% - Accent3 3 40 5 3" xfId="44994" xr:uid="{B3A96BE0-D1A7-4A2E-B7E2-9265D2C4D6AB}"/>
    <cellStyle name="60% - Accent3 3 40 6" xfId="17875" xr:uid="{17FA58E2-0942-4848-A02D-498F3A3B3594}"/>
    <cellStyle name="60% - Accent3 3 40 6 2" xfId="26728" xr:uid="{20F1D519-F301-41AF-9847-708A716FEFBF}"/>
    <cellStyle name="60% - Accent3 3 40 6 2 2" xfId="55405" xr:uid="{8B09F829-D1CE-4C1E-97D5-D5EFE23A7557}"/>
    <cellStyle name="60% - Accent3 3 40 6 3" xfId="46553" xr:uid="{238A0353-6D22-4AA6-B589-134F18E645A5}"/>
    <cellStyle name="60% - Accent3 3 40 7" xfId="10616" xr:uid="{366C8D51-0462-4AAE-A951-4FFE14C8E8AA}"/>
    <cellStyle name="60% - Accent3 3 40 7 2" xfId="28321" xr:uid="{C54C7FE4-DF71-4239-A68B-51CDE423F5E6}"/>
    <cellStyle name="60% - Accent3 3 40 7 2 2" xfId="56998" xr:uid="{BDBE6EEF-AD13-4E86-87F9-7CA5DB6BF8AB}"/>
    <cellStyle name="60% - Accent3 3 40 7 3" xfId="39294" xr:uid="{0E19EDC8-68E5-428F-9A4F-9A2500FC201E}"/>
    <cellStyle name="60% - Accent3 3 40 8" xfId="19469" xr:uid="{5DA999D4-576C-459F-8C73-7185D7673D85}"/>
    <cellStyle name="60% - Accent3 3 40 8 2" xfId="48146" xr:uid="{AD84A6D1-840F-416C-A69A-A7A47E3AF9D0}"/>
    <cellStyle name="60% - Accent3 3 40 9" xfId="33589" xr:uid="{ED472DA7-B9B5-4F02-95CF-4A72372C63F1}"/>
    <cellStyle name="60% - Accent3 3 41" xfId="4926" xr:uid="{4BC6CE14-60DB-4AEA-B310-15031685898E}"/>
    <cellStyle name="60% - Accent3 3 41 2" xfId="6277" xr:uid="{70D858B6-F262-43E7-A2BA-AFF63383B9A0}"/>
    <cellStyle name="60% - Accent3 3 41 2 2" xfId="11989" xr:uid="{13186C7F-E43A-4411-BEA1-03391AB536D7}"/>
    <cellStyle name="60% - Accent3 3 41 2 2 2" xfId="40667" xr:uid="{4F5BEF00-A789-41FF-8A7C-6E758C954C4F}"/>
    <cellStyle name="60% - Accent3 3 41 2 3" xfId="20842" xr:uid="{7B58B684-7DDE-4F60-87F5-4CB3C30AECFA}"/>
    <cellStyle name="60% - Accent3 3 41 2 3 2" xfId="49519" xr:uid="{8F888E8C-E06B-4C9F-8CEC-79722842E64E}"/>
    <cellStyle name="60% - Accent3 3 41 2 4" xfId="34962" xr:uid="{B6ED4D01-6537-48B7-9EF2-472C848DAFDC}"/>
    <cellStyle name="60% - Accent3 3 41 3" xfId="7694" xr:uid="{148C9BF3-851B-45CF-B40A-ADECC6477DC0}"/>
    <cellStyle name="60% - Accent3 3 41 3 2" xfId="13406" xr:uid="{24ED52EF-4593-49CC-984B-6D0D5A756F2C}"/>
    <cellStyle name="60% - Accent3 3 41 3 2 2" xfId="42084" xr:uid="{4EB96A2D-2276-4359-A5E3-0D24A263062E}"/>
    <cellStyle name="60% - Accent3 3 41 3 3" xfId="22259" xr:uid="{7D1504CA-7687-4128-9B77-FB343DEFE6FB}"/>
    <cellStyle name="60% - Accent3 3 41 3 3 2" xfId="50936" xr:uid="{6DFB7440-657C-4782-BA1F-7033094E7552}"/>
    <cellStyle name="60% - Accent3 3 41 3 4" xfId="36379" xr:uid="{BDD1C470-E796-4817-9244-0D7EEC82765B}"/>
    <cellStyle name="60% - Accent3 3 41 4" xfId="9111" xr:uid="{DA1ABC32-20F1-425E-900A-F2A05880DF6B}"/>
    <cellStyle name="60% - Accent3 3 41 4 2" xfId="14823" xr:uid="{EC1B4F85-33B1-4B97-AA8E-4F2FDC5F6F25}"/>
    <cellStyle name="60% - Accent3 3 41 4 2 2" xfId="43501" xr:uid="{FEEDA004-4BBE-4D4E-8F10-AFEFEBFD4370}"/>
    <cellStyle name="60% - Accent3 3 41 4 3" xfId="23676" xr:uid="{0D0289DE-AD67-47B6-AC48-2F4AB90F91D8}"/>
    <cellStyle name="60% - Accent3 3 41 4 3 2" xfId="52353" xr:uid="{A700334B-7374-4217-8956-73BD1217860E}"/>
    <cellStyle name="60% - Accent3 3 41 4 4" xfId="37796" xr:uid="{C7CAF12D-C0E4-4731-8299-30AF18D761B5}"/>
    <cellStyle name="60% - Accent3 3 41 5" xfId="16338" xr:uid="{69AFC7B5-1126-4A47-886B-6B604A46E01E}"/>
    <cellStyle name="60% - Accent3 3 41 5 2" xfId="25191" xr:uid="{B29EDF74-F4CF-4102-87E3-B6F8DF8D5AA1}"/>
    <cellStyle name="60% - Accent3 3 41 5 2 2" xfId="53868" xr:uid="{D6121634-25DB-4E7E-B412-6F9E33AAF5A2}"/>
    <cellStyle name="60% - Accent3 3 41 5 3" xfId="45016" xr:uid="{F85563AB-7B50-4AC5-92E9-F18078A529F4}"/>
    <cellStyle name="60% - Accent3 3 41 6" xfId="17897" xr:uid="{EEB6B836-8DAB-4A06-9466-F040D43D2F6F}"/>
    <cellStyle name="60% - Accent3 3 41 6 2" xfId="26750" xr:uid="{3B0367F1-2D1B-43FD-9F3C-5849FD6806B0}"/>
    <cellStyle name="60% - Accent3 3 41 6 2 2" xfId="55427" xr:uid="{0DF4F40F-AE4D-4AAF-9464-117D49699682}"/>
    <cellStyle name="60% - Accent3 3 41 6 3" xfId="46575" xr:uid="{DA9552CF-8EFF-4366-8770-25ACBD9D6E27}"/>
    <cellStyle name="60% - Accent3 3 41 7" xfId="10638" xr:uid="{DF539ECC-70D6-4737-909A-9F5C32DBF8E0}"/>
    <cellStyle name="60% - Accent3 3 41 7 2" xfId="28343" xr:uid="{E190C168-DB48-4CEB-9BFC-3F82A672DD68}"/>
    <cellStyle name="60% - Accent3 3 41 7 2 2" xfId="57020" xr:uid="{DB206BA2-1747-41D4-B4D3-6502A5EA03CC}"/>
    <cellStyle name="60% - Accent3 3 41 7 3" xfId="39316" xr:uid="{593541A8-3A32-4F2F-9E02-7D5972694453}"/>
    <cellStyle name="60% - Accent3 3 41 8" xfId="19491" xr:uid="{6CC68E39-8800-488B-929D-D48A8C590E82}"/>
    <cellStyle name="60% - Accent3 3 41 8 2" xfId="48168" xr:uid="{8C6E86AC-A37A-43F3-91A1-F26B75B8CA17}"/>
    <cellStyle name="60% - Accent3 3 41 9" xfId="33611" xr:uid="{D3783247-B3EC-40C0-9CCE-1862DAC06AD2}"/>
    <cellStyle name="60% - Accent3 3 42" xfId="4948" xr:uid="{09F8A7D9-24FB-4811-A3F3-CE02391C649B}"/>
    <cellStyle name="60% - Accent3 3 42 2" xfId="6299" xr:uid="{BF753C57-C6E6-4132-96DE-58DDF35C9323}"/>
    <cellStyle name="60% - Accent3 3 42 2 2" xfId="12011" xr:uid="{45749CC4-788F-4293-B390-1DF978104FE6}"/>
    <cellStyle name="60% - Accent3 3 42 2 2 2" xfId="40689" xr:uid="{3BAAAE12-9FA0-4C03-BAE8-627E42F29B18}"/>
    <cellStyle name="60% - Accent3 3 42 2 3" xfId="20864" xr:uid="{F77A1F41-DA7B-454F-9043-DDED912AE31A}"/>
    <cellStyle name="60% - Accent3 3 42 2 3 2" xfId="49541" xr:uid="{5019F66C-978D-45C6-83C8-9FCB7A61C01C}"/>
    <cellStyle name="60% - Accent3 3 42 2 4" xfId="34984" xr:uid="{FB344274-E195-427D-9608-12971E56BE25}"/>
    <cellStyle name="60% - Accent3 3 42 3" xfId="7716" xr:uid="{61A12A5D-338A-436C-96B7-023371B670AE}"/>
    <cellStyle name="60% - Accent3 3 42 3 2" xfId="13428" xr:uid="{8575CE70-7D7D-439A-9839-8FE1792E88DE}"/>
    <cellStyle name="60% - Accent3 3 42 3 2 2" xfId="42106" xr:uid="{18A8F841-3842-4061-9EA3-01E06C07449B}"/>
    <cellStyle name="60% - Accent3 3 42 3 3" xfId="22281" xr:uid="{B7324394-0B34-4FF1-8CA8-3FB5A70CDC7C}"/>
    <cellStyle name="60% - Accent3 3 42 3 3 2" xfId="50958" xr:uid="{D2196D92-6FB6-4643-89D8-1B80EAE4950B}"/>
    <cellStyle name="60% - Accent3 3 42 3 4" xfId="36401" xr:uid="{4CFF572D-0A20-4D6E-9425-9D413CC00F62}"/>
    <cellStyle name="60% - Accent3 3 42 4" xfId="9133" xr:uid="{5E779CC6-C528-45D9-8572-B5A34C479B4A}"/>
    <cellStyle name="60% - Accent3 3 42 4 2" xfId="14845" xr:uid="{D895DB96-EE8E-4746-9CAB-F51C703B9920}"/>
    <cellStyle name="60% - Accent3 3 42 4 2 2" xfId="43523" xr:uid="{62C47884-0892-40A9-9C4B-E39D3D6C25A1}"/>
    <cellStyle name="60% - Accent3 3 42 4 3" xfId="23698" xr:uid="{7B88D433-420D-4653-9F64-9278A36FC4EE}"/>
    <cellStyle name="60% - Accent3 3 42 4 3 2" xfId="52375" xr:uid="{990DD154-F3E9-4483-AE0F-097F9DDF17C3}"/>
    <cellStyle name="60% - Accent3 3 42 4 4" xfId="37818" xr:uid="{77DF2223-9B52-4B85-A1BF-673B0264CD3C}"/>
    <cellStyle name="60% - Accent3 3 42 5" xfId="16360" xr:uid="{42124110-BBB4-475C-A936-FFA9D2D9D090}"/>
    <cellStyle name="60% - Accent3 3 42 5 2" xfId="25213" xr:uid="{55FB01C0-D34A-420A-9288-05F70BA45E5B}"/>
    <cellStyle name="60% - Accent3 3 42 5 2 2" xfId="53890" xr:uid="{189D142E-3C3B-4576-87B2-C417A95001EE}"/>
    <cellStyle name="60% - Accent3 3 42 5 3" xfId="45038" xr:uid="{8485A34B-DEDA-4E99-8A08-912FFBD01D5A}"/>
    <cellStyle name="60% - Accent3 3 42 6" xfId="17919" xr:uid="{75CFE466-4C2D-424E-8FAA-643955A50327}"/>
    <cellStyle name="60% - Accent3 3 42 6 2" xfId="26772" xr:uid="{6AD9F808-0F13-4F74-967C-8D4071E023E7}"/>
    <cellStyle name="60% - Accent3 3 42 6 2 2" xfId="55449" xr:uid="{29FD2D12-8F76-49CA-9D3E-C4F4EE0B7318}"/>
    <cellStyle name="60% - Accent3 3 42 6 3" xfId="46597" xr:uid="{DBB133A4-76B6-4235-9521-44066C6FD1C2}"/>
    <cellStyle name="60% - Accent3 3 42 7" xfId="10660" xr:uid="{6DBF563D-18C2-4ABA-B403-C25A6FFC5D51}"/>
    <cellStyle name="60% - Accent3 3 42 7 2" xfId="28365" xr:uid="{A043B3EA-B961-484A-BE50-36F2E153B937}"/>
    <cellStyle name="60% - Accent3 3 42 7 2 2" xfId="57042" xr:uid="{90139D79-2067-4C3D-B652-9EE1BFB6A062}"/>
    <cellStyle name="60% - Accent3 3 42 7 3" xfId="39338" xr:uid="{5F20C26E-31C8-4300-AA9E-E5D7C498915E}"/>
    <cellStyle name="60% - Accent3 3 42 8" xfId="19513" xr:uid="{67B2B17C-2A71-49CE-AC36-D8EC05CC4FA9}"/>
    <cellStyle name="60% - Accent3 3 42 8 2" xfId="48190" xr:uid="{FD7F73B2-FAB3-4079-A6B5-282115F4EBA4}"/>
    <cellStyle name="60% - Accent3 3 42 9" xfId="33633" xr:uid="{3797526F-D7B6-4856-BDAB-22602D35D320}"/>
    <cellStyle name="60% - Accent3 3 43" xfId="4970" xr:uid="{60DDA898-C4FC-4798-A7FA-3B0A72C773C8}"/>
    <cellStyle name="60% - Accent3 3 43 2" xfId="6321" xr:uid="{281C4390-22E2-4647-9CF1-DC43BBC23B41}"/>
    <cellStyle name="60% - Accent3 3 43 2 2" xfId="12033" xr:uid="{88175E91-29CF-47C5-9280-1D9C7ADB825F}"/>
    <cellStyle name="60% - Accent3 3 43 2 2 2" xfId="40711" xr:uid="{86E6749C-597B-4D30-BA3D-A30CCCB7F237}"/>
    <cellStyle name="60% - Accent3 3 43 2 3" xfId="20886" xr:uid="{92014AC7-1893-4130-B574-88EFE4630544}"/>
    <cellStyle name="60% - Accent3 3 43 2 3 2" xfId="49563" xr:uid="{B6D98019-1193-4236-8940-38C588E12829}"/>
    <cellStyle name="60% - Accent3 3 43 2 4" xfId="35006" xr:uid="{249048B4-34C9-45D0-9C58-4DF6519925CB}"/>
    <cellStyle name="60% - Accent3 3 43 3" xfId="7738" xr:uid="{BA7C75D8-99BF-4041-96C6-12CBEC0C8A10}"/>
    <cellStyle name="60% - Accent3 3 43 3 2" xfId="13450" xr:uid="{5341F168-A6FA-4C1B-B88F-065BE22B6828}"/>
    <cellStyle name="60% - Accent3 3 43 3 2 2" xfId="42128" xr:uid="{3D46DC0B-2539-4579-9E83-0550F4AB48F1}"/>
    <cellStyle name="60% - Accent3 3 43 3 3" xfId="22303" xr:uid="{E570266F-4DBF-443A-B671-E85C64C9697D}"/>
    <cellStyle name="60% - Accent3 3 43 3 3 2" xfId="50980" xr:uid="{7034C2BC-A05F-4ED8-B164-ABB8469413CA}"/>
    <cellStyle name="60% - Accent3 3 43 3 4" xfId="36423" xr:uid="{6479750D-F4FA-4A0D-88AA-44A3AF9BD7C0}"/>
    <cellStyle name="60% - Accent3 3 43 4" xfId="9155" xr:uid="{34CDBC73-8855-4CF5-A997-02100DD34580}"/>
    <cellStyle name="60% - Accent3 3 43 4 2" xfId="14867" xr:uid="{E168013F-AF97-4E7B-BFE1-BCB75E2ADF9F}"/>
    <cellStyle name="60% - Accent3 3 43 4 2 2" xfId="43545" xr:uid="{8951A3C6-4B6E-4BD0-BBC8-FA36AB923911}"/>
    <cellStyle name="60% - Accent3 3 43 4 3" xfId="23720" xr:uid="{E2F7AA53-38BB-4884-B99D-B2B6F59FD8E6}"/>
    <cellStyle name="60% - Accent3 3 43 4 3 2" xfId="52397" xr:uid="{7081EBF2-BB06-4F6C-ADAE-67EACE9CEF79}"/>
    <cellStyle name="60% - Accent3 3 43 4 4" xfId="37840" xr:uid="{90B05625-2973-4A02-B998-F0E527E2C978}"/>
    <cellStyle name="60% - Accent3 3 43 5" xfId="16382" xr:uid="{6FDD06E4-C462-49AA-A9A9-7AB7CB6AFB8F}"/>
    <cellStyle name="60% - Accent3 3 43 5 2" xfId="25235" xr:uid="{86C35D2C-D8C4-4911-A01B-110CE2819B08}"/>
    <cellStyle name="60% - Accent3 3 43 5 2 2" xfId="53912" xr:uid="{74248957-7A7C-4C09-96A1-7490976888CA}"/>
    <cellStyle name="60% - Accent3 3 43 5 3" xfId="45060" xr:uid="{4B3AB560-4842-488E-BE82-C6C6B48F2614}"/>
    <cellStyle name="60% - Accent3 3 43 6" xfId="17941" xr:uid="{E89FF146-D26F-4094-A91B-D2FF597F9A08}"/>
    <cellStyle name="60% - Accent3 3 43 6 2" xfId="26794" xr:uid="{6D548778-789B-4280-BA71-BCC06E3E14BA}"/>
    <cellStyle name="60% - Accent3 3 43 6 2 2" xfId="55471" xr:uid="{6C5F065B-7F7E-4F28-BBA8-7A350D24A3B2}"/>
    <cellStyle name="60% - Accent3 3 43 6 3" xfId="46619" xr:uid="{8AB2B10F-98C7-4E2F-8DEB-4C65C8AA5B0E}"/>
    <cellStyle name="60% - Accent3 3 43 7" xfId="10682" xr:uid="{0EE0DCD0-48AF-4F73-A2F5-40A57C4C5457}"/>
    <cellStyle name="60% - Accent3 3 43 7 2" xfId="28387" xr:uid="{16A01F3B-3BCB-4D4A-9814-CF9B675FEA2B}"/>
    <cellStyle name="60% - Accent3 3 43 7 2 2" xfId="57064" xr:uid="{7D7F3432-2006-4CD7-B858-2FCE5A77B93B}"/>
    <cellStyle name="60% - Accent3 3 43 7 3" xfId="39360" xr:uid="{A1120CB4-943A-4AB7-8AFD-27EFEC793AAE}"/>
    <cellStyle name="60% - Accent3 3 43 8" xfId="19535" xr:uid="{7221ECFD-3897-44FD-B42D-8B003B618DD7}"/>
    <cellStyle name="60% - Accent3 3 43 8 2" xfId="48212" xr:uid="{583E0AF5-4770-4556-A773-F62B4C12875F}"/>
    <cellStyle name="60% - Accent3 3 43 9" xfId="33655" xr:uid="{2078CD67-51E9-4A04-A2FF-2DB268449753}"/>
    <cellStyle name="60% - Accent3 3 44" xfId="4992" xr:uid="{3E78AA47-703F-42E2-B6FD-845669F05817}"/>
    <cellStyle name="60% - Accent3 3 44 2" xfId="6343" xr:uid="{BAC7EFD1-7776-46A9-B0C9-E41C1EA75525}"/>
    <cellStyle name="60% - Accent3 3 44 2 2" xfId="12055" xr:uid="{79D48E80-BA45-4330-B0FC-DB4F3043DA70}"/>
    <cellStyle name="60% - Accent3 3 44 2 2 2" xfId="40733" xr:uid="{B983BE54-9556-4CA4-827C-E82B615569BB}"/>
    <cellStyle name="60% - Accent3 3 44 2 3" xfId="20908" xr:uid="{2BFFED1A-2173-41A3-9EF8-2E5C1F6726D6}"/>
    <cellStyle name="60% - Accent3 3 44 2 3 2" xfId="49585" xr:uid="{8E0CB8A6-10B5-4FE6-9768-A5DD5EA39976}"/>
    <cellStyle name="60% - Accent3 3 44 2 4" xfId="35028" xr:uid="{6B883CF6-AEDA-46C2-9734-8D3888FCAA03}"/>
    <cellStyle name="60% - Accent3 3 44 3" xfId="7760" xr:uid="{1A3E589E-68EA-43F2-BDC7-9ABFEA9C49BB}"/>
    <cellStyle name="60% - Accent3 3 44 3 2" xfId="13472" xr:uid="{9A0C2122-3241-450F-8977-426D48903EF9}"/>
    <cellStyle name="60% - Accent3 3 44 3 2 2" xfId="42150" xr:uid="{B9E85CA1-E00E-42FD-9AAE-5AF9249B4BE0}"/>
    <cellStyle name="60% - Accent3 3 44 3 3" xfId="22325" xr:uid="{F9711F5C-1C5E-4CA1-BBC9-C4A50AE3A4EE}"/>
    <cellStyle name="60% - Accent3 3 44 3 3 2" xfId="51002" xr:uid="{1F6CFA0D-1592-48DF-B3EF-CBF6038DF917}"/>
    <cellStyle name="60% - Accent3 3 44 3 4" xfId="36445" xr:uid="{B3D21F92-49BF-43BC-B556-4FEF212FDEA7}"/>
    <cellStyle name="60% - Accent3 3 44 4" xfId="9177" xr:uid="{86B7B524-64A1-4BEA-B1AF-8B836D4D7EC9}"/>
    <cellStyle name="60% - Accent3 3 44 4 2" xfId="14889" xr:uid="{63A12396-7A36-4723-B264-F062469E984F}"/>
    <cellStyle name="60% - Accent3 3 44 4 2 2" xfId="43567" xr:uid="{C3FCA6B4-A079-449B-860E-0DC1E31AB3D4}"/>
    <cellStyle name="60% - Accent3 3 44 4 3" xfId="23742" xr:uid="{B6DA0A64-6F4C-48CC-BCFD-A08CE44D7E26}"/>
    <cellStyle name="60% - Accent3 3 44 4 3 2" xfId="52419" xr:uid="{CD83F3A1-C32C-4028-9B2A-4D7F7EFC5675}"/>
    <cellStyle name="60% - Accent3 3 44 4 4" xfId="37862" xr:uid="{39467A32-F7E9-45C1-B9A7-3ECF48D8A304}"/>
    <cellStyle name="60% - Accent3 3 44 5" xfId="16404" xr:uid="{49CDAF31-083A-41A8-97A4-9051E39D7B83}"/>
    <cellStyle name="60% - Accent3 3 44 5 2" xfId="25257" xr:uid="{87B2748C-1247-480D-8B35-A43D26C9B913}"/>
    <cellStyle name="60% - Accent3 3 44 5 2 2" xfId="53934" xr:uid="{30F9EE8E-23CB-407B-8801-B5C6A2FD86F6}"/>
    <cellStyle name="60% - Accent3 3 44 5 3" xfId="45082" xr:uid="{10F35FC3-E176-4FC3-8C6B-64EC2BD4820C}"/>
    <cellStyle name="60% - Accent3 3 44 6" xfId="17963" xr:uid="{B1B7929E-92CD-46CF-AC70-B3FCF1507945}"/>
    <cellStyle name="60% - Accent3 3 44 6 2" xfId="26816" xr:uid="{A5A862EE-2906-4CEB-BC1A-40663DEE7B9B}"/>
    <cellStyle name="60% - Accent3 3 44 6 2 2" xfId="55493" xr:uid="{ACD7A65F-A58D-4285-93D1-CFA2AA08647F}"/>
    <cellStyle name="60% - Accent3 3 44 6 3" xfId="46641" xr:uid="{0EBFE12A-E641-4E68-9686-01E11DBECEE1}"/>
    <cellStyle name="60% - Accent3 3 44 7" xfId="10704" xr:uid="{07DAC323-12CF-4E50-A0E1-DA354DDEB110}"/>
    <cellStyle name="60% - Accent3 3 44 7 2" xfId="28409" xr:uid="{1D7B43D0-4A7D-49DB-AD98-913445551042}"/>
    <cellStyle name="60% - Accent3 3 44 7 2 2" xfId="57086" xr:uid="{4EE34EB8-C9F4-49FA-BF38-1667516BDAC2}"/>
    <cellStyle name="60% - Accent3 3 44 7 3" xfId="39382" xr:uid="{41D9C2A4-F87F-4FA1-8ACB-3C229B5FAA19}"/>
    <cellStyle name="60% - Accent3 3 44 8" xfId="19557" xr:uid="{0F4C158B-998E-444C-B1F6-FA5918E2E3D4}"/>
    <cellStyle name="60% - Accent3 3 44 8 2" xfId="48234" xr:uid="{0DAD2495-8C06-49E8-85D0-F7AD879BD747}"/>
    <cellStyle name="60% - Accent3 3 44 9" xfId="33677" xr:uid="{ED6C7A4D-4975-4F88-AD90-485880A02CEF}"/>
    <cellStyle name="60% - Accent3 3 45" xfId="5014" xr:uid="{C977E4E1-0465-4515-AEC9-80E8290DC197}"/>
    <cellStyle name="60% - Accent3 3 45 2" xfId="6365" xr:uid="{600284AB-3238-45F8-9E34-1D2F6B2DB8FB}"/>
    <cellStyle name="60% - Accent3 3 45 2 2" xfId="12077" xr:uid="{35CF59FB-FB64-4A92-B862-180FFC2FC2D6}"/>
    <cellStyle name="60% - Accent3 3 45 2 2 2" xfId="40755" xr:uid="{0912B3BE-1878-42BF-8D28-75FC1A3157D3}"/>
    <cellStyle name="60% - Accent3 3 45 2 3" xfId="20930" xr:uid="{5A5BAF7D-E504-4F2B-A941-1F48FC2EF9AA}"/>
    <cellStyle name="60% - Accent3 3 45 2 3 2" xfId="49607" xr:uid="{C697804C-DB04-4F2E-BF81-76A6402BF1C2}"/>
    <cellStyle name="60% - Accent3 3 45 2 4" xfId="35050" xr:uid="{50504C4F-5D7B-4D20-9421-2D4C6775E041}"/>
    <cellStyle name="60% - Accent3 3 45 3" xfId="7782" xr:uid="{D06B7824-470C-4AB7-AB01-E459C3D9A9C8}"/>
    <cellStyle name="60% - Accent3 3 45 3 2" xfId="13494" xr:uid="{B78EAC68-5ACD-4DED-8B55-69D76552F01A}"/>
    <cellStyle name="60% - Accent3 3 45 3 2 2" xfId="42172" xr:uid="{AD1D486A-A6CB-4D10-AF60-4213154E7D2F}"/>
    <cellStyle name="60% - Accent3 3 45 3 3" xfId="22347" xr:uid="{DC9EC626-23D4-48E1-B8A1-94DFB896D42B}"/>
    <cellStyle name="60% - Accent3 3 45 3 3 2" xfId="51024" xr:uid="{4AF8CBE7-FC1C-4F8F-9B8D-57388925E326}"/>
    <cellStyle name="60% - Accent3 3 45 3 4" xfId="36467" xr:uid="{F64211C1-1ED8-4F43-ADB8-14B7B8CAA575}"/>
    <cellStyle name="60% - Accent3 3 45 4" xfId="9199" xr:uid="{3E233DEE-3D08-431A-AEC6-AD5B12552770}"/>
    <cellStyle name="60% - Accent3 3 45 4 2" xfId="14911" xr:uid="{75FDAF5F-DB1F-4D2D-BE05-2DCF2364462B}"/>
    <cellStyle name="60% - Accent3 3 45 4 2 2" xfId="43589" xr:uid="{C3224678-528B-4FA6-BC8F-F50437F1B12B}"/>
    <cellStyle name="60% - Accent3 3 45 4 3" xfId="23764" xr:uid="{C79B9B0E-6BB3-4355-BA6B-91FB2503D851}"/>
    <cellStyle name="60% - Accent3 3 45 4 3 2" xfId="52441" xr:uid="{0FD9D086-B932-4322-97A5-4A30604BFD24}"/>
    <cellStyle name="60% - Accent3 3 45 4 4" xfId="37884" xr:uid="{1D228F19-A9AF-4A91-88B2-FD43BBFF1C55}"/>
    <cellStyle name="60% - Accent3 3 45 5" xfId="16426" xr:uid="{5DA0ED97-87A5-427B-9757-E3634C09E746}"/>
    <cellStyle name="60% - Accent3 3 45 5 2" xfId="25279" xr:uid="{20488EDA-23A5-48B0-A244-694884288244}"/>
    <cellStyle name="60% - Accent3 3 45 5 2 2" xfId="53956" xr:uid="{CB334698-788F-4519-8E19-AFEC6CBDD798}"/>
    <cellStyle name="60% - Accent3 3 45 5 3" xfId="45104" xr:uid="{DFFFD6CD-E3FB-4D37-8566-23F799541BCC}"/>
    <cellStyle name="60% - Accent3 3 45 6" xfId="17985" xr:uid="{D19ADC8D-222B-49D0-B895-FA9FB00CCB88}"/>
    <cellStyle name="60% - Accent3 3 45 6 2" xfId="26838" xr:uid="{2A1859B4-1F5F-4399-9B9B-25C559630FE4}"/>
    <cellStyle name="60% - Accent3 3 45 6 2 2" xfId="55515" xr:uid="{A0610650-7FD2-4BC3-8F58-1C44FAF2D371}"/>
    <cellStyle name="60% - Accent3 3 45 6 3" xfId="46663" xr:uid="{3F866F62-45DB-4E82-84B6-CE7615FF02CA}"/>
    <cellStyle name="60% - Accent3 3 45 7" xfId="10726" xr:uid="{3E716A05-9ACB-40FB-82B9-756CF5D49089}"/>
    <cellStyle name="60% - Accent3 3 45 7 2" xfId="28431" xr:uid="{9009EB98-AA62-4CB3-8563-B09C73017907}"/>
    <cellStyle name="60% - Accent3 3 45 7 2 2" xfId="57108" xr:uid="{1325870C-4FBC-4BD9-813A-DD153C70C230}"/>
    <cellStyle name="60% - Accent3 3 45 7 3" xfId="39404" xr:uid="{7FA99B9E-D95B-462F-8443-FF88D46D6547}"/>
    <cellStyle name="60% - Accent3 3 45 8" xfId="19579" xr:uid="{3D8D7BEB-8088-4A3B-97EE-B00EC36CC7A5}"/>
    <cellStyle name="60% - Accent3 3 45 8 2" xfId="48256" xr:uid="{829F700B-ADF3-4F98-91C8-22D08261D00F}"/>
    <cellStyle name="60% - Accent3 3 45 9" xfId="33699" xr:uid="{D37EFB60-4AB5-4256-B640-B8FDAC432C79}"/>
    <cellStyle name="60% - Accent3 3 46" xfId="5036" xr:uid="{92623BB7-8382-4FA3-A2F4-AE7F88F572BC}"/>
    <cellStyle name="60% - Accent3 3 46 2" xfId="6387" xr:uid="{AE2AA859-DC40-4F47-8C3F-D8683AED4D0B}"/>
    <cellStyle name="60% - Accent3 3 46 2 2" xfId="12099" xr:uid="{C6D5B593-E840-4982-AE65-9B23C1DDD40B}"/>
    <cellStyle name="60% - Accent3 3 46 2 2 2" xfId="40777" xr:uid="{ADA9AA94-D52A-4138-8E30-FD309D564D44}"/>
    <cellStyle name="60% - Accent3 3 46 2 3" xfId="20952" xr:uid="{8E21E240-08E8-41A6-AEFE-BE414450B630}"/>
    <cellStyle name="60% - Accent3 3 46 2 3 2" xfId="49629" xr:uid="{74B1A6AA-A422-4528-997A-56CD85FAB344}"/>
    <cellStyle name="60% - Accent3 3 46 2 4" xfId="35072" xr:uid="{DB2DF415-04D4-4CAC-A7E7-32B08FAC1562}"/>
    <cellStyle name="60% - Accent3 3 46 3" xfId="7804" xr:uid="{90F1FCC4-54F0-4355-AD12-212F7574B152}"/>
    <cellStyle name="60% - Accent3 3 46 3 2" xfId="13516" xr:uid="{B36FCDAD-B679-4F50-803F-FED25AF18C4C}"/>
    <cellStyle name="60% - Accent3 3 46 3 2 2" xfId="42194" xr:uid="{036AA4AB-6494-47CF-AFB3-BB9FA5BDDD56}"/>
    <cellStyle name="60% - Accent3 3 46 3 3" xfId="22369" xr:uid="{85A9B14D-3A0F-4B87-8363-39BCCC7EB504}"/>
    <cellStyle name="60% - Accent3 3 46 3 3 2" xfId="51046" xr:uid="{7DD812F1-F434-435E-9753-C591DF0225EC}"/>
    <cellStyle name="60% - Accent3 3 46 3 4" xfId="36489" xr:uid="{A57DFC93-32E1-43B5-8E00-EB71BACFFD24}"/>
    <cellStyle name="60% - Accent3 3 46 4" xfId="9221" xr:uid="{48F2E47E-3F3B-4DB9-9AD5-2BD6C7AEFE4C}"/>
    <cellStyle name="60% - Accent3 3 46 4 2" xfId="14933" xr:uid="{26C56A40-8272-467C-8C13-B9A9C0D46822}"/>
    <cellStyle name="60% - Accent3 3 46 4 2 2" xfId="43611" xr:uid="{CFE0F61C-A56E-4AFB-A7CE-4E92A5105FE0}"/>
    <cellStyle name="60% - Accent3 3 46 4 3" xfId="23786" xr:uid="{DF863F5E-59F7-4859-9734-4BB9E4D53344}"/>
    <cellStyle name="60% - Accent3 3 46 4 3 2" xfId="52463" xr:uid="{D2216CFD-0B73-4495-B9A2-2A9773EB5736}"/>
    <cellStyle name="60% - Accent3 3 46 4 4" xfId="37906" xr:uid="{888BC2AC-D66D-4D17-A3EF-7AA489FE9134}"/>
    <cellStyle name="60% - Accent3 3 46 5" xfId="16448" xr:uid="{D1530832-685F-4251-9C2C-E5FAF13DCB5E}"/>
    <cellStyle name="60% - Accent3 3 46 5 2" xfId="25301" xr:uid="{2D3F6FCD-4FC4-4378-8F16-A4AD15FDA8B1}"/>
    <cellStyle name="60% - Accent3 3 46 5 2 2" xfId="53978" xr:uid="{8AF9E08D-5085-4FE2-A1AB-07F021D98F7D}"/>
    <cellStyle name="60% - Accent3 3 46 5 3" xfId="45126" xr:uid="{375FAC96-A3E0-42EB-8A61-EE3DC854CA8F}"/>
    <cellStyle name="60% - Accent3 3 46 6" xfId="18007" xr:uid="{3C184C88-96FD-4BA0-9790-7DB7A8B5EDE8}"/>
    <cellStyle name="60% - Accent3 3 46 6 2" xfId="26860" xr:uid="{CBC7C06A-99D3-4DFA-8DD3-A51D7D26CBC5}"/>
    <cellStyle name="60% - Accent3 3 46 6 2 2" xfId="55537" xr:uid="{FC0F5F8F-D588-4EAB-9E82-1032646014F4}"/>
    <cellStyle name="60% - Accent3 3 46 6 3" xfId="46685" xr:uid="{AD976A06-46D3-41AA-BCCF-156B8E886863}"/>
    <cellStyle name="60% - Accent3 3 46 7" xfId="10748" xr:uid="{A05A0C4E-1FD8-401B-876F-35F43F2C8BB2}"/>
    <cellStyle name="60% - Accent3 3 46 7 2" xfId="28453" xr:uid="{9AB68DE3-AD5D-4609-96C5-F0822E0ECCF8}"/>
    <cellStyle name="60% - Accent3 3 46 7 2 2" xfId="57130" xr:uid="{2B60168F-0682-4C52-8C40-8115EE3DEA27}"/>
    <cellStyle name="60% - Accent3 3 46 7 3" xfId="39426" xr:uid="{F582C329-2F51-4E3D-BE03-0B9267D0BC13}"/>
    <cellStyle name="60% - Accent3 3 46 8" xfId="19601" xr:uid="{8579ECAF-40CA-4805-852D-70F92F840B7D}"/>
    <cellStyle name="60% - Accent3 3 46 8 2" xfId="48278" xr:uid="{52E26044-1A60-4844-8B4C-059FE940F1AF}"/>
    <cellStyle name="60% - Accent3 3 46 9" xfId="33721" xr:uid="{C96601B6-77D6-4526-85A7-4C8A21E8D7C2}"/>
    <cellStyle name="60% - Accent3 3 47" xfId="5058" xr:uid="{F0FBD04E-379B-41EC-B1FD-672DF82B5D47}"/>
    <cellStyle name="60% - Accent3 3 47 2" xfId="6409" xr:uid="{1376AB31-B648-4E62-9FBF-8DB85EA2CFD7}"/>
    <cellStyle name="60% - Accent3 3 47 2 2" xfId="12121" xr:uid="{8F005AE6-B183-4F27-95EB-F73C08C56B66}"/>
    <cellStyle name="60% - Accent3 3 47 2 2 2" xfId="40799" xr:uid="{B64BE7BA-EAE6-4DA7-BC37-DA72AB6557D1}"/>
    <cellStyle name="60% - Accent3 3 47 2 3" xfId="20974" xr:uid="{95263A56-0526-4B40-A5F2-747BE55EBCC2}"/>
    <cellStyle name="60% - Accent3 3 47 2 3 2" xfId="49651" xr:uid="{07C5228B-8804-4954-A6D4-35F319228340}"/>
    <cellStyle name="60% - Accent3 3 47 2 4" xfId="35094" xr:uid="{E8DAE60D-CD43-4876-BB63-45CFFA47774D}"/>
    <cellStyle name="60% - Accent3 3 47 3" xfId="7826" xr:uid="{6C5EE910-27A6-4F28-909F-9E3CCBE5ABE3}"/>
    <cellStyle name="60% - Accent3 3 47 3 2" xfId="13538" xr:uid="{5092EA8D-D519-46E6-A481-0174BD18345E}"/>
    <cellStyle name="60% - Accent3 3 47 3 2 2" xfId="42216" xr:uid="{EC73DBF8-23A5-413F-A723-7CAC08623033}"/>
    <cellStyle name="60% - Accent3 3 47 3 3" xfId="22391" xr:uid="{4DB9A3D6-FADB-46A3-8610-E75B29BC8075}"/>
    <cellStyle name="60% - Accent3 3 47 3 3 2" xfId="51068" xr:uid="{C83A576D-B0F9-46FA-AB51-5426E2F08B6E}"/>
    <cellStyle name="60% - Accent3 3 47 3 4" xfId="36511" xr:uid="{2C4FB6CE-ED46-4BA7-B815-E768492E80A8}"/>
    <cellStyle name="60% - Accent3 3 47 4" xfId="9243" xr:uid="{20BE578E-69DC-444D-AC92-FC7EB1142D17}"/>
    <cellStyle name="60% - Accent3 3 47 4 2" xfId="14955" xr:uid="{519D5EBE-2659-4E31-8BDC-6B36DC4B0989}"/>
    <cellStyle name="60% - Accent3 3 47 4 2 2" xfId="43633" xr:uid="{FDAD3530-7B30-4171-96A6-F58F1713C543}"/>
    <cellStyle name="60% - Accent3 3 47 4 3" xfId="23808" xr:uid="{45350E67-7576-4438-B682-77292333DE97}"/>
    <cellStyle name="60% - Accent3 3 47 4 3 2" xfId="52485" xr:uid="{E70DBDD2-5C3C-477F-9115-02BD2B41449D}"/>
    <cellStyle name="60% - Accent3 3 47 4 4" xfId="37928" xr:uid="{9BD78350-7EB2-4D7B-A066-B213DA5A5DEC}"/>
    <cellStyle name="60% - Accent3 3 47 5" xfId="16470" xr:uid="{FB6B000C-5511-4302-B735-D0CA4982707F}"/>
    <cellStyle name="60% - Accent3 3 47 5 2" xfId="25323" xr:uid="{350DDEA8-4528-4194-9B6C-930BE7E1376B}"/>
    <cellStyle name="60% - Accent3 3 47 5 2 2" xfId="54000" xr:uid="{BD8BB499-0014-4F10-9A62-DA5BEC3FAF1B}"/>
    <cellStyle name="60% - Accent3 3 47 5 3" xfId="45148" xr:uid="{BCD6C6AB-EF79-420D-B7AA-F019275A01AB}"/>
    <cellStyle name="60% - Accent3 3 47 6" xfId="18029" xr:uid="{A63FC1F4-028E-41E2-83A0-C02E6551CD62}"/>
    <cellStyle name="60% - Accent3 3 47 6 2" xfId="26882" xr:uid="{5FD45DF3-D50C-4F9D-8FBE-8463E332978C}"/>
    <cellStyle name="60% - Accent3 3 47 6 2 2" xfId="55559" xr:uid="{6AFDBEB6-1C60-4493-AB91-B9D66ACB5F23}"/>
    <cellStyle name="60% - Accent3 3 47 6 3" xfId="46707" xr:uid="{A4B20686-6357-459B-9493-F901998CC5CA}"/>
    <cellStyle name="60% - Accent3 3 47 7" xfId="10770" xr:uid="{3CE5C25B-6D3D-408F-8D5C-2B41FBFA9012}"/>
    <cellStyle name="60% - Accent3 3 47 7 2" xfId="28475" xr:uid="{E152F21A-566E-476C-8F4B-A51AB4D7B0E7}"/>
    <cellStyle name="60% - Accent3 3 47 7 2 2" xfId="57152" xr:uid="{9916606B-B570-42E4-94B4-3D4B4A4029DF}"/>
    <cellStyle name="60% - Accent3 3 47 7 3" xfId="39448" xr:uid="{4D200A21-97BD-438A-9EF1-9376052771C0}"/>
    <cellStyle name="60% - Accent3 3 47 8" xfId="19623" xr:uid="{EFB744D7-795D-4C24-ADF7-DEA0C07A5E97}"/>
    <cellStyle name="60% - Accent3 3 47 8 2" xfId="48300" xr:uid="{2112E20B-EE2B-404C-9920-7F4EFCC3C726}"/>
    <cellStyle name="60% - Accent3 3 47 9" xfId="33743" xr:uid="{4D8EED22-860E-4625-9B00-EC4F4347C2C3}"/>
    <cellStyle name="60% - Accent3 3 48" xfId="5080" xr:uid="{190F0782-5408-4335-96CA-16C63AA4F6A0}"/>
    <cellStyle name="60% - Accent3 3 48 2" xfId="6431" xr:uid="{C8E3B811-C3B0-4DD3-AF21-4F24FA3C4663}"/>
    <cellStyle name="60% - Accent3 3 48 2 2" xfId="12143" xr:uid="{57CD87C7-EB41-4704-8096-B7B34D105F6B}"/>
    <cellStyle name="60% - Accent3 3 48 2 2 2" xfId="40821" xr:uid="{1A69AE9A-BC39-4BDD-8504-8038FFFCD382}"/>
    <cellStyle name="60% - Accent3 3 48 2 3" xfId="20996" xr:uid="{FAF13F40-B8FB-460C-8DA0-D928C464D637}"/>
    <cellStyle name="60% - Accent3 3 48 2 3 2" xfId="49673" xr:uid="{4C2DFBC7-A539-4A22-93E8-F9C7BE4FAB8A}"/>
    <cellStyle name="60% - Accent3 3 48 2 4" xfId="35116" xr:uid="{8FBDCF34-7E51-4630-9921-F835B60DDCCF}"/>
    <cellStyle name="60% - Accent3 3 48 3" xfId="7848" xr:uid="{D40200C8-3B65-41F0-BE43-0C40FF6AF048}"/>
    <cellStyle name="60% - Accent3 3 48 3 2" xfId="13560" xr:uid="{AA1212CC-6D3C-4E28-8F3C-A900A01C3503}"/>
    <cellStyle name="60% - Accent3 3 48 3 2 2" xfId="42238" xr:uid="{7E1384CB-029A-4DB9-989D-1EB8105C89B3}"/>
    <cellStyle name="60% - Accent3 3 48 3 3" xfId="22413" xr:uid="{1A7D8689-3417-4AEC-8C22-045EFAFF4DDB}"/>
    <cellStyle name="60% - Accent3 3 48 3 3 2" xfId="51090" xr:uid="{9A228FF7-5276-4593-B132-78C1B517C5DD}"/>
    <cellStyle name="60% - Accent3 3 48 3 4" xfId="36533" xr:uid="{EE8E93A0-52BF-46DF-A9BB-F3592D1E1FD0}"/>
    <cellStyle name="60% - Accent3 3 48 4" xfId="9265" xr:uid="{CEC3A617-F202-4CC3-B9C8-EDC4DAF22F1E}"/>
    <cellStyle name="60% - Accent3 3 48 4 2" xfId="14977" xr:uid="{776C10D9-1134-4AC8-8C41-9AFEBEDA0E2E}"/>
    <cellStyle name="60% - Accent3 3 48 4 2 2" xfId="43655" xr:uid="{910A8FC6-1569-4A06-A240-DF7874E27B55}"/>
    <cellStyle name="60% - Accent3 3 48 4 3" xfId="23830" xr:uid="{45831CAE-CD84-4EAA-955B-D51482F8269A}"/>
    <cellStyle name="60% - Accent3 3 48 4 3 2" xfId="52507" xr:uid="{CD642E4A-CE98-4974-AB08-C5073B27321D}"/>
    <cellStyle name="60% - Accent3 3 48 4 4" xfId="37950" xr:uid="{DCF592CF-D550-428B-8AF2-1A9C4210A3DD}"/>
    <cellStyle name="60% - Accent3 3 48 5" xfId="16492" xr:uid="{510619D5-A4CA-4B4D-8263-29D4A6777714}"/>
    <cellStyle name="60% - Accent3 3 48 5 2" xfId="25345" xr:uid="{171E7F80-2793-404E-9A45-01A786DA84E8}"/>
    <cellStyle name="60% - Accent3 3 48 5 2 2" xfId="54022" xr:uid="{DDA163B0-C9DA-42A7-B364-A05E4F22D7F1}"/>
    <cellStyle name="60% - Accent3 3 48 5 3" xfId="45170" xr:uid="{D1B8603A-DF94-4A60-B46F-B538835BBC22}"/>
    <cellStyle name="60% - Accent3 3 48 6" xfId="18051" xr:uid="{DCBCD97B-EE6C-4177-8336-611FBD5CC51B}"/>
    <cellStyle name="60% - Accent3 3 48 6 2" xfId="26904" xr:uid="{F6C9CEC3-299E-4C44-B1BB-6D8E0D573C90}"/>
    <cellStyle name="60% - Accent3 3 48 6 2 2" xfId="55581" xr:uid="{5FDB55E2-21DB-4C0E-9A7A-1181D0F611D1}"/>
    <cellStyle name="60% - Accent3 3 48 6 3" xfId="46729" xr:uid="{D886CFDA-802A-4114-9ACC-7125BD10A3A8}"/>
    <cellStyle name="60% - Accent3 3 48 7" xfId="10792" xr:uid="{532DFF90-9BDE-40DC-A549-FE627580D41C}"/>
    <cellStyle name="60% - Accent3 3 48 7 2" xfId="28497" xr:uid="{23BDF129-E99E-40E6-A8EB-E5B0C6C0245D}"/>
    <cellStyle name="60% - Accent3 3 48 7 2 2" xfId="57174" xr:uid="{B31EC71E-40D5-4BDA-9100-08053B8CEC3D}"/>
    <cellStyle name="60% - Accent3 3 48 7 3" xfId="39470" xr:uid="{FE7C4BD3-8CD6-4390-9E16-88F2FED946F7}"/>
    <cellStyle name="60% - Accent3 3 48 8" xfId="19645" xr:uid="{2996FF17-CF37-4D97-86CC-120CE5B7019A}"/>
    <cellStyle name="60% - Accent3 3 48 8 2" xfId="48322" xr:uid="{CAA7EC0B-DDD1-4010-A738-45F3449A58E5}"/>
    <cellStyle name="60% - Accent3 3 48 9" xfId="33765" xr:uid="{0AD44B1A-62C1-4B83-ABE0-687EC401CA72}"/>
    <cellStyle name="60% - Accent3 3 49" xfId="5102" xr:uid="{0D17CE99-498B-4327-AEB4-69B3CEED4C56}"/>
    <cellStyle name="60% - Accent3 3 49 2" xfId="6453" xr:uid="{C4C92548-7CDC-4F18-9D89-09E1FBDE3DFF}"/>
    <cellStyle name="60% - Accent3 3 49 2 2" xfId="12165" xr:uid="{0A5329FD-069B-4C70-9A26-31A00F29A139}"/>
    <cellStyle name="60% - Accent3 3 49 2 2 2" xfId="40843" xr:uid="{B6722F80-2B1F-4480-A8CD-8E053267612F}"/>
    <cellStyle name="60% - Accent3 3 49 2 3" xfId="21018" xr:uid="{8E1DE623-49DC-48DC-8EB4-5A198A9FA0AD}"/>
    <cellStyle name="60% - Accent3 3 49 2 3 2" xfId="49695" xr:uid="{AF87CD7B-FDD6-4DCD-A4E4-E8E300E9B9FA}"/>
    <cellStyle name="60% - Accent3 3 49 2 4" xfId="35138" xr:uid="{8F1A95E6-8F0A-4A05-90CC-582D9D6FE0F5}"/>
    <cellStyle name="60% - Accent3 3 49 3" xfId="7870" xr:uid="{9BCFE4E3-5DF8-4B4A-897F-C5631BDA1E0B}"/>
    <cellStyle name="60% - Accent3 3 49 3 2" xfId="13582" xr:uid="{1DB297F0-8EF5-421E-B4AB-06A67CD20722}"/>
    <cellStyle name="60% - Accent3 3 49 3 2 2" xfId="42260" xr:uid="{41E1705F-659A-4615-8967-6B0026B56867}"/>
    <cellStyle name="60% - Accent3 3 49 3 3" xfId="22435" xr:uid="{3E6BB1FC-B75F-4894-9B3B-9C7C67CEE162}"/>
    <cellStyle name="60% - Accent3 3 49 3 3 2" xfId="51112" xr:uid="{3B269F9A-790D-44E8-9539-F872058C29C4}"/>
    <cellStyle name="60% - Accent3 3 49 3 4" xfId="36555" xr:uid="{4FF3CDBA-5E13-455E-AB0E-FDAB660966D2}"/>
    <cellStyle name="60% - Accent3 3 49 4" xfId="9287" xr:uid="{9917F9B9-2C5D-42EB-B3B3-7FB298DE70AF}"/>
    <cellStyle name="60% - Accent3 3 49 4 2" xfId="14999" xr:uid="{5D4AE2B1-CDA4-4867-AA3D-30D6BCAB19FD}"/>
    <cellStyle name="60% - Accent3 3 49 4 2 2" xfId="43677" xr:uid="{F4315923-7F08-4C68-8135-A935984B5AD3}"/>
    <cellStyle name="60% - Accent3 3 49 4 3" xfId="23852" xr:uid="{1461020A-3977-4B0E-BBD9-9575F16405CD}"/>
    <cellStyle name="60% - Accent3 3 49 4 3 2" xfId="52529" xr:uid="{CD677B17-1A2D-44DD-A390-39A74FC9831D}"/>
    <cellStyle name="60% - Accent3 3 49 4 4" xfId="37972" xr:uid="{CFD86A67-A3F8-48BD-A8AE-6E26C518EFDD}"/>
    <cellStyle name="60% - Accent3 3 49 5" xfId="16514" xr:uid="{A91102ED-5028-4A12-AA0F-8092BF14C424}"/>
    <cellStyle name="60% - Accent3 3 49 5 2" xfId="25367" xr:uid="{63072878-2F11-4C2F-92EE-5CC12EECEBFA}"/>
    <cellStyle name="60% - Accent3 3 49 5 2 2" xfId="54044" xr:uid="{89B69E3A-78BF-412C-82A4-53F91171B387}"/>
    <cellStyle name="60% - Accent3 3 49 5 3" xfId="45192" xr:uid="{9E38C64A-6ED5-45F7-AC9A-0B8BD4DAAF8C}"/>
    <cellStyle name="60% - Accent3 3 49 6" xfId="18073" xr:uid="{556CFABD-D2F7-46EE-9FC4-F473F697E5EC}"/>
    <cellStyle name="60% - Accent3 3 49 6 2" xfId="26926" xr:uid="{3F8CC3D2-3060-482C-A2C5-D2D8EFF98366}"/>
    <cellStyle name="60% - Accent3 3 49 6 2 2" xfId="55603" xr:uid="{CCD4798B-7748-487E-8FE4-4E0EFAB61957}"/>
    <cellStyle name="60% - Accent3 3 49 6 3" xfId="46751" xr:uid="{D76E0B51-7EC0-4663-A32E-CCE64C1466AC}"/>
    <cellStyle name="60% - Accent3 3 49 7" xfId="10814" xr:uid="{C9266269-CE11-440C-9055-880E05FFF24D}"/>
    <cellStyle name="60% - Accent3 3 49 7 2" xfId="28519" xr:uid="{58B09739-8396-4C18-9D78-6FBBF6899423}"/>
    <cellStyle name="60% - Accent3 3 49 7 2 2" xfId="57196" xr:uid="{B55D3DDF-1ABE-4F77-9F6F-E7C3B049B48A}"/>
    <cellStyle name="60% - Accent3 3 49 7 3" xfId="39492" xr:uid="{578C5C47-CD40-473A-8A2F-CDEAF33FBB60}"/>
    <cellStyle name="60% - Accent3 3 49 8" xfId="19667" xr:uid="{A75857E4-384E-47D7-8E38-D213F9DB32F5}"/>
    <cellStyle name="60% - Accent3 3 49 8 2" xfId="48344" xr:uid="{4F8303AA-7202-4D1C-9773-0CEEE824CB57}"/>
    <cellStyle name="60% - Accent3 3 49 9" xfId="33787" xr:uid="{3AB29342-0FD9-4AA8-BD19-491582260A70}"/>
    <cellStyle name="60% - Accent3 3 5" xfId="513" xr:uid="{F01BF8C4-3C00-4C25-A72D-FC992A2892EF}"/>
    <cellStyle name="60% - Accent3 3 5 10" xfId="18699" xr:uid="{483C8E39-7A42-4D7C-A6CC-6A72EC67458D}"/>
    <cellStyle name="60% - Accent3 3 5 10 2" xfId="47376" xr:uid="{25DA0E9D-6849-4606-BC60-D25B277BD637}"/>
    <cellStyle name="60% - Accent3 3 5 11" xfId="29414" xr:uid="{0ACDC0CC-3704-45BD-B204-782B059ACF35}"/>
    <cellStyle name="60% - Accent3 3 5 2" xfId="632" xr:uid="{725B4A51-1DD4-4A43-951C-77DC7734BC2C}"/>
    <cellStyle name="60% - Accent3 3 5 2 2" xfId="2586" xr:uid="{23E239A2-DDD0-4DF3-B046-39F02496A2D1}"/>
    <cellStyle name="60% - Accent3 3 5 2 2 2" xfId="31326" xr:uid="{F5D22785-3DEF-4E49-8796-AA687ABFFAE0}"/>
    <cellStyle name="60% - Accent3 3 5 2 3" xfId="5485" xr:uid="{5C9022A2-79C8-43CE-9ADE-54599F09F2EB}"/>
    <cellStyle name="60% - Accent3 3 5 2 3 2" xfId="34170" xr:uid="{9F7DFB42-83A5-4739-B07C-7E08075D7AEE}"/>
    <cellStyle name="60% - Accent3 3 5 2 4" xfId="11197" xr:uid="{B9EEF61B-4302-4022-AC22-B82911F7FAAC}"/>
    <cellStyle name="60% - Accent3 3 5 2 4 2" xfId="39875" xr:uid="{96AD6E9A-D84B-4F96-A477-CF0DE776E9E4}"/>
    <cellStyle name="60% - Accent3 3 5 2 5" xfId="20050" xr:uid="{8F70EBC5-D55B-4141-A042-21B87DD1780B}"/>
    <cellStyle name="60% - Accent3 3 5 2 5 2" xfId="48727" xr:uid="{5396F5E7-2166-418C-8D88-E2D135CADB6E}"/>
    <cellStyle name="60% - Accent3 3 5 2 6" xfId="29533" xr:uid="{1BDDC8F3-BBAE-4C4E-86DB-E45A838606B9}"/>
    <cellStyle name="60% - Accent3 3 5 3" xfId="773" xr:uid="{4BA6B446-FCA9-4E06-97FF-1E9394F92D7C}"/>
    <cellStyle name="60% - Accent3 3 5 3 2" xfId="2727" xr:uid="{A745394D-BDDD-4BCE-B986-6306688B0605}"/>
    <cellStyle name="60% - Accent3 3 5 3 2 2" xfId="31467" xr:uid="{04437F9F-8E31-4224-AA60-641A854CC149}"/>
    <cellStyle name="60% - Accent3 3 5 3 3" xfId="6902" xr:uid="{D85E50D5-1A33-4DD3-A97E-1478C331FC61}"/>
    <cellStyle name="60% - Accent3 3 5 3 3 2" xfId="35587" xr:uid="{6F8CD245-2486-463F-84F0-D5036CFB2D0D}"/>
    <cellStyle name="60% - Accent3 3 5 3 4" xfId="12614" xr:uid="{4AADB837-50F6-4BD9-9746-28B98726BBD6}"/>
    <cellStyle name="60% - Accent3 3 5 3 4 2" xfId="41292" xr:uid="{3D382C16-A174-4A2D-8B16-FC51658C1EFB}"/>
    <cellStyle name="60% - Accent3 3 5 3 5" xfId="21467" xr:uid="{45C31240-88E3-4D5D-96B4-568BCDD9EB4C}"/>
    <cellStyle name="60% - Accent3 3 5 3 5 2" xfId="50144" xr:uid="{60308A46-A46A-4B4F-8F7E-AC8525A371D8}"/>
    <cellStyle name="60% - Accent3 3 5 3 6" xfId="29674" xr:uid="{C4AA3F98-F13A-428C-8C6D-5F152F85013E}"/>
    <cellStyle name="60% - Accent3 3 5 4" xfId="1046" xr:uid="{DC24F4FB-52E9-4BE0-8ABC-9F0D248919EE}"/>
    <cellStyle name="60% - Accent3 3 5 4 2" xfId="3000" xr:uid="{52A37958-EA03-42F0-B1DF-25DB7EC062A5}"/>
    <cellStyle name="60% - Accent3 3 5 4 2 2" xfId="31740" xr:uid="{5127FE56-42F9-4DE5-AC14-EFD673A71BAD}"/>
    <cellStyle name="60% - Accent3 3 5 4 3" xfId="8319" xr:uid="{0BE4AF4C-6D2B-4D61-AA7C-37FFB88C51A5}"/>
    <cellStyle name="60% - Accent3 3 5 4 3 2" xfId="37004" xr:uid="{073C4F11-1141-4C40-9FEC-D49877507B01}"/>
    <cellStyle name="60% - Accent3 3 5 4 4" xfId="14031" xr:uid="{6BA3F6CC-6AE6-46F5-9B0A-DBD166030F44}"/>
    <cellStyle name="60% - Accent3 3 5 4 4 2" xfId="42709" xr:uid="{3F91DD7B-9F4D-4EF2-99A5-5E923BF1723E}"/>
    <cellStyle name="60% - Accent3 3 5 4 5" xfId="22884" xr:uid="{56161DE1-646E-43F8-9BCF-F7B93B5F39BA}"/>
    <cellStyle name="60% - Accent3 3 5 4 5 2" xfId="51561" xr:uid="{7903D6BA-C823-4971-A1A2-644D8CAD39F6}"/>
    <cellStyle name="60% - Accent3 3 5 4 6" xfId="29947" xr:uid="{1781412C-8837-4BF9-8F48-3EA9991C7849}"/>
    <cellStyle name="60% - Accent3 3 5 5" xfId="1341" xr:uid="{995CBE41-E046-470C-9661-80BBBECA6B70}"/>
    <cellStyle name="60% - Accent3 3 5 5 2" xfId="3295" xr:uid="{E63785F4-C915-428F-9F7D-AF0B44691C2D}"/>
    <cellStyle name="60% - Accent3 3 5 5 2 2" xfId="32035" xr:uid="{D0D1F2C7-C965-4E9A-B688-0D1F4E42CD8E}"/>
    <cellStyle name="60% - Accent3 3 5 5 3" xfId="15546" xr:uid="{CFC6F78E-C115-4E45-95EF-6EBF9EB5B5FC}"/>
    <cellStyle name="60% - Accent3 3 5 5 3 2" xfId="44224" xr:uid="{D5262AA2-D6D8-4DA9-8B6C-B80472DA4D76}"/>
    <cellStyle name="60% - Accent3 3 5 5 4" xfId="24399" xr:uid="{90D86D04-82E8-4527-B8DE-E7BC6CE60561}"/>
    <cellStyle name="60% - Accent3 3 5 5 4 2" xfId="53076" xr:uid="{77420CED-5F0C-4718-B3D4-FB0E0070A43D}"/>
    <cellStyle name="60% - Accent3 3 5 5 5" xfId="30242" xr:uid="{99607238-0DBB-4A80-AEAB-97B0D13541B1}"/>
    <cellStyle name="60% - Accent3 3 5 6" xfId="1680" xr:uid="{44BB6572-F75E-4E5B-A2F6-F8E55E5091A9}"/>
    <cellStyle name="60% - Accent3 3 5 6 2" xfId="3634" xr:uid="{906B2DC3-B234-43E8-83C5-9BCD4BE5B887}"/>
    <cellStyle name="60% - Accent3 3 5 6 2 2" xfId="32374" xr:uid="{ABD85CE5-CEDA-4905-9052-3BBC3940EF43}"/>
    <cellStyle name="60% - Accent3 3 5 6 3" xfId="17105" xr:uid="{C0A18813-AF6E-4B81-B4CB-4C7555616F31}"/>
    <cellStyle name="60% - Accent3 3 5 6 3 2" xfId="45783" xr:uid="{158CA683-1A6B-413B-9675-74FA49CFC755}"/>
    <cellStyle name="60% - Accent3 3 5 6 4" xfId="25958" xr:uid="{DA1865DD-5B57-4952-993D-932608873D4E}"/>
    <cellStyle name="60% - Accent3 3 5 6 4 2" xfId="54635" xr:uid="{E0F4F1ED-52F7-499F-BE4F-9EEB3764F7C4}"/>
    <cellStyle name="60% - Accent3 3 5 6 5" xfId="30581" xr:uid="{5565FE91-55C6-498A-ACEC-64D385ACC414}"/>
    <cellStyle name="60% - Accent3 3 5 7" xfId="2467" xr:uid="{177B085A-D8DB-47C1-BEB8-213BA73D8772}"/>
    <cellStyle name="60% - Accent3 3 5 7 2" xfId="27551" xr:uid="{FCF8869E-F9B7-4233-87B4-9A8EF2911263}"/>
    <cellStyle name="60% - Accent3 3 5 7 2 2" xfId="56228" xr:uid="{3E7377B2-44AF-47BE-ABDF-4FEB66172FB8}"/>
    <cellStyle name="60% - Accent3 3 5 7 3" xfId="31207" xr:uid="{3D785866-6D54-4242-8DB5-A192EAC2CB36}"/>
    <cellStyle name="60% - Accent3 3 5 8" xfId="4134" xr:uid="{D8EFC704-9A07-42B7-B0CD-0CF982518F19}"/>
    <cellStyle name="60% - Accent3 3 5 8 2" xfId="32819" xr:uid="{9C8DC6BB-7F16-4B20-B615-CF23B751AF8A}"/>
    <cellStyle name="60% - Accent3 3 5 9" xfId="9846" xr:uid="{A341D80B-D334-4824-B817-71376F375048}"/>
    <cellStyle name="60% - Accent3 3 5 9 2" xfId="38524" xr:uid="{72CF5497-3AC7-4DE2-9433-F0F9625D7630}"/>
    <cellStyle name="60% - Accent3 3 50" xfId="5124" xr:uid="{73CA5369-ED3B-4663-9E2E-5203A000924F}"/>
    <cellStyle name="60% - Accent3 3 50 2" xfId="6475" xr:uid="{76535519-FCAB-4EA7-8438-96CEDE744323}"/>
    <cellStyle name="60% - Accent3 3 50 2 2" xfId="12187" xr:uid="{7DD84F35-6CA0-4274-B413-6E78D79593D7}"/>
    <cellStyle name="60% - Accent3 3 50 2 2 2" xfId="40865" xr:uid="{6A17BD6A-959B-4C52-AEC3-B47D6BC6CD4B}"/>
    <cellStyle name="60% - Accent3 3 50 2 3" xfId="21040" xr:uid="{6FB8BCA6-C238-48A7-8560-1A35FC4B1542}"/>
    <cellStyle name="60% - Accent3 3 50 2 3 2" xfId="49717" xr:uid="{75D5260C-108D-4AF3-BB40-07F45CC4954D}"/>
    <cellStyle name="60% - Accent3 3 50 2 4" xfId="35160" xr:uid="{36EB7200-FCB2-49D9-A216-E4E0423B7F68}"/>
    <cellStyle name="60% - Accent3 3 50 3" xfId="7892" xr:uid="{4686253A-1FBD-43A2-96F9-5EBF96E8F127}"/>
    <cellStyle name="60% - Accent3 3 50 3 2" xfId="13604" xr:uid="{1DC757F1-3FD8-448D-908B-E32152894279}"/>
    <cellStyle name="60% - Accent3 3 50 3 2 2" xfId="42282" xr:uid="{BACC9068-A6F2-4F2E-88F0-738D85DA199A}"/>
    <cellStyle name="60% - Accent3 3 50 3 3" xfId="22457" xr:uid="{73B718DD-0EFD-4359-B1F8-30112A3AB25D}"/>
    <cellStyle name="60% - Accent3 3 50 3 3 2" xfId="51134" xr:uid="{911F057B-83B3-4397-9C73-2D80B7179C92}"/>
    <cellStyle name="60% - Accent3 3 50 3 4" xfId="36577" xr:uid="{3107D65E-B4F5-46E2-ADD5-8B7F9DDD7532}"/>
    <cellStyle name="60% - Accent3 3 50 4" xfId="9309" xr:uid="{6837F478-F4EA-403B-8A61-A33E6D38CA6C}"/>
    <cellStyle name="60% - Accent3 3 50 4 2" xfId="15021" xr:uid="{22A2E5FC-6C53-4115-B49D-320A54F57F8A}"/>
    <cellStyle name="60% - Accent3 3 50 4 2 2" xfId="43699" xr:uid="{A09797EF-93D1-4274-BF2B-21AF023AD033}"/>
    <cellStyle name="60% - Accent3 3 50 4 3" xfId="23874" xr:uid="{48316276-9952-4F8D-B115-360F7725459C}"/>
    <cellStyle name="60% - Accent3 3 50 4 3 2" xfId="52551" xr:uid="{35C16136-58B5-4BCB-A6EE-698D4B1B9B18}"/>
    <cellStyle name="60% - Accent3 3 50 4 4" xfId="37994" xr:uid="{C081204D-A7D3-49CB-A1CF-354D6AD243BC}"/>
    <cellStyle name="60% - Accent3 3 50 5" xfId="16536" xr:uid="{DE9E2B78-79AD-41F1-917C-C330C5348139}"/>
    <cellStyle name="60% - Accent3 3 50 5 2" xfId="25389" xr:uid="{B867FABC-D4F7-4B47-AEE4-DDE0BD0BF52E}"/>
    <cellStyle name="60% - Accent3 3 50 5 2 2" xfId="54066" xr:uid="{F5911159-1A17-41C2-9250-72B04D9F6203}"/>
    <cellStyle name="60% - Accent3 3 50 5 3" xfId="45214" xr:uid="{6453C209-8EF4-4E38-8894-E0FEC771B9BC}"/>
    <cellStyle name="60% - Accent3 3 50 6" xfId="18095" xr:uid="{97194C29-5BC6-4F97-8F92-D6B60E518BF8}"/>
    <cellStyle name="60% - Accent3 3 50 6 2" xfId="26948" xr:uid="{A3D6D9C1-1FA0-4983-B139-55EE0366CE50}"/>
    <cellStyle name="60% - Accent3 3 50 6 2 2" xfId="55625" xr:uid="{09197530-5E21-404F-B91F-DD7412649944}"/>
    <cellStyle name="60% - Accent3 3 50 6 3" xfId="46773" xr:uid="{89A8DC47-EFD1-42C5-82BC-FE27B719962E}"/>
    <cellStyle name="60% - Accent3 3 50 7" xfId="10836" xr:uid="{2141332A-C916-4090-8577-B55DB7D8B7AF}"/>
    <cellStyle name="60% - Accent3 3 50 7 2" xfId="28541" xr:uid="{38C55EDC-571B-45D4-B0BC-7D6B29E212B4}"/>
    <cellStyle name="60% - Accent3 3 50 7 2 2" xfId="57218" xr:uid="{2106F99B-F3E9-4575-AA97-A660CCD34EB5}"/>
    <cellStyle name="60% - Accent3 3 50 7 3" xfId="39514" xr:uid="{EB9A7F65-DE4D-4099-9C49-AF9289B3FA14}"/>
    <cellStyle name="60% - Accent3 3 50 8" xfId="19689" xr:uid="{FF811AF6-93C8-46D1-AA03-56CA420C869F}"/>
    <cellStyle name="60% - Accent3 3 50 8 2" xfId="48366" xr:uid="{A42AEF26-455C-4961-AB90-2E73C3F1D280}"/>
    <cellStyle name="60% - Accent3 3 50 9" xfId="33809" xr:uid="{F6836213-AFB8-42BF-A6E8-709BE3A02728}"/>
    <cellStyle name="60% - Accent3 3 51" xfId="5146" xr:uid="{23CD8658-E044-40C7-B603-9B2B92CD6EC7}"/>
    <cellStyle name="60% - Accent3 3 51 2" xfId="6497" xr:uid="{76280673-F189-49AB-8574-DB79CF20CF51}"/>
    <cellStyle name="60% - Accent3 3 51 2 2" xfId="12209" xr:uid="{A6DD1549-9E6F-445C-9898-380612C1B074}"/>
    <cellStyle name="60% - Accent3 3 51 2 2 2" xfId="40887" xr:uid="{0CC68D13-5D25-4F80-9F9B-BBA24002300C}"/>
    <cellStyle name="60% - Accent3 3 51 2 3" xfId="21062" xr:uid="{8462EBCA-829E-4964-AC4C-E81D209DCBB6}"/>
    <cellStyle name="60% - Accent3 3 51 2 3 2" xfId="49739" xr:uid="{4643F033-9E15-4DDB-A801-A743B52E90DB}"/>
    <cellStyle name="60% - Accent3 3 51 2 4" xfId="35182" xr:uid="{9735E377-3A3A-4049-9F57-EB26B7FDE589}"/>
    <cellStyle name="60% - Accent3 3 51 3" xfId="7914" xr:uid="{A557B0B3-B927-41A2-B59C-70FE5991E3C7}"/>
    <cellStyle name="60% - Accent3 3 51 3 2" xfId="13626" xr:uid="{D936D17A-7491-4AD3-93FD-7EA0A49CD638}"/>
    <cellStyle name="60% - Accent3 3 51 3 2 2" xfId="42304" xr:uid="{1BEDE9B6-56BD-4D8D-94DC-FBB5C2A1008C}"/>
    <cellStyle name="60% - Accent3 3 51 3 3" xfId="22479" xr:uid="{DF9200E0-F94E-4CC5-96E9-633BE96ABD36}"/>
    <cellStyle name="60% - Accent3 3 51 3 3 2" xfId="51156" xr:uid="{F5CBA50F-74D7-4D6C-9FC1-FB94EACE5DA7}"/>
    <cellStyle name="60% - Accent3 3 51 3 4" xfId="36599" xr:uid="{8F45F5A7-49C1-43F2-9A85-2A56AADA6185}"/>
    <cellStyle name="60% - Accent3 3 51 4" xfId="9331" xr:uid="{C356D2EB-C7B8-4233-9CD6-A9DBB69828E5}"/>
    <cellStyle name="60% - Accent3 3 51 4 2" xfId="15043" xr:uid="{5C2D0D23-AC1D-42E7-B91A-668E968DBDFF}"/>
    <cellStyle name="60% - Accent3 3 51 4 2 2" xfId="43721" xr:uid="{E4CC4740-086C-4190-96CF-BEDA5016F830}"/>
    <cellStyle name="60% - Accent3 3 51 4 3" xfId="23896" xr:uid="{27CFE430-9D0E-4B36-A818-C349F2D041DF}"/>
    <cellStyle name="60% - Accent3 3 51 4 3 2" xfId="52573" xr:uid="{44DF1ADE-AD3B-44CF-8086-FBEDB6EBAD4A}"/>
    <cellStyle name="60% - Accent3 3 51 4 4" xfId="38016" xr:uid="{92C8A131-872A-407F-98DC-DE6B87199A0D}"/>
    <cellStyle name="60% - Accent3 3 51 5" xfId="16558" xr:uid="{E79D35C6-D6EC-431C-92B2-B410F9F620B7}"/>
    <cellStyle name="60% - Accent3 3 51 5 2" xfId="25411" xr:uid="{8CA04593-96CC-46D6-A3C3-E670AC26E7E4}"/>
    <cellStyle name="60% - Accent3 3 51 5 2 2" xfId="54088" xr:uid="{650757C0-527D-4DF8-8A09-4E9012CFDA9A}"/>
    <cellStyle name="60% - Accent3 3 51 5 3" xfId="45236" xr:uid="{4CDE3A14-0C93-4D7F-981D-F1D4C96B950F}"/>
    <cellStyle name="60% - Accent3 3 51 6" xfId="18117" xr:uid="{2972C6E5-CE53-4A6F-A0E8-70DCF76BA59F}"/>
    <cellStyle name="60% - Accent3 3 51 6 2" xfId="26970" xr:uid="{07399332-F037-474A-B31D-F89A1E44B04C}"/>
    <cellStyle name="60% - Accent3 3 51 6 2 2" xfId="55647" xr:uid="{93C3DCDD-34BC-40E5-876B-CB4699667DDE}"/>
    <cellStyle name="60% - Accent3 3 51 6 3" xfId="46795" xr:uid="{D2BEB9EC-B748-4A5A-93E8-4B912337A400}"/>
    <cellStyle name="60% - Accent3 3 51 7" xfId="10858" xr:uid="{42702720-3632-4FAF-AC21-42C457EF47BA}"/>
    <cellStyle name="60% - Accent3 3 51 7 2" xfId="28563" xr:uid="{3571119C-66BA-42AE-B988-BE326550646F}"/>
    <cellStyle name="60% - Accent3 3 51 7 2 2" xfId="57240" xr:uid="{BBF459E6-06CD-43F3-B6CB-F0DA7FA91501}"/>
    <cellStyle name="60% - Accent3 3 51 7 3" xfId="39536" xr:uid="{80B40C2D-51EE-47F9-AEC7-ECEB06501837}"/>
    <cellStyle name="60% - Accent3 3 51 8" xfId="19711" xr:uid="{BEB15100-BEAC-4210-9A42-C0C5412FCAD1}"/>
    <cellStyle name="60% - Accent3 3 51 8 2" xfId="48388" xr:uid="{818F3667-5286-487E-8029-5D81C9630344}"/>
    <cellStyle name="60% - Accent3 3 51 9" xfId="33831" xr:uid="{B3AA0BE5-859B-4DDF-BCC5-F9FBD0BD5656}"/>
    <cellStyle name="60% - Accent3 3 52" xfId="5168" xr:uid="{BAB1C447-9E51-4191-8452-F68E517616D2}"/>
    <cellStyle name="60% - Accent3 3 52 2" xfId="6519" xr:uid="{E47D62D4-90AF-4DBA-B900-853875F59425}"/>
    <cellStyle name="60% - Accent3 3 52 2 2" xfId="12231" xr:uid="{CFAEEF98-08AF-4A0F-9AEE-74C584B6C393}"/>
    <cellStyle name="60% - Accent3 3 52 2 2 2" xfId="40909" xr:uid="{B6C3D2AD-4617-4CE0-B79C-FD0CD5D9F00F}"/>
    <cellStyle name="60% - Accent3 3 52 2 3" xfId="21084" xr:uid="{B5778B52-A0D6-4B96-A01E-182973ABAD09}"/>
    <cellStyle name="60% - Accent3 3 52 2 3 2" xfId="49761" xr:uid="{317444B5-D28D-49CD-93DF-6DDD9EF7EF32}"/>
    <cellStyle name="60% - Accent3 3 52 2 4" xfId="35204" xr:uid="{29E1D8F8-C9B3-4238-9493-F07D3394DB1C}"/>
    <cellStyle name="60% - Accent3 3 52 3" xfId="7936" xr:uid="{4845E8C5-5B7F-470A-9F04-0179037B03C1}"/>
    <cellStyle name="60% - Accent3 3 52 3 2" xfId="13648" xr:uid="{46098A54-9FA9-498F-867D-C006B3B4FBA6}"/>
    <cellStyle name="60% - Accent3 3 52 3 2 2" xfId="42326" xr:uid="{84EF34E9-0F45-4397-935A-1C35746FD4F3}"/>
    <cellStyle name="60% - Accent3 3 52 3 3" xfId="22501" xr:uid="{3FD745E0-425C-48F5-9004-23411EA251D0}"/>
    <cellStyle name="60% - Accent3 3 52 3 3 2" xfId="51178" xr:uid="{69B3F917-6884-4B98-BFBC-B2BB22736259}"/>
    <cellStyle name="60% - Accent3 3 52 3 4" xfId="36621" xr:uid="{E6D76063-DB19-45EF-8222-EDD3117D4951}"/>
    <cellStyle name="60% - Accent3 3 52 4" xfId="9353" xr:uid="{D43458D2-0C32-4F35-A6B8-2411AA27F7CE}"/>
    <cellStyle name="60% - Accent3 3 52 4 2" xfId="15065" xr:uid="{1FD88621-BF88-41A6-B3A5-741A9CF28F47}"/>
    <cellStyle name="60% - Accent3 3 52 4 2 2" xfId="43743" xr:uid="{926AB888-AACB-4C07-884F-E2615A4B546C}"/>
    <cellStyle name="60% - Accent3 3 52 4 3" xfId="23918" xr:uid="{91EA8DA8-207F-42CF-9DB6-380F0684AC92}"/>
    <cellStyle name="60% - Accent3 3 52 4 3 2" xfId="52595" xr:uid="{1ADF8472-FD5C-4D93-9677-ACEAA3F0766D}"/>
    <cellStyle name="60% - Accent3 3 52 4 4" xfId="38038" xr:uid="{1C968C02-7883-4B1E-B9D0-D6F5F95D2714}"/>
    <cellStyle name="60% - Accent3 3 52 5" xfId="16580" xr:uid="{DDBFD14A-225A-4BF9-8B1F-9CE62E07FEE0}"/>
    <cellStyle name="60% - Accent3 3 52 5 2" xfId="25433" xr:uid="{874AC062-DE3D-4CDD-B66E-C7CF6510820F}"/>
    <cellStyle name="60% - Accent3 3 52 5 2 2" xfId="54110" xr:uid="{2AE1E37B-9AB1-451F-A491-88FE892FB3FF}"/>
    <cellStyle name="60% - Accent3 3 52 5 3" xfId="45258" xr:uid="{62422980-BC78-490C-8EA7-6BA1A69D0CFA}"/>
    <cellStyle name="60% - Accent3 3 52 6" xfId="18139" xr:uid="{292DDBB1-D840-4854-912B-DC04C61A58E6}"/>
    <cellStyle name="60% - Accent3 3 52 6 2" xfId="26992" xr:uid="{80D7D0B2-BFB8-41A8-B84E-6C6D85B145BF}"/>
    <cellStyle name="60% - Accent3 3 52 6 2 2" xfId="55669" xr:uid="{21950276-AB40-4840-BEA8-C7314580ACF6}"/>
    <cellStyle name="60% - Accent3 3 52 6 3" xfId="46817" xr:uid="{F4D8D42A-16CF-4C52-AD9C-C0A6756C50E9}"/>
    <cellStyle name="60% - Accent3 3 52 7" xfId="10880" xr:uid="{90C710AA-5BA7-48EA-AC74-E06904C8BA8C}"/>
    <cellStyle name="60% - Accent3 3 52 7 2" xfId="28585" xr:uid="{7CE5EDA9-E60A-40E2-9F8F-7FB145269F7A}"/>
    <cellStyle name="60% - Accent3 3 52 7 2 2" xfId="57262" xr:uid="{44DBE3BD-8372-4C62-AC32-CB515BC5DDEC}"/>
    <cellStyle name="60% - Accent3 3 52 7 3" xfId="39558" xr:uid="{F851D130-07D4-45C0-88F1-ED0FD9ECB96F}"/>
    <cellStyle name="60% - Accent3 3 52 8" xfId="19733" xr:uid="{FF06D5C9-5060-4657-B53F-FDE6B923486C}"/>
    <cellStyle name="60% - Accent3 3 52 8 2" xfId="48410" xr:uid="{2D054CA6-DFAF-4AA8-8148-482BBA482194}"/>
    <cellStyle name="60% - Accent3 3 52 9" xfId="33853" xr:uid="{AA974ABE-9354-433D-A74E-3574C73D9C75}"/>
    <cellStyle name="60% - Accent3 3 53" xfId="5190" xr:uid="{6F4B5514-2DC3-4A5F-B07F-44604411F35B}"/>
    <cellStyle name="60% - Accent3 3 53 2" xfId="6541" xr:uid="{D8B83471-EB80-4A1D-8A61-B0D6D2721A02}"/>
    <cellStyle name="60% - Accent3 3 53 2 2" xfId="12253" xr:uid="{C96AFFAD-38EB-4D06-9FB1-31EB95CC4913}"/>
    <cellStyle name="60% - Accent3 3 53 2 2 2" xfId="40931" xr:uid="{FF196925-E526-4DBC-AB4E-3B344242F27F}"/>
    <cellStyle name="60% - Accent3 3 53 2 3" xfId="21106" xr:uid="{6D4CD31B-5267-4CD3-B5F7-3B67A0E68ADA}"/>
    <cellStyle name="60% - Accent3 3 53 2 3 2" xfId="49783" xr:uid="{FB301470-C3C6-4E8C-8480-400183A376E3}"/>
    <cellStyle name="60% - Accent3 3 53 2 4" xfId="35226" xr:uid="{339E1BF9-4467-4487-B504-D9AFE475C2D4}"/>
    <cellStyle name="60% - Accent3 3 53 3" xfId="7958" xr:uid="{B86E799C-FC2A-4308-9C17-845F8C0EFE0B}"/>
    <cellStyle name="60% - Accent3 3 53 3 2" xfId="13670" xr:uid="{2CAE112F-6A8F-401D-9139-7CB7648F6C48}"/>
    <cellStyle name="60% - Accent3 3 53 3 2 2" xfId="42348" xr:uid="{705E16EE-C093-447D-B7E8-F9640E502B42}"/>
    <cellStyle name="60% - Accent3 3 53 3 3" xfId="22523" xr:uid="{D6FE01E9-3642-447B-ADEB-C017BA531F24}"/>
    <cellStyle name="60% - Accent3 3 53 3 3 2" xfId="51200" xr:uid="{088D3777-8FE5-4D91-822F-75001BF6F84E}"/>
    <cellStyle name="60% - Accent3 3 53 3 4" xfId="36643" xr:uid="{ACDD26C8-630A-40AC-B6A1-325165144E4F}"/>
    <cellStyle name="60% - Accent3 3 53 4" xfId="9375" xr:uid="{56F10959-2FE7-4A87-AF0C-CB3EA14DD302}"/>
    <cellStyle name="60% - Accent3 3 53 4 2" xfId="15087" xr:uid="{7AADA315-28D3-43F0-90C6-F321B7363783}"/>
    <cellStyle name="60% - Accent3 3 53 4 2 2" xfId="43765" xr:uid="{967CA12B-34A9-4AAF-ACA8-DC2EBA63B477}"/>
    <cellStyle name="60% - Accent3 3 53 4 3" xfId="23940" xr:uid="{6095F5AD-3513-4BC2-A9C1-DF15C93B8072}"/>
    <cellStyle name="60% - Accent3 3 53 4 3 2" xfId="52617" xr:uid="{09B63840-C514-4C1C-9F3F-2B57DAD3FC7F}"/>
    <cellStyle name="60% - Accent3 3 53 4 4" xfId="38060" xr:uid="{D214BF71-9A10-45FF-B279-B577577C872B}"/>
    <cellStyle name="60% - Accent3 3 53 5" xfId="16602" xr:uid="{D0429B18-85B5-4151-AD5B-370D2D070E7A}"/>
    <cellStyle name="60% - Accent3 3 53 5 2" xfId="25455" xr:uid="{676A7172-2829-49DB-8190-7BB1C482EED2}"/>
    <cellStyle name="60% - Accent3 3 53 5 2 2" xfId="54132" xr:uid="{3CA69F55-DC4C-4A1E-8F38-42EF1E86A443}"/>
    <cellStyle name="60% - Accent3 3 53 5 3" xfId="45280" xr:uid="{AD2ED67D-4321-414F-A442-7281BC179DD1}"/>
    <cellStyle name="60% - Accent3 3 53 6" xfId="18161" xr:uid="{BAB05A40-7595-448A-A087-3B534C1D172A}"/>
    <cellStyle name="60% - Accent3 3 53 6 2" xfId="27014" xr:uid="{C58BD6A9-0CA6-422E-935F-DDEFBC1B4174}"/>
    <cellStyle name="60% - Accent3 3 53 6 2 2" xfId="55691" xr:uid="{BE778287-C3F2-4EAB-A075-572EBB5E3376}"/>
    <cellStyle name="60% - Accent3 3 53 6 3" xfId="46839" xr:uid="{31EED19F-1C17-4777-B79B-D46608CD77E8}"/>
    <cellStyle name="60% - Accent3 3 53 7" xfId="10902" xr:uid="{8FE04449-9426-4BDA-B55F-B0CD18293719}"/>
    <cellStyle name="60% - Accent3 3 53 7 2" xfId="28607" xr:uid="{5A86FED1-4704-4F1F-BE93-2D637C168710}"/>
    <cellStyle name="60% - Accent3 3 53 7 2 2" xfId="57284" xr:uid="{04249709-DF88-4E9C-9269-2AFE32CEDB36}"/>
    <cellStyle name="60% - Accent3 3 53 7 3" xfId="39580" xr:uid="{5C93D58F-2A79-494A-89DC-97A53683121A}"/>
    <cellStyle name="60% - Accent3 3 53 8" xfId="19755" xr:uid="{90F654D5-5049-4ACD-9F24-2797636D6973}"/>
    <cellStyle name="60% - Accent3 3 53 8 2" xfId="48432" xr:uid="{0EEE412F-790C-4C30-9B6F-32577637029D}"/>
    <cellStyle name="60% - Accent3 3 53 9" xfId="33875" xr:uid="{879A2D24-9F6F-4935-8B70-F78165A408C5}"/>
    <cellStyle name="60% - Accent3 3 54" xfId="5212" xr:uid="{1057EA51-8F49-44DB-BA0C-D4C2B4CEA87E}"/>
    <cellStyle name="60% - Accent3 3 54 2" xfId="6563" xr:uid="{8CE1096C-88E0-4E4B-AF4C-AE01E062521E}"/>
    <cellStyle name="60% - Accent3 3 54 2 2" xfId="12275" xr:uid="{D7711EA4-A201-40B6-8A08-8838F3165442}"/>
    <cellStyle name="60% - Accent3 3 54 2 2 2" xfId="40953" xr:uid="{07F7E468-8D0E-458C-849C-83B28610439D}"/>
    <cellStyle name="60% - Accent3 3 54 2 3" xfId="21128" xr:uid="{8B7303B7-5CB1-49FD-8E80-889CF393978D}"/>
    <cellStyle name="60% - Accent3 3 54 2 3 2" xfId="49805" xr:uid="{F9824C44-13CE-4882-B222-6A948C0E5DF7}"/>
    <cellStyle name="60% - Accent3 3 54 2 4" xfId="35248" xr:uid="{B20847C0-6C6D-4F53-956E-93188983B17E}"/>
    <cellStyle name="60% - Accent3 3 54 3" xfId="7980" xr:uid="{1B83A32B-BB84-490A-8492-118CDC2792E5}"/>
    <cellStyle name="60% - Accent3 3 54 3 2" xfId="13692" xr:uid="{68BAB8AE-FBC9-41C4-9632-1F3CAA66DC54}"/>
    <cellStyle name="60% - Accent3 3 54 3 2 2" xfId="42370" xr:uid="{34A9C5B3-9739-484E-82B1-59F5A3B41EFD}"/>
    <cellStyle name="60% - Accent3 3 54 3 3" xfId="22545" xr:uid="{8A3F709C-3CF8-47C6-9531-3A17F2132F23}"/>
    <cellStyle name="60% - Accent3 3 54 3 3 2" xfId="51222" xr:uid="{E80CE2DC-7334-4B4E-BF61-F1F66EB6852E}"/>
    <cellStyle name="60% - Accent3 3 54 3 4" xfId="36665" xr:uid="{51C08720-3FDB-476B-8329-EA197BF6CBC9}"/>
    <cellStyle name="60% - Accent3 3 54 4" xfId="9397" xr:uid="{7F4EFAAA-63CC-45D7-9EA1-03B798C8FE43}"/>
    <cellStyle name="60% - Accent3 3 54 4 2" xfId="15109" xr:uid="{1DC203D2-C97A-488A-B515-03B2731824B4}"/>
    <cellStyle name="60% - Accent3 3 54 4 2 2" xfId="43787" xr:uid="{63DDA0AE-576D-40DB-A683-58D7BECF8E19}"/>
    <cellStyle name="60% - Accent3 3 54 4 3" xfId="23962" xr:uid="{B5F99013-D074-45B7-9774-E0B17F6D8B05}"/>
    <cellStyle name="60% - Accent3 3 54 4 3 2" xfId="52639" xr:uid="{0ACC30C0-5472-4413-8A18-11FF68D5E210}"/>
    <cellStyle name="60% - Accent3 3 54 4 4" xfId="38082" xr:uid="{67F455FD-470E-4EC1-BC85-15E2258182A1}"/>
    <cellStyle name="60% - Accent3 3 54 5" xfId="16624" xr:uid="{EE7BFACF-F225-4FE3-8758-D68CBC37766D}"/>
    <cellStyle name="60% - Accent3 3 54 5 2" xfId="25477" xr:uid="{EDA7935D-5359-4FAD-836E-A64058A30EC9}"/>
    <cellStyle name="60% - Accent3 3 54 5 2 2" xfId="54154" xr:uid="{DEA47B39-179B-4634-B6F6-F73A560E7915}"/>
    <cellStyle name="60% - Accent3 3 54 5 3" xfId="45302" xr:uid="{0745C76E-2FFC-4AB3-98C5-AB06DC4F464E}"/>
    <cellStyle name="60% - Accent3 3 54 6" xfId="18183" xr:uid="{ED3CA097-AA26-4E0B-8B8F-A96FE9BABC47}"/>
    <cellStyle name="60% - Accent3 3 54 6 2" xfId="27036" xr:uid="{0E5C3874-1D94-47CB-B0EF-D870C23B725A}"/>
    <cellStyle name="60% - Accent3 3 54 6 2 2" xfId="55713" xr:uid="{0C9978BD-209A-42D8-8ECB-1AAE1AF4D571}"/>
    <cellStyle name="60% - Accent3 3 54 6 3" xfId="46861" xr:uid="{3EA82DAD-C179-48B3-A0D7-4537C76A7CF8}"/>
    <cellStyle name="60% - Accent3 3 54 7" xfId="10924" xr:uid="{DBED76E2-16FD-4035-8ECE-8ADCEF40DD27}"/>
    <cellStyle name="60% - Accent3 3 54 7 2" xfId="28629" xr:uid="{372D0BA1-9A8B-4C84-B007-FE281CF3549C}"/>
    <cellStyle name="60% - Accent3 3 54 7 2 2" xfId="57306" xr:uid="{C870A56A-C879-41A0-8B9D-F77FFC4FE642}"/>
    <cellStyle name="60% - Accent3 3 54 7 3" xfId="39602" xr:uid="{F59E87EA-EC79-4090-808D-439C5B6E7D31}"/>
    <cellStyle name="60% - Accent3 3 54 8" xfId="19777" xr:uid="{6A0BA7E2-3703-4373-9F06-8B45AA89A4D8}"/>
    <cellStyle name="60% - Accent3 3 54 8 2" xfId="48454" xr:uid="{C349315D-268C-45B5-825B-514B542C5475}"/>
    <cellStyle name="60% - Accent3 3 54 9" xfId="33897" xr:uid="{A29243A4-5F3A-4125-96AB-FF603BE98072}"/>
    <cellStyle name="60% - Accent3 3 55" xfId="5234" xr:uid="{E3596672-4E86-430C-A6CD-593E4311D89F}"/>
    <cellStyle name="60% - Accent3 3 55 2" xfId="6585" xr:uid="{D3626B27-3E4E-4973-B680-D7400A697CE4}"/>
    <cellStyle name="60% - Accent3 3 55 2 2" xfId="12297" xr:uid="{E674DB0C-C9A7-4341-80DC-A217EBF7C5F8}"/>
    <cellStyle name="60% - Accent3 3 55 2 2 2" xfId="40975" xr:uid="{5E106FAA-0B34-4DA4-9CF6-A42302C3E37B}"/>
    <cellStyle name="60% - Accent3 3 55 2 3" xfId="21150" xr:uid="{A8C5A8F8-175F-4D1B-B971-E74EEBF38023}"/>
    <cellStyle name="60% - Accent3 3 55 2 3 2" xfId="49827" xr:uid="{EAF81A77-1A5F-4D40-B75E-0D9A9063E6D3}"/>
    <cellStyle name="60% - Accent3 3 55 2 4" xfId="35270" xr:uid="{372E23D2-BA60-4C2A-B1A3-403A010F2786}"/>
    <cellStyle name="60% - Accent3 3 55 3" xfId="8002" xr:uid="{A9777E5B-D63B-4538-B4E2-ADA3EBD1986E}"/>
    <cellStyle name="60% - Accent3 3 55 3 2" xfId="13714" xr:uid="{3EBF67BC-6251-4FFC-A14F-50CC1D82240B}"/>
    <cellStyle name="60% - Accent3 3 55 3 2 2" xfId="42392" xr:uid="{F355B518-E511-41F6-8270-4642924EE8ED}"/>
    <cellStyle name="60% - Accent3 3 55 3 3" xfId="22567" xr:uid="{FEE7992A-4C89-4B9C-A400-3B40049BFBCD}"/>
    <cellStyle name="60% - Accent3 3 55 3 3 2" xfId="51244" xr:uid="{B59D4393-BE5C-412E-8ECF-F7F28E5668A6}"/>
    <cellStyle name="60% - Accent3 3 55 3 4" xfId="36687" xr:uid="{6ED69EB3-76CB-419B-8E28-EF662E1B7C00}"/>
    <cellStyle name="60% - Accent3 3 55 4" xfId="9419" xr:uid="{93C64107-C5ED-4A29-8685-B4F00E815E03}"/>
    <cellStyle name="60% - Accent3 3 55 4 2" xfId="15131" xr:uid="{E898DFD1-3366-4A1D-86EA-FF1BB7031B28}"/>
    <cellStyle name="60% - Accent3 3 55 4 2 2" xfId="43809" xr:uid="{A948802E-F88F-4EB4-BA44-FA3C79DB2860}"/>
    <cellStyle name="60% - Accent3 3 55 4 3" xfId="23984" xr:uid="{45BEB95E-03D8-4383-ADF1-CACEA9BC257B}"/>
    <cellStyle name="60% - Accent3 3 55 4 3 2" xfId="52661" xr:uid="{3A8F2E1B-AE74-4F4F-92CE-A09DF4A251B7}"/>
    <cellStyle name="60% - Accent3 3 55 4 4" xfId="38104" xr:uid="{628D6897-DF0F-491D-AD21-BADD402E76BC}"/>
    <cellStyle name="60% - Accent3 3 55 5" xfId="16646" xr:uid="{37968584-60B0-45F3-9FC9-7F9804BA465D}"/>
    <cellStyle name="60% - Accent3 3 55 5 2" xfId="25499" xr:uid="{DC3CD172-FF60-426F-B797-F5C73E176737}"/>
    <cellStyle name="60% - Accent3 3 55 5 2 2" xfId="54176" xr:uid="{BF8A1422-C450-440B-8D8E-1B6D2981C10D}"/>
    <cellStyle name="60% - Accent3 3 55 5 3" xfId="45324" xr:uid="{F264FACE-98F6-45FA-9238-D6CB8296AB67}"/>
    <cellStyle name="60% - Accent3 3 55 6" xfId="18205" xr:uid="{44287FB7-1BCE-4E6B-89A2-81A6BDE608EF}"/>
    <cellStyle name="60% - Accent3 3 55 6 2" xfId="27058" xr:uid="{445118D4-7E9A-44C4-8A70-0CE113D39135}"/>
    <cellStyle name="60% - Accent3 3 55 6 2 2" xfId="55735" xr:uid="{C82A86A9-2700-48E3-ADE5-7EA1D3E773C8}"/>
    <cellStyle name="60% - Accent3 3 55 6 3" xfId="46883" xr:uid="{F9706DBF-7279-4178-B3C6-E94773A793CE}"/>
    <cellStyle name="60% - Accent3 3 55 7" xfId="10946" xr:uid="{B0093C3D-1361-4772-8A16-04DE2A68C7EF}"/>
    <cellStyle name="60% - Accent3 3 55 7 2" xfId="28651" xr:uid="{236B58CE-723B-4E23-BC90-9F20C1B76D42}"/>
    <cellStyle name="60% - Accent3 3 55 7 2 2" xfId="57328" xr:uid="{4DEC1285-3DC6-489D-80C5-32865D2A46E5}"/>
    <cellStyle name="60% - Accent3 3 55 7 3" xfId="39624" xr:uid="{380DA35F-36F4-4354-BF96-1095E05167C2}"/>
    <cellStyle name="60% - Accent3 3 55 8" xfId="19799" xr:uid="{D417E3FE-C245-4F43-897C-CDC27524DC9E}"/>
    <cellStyle name="60% - Accent3 3 55 8 2" xfId="48476" xr:uid="{57745D21-3B82-48F5-BF2D-DD53E90BF5E0}"/>
    <cellStyle name="60% - Accent3 3 55 9" xfId="33919" xr:uid="{858FFEF1-64FA-417E-8D8A-655FC708CFF8}"/>
    <cellStyle name="60% - Accent3 3 56" xfId="5256" xr:uid="{9FA16072-4B30-4AAE-8A50-EAB5BFCE5206}"/>
    <cellStyle name="60% - Accent3 3 56 2" xfId="6607" xr:uid="{EBDEBB5F-490F-4054-A811-7EC2B3ED8784}"/>
    <cellStyle name="60% - Accent3 3 56 2 2" xfId="12319" xr:uid="{E0233929-6EAE-4D4B-909F-4106283E72C2}"/>
    <cellStyle name="60% - Accent3 3 56 2 2 2" xfId="40997" xr:uid="{8FD2B9DF-0FE5-4489-86FC-D9FB8C3966AF}"/>
    <cellStyle name="60% - Accent3 3 56 2 3" xfId="21172" xr:uid="{F8021774-EEED-452E-B2AE-77109B76ED29}"/>
    <cellStyle name="60% - Accent3 3 56 2 3 2" xfId="49849" xr:uid="{DE0B7AB3-40C7-4EF4-BDE0-ACF74414AB95}"/>
    <cellStyle name="60% - Accent3 3 56 2 4" xfId="35292" xr:uid="{08FE9799-8A58-499E-9FF0-BB3DDB043FDD}"/>
    <cellStyle name="60% - Accent3 3 56 3" xfId="8024" xr:uid="{5C41578D-8AC0-4896-900E-24722E351569}"/>
    <cellStyle name="60% - Accent3 3 56 3 2" xfId="13736" xr:uid="{1AA10AA7-7FE8-434C-89E3-072024C15C3A}"/>
    <cellStyle name="60% - Accent3 3 56 3 2 2" xfId="42414" xr:uid="{956C8154-9514-48C4-BCDB-23E31E9D175A}"/>
    <cellStyle name="60% - Accent3 3 56 3 3" xfId="22589" xr:uid="{0C206EA9-D41A-42E4-BB82-C4B2BB527100}"/>
    <cellStyle name="60% - Accent3 3 56 3 3 2" xfId="51266" xr:uid="{A805E9B5-344F-49D7-B55C-77DB001957BE}"/>
    <cellStyle name="60% - Accent3 3 56 3 4" xfId="36709" xr:uid="{7B6CE843-36B9-4284-89EA-28C16C4D1FDE}"/>
    <cellStyle name="60% - Accent3 3 56 4" xfId="9441" xr:uid="{A39A87CD-D9E1-497F-8268-FC4EEEA89AD5}"/>
    <cellStyle name="60% - Accent3 3 56 4 2" xfId="15153" xr:uid="{2431F1F4-FF4C-4DCE-889F-2DE9BEE07816}"/>
    <cellStyle name="60% - Accent3 3 56 4 2 2" xfId="43831" xr:uid="{4E9389D6-40AA-4DED-89E3-0BC0B96E3932}"/>
    <cellStyle name="60% - Accent3 3 56 4 3" xfId="24006" xr:uid="{6F44DB71-9045-4398-83E9-D0A70F44204E}"/>
    <cellStyle name="60% - Accent3 3 56 4 3 2" xfId="52683" xr:uid="{6F16C00F-E8B6-40D9-8D42-E846C46649BE}"/>
    <cellStyle name="60% - Accent3 3 56 4 4" xfId="38126" xr:uid="{DEC00576-E895-4912-82F2-08A62B01981A}"/>
    <cellStyle name="60% - Accent3 3 56 5" xfId="16668" xr:uid="{14537B26-CB57-4413-A869-3F376FA1F57A}"/>
    <cellStyle name="60% - Accent3 3 56 5 2" xfId="25521" xr:uid="{42025EB1-9C8D-4D03-A179-85150FCE0E29}"/>
    <cellStyle name="60% - Accent3 3 56 5 2 2" xfId="54198" xr:uid="{D6E12D0E-090A-4D66-AE15-B56FF64218FE}"/>
    <cellStyle name="60% - Accent3 3 56 5 3" xfId="45346" xr:uid="{B5726BD8-EB24-444D-A888-575489C107E7}"/>
    <cellStyle name="60% - Accent3 3 56 6" xfId="18227" xr:uid="{DDE2CEFA-8550-4AD2-B33F-047C87B21176}"/>
    <cellStyle name="60% - Accent3 3 56 6 2" xfId="27080" xr:uid="{403F523E-B7D9-4256-901A-A4DC5A288993}"/>
    <cellStyle name="60% - Accent3 3 56 6 2 2" xfId="55757" xr:uid="{F1B76A1D-72DE-4C1A-9E07-B1FB5F9008CF}"/>
    <cellStyle name="60% - Accent3 3 56 6 3" xfId="46905" xr:uid="{E5304DD5-AD7D-4DED-90FB-EAF3CB71D5A7}"/>
    <cellStyle name="60% - Accent3 3 56 7" xfId="10968" xr:uid="{743448F7-80D7-4666-99D9-DE1C3B80DE14}"/>
    <cellStyle name="60% - Accent3 3 56 7 2" xfId="28673" xr:uid="{D59BBA2B-0AF7-4F08-BF4C-4AE55D27FBEB}"/>
    <cellStyle name="60% - Accent3 3 56 7 2 2" xfId="57350" xr:uid="{AF1BF8DC-EC44-4110-95B1-374FB510E60F}"/>
    <cellStyle name="60% - Accent3 3 56 7 3" xfId="39646" xr:uid="{96F4892F-ACBE-498D-A460-B7036AED2061}"/>
    <cellStyle name="60% - Accent3 3 56 8" xfId="19821" xr:uid="{D75931D6-6695-4515-B9FC-5E7BA73A1334}"/>
    <cellStyle name="60% - Accent3 3 56 8 2" xfId="48498" xr:uid="{2FCCFD47-5BB0-4896-A912-6C4ACAC780B1}"/>
    <cellStyle name="60% - Accent3 3 56 9" xfId="33941" xr:uid="{07CD1D15-6597-48BF-A041-15A5FFC84E45}"/>
    <cellStyle name="60% - Accent3 3 57" xfId="5278" xr:uid="{BFB57FB0-9B21-4BA0-8E32-E320EDA73A12}"/>
    <cellStyle name="60% - Accent3 3 57 2" xfId="6629" xr:uid="{B85B8E58-1FA5-43EF-92CD-636EB28194BC}"/>
    <cellStyle name="60% - Accent3 3 57 2 2" xfId="12341" xr:uid="{B095B53D-6DFF-46C8-8428-B91E4BA5F253}"/>
    <cellStyle name="60% - Accent3 3 57 2 2 2" xfId="41019" xr:uid="{8B5691FE-A92A-4C84-A376-D7274AB5A2AD}"/>
    <cellStyle name="60% - Accent3 3 57 2 3" xfId="21194" xr:uid="{189A7768-9C8C-48E1-8D51-636A6DA69377}"/>
    <cellStyle name="60% - Accent3 3 57 2 3 2" xfId="49871" xr:uid="{D1BBBFD8-F266-4B91-B9BC-22A543FEB57F}"/>
    <cellStyle name="60% - Accent3 3 57 2 4" xfId="35314" xr:uid="{FBD2D2A2-798A-4EB4-9341-F8F2509D1295}"/>
    <cellStyle name="60% - Accent3 3 57 3" xfId="8046" xr:uid="{6C4607CB-BAD4-4A3D-ADF7-B957FBCF5920}"/>
    <cellStyle name="60% - Accent3 3 57 3 2" xfId="13758" xr:uid="{0A01F189-9E26-4FD8-9F41-E87B7D05506C}"/>
    <cellStyle name="60% - Accent3 3 57 3 2 2" xfId="42436" xr:uid="{E6688461-3B0F-4FB5-A896-CBF5737F6C6E}"/>
    <cellStyle name="60% - Accent3 3 57 3 3" xfId="22611" xr:uid="{B6B875BF-2820-4FF4-9E63-8D45BBC9343D}"/>
    <cellStyle name="60% - Accent3 3 57 3 3 2" xfId="51288" xr:uid="{630BA726-CCF8-4F42-AA5B-5045AB00FEA0}"/>
    <cellStyle name="60% - Accent3 3 57 3 4" xfId="36731" xr:uid="{17FF4369-379E-4F33-B013-033FB2219695}"/>
    <cellStyle name="60% - Accent3 3 57 4" xfId="9463" xr:uid="{5790FE48-260E-4E93-A5C7-91B12B0FD7BC}"/>
    <cellStyle name="60% - Accent3 3 57 4 2" xfId="15175" xr:uid="{B6826B59-91B5-44C1-97D1-D0FDFE721FD7}"/>
    <cellStyle name="60% - Accent3 3 57 4 2 2" xfId="43853" xr:uid="{03000474-6EF5-4A90-BDAF-25A87040F118}"/>
    <cellStyle name="60% - Accent3 3 57 4 3" xfId="24028" xr:uid="{1BB6CDC7-8A8F-406E-BFDA-E5A57A610775}"/>
    <cellStyle name="60% - Accent3 3 57 4 3 2" xfId="52705" xr:uid="{87D0A99D-9ED3-4CB7-A338-52F17B675323}"/>
    <cellStyle name="60% - Accent3 3 57 4 4" xfId="38148" xr:uid="{A2115A70-A0BF-4B2D-A4E9-E98C4EB8299F}"/>
    <cellStyle name="60% - Accent3 3 57 5" xfId="16690" xr:uid="{53C4D452-BC10-49F9-BAB4-FCBB0E6CAB05}"/>
    <cellStyle name="60% - Accent3 3 57 5 2" xfId="25543" xr:uid="{F6F6C000-0BD8-47C9-9DB6-EE71EF0A9C8D}"/>
    <cellStyle name="60% - Accent3 3 57 5 2 2" xfId="54220" xr:uid="{AB825EF3-3BA0-4850-BABE-7CF887314D1C}"/>
    <cellStyle name="60% - Accent3 3 57 5 3" xfId="45368" xr:uid="{F9BDEBA1-07CC-452D-ACEF-76EAD9A15413}"/>
    <cellStyle name="60% - Accent3 3 57 6" xfId="18249" xr:uid="{73141A08-956D-4B48-B22F-D7BECDD3C69D}"/>
    <cellStyle name="60% - Accent3 3 57 6 2" xfId="27102" xr:uid="{45C27BC0-2FAC-41F9-AFBA-2FC18D4E7494}"/>
    <cellStyle name="60% - Accent3 3 57 6 2 2" xfId="55779" xr:uid="{93F161A2-A55B-43A5-BB29-C107CC68FDF6}"/>
    <cellStyle name="60% - Accent3 3 57 6 3" xfId="46927" xr:uid="{9EAA8C39-5845-48EC-8D76-3872EEF6DA28}"/>
    <cellStyle name="60% - Accent3 3 57 7" xfId="10990" xr:uid="{6303BAA8-84AB-44E7-AA46-0FA1D0AF8F13}"/>
    <cellStyle name="60% - Accent3 3 57 7 2" xfId="28695" xr:uid="{29653F6F-B191-4E67-B8E0-B3B98F568690}"/>
    <cellStyle name="60% - Accent3 3 57 7 2 2" xfId="57372" xr:uid="{E798731D-84F9-4FEE-B213-C7C5D9F9DE00}"/>
    <cellStyle name="60% - Accent3 3 57 7 3" xfId="39668" xr:uid="{FBEC73F7-6A2B-4C34-BCA7-681A03DD6EE7}"/>
    <cellStyle name="60% - Accent3 3 57 8" xfId="19843" xr:uid="{956AFFCC-E42A-422D-91A5-F6F9E37A3A0F}"/>
    <cellStyle name="60% - Accent3 3 57 8 2" xfId="48520" xr:uid="{79FC5454-3E36-4853-B6DD-A72939AE66BC}"/>
    <cellStyle name="60% - Accent3 3 57 9" xfId="33963" xr:uid="{0216C443-65D5-4732-B79A-6E7407795116}"/>
    <cellStyle name="60% - Accent3 3 58" xfId="5300" xr:uid="{86B3C024-C41D-4FE1-A08A-8DC289509423}"/>
    <cellStyle name="60% - Accent3 3 58 2" xfId="6651" xr:uid="{205EDDFC-EA95-450D-A26E-5E232B4D03E6}"/>
    <cellStyle name="60% - Accent3 3 58 2 2" xfId="12363" xr:uid="{BC0D875D-2CAC-4B13-9E44-3B213D952D7F}"/>
    <cellStyle name="60% - Accent3 3 58 2 2 2" xfId="41041" xr:uid="{19976D8F-FF8F-49E6-A6A7-ADEA66437F7C}"/>
    <cellStyle name="60% - Accent3 3 58 2 3" xfId="21216" xr:uid="{E6CDFD1F-B807-4B0B-898F-9899DCD2C970}"/>
    <cellStyle name="60% - Accent3 3 58 2 3 2" xfId="49893" xr:uid="{4AE5722A-2DC3-462B-A824-93AA59EE6963}"/>
    <cellStyle name="60% - Accent3 3 58 2 4" xfId="35336" xr:uid="{0C5AB6CD-2898-468E-84E6-0AAC6726315C}"/>
    <cellStyle name="60% - Accent3 3 58 3" xfId="8068" xr:uid="{2CBE5447-7454-4109-BFFA-87CA88EF9CCB}"/>
    <cellStyle name="60% - Accent3 3 58 3 2" xfId="13780" xr:uid="{7A11820F-B97B-45E2-8311-17AD88172C2D}"/>
    <cellStyle name="60% - Accent3 3 58 3 2 2" xfId="42458" xr:uid="{7B0919D9-3DF3-4FED-A662-7B01438D7D15}"/>
    <cellStyle name="60% - Accent3 3 58 3 3" xfId="22633" xr:uid="{C2CF96B5-C468-4EC4-87F3-8DCACCDDC155}"/>
    <cellStyle name="60% - Accent3 3 58 3 3 2" xfId="51310" xr:uid="{496C3A96-03CF-4932-A36B-C2EA0F22F40C}"/>
    <cellStyle name="60% - Accent3 3 58 3 4" xfId="36753" xr:uid="{3C1003BE-CF80-4468-9A3D-9C4DA8B62A22}"/>
    <cellStyle name="60% - Accent3 3 58 4" xfId="9485" xr:uid="{86CE7FF5-EF5F-4604-94E4-39EC9B2A36A4}"/>
    <cellStyle name="60% - Accent3 3 58 4 2" xfId="15197" xr:uid="{5E585EDD-F08F-4B61-80E9-2CAC0BDA73FA}"/>
    <cellStyle name="60% - Accent3 3 58 4 2 2" xfId="43875" xr:uid="{5148AD56-7C8A-49E9-B0C7-6A65E9A1197F}"/>
    <cellStyle name="60% - Accent3 3 58 4 3" xfId="24050" xr:uid="{B90A1C1C-2C6F-4685-9FA1-ECCA0904408D}"/>
    <cellStyle name="60% - Accent3 3 58 4 3 2" xfId="52727" xr:uid="{034FB8F6-D654-43F2-99C3-A9794D455039}"/>
    <cellStyle name="60% - Accent3 3 58 4 4" xfId="38170" xr:uid="{44C0E8F3-DBC8-405A-BCBC-F6B23C26852D}"/>
    <cellStyle name="60% - Accent3 3 58 5" xfId="16712" xr:uid="{2ECF224B-1F75-4446-816F-8D7C7D6C4631}"/>
    <cellStyle name="60% - Accent3 3 58 5 2" xfId="25565" xr:uid="{B160612A-19E8-4111-9579-CABBCC31D262}"/>
    <cellStyle name="60% - Accent3 3 58 5 2 2" xfId="54242" xr:uid="{0C0BF0D5-97E3-4F77-A1DB-CA2A10687B6A}"/>
    <cellStyle name="60% - Accent3 3 58 5 3" xfId="45390" xr:uid="{27A440AF-F69C-457B-B79A-A716F6FDAE38}"/>
    <cellStyle name="60% - Accent3 3 58 6" xfId="18271" xr:uid="{E06354CB-9CBA-4CD4-9D08-3EA5F762D922}"/>
    <cellStyle name="60% - Accent3 3 58 6 2" xfId="27124" xr:uid="{1B6A0CD5-F145-40F1-BFC5-B9204CA47594}"/>
    <cellStyle name="60% - Accent3 3 58 6 2 2" xfId="55801" xr:uid="{C693CDCF-7456-4D21-B415-C3869942EFDF}"/>
    <cellStyle name="60% - Accent3 3 58 6 3" xfId="46949" xr:uid="{932C5B8E-5201-42F2-A33E-380A2FA8CCFD}"/>
    <cellStyle name="60% - Accent3 3 58 7" xfId="11012" xr:uid="{68E4C9CD-9AC0-46DC-AFB4-92B233CD99AF}"/>
    <cellStyle name="60% - Accent3 3 58 7 2" xfId="28717" xr:uid="{51607D60-6C18-4B4C-A946-ACD60A100590}"/>
    <cellStyle name="60% - Accent3 3 58 7 2 2" xfId="57394" xr:uid="{1B9B6CF5-D548-42F8-8219-69173B622B4E}"/>
    <cellStyle name="60% - Accent3 3 58 7 3" xfId="39690" xr:uid="{E2A5003C-347C-43AE-92AE-318CD6BF22F2}"/>
    <cellStyle name="60% - Accent3 3 58 8" xfId="19865" xr:uid="{A64837EB-4329-4BF3-88B1-B133E1A2CCCE}"/>
    <cellStyle name="60% - Accent3 3 58 8 2" xfId="48542" xr:uid="{139DED39-C990-40DA-9F0B-D232F0B620AF}"/>
    <cellStyle name="60% - Accent3 3 58 9" xfId="33985" xr:uid="{CE3DF019-78CC-46AF-8683-35646A12DC20}"/>
    <cellStyle name="60% - Accent3 3 59" xfId="5322" xr:uid="{9706FC41-F226-4609-9798-DB419241FEED}"/>
    <cellStyle name="60% - Accent3 3 59 2" xfId="6673" xr:uid="{72126266-7F30-4338-A62B-61D4C818EE4A}"/>
    <cellStyle name="60% - Accent3 3 59 2 2" xfId="12385" xr:uid="{B62D562D-4EA3-4AE3-B10C-43B62AF37FDD}"/>
    <cellStyle name="60% - Accent3 3 59 2 2 2" xfId="41063" xr:uid="{7C2F7CD6-4EE1-4C32-8B13-4FBF625AF4E5}"/>
    <cellStyle name="60% - Accent3 3 59 2 3" xfId="21238" xr:uid="{F21C8102-5494-4394-9DA0-5336B807EBBD}"/>
    <cellStyle name="60% - Accent3 3 59 2 3 2" xfId="49915" xr:uid="{839B0712-27B6-4968-8F65-F1C3A3899AF3}"/>
    <cellStyle name="60% - Accent3 3 59 2 4" xfId="35358" xr:uid="{9A2EA128-B19E-4F49-AD46-A1B7E99252EC}"/>
    <cellStyle name="60% - Accent3 3 59 3" xfId="8090" xr:uid="{52D08B1B-12BB-4709-A302-D7CC21AD8043}"/>
    <cellStyle name="60% - Accent3 3 59 3 2" xfId="13802" xr:uid="{4F7F3FF3-5935-44FA-AC4C-DFF4D5BB7FE0}"/>
    <cellStyle name="60% - Accent3 3 59 3 2 2" xfId="42480" xr:uid="{FAC61E31-AF3E-487A-AF46-1BCB1072EE5E}"/>
    <cellStyle name="60% - Accent3 3 59 3 3" xfId="22655" xr:uid="{9B5835FF-AFAC-4C23-9555-D1AC02D2701C}"/>
    <cellStyle name="60% - Accent3 3 59 3 3 2" xfId="51332" xr:uid="{90B96563-41E7-4924-916F-7CC717004022}"/>
    <cellStyle name="60% - Accent3 3 59 3 4" xfId="36775" xr:uid="{02926A6B-1D50-4E8B-A938-5A7302231BD4}"/>
    <cellStyle name="60% - Accent3 3 59 4" xfId="9507" xr:uid="{A7C828BA-3AC4-472C-814B-5FB06E49D705}"/>
    <cellStyle name="60% - Accent3 3 59 4 2" xfId="15219" xr:uid="{19757424-5133-4B08-88FA-AA1029E90378}"/>
    <cellStyle name="60% - Accent3 3 59 4 2 2" xfId="43897" xr:uid="{C3286F46-3EBF-4A91-99F2-63531CB04781}"/>
    <cellStyle name="60% - Accent3 3 59 4 3" xfId="24072" xr:uid="{51DDDA51-538B-4A17-BDA9-4867FDFAB640}"/>
    <cellStyle name="60% - Accent3 3 59 4 3 2" xfId="52749" xr:uid="{4E84BD09-A96B-4DA9-8B21-7EBF367351D6}"/>
    <cellStyle name="60% - Accent3 3 59 4 4" xfId="38192" xr:uid="{7C3C196E-FCDB-424B-A437-FD4D37C5287F}"/>
    <cellStyle name="60% - Accent3 3 59 5" xfId="16734" xr:uid="{15B6D31F-5E54-44E5-8F31-A21C7BAEE230}"/>
    <cellStyle name="60% - Accent3 3 59 5 2" xfId="25587" xr:uid="{36C572E8-9C52-4F7F-A6EC-27580583CB11}"/>
    <cellStyle name="60% - Accent3 3 59 5 2 2" xfId="54264" xr:uid="{65377395-4093-4BF0-B905-A8BBA172AF29}"/>
    <cellStyle name="60% - Accent3 3 59 5 3" xfId="45412" xr:uid="{A14B6A5C-1D7A-4564-A761-DE7620ED4617}"/>
    <cellStyle name="60% - Accent3 3 59 6" xfId="18293" xr:uid="{2E7C6BF7-6FD1-4749-A542-61DC67012D3A}"/>
    <cellStyle name="60% - Accent3 3 59 6 2" xfId="27146" xr:uid="{184635EA-54A5-4F0F-9C83-EB5ACA6811CC}"/>
    <cellStyle name="60% - Accent3 3 59 6 2 2" xfId="55823" xr:uid="{5ABB3DD3-03A5-45EC-8151-787AA1EB7740}"/>
    <cellStyle name="60% - Accent3 3 59 6 3" xfId="46971" xr:uid="{0A2994B4-6138-4689-B948-890AE102C966}"/>
    <cellStyle name="60% - Accent3 3 59 7" xfId="11034" xr:uid="{8FCCEA7E-8CF7-4F48-A0F5-E79100CCE099}"/>
    <cellStyle name="60% - Accent3 3 59 7 2" xfId="28739" xr:uid="{441828C6-BC80-4F52-9ABB-F7AD2AB531F2}"/>
    <cellStyle name="60% - Accent3 3 59 7 2 2" xfId="57416" xr:uid="{0CFEF6F5-BC0E-4E9D-BAA0-3C7B77CDAECC}"/>
    <cellStyle name="60% - Accent3 3 59 7 3" xfId="39712" xr:uid="{F188258F-21FE-4132-8962-C51DFF42DBCB}"/>
    <cellStyle name="60% - Accent3 3 59 8" xfId="19887" xr:uid="{820664D3-03F1-45A2-9501-74DFDF813FCA}"/>
    <cellStyle name="60% - Accent3 3 59 8 2" xfId="48564" xr:uid="{E3AAF6DF-E6CE-41E0-9DCA-DFD235534175}"/>
    <cellStyle name="60% - Accent3 3 59 9" xfId="34007" xr:uid="{1BE94FE5-853A-43F9-BCAA-FB6A357B8EBB}"/>
    <cellStyle name="60% - Accent3 3 6" xfId="654" xr:uid="{BC84F864-EA25-463D-91C6-171749DAEEF8}"/>
    <cellStyle name="60% - Accent3 3 6 10" xfId="29555" xr:uid="{4A1ECD1A-BE3B-4202-A72A-AD967ECCABC1}"/>
    <cellStyle name="60% - Accent3 3 6 2" xfId="795" xr:uid="{4F3798F8-5118-49BF-BB21-35E6B1632D15}"/>
    <cellStyle name="60% - Accent3 3 6 2 2" xfId="2749" xr:uid="{30A81D7E-C849-4CE8-9248-967254BF9B50}"/>
    <cellStyle name="60% - Accent3 3 6 2 2 2" xfId="31489" xr:uid="{637AA44E-C3B6-4B31-A73A-FBC4DABEBB87}"/>
    <cellStyle name="60% - Accent3 3 6 2 3" xfId="5507" xr:uid="{AFAF3944-24DC-4567-ABF2-29D34D9B3949}"/>
    <cellStyle name="60% - Accent3 3 6 2 3 2" xfId="34192" xr:uid="{4B5D463A-75C0-4C0D-B8F9-AA03EEB719D4}"/>
    <cellStyle name="60% - Accent3 3 6 2 4" xfId="11219" xr:uid="{E476C94F-CCF0-48CB-BE97-F7EDD74B46C9}"/>
    <cellStyle name="60% - Accent3 3 6 2 4 2" xfId="39897" xr:uid="{0E1465F4-8036-4071-8B5D-6B9BC3752A1C}"/>
    <cellStyle name="60% - Accent3 3 6 2 5" xfId="20072" xr:uid="{B9D9570F-2ABD-465D-A691-15BE098805E0}"/>
    <cellStyle name="60% - Accent3 3 6 2 5 2" xfId="48749" xr:uid="{8B3DE700-7C7F-4756-A6BE-E8E1B78CF182}"/>
    <cellStyle name="60% - Accent3 3 6 2 6" xfId="29696" xr:uid="{C1A0ED6B-0130-469B-AA78-E8838E4042F1}"/>
    <cellStyle name="60% - Accent3 3 6 3" xfId="1068" xr:uid="{554F8129-E1EC-4EC3-A9EC-A4E60DFD4B6E}"/>
    <cellStyle name="60% - Accent3 3 6 3 2" xfId="3022" xr:uid="{15971593-1E9D-4840-BA97-7B8B58623F4A}"/>
    <cellStyle name="60% - Accent3 3 6 3 2 2" xfId="31762" xr:uid="{F9C107E7-00CE-4A93-8759-66D2C0E00F3F}"/>
    <cellStyle name="60% - Accent3 3 6 3 3" xfId="6924" xr:uid="{71DE428D-022B-47BA-925A-C7816221BDD4}"/>
    <cellStyle name="60% - Accent3 3 6 3 3 2" xfId="35609" xr:uid="{B4C222D2-9213-433E-93D4-3AF3EDC98585}"/>
    <cellStyle name="60% - Accent3 3 6 3 4" xfId="12636" xr:uid="{767D4FED-96AC-4283-AFC6-2B2B71B07F7E}"/>
    <cellStyle name="60% - Accent3 3 6 3 4 2" xfId="41314" xr:uid="{9BF092CA-B671-4AF1-BA7E-CC50F28C4A50}"/>
    <cellStyle name="60% - Accent3 3 6 3 5" xfId="21489" xr:uid="{A469A863-B1E3-4E41-BC38-4348ED675185}"/>
    <cellStyle name="60% - Accent3 3 6 3 5 2" xfId="50166" xr:uid="{C71012E3-D2E1-46C1-BE14-33C1347C5714}"/>
    <cellStyle name="60% - Accent3 3 6 3 6" xfId="29969" xr:uid="{1647BB3F-3D6F-4344-A48E-1105B238059B}"/>
    <cellStyle name="60% - Accent3 3 6 4" xfId="1363" xr:uid="{193AE72D-8A01-4F36-A398-6C9B3CA36575}"/>
    <cellStyle name="60% - Accent3 3 6 4 2" xfId="3317" xr:uid="{0A9E974F-ED4E-47EF-B6FC-0A28F9BC38BF}"/>
    <cellStyle name="60% - Accent3 3 6 4 2 2" xfId="32057" xr:uid="{55C4EF36-02F7-4E0D-9CB3-297839363839}"/>
    <cellStyle name="60% - Accent3 3 6 4 3" xfId="8341" xr:uid="{F9DFC520-9A2A-4A3D-97D4-EFA578FD2E03}"/>
    <cellStyle name="60% - Accent3 3 6 4 3 2" xfId="37026" xr:uid="{FB3E1D63-3BCA-42B0-B6C1-918247AAD4BC}"/>
    <cellStyle name="60% - Accent3 3 6 4 4" xfId="14053" xr:uid="{DAABB4B4-E078-45DF-BF15-78AFC27E29C5}"/>
    <cellStyle name="60% - Accent3 3 6 4 4 2" xfId="42731" xr:uid="{9CFD3DF1-A0E4-4109-975C-2019F312111D}"/>
    <cellStyle name="60% - Accent3 3 6 4 5" xfId="22906" xr:uid="{720C874C-39CC-4D16-B0F6-E3C5AD104C77}"/>
    <cellStyle name="60% - Accent3 3 6 4 5 2" xfId="51583" xr:uid="{CCFD0D8B-AB01-492B-8E1E-A078E39CC32D}"/>
    <cellStyle name="60% - Accent3 3 6 4 6" xfId="30264" xr:uid="{21BEB948-E2B0-445E-812A-65FC62F773DB}"/>
    <cellStyle name="60% - Accent3 3 6 5" xfId="1702" xr:uid="{AB7E31DB-6D85-4670-A61E-6B8F4CB68801}"/>
    <cellStyle name="60% - Accent3 3 6 5 2" xfId="3656" xr:uid="{061BB153-DA45-4453-868B-1B8AFBCC0B26}"/>
    <cellStyle name="60% - Accent3 3 6 5 2 2" xfId="32396" xr:uid="{E17E91E9-5C66-425F-B0E8-6A0C26DAE1CE}"/>
    <cellStyle name="60% - Accent3 3 6 5 3" xfId="15568" xr:uid="{8C9E8C99-E620-4A4D-ACD9-E5AEEA968704}"/>
    <cellStyle name="60% - Accent3 3 6 5 3 2" xfId="44246" xr:uid="{9E5CB8DA-4CB7-4F86-8D71-2CB74B931345}"/>
    <cellStyle name="60% - Accent3 3 6 5 4" xfId="24421" xr:uid="{6FA80510-2F1D-4E61-ACF6-1464A225D4D6}"/>
    <cellStyle name="60% - Accent3 3 6 5 4 2" xfId="53098" xr:uid="{0E1818DD-893B-425C-94FD-F70F7AC21B6E}"/>
    <cellStyle name="60% - Accent3 3 6 5 5" xfId="30603" xr:uid="{38A92C74-8622-4B10-9F25-F7050BC25C42}"/>
    <cellStyle name="60% - Accent3 3 6 6" xfId="2608" xr:uid="{810A62F3-9EAF-46C8-8389-1EB56A530745}"/>
    <cellStyle name="60% - Accent3 3 6 6 2" xfId="17127" xr:uid="{8636DA9B-4F6A-40E6-A9A0-FB6B54F7C4E5}"/>
    <cellStyle name="60% - Accent3 3 6 6 2 2" xfId="45805" xr:uid="{9AF28ABE-EAFB-49BD-848B-CD8F5919BD73}"/>
    <cellStyle name="60% - Accent3 3 6 6 3" xfId="25980" xr:uid="{DA0231CB-2E92-4A5C-AFD5-DC358F9A3789}"/>
    <cellStyle name="60% - Accent3 3 6 6 3 2" xfId="54657" xr:uid="{3BB268D3-40C7-4CEE-B1AE-59C2EF6CA611}"/>
    <cellStyle name="60% - Accent3 3 6 6 4" xfId="31348" xr:uid="{77E69FC5-F9FE-4D54-9FDE-25394F9EA65E}"/>
    <cellStyle name="60% - Accent3 3 6 7" xfId="4156" xr:uid="{BBC1F8F6-4B48-4DF6-820F-7613DFA21594}"/>
    <cellStyle name="60% - Accent3 3 6 7 2" xfId="27573" xr:uid="{F1A5EA37-B81B-4152-95B7-6249405B20F4}"/>
    <cellStyle name="60% - Accent3 3 6 7 2 2" xfId="56250" xr:uid="{1B82A74C-E90A-4F15-89C9-2457FCFC4296}"/>
    <cellStyle name="60% - Accent3 3 6 7 3" xfId="32841" xr:uid="{2B93A1DB-B9E1-4BA4-9EE2-36E3FEFAAE14}"/>
    <cellStyle name="60% - Accent3 3 6 8" xfId="9868" xr:uid="{076F93A4-5C9B-4A68-8D3C-AD7B80559F91}"/>
    <cellStyle name="60% - Accent3 3 6 8 2" xfId="38546" xr:uid="{ECFAD9A3-F975-445B-852C-4D9ECB31B7CF}"/>
    <cellStyle name="60% - Accent3 3 6 9" xfId="18721" xr:uid="{451610AA-7C71-448D-ABDE-B4E5EA0BDD8D}"/>
    <cellStyle name="60% - Accent3 3 6 9 2" xfId="47398" xr:uid="{11C98DF1-CBEF-4493-A1FF-288A9C7E858E}"/>
    <cellStyle name="60% - Accent3 3 60" xfId="5344" xr:uid="{D37A2A64-4F37-42BB-BAAD-FAD238ECBB9C}"/>
    <cellStyle name="60% - Accent3 3 60 2" xfId="6695" xr:uid="{C4BE56D9-9685-45D4-B683-84F12760B595}"/>
    <cellStyle name="60% - Accent3 3 60 2 2" xfId="12407" xr:uid="{FF3CC28A-E3FD-44F1-AF56-6D307A95F870}"/>
    <cellStyle name="60% - Accent3 3 60 2 2 2" xfId="41085" xr:uid="{2D11C4A0-0AEC-4F8A-A234-8FB69810413B}"/>
    <cellStyle name="60% - Accent3 3 60 2 3" xfId="21260" xr:uid="{E524A51E-8BDB-4218-9A37-20A20DAC9040}"/>
    <cellStyle name="60% - Accent3 3 60 2 3 2" xfId="49937" xr:uid="{47CEB4AF-CD7C-40C6-8EE8-E7A9ACEFD969}"/>
    <cellStyle name="60% - Accent3 3 60 2 4" xfId="35380" xr:uid="{D5A1770D-85C1-4289-9855-ED03650E9A0B}"/>
    <cellStyle name="60% - Accent3 3 60 3" xfId="8112" xr:uid="{5F9604F4-EB91-4332-99B6-89AE9BCCDA71}"/>
    <cellStyle name="60% - Accent3 3 60 3 2" xfId="13824" xr:uid="{90F317E8-CB75-4F9B-874B-50F013C18749}"/>
    <cellStyle name="60% - Accent3 3 60 3 2 2" xfId="42502" xr:uid="{FD79628A-CC0C-4CFA-A745-4C95F8C0853D}"/>
    <cellStyle name="60% - Accent3 3 60 3 3" xfId="22677" xr:uid="{89FAD418-233A-47AD-91C7-DD5BF5E1EE0A}"/>
    <cellStyle name="60% - Accent3 3 60 3 3 2" xfId="51354" xr:uid="{BC4DDA04-585A-4D12-9402-396FF9450510}"/>
    <cellStyle name="60% - Accent3 3 60 3 4" xfId="36797" xr:uid="{A33E79CB-F0F3-4E02-8E01-DF0A48A1128E}"/>
    <cellStyle name="60% - Accent3 3 60 4" xfId="9529" xr:uid="{6E0A1B57-5784-438B-BFE9-4B7B3D2DD237}"/>
    <cellStyle name="60% - Accent3 3 60 4 2" xfId="15241" xr:uid="{11709C7E-959C-48F8-9DB7-82B4E1439404}"/>
    <cellStyle name="60% - Accent3 3 60 4 2 2" xfId="43919" xr:uid="{873A28B5-5672-454D-8905-5748AA673044}"/>
    <cellStyle name="60% - Accent3 3 60 4 3" xfId="24094" xr:uid="{E926D41E-8428-47CC-AE23-D2998186D6EE}"/>
    <cellStyle name="60% - Accent3 3 60 4 3 2" xfId="52771" xr:uid="{DD2FD97D-16E4-457E-BEE4-7813CB2DE071}"/>
    <cellStyle name="60% - Accent3 3 60 4 4" xfId="38214" xr:uid="{E0DBA65C-6D19-4C5C-8C91-04F5805B1755}"/>
    <cellStyle name="60% - Accent3 3 60 5" xfId="16756" xr:uid="{70EDCC65-B062-43B6-A82A-6E45DB16C382}"/>
    <cellStyle name="60% - Accent3 3 60 5 2" xfId="25609" xr:uid="{318AD0F8-D6C1-46AC-A632-3FADC47572B4}"/>
    <cellStyle name="60% - Accent3 3 60 5 2 2" xfId="54286" xr:uid="{E261DDCC-D312-496B-8AC9-66F56AC30E36}"/>
    <cellStyle name="60% - Accent3 3 60 5 3" xfId="45434" xr:uid="{1E8BF9E8-0F5A-48D0-97A0-6F54260804A7}"/>
    <cellStyle name="60% - Accent3 3 60 6" xfId="18315" xr:uid="{42FD8ACF-0B0F-42C0-AC2B-869CDA66C330}"/>
    <cellStyle name="60% - Accent3 3 60 6 2" xfId="27168" xr:uid="{F5914CFC-1FB1-4E67-AAFA-A0819BE6D3FD}"/>
    <cellStyle name="60% - Accent3 3 60 6 2 2" xfId="55845" xr:uid="{982B1567-6ED7-4C5B-B962-341A4C313739}"/>
    <cellStyle name="60% - Accent3 3 60 6 3" xfId="46993" xr:uid="{DA57ECB0-CA06-4FE3-A352-3A043ABA328B}"/>
    <cellStyle name="60% - Accent3 3 60 7" xfId="11056" xr:uid="{CB659D8A-D6DB-4C16-83A5-219BE45C506D}"/>
    <cellStyle name="60% - Accent3 3 60 7 2" xfId="28761" xr:uid="{2E435088-1C58-47A8-95E8-8E462D2D854F}"/>
    <cellStyle name="60% - Accent3 3 60 7 2 2" xfId="57438" xr:uid="{D39A6FC8-377E-4CFB-9778-0DBF876FBA2E}"/>
    <cellStyle name="60% - Accent3 3 60 7 3" xfId="39734" xr:uid="{4523DC91-4861-4DF6-9AF6-0576DA3CFCD2}"/>
    <cellStyle name="60% - Accent3 3 60 8" xfId="19909" xr:uid="{E3D0FE02-87A4-4DCD-ABC6-89BF8D83AF75}"/>
    <cellStyle name="60% - Accent3 3 60 8 2" xfId="48586" xr:uid="{B348A2C4-416C-4681-9DEF-FA38524BAE9B}"/>
    <cellStyle name="60% - Accent3 3 60 9" xfId="34029" xr:uid="{F1BFB7D3-5727-4893-9364-7157ABF4A4C4}"/>
    <cellStyle name="60% - Accent3 3 61" xfId="5366" xr:uid="{F1287347-38A6-495C-8A31-455BA129A585}"/>
    <cellStyle name="60% - Accent3 3 61 2" xfId="6717" xr:uid="{4A35EB3D-7706-4653-9050-6FCFC5A7B82E}"/>
    <cellStyle name="60% - Accent3 3 61 2 2" xfId="12429" xr:uid="{2292F731-7616-48D1-9133-D9FA7E1F51C5}"/>
    <cellStyle name="60% - Accent3 3 61 2 2 2" xfId="41107" xr:uid="{4FBDC9FA-54DB-4D3D-8E21-C7304F13DE0E}"/>
    <cellStyle name="60% - Accent3 3 61 2 3" xfId="21282" xr:uid="{C1FA8DB1-DF6B-4D45-A453-72B0A828603C}"/>
    <cellStyle name="60% - Accent3 3 61 2 3 2" xfId="49959" xr:uid="{5A0BA1B8-0D9B-4CC2-91F5-ACC7E42E8674}"/>
    <cellStyle name="60% - Accent3 3 61 2 4" xfId="35402" xr:uid="{4618C1ED-1D3F-4BD9-8225-AFE100588E7C}"/>
    <cellStyle name="60% - Accent3 3 61 3" xfId="8134" xr:uid="{946CBE60-1217-4315-AD1A-1DDE0B910046}"/>
    <cellStyle name="60% - Accent3 3 61 3 2" xfId="13846" xr:uid="{3F2EC9EF-F425-4527-995E-C6AFC5979C92}"/>
    <cellStyle name="60% - Accent3 3 61 3 2 2" xfId="42524" xr:uid="{DC2C7169-E322-49A1-A6E9-14183E33B50A}"/>
    <cellStyle name="60% - Accent3 3 61 3 3" xfId="22699" xr:uid="{2C5FF5C5-9203-461F-9ED4-8DCFF7A545D3}"/>
    <cellStyle name="60% - Accent3 3 61 3 3 2" xfId="51376" xr:uid="{FF2F5D6C-E6BE-4E1A-B5A1-A699DCF0BC89}"/>
    <cellStyle name="60% - Accent3 3 61 3 4" xfId="36819" xr:uid="{C864DA2F-87F7-412E-95A3-0122498B97B7}"/>
    <cellStyle name="60% - Accent3 3 61 4" xfId="9551" xr:uid="{07569661-B035-45D7-B23E-3DA62D96FB67}"/>
    <cellStyle name="60% - Accent3 3 61 4 2" xfId="15263" xr:uid="{C59F1423-65DE-48CA-A26D-BAE771E77614}"/>
    <cellStyle name="60% - Accent3 3 61 4 2 2" xfId="43941" xr:uid="{2D497E62-83A3-4518-9D96-97EE574DC0E6}"/>
    <cellStyle name="60% - Accent3 3 61 4 3" xfId="24116" xr:uid="{84FDB429-C410-4215-B179-17936B13AC25}"/>
    <cellStyle name="60% - Accent3 3 61 4 3 2" xfId="52793" xr:uid="{98EF8135-ECDB-4630-8BD0-E9B0016FA277}"/>
    <cellStyle name="60% - Accent3 3 61 4 4" xfId="38236" xr:uid="{705E8638-54AA-4E44-84EC-799C6586F8EB}"/>
    <cellStyle name="60% - Accent3 3 61 5" xfId="16778" xr:uid="{7654EF30-3E26-48A8-B78E-5798AE538B73}"/>
    <cellStyle name="60% - Accent3 3 61 5 2" xfId="25631" xr:uid="{E1FEEB40-EFF4-4587-A763-C8CF9631F770}"/>
    <cellStyle name="60% - Accent3 3 61 5 2 2" xfId="54308" xr:uid="{79D6EDF5-CCAF-465F-BAAA-4C2DAC3406FF}"/>
    <cellStyle name="60% - Accent3 3 61 5 3" xfId="45456" xr:uid="{78F21885-A30C-498C-866D-7EDF70BCC75B}"/>
    <cellStyle name="60% - Accent3 3 61 6" xfId="18337" xr:uid="{530048CE-AC57-4BE4-8024-A579D9B31E2B}"/>
    <cellStyle name="60% - Accent3 3 61 6 2" xfId="27190" xr:uid="{DE73D8A8-BA5A-4457-BF9A-AF877ECD5CE8}"/>
    <cellStyle name="60% - Accent3 3 61 6 2 2" xfId="55867" xr:uid="{571DA297-26CA-428E-A5CC-DFB15CE27CCA}"/>
    <cellStyle name="60% - Accent3 3 61 6 3" xfId="47015" xr:uid="{E6FCF444-86D6-43AD-A8E7-7159A7ECB205}"/>
    <cellStyle name="60% - Accent3 3 61 7" xfId="11078" xr:uid="{934E4AA2-A0B1-4DFE-858B-91543F884496}"/>
    <cellStyle name="60% - Accent3 3 61 7 2" xfId="28783" xr:uid="{CE81D63B-F372-4BFD-B101-F2EEA67357FC}"/>
    <cellStyle name="60% - Accent3 3 61 7 2 2" xfId="57460" xr:uid="{A2C2946C-A1B6-4380-99AA-6566CC541895}"/>
    <cellStyle name="60% - Accent3 3 61 7 3" xfId="39756" xr:uid="{17379524-243F-458F-AF2E-4F8C52F123B8}"/>
    <cellStyle name="60% - Accent3 3 61 8" xfId="19931" xr:uid="{829E750D-7122-4568-AA9A-54655CA8E17E}"/>
    <cellStyle name="60% - Accent3 3 61 8 2" xfId="48608" xr:uid="{6C90CC3C-CE55-45E9-988D-20A02673BC48}"/>
    <cellStyle name="60% - Accent3 3 61 9" xfId="34051" xr:uid="{7C6CE06C-E50B-47B7-8A8E-7781E2A73147}"/>
    <cellStyle name="60% - Accent3 3 62" xfId="6739" xr:uid="{2A6D082B-CD7D-4565-A88E-3D03796A24DD}"/>
    <cellStyle name="60% - Accent3 3 62 2" xfId="8156" xr:uid="{D681E846-E67D-4609-A54D-0041BCA405A3}"/>
    <cellStyle name="60% - Accent3 3 62 2 2" xfId="13868" xr:uid="{2CDC4E9B-9AFC-42AC-8A8B-38A0CC55E142}"/>
    <cellStyle name="60% - Accent3 3 62 2 2 2" xfId="42546" xr:uid="{E6F00A51-DE04-4BBF-9956-54021B68D928}"/>
    <cellStyle name="60% - Accent3 3 62 2 3" xfId="22721" xr:uid="{ABDCA0E4-29B7-40F7-97EF-72D1F1B23A57}"/>
    <cellStyle name="60% - Accent3 3 62 2 3 2" xfId="51398" xr:uid="{CCA7971D-0F1C-4E49-9F80-663D87664BA8}"/>
    <cellStyle name="60% - Accent3 3 62 2 4" xfId="36841" xr:uid="{C24D10CD-DAED-4CFF-991F-FA8C418C73A0}"/>
    <cellStyle name="60% - Accent3 3 62 3" xfId="9573" xr:uid="{117B64F6-56C5-44B9-90AE-E1611860B69C}"/>
    <cellStyle name="60% - Accent3 3 62 3 2" xfId="15285" xr:uid="{7C2D7AA9-095C-4D61-968F-0824FAF6DFE6}"/>
    <cellStyle name="60% - Accent3 3 62 3 2 2" xfId="43963" xr:uid="{F1EEE653-0BB3-451B-8CB1-C09F15D24F27}"/>
    <cellStyle name="60% - Accent3 3 62 3 3" xfId="24138" xr:uid="{7817F40B-8AB2-46BB-BAC8-BDE59614D20C}"/>
    <cellStyle name="60% - Accent3 3 62 3 3 2" xfId="52815" xr:uid="{CF480D75-581F-4CD1-926E-5BEE4227DA0C}"/>
    <cellStyle name="60% - Accent3 3 62 3 4" xfId="38258" xr:uid="{23C996D4-D962-48BF-99BC-52F572B1C388}"/>
    <cellStyle name="60% - Accent3 3 62 4" xfId="16800" xr:uid="{8C926283-76AB-46F4-BBE0-34D2B67218D7}"/>
    <cellStyle name="60% - Accent3 3 62 4 2" xfId="25653" xr:uid="{8ECECBC3-298E-428D-B0A5-701E16A120E2}"/>
    <cellStyle name="60% - Accent3 3 62 4 2 2" xfId="54330" xr:uid="{D8808C7D-6D9F-47D3-84C8-AA49DFD01B4F}"/>
    <cellStyle name="60% - Accent3 3 62 4 3" xfId="45478" xr:uid="{2E66F481-1264-4473-877B-B211D281D8D0}"/>
    <cellStyle name="60% - Accent3 3 62 5" xfId="18359" xr:uid="{6C282205-096B-4533-9C1A-36620F383650}"/>
    <cellStyle name="60% - Accent3 3 62 5 2" xfId="27212" xr:uid="{551A4DE2-D3AF-4F69-A8D5-5130D86C106D}"/>
    <cellStyle name="60% - Accent3 3 62 5 2 2" xfId="55889" xr:uid="{5A27197E-EF92-4758-86AD-E320BE452A5B}"/>
    <cellStyle name="60% - Accent3 3 62 5 3" xfId="47037" xr:uid="{C6B61182-5872-4D22-83EC-EECC9DD6C6BC}"/>
    <cellStyle name="60% - Accent3 3 62 6" xfId="12451" xr:uid="{4355184F-F44B-4BFD-B05C-63869F9A4B2E}"/>
    <cellStyle name="60% - Accent3 3 62 6 2" xfId="28805" xr:uid="{C2F95C40-3B8D-427E-80BB-E15EECC293F4}"/>
    <cellStyle name="60% - Accent3 3 62 6 2 2" xfId="57482" xr:uid="{830D4E1D-292C-4EC7-8101-D68580315F9D}"/>
    <cellStyle name="60% - Accent3 3 62 6 3" xfId="41129" xr:uid="{B9159B13-C34F-4892-9E98-50A69B763C74}"/>
    <cellStyle name="60% - Accent3 3 62 7" xfId="21304" xr:uid="{02BE0D40-B2C6-4C85-AEC1-64B1DC963C61}"/>
    <cellStyle name="60% - Accent3 3 62 7 2" xfId="49981" xr:uid="{954A908A-BE00-4090-BCD9-CDB16C98BFAF}"/>
    <cellStyle name="60% - Accent3 3 62 8" xfId="35424" xr:uid="{EBBBE226-6A19-476D-8EE5-CB6192D0CBE4}"/>
    <cellStyle name="60% - Accent3 3 63" xfId="6761" xr:uid="{84F5589C-CBA1-40AE-BA21-D373ED51D373}"/>
    <cellStyle name="60% - Accent3 3 63 2" xfId="8178" xr:uid="{A97B2904-7CEB-424A-AFFE-6429A7BAFBF5}"/>
    <cellStyle name="60% - Accent3 3 63 2 2" xfId="13890" xr:uid="{A069148B-E998-4DD8-9120-B362A95B2350}"/>
    <cellStyle name="60% - Accent3 3 63 2 2 2" xfId="42568" xr:uid="{446E7E27-CAB7-4DF3-B0B8-F0A8EF002392}"/>
    <cellStyle name="60% - Accent3 3 63 2 3" xfId="22743" xr:uid="{348252D8-5EBF-4A37-A950-2DFDF0821606}"/>
    <cellStyle name="60% - Accent3 3 63 2 3 2" xfId="51420" xr:uid="{B3DAD098-63AC-45A0-8307-80A07A2252A5}"/>
    <cellStyle name="60% - Accent3 3 63 2 4" xfId="36863" xr:uid="{8FBBB092-F5DA-4AF4-8856-E74266AECA90}"/>
    <cellStyle name="60% - Accent3 3 63 3" xfId="9595" xr:uid="{F1921359-207F-4986-AA98-92B0C5319CE0}"/>
    <cellStyle name="60% - Accent3 3 63 3 2" xfId="15307" xr:uid="{47A56EC3-D887-48AC-9E7B-8E01D7B2AB66}"/>
    <cellStyle name="60% - Accent3 3 63 3 2 2" xfId="43985" xr:uid="{F44FE38B-3FBD-4D7D-9875-6AF04B030286}"/>
    <cellStyle name="60% - Accent3 3 63 3 3" xfId="24160" xr:uid="{C294B040-D795-43CE-940D-EF1005568312}"/>
    <cellStyle name="60% - Accent3 3 63 3 3 2" xfId="52837" xr:uid="{26ED17C7-E4A4-49EE-AFAF-DCBCCE17C09D}"/>
    <cellStyle name="60% - Accent3 3 63 3 4" xfId="38280" xr:uid="{DA341B69-6E12-40C8-A7CA-5A34D9FD6F97}"/>
    <cellStyle name="60% - Accent3 3 63 4" xfId="16822" xr:uid="{51D6E874-8F90-4908-804B-E139ACD8F241}"/>
    <cellStyle name="60% - Accent3 3 63 4 2" xfId="25675" xr:uid="{3C1B7587-9D28-438E-925E-81B21C75B5F4}"/>
    <cellStyle name="60% - Accent3 3 63 4 2 2" xfId="54352" xr:uid="{AD3C769B-0493-4684-BEE4-59064808D034}"/>
    <cellStyle name="60% - Accent3 3 63 4 3" xfId="45500" xr:uid="{5CBDCE03-D2B1-4436-8A37-97BF035B4E5D}"/>
    <cellStyle name="60% - Accent3 3 63 5" xfId="18381" xr:uid="{25EA3719-C08E-4FF2-BFC4-A1313CA2E8CB}"/>
    <cellStyle name="60% - Accent3 3 63 5 2" xfId="27234" xr:uid="{F851C15B-D9A7-4ACA-A000-CA7A229C5C08}"/>
    <cellStyle name="60% - Accent3 3 63 5 2 2" xfId="55911" xr:uid="{CF14B84F-D1C9-4E1B-8108-7E8A0B71F791}"/>
    <cellStyle name="60% - Accent3 3 63 5 3" xfId="47059" xr:uid="{1C8A199B-D5B5-499A-9CF5-3AE4B66D5652}"/>
    <cellStyle name="60% - Accent3 3 63 6" xfId="12473" xr:uid="{FD664F03-182B-409A-9EC2-CC6EEAE4F73C}"/>
    <cellStyle name="60% - Accent3 3 63 6 2" xfId="28827" xr:uid="{3ADF1DBF-5983-4067-8369-B471B1AD2761}"/>
    <cellStyle name="60% - Accent3 3 63 6 2 2" xfId="57504" xr:uid="{8D8BC3EE-EC64-40DB-835D-41D7511A263B}"/>
    <cellStyle name="60% - Accent3 3 63 6 3" xfId="41151" xr:uid="{07D63D07-A97A-42CD-B248-2C755060E564}"/>
    <cellStyle name="60% - Accent3 3 63 7" xfId="21326" xr:uid="{A71E438E-E276-4FB3-9236-A2E34585D404}"/>
    <cellStyle name="60% - Accent3 3 63 7 2" xfId="50003" xr:uid="{B2DECF04-8BFB-4C08-A593-0666A01E4BCD}"/>
    <cellStyle name="60% - Accent3 3 63 8" xfId="35446" xr:uid="{B6BF878F-0BE9-4881-85A5-32EDA18F5764}"/>
    <cellStyle name="60% - Accent3 3 64" xfId="6783" xr:uid="{4331DC6B-F0E3-40DD-B494-AACB1B23D0AA}"/>
    <cellStyle name="60% - Accent3 3 64 2" xfId="8200" xr:uid="{0ACA37F5-0DE1-46A6-9D3A-E654902E3269}"/>
    <cellStyle name="60% - Accent3 3 64 2 2" xfId="13912" xr:uid="{B75529B3-78A1-4DC8-951E-64E0A9FE48FE}"/>
    <cellStyle name="60% - Accent3 3 64 2 2 2" xfId="42590" xr:uid="{9F7B0A02-0A42-46B1-A2B1-79849C6B944E}"/>
    <cellStyle name="60% - Accent3 3 64 2 3" xfId="22765" xr:uid="{97B3F7FE-459B-4CD9-B743-2B53259B51C9}"/>
    <cellStyle name="60% - Accent3 3 64 2 3 2" xfId="51442" xr:uid="{26709D17-D079-42D4-B98C-AAB900DCD65F}"/>
    <cellStyle name="60% - Accent3 3 64 2 4" xfId="36885" xr:uid="{2EBE7222-1DF0-4085-B0A5-F634F566003B}"/>
    <cellStyle name="60% - Accent3 3 64 3" xfId="9617" xr:uid="{F86EAB36-EEFE-4192-8E29-7AA42BA00727}"/>
    <cellStyle name="60% - Accent3 3 64 3 2" xfId="15329" xr:uid="{475FDEC4-A39A-43AA-B6D7-917AF29B6B67}"/>
    <cellStyle name="60% - Accent3 3 64 3 2 2" xfId="44007" xr:uid="{77681FC1-BCFA-4FDD-ACCF-7E99A90EE5D5}"/>
    <cellStyle name="60% - Accent3 3 64 3 3" xfId="24182" xr:uid="{6D81F2C2-3163-4CA2-889B-19453BDE1B69}"/>
    <cellStyle name="60% - Accent3 3 64 3 3 2" xfId="52859" xr:uid="{C893B24A-6C8C-4E2B-BBDD-6FA8A60F3979}"/>
    <cellStyle name="60% - Accent3 3 64 3 4" xfId="38302" xr:uid="{888EE345-A6FD-44E9-A82D-D528F066B7DE}"/>
    <cellStyle name="60% - Accent3 3 64 4" xfId="16844" xr:uid="{206FB98B-6465-43AD-AD7F-4D43955235A1}"/>
    <cellStyle name="60% - Accent3 3 64 4 2" xfId="25697" xr:uid="{D45C21C2-BA7B-4A03-BD88-86654101EE04}"/>
    <cellStyle name="60% - Accent3 3 64 4 2 2" xfId="54374" xr:uid="{5D7BFADA-8CC2-49B2-A5D2-9D51A4F12788}"/>
    <cellStyle name="60% - Accent3 3 64 4 3" xfId="45522" xr:uid="{B3DC6466-FF00-4AF2-8599-DE4656337603}"/>
    <cellStyle name="60% - Accent3 3 64 5" xfId="18403" xr:uid="{931695CB-FCFB-4F9A-AB0F-64FC8D057E7B}"/>
    <cellStyle name="60% - Accent3 3 64 5 2" xfId="27256" xr:uid="{B63F2C83-0283-4D29-AF2F-9D7EDB602267}"/>
    <cellStyle name="60% - Accent3 3 64 5 2 2" xfId="55933" xr:uid="{C50EED73-E124-4AF4-A407-C663E4C138D5}"/>
    <cellStyle name="60% - Accent3 3 64 5 3" xfId="47081" xr:uid="{5727A2E3-528A-4E0B-9DDD-8CE77D6BF822}"/>
    <cellStyle name="60% - Accent3 3 64 6" xfId="12495" xr:uid="{7AA2BC4F-63F1-4D37-B648-15897919AFCA}"/>
    <cellStyle name="60% - Accent3 3 64 6 2" xfId="28849" xr:uid="{F83CEA77-4818-4472-8B43-CDA3A48321E2}"/>
    <cellStyle name="60% - Accent3 3 64 6 2 2" xfId="57526" xr:uid="{C0B50378-29DB-476C-80FF-E7B4DE9FEFA7}"/>
    <cellStyle name="60% - Accent3 3 64 6 3" xfId="41173" xr:uid="{877C0CED-34AB-4B41-B730-A94C5BE71D18}"/>
    <cellStyle name="60% - Accent3 3 64 7" xfId="21348" xr:uid="{79E66A3E-38FC-43C9-B324-117D4E95F17C}"/>
    <cellStyle name="60% - Accent3 3 64 7 2" xfId="50025" xr:uid="{99420792-AA17-4C38-96ED-DFB2C70F8ED1}"/>
    <cellStyle name="60% - Accent3 3 64 8" xfId="35468" xr:uid="{684BFD73-7E25-4793-8D33-EED8239EF1B2}"/>
    <cellStyle name="60% - Accent3 3 65" xfId="9639" xr:uid="{89AC8214-52BC-48E5-B742-5BBADEEF1058}"/>
    <cellStyle name="60% - Accent3 3 65 2" xfId="16866" xr:uid="{08E5C6E3-E070-4AA3-8257-5A473400FF5C}"/>
    <cellStyle name="60% - Accent3 3 65 2 2" xfId="25719" xr:uid="{153E1493-D45A-4F2B-A173-C0C1585A8305}"/>
    <cellStyle name="60% - Accent3 3 65 2 2 2" xfId="54396" xr:uid="{336F9D13-8027-4966-BF86-B257FC6B0EE6}"/>
    <cellStyle name="60% - Accent3 3 65 2 3" xfId="45544" xr:uid="{2072E04C-6F65-49FF-993F-EFC029A0C869}"/>
    <cellStyle name="60% - Accent3 3 65 3" xfId="18425" xr:uid="{D9AEB220-A2B2-4D55-BB23-69B728E31DA4}"/>
    <cellStyle name="60% - Accent3 3 65 3 2" xfId="27278" xr:uid="{E19AEDDC-7E7A-4031-96C5-30EAC43745EC}"/>
    <cellStyle name="60% - Accent3 3 65 3 2 2" xfId="55955" xr:uid="{7E802E80-F1A4-43CB-BAFF-255F412D9804}"/>
    <cellStyle name="60% - Accent3 3 65 3 3" xfId="47103" xr:uid="{37379E78-56E7-4C82-9853-5DBD59B4BA15}"/>
    <cellStyle name="60% - Accent3 3 65 4" xfId="15351" xr:uid="{2BC2F302-3A7A-485B-A62F-3D2D8AD26E28}"/>
    <cellStyle name="60% - Accent3 3 65 4 2" xfId="28871" xr:uid="{282D0615-FB0C-4A09-8D36-5B019454FCD1}"/>
    <cellStyle name="60% - Accent3 3 65 4 2 2" xfId="57548" xr:uid="{C0CBF3DD-F90E-4FEE-BD76-20FD9F9E7396}"/>
    <cellStyle name="60% - Accent3 3 65 4 3" xfId="44029" xr:uid="{1A83AB1A-6644-495A-84DF-24B94EC3D3D5}"/>
    <cellStyle name="60% - Accent3 3 65 5" xfId="24204" xr:uid="{DCB97362-FA13-419C-BEB8-CEB62D73D0DD}"/>
    <cellStyle name="60% - Accent3 3 65 5 2" xfId="52881" xr:uid="{70A67B82-AF9C-4AC6-ABC3-9F7D8F1AE56C}"/>
    <cellStyle name="60% - Accent3 3 65 6" xfId="38324" xr:uid="{DAD9C3A3-2DBC-47A8-93CE-5FE30A8A4330}"/>
    <cellStyle name="60% - Accent3 3 66" xfId="9661" xr:uid="{A9A774D3-462E-4E10-AA91-ED742BFAEBE4}"/>
    <cellStyle name="60% - Accent3 3 66 2" xfId="16888" xr:uid="{98573836-FBD7-4938-981A-CF960B3BACB4}"/>
    <cellStyle name="60% - Accent3 3 66 2 2" xfId="25741" xr:uid="{3AB728A9-E1D0-4D53-AFD7-D42F3BA139DC}"/>
    <cellStyle name="60% - Accent3 3 66 2 2 2" xfId="54418" xr:uid="{31C374DA-94F3-43DE-B00A-3F72E8FF679C}"/>
    <cellStyle name="60% - Accent3 3 66 2 3" xfId="45566" xr:uid="{D43DDAD4-99CA-4575-800A-F4ACBD444F55}"/>
    <cellStyle name="60% - Accent3 3 66 3" xfId="18447" xr:uid="{F6724B98-D42B-425B-B269-D66BA1D0DB3C}"/>
    <cellStyle name="60% - Accent3 3 66 3 2" xfId="27300" xr:uid="{658D902A-62EB-4683-A36D-1D69476BD728}"/>
    <cellStyle name="60% - Accent3 3 66 3 2 2" xfId="55977" xr:uid="{8ADD82A1-EA87-4F5E-AD7F-BC28D4BFC888}"/>
    <cellStyle name="60% - Accent3 3 66 3 3" xfId="47125" xr:uid="{54BE07B0-04D5-4D79-8F11-8A5DF8338D4D}"/>
    <cellStyle name="60% - Accent3 3 66 4" xfId="15373" xr:uid="{3BD1AD1F-C614-40BC-B6AA-B6A89A8A310D}"/>
    <cellStyle name="60% - Accent3 3 66 4 2" xfId="28893" xr:uid="{A5EC877F-5A98-4E58-81D1-413B3FC90547}"/>
    <cellStyle name="60% - Accent3 3 66 4 2 2" xfId="57570" xr:uid="{30D25B29-6C5E-4F25-A4BE-CA762997D54F}"/>
    <cellStyle name="60% - Accent3 3 66 4 3" xfId="44051" xr:uid="{2448B5EF-4E75-45DA-9FC7-416422A757E0}"/>
    <cellStyle name="60% - Accent3 3 66 5" xfId="24226" xr:uid="{2145F113-4B25-453A-85A2-B8121A34516F}"/>
    <cellStyle name="60% - Accent3 3 66 5 2" xfId="52903" xr:uid="{ED59B625-41C6-4503-B3DB-D0D71AC32913}"/>
    <cellStyle name="60% - Accent3 3 66 6" xfId="38346" xr:uid="{390BF7A5-AC83-4CDD-865A-287914F2D4CD}"/>
    <cellStyle name="60% - Accent3 3 67" xfId="9683" xr:uid="{32ECD801-D382-4389-BD0A-5523B2D6CB82}"/>
    <cellStyle name="60% - Accent3 3 67 2" xfId="16910" xr:uid="{412DC0A8-0556-4217-9D6F-62687E657211}"/>
    <cellStyle name="60% - Accent3 3 67 2 2" xfId="25763" xr:uid="{4F502E92-6216-489F-95E1-EF9FDC148293}"/>
    <cellStyle name="60% - Accent3 3 67 2 2 2" xfId="54440" xr:uid="{79160DF6-4D50-42AB-8695-9E0F0802D391}"/>
    <cellStyle name="60% - Accent3 3 67 2 3" xfId="45588" xr:uid="{BE486582-70DA-411F-8E83-4F0A1C8C774B}"/>
    <cellStyle name="60% - Accent3 3 67 3" xfId="18469" xr:uid="{6D4098B3-EEF6-43CE-9633-619715C31702}"/>
    <cellStyle name="60% - Accent3 3 67 3 2" xfId="27322" xr:uid="{A2643FF7-6FE2-44D3-8613-E55D0F6ADBD2}"/>
    <cellStyle name="60% - Accent3 3 67 3 2 2" xfId="55999" xr:uid="{C06B27C9-1F38-4DEA-9B61-AAEC0FC0DA5D}"/>
    <cellStyle name="60% - Accent3 3 67 3 3" xfId="47147" xr:uid="{4C882C54-1962-457E-86E9-11B3AF7A78EB}"/>
    <cellStyle name="60% - Accent3 3 67 4" xfId="15395" xr:uid="{D8744FAE-AE75-4F9A-B745-2EB634E525C4}"/>
    <cellStyle name="60% - Accent3 3 67 4 2" xfId="28915" xr:uid="{C0758B4C-4081-481C-B4B6-3238A218EABE}"/>
    <cellStyle name="60% - Accent3 3 67 4 2 2" xfId="57592" xr:uid="{3FB75A18-B23B-4DB3-A05B-0578060CF233}"/>
    <cellStyle name="60% - Accent3 3 67 4 3" xfId="44073" xr:uid="{B9652F82-29E1-4DAE-8EBD-AF813634F221}"/>
    <cellStyle name="60% - Accent3 3 67 5" xfId="24248" xr:uid="{B8D70359-BB82-4130-9597-9FC1F5DB68EA}"/>
    <cellStyle name="60% - Accent3 3 67 5 2" xfId="52925" xr:uid="{F3A50572-700A-4631-A735-7C1B8AA0E251}"/>
    <cellStyle name="60% - Accent3 3 67 6" xfId="38368" xr:uid="{E2E7AD0F-65B4-4E8E-B553-02B56DF2CDC4}"/>
    <cellStyle name="60% - Accent3 3 68" xfId="9705" xr:uid="{6280C9C0-F06F-4D43-B851-E1A4E452635A}"/>
    <cellStyle name="60% - Accent3 3 68 2" xfId="16932" xr:uid="{A7CFCA79-57EA-43A1-B548-7E4B08EA128C}"/>
    <cellStyle name="60% - Accent3 3 68 2 2" xfId="25785" xr:uid="{36AEB31F-71A4-40B5-A160-286564B7250C}"/>
    <cellStyle name="60% - Accent3 3 68 2 2 2" xfId="54462" xr:uid="{DF46CFB4-D249-4429-9164-7F07710E75B8}"/>
    <cellStyle name="60% - Accent3 3 68 2 3" xfId="45610" xr:uid="{2FC1EA60-CE5F-4547-9BA2-84F0AF600683}"/>
    <cellStyle name="60% - Accent3 3 68 3" xfId="18491" xr:uid="{82E97539-13F0-47ED-85F8-1A3802EC1832}"/>
    <cellStyle name="60% - Accent3 3 68 3 2" xfId="27344" xr:uid="{D204EDF9-BA91-4817-9EFA-0ADF9938C652}"/>
    <cellStyle name="60% - Accent3 3 68 3 2 2" xfId="56021" xr:uid="{5A48EC49-9CED-4C33-BD18-89EC7E340293}"/>
    <cellStyle name="60% - Accent3 3 68 3 3" xfId="47169" xr:uid="{0229488B-6D47-4C7A-AA82-9479045D7E26}"/>
    <cellStyle name="60% - Accent3 3 68 4" xfId="15417" xr:uid="{D5A919AC-8162-4FC1-AF6C-FC7BDDB087FF}"/>
    <cellStyle name="60% - Accent3 3 68 4 2" xfId="28937" xr:uid="{8A672F5F-FCE6-4621-BF76-0815F7A8E6BF}"/>
    <cellStyle name="60% - Accent3 3 68 4 2 2" xfId="57614" xr:uid="{AFCA5219-39CA-4816-9D56-47F2EF90EA61}"/>
    <cellStyle name="60% - Accent3 3 68 4 3" xfId="44095" xr:uid="{90DB40F4-25A5-443C-AC9E-EFF5F46E7567}"/>
    <cellStyle name="60% - Accent3 3 68 5" xfId="24270" xr:uid="{1BBCFCC5-7564-46AA-8173-BB92CD864610}"/>
    <cellStyle name="60% - Accent3 3 68 5 2" xfId="52947" xr:uid="{1BC3673C-5E11-49CD-A978-ED0421E83FBC}"/>
    <cellStyle name="60% - Accent3 3 68 6" xfId="38390" xr:uid="{5AE59D02-459A-414E-9DDE-658A30D66380}"/>
    <cellStyle name="60% - Accent3 3 69" xfId="9715" xr:uid="{7C7FCBBA-21DE-474D-BE7D-5B5285821EB2}"/>
    <cellStyle name="60% - Accent3 3 69 2" xfId="16954" xr:uid="{07B7A975-4A39-466A-B8E5-D55C1D180DE9}"/>
    <cellStyle name="60% - Accent3 3 69 2 2" xfId="25807" xr:uid="{B777FEDD-9303-430B-B8D1-8F7A6A3A41A6}"/>
    <cellStyle name="60% - Accent3 3 69 2 2 2" xfId="54484" xr:uid="{F15CF793-4149-456B-B177-D09A73B327BB}"/>
    <cellStyle name="60% - Accent3 3 69 2 3" xfId="45632" xr:uid="{73D26873-AA91-49EC-9790-DADCB6C96BB6}"/>
    <cellStyle name="60% - Accent3 3 69 3" xfId="18513" xr:uid="{262C345F-9A43-4BC8-B98A-196A9A8D488A}"/>
    <cellStyle name="60% - Accent3 3 69 3 2" xfId="27366" xr:uid="{6C2E42AF-72C4-428C-AE0C-26FB33020332}"/>
    <cellStyle name="60% - Accent3 3 69 3 2 2" xfId="56043" xr:uid="{CB52B528-AEFF-4EDE-B5B9-26C59677B4EB}"/>
    <cellStyle name="60% - Accent3 3 69 3 3" xfId="47191" xr:uid="{273CE824-3BBD-471F-BFDE-09FA85778525}"/>
    <cellStyle name="60% - Accent3 3 69 4" xfId="15427" xr:uid="{362E00C6-423F-4332-BD29-975FD4EEBDFF}"/>
    <cellStyle name="60% - Accent3 3 69 4 2" xfId="28959" xr:uid="{64FDA586-A80A-4978-A92C-675D166200F2}"/>
    <cellStyle name="60% - Accent3 3 69 4 2 2" xfId="57636" xr:uid="{B188D1D8-CF92-4317-9B7D-D83B72F6B0E9}"/>
    <cellStyle name="60% - Accent3 3 69 4 3" xfId="44105" xr:uid="{55D71ADE-8E58-463A-BD35-E02A098872F2}"/>
    <cellStyle name="60% - Accent3 3 69 5" xfId="24280" xr:uid="{B0FD579A-FB15-4AC5-9DDD-27FD2BA557BC}"/>
    <cellStyle name="60% - Accent3 3 69 5 2" xfId="52957" xr:uid="{E637333E-120E-41AC-9DEA-8A68C79373E7}"/>
    <cellStyle name="60% - Accent3 3 69 6" xfId="38400" xr:uid="{531C607C-6CF1-434C-84A6-F25298CAE701}"/>
    <cellStyle name="60% - Accent3 3 7" xfId="817" xr:uid="{F67F9ED5-FB14-42F3-85C4-E2F9BD55BFB9}"/>
    <cellStyle name="60% - Accent3 3 7 2" xfId="1090" xr:uid="{4F319B68-B114-4317-9943-D69D2941F23E}"/>
    <cellStyle name="60% - Accent3 3 7 2 2" xfId="3044" xr:uid="{B1BAC495-1D72-4A82-8261-7114F2C872A7}"/>
    <cellStyle name="60% - Accent3 3 7 2 2 2" xfId="31784" xr:uid="{1B765930-8EFE-4131-8C88-FA34A1B5E8E4}"/>
    <cellStyle name="60% - Accent3 3 7 2 3" xfId="5529" xr:uid="{95820AF7-68CD-4F42-AC06-C70D49CB138A}"/>
    <cellStyle name="60% - Accent3 3 7 2 3 2" xfId="34214" xr:uid="{08D37EF4-3DC1-4B46-A78D-B87685A0838D}"/>
    <cellStyle name="60% - Accent3 3 7 2 4" xfId="11241" xr:uid="{080B8C3D-B32C-4CDC-A9E0-6194A227D9DF}"/>
    <cellStyle name="60% - Accent3 3 7 2 4 2" xfId="39919" xr:uid="{2D3BE47D-8C00-4631-A39B-2D277C02EAF0}"/>
    <cellStyle name="60% - Accent3 3 7 2 5" xfId="20094" xr:uid="{DC23FF66-8726-47B9-9C1F-391671334938}"/>
    <cellStyle name="60% - Accent3 3 7 2 5 2" xfId="48771" xr:uid="{F1D4F8E2-D58D-4BA2-A9D2-F52D31C90F8D}"/>
    <cellStyle name="60% - Accent3 3 7 2 6" xfId="29991" xr:uid="{558CAF93-94F1-4C3D-BAE1-B98492F17C20}"/>
    <cellStyle name="60% - Accent3 3 7 3" xfId="1385" xr:uid="{A2FF4139-B624-4306-8C04-8BCED796DEB2}"/>
    <cellStyle name="60% - Accent3 3 7 3 2" xfId="3339" xr:uid="{76197E19-B318-4577-9D19-3124A604B157}"/>
    <cellStyle name="60% - Accent3 3 7 3 2 2" xfId="32079" xr:uid="{E8140588-3395-44A8-A93A-905815770976}"/>
    <cellStyle name="60% - Accent3 3 7 3 3" xfId="6946" xr:uid="{1D44D8D4-9E16-4BB4-B118-532BF25AC915}"/>
    <cellStyle name="60% - Accent3 3 7 3 3 2" xfId="35631" xr:uid="{3BF13A89-709F-4494-B36B-997994BC34E8}"/>
    <cellStyle name="60% - Accent3 3 7 3 4" xfId="12658" xr:uid="{F7DFE679-96C6-4281-B8A7-3EBB41E16360}"/>
    <cellStyle name="60% - Accent3 3 7 3 4 2" xfId="41336" xr:uid="{BF17AD22-1745-4DC6-9CD6-FCE3978EBA52}"/>
    <cellStyle name="60% - Accent3 3 7 3 5" xfId="21511" xr:uid="{58D0E2C2-58C7-4398-A0B5-33BC794F0333}"/>
    <cellStyle name="60% - Accent3 3 7 3 5 2" xfId="50188" xr:uid="{FEFB8A46-FDE6-4762-95F3-369D0425FFD4}"/>
    <cellStyle name="60% - Accent3 3 7 3 6" xfId="30286" xr:uid="{0C78A23C-E8D1-4315-8793-C151E9737A1D}"/>
    <cellStyle name="60% - Accent3 3 7 4" xfId="1724" xr:uid="{B251338D-0115-47DF-9C65-A81996C432B1}"/>
    <cellStyle name="60% - Accent3 3 7 4 2" xfId="3678" xr:uid="{B91051AA-680D-41EB-BC56-663C06461B6B}"/>
    <cellStyle name="60% - Accent3 3 7 4 2 2" xfId="32418" xr:uid="{A6789EDE-B3C3-4918-8096-E710C9705DED}"/>
    <cellStyle name="60% - Accent3 3 7 4 3" xfId="8363" xr:uid="{3DB5F065-585E-4ABD-8489-9B31E9924D32}"/>
    <cellStyle name="60% - Accent3 3 7 4 3 2" xfId="37048" xr:uid="{5AC61316-0508-4564-AED8-8ADECDC8B8B7}"/>
    <cellStyle name="60% - Accent3 3 7 4 4" xfId="14075" xr:uid="{FD5F6D30-C52C-4FEB-875F-DACB71E920CA}"/>
    <cellStyle name="60% - Accent3 3 7 4 4 2" xfId="42753" xr:uid="{AB984579-3D62-4B7C-97C1-AFEBE4678E9F}"/>
    <cellStyle name="60% - Accent3 3 7 4 5" xfId="22928" xr:uid="{DD7B28D2-C08B-434B-85F2-540BFE8A593D}"/>
    <cellStyle name="60% - Accent3 3 7 4 5 2" xfId="51605" xr:uid="{80098491-E2B6-48CF-BEE1-F655392070BB}"/>
    <cellStyle name="60% - Accent3 3 7 4 6" xfId="30625" xr:uid="{932A4FD2-F40A-4468-9262-B32CCF4B1A26}"/>
    <cellStyle name="60% - Accent3 3 7 5" xfId="2771" xr:uid="{0EDD6611-F964-448D-81CE-45F953DFEAB4}"/>
    <cellStyle name="60% - Accent3 3 7 5 2" xfId="15590" xr:uid="{0ADD98DF-F0E7-44FF-93CC-40FF88CF9C55}"/>
    <cellStyle name="60% - Accent3 3 7 5 2 2" xfId="44268" xr:uid="{6C3E857B-FB7B-4ECD-B1E1-416A9E73E9CD}"/>
    <cellStyle name="60% - Accent3 3 7 5 3" xfId="24443" xr:uid="{29CD5F04-6B0A-42C9-9C73-6A236C57B611}"/>
    <cellStyle name="60% - Accent3 3 7 5 3 2" xfId="53120" xr:uid="{F308CB49-46A4-49CF-AEC8-13BBA8E4D0B8}"/>
    <cellStyle name="60% - Accent3 3 7 5 4" xfId="31511" xr:uid="{7D98ABC5-F2D0-457D-8A98-C33ED72B1768}"/>
    <cellStyle name="60% - Accent3 3 7 6" xfId="4178" xr:uid="{C4587684-47CE-4D5C-9EE9-E1017B4F393A}"/>
    <cellStyle name="60% - Accent3 3 7 6 2" xfId="17149" xr:uid="{1F8D04CE-B71B-4742-AFD3-D313F30865C4}"/>
    <cellStyle name="60% - Accent3 3 7 6 2 2" xfId="45827" xr:uid="{635B1860-0642-4A4A-B094-A62E0BC50150}"/>
    <cellStyle name="60% - Accent3 3 7 6 3" xfId="26002" xr:uid="{7108E369-EB4D-4C7A-8CFC-675E3A5A7319}"/>
    <cellStyle name="60% - Accent3 3 7 6 3 2" xfId="54679" xr:uid="{EA05ABD4-68A4-4885-815E-9BDBB7CE2C25}"/>
    <cellStyle name="60% - Accent3 3 7 6 4" xfId="32863" xr:uid="{5F17C8ED-F162-4360-AE4B-0E411CA5C900}"/>
    <cellStyle name="60% - Accent3 3 7 7" xfId="9890" xr:uid="{EB40CA95-8F89-4132-946B-716FF7865637}"/>
    <cellStyle name="60% - Accent3 3 7 7 2" xfId="27595" xr:uid="{E510B60F-CA7E-4BC7-8D23-34699752E9C6}"/>
    <cellStyle name="60% - Accent3 3 7 7 2 2" xfId="56272" xr:uid="{ED4D45C2-349A-4A36-9FFA-E8FE32451B20}"/>
    <cellStyle name="60% - Accent3 3 7 7 3" xfId="38568" xr:uid="{4FE4328D-79CA-4736-9BE3-15B733CFCB32}"/>
    <cellStyle name="60% - Accent3 3 7 8" xfId="18743" xr:uid="{B0A5D14D-0DFF-44A4-8EA8-48BC6A9DC8F4}"/>
    <cellStyle name="60% - Accent3 3 7 8 2" xfId="47420" xr:uid="{6C73CACC-4368-4860-A29F-3A4A34F06B2D}"/>
    <cellStyle name="60% - Accent3 3 7 9" xfId="29718" xr:uid="{D8257CD5-969D-49A4-8657-E98BBD5ED76E}"/>
    <cellStyle name="60% - Accent3 3 70" xfId="16976" xr:uid="{94CCDB54-F4F2-47DC-848E-D3B455C230AB}"/>
    <cellStyle name="60% - Accent3 3 70 2" xfId="18535" xr:uid="{E09A1635-C40D-4085-8AD5-94F0FAB2667C}"/>
    <cellStyle name="60% - Accent3 3 70 2 2" xfId="27388" xr:uid="{0B4C0064-ACCC-4921-BD5C-6757F109CC7B}"/>
    <cellStyle name="60% - Accent3 3 70 2 2 2" xfId="56065" xr:uid="{835F9C86-4057-4F72-842B-481A15142D8C}"/>
    <cellStyle name="60% - Accent3 3 70 2 3" xfId="47213" xr:uid="{F037FE70-FBC2-401F-9142-7901F7CF7070}"/>
    <cellStyle name="60% - Accent3 3 70 3" xfId="28981" xr:uid="{7CB394A6-8EEC-45C1-A3B8-0CAE94CE891E}"/>
    <cellStyle name="60% - Accent3 3 70 3 2" xfId="57658" xr:uid="{6FBE6F46-64AD-4360-8430-5967B07D083B}"/>
    <cellStyle name="60% - Accent3 3 70 4" xfId="25829" xr:uid="{FA6F6D90-E269-4D46-848A-287C25678666}"/>
    <cellStyle name="60% - Accent3 3 70 4 2" xfId="54506" xr:uid="{0230F8C8-D4E4-469C-BF37-C8C246037032}"/>
    <cellStyle name="60% - Accent3 3 70 5" xfId="45654" xr:uid="{6B81FCD6-4C45-437A-806B-D04091EA0325}"/>
    <cellStyle name="60% - Accent3 3 71" xfId="16986" xr:uid="{43B12D97-00FE-4CA1-8B5E-6D710131F4B0}"/>
    <cellStyle name="60% - Accent3 3 71 2" xfId="18557" xr:uid="{EC0DE6F2-3157-4EBF-B892-D90BCDBE3A73}"/>
    <cellStyle name="60% - Accent3 3 71 2 2" xfId="27410" xr:uid="{89E24F76-EA87-46BC-97AC-FB7FADB03362}"/>
    <cellStyle name="60% - Accent3 3 71 2 2 2" xfId="56087" xr:uid="{6FFB6527-B2AD-4466-9E25-09D2D0A485B7}"/>
    <cellStyle name="60% - Accent3 3 71 2 3" xfId="47235" xr:uid="{5CE6B37A-A5B8-47B9-8016-BFFBA3DA77DE}"/>
    <cellStyle name="60% - Accent3 3 71 3" xfId="29003" xr:uid="{54DD3953-24E8-49F7-A093-31CA02EE0B72}"/>
    <cellStyle name="60% - Accent3 3 71 3 2" xfId="57680" xr:uid="{268AAAE5-9C1B-4721-8833-2317ACA373AB}"/>
    <cellStyle name="60% - Accent3 3 71 4" xfId="25839" xr:uid="{AB9A7880-A433-4972-B02F-D342BF7D8A32}"/>
    <cellStyle name="60% - Accent3 3 71 4 2" xfId="54516" xr:uid="{DEC022F8-F5C3-42F9-BD2B-33114740212E}"/>
    <cellStyle name="60% - Accent3 3 71 5" xfId="45664" xr:uid="{94660FE7-D25E-4FFF-8D44-F723233CE9D5}"/>
    <cellStyle name="60% - Accent3 3 72" xfId="18579" xr:uid="{31874646-A63B-4F7F-9E2E-2983AB9221FE}"/>
    <cellStyle name="60% - Accent3 3 72 2" xfId="29025" xr:uid="{69F23C99-1FB2-4AC5-83C4-4FCC02DE7448}"/>
    <cellStyle name="60% - Accent3 3 72 2 2" xfId="57702" xr:uid="{D317BFC8-EED5-4DAE-87D0-245EF0832492}"/>
    <cellStyle name="60% - Accent3 3 72 3" xfId="27432" xr:uid="{0382FC9A-D8F1-42CF-A88D-412FC9DB6C14}"/>
    <cellStyle name="60% - Accent3 3 72 3 2" xfId="56109" xr:uid="{DA6FE5F3-ED23-47DD-BCCD-BB683107977C}"/>
    <cellStyle name="60% - Accent3 3 72 4" xfId="47257" xr:uid="{A3D1AB8C-5F24-463B-BDBC-D7DC03E8AC21}"/>
    <cellStyle name="60% - Accent3 3 73" xfId="29047" xr:uid="{D18E9FFE-DACC-4A5F-8296-2F6F69D0AB24}"/>
    <cellStyle name="60% - Accent3 3 73 2" xfId="57724" xr:uid="{70867FC7-2F44-464E-BD7D-7028422C3500}"/>
    <cellStyle name="60% - Accent3 3 74" xfId="29057" xr:uid="{C9F5E1F6-FDF5-4D6F-8A8E-5B0E70BEC2DD}"/>
    <cellStyle name="60% - Accent3 3 74 2" xfId="57734" xr:uid="{24842090-A1C6-47AF-B0FF-D5BACCA1EFDA}"/>
    <cellStyle name="60% - Accent3 3 75" xfId="29079" xr:uid="{DE344607-7742-4399-9185-3AF855AD7748}"/>
    <cellStyle name="60% - Accent3 3 75 2" xfId="57756" xr:uid="{300223DA-ABD5-4B16-AD71-2E282A2431E6}"/>
    <cellStyle name="60% - Accent3 3 76" xfId="29101" xr:uid="{FA2A9F55-42FB-4A99-9DAE-78FD16D36CAD}"/>
    <cellStyle name="60% - Accent3 3 76 2" xfId="57778" xr:uid="{B2C83F86-821A-407C-A62E-672415214D0C}"/>
    <cellStyle name="60% - Accent3 3 8" xfId="839" xr:uid="{DEAA26F8-0003-4837-B431-50D109B2E8FC}"/>
    <cellStyle name="60% - Accent3 3 8 2" xfId="1112" xr:uid="{4C531DC7-C6C8-4696-97EE-2DF05ABA19C2}"/>
    <cellStyle name="60% - Accent3 3 8 2 2" xfId="3066" xr:uid="{C3CFC343-11C6-44C4-A75C-5FD681EB9FD3}"/>
    <cellStyle name="60% - Accent3 3 8 2 2 2" xfId="31806" xr:uid="{2846556D-D9AF-49F3-A8F2-F623B594B85A}"/>
    <cellStyle name="60% - Accent3 3 8 2 3" xfId="5551" xr:uid="{98D6BB50-4456-43E4-9B4A-C592A8FE3D85}"/>
    <cellStyle name="60% - Accent3 3 8 2 3 2" xfId="34236" xr:uid="{B9BBB156-49F4-4E67-9474-F677157F620C}"/>
    <cellStyle name="60% - Accent3 3 8 2 4" xfId="11263" xr:uid="{96442D72-F15B-43B7-B0BA-3C9270103AFF}"/>
    <cellStyle name="60% - Accent3 3 8 2 4 2" xfId="39941" xr:uid="{C88CBD67-A4F8-4710-A631-4C33DB86024D}"/>
    <cellStyle name="60% - Accent3 3 8 2 5" xfId="20116" xr:uid="{2564373F-73EC-4542-AFBF-2F8ED39A87A1}"/>
    <cellStyle name="60% - Accent3 3 8 2 5 2" xfId="48793" xr:uid="{E490BC69-87EE-46C2-9119-B0C2DF9F252E}"/>
    <cellStyle name="60% - Accent3 3 8 2 6" xfId="30013" xr:uid="{2A673DC0-8024-40CA-8C6F-605DD94170B2}"/>
    <cellStyle name="60% - Accent3 3 8 3" xfId="1407" xr:uid="{74EEF5CF-33A5-46A2-8A88-796C33C4D42D}"/>
    <cellStyle name="60% - Accent3 3 8 3 2" xfId="3361" xr:uid="{E2768F47-A500-4851-B0DA-1CEBE0DCAE2B}"/>
    <cellStyle name="60% - Accent3 3 8 3 2 2" xfId="32101" xr:uid="{A05F0FAA-19D1-4C04-85C2-FF6F65F9EE85}"/>
    <cellStyle name="60% - Accent3 3 8 3 3" xfId="6968" xr:uid="{66F45991-18FE-4584-A1ED-04C6009D52C7}"/>
    <cellStyle name="60% - Accent3 3 8 3 3 2" xfId="35653" xr:uid="{087FCB60-29C7-4A86-A826-339EF1189676}"/>
    <cellStyle name="60% - Accent3 3 8 3 4" xfId="12680" xr:uid="{E814385E-4130-4731-A9D8-44DBFA438D21}"/>
    <cellStyle name="60% - Accent3 3 8 3 4 2" xfId="41358" xr:uid="{7B45E40A-B7D4-478D-921A-1FC39E8E2FED}"/>
    <cellStyle name="60% - Accent3 3 8 3 5" xfId="21533" xr:uid="{6D3BF070-3113-4D35-8CE7-576CB4631F7F}"/>
    <cellStyle name="60% - Accent3 3 8 3 5 2" xfId="50210" xr:uid="{28E7F137-6709-4D40-8B96-B699B7FD7BA6}"/>
    <cellStyle name="60% - Accent3 3 8 3 6" xfId="30308" xr:uid="{20938117-1451-4D6D-9548-A8FDD5D0E935}"/>
    <cellStyle name="60% - Accent3 3 8 4" xfId="1746" xr:uid="{196DEC9F-FA48-4859-BF98-F9D53857D2E2}"/>
    <cellStyle name="60% - Accent3 3 8 4 2" xfId="3700" xr:uid="{2917FF83-2FF1-415C-98B7-BB6D174C4EE8}"/>
    <cellStyle name="60% - Accent3 3 8 4 2 2" xfId="32440" xr:uid="{91717CA2-39BE-48C8-8F5E-3FC79C6E8C54}"/>
    <cellStyle name="60% - Accent3 3 8 4 3" xfId="8385" xr:uid="{052F21E3-9B47-499D-900E-2C5A9A7CE2EF}"/>
    <cellStyle name="60% - Accent3 3 8 4 3 2" xfId="37070" xr:uid="{13A0BB1E-47E7-4DD8-807F-1DEF33D6E3E9}"/>
    <cellStyle name="60% - Accent3 3 8 4 4" xfId="14097" xr:uid="{F9F054E5-0E66-455D-8ECB-52053E7F0EA1}"/>
    <cellStyle name="60% - Accent3 3 8 4 4 2" xfId="42775" xr:uid="{49310D9A-27A6-413A-B007-C7EFBE41354A}"/>
    <cellStyle name="60% - Accent3 3 8 4 5" xfId="22950" xr:uid="{7976311D-3B1E-438B-BD07-7BB5A87758C5}"/>
    <cellStyle name="60% - Accent3 3 8 4 5 2" xfId="51627" xr:uid="{2A455EEC-7554-4805-B164-81349509220C}"/>
    <cellStyle name="60% - Accent3 3 8 4 6" xfId="30647" xr:uid="{CF4225CE-CF00-4468-A9D7-B572B8EC12C0}"/>
    <cellStyle name="60% - Accent3 3 8 5" xfId="2793" xr:uid="{DD8E8C64-D2BA-4645-AC2B-DF70E4DED534}"/>
    <cellStyle name="60% - Accent3 3 8 5 2" xfId="15612" xr:uid="{C4BBC4E4-07B5-4D07-B1A3-18D01BB056C7}"/>
    <cellStyle name="60% - Accent3 3 8 5 2 2" xfId="44290" xr:uid="{CA9AF715-53B3-4EBE-9D50-CF0C5220201B}"/>
    <cellStyle name="60% - Accent3 3 8 5 3" xfId="24465" xr:uid="{DF67413A-5E06-4451-AB81-E2F488806C55}"/>
    <cellStyle name="60% - Accent3 3 8 5 3 2" xfId="53142" xr:uid="{41B330CE-29FC-4A3C-932F-DB228C629FA2}"/>
    <cellStyle name="60% - Accent3 3 8 5 4" xfId="31533" xr:uid="{4D7D8D22-7274-4D9A-824A-CDBF2FC4DF7B}"/>
    <cellStyle name="60% - Accent3 3 8 6" xfId="4200" xr:uid="{57DD8228-63B0-496C-A0D9-D32D53D1057B}"/>
    <cellStyle name="60% - Accent3 3 8 6 2" xfId="17171" xr:uid="{09D3ACCD-6496-4704-AEDB-75FCD53A5F5C}"/>
    <cellStyle name="60% - Accent3 3 8 6 2 2" xfId="45849" xr:uid="{1DB050F4-6D79-4106-B3FD-2AF177362D09}"/>
    <cellStyle name="60% - Accent3 3 8 6 3" xfId="26024" xr:uid="{47907086-6058-4289-AC51-64B6CFA82183}"/>
    <cellStyle name="60% - Accent3 3 8 6 3 2" xfId="54701" xr:uid="{EA6068B0-30EB-446F-BD7B-587555EF5D62}"/>
    <cellStyle name="60% - Accent3 3 8 6 4" xfId="32885" xr:uid="{8D2B51BA-4A05-409C-86E2-9EF058B4DDA6}"/>
    <cellStyle name="60% - Accent3 3 8 7" xfId="9912" xr:uid="{7F50D4FB-9D7B-40F0-AA9A-CFC812345F1E}"/>
    <cellStyle name="60% - Accent3 3 8 7 2" xfId="27617" xr:uid="{99124541-90B3-4B90-AD13-4103E5E39AFD}"/>
    <cellStyle name="60% - Accent3 3 8 7 2 2" xfId="56294" xr:uid="{50BD039E-923C-4230-A49D-391890798317}"/>
    <cellStyle name="60% - Accent3 3 8 7 3" xfId="38590" xr:uid="{8B8D530D-7FBB-4C8C-B29C-AE288451C9A6}"/>
    <cellStyle name="60% - Accent3 3 8 8" xfId="18765" xr:uid="{85686327-8C04-4D77-A7AB-AA757301E6FA}"/>
    <cellStyle name="60% - Accent3 3 8 8 2" xfId="47442" xr:uid="{473D544A-AB9E-431E-B1B6-2BA1243A94E7}"/>
    <cellStyle name="60% - Accent3 3 8 9" xfId="29740" xr:uid="{CBAB6781-4FA6-4E55-B9D5-29B993587FC3}"/>
    <cellStyle name="60% - Accent3 3 9" xfId="861" xr:uid="{09BFC025-4353-443C-8FC3-35F3C45642A7}"/>
    <cellStyle name="60% - Accent3 3 9 2" xfId="1134" xr:uid="{69A81E83-0B5B-406A-9077-9513852A98CF}"/>
    <cellStyle name="60% - Accent3 3 9 2 2" xfId="3088" xr:uid="{E0890A23-BA97-432F-9F50-26E934CBE472}"/>
    <cellStyle name="60% - Accent3 3 9 2 2 2" xfId="31828" xr:uid="{4AEE0FA5-E703-4308-98CE-44D39717B4C3}"/>
    <cellStyle name="60% - Accent3 3 9 2 3" xfId="5573" xr:uid="{358CF942-F7CE-4829-82F7-070F5470461B}"/>
    <cellStyle name="60% - Accent3 3 9 2 3 2" xfId="34258" xr:uid="{C04F8569-4A35-4FCE-9F86-4B993FEAA8F6}"/>
    <cellStyle name="60% - Accent3 3 9 2 4" xfId="11285" xr:uid="{46523135-38CC-481A-B27F-65FDCAD9DC04}"/>
    <cellStyle name="60% - Accent3 3 9 2 4 2" xfId="39963" xr:uid="{A290F725-0E41-4C58-9DD6-CA9D6C36ADAE}"/>
    <cellStyle name="60% - Accent3 3 9 2 5" xfId="20138" xr:uid="{64716972-6B6B-45D1-B6FC-D053DFCBAAE6}"/>
    <cellStyle name="60% - Accent3 3 9 2 5 2" xfId="48815" xr:uid="{EEE30935-7052-4E18-800C-CD89E164D030}"/>
    <cellStyle name="60% - Accent3 3 9 2 6" xfId="30035" xr:uid="{A07098C1-3A8C-4167-8040-524B2E1247A5}"/>
    <cellStyle name="60% - Accent3 3 9 3" xfId="1429" xr:uid="{63D5DA29-4CF2-41D0-89B9-93A134B4B907}"/>
    <cellStyle name="60% - Accent3 3 9 3 2" xfId="3383" xr:uid="{6510754B-161C-4475-BA8A-FAD54D0943F9}"/>
    <cellStyle name="60% - Accent3 3 9 3 2 2" xfId="32123" xr:uid="{009F608C-F0B3-4273-A299-27A8FF71C691}"/>
    <cellStyle name="60% - Accent3 3 9 3 3" xfId="6990" xr:uid="{6270C2C2-E3BA-4CC1-9F8C-3797F3541037}"/>
    <cellStyle name="60% - Accent3 3 9 3 3 2" xfId="35675" xr:uid="{25DB43CF-8EB4-4F90-A0B9-2A0FC9B9642F}"/>
    <cellStyle name="60% - Accent3 3 9 3 4" xfId="12702" xr:uid="{23A41E2D-DD40-4B44-9456-F067ABF26D6E}"/>
    <cellStyle name="60% - Accent3 3 9 3 4 2" xfId="41380" xr:uid="{A56B172A-C64D-4C2D-A806-75E579C29457}"/>
    <cellStyle name="60% - Accent3 3 9 3 5" xfId="21555" xr:uid="{F338D82C-DE47-49BB-98D6-A68A9CC3D14D}"/>
    <cellStyle name="60% - Accent3 3 9 3 5 2" xfId="50232" xr:uid="{B6EE174E-58AD-4B26-B5EE-9B7D9D8B5E30}"/>
    <cellStyle name="60% - Accent3 3 9 3 6" xfId="30330" xr:uid="{B2DC1B6B-732B-46F0-878E-502E2FA54D99}"/>
    <cellStyle name="60% - Accent3 3 9 4" xfId="1768" xr:uid="{5B826D8E-ACEE-41F8-B36E-B6B30E442266}"/>
    <cellStyle name="60% - Accent3 3 9 4 2" xfId="3722" xr:uid="{C73524E0-6871-4446-9E72-31D740E2A008}"/>
    <cellStyle name="60% - Accent3 3 9 4 2 2" xfId="32462" xr:uid="{E7DF25F1-2788-447F-83FB-D900CC0A3F87}"/>
    <cellStyle name="60% - Accent3 3 9 4 3" xfId="8407" xr:uid="{3F7DB665-25E6-40DD-A8A9-8940B9754D1E}"/>
    <cellStyle name="60% - Accent3 3 9 4 3 2" xfId="37092" xr:uid="{87247E1D-7D3E-4EC9-A1B0-BC3654792017}"/>
    <cellStyle name="60% - Accent3 3 9 4 4" xfId="14119" xr:uid="{7F5A4772-F6EB-4CAF-8F3B-3284AD6CD9F4}"/>
    <cellStyle name="60% - Accent3 3 9 4 4 2" xfId="42797" xr:uid="{8B2AA645-AE36-46B9-ABAB-C9570A4A8229}"/>
    <cellStyle name="60% - Accent3 3 9 4 5" xfId="22972" xr:uid="{5E44B376-AED3-4579-B170-A6E0F0C416CC}"/>
    <cellStyle name="60% - Accent3 3 9 4 5 2" xfId="51649" xr:uid="{86840189-EB09-434C-8E1A-110D1D8F002E}"/>
    <cellStyle name="60% - Accent3 3 9 4 6" xfId="30669" xr:uid="{1459E908-02CD-49CC-B94B-156CE2CBEAF8}"/>
    <cellStyle name="60% - Accent3 3 9 5" xfId="2815" xr:uid="{FC903E7E-77AC-4FE8-8815-75B3A52106D8}"/>
    <cellStyle name="60% - Accent3 3 9 5 2" xfId="15634" xr:uid="{B588CA3F-DD3C-4546-AEF2-C5F400012F9A}"/>
    <cellStyle name="60% - Accent3 3 9 5 2 2" xfId="44312" xr:uid="{C889C94F-4A7A-417B-9DF1-78F7FCDCE9CF}"/>
    <cellStyle name="60% - Accent3 3 9 5 3" xfId="24487" xr:uid="{B13D2333-9622-4A2D-B1EC-CBD67ED64892}"/>
    <cellStyle name="60% - Accent3 3 9 5 3 2" xfId="53164" xr:uid="{C7D732B0-91B5-49EF-8891-3580F60047E7}"/>
    <cellStyle name="60% - Accent3 3 9 5 4" xfId="31555" xr:uid="{52E99914-5E39-45FC-8BCD-DD48D3730074}"/>
    <cellStyle name="60% - Accent3 3 9 6" xfId="4222" xr:uid="{1B433B13-AEF8-448C-83B9-6299FC773D57}"/>
    <cellStyle name="60% - Accent3 3 9 6 2" xfId="17193" xr:uid="{F5CA46B3-A72B-4F80-B489-11C44E6135C1}"/>
    <cellStyle name="60% - Accent3 3 9 6 2 2" xfId="45871" xr:uid="{48BE3E72-33BD-49B4-84A9-61DB6A3AFE94}"/>
    <cellStyle name="60% - Accent3 3 9 6 3" xfId="26046" xr:uid="{FEA209A3-A373-42F0-B6BD-11EBEF73C75B}"/>
    <cellStyle name="60% - Accent3 3 9 6 3 2" xfId="54723" xr:uid="{02FCC3F8-554E-49A1-8E55-8D2ABFE9A0BD}"/>
    <cellStyle name="60% - Accent3 3 9 6 4" xfId="32907" xr:uid="{7D09E669-4F54-4741-BF94-F115CABF1E9E}"/>
    <cellStyle name="60% - Accent3 3 9 7" xfId="9934" xr:uid="{65D282E9-F284-4A25-99E0-AAB10F170641}"/>
    <cellStyle name="60% - Accent3 3 9 7 2" xfId="27639" xr:uid="{29F1C834-2DCF-43DD-B9FE-875B1665C82D}"/>
    <cellStyle name="60% - Accent3 3 9 7 2 2" xfId="56316" xr:uid="{E8D01588-EE5A-4677-8182-4ECFAD72106A}"/>
    <cellStyle name="60% - Accent3 3 9 7 3" xfId="38612" xr:uid="{7142F69E-006B-4F94-92DD-FBEC1C2E4A7D}"/>
    <cellStyle name="60% - Accent3 3 9 8" xfId="18787" xr:uid="{2D5657A9-5F0E-441E-9B4D-97711EDA0EB2}"/>
    <cellStyle name="60% - Accent3 3 9 8 2" xfId="47464" xr:uid="{0B3B624C-63A5-42F3-A368-058F08118DB5}"/>
    <cellStyle name="60% - Accent3 3 9 9" xfId="29762" xr:uid="{60DDB6E5-B078-44F8-850E-44CB5CF22FBE}"/>
    <cellStyle name="60% - Accent3 4" xfId="135" xr:uid="{CEB2F2D2-3225-4BD5-ADE5-C312FC33BD56}"/>
    <cellStyle name="60% - Accent4 2" xfId="190" xr:uid="{8BDBFA00-0482-4858-8DF8-B63C90B3BA16}"/>
    <cellStyle name="60% - Accent4 3" xfId="153" xr:uid="{32A746CD-8561-4889-AF61-33EC795A1F44}"/>
    <cellStyle name="60% - Accent4 3 10" xfId="884" xr:uid="{DEBC3E49-0105-4DBB-AE69-68B66B078093}"/>
    <cellStyle name="60% - Accent4 3 10 2" xfId="1157" xr:uid="{DB89FCB2-B387-40F0-9891-05417F65F32E}"/>
    <cellStyle name="60% - Accent4 3 10 2 2" xfId="3111" xr:uid="{9DD52EEE-3768-4F2E-907E-A72177A0C836}"/>
    <cellStyle name="60% - Accent4 3 10 2 2 2" xfId="31851" xr:uid="{58399B19-578C-44D4-94FA-7107726ECACB}"/>
    <cellStyle name="60% - Accent4 3 10 2 3" xfId="5596" xr:uid="{A6605D56-5756-409E-A23C-570C105D2F4B}"/>
    <cellStyle name="60% - Accent4 3 10 2 3 2" xfId="34281" xr:uid="{1C5E7189-A0A7-40F5-8240-B2EFE86580D1}"/>
    <cellStyle name="60% - Accent4 3 10 2 4" xfId="11308" xr:uid="{7B6E68AE-CC02-4FE1-A6D1-7FA05DAED441}"/>
    <cellStyle name="60% - Accent4 3 10 2 4 2" xfId="39986" xr:uid="{73131CC6-7BE6-43C2-9B67-DA6489D87798}"/>
    <cellStyle name="60% - Accent4 3 10 2 5" xfId="20161" xr:uid="{52E1E3EC-F942-4612-B838-61926A0C2119}"/>
    <cellStyle name="60% - Accent4 3 10 2 5 2" xfId="48838" xr:uid="{CB5ADDBE-D58F-4088-B913-DA0BF7944334}"/>
    <cellStyle name="60% - Accent4 3 10 2 6" xfId="30058" xr:uid="{10A3D453-1586-449A-A56D-3BB356575E18}"/>
    <cellStyle name="60% - Accent4 3 10 3" xfId="1452" xr:uid="{321C6170-B370-491B-8078-F217704F1067}"/>
    <cellStyle name="60% - Accent4 3 10 3 2" xfId="3406" xr:uid="{5F726804-5439-4B54-AD0B-DB22FBCCFA9F}"/>
    <cellStyle name="60% - Accent4 3 10 3 2 2" xfId="32146" xr:uid="{51BD8B0B-D88A-4712-8639-FDC0EA5C7188}"/>
    <cellStyle name="60% - Accent4 3 10 3 3" xfId="7013" xr:uid="{52FE6778-5866-431B-9B85-097029F6A6E1}"/>
    <cellStyle name="60% - Accent4 3 10 3 3 2" xfId="35698" xr:uid="{67E45F82-745B-4263-85FA-E6C71F65B76C}"/>
    <cellStyle name="60% - Accent4 3 10 3 4" xfId="12725" xr:uid="{3BDAE779-68EA-41B7-80EA-81BEE2C34921}"/>
    <cellStyle name="60% - Accent4 3 10 3 4 2" xfId="41403" xr:uid="{BB05624C-922E-4B59-8E41-6D4030EBFCB7}"/>
    <cellStyle name="60% - Accent4 3 10 3 5" xfId="21578" xr:uid="{51A4D19F-3341-47E7-8490-1F3C986D5581}"/>
    <cellStyle name="60% - Accent4 3 10 3 5 2" xfId="50255" xr:uid="{08991879-3863-4C1D-8742-3BE539461790}"/>
    <cellStyle name="60% - Accent4 3 10 3 6" xfId="30353" xr:uid="{7967EE10-5369-47FF-B6A6-7E23B9715EE4}"/>
    <cellStyle name="60% - Accent4 3 10 4" xfId="1791" xr:uid="{13D23D91-E3C4-4951-8297-0AB08FFFCB02}"/>
    <cellStyle name="60% - Accent4 3 10 4 2" xfId="3745" xr:uid="{43E5BBE7-E575-4C43-8E89-52C5EC6FF54B}"/>
    <cellStyle name="60% - Accent4 3 10 4 2 2" xfId="32485" xr:uid="{A111BAD4-94E6-4FB0-8E80-4CBB4F84DC00}"/>
    <cellStyle name="60% - Accent4 3 10 4 3" xfId="8430" xr:uid="{4F032D69-9318-49CC-BE8B-3D11CBEE52BE}"/>
    <cellStyle name="60% - Accent4 3 10 4 3 2" xfId="37115" xr:uid="{B4C48E83-624A-4C38-84CB-F7C688CD21B4}"/>
    <cellStyle name="60% - Accent4 3 10 4 4" xfId="14142" xr:uid="{272189C0-9770-4738-8858-480467FCB3F0}"/>
    <cellStyle name="60% - Accent4 3 10 4 4 2" xfId="42820" xr:uid="{28EF893D-47B0-4B91-9868-925CD2632A41}"/>
    <cellStyle name="60% - Accent4 3 10 4 5" xfId="22995" xr:uid="{F1533C8C-0C98-4C76-A5E4-715B233ABC33}"/>
    <cellStyle name="60% - Accent4 3 10 4 5 2" xfId="51672" xr:uid="{FDA8CD4F-ADAC-4403-BC1C-0E2567F8E0F3}"/>
    <cellStyle name="60% - Accent4 3 10 4 6" xfId="30692" xr:uid="{74493183-3ACA-4EF3-8110-8DE4F3867EBE}"/>
    <cellStyle name="60% - Accent4 3 10 5" xfId="2838" xr:uid="{6DDBCBAB-A01B-4D1B-8636-151CF5A40319}"/>
    <cellStyle name="60% - Accent4 3 10 5 2" xfId="15657" xr:uid="{66DA49A1-F9A5-413C-B31A-EED65609C5AA}"/>
    <cellStyle name="60% - Accent4 3 10 5 2 2" xfId="44335" xr:uid="{2BF644B2-0FF7-48CA-A5CA-9815F09B5705}"/>
    <cellStyle name="60% - Accent4 3 10 5 3" xfId="24510" xr:uid="{076E8606-3F1E-47E2-B5C0-354664C496A5}"/>
    <cellStyle name="60% - Accent4 3 10 5 3 2" xfId="53187" xr:uid="{B8716D5B-3076-4672-8730-9364AA4758EE}"/>
    <cellStyle name="60% - Accent4 3 10 5 4" xfId="31578" xr:uid="{4A29937E-E484-4475-A9ED-A868DF93C5A3}"/>
    <cellStyle name="60% - Accent4 3 10 6" xfId="4245" xr:uid="{23C60594-A5A2-4DC3-9428-0DB83602C590}"/>
    <cellStyle name="60% - Accent4 3 10 6 2" xfId="17216" xr:uid="{AB8AB4F7-D702-40EC-9A58-2D5AC0DE4301}"/>
    <cellStyle name="60% - Accent4 3 10 6 2 2" xfId="45894" xr:uid="{79A58F4A-F9AE-491E-A2A4-9E2BCC9EE5AF}"/>
    <cellStyle name="60% - Accent4 3 10 6 3" xfId="26069" xr:uid="{716E6AE0-6CEC-43AF-B3F1-F12551E50A1D}"/>
    <cellStyle name="60% - Accent4 3 10 6 3 2" xfId="54746" xr:uid="{54626E15-2BBB-4C93-BD8F-892C37EF6F8E}"/>
    <cellStyle name="60% - Accent4 3 10 6 4" xfId="32930" xr:uid="{68B7E233-86BE-48BE-9A49-386D1C0D3EB4}"/>
    <cellStyle name="60% - Accent4 3 10 7" xfId="9957" xr:uid="{6070DD52-B41C-4595-B939-97AEF1BF0127}"/>
    <cellStyle name="60% - Accent4 3 10 7 2" xfId="27662" xr:uid="{49E79FB1-DC24-4188-A7A5-5A287F11EAED}"/>
    <cellStyle name="60% - Accent4 3 10 7 2 2" xfId="56339" xr:uid="{FD72A956-1490-4F5D-A2BA-76366039C592}"/>
    <cellStyle name="60% - Accent4 3 10 7 3" xfId="38635" xr:uid="{FBFBD81E-2A8B-4517-A385-6DBF4F77AF75}"/>
    <cellStyle name="60% - Accent4 3 10 8" xfId="18810" xr:uid="{06AAB3B2-1C33-47AD-B663-FB2B41A89DDF}"/>
    <cellStyle name="60% - Accent4 3 10 8 2" xfId="47487" xr:uid="{8BCFBC94-09B9-4C83-A870-9419C3057B34}"/>
    <cellStyle name="60% - Accent4 3 10 9" xfId="29785" xr:uid="{F831AFA0-9866-4F60-BC99-AED8AFFABA0C}"/>
    <cellStyle name="60% - Accent4 3 11" xfId="906" xr:uid="{7005CC7C-FB48-4C4A-9DF7-E3D87DF84C02}"/>
    <cellStyle name="60% - Accent4 3 11 2" xfId="1179" xr:uid="{AC8F0F39-6B34-428C-9643-A989347AF8B7}"/>
    <cellStyle name="60% - Accent4 3 11 2 2" xfId="3133" xr:uid="{A532F4EC-7364-4937-A568-457F99292147}"/>
    <cellStyle name="60% - Accent4 3 11 2 2 2" xfId="31873" xr:uid="{1086B501-791E-4C7C-A780-28FE25CF9BBD}"/>
    <cellStyle name="60% - Accent4 3 11 2 3" xfId="5618" xr:uid="{002EB05F-A62A-4579-AEE7-4E4923001B87}"/>
    <cellStyle name="60% - Accent4 3 11 2 3 2" xfId="34303" xr:uid="{DB3F96A6-4A99-4D9E-9956-5A94529E24EF}"/>
    <cellStyle name="60% - Accent4 3 11 2 4" xfId="11330" xr:uid="{92E25A5D-A602-4CFB-9352-71BC1AB45380}"/>
    <cellStyle name="60% - Accent4 3 11 2 4 2" xfId="40008" xr:uid="{B5CF9AA8-F496-4BD1-95FC-C31D506110E4}"/>
    <cellStyle name="60% - Accent4 3 11 2 5" xfId="20183" xr:uid="{922A5F9C-5C9A-49F2-80B6-E654A395AFD1}"/>
    <cellStyle name="60% - Accent4 3 11 2 5 2" xfId="48860" xr:uid="{2DC0F290-B1E1-4784-8224-D5C7C4D0FC0F}"/>
    <cellStyle name="60% - Accent4 3 11 2 6" xfId="30080" xr:uid="{38E1A19F-6A4F-452F-BE17-DF7F59765593}"/>
    <cellStyle name="60% - Accent4 3 11 3" xfId="1474" xr:uid="{58358FD2-F2C2-4B62-BBF2-4D4090CAE6F1}"/>
    <cellStyle name="60% - Accent4 3 11 3 2" xfId="3428" xr:uid="{D2246E85-3D59-4D53-AF76-ED627D0A5F45}"/>
    <cellStyle name="60% - Accent4 3 11 3 2 2" xfId="32168" xr:uid="{0EEA47BE-051B-4DAE-BD91-C1C3BAABD4FF}"/>
    <cellStyle name="60% - Accent4 3 11 3 3" xfId="7035" xr:uid="{FD486EE2-224C-418B-ACC3-6DFA527531AE}"/>
    <cellStyle name="60% - Accent4 3 11 3 3 2" xfId="35720" xr:uid="{55C8459E-B2E2-4486-8921-0822ACEB9C00}"/>
    <cellStyle name="60% - Accent4 3 11 3 4" xfId="12747" xr:uid="{59004828-5E67-4FF8-89FE-0CDC0ECC2F43}"/>
    <cellStyle name="60% - Accent4 3 11 3 4 2" xfId="41425" xr:uid="{58A47D24-5E2A-4BF5-85CD-228E441DE486}"/>
    <cellStyle name="60% - Accent4 3 11 3 5" xfId="21600" xr:uid="{17E8F0AD-23E7-4FFD-8F6E-F1B4280AFE3F}"/>
    <cellStyle name="60% - Accent4 3 11 3 5 2" xfId="50277" xr:uid="{804801D2-23F1-4129-B0CE-E4FEAEEF608A}"/>
    <cellStyle name="60% - Accent4 3 11 3 6" xfId="30375" xr:uid="{DFD28CC8-EBA6-4D86-9038-6859FA2DE0B8}"/>
    <cellStyle name="60% - Accent4 3 11 4" xfId="1813" xr:uid="{4575F44B-3CD7-48DA-970D-4FDB35790322}"/>
    <cellStyle name="60% - Accent4 3 11 4 2" xfId="3767" xr:uid="{94919596-C213-4980-BF99-2294D5BEFE44}"/>
    <cellStyle name="60% - Accent4 3 11 4 2 2" xfId="32507" xr:uid="{09456A6F-A5DB-4E18-AC50-9EDB41253C72}"/>
    <cellStyle name="60% - Accent4 3 11 4 3" xfId="8452" xr:uid="{8E4847C8-2BF1-458E-A4AD-536E62FC1BBC}"/>
    <cellStyle name="60% - Accent4 3 11 4 3 2" xfId="37137" xr:uid="{04D26D20-B6F3-41F5-8513-A68FABAAEBAF}"/>
    <cellStyle name="60% - Accent4 3 11 4 4" xfId="14164" xr:uid="{7408F438-4726-4928-B2DD-F12DA75DC8BC}"/>
    <cellStyle name="60% - Accent4 3 11 4 4 2" xfId="42842" xr:uid="{F01BE866-D6AD-43B7-AE33-772CC1EBB74C}"/>
    <cellStyle name="60% - Accent4 3 11 4 5" xfId="23017" xr:uid="{94DF6242-306B-4BF6-8D08-39CD090FCA2D}"/>
    <cellStyle name="60% - Accent4 3 11 4 5 2" xfId="51694" xr:uid="{A317F720-3327-4187-935A-7B7E3D4F1312}"/>
    <cellStyle name="60% - Accent4 3 11 4 6" xfId="30714" xr:uid="{1E08E22C-3DE8-4CC0-90EB-6483B1D53764}"/>
    <cellStyle name="60% - Accent4 3 11 5" xfId="2860" xr:uid="{1974843E-121A-4DBD-9088-7EA28C9B3B2B}"/>
    <cellStyle name="60% - Accent4 3 11 5 2" xfId="15679" xr:uid="{287EFA6E-8FC7-413F-9B7B-507638F6492D}"/>
    <cellStyle name="60% - Accent4 3 11 5 2 2" xfId="44357" xr:uid="{360A6CBE-A025-4539-A98F-AB3654EE7313}"/>
    <cellStyle name="60% - Accent4 3 11 5 3" xfId="24532" xr:uid="{ED6B2A15-5B8F-49BD-8834-C71E3B1C3D59}"/>
    <cellStyle name="60% - Accent4 3 11 5 3 2" xfId="53209" xr:uid="{3033756A-B8B3-420B-9CE5-83A2A758A8EB}"/>
    <cellStyle name="60% - Accent4 3 11 5 4" xfId="31600" xr:uid="{2E07AC02-37C0-433E-8AD0-25174B73D736}"/>
    <cellStyle name="60% - Accent4 3 11 6" xfId="4267" xr:uid="{20009F05-2742-4E7A-8197-6D0FB13F9397}"/>
    <cellStyle name="60% - Accent4 3 11 6 2" xfId="17238" xr:uid="{97180B31-2A76-46E8-9B82-7E7843858B17}"/>
    <cellStyle name="60% - Accent4 3 11 6 2 2" xfId="45916" xr:uid="{AF7DD0AF-7AF6-4B3F-915B-4D2E732B74DB}"/>
    <cellStyle name="60% - Accent4 3 11 6 3" xfId="26091" xr:uid="{A0F1E9AD-7059-45D8-825D-1F899ADA4332}"/>
    <cellStyle name="60% - Accent4 3 11 6 3 2" xfId="54768" xr:uid="{1A18A23C-1748-41EB-9DEF-775665731F25}"/>
    <cellStyle name="60% - Accent4 3 11 6 4" xfId="32952" xr:uid="{02CC4549-1059-40F7-9ED9-E84E8FD867AF}"/>
    <cellStyle name="60% - Accent4 3 11 7" xfId="9979" xr:uid="{4E3D2269-C90C-4027-94EE-41FD2A434BA7}"/>
    <cellStyle name="60% - Accent4 3 11 7 2" xfId="27684" xr:uid="{DEB42A13-45E5-4B57-A878-6DC764071414}"/>
    <cellStyle name="60% - Accent4 3 11 7 2 2" xfId="56361" xr:uid="{C1FF9463-CF4D-4E47-9B85-B433EE8CD840}"/>
    <cellStyle name="60% - Accent4 3 11 7 3" xfId="38657" xr:uid="{5C729AD9-58AC-4305-86D8-708966E8D6BB}"/>
    <cellStyle name="60% - Accent4 3 11 8" xfId="18832" xr:uid="{A56173EB-7DCF-40AF-AE77-B29BDC3564BA}"/>
    <cellStyle name="60% - Accent4 3 11 8 2" xfId="47509" xr:uid="{7E77D2DF-D660-45F5-95BA-18DF06FE6F99}"/>
    <cellStyle name="60% - Accent4 3 11 9" xfId="29807" xr:uid="{610CB76E-5179-4858-943D-28D1F63BA4F2}"/>
    <cellStyle name="60% - Accent4 3 12" xfId="928" xr:uid="{A94C129F-A392-4F2F-A009-85B5C3C5D4CB}"/>
    <cellStyle name="60% - Accent4 3 12 2" xfId="1201" xr:uid="{88D0D0D1-0532-4420-8A64-FE49AF82D78B}"/>
    <cellStyle name="60% - Accent4 3 12 2 2" xfId="3155" xr:uid="{6A6E7750-820C-4CBD-AFD4-432A721AC313}"/>
    <cellStyle name="60% - Accent4 3 12 2 2 2" xfId="31895" xr:uid="{ABA29CF2-A2F2-4F85-A46F-4E4D6C7007C3}"/>
    <cellStyle name="60% - Accent4 3 12 2 3" xfId="5640" xr:uid="{103A0204-B780-42E5-8FDB-0687540D2888}"/>
    <cellStyle name="60% - Accent4 3 12 2 3 2" xfId="34325" xr:uid="{9AEF5210-1EB7-49C5-94AB-68F610B3B14D}"/>
    <cellStyle name="60% - Accent4 3 12 2 4" xfId="11352" xr:uid="{DBD3EC98-F90A-4984-A8F2-1B190FF327DA}"/>
    <cellStyle name="60% - Accent4 3 12 2 4 2" xfId="40030" xr:uid="{B8E64800-C196-4A0D-B6A6-0EC9A1D2B42A}"/>
    <cellStyle name="60% - Accent4 3 12 2 5" xfId="20205" xr:uid="{EABBBED3-4EAA-44D8-A03C-467A0E963142}"/>
    <cellStyle name="60% - Accent4 3 12 2 5 2" xfId="48882" xr:uid="{97E6849F-C7E3-402E-9A0C-9F835CB4880E}"/>
    <cellStyle name="60% - Accent4 3 12 2 6" xfId="30102" xr:uid="{E8ADD095-0A36-4F75-9E9F-D2379174E1BF}"/>
    <cellStyle name="60% - Accent4 3 12 3" xfId="1496" xr:uid="{66014A68-C7F6-486E-8C69-8A2D4113A9DA}"/>
    <cellStyle name="60% - Accent4 3 12 3 2" xfId="3450" xr:uid="{FC5CB279-698D-4D41-A41F-82345AE4FC8D}"/>
    <cellStyle name="60% - Accent4 3 12 3 2 2" xfId="32190" xr:uid="{AA9DB9A0-3003-4E34-B65C-123A970A660F}"/>
    <cellStyle name="60% - Accent4 3 12 3 3" xfId="7057" xr:uid="{4E78263C-1BE5-431E-9CCD-2B147F8D52BB}"/>
    <cellStyle name="60% - Accent4 3 12 3 3 2" xfId="35742" xr:uid="{9FE76CC4-4ABF-4B78-B3CD-955C67C7CAB5}"/>
    <cellStyle name="60% - Accent4 3 12 3 4" xfId="12769" xr:uid="{B0AB14CB-3BCE-4BD7-8F62-E7486C435862}"/>
    <cellStyle name="60% - Accent4 3 12 3 4 2" xfId="41447" xr:uid="{4B070279-AFB4-411C-96EF-AD60CAF06402}"/>
    <cellStyle name="60% - Accent4 3 12 3 5" xfId="21622" xr:uid="{B73239B4-9F8A-478B-AB03-A5F08F5D60A3}"/>
    <cellStyle name="60% - Accent4 3 12 3 5 2" xfId="50299" xr:uid="{1A099421-8853-48AA-B5CB-6A7ED356F6A8}"/>
    <cellStyle name="60% - Accent4 3 12 3 6" xfId="30397" xr:uid="{04DE0B83-D972-49B1-8CBD-A7D7F3A9215F}"/>
    <cellStyle name="60% - Accent4 3 12 4" xfId="1835" xr:uid="{E00E76C2-9FAC-47B6-BAD1-2EDA774F2546}"/>
    <cellStyle name="60% - Accent4 3 12 4 2" xfId="3789" xr:uid="{A0F88541-A858-4B5E-863B-FF254E7BD743}"/>
    <cellStyle name="60% - Accent4 3 12 4 2 2" xfId="32529" xr:uid="{78248F39-3529-4A80-A0D8-25805C35B405}"/>
    <cellStyle name="60% - Accent4 3 12 4 3" xfId="8474" xr:uid="{7B874EB2-5B13-4644-85FE-E826BDB1A5B4}"/>
    <cellStyle name="60% - Accent4 3 12 4 3 2" xfId="37159" xr:uid="{3A598250-5F4C-46D5-945C-1BF686529DCD}"/>
    <cellStyle name="60% - Accent4 3 12 4 4" xfId="14186" xr:uid="{C16355E0-5006-45E7-B825-D026FA2ACBCB}"/>
    <cellStyle name="60% - Accent4 3 12 4 4 2" xfId="42864" xr:uid="{FC8F40D1-C547-4CFE-B806-D88F4396960D}"/>
    <cellStyle name="60% - Accent4 3 12 4 5" xfId="23039" xr:uid="{53F044F6-9526-4141-9AAC-404726BD3BEA}"/>
    <cellStyle name="60% - Accent4 3 12 4 5 2" xfId="51716" xr:uid="{C61C80CD-F377-4FE2-A9D9-A92472AB5C5E}"/>
    <cellStyle name="60% - Accent4 3 12 4 6" xfId="30736" xr:uid="{340E5732-69A8-483A-856A-367E3F507BA0}"/>
    <cellStyle name="60% - Accent4 3 12 5" xfId="2882" xr:uid="{8160D6EC-8EC4-4581-8237-CF2C2CA002DC}"/>
    <cellStyle name="60% - Accent4 3 12 5 2" xfId="15701" xr:uid="{860F8812-622A-43C9-92C3-E2930116A45E}"/>
    <cellStyle name="60% - Accent4 3 12 5 2 2" xfId="44379" xr:uid="{54224E29-E384-4E2A-B599-00E8D7DE9634}"/>
    <cellStyle name="60% - Accent4 3 12 5 3" xfId="24554" xr:uid="{49D8DEDA-F60C-46A5-9B81-723A10585645}"/>
    <cellStyle name="60% - Accent4 3 12 5 3 2" xfId="53231" xr:uid="{A87F519E-0F8B-4D0A-9B99-4038E652E4F7}"/>
    <cellStyle name="60% - Accent4 3 12 5 4" xfId="31622" xr:uid="{C6E87BE4-72CD-48A5-81A1-83CF5A36EBFC}"/>
    <cellStyle name="60% - Accent4 3 12 6" xfId="4289" xr:uid="{5A42D3E9-9C84-476B-A352-D09C70137C30}"/>
    <cellStyle name="60% - Accent4 3 12 6 2" xfId="17260" xr:uid="{DCAE9C76-5017-4EA6-97DC-EDB0A2BF70EE}"/>
    <cellStyle name="60% - Accent4 3 12 6 2 2" xfId="45938" xr:uid="{7C0D4C60-B5B4-4141-AF2E-3A3C46C487CF}"/>
    <cellStyle name="60% - Accent4 3 12 6 3" xfId="26113" xr:uid="{7E4E3C9A-F770-4AE1-86C9-F2A3380443CF}"/>
    <cellStyle name="60% - Accent4 3 12 6 3 2" xfId="54790" xr:uid="{21C16457-06C8-458F-AE7D-918002CCA11E}"/>
    <cellStyle name="60% - Accent4 3 12 6 4" xfId="32974" xr:uid="{E56780B2-95BE-4447-B392-770956723E77}"/>
    <cellStyle name="60% - Accent4 3 12 7" xfId="10001" xr:uid="{7645B32A-F071-4477-81B7-55FAC1DEAE04}"/>
    <cellStyle name="60% - Accent4 3 12 7 2" xfId="27706" xr:uid="{711581F6-2A75-4AFB-890A-D11E520F1D53}"/>
    <cellStyle name="60% - Accent4 3 12 7 2 2" xfId="56383" xr:uid="{7E2AB468-E8CA-4D8C-A165-5F51B2F9668A}"/>
    <cellStyle name="60% - Accent4 3 12 7 3" xfId="38679" xr:uid="{23C94DC7-2E0C-4D3E-91F9-0EEA1374F224}"/>
    <cellStyle name="60% - Accent4 3 12 8" xfId="18854" xr:uid="{4D973D4C-4EC4-4A71-9F8F-F6099B0B443F}"/>
    <cellStyle name="60% - Accent4 3 12 8 2" xfId="47531" xr:uid="{20978D70-230F-4917-999D-F5D0E185F134}"/>
    <cellStyle name="60% - Accent4 3 12 9" xfId="29829" xr:uid="{7CBC5EC7-E5E3-43C2-9895-0CEB3013D095}"/>
    <cellStyle name="60% - Accent4 3 13" xfId="1223" xr:uid="{2D60C291-8092-409C-A400-C02DD973D227}"/>
    <cellStyle name="60% - Accent4 3 13 2" xfId="1518" xr:uid="{51B649C9-200E-47CA-8CA4-714F1EE8167E}"/>
    <cellStyle name="60% - Accent4 3 13 2 2" xfId="3472" xr:uid="{110DBA83-10F9-4251-8DC7-1EED47DC4CC3}"/>
    <cellStyle name="60% - Accent4 3 13 2 2 2" xfId="32212" xr:uid="{83A44599-751A-4CFF-B06B-0552D03B61E2}"/>
    <cellStyle name="60% - Accent4 3 13 2 3" xfId="5662" xr:uid="{398E11DC-C451-4AD0-B0C3-48FB9BFCB80A}"/>
    <cellStyle name="60% - Accent4 3 13 2 3 2" xfId="34347" xr:uid="{413074E5-B040-44A9-AFBF-D605B3A676AF}"/>
    <cellStyle name="60% - Accent4 3 13 2 4" xfId="11374" xr:uid="{5D08612B-293F-4E4A-BAC7-307C4CBE8616}"/>
    <cellStyle name="60% - Accent4 3 13 2 4 2" xfId="40052" xr:uid="{A5015A47-A501-4D8B-8AEF-9B3CC2C166BB}"/>
    <cellStyle name="60% - Accent4 3 13 2 5" xfId="20227" xr:uid="{20B0C670-7B1B-47A0-8B0B-66DCED915FFD}"/>
    <cellStyle name="60% - Accent4 3 13 2 5 2" xfId="48904" xr:uid="{9E7BB3AD-8C86-421A-9172-EDBB3B046B50}"/>
    <cellStyle name="60% - Accent4 3 13 2 6" xfId="30419" xr:uid="{579F2B50-F085-4128-9F3C-F97AB77A4FAD}"/>
    <cellStyle name="60% - Accent4 3 13 3" xfId="1857" xr:uid="{CD86D258-E7F1-4233-8679-E34379E91395}"/>
    <cellStyle name="60% - Accent4 3 13 3 2" xfId="3811" xr:uid="{48E0E30C-E72E-44E1-B4D9-771F63281CF7}"/>
    <cellStyle name="60% - Accent4 3 13 3 2 2" xfId="32551" xr:uid="{B3954066-94FF-43FC-B76C-4CE86D5EFA28}"/>
    <cellStyle name="60% - Accent4 3 13 3 3" xfId="7079" xr:uid="{1980BD23-0AFC-47AE-90D6-B2B6C6A923CB}"/>
    <cellStyle name="60% - Accent4 3 13 3 3 2" xfId="35764" xr:uid="{5BFA8749-6975-4257-8DF4-DD071EEDEDA0}"/>
    <cellStyle name="60% - Accent4 3 13 3 4" xfId="12791" xr:uid="{C5178515-D9AF-47AA-A0C3-65E8AE51AE28}"/>
    <cellStyle name="60% - Accent4 3 13 3 4 2" xfId="41469" xr:uid="{8B7B16B0-1B61-4647-A4AA-159E433A1FFA}"/>
    <cellStyle name="60% - Accent4 3 13 3 5" xfId="21644" xr:uid="{88532089-3EA9-4C55-8F8F-30E0862F557E}"/>
    <cellStyle name="60% - Accent4 3 13 3 5 2" xfId="50321" xr:uid="{40C93655-5BA4-4946-9BDB-047BD4E436B7}"/>
    <cellStyle name="60% - Accent4 3 13 3 6" xfId="30758" xr:uid="{4B28D324-70AC-484E-8C18-FEECD9103C1E}"/>
    <cellStyle name="60% - Accent4 3 13 4" xfId="3177" xr:uid="{D5F0EE7E-F929-47AC-9D4D-7549486084CD}"/>
    <cellStyle name="60% - Accent4 3 13 4 2" xfId="8496" xr:uid="{238F6170-D838-4652-9D12-F50D8682CD93}"/>
    <cellStyle name="60% - Accent4 3 13 4 2 2" xfId="37181" xr:uid="{6E996147-FAFB-473E-BD01-2681DFCD9F53}"/>
    <cellStyle name="60% - Accent4 3 13 4 3" xfId="14208" xr:uid="{F5D2F50E-CA2A-48F1-8913-AF94E263927C}"/>
    <cellStyle name="60% - Accent4 3 13 4 3 2" xfId="42886" xr:uid="{070361E7-EB15-49C3-AABB-DCAB6704ECA8}"/>
    <cellStyle name="60% - Accent4 3 13 4 4" xfId="23061" xr:uid="{BAE4BD05-35CA-4A12-8572-8C74BA6BD82F}"/>
    <cellStyle name="60% - Accent4 3 13 4 4 2" xfId="51738" xr:uid="{A59D7D1A-382A-4E36-A812-EA540ECC8BA9}"/>
    <cellStyle name="60% - Accent4 3 13 4 5" xfId="31917" xr:uid="{50B0496C-E0E9-427F-9125-CD23943E2579}"/>
    <cellStyle name="60% - Accent4 3 13 5" xfId="4311" xr:uid="{BE5D8CEA-F6DC-4999-B063-122F08249970}"/>
    <cellStyle name="60% - Accent4 3 13 5 2" xfId="15723" xr:uid="{E64DBA05-3AEA-4773-A75F-B952E9FE7C57}"/>
    <cellStyle name="60% - Accent4 3 13 5 2 2" xfId="44401" xr:uid="{C719E130-2C40-43FF-BA2C-FE30E7675951}"/>
    <cellStyle name="60% - Accent4 3 13 5 3" xfId="24576" xr:uid="{8DE4FFA7-E12A-4745-A57D-AADE43B6DE3B}"/>
    <cellStyle name="60% - Accent4 3 13 5 3 2" xfId="53253" xr:uid="{AECC676B-FF2D-45FC-BB90-21A3F8ACCAF5}"/>
    <cellStyle name="60% - Accent4 3 13 5 4" xfId="32996" xr:uid="{15376559-A4FE-48D2-9486-3E27800422E4}"/>
    <cellStyle name="60% - Accent4 3 13 6" xfId="17282" xr:uid="{C8B8784E-2B1F-4F18-94C2-8A95FEB3AA88}"/>
    <cellStyle name="60% - Accent4 3 13 6 2" xfId="26135" xr:uid="{D0FC1F70-8A6E-4D24-AB5F-BC32BFAE26BE}"/>
    <cellStyle name="60% - Accent4 3 13 6 2 2" xfId="54812" xr:uid="{823FBB9F-64A6-404F-B57C-FFD8050F6305}"/>
    <cellStyle name="60% - Accent4 3 13 6 3" xfId="45960" xr:uid="{948F6834-1FF1-46E0-97B8-9CC70EE2301D}"/>
    <cellStyle name="60% - Accent4 3 13 7" xfId="10023" xr:uid="{6A267D6E-D32E-4217-ABC7-13B45018B944}"/>
    <cellStyle name="60% - Accent4 3 13 7 2" xfId="27728" xr:uid="{067A7C1D-AC83-40E4-A48F-67190BF063E6}"/>
    <cellStyle name="60% - Accent4 3 13 7 2 2" xfId="56405" xr:uid="{5C5D1313-8DB2-47C2-BCC5-073FECF049FC}"/>
    <cellStyle name="60% - Accent4 3 13 7 3" xfId="38701" xr:uid="{B55A9D92-F7EE-480A-89E2-6088EFBA7691}"/>
    <cellStyle name="60% - Accent4 3 13 8" xfId="18876" xr:uid="{426716CA-27FE-4E59-9216-08F94E76C761}"/>
    <cellStyle name="60% - Accent4 3 13 8 2" xfId="47553" xr:uid="{8696B144-9C49-40D0-9F73-7ED87BC60E71}"/>
    <cellStyle name="60% - Accent4 3 13 9" xfId="30124" xr:uid="{11676B3B-70A6-4072-AFBB-E3AAF458902A}"/>
    <cellStyle name="60% - Accent4 3 14" xfId="1540" xr:uid="{3980116E-EF26-4DE3-8F07-158E22AF3E01}"/>
    <cellStyle name="60% - Accent4 3 14 2" xfId="1879" xr:uid="{FCB50BF1-AD91-447F-BD41-C4DD2E800C86}"/>
    <cellStyle name="60% - Accent4 3 14 2 2" xfId="3833" xr:uid="{E37299AA-42FD-4EAE-8649-EBB51DABDA73}"/>
    <cellStyle name="60% - Accent4 3 14 2 2 2" xfId="32573" xr:uid="{BA29E765-6239-4573-BDA0-0241E0B5586B}"/>
    <cellStyle name="60% - Accent4 3 14 2 3" xfId="5684" xr:uid="{6FE115EB-9376-44E4-9D2B-0E0CC5C8AF34}"/>
    <cellStyle name="60% - Accent4 3 14 2 3 2" xfId="34369" xr:uid="{EF5B5334-C16A-4102-8F87-B4F431423611}"/>
    <cellStyle name="60% - Accent4 3 14 2 4" xfId="11396" xr:uid="{38BE6226-E4E2-4A14-9667-72A28E759B07}"/>
    <cellStyle name="60% - Accent4 3 14 2 4 2" xfId="40074" xr:uid="{5F1145F2-2AA1-406C-B336-7F4F787BA05D}"/>
    <cellStyle name="60% - Accent4 3 14 2 5" xfId="20249" xr:uid="{83955F7D-A2D9-4B7A-893C-893DC058CF53}"/>
    <cellStyle name="60% - Accent4 3 14 2 5 2" xfId="48926" xr:uid="{B8F39D63-167F-4BB9-90C5-6313E27A1A05}"/>
    <cellStyle name="60% - Accent4 3 14 2 6" xfId="30780" xr:uid="{5CDCAB34-4243-4F7A-8C19-9B00DF9DADB7}"/>
    <cellStyle name="60% - Accent4 3 14 3" xfId="3494" xr:uid="{8A7F4CD3-B1F9-4908-95A4-969F188ADD2B}"/>
    <cellStyle name="60% - Accent4 3 14 3 2" xfId="7101" xr:uid="{623EFDBF-04E9-4DB6-A286-D29A775B4EEF}"/>
    <cellStyle name="60% - Accent4 3 14 3 2 2" xfId="35786" xr:uid="{09064F1B-01CC-4E6F-8C06-88999F3C8117}"/>
    <cellStyle name="60% - Accent4 3 14 3 3" xfId="12813" xr:uid="{145DE4B6-6D1A-495B-8023-F5349C2CA20F}"/>
    <cellStyle name="60% - Accent4 3 14 3 3 2" xfId="41491" xr:uid="{943141DD-3E3E-4451-B549-4B5B0363364F}"/>
    <cellStyle name="60% - Accent4 3 14 3 4" xfId="21666" xr:uid="{D8C75524-D39D-42EC-958E-5F006DB41317}"/>
    <cellStyle name="60% - Accent4 3 14 3 4 2" xfId="50343" xr:uid="{E48D12EB-3AAE-4DE7-A2EF-6E94C53307AA}"/>
    <cellStyle name="60% - Accent4 3 14 3 5" xfId="32234" xr:uid="{64272DBE-711E-41F5-A6DF-23A02846A237}"/>
    <cellStyle name="60% - Accent4 3 14 4" xfId="8518" xr:uid="{760C300F-3CE0-4C3C-9597-86C06FA9AC30}"/>
    <cellStyle name="60% - Accent4 3 14 4 2" xfId="14230" xr:uid="{B968E29E-4C6B-4D66-B2BB-CE93734572CD}"/>
    <cellStyle name="60% - Accent4 3 14 4 2 2" xfId="42908" xr:uid="{3F1F399F-E062-410B-B039-59032440E610}"/>
    <cellStyle name="60% - Accent4 3 14 4 3" xfId="23083" xr:uid="{5D704A0C-0656-4F04-8275-55132F369CF6}"/>
    <cellStyle name="60% - Accent4 3 14 4 3 2" xfId="51760" xr:uid="{B69D5D78-F9B4-4E89-A7D4-F74A2E4488FA}"/>
    <cellStyle name="60% - Accent4 3 14 4 4" xfId="37203" xr:uid="{C1E0995C-858E-4D8A-9C11-7EE1C7EB9479}"/>
    <cellStyle name="60% - Accent4 3 14 5" xfId="4333" xr:uid="{9437350E-9ED4-44A8-89AF-3D1023973A9D}"/>
    <cellStyle name="60% - Accent4 3 14 5 2" xfId="15745" xr:uid="{F2EFCB24-8ACD-48A1-845F-D884C2A55481}"/>
    <cellStyle name="60% - Accent4 3 14 5 2 2" xfId="44423" xr:uid="{27BE49D4-3B82-4C0F-ACDD-32C1EE8EB566}"/>
    <cellStyle name="60% - Accent4 3 14 5 3" xfId="24598" xr:uid="{23A03DF3-471A-4BC1-A668-51C8B7728540}"/>
    <cellStyle name="60% - Accent4 3 14 5 3 2" xfId="53275" xr:uid="{150E8AB8-F5EB-42B8-841F-57D3C444C0C9}"/>
    <cellStyle name="60% - Accent4 3 14 5 4" xfId="33018" xr:uid="{69D144BE-42AE-4C15-B101-C65E1F2D775E}"/>
    <cellStyle name="60% - Accent4 3 14 6" xfId="17304" xr:uid="{4DDB0769-431B-4E8D-AD7B-5B8BB1947238}"/>
    <cellStyle name="60% - Accent4 3 14 6 2" xfId="26157" xr:uid="{DEE443D9-277A-4C7A-B3E6-725A36EF50B2}"/>
    <cellStyle name="60% - Accent4 3 14 6 2 2" xfId="54834" xr:uid="{091E97B5-4CF6-4430-BADB-3222E56D0C30}"/>
    <cellStyle name="60% - Accent4 3 14 6 3" xfId="45982" xr:uid="{99E98BDC-6860-4820-8F04-9280C39DCF3E}"/>
    <cellStyle name="60% - Accent4 3 14 7" xfId="10045" xr:uid="{6DFF781A-CF8D-4289-A18B-CE2FEAC93D31}"/>
    <cellStyle name="60% - Accent4 3 14 7 2" xfId="27750" xr:uid="{5B0BD38A-32EB-4442-AFB3-6430445B2216}"/>
    <cellStyle name="60% - Accent4 3 14 7 2 2" xfId="56427" xr:uid="{1D6B5BCB-6666-4405-AEBB-FB0551DAEDA8}"/>
    <cellStyle name="60% - Accent4 3 14 7 3" xfId="38723" xr:uid="{19048DE5-B4DF-45F2-9AD7-3E51BE1298EF}"/>
    <cellStyle name="60% - Accent4 3 14 8" xfId="18898" xr:uid="{D73F9BA9-3AF3-4E68-B558-C23BD1A70263}"/>
    <cellStyle name="60% - Accent4 3 14 8 2" xfId="47575" xr:uid="{36DC48FA-CF7C-4679-BC08-7D126243FEE1}"/>
    <cellStyle name="60% - Accent4 3 14 9" xfId="30441" xr:uid="{AB17024A-41A9-4AD8-9A11-41B1B2E064B3}"/>
    <cellStyle name="60% - Accent4 3 15" xfId="1562" xr:uid="{D9A304E2-7DCE-443C-BBC1-CB234A3846BC}"/>
    <cellStyle name="60% - Accent4 3 15 2" xfId="1901" xr:uid="{7470E930-FBD8-461D-BA1C-0CE968989C05}"/>
    <cellStyle name="60% - Accent4 3 15 2 2" xfId="3855" xr:uid="{FC2C0E98-4D56-49C2-AA6A-283B17F1B3F0}"/>
    <cellStyle name="60% - Accent4 3 15 2 2 2" xfId="32595" xr:uid="{B2805F7C-9DA7-4FC6-9AF6-9418E514FEDD}"/>
    <cellStyle name="60% - Accent4 3 15 2 3" xfId="5706" xr:uid="{168CC5A9-7E90-473A-A194-961A991E5071}"/>
    <cellStyle name="60% - Accent4 3 15 2 3 2" xfId="34391" xr:uid="{1BE60340-BCA2-45C3-A9E6-10811D57F3C2}"/>
    <cellStyle name="60% - Accent4 3 15 2 4" xfId="11418" xr:uid="{F37D3248-7D79-4665-8918-1663784F13B2}"/>
    <cellStyle name="60% - Accent4 3 15 2 4 2" xfId="40096" xr:uid="{23AA4BBE-D03C-4FDD-98C0-2602178DF781}"/>
    <cellStyle name="60% - Accent4 3 15 2 5" xfId="20271" xr:uid="{4F9372B5-CAEC-4D19-BF05-7A3C0FC307DD}"/>
    <cellStyle name="60% - Accent4 3 15 2 5 2" xfId="48948" xr:uid="{BF00B5BA-7E76-48A7-9C00-CFBB87E5920B}"/>
    <cellStyle name="60% - Accent4 3 15 2 6" xfId="30802" xr:uid="{26950487-5D94-4F7C-AAB3-6A0AF867886B}"/>
    <cellStyle name="60% - Accent4 3 15 3" xfId="3516" xr:uid="{64D9F0F7-3F5C-4BD1-B38A-BBFC0190F49C}"/>
    <cellStyle name="60% - Accent4 3 15 3 2" xfId="7123" xr:uid="{9287103B-32FB-4195-8516-C0EA545553B9}"/>
    <cellStyle name="60% - Accent4 3 15 3 2 2" xfId="35808" xr:uid="{B66DFBD7-3EF6-4EC8-A79C-F71BCEA997B8}"/>
    <cellStyle name="60% - Accent4 3 15 3 3" xfId="12835" xr:uid="{3B42BFE1-8F79-446D-95EA-1769FD52A3FD}"/>
    <cellStyle name="60% - Accent4 3 15 3 3 2" xfId="41513" xr:uid="{B4ADBFA2-2839-4999-A8AF-8D86DFB44D31}"/>
    <cellStyle name="60% - Accent4 3 15 3 4" xfId="21688" xr:uid="{754B3ABE-376E-427C-96F3-F380243C66B1}"/>
    <cellStyle name="60% - Accent4 3 15 3 4 2" xfId="50365" xr:uid="{E6CBF8AB-A335-4E63-9237-9B035A4119EE}"/>
    <cellStyle name="60% - Accent4 3 15 3 5" xfId="32256" xr:uid="{0F2AB36A-8F6E-4F50-8176-098E93BB0C52}"/>
    <cellStyle name="60% - Accent4 3 15 4" xfId="8540" xr:uid="{7BE9D4D8-7D89-40D7-B268-BD387BBBCB39}"/>
    <cellStyle name="60% - Accent4 3 15 4 2" xfId="14252" xr:uid="{0B98A7A3-0A32-4A26-A49F-D0536447E04A}"/>
    <cellStyle name="60% - Accent4 3 15 4 2 2" xfId="42930" xr:uid="{14EEF597-91AA-440D-9C13-504CC7C3BDC5}"/>
    <cellStyle name="60% - Accent4 3 15 4 3" xfId="23105" xr:uid="{A4CCCE5D-F4BA-45B4-A1AE-1CCF89C3B7F8}"/>
    <cellStyle name="60% - Accent4 3 15 4 3 2" xfId="51782" xr:uid="{A1AB3AFD-A44E-4CC6-82C8-DDB7E3A2CE75}"/>
    <cellStyle name="60% - Accent4 3 15 4 4" xfId="37225" xr:uid="{1C5BEDCB-47C9-40B7-A456-A35A570FF431}"/>
    <cellStyle name="60% - Accent4 3 15 5" xfId="4355" xr:uid="{59FC0208-DCA6-4D99-B2A3-0CCA07E7B5DA}"/>
    <cellStyle name="60% - Accent4 3 15 5 2" xfId="15767" xr:uid="{184B2EB7-E5A9-4B4F-9A2F-5CFB8A268450}"/>
    <cellStyle name="60% - Accent4 3 15 5 2 2" xfId="44445" xr:uid="{51989A94-8E5C-47F7-98B4-05E0DABA1601}"/>
    <cellStyle name="60% - Accent4 3 15 5 3" xfId="24620" xr:uid="{EF4F3A27-BE6A-4419-93D6-A39E7D567E78}"/>
    <cellStyle name="60% - Accent4 3 15 5 3 2" xfId="53297" xr:uid="{5C8292BA-0F0B-4310-AE6C-55D4192A415A}"/>
    <cellStyle name="60% - Accent4 3 15 5 4" xfId="33040" xr:uid="{27F9B1A4-FE70-4200-BFB2-E5DBBEB9B93A}"/>
    <cellStyle name="60% - Accent4 3 15 6" xfId="17326" xr:uid="{862FF947-E08C-4582-9CF0-03FCAE516AB9}"/>
    <cellStyle name="60% - Accent4 3 15 6 2" xfId="26179" xr:uid="{CCADC723-A791-4CC4-BF76-8AF2C449F2AF}"/>
    <cellStyle name="60% - Accent4 3 15 6 2 2" xfId="54856" xr:uid="{B68FC319-A4AA-4907-A78C-7E548D6716F0}"/>
    <cellStyle name="60% - Accent4 3 15 6 3" xfId="46004" xr:uid="{C9CB6E3B-B07B-48C4-8FD6-DF87F788757D}"/>
    <cellStyle name="60% - Accent4 3 15 7" xfId="10067" xr:uid="{5FF96E1C-5EFB-4B3B-BE02-E4063321E5EE}"/>
    <cellStyle name="60% - Accent4 3 15 7 2" xfId="27772" xr:uid="{91E29580-2887-48DD-9973-A40F0F567047}"/>
    <cellStyle name="60% - Accent4 3 15 7 2 2" xfId="56449" xr:uid="{13562393-24EF-4D4B-B2C3-4D53C53818DA}"/>
    <cellStyle name="60% - Accent4 3 15 7 3" xfId="38745" xr:uid="{E43194A9-8403-4FD2-BD6B-128B6A58AB6C}"/>
    <cellStyle name="60% - Accent4 3 15 8" xfId="18920" xr:uid="{C1895224-40EE-490E-B46D-1C6C2F99ADEB}"/>
    <cellStyle name="60% - Accent4 3 15 8 2" xfId="47597" xr:uid="{8734693F-199E-47BD-9546-919DF22F1CCF}"/>
    <cellStyle name="60% - Accent4 3 15 9" xfId="30463" xr:uid="{2D2AE527-1F6C-4926-B060-F6BD95C98B1D}"/>
    <cellStyle name="60% - Accent4 3 16" xfId="1923" xr:uid="{F08F2687-1A8F-4139-A3C1-87CA2CE1C36C}"/>
    <cellStyle name="60% - Accent4 3 16 2" xfId="3877" xr:uid="{68C4CC2B-34EE-4D6F-9125-FBE9A0FF6A59}"/>
    <cellStyle name="60% - Accent4 3 16 2 2" xfId="5728" xr:uid="{77322E8E-7C36-4598-AF0B-A7F191304316}"/>
    <cellStyle name="60% - Accent4 3 16 2 2 2" xfId="34413" xr:uid="{274EE1B2-B681-47C5-834A-3245872D5213}"/>
    <cellStyle name="60% - Accent4 3 16 2 3" xfId="11440" xr:uid="{184011A1-819B-4778-9FEC-6E7D91EE7DB3}"/>
    <cellStyle name="60% - Accent4 3 16 2 3 2" xfId="40118" xr:uid="{2CD5909C-3C8B-4535-B919-B31BD0DBCD93}"/>
    <cellStyle name="60% - Accent4 3 16 2 4" xfId="20293" xr:uid="{8431EE36-3DC1-44DA-994E-6B52B7144170}"/>
    <cellStyle name="60% - Accent4 3 16 2 4 2" xfId="48970" xr:uid="{AC1458D6-3C86-4045-A488-A24F53B5CBEB}"/>
    <cellStyle name="60% - Accent4 3 16 2 5" xfId="32617" xr:uid="{CA48F4F5-CB7C-40C1-9C81-B634B064D1A3}"/>
    <cellStyle name="60% - Accent4 3 16 3" xfId="7145" xr:uid="{D20E3FAE-5EE7-4E61-A922-527C8C44DD8A}"/>
    <cellStyle name="60% - Accent4 3 16 3 2" xfId="12857" xr:uid="{1BEFA0EB-3B3A-4E5B-92D8-B8F79B05A283}"/>
    <cellStyle name="60% - Accent4 3 16 3 2 2" xfId="41535" xr:uid="{72799A07-BFD9-4CE8-B043-2C2E4A9E842F}"/>
    <cellStyle name="60% - Accent4 3 16 3 3" xfId="21710" xr:uid="{F7264D81-A565-4952-9287-D0FE8838B6CD}"/>
    <cellStyle name="60% - Accent4 3 16 3 3 2" xfId="50387" xr:uid="{388FE88A-0808-471E-9D23-8DC35FDA88B4}"/>
    <cellStyle name="60% - Accent4 3 16 3 4" xfId="35830" xr:uid="{B5687264-A9E5-428F-AA54-F1B06FD04928}"/>
    <cellStyle name="60% - Accent4 3 16 4" xfId="8562" xr:uid="{9DC2A137-24D8-452A-BD7A-D9AD6E509D30}"/>
    <cellStyle name="60% - Accent4 3 16 4 2" xfId="14274" xr:uid="{6FE36D11-09FF-4663-A44F-BB491686FF7A}"/>
    <cellStyle name="60% - Accent4 3 16 4 2 2" xfId="42952" xr:uid="{A487B6E8-9099-4285-8354-2A76CBEFBA2C}"/>
    <cellStyle name="60% - Accent4 3 16 4 3" xfId="23127" xr:uid="{FB751F14-1C09-45A1-96D1-00CF8432C554}"/>
    <cellStyle name="60% - Accent4 3 16 4 3 2" xfId="51804" xr:uid="{AF9B2B0D-C771-40C9-95AE-8484A89F2D94}"/>
    <cellStyle name="60% - Accent4 3 16 4 4" xfId="37247" xr:uid="{E4A7F5CB-896F-4C7A-B538-91E739C96AFF}"/>
    <cellStyle name="60% - Accent4 3 16 5" xfId="4377" xr:uid="{99827CB0-A957-495D-A841-F586DFD40C54}"/>
    <cellStyle name="60% - Accent4 3 16 5 2" xfId="15789" xr:uid="{B5B8DD7A-B7D7-487D-B728-FC152F2C6975}"/>
    <cellStyle name="60% - Accent4 3 16 5 2 2" xfId="44467" xr:uid="{5447146D-35DC-4692-AD1D-3258328B03FB}"/>
    <cellStyle name="60% - Accent4 3 16 5 3" xfId="24642" xr:uid="{90602693-A86E-4D8D-A36B-3F0B51DF1A7F}"/>
    <cellStyle name="60% - Accent4 3 16 5 3 2" xfId="53319" xr:uid="{B16223AE-1765-4685-A658-356A9C459414}"/>
    <cellStyle name="60% - Accent4 3 16 5 4" xfId="33062" xr:uid="{3FB53E8D-FE9B-46F6-AD3A-B2F28D32F3C3}"/>
    <cellStyle name="60% - Accent4 3 16 6" xfId="17348" xr:uid="{B2BBDDA7-ED6F-408E-BBF4-C57512DD3C97}"/>
    <cellStyle name="60% - Accent4 3 16 6 2" xfId="26201" xr:uid="{EB709BB3-A6C4-4A98-B86A-DF4211C10123}"/>
    <cellStyle name="60% - Accent4 3 16 6 2 2" xfId="54878" xr:uid="{0D9FC10B-4DE3-4E9B-A3F5-DE865D38B3C7}"/>
    <cellStyle name="60% - Accent4 3 16 6 3" xfId="46026" xr:uid="{41509D40-F20B-4C55-995E-AAB2FFA794E0}"/>
    <cellStyle name="60% - Accent4 3 16 7" xfId="10089" xr:uid="{5AEAF824-4E4F-47D0-BB98-43C3F062F570}"/>
    <cellStyle name="60% - Accent4 3 16 7 2" xfId="27794" xr:uid="{58A9631B-A381-4558-B4C2-FACCB187F720}"/>
    <cellStyle name="60% - Accent4 3 16 7 2 2" xfId="56471" xr:uid="{223177D8-EFED-44C8-9285-B67749E36C4D}"/>
    <cellStyle name="60% - Accent4 3 16 7 3" xfId="38767" xr:uid="{D29A0835-B356-4EDE-A09B-10801B0A9616}"/>
    <cellStyle name="60% - Accent4 3 16 8" xfId="18942" xr:uid="{6B952167-F37C-4131-9CCC-31BCF7A52A39}"/>
    <cellStyle name="60% - Accent4 3 16 8 2" xfId="47619" xr:uid="{F5F44811-F0E5-445C-97FC-9F11B294F7DD}"/>
    <cellStyle name="60% - Accent4 3 16 9" xfId="30824" xr:uid="{8495F2C3-DC71-41DA-9750-AB1926109348}"/>
    <cellStyle name="60% - Accent4 3 17" xfId="1945" xr:uid="{9C3B8C80-52B5-4180-BCC5-94ED29B13613}"/>
    <cellStyle name="60% - Accent4 3 17 2" xfId="3899" xr:uid="{CD2013AE-4650-49D6-9CA2-FF6A26D68C95}"/>
    <cellStyle name="60% - Accent4 3 17 2 2" xfId="5750" xr:uid="{29A14F8F-373D-4806-A1AD-649DB58BA21F}"/>
    <cellStyle name="60% - Accent4 3 17 2 2 2" xfId="34435" xr:uid="{5FBBE229-4A44-4D3B-A913-87CC4D9F822B}"/>
    <cellStyle name="60% - Accent4 3 17 2 3" xfId="11462" xr:uid="{6FFE1BA1-2B73-4191-92F4-57474C38A326}"/>
    <cellStyle name="60% - Accent4 3 17 2 3 2" xfId="40140" xr:uid="{06846D51-B6F2-4BE2-B6A0-C5D01FB1DBEC}"/>
    <cellStyle name="60% - Accent4 3 17 2 4" xfId="20315" xr:uid="{15B1EB0A-1E43-4D4F-B35B-1CFE83C37BA9}"/>
    <cellStyle name="60% - Accent4 3 17 2 4 2" xfId="48992" xr:uid="{C21D7248-CDDD-4BC2-8204-FAF951611266}"/>
    <cellStyle name="60% - Accent4 3 17 2 5" xfId="32639" xr:uid="{E5E4865A-E328-4B85-B9C0-BF7E02A37403}"/>
    <cellStyle name="60% - Accent4 3 17 3" xfId="7167" xr:uid="{4E7C0340-C6E2-46D2-BDAF-0800482C8F91}"/>
    <cellStyle name="60% - Accent4 3 17 3 2" xfId="12879" xr:uid="{E1744545-D170-44EA-BB27-33F572FCDA9B}"/>
    <cellStyle name="60% - Accent4 3 17 3 2 2" xfId="41557" xr:uid="{4D12A157-B3B7-44E1-BB89-DB314641A385}"/>
    <cellStyle name="60% - Accent4 3 17 3 3" xfId="21732" xr:uid="{275A34A0-6B39-42A5-B62B-AABE62197F8D}"/>
    <cellStyle name="60% - Accent4 3 17 3 3 2" xfId="50409" xr:uid="{2D8C40D8-113B-4781-AD75-251CC4E2C05F}"/>
    <cellStyle name="60% - Accent4 3 17 3 4" xfId="35852" xr:uid="{8DB04AB3-EF11-4701-BC72-67EA8029A87D}"/>
    <cellStyle name="60% - Accent4 3 17 4" xfId="8584" xr:uid="{7B34495A-EC77-4D22-BD38-8689BCE1A280}"/>
    <cellStyle name="60% - Accent4 3 17 4 2" xfId="14296" xr:uid="{AF03DCFD-69D7-479A-81A8-8E1B91AE6D97}"/>
    <cellStyle name="60% - Accent4 3 17 4 2 2" xfId="42974" xr:uid="{8B5EA6B5-5B6F-4979-88A5-8C7DB1054D91}"/>
    <cellStyle name="60% - Accent4 3 17 4 3" xfId="23149" xr:uid="{B59400D9-EFA8-4D12-98E6-5F8678BBAF74}"/>
    <cellStyle name="60% - Accent4 3 17 4 3 2" xfId="51826" xr:uid="{DD28D298-131C-45A1-A3E2-CBA75CEFE6A3}"/>
    <cellStyle name="60% - Accent4 3 17 4 4" xfId="37269" xr:uid="{8C769DFC-D4F5-435C-A043-C0ACB8C98AC5}"/>
    <cellStyle name="60% - Accent4 3 17 5" xfId="4399" xr:uid="{7648B071-DE33-44B3-A013-9916E42E476A}"/>
    <cellStyle name="60% - Accent4 3 17 5 2" xfId="15811" xr:uid="{3DC43926-904F-4303-97D7-1CB24D759B3D}"/>
    <cellStyle name="60% - Accent4 3 17 5 2 2" xfId="44489" xr:uid="{64EECD6C-67C9-4256-BDE2-8ED5FF6D78A4}"/>
    <cellStyle name="60% - Accent4 3 17 5 3" xfId="24664" xr:uid="{60C3FE64-7F08-4296-B01B-27EF94B45DD1}"/>
    <cellStyle name="60% - Accent4 3 17 5 3 2" xfId="53341" xr:uid="{7C77F7AE-89A1-4AAB-8A6D-6391D35EEC43}"/>
    <cellStyle name="60% - Accent4 3 17 5 4" xfId="33084" xr:uid="{F98CD357-5952-4349-AEEB-1C8C93650E04}"/>
    <cellStyle name="60% - Accent4 3 17 6" xfId="17370" xr:uid="{234183A1-71DF-44AB-B780-9EA79CC75AD2}"/>
    <cellStyle name="60% - Accent4 3 17 6 2" xfId="26223" xr:uid="{B49062B2-0133-4724-91F3-260564C2A70F}"/>
    <cellStyle name="60% - Accent4 3 17 6 2 2" xfId="54900" xr:uid="{8CAF71A0-EAA1-4EF7-9B93-E8542C6F6250}"/>
    <cellStyle name="60% - Accent4 3 17 6 3" xfId="46048" xr:uid="{38FE7B0D-CDBB-4114-8D83-0B7DAF311B99}"/>
    <cellStyle name="60% - Accent4 3 17 7" xfId="10111" xr:uid="{DDD3B2F0-A0D7-4EFF-80F6-F8360E325605}"/>
    <cellStyle name="60% - Accent4 3 17 7 2" xfId="27816" xr:uid="{EBA221FE-2389-4B4C-AEDE-56503A63DFF5}"/>
    <cellStyle name="60% - Accent4 3 17 7 2 2" xfId="56493" xr:uid="{5AEDB43D-A2B5-48E9-97D0-B1A784563B04}"/>
    <cellStyle name="60% - Accent4 3 17 7 3" xfId="38789" xr:uid="{CEE7F105-EF68-474F-892B-A89C83D72020}"/>
    <cellStyle name="60% - Accent4 3 17 8" xfId="18964" xr:uid="{9E2DE52A-1B0C-40CA-9D5D-A6306E19491F}"/>
    <cellStyle name="60% - Accent4 3 17 8 2" xfId="47641" xr:uid="{46FC4365-7C5C-48B5-A864-D61BF3D6739E}"/>
    <cellStyle name="60% - Accent4 3 17 9" xfId="30846" xr:uid="{BBAC0955-8BE4-47E9-BD87-8F4259EE53FD}"/>
    <cellStyle name="60% - Accent4 3 18" xfId="1968" xr:uid="{FD880772-50A3-43EA-B13A-3F243F536127}"/>
    <cellStyle name="60% - Accent4 3 18 2" xfId="3921" xr:uid="{428CFA15-A5B7-4475-BFD8-EDED41D77BDC}"/>
    <cellStyle name="60% - Accent4 3 18 2 2" xfId="5772" xr:uid="{E9C23F30-2F87-46A1-986C-AEE6AA0AA19F}"/>
    <cellStyle name="60% - Accent4 3 18 2 2 2" xfId="34457" xr:uid="{EEE97E2E-A70A-467B-B0FD-0A769B7E3831}"/>
    <cellStyle name="60% - Accent4 3 18 2 3" xfId="11484" xr:uid="{D75DA3EF-AEAF-4C18-A51E-66B9A3E22D5F}"/>
    <cellStyle name="60% - Accent4 3 18 2 3 2" xfId="40162" xr:uid="{82117ACA-7DD8-4E8E-9014-07C0D01B67AC}"/>
    <cellStyle name="60% - Accent4 3 18 2 4" xfId="20337" xr:uid="{FE03569F-0A70-4E4D-8F01-F9BE178FD903}"/>
    <cellStyle name="60% - Accent4 3 18 2 4 2" xfId="49014" xr:uid="{6ED590D0-76E7-4CE8-A646-F3460FD40E6E}"/>
    <cellStyle name="60% - Accent4 3 18 2 5" xfId="32661" xr:uid="{E2416EDC-90D7-407D-90EC-C54A77393B4B}"/>
    <cellStyle name="60% - Accent4 3 18 3" xfId="7189" xr:uid="{3B9E4122-9006-44D2-AEC4-FD10188CE778}"/>
    <cellStyle name="60% - Accent4 3 18 3 2" xfId="12901" xr:uid="{99129F1E-7C02-47A3-93DE-31A9F3B72DB3}"/>
    <cellStyle name="60% - Accent4 3 18 3 2 2" xfId="41579" xr:uid="{B67EED5E-8CFD-400C-9DFE-EB9AC83F124B}"/>
    <cellStyle name="60% - Accent4 3 18 3 3" xfId="21754" xr:uid="{C7A9D479-6E2A-46EE-8E90-D6305C593EB4}"/>
    <cellStyle name="60% - Accent4 3 18 3 3 2" xfId="50431" xr:uid="{3C9735EA-6BA9-4534-B8CB-D99F078ED982}"/>
    <cellStyle name="60% - Accent4 3 18 3 4" xfId="35874" xr:uid="{6DC61E79-EE43-4332-8571-46D5FF6C7A73}"/>
    <cellStyle name="60% - Accent4 3 18 4" xfId="8606" xr:uid="{2EF08F6E-D956-40D8-8CAC-633B70494ED3}"/>
    <cellStyle name="60% - Accent4 3 18 4 2" xfId="14318" xr:uid="{326F5EE0-C0B2-401A-BFF8-F700C658C495}"/>
    <cellStyle name="60% - Accent4 3 18 4 2 2" xfId="42996" xr:uid="{327664C2-040C-4141-AEC7-61E18A145EDC}"/>
    <cellStyle name="60% - Accent4 3 18 4 3" xfId="23171" xr:uid="{C0DF09ED-33FF-4FD3-A042-DC932B56BE27}"/>
    <cellStyle name="60% - Accent4 3 18 4 3 2" xfId="51848" xr:uid="{6FE40D41-BC08-4BC1-A348-AD17EF1BC5AD}"/>
    <cellStyle name="60% - Accent4 3 18 4 4" xfId="37291" xr:uid="{4AD5D6D9-2255-49B6-B3B1-E5D697A6A02F}"/>
    <cellStyle name="60% - Accent4 3 18 5" xfId="4421" xr:uid="{D17E1F82-A869-4856-A777-65919901A0E8}"/>
    <cellStyle name="60% - Accent4 3 18 5 2" xfId="15833" xr:uid="{38213A1E-D061-47AC-8385-501F28F70948}"/>
    <cellStyle name="60% - Accent4 3 18 5 2 2" xfId="44511" xr:uid="{7132B286-511A-4AAC-8525-F22B62E9ACBE}"/>
    <cellStyle name="60% - Accent4 3 18 5 3" xfId="24686" xr:uid="{51EA5029-F917-48B2-87EF-ABE932DB37EC}"/>
    <cellStyle name="60% - Accent4 3 18 5 3 2" xfId="53363" xr:uid="{C153C09C-BFB2-45C1-A194-92608D01F727}"/>
    <cellStyle name="60% - Accent4 3 18 5 4" xfId="33106" xr:uid="{C2174711-CE1F-4C24-8D10-C8E392C1CCB5}"/>
    <cellStyle name="60% - Accent4 3 18 6" xfId="17392" xr:uid="{B1177ED5-40CB-4C50-AB11-C971560DACA6}"/>
    <cellStyle name="60% - Accent4 3 18 6 2" xfId="26245" xr:uid="{76A72F0B-ED11-4755-89D0-97FFD387C9D9}"/>
    <cellStyle name="60% - Accent4 3 18 6 2 2" xfId="54922" xr:uid="{15FF41B8-3F7B-4C81-8F0B-D208218D2625}"/>
    <cellStyle name="60% - Accent4 3 18 6 3" xfId="46070" xr:uid="{3DD4F80B-368D-4CD7-B44B-0F658F034912}"/>
    <cellStyle name="60% - Accent4 3 18 7" xfId="10133" xr:uid="{38C19A40-9C79-4156-A59D-03D58590F44C}"/>
    <cellStyle name="60% - Accent4 3 18 7 2" xfId="27838" xr:uid="{3EF128DE-4E32-4713-836B-6858C3A4B229}"/>
    <cellStyle name="60% - Accent4 3 18 7 2 2" xfId="56515" xr:uid="{0EB5340D-DA89-4C47-9455-78551013F56B}"/>
    <cellStyle name="60% - Accent4 3 18 7 3" xfId="38811" xr:uid="{736CA0D4-365B-41F5-89E3-069AD4022242}"/>
    <cellStyle name="60% - Accent4 3 18 8" xfId="18986" xr:uid="{E52238F1-1917-46A9-BF2F-365BA9DE0203}"/>
    <cellStyle name="60% - Accent4 3 18 8 2" xfId="47663" xr:uid="{8690D15F-E3EC-4F3B-831B-0081F2A4FD03}"/>
    <cellStyle name="60% - Accent4 3 18 9" xfId="30868" xr:uid="{9C6E6B7A-205B-4B9B-BD62-7195D1DA39D2}"/>
    <cellStyle name="60% - Accent4 3 19" xfId="4443" xr:uid="{05797197-A6DB-49AB-9899-D9C9CD1CDCC3}"/>
    <cellStyle name="60% - Accent4 3 19 2" xfId="5794" xr:uid="{30687322-2ACE-4050-8B80-C6C533EA03FB}"/>
    <cellStyle name="60% - Accent4 3 19 2 2" xfId="11506" xr:uid="{BD128EA8-0AA2-4860-B38B-DE0B0597B22C}"/>
    <cellStyle name="60% - Accent4 3 19 2 2 2" xfId="40184" xr:uid="{B41B392E-0E8F-4006-99D0-10039748A567}"/>
    <cellStyle name="60% - Accent4 3 19 2 3" xfId="20359" xr:uid="{C4E527AF-9910-45A1-944B-E0D8141C00C7}"/>
    <cellStyle name="60% - Accent4 3 19 2 3 2" xfId="49036" xr:uid="{188564F8-1140-400F-916A-CDDAE3182491}"/>
    <cellStyle name="60% - Accent4 3 19 2 4" xfId="34479" xr:uid="{1DB7CC92-AE4A-4237-BA7B-C6BBBA6DD3FE}"/>
    <cellStyle name="60% - Accent4 3 19 3" xfId="7211" xr:uid="{42F52D31-8D0F-42C3-BF1D-88763EEB9EB9}"/>
    <cellStyle name="60% - Accent4 3 19 3 2" xfId="12923" xr:uid="{A31E983D-A4AB-4174-9FB2-998CC8345D34}"/>
    <cellStyle name="60% - Accent4 3 19 3 2 2" xfId="41601" xr:uid="{3AA5ADC0-FCC6-4075-940D-95F31D5C8746}"/>
    <cellStyle name="60% - Accent4 3 19 3 3" xfId="21776" xr:uid="{FA227F10-5281-48E6-A085-209EE5F8C502}"/>
    <cellStyle name="60% - Accent4 3 19 3 3 2" xfId="50453" xr:uid="{2C84CB44-727E-4BE6-AE36-EAFC5D0DDADA}"/>
    <cellStyle name="60% - Accent4 3 19 3 4" xfId="35896" xr:uid="{5002EB7E-A540-4C87-84BA-F62B9D956A69}"/>
    <cellStyle name="60% - Accent4 3 19 4" xfId="8628" xr:uid="{C0C17D7D-1499-450D-AF70-2B4F0FF52594}"/>
    <cellStyle name="60% - Accent4 3 19 4 2" xfId="14340" xr:uid="{FD94A70B-E957-4C20-BAC1-6B38246121DB}"/>
    <cellStyle name="60% - Accent4 3 19 4 2 2" xfId="43018" xr:uid="{93F70AB8-3B71-41FE-816B-FF484DDA6CE0}"/>
    <cellStyle name="60% - Accent4 3 19 4 3" xfId="23193" xr:uid="{D10F25BF-C22E-4C93-AA49-2118A398621F}"/>
    <cellStyle name="60% - Accent4 3 19 4 3 2" xfId="51870" xr:uid="{6DF0B9F9-5D61-4CC3-A846-4E5CD152C736}"/>
    <cellStyle name="60% - Accent4 3 19 4 4" xfId="37313" xr:uid="{6C5A6704-EE76-41EC-9378-A70A0B6AC849}"/>
    <cellStyle name="60% - Accent4 3 19 5" xfId="15855" xr:uid="{04B3B041-4EA4-4FA5-9153-1E98CBEABD44}"/>
    <cellStyle name="60% - Accent4 3 19 5 2" xfId="24708" xr:uid="{091732E0-636B-4793-B4FA-85242C8E01FF}"/>
    <cellStyle name="60% - Accent4 3 19 5 2 2" xfId="53385" xr:uid="{ECE3410C-0287-4D84-BEFE-D801BD9217CE}"/>
    <cellStyle name="60% - Accent4 3 19 5 3" xfId="44533" xr:uid="{92D8D95D-566D-43D4-B043-78417599C772}"/>
    <cellStyle name="60% - Accent4 3 19 6" xfId="17414" xr:uid="{D02FA7C8-4B62-46D2-A9D1-708BDA1EC36A}"/>
    <cellStyle name="60% - Accent4 3 19 6 2" xfId="26267" xr:uid="{928556E4-AE0E-451C-8778-03F4978EB4F0}"/>
    <cellStyle name="60% - Accent4 3 19 6 2 2" xfId="54944" xr:uid="{6446F68C-B5AA-4F1D-AC47-D450A8556F21}"/>
    <cellStyle name="60% - Accent4 3 19 6 3" xfId="46092" xr:uid="{58CE8A24-27C9-4045-97E4-99277C2488B0}"/>
    <cellStyle name="60% - Accent4 3 19 7" xfId="10155" xr:uid="{EBAC0560-6D7A-4F41-89CC-ECAD36AC3169}"/>
    <cellStyle name="60% - Accent4 3 19 7 2" xfId="27860" xr:uid="{8FE7CB12-93A8-407F-B4B1-CD81B28DABD9}"/>
    <cellStyle name="60% - Accent4 3 19 7 2 2" xfId="56537" xr:uid="{ADE34632-276F-4796-98BE-6A8478C71058}"/>
    <cellStyle name="60% - Accent4 3 19 7 3" xfId="38833" xr:uid="{0020B530-4002-4EE7-B577-6CDBE8F56DF3}"/>
    <cellStyle name="60% - Accent4 3 19 8" xfId="19008" xr:uid="{642CD483-4065-4E22-BE8B-2F123F87E09F}"/>
    <cellStyle name="60% - Accent4 3 19 8 2" xfId="47685" xr:uid="{A4DC78C7-2CA4-4267-A8B2-DE576DDDF104}"/>
    <cellStyle name="60% - Accent4 3 19 9" xfId="33128" xr:uid="{75FDD034-475E-4695-A553-D1A656528E79}"/>
    <cellStyle name="60% - Accent4 3 2" xfId="264" xr:uid="{9E0D9C30-2642-4DBB-9CF2-6AEAA6FCB806}"/>
    <cellStyle name="60% - Accent4 3 2 10" xfId="4069" xr:uid="{017C54E2-8F1F-4B52-8BFA-B0D243F22477}"/>
    <cellStyle name="60% - Accent4 3 2 10 2" xfId="32754" xr:uid="{0D491CEE-9BAE-4F34-ABE3-710E776464EE}"/>
    <cellStyle name="60% - Accent4 3 2 11" xfId="9781" xr:uid="{E3F009D7-F7BD-4B0A-A617-74ED518A0BD7}"/>
    <cellStyle name="60% - Accent4 3 2 11 2" xfId="38459" xr:uid="{661ABAAB-56A0-4B84-8C3B-29B7A378B361}"/>
    <cellStyle name="60% - Accent4 3 2 12" xfId="18634" xr:uid="{395E6930-21D8-45BB-A5DB-9DB517A2940F}"/>
    <cellStyle name="60% - Accent4 3 2 12 2" xfId="47311" xr:uid="{669DC9DE-866E-4C64-AAB7-A414CBED338C}"/>
    <cellStyle name="60% - Accent4 3 2 13" xfId="29179" xr:uid="{451ACD67-29C8-4C20-A1EA-DA79773F2A1F}"/>
    <cellStyle name="60% - Accent4 3 2 2" xfId="339" xr:uid="{7CC0735E-69B7-4359-B70E-363D6C27B722}"/>
    <cellStyle name="60% - Accent4 3 2 2 2" xfId="2306" xr:uid="{4A83163E-3FDB-4FD3-88E9-23C5A65CC328}"/>
    <cellStyle name="60% - Accent4 3 2 2 2 2" xfId="31046" xr:uid="{D4025CC3-BBB8-4DD5-A80E-41934AF580E7}"/>
    <cellStyle name="60% - Accent4 3 2 2 3" xfId="5420" xr:uid="{7EE15FCD-711B-4C90-9B6B-8749748B78BF}"/>
    <cellStyle name="60% - Accent4 3 2 2 3 2" xfId="34105" xr:uid="{554BAED8-B084-4756-9CB5-F75AB4F68CF5}"/>
    <cellStyle name="60% - Accent4 3 2 2 4" xfId="11132" xr:uid="{7359CF3F-1399-4F9D-BE1A-C3A46AA7438F}"/>
    <cellStyle name="60% - Accent4 3 2 2 4 2" xfId="39810" xr:uid="{0308CA2F-3494-4A8B-8A2F-8ECC9618A44F}"/>
    <cellStyle name="60% - Accent4 3 2 2 5" xfId="19985" xr:uid="{0C8835FF-4C8C-4112-80D2-9B32CF772816}"/>
    <cellStyle name="60% - Accent4 3 2 2 5 2" xfId="48662" xr:uid="{2774B70C-9D0B-4C1B-81F2-9EF836E9B801}"/>
    <cellStyle name="60% - Accent4 3 2 2 6" xfId="29253" xr:uid="{1D968AE3-C874-4C40-A8BA-B6E32C42B8D0}"/>
    <cellStyle name="60% - Accent4 3 2 3" xfId="448" xr:uid="{CAD2096D-9838-4697-8F6F-AA850CC6EAE5}"/>
    <cellStyle name="60% - Accent4 3 2 3 2" xfId="2402" xr:uid="{ACE30086-2E4D-4DC6-9553-DCF9EEDE2666}"/>
    <cellStyle name="60% - Accent4 3 2 3 2 2" xfId="31142" xr:uid="{EA8EEF80-E437-4EA4-8194-0DE274EADAF8}"/>
    <cellStyle name="60% - Accent4 3 2 3 3" xfId="6837" xr:uid="{6978C2AC-BB94-48E5-9D4C-97829E32295A}"/>
    <cellStyle name="60% - Accent4 3 2 3 3 2" xfId="35522" xr:uid="{D3EF6204-43CC-42A1-A5C9-4DA8BA5B307A}"/>
    <cellStyle name="60% - Accent4 3 2 3 4" xfId="12549" xr:uid="{EDC3608C-E673-4AA9-8AE7-3CDA3E0C76BE}"/>
    <cellStyle name="60% - Accent4 3 2 3 4 2" xfId="41227" xr:uid="{75B8B934-CFFC-48A4-BB7C-469447BBDBF1}"/>
    <cellStyle name="60% - Accent4 3 2 3 5" xfId="21402" xr:uid="{5D11646E-49CE-41D0-81D7-E21A427A9938}"/>
    <cellStyle name="60% - Accent4 3 2 3 5 2" xfId="50079" xr:uid="{211B5E3C-10FE-48C4-B470-B10A7DCA3210}"/>
    <cellStyle name="60% - Accent4 3 2 3 6" xfId="29349" xr:uid="{03DF3305-8FDB-4EE0-9182-6D6C8642A574}"/>
    <cellStyle name="60% - Accent4 3 2 4" xfId="567" xr:uid="{29268690-3D86-452D-A3B7-DAA84385A084}"/>
    <cellStyle name="60% - Accent4 3 2 4 2" xfId="2521" xr:uid="{28F106DB-1EDB-4A3A-A95F-757B546F3BD4}"/>
    <cellStyle name="60% - Accent4 3 2 4 2 2" xfId="31261" xr:uid="{B2C33EBF-F7CE-4DC3-8B81-DCA3229B05BE}"/>
    <cellStyle name="60% - Accent4 3 2 4 3" xfId="8254" xr:uid="{51267BB7-E282-4692-8665-4DAAF12BD877}"/>
    <cellStyle name="60% - Accent4 3 2 4 3 2" xfId="36939" xr:uid="{C17376DE-463A-4BD8-B600-6D7D3927A8BA}"/>
    <cellStyle name="60% - Accent4 3 2 4 4" xfId="13966" xr:uid="{24D3BADE-C84A-45CF-93C3-FE3AD5443B79}"/>
    <cellStyle name="60% - Accent4 3 2 4 4 2" xfId="42644" xr:uid="{A400EA44-997B-479C-8102-FBA3B13B6FCB}"/>
    <cellStyle name="60% - Accent4 3 2 4 5" xfId="22819" xr:uid="{E4281031-81EB-47D5-A772-DF384CFEC472}"/>
    <cellStyle name="60% - Accent4 3 2 4 5 2" xfId="51496" xr:uid="{13AEF58C-CB49-4E9B-A7D0-A981C44B1671}"/>
    <cellStyle name="60% - Accent4 3 2 4 6" xfId="29468" xr:uid="{1A9D40EE-B379-4022-BAEB-7711ACF57035}"/>
    <cellStyle name="60% - Accent4 3 2 5" xfId="708" xr:uid="{74CF21E5-CA3E-4478-9989-60B201F5CF35}"/>
    <cellStyle name="60% - Accent4 3 2 5 2" xfId="2662" xr:uid="{9DA0810D-EAE4-4028-B18F-F2FC56BC3B31}"/>
    <cellStyle name="60% - Accent4 3 2 5 2 2" xfId="31402" xr:uid="{E0A96A00-54CD-49CB-A576-7D2B8A4B9906}"/>
    <cellStyle name="60% - Accent4 3 2 5 3" xfId="15481" xr:uid="{69EC6D19-8801-40BD-9FA2-3A64EC3B5D56}"/>
    <cellStyle name="60% - Accent4 3 2 5 3 2" xfId="44159" xr:uid="{C4CDA80A-9400-4152-ABD1-6098207E1E45}"/>
    <cellStyle name="60% - Accent4 3 2 5 4" xfId="24334" xr:uid="{878F1A03-F81C-419F-987A-C2048C65F580}"/>
    <cellStyle name="60% - Accent4 3 2 5 4 2" xfId="53011" xr:uid="{A5594993-792D-4124-B12B-5DD9D68F913B}"/>
    <cellStyle name="60% - Accent4 3 2 5 5" xfId="29609" xr:uid="{1C5D6702-499B-4096-8442-5F24FE553C7D}"/>
    <cellStyle name="60% - Accent4 3 2 6" xfId="981" xr:uid="{4C07868C-BB44-4001-81D8-9C46F6C83E69}"/>
    <cellStyle name="60% - Accent4 3 2 6 2" xfId="2935" xr:uid="{5C3EF8B6-C4B2-47AA-99BA-B23C288E88CB}"/>
    <cellStyle name="60% - Accent4 3 2 6 2 2" xfId="31675" xr:uid="{F453C881-3F46-4F4D-88CD-0F1734EF8C8D}"/>
    <cellStyle name="60% - Accent4 3 2 6 3" xfId="17040" xr:uid="{C7313CC8-27B7-4F6B-AF95-DAC0B636F8C8}"/>
    <cellStyle name="60% - Accent4 3 2 6 3 2" xfId="45718" xr:uid="{73385F77-910E-4751-84B2-7B8368AB51ED}"/>
    <cellStyle name="60% - Accent4 3 2 6 4" xfId="25893" xr:uid="{509BA0F2-E464-4461-B382-73D1C3E530AA}"/>
    <cellStyle name="60% - Accent4 3 2 6 4 2" xfId="54570" xr:uid="{CE8BEDE8-825F-4CC7-B484-84DF99BC0B91}"/>
    <cellStyle name="60% - Accent4 3 2 6 5" xfId="29882" xr:uid="{823CCD55-985F-41BE-A422-837B103F9DDD}"/>
    <cellStyle name="60% - Accent4 3 2 7" xfId="1276" xr:uid="{BA66E46D-596F-441F-83BB-857059BA1AA9}"/>
    <cellStyle name="60% - Accent4 3 2 7 2" xfId="3230" xr:uid="{5A879A6F-F80D-449A-A1C4-5FB2C06355D1}"/>
    <cellStyle name="60% - Accent4 3 2 7 2 2" xfId="31970" xr:uid="{7C801469-D245-40AC-A062-C0C6CEA384EF}"/>
    <cellStyle name="60% - Accent4 3 2 7 3" xfId="27486" xr:uid="{F40136BC-595F-4184-904A-0D5CAC9AA8C3}"/>
    <cellStyle name="60% - Accent4 3 2 7 3 2" xfId="56163" xr:uid="{473ECEB0-F05B-45ED-9AD5-F2805D6B9BA3}"/>
    <cellStyle name="60% - Accent4 3 2 7 4" xfId="30177" xr:uid="{35480E82-C966-438C-9083-2AC36B2A0C6E}"/>
    <cellStyle name="60% - Accent4 3 2 8" xfId="1615" xr:uid="{C646300A-4D15-4E5E-BB78-DC6526DD212D}"/>
    <cellStyle name="60% - Accent4 3 2 8 2" xfId="3569" xr:uid="{96256269-DA06-4BEC-831C-EBFF87FE0F34}"/>
    <cellStyle name="60% - Accent4 3 2 8 2 2" xfId="32309" xr:uid="{1BA74E51-92ED-472C-A766-6DEA2090097B}"/>
    <cellStyle name="60% - Accent4 3 2 8 3" xfId="30516" xr:uid="{CF3D0A90-DCAA-41F9-887A-C77CA5F5F183}"/>
    <cellStyle name="60% - Accent4 3 2 9" xfId="2231" xr:uid="{6D469305-FCC7-4BCE-A701-8E5D1AD79C13}"/>
    <cellStyle name="60% - Accent4 3 2 9 2" xfId="30971" xr:uid="{F4BBE098-B0F5-42EA-9941-50A5F9B9070E}"/>
    <cellStyle name="60% - Accent4 3 20" xfId="4465" xr:uid="{CF07DAC0-84CB-49D0-8DD3-6DD7B2B3F49D}"/>
    <cellStyle name="60% - Accent4 3 20 2" xfId="5816" xr:uid="{7011EFDA-7816-4F81-B04F-CE96DFEC3E74}"/>
    <cellStyle name="60% - Accent4 3 20 2 2" xfId="11528" xr:uid="{4F19DC50-375E-4C03-8742-A4EBDE42FF4E}"/>
    <cellStyle name="60% - Accent4 3 20 2 2 2" xfId="40206" xr:uid="{A1B3FCC6-40B8-455D-BABB-A9C1131C2A7D}"/>
    <cellStyle name="60% - Accent4 3 20 2 3" xfId="20381" xr:uid="{A15D5BE2-3EB5-40E3-BAD2-A885A4E5C80E}"/>
    <cellStyle name="60% - Accent4 3 20 2 3 2" xfId="49058" xr:uid="{28431B01-ED7B-462D-8003-7E4476E8B1DC}"/>
    <cellStyle name="60% - Accent4 3 20 2 4" xfId="34501" xr:uid="{67C8D1FD-7A31-4679-AF23-7AF4584BA793}"/>
    <cellStyle name="60% - Accent4 3 20 3" xfId="7233" xr:uid="{A675D670-0206-44C2-BB6C-DB76796DB38A}"/>
    <cellStyle name="60% - Accent4 3 20 3 2" xfId="12945" xr:uid="{A15DD065-A619-42FA-ABC2-142CD05EE959}"/>
    <cellStyle name="60% - Accent4 3 20 3 2 2" xfId="41623" xr:uid="{E2F4A87B-A878-4378-A2ED-3C3D35D3A0B7}"/>
    <cellStyle name="60% - Accent4 3 20 3 3" xfId="21798" xr:uid="{32CFE020-778D-4E61-ADE1-81C06CE84814}"/>
    <cellStyle name="60% - Accent4 3 20 3 3 2" xfId="50475" xr:uid="{C90937B7-C2C1-422F-9A86-478684922A0A}"/>
    <cellStyle name="60% - Accent4 3 20 3 4" xfId="35918" xr:uid="{A4B22A2A-1FB7-4DD6-B14D-9F5DA73E9CFA}"/>
    <cellStyle name="60% - Accent4 3 20 4" xfId="8650" xr:uid="{DD8FA45C-4C9B-4E26-87D8-E75169A7F1C9}"/>
    <cellStyle name="60% - Accent4 3 20 4 2" xfId="14362" xr:uid="{3D5D2EED-6E5F-4618-9A73-EB431963263E}"/>
    <cellStyle name="60% - Accent4 3 20 4 2 2" xfId="43040" xr:uid="{27E838AF-9E78-4A1D-9463-6B3064B585B1}"/>
    <cellStyle name="60% - Accent4 3 20 4 3" xfId="23215" xr:uid="{B996860F-FEA4-4DD7-B389-5FDCFC3B21DF}"/>
    <cellStyle name="60% - Accent4 3 20 4 3 2" xfId="51892" xr:uid="{69769F71-DB7F-4B60-8583-B85EC13A829A}"/>
    <cellStyle name="60% - Accent4 3 20 4 4" xfId="37335" xr:uid="{226D426B-8A1B-415F-95E2-EC93BBB621CB}"/>
    <cellStyle name="60% - Accent4 3 20 5" xfId="15877" xr:uid="{D9573AE0-7881-4862-85A1-236D4829D121}"/>
    <cellStyle name="60% - Accent4 3 20 5 2" xfId="24730" xr:uid="{FC7647A7-993B-42E2-AD1F-B7AB72DBC4C8}"/>
    <cellStyle name="60% - Accent4 3 20 5 2 2" xfId="53407" xr:uid="{3F8D1218-4EDE-491E-8CF3-BD7B60E1C18F}"/>
    <cellStyle name="60% - Accent4 3 20 5 3" xfId="44555" xr:uid="{CCCA4692-F290-4552-B2FA-9573AF1A3BC1}"/>
    <cellStyle name="60% - Accent4 3 20 6" xfId="17436" xr:uid="{5D5D5139-B521-420A-B0F4-2664BAD3CD71}"/>
    <cellStyle name="60% - Accent4 3 20 6 2" xfId="26289" xr:uid="{66314FA1-BABC-44A1-AAE7-7794FF19527C}"/>
    <cellStyle name="60% - Accent4 3 20 6 2 2" xfId="54966" xr:uid="{43569ED0-48A7-4DE7-A0AE-80DC0E4FBB90}"/>
    <cellStyle name="60% - Accent4 3 20 6 3" xfId="46114" xr:uid="{3BFF4AC8-90F4-4DCA-B290-029AECA22B49}"/>
    <cellStyle name="60% - Accent4 3 20 7" xfId="10177" xr:uid="{C458D457-3FE2-414C-AC09-6B45FAA1280D}"/>
    <cellStyle name="60% - Accent4 3 20 7 2" xfId="27882" xr:uid="{364EDD80-169F-4AEE-8599-F042D3B6C3FD}"/>
    <cellStyle name="60% - Accent4 3 20 7 2 2" xfId="56559" xr:uid="{21C6E96D-C748-49CF-BEAE-0D44437F3885}"/>
    <cellStyle name="60% - Accent4 3 20 7 3" xfId="38855" xr:uid="{5F5F9D35-0E2E-4DBD-AF38-0E59DD91E703}"/>
    <cellStyle name="60% - Accent4 3 20 8" xfId="19030" xr:uid="{37151BE0-FA30-4202-A65D-1C8E771B3A11}"/>
    <cellStyle name="60% - Accent4 3 20 8 2" xfId="47707" xr:uid="{A1E965C1-7748-402F-9901-196AAAE2BCB1}"/>
    <cellStyle name="60% - Accent4 3 20 9" xfId="33150" xr:uid="{BF156F09-95E4-4C3B-90F3-3BDCFADC130D}"/>
    <cellStyle name="60% - Accent4 3 21" xfId="4487" xr:uid="{8A876299-07B8-4C5F-A74D-33F2B0901D2C}"/>
    <cellStyle name="60% - Accent4 3 21 2" xfId="5838" xr:uid="{1C0DFF24-DF60-43FD-BBA6-6E98DDD84F57}"/>
    <cellStyle name="60% - Accent4 3 21 2 2" xfId="11550" xr:uid="{AAB310F7-02CB-4661-9B57-41475D15B8BA}"/>
    <cellStyle name="60% - Accent4 3 21 2 2 2" xfId="40228" xr:uid="{8D3071AB-4546-46EF-A5BB-DE80B4CE50B7}"/>
    <cellStyle name="60% - Accent4 3 21 2 3" xfId="20403" xr:uid="{CCC811F3-B847-40AE-8A45-758E9A03BDE2}"/>
    <cellStyle name="60% - Accent4 3 21 2 3 2" xfId="49080" xr:uid="{14D92052-9EE1-4103-984E-6D0D95F3C0EF}"/>
    <cellStyle name="60% - Accent4 3 21 2 4" xfId="34523" xr:uid="{758C951A-E29C-42EC-A898-E9E82000577A}"/>
    <cellStyle name="60% - Accent4 3 21 3" xfId="7255" xr:uid="{7F26AB7C-BC8E-43F8-ADEC-ED08D55F3ABA}"/>
    <cellStyle name="60% - Accent4 3 21 3 2" xfId="12967" xr:uid="{58A5A432-845F-4F1A-986D-536719A5DDE0}"/>
    <cellStyle name="60% - Accent4 3 21 3 2 2" xfId="41645" xr:uid="{617D7420-771B-4B2C-AC49-CAB4C2A347F4}"/>
    <cellStyle name="60% - Accent4 3 21 3 3" xfId="21820" xr:uid="{1814E701-F6E9-4FFC-ADAB-AD46D3D48755}"/>
    <cellStyle name="60% - Accent4 3 21 3 3 2" xfId="50497" xr:uid="{75D76F18-373B-46A6-8A2F-19449A27F500}"/>
    <cellStyle name="60% - Accent4 3 21 3 4" xfId="35940" xr:uid="{955DC32E-15DA-4A8E-81BD-DCF04161AB58}"/>
    <cellStyle name="60% - Accent4 3 21 4" xfId="8672" xr:uid="{5C4B8A93-7F33-4680-9AC5-E3773C82F89B}"/>
    <cellStyle name="60% - Accent4 3 21 4 2" xfId="14384" xr:uid="{69BBBAD0-A4A4-4793-8146-0BF85D952742}"/>
    <cellStyle name="60% - Accent4 3 21 4 2 2" xfId="43062" xr:uid="{C868D793-2B79-45E2-8AB0-21417503096C}"/>
    <cellStyle name="60% - Accent4 3 21 4 3" xfId="23237" xr:uid="{780D2A94-999D-4FE3-B0F5-7734A337595D}"/>
    <cellStyle name="60% - Accent4 3 21 4 3 2" xfId="51914" xr:uid="{A3FBF95C-95B9-47D8-BCB8-9A9EA4A26B12}"/>
    <cellStyle name="60% - Accent4 3 21 4 4" xfId="37357" xr:uid="{422FCB78-029A-40DF-8225-FAF010ADD40F}"/>
    <cellStyle name="60% - Accent4 3 21 5" xfId="15899" xr:uid="{602F894D-AF0B-4B21-AC7C-4290C3B8336C}"/>
    <cellStyle name="60% - Accent4 3 21 5 2" xfId="24752" xr:uid="{61F9232B-783E-4215-B03D-2F9B33D3BF82}"/>
    <cellStyle name="60% - Accent4 3 21 5 2 2" xfId="53429" xr:uid="{7220764D-E243-456C-B0C4-61231850FAB0}"/>
    <cellStyle name="60% - Accent4 3 21 5 3" xfId="44577" xr:uid="{EF33FC90-B080-4564-95B9-2C09E2575115}"/>
    <cellStyle name="60% - Accent4 3 21 6" xfId="17458" xr:uid="{4A6DBCD3-5B02-4AFE-B788-2A50A1FAA3E2}"/>
    <cellStyle name="60% - Accent4 3 21 6 2" xfId="26311" xr:uid="{1A8043DA-B5A2-488D-9A77-36E9A9887020}"/>
    <cellStyle name="60% - Accent4 3 21 6 2 2" xfId="54988" xr:uid="{1DBC79DB-3438-462A-B49D-1D71F7E33203}"/>
    <cellStyle name="60% - Accent4 3 21 6 3" xfId="46136" xr:uid="{865F3281-85B6-435B-8C5A-A66CCDCB8F91}"/>
    <cellStyle name="60% - Accent4 3 21 7" xfId="10199" xr:uid="{B967BB8D-2865-4A49-9F70-0A4E6E68080D}"/>
    <cellStyle name="60% - Accent4 3 21 7 2" xfId="27904" xr:uid="{3EC9B15C-AEC6-4855-8769-E7D097BE5D12}"/>
    <cellStyle name="60% - Accent4 3 21 7 2 2" xfId="56581" xr:uid="{C92D9FF3-0F96-47F1-B57A-DE4AC5DC1F31}"/>
    <cellStyle name="60% - Accent4 3 21 7 3" xfId="38877" xr:uid="{F48A4437-33EB-4DA2-AA48-CF3F5D08208E}"/>
    <cellStyle name="60% - Accent4 3 21 8" xfId="19052" xr:uid="{3187EFF7-2639-4DD3-9FDA-72501447BF48}"/>
    <cellStyle name="60% - Accent4 3 21 8 2" xfId="47729" xr:uid="{53E860B0-B421-43E2-9F20-9DB9DAB93542}"/>
    <cellStyle name="60% - Accent4 3 21 9" xfId="33172" xr:uid="{5DB702F4-FDF1-49EF-A21A-6E9315DBE76C}"/>
    <cellStyle name="60% - Accent4 3 22" xfId="4509" xr:uid="{75A7A1FA-9CBA-4808-B89C-E4E7F8C77847}"/>
    <cellStyle name="60% - Accent4 3 22 2" xfId="5860" xr:uid="{D5DC4DC8-5ED4-45B9-87CA-3A12178DE88A}"/>
    <cellStyle name="60% - Accent4 3 22 2 2" xfId="11572" xr:uid="{5BB4288A-20EF-4D24-9E81-C03A9E55B3B4}"/>
    <cellStyle name="60% - Accent4 3 22 2 2 2" xfId="40250" xr:uid="{43BAE225-D56F-46EE-A861-F32D2FFBA19D}"/>
    <cellStyle name="60% - Accent4 3 22 2 3" xfId="20425" xr:uid="{A3228F99-63ED-481C-B34A-5D20495E7FB3}"/>
    <cellStyle name="60% - Accent4 3 22 2 3 2" xfId="49102" xr:uid="{9DD6890C-183A-4D1A-8762-45B6664EE6C0}"/>
    <cellStyle name="60% - Accent4 3 22 2 4" xfId="34545" xr:uid="{40EFC516-4F7D-4868-8AC1-50C468A53F2D}"/>
    <cellStyle name="60% - Accent4 3 22 3" xfId="7277" xr:uid="{0551AD54-221F-4299-A0FA-80789294A973}"/>
    <cellStyle name="60% - Accent4 3 22 3 2" xfId="12989" xr:uid="{C6B0F70D-3ED5-4525-AB77-6D83692B813F}"/>
    <cellStyle name="60% - Accent4 3 22 3 2 2" xfId="41667" xr:uid="{10756D20-8D2F-4197-BFEF-1216F590A292}"/>
    <cellStyle name="60% - Accent4 3 22 3 3" xfId="21842" xr:uid="{CA6AD263-7FFC-444E-B1BE-1C8A4F74AFE6}"/>
    <cellStyle name="60% - Accent4 3 22 3 3 2" xfId="50519" xr:uid="{C0BFD5AD-27FD-44F6-8899-71ACB2E6572B}"/>
    <cellStyle name="60% - Accent4 3 22 3 4" xfId="35962" xr:uid="{617733F4-ADD1-4E9E-A26C-95C2EAEB88E5}"/>
    <cellStyle name="60% - Accent4 3 22 4" xfId="8694" xr:uid="{3A8DC125-8939-4FDB-80DF-593F8D9AF60F}"/>
    <cellStyle name="60% - Accent4 3 22 4 2" xfId="14406" xr:uid="{27873E5B-0A0F-4EF3-BAC5-8A9D1A6901EA}"/>
    <cellStyle name="60% - Accent4 3 22 4 2 2" xfId="43084" xr:uid="{9147B0BA-CA6E-44CC-8B26-F835A47EF6DA}"/>
    <cellStyle name="60% - Accent4 3 22 4 3" xfId="23259" xr:uid="{4D34FA6F-3D1E-41D7-89F8-3F60F440CE5D}"/>
    <cellStyle name="60% - Accent4 3 22 4 3 2" xfId="51936" xr:uid="{4CF6E47D-362B-46D3-8363-20757AD91B74}"/>
    <cellStyle name="60% - Accent4 3 22 4 4" xfId="37379" xr:uid="{7E8A287C-9B71-493D-A79F-152EFCD48E76}"/>
    <cellStyle name="60% - Accent4 3 22 5" xfId="15921" xr:uid="{6A4F041B-F0E3-42D4-9D92-C241335DC02E}"/>
    <cellStyle name="60% - Accent4 3 22 5 2" xfId="24774" xr:uid="{6088890F-8ECE-4DB0-970A-F97849FA1521}"/>
    <cellStyle name="60% - Accent4 3 22 5 2 2" xfId="53451" xr:uid="{DB18635C-5D40-414C-823C-53AA1237D624}"/>
    <cellStyle name="60% - Accent4 3 22 5 3" xfId="44599" xr:uid="{AC7CB551-0EF2-40EF-941F-41BB9194A592}"/>
    <cellStyle name="60% - Accent4 3 22 6" xfId="17480" xr:uid="{7B080457-9FF9-4FE6-82FA-41E0D745C8DA}"/>
    <cellStyle name="60% - Accent4 3 22 6 2" xfId="26333" xr:uid="{E6D66F87-F915-4A70-B355-8A091BAD1553}"/>
    <cellStyle name="60% - Accent4 3 22 6 2 2" xfId="55010" xr:uid="{5426F583-F77D-41C1-9F6A-DC508FA652D8}"/>
    <cellStyle name="60% - Accent4 3 22 6 3" xfId="46158" xr:uid="{26A8C75F-F4BF-4FC7-8F9C-8C056BDDA669}"/>
    <cellStyle name="60% - Accent4 3 22 7" xfId="10221" xr:uid="{703228E2-E123-41AA-847C-68F82F759CFE}"/>
    <cellStyle name="60% - Accent4 3 22 7 2" xfId="27926" xr:uid="{4C28D30A-40E5-4B3C-9B1D-A62D0EFE4341}"/>
    <cellStyle name="60% - Accent4 3 22 7 2 2" xfId="56603" xr:uid="{2D6550CC-6106-4DCE-AB99-4A92A91BA91A}"/>
    <cellStyle name="60% - Accent4 3 22 7 3" xfId="38899" xr:uid="{FACB64D6-9278-4AD0-929A-9798C984799A}"/>
    <cellStyle name="60% - Accent4 3 22 8" xfId="19074" xr:uid="{DEBA4139-ACC9-4769-A801-38FFBE0565DE}"/>
    <cellStyle name="60% - Accent4 3 22 8 2" xfId="47751" xr:uid="{68FE5FB7-20B2-41FE-A725-451302D13F1F}"/>
    <cellStyle name="60% - Accent4 3 22 9" xfId="33194" xr:uid="{2E767959-A4F3-4B95-8122-1CE6C93C1D8F}"/>
    <cellStyle name="60% - Accent4 3 23" xfId="4531" xr:uid="{A0D0D958-7DDD-4628-BB92-549A87E03D85}"/>
    <cellStyle name="60% - Accent4 3 23 2" xfId="5882" xr:uid="{6DE5781A-5D44-4B08-B97D-455637F762F5}"/>
    <cellStyle name="60% - Accent4 3 23 2 2" xfId="11594" xr:uid="{65CF4B45-2055-471D-AB82-3D0E39CC0C38}"/>
    <cellStyle name="60% - Accent4 3 23 2 2 2" xfId="40272" xr:uid="{2E53FFA8-FA3F-4C1F-A1F5-71D3144EC32A}"/>
    <cellStyle name="60% - Accent4 3 23 2 3" xfId="20447" xr:uid="{095408FE-6BDF-437E-B887-F1A44C489E72}"/>
    <cellStyle name="60% - Accent4 3 23 2 3 2" xfId="49124" xr:uid="{6400C190-4D50-4B4C-9073-71139E0BC2B1}"/>
    <cellStyle name="60% - Accent4 3 23 2 4" xfId="34567" xr:uid="{9339BDA5-2C45-4B3B-9C07-844367DD3CF7}"/>
    <cellStyle name="60% - Accent4 3 23 3" xfId="7299" xr:uid="{DA0E7D62-EC27-4F20-8A6C-A1FC7D48427A}"/>
    <cellStyle name="60% - Accent4 3 23 3 2" xfId="13011" xr:uid="{6F332033-82A9-4BA1-ACB1-46E79ED33C80}"/>
    <cellStyle name="60% - Accent4 3 23 3 2 2" xfId="41689" xr:uid="{A80F8245-D2AB-402C-882C-5DE5B388BCE5}"/>
    <cellStyle name="60% - Accent4 3 23 3 3" xfId="21864" xr:uid="{63C1395B-9531-4A84-87F6-F29F5CE453ED}"/>
    <cellStyle name="60% - Accent4 3 23 3 3 2" xfId="50541" xr:uid="{8B363084-7EA0-4F4B-8CE8-D1B915ADE9A3}"/>
    <cellStyle name="60% - Accent4 3 23 3 4" xfId="35984" xr:uid="{C664E1C3-002F-4E03-BCC0-6BCD3568FF3B}"/>
    <cellStyle name="60% - Accent4 3 23 4" xfId="8716" xr:uid="{1FD40FBD-0D17-4107-97C4-B22819FE6764}"/>
    <cellStyle name="60% - Accent4 3 23 4 2" xfId="14428" xr:uid="{95B8B045-16B2-4F91-82DD-810C38AE74B5}"/>
    <cellStyle name="60% - Accent4 3 23 4 2 2" xfId="43106" xr:uid="{31FB0C1C-262B-415F-B1B3-D7D52BBC9B8F}"/>
    <cellStyle name="60% - Accent4 3 23 4 3" xfId="23281" xr:uid="{A2D1DC67-F4ED-40FD-B9AD-9A3E86D4D8DD}"/>
    <cellStyle name="60% - Accent4 3 23 4 3 2" xfId="51958" xr:uid="{B4FE9457-D8BB-4EEC-8D7D-9D731C3BB396}"/>
    <cellStyle name="60% - Accent4 3 23 4 4" xfId="37401" xr:uid="{B56B1DB5-C3C5-4095-A6FA-BC3DD083C76D}"/>
    <cellStyle name="60% - Accent4 3 23 5" xfId="15943" xr:uid="{177B73A5-9753-4B15-83C3-A82F4BDA6182}"/>
    <cellStyle name="60% - Accent4 3 23 5 2" xfId="24796" xr:uid="{ED3C2719-23A9-4B42-9B9A-3EAFD2E2346E}"/>
    <cellStyle name="60% - Accent4 3 23 5 2 2" xfId="53473" xr:uid="{5DB82EA9-EF7F-4835-8BE5-6B8476846E19}"/>
    <cellStyle name="60% - Accent4 3 23 5 3" xfId="44621" xr:uid="{7A26FEC9-C650-4ABF-8B6E-901332D99EDC}"/>
    <cellStyle name="60% - Accent4 3 23 6" xfId="17502" xr:uid="{75C5EF4F-AEB0-48E9-B583-3D3ED36BF8EF}"/>
    <cellStyle name="60% - Accent4 3 23 6 2" xfId="26355" xr:uid="{5E219B7A-00D6-424F-A42B-FA12C9A21F10}"/>
    <cellStyle name="60% - Accent4 3 23 6 2 2" xfId="55032" xr:uid="{E09F365F-DC11-4EA6-BE73-BD15CD0A2B3F}"/>
    <cellStyle name="60% - Accent4 3 23 6 3" xfId="46180" xr:uid="{863FB78A-0090-4F35-B504-6C39D890835C}"/>
    <cellStyle name="60% - Accent4 3 23 7" xfId="10243" xr:uid="{4A25D74D-065E-49CC-B8C2-8382259EE935}"/>
    <cellStyle name="60% - Accent4 3 23 7 2" xfId="27948" xr:uid="{71221D3E-CB1A-4D09-823A-8084179FE699}"/>
    <cellStyle name="60% - Accent4 3 23 7 2 2" xfId="56625" xr:uid="{35E5841C-EA26-41A4-AC91-FD7FBB9A1D5F}"/>
    <cellStyle name="60% - Accent4 3 23 7 3" xfId="38921" xr:uid="{686A56DC-0DFF-45E4-AA1F-EB0EC291FE06}"/>
    <cellStyle name="60% - Accent4 3 23 8" xfId="19096" xr:uid="{9E870A3D-283E-4027-AA31-66278B2FAD56}"/>
    <cellStyle name="60% - Accent4 3 23 8 2" xfId="47773" xr:uid="{311609D3-D75A-4387-8CAC-BA09EF7F3C89}"/>
    <cellStyle name="60% - Accent4 3 23 9" xfId="33216" xr:uid="{FD9D3DD1-5386-4819-87AC-0113C5DC18A9}"/>
    <cellStyle name="60% - Accent4 3 24" xfId="4553" xr:uid="{FD7EEC8C-DA38-4B8C-9FCD-6472030DA414}"/>
    <cellStyle name="60% - Accent4 3 24 2" xfId="5904" xr:uid="{5696D574-C1B2-4131-8462-7ADBC5F7CFC1}"/>
    <cellStyle name="60% - Accent4 3 24 2 2" xfId="11616" xr:uid="{4D871835-501C-410F-B485-B9E439D4D6A3}"/>
    <cellStyle name="60% - Accent4 3 24 2 2 2" xfId="40294" xr:uid="{D74F0B30-6C70-474B-90E0-7D9212AE817C}"/>
    <cellStyle name="60% - Accent4 3 24 2 3" xfId="20469" xr:uid="{EEBD0666-6752-482C-A1BA-679E9730B787}"/>
    <cellStyle name="60% - Accent4 3 24 2 3 2" xfId="49146" xr:uid="{51A32E83-8F97-4A21-9DC1-778130CCA6B5}"/>
    <cellStyle name="60% - Accent4 3 24 2 4" xfId="34589" xr:uid="{EB83FCA4-92BA-4701-961D-879C82B1CE04}"/>
    <cellStyle name="60% - Accent4 3 24 3" xfId="7321" xr:uid="{32E395CD-CC9F-4CFE-8C30-31AFB76C98FC}"/>
    <cellStyle name="60% - Accent4 3 24 3 2" xfId="13033" xr:uid="{C9544B67-C77B-4CA7-AE1D-6D117DB29CFB}"/>
    <cellStyle name="60% - Accent4 3 24 3 2 2" xfId="41711" xr:uid="{09BC9A73-B1A2-4F21-A961-D8944E073D70}"/>
    <cellStyle name="60% - Accent4 3 24 3 3" xfId="21886" xr:uid="{10BEE552-703E-4736-8700-F6CDFD899325}"/>
    <cellStyle name="60% - Accent4 3 24 3 3 2" xfId="50563" xr:uid="{A91811E7-BBAB-4992-85C9-0A5D602C8690}"/>
    <cellStyle name="60% - Accent4 3 24 3 4" xfId="36006" xr:uid="{AFBF84E9-CB61-4541-80A1-A26F6B3782D6}"/>
    <cellStyle name="60% - Accent4 3 24 4" xfId="8738" xr:uid="{F5FDA1F5-E097-4276-B294-2B5E8FE693DE}"/>
    <cellStyle name="60% - Accent4 3 24 4 2" xfId="14450" xr:uid="{0CD06E65-FB8C-4546-8729-0E4105A88F0D}"/>
    <cellStyle name="60% - Accent4 3 24 4 2 2" xfId="43128" xr:uid="{1422CFCD-0603-4856-AB47-F5C7EE0C1E03}"/>
    <cellStyle name="60% - Accent4 3 24 4 3" xfId="23303" xr:uid="{39840FAB-C047-421E-8361-C74C8D53E9C2}"/>
    <cellStyle name="60% - Accent4 3 24 4 3 2" xfId="51980" xr:uid="{1DCD683C-EA6F-4DF5-B57C-5AEAA5935629}"/>
    <cellStyle name="60% - Accent4 3 24 4 4" xfId="37423" xr:uid="{E4473B34-A31E-417C-856D-571A0EC0A735}"/>
    <cellStyle name="60% - Accent4 3 24 5" xfId="15965" xr:uid="{F95FDC94-B833-42B9-A017-0A98D35F8B32}"/>
    <cellStyle name="60% - Accent4 3 24 5 2" xfId="24818" xr:uid="{5B2D9563-6FA9-46DD-A7B7-60D62D46D20B}"/>
    <cellStyle name="60% - Accent4 3 24 5 2 2" xfId="53495" xr:uid="{00D0D32D-26B2-4A05-A828-23C8FAE04049}"/>
    <cellStyle name="60% - Accent4 3 24 5 3" xfId="44643" xr:uid="{9A94ED21-CD51-40ED-BD6E-B0C344C7C99B}"/>
    <cellStyle name="60% - Accent4 3 24 6" xfId="17524" xr:uid="{DFDEB699-E521-437B-8781-E4A992831D89}"/>
    <cellStyle name="60% - Accent4 3 24 6 2" xfId="26377" xr:uid="{AF2ABB1C-364E-4C7D-AB56-F4E08E3CDF19}"/>
    <cellStyle name="60% - Accent4 3 24 6 2 2" xfId="55054" xr:uid="{08A5B7ED-D748-4285-832E-D3172FD1375C}"/>
    <cellStyle name="60% - Accent4 3 24 6 3" xfId="46202" xr:uid="{4393E514-695F-4E0C-9AB0-D93425061F9F}"/>
    <cellStyle name="60% - Accent4 3 24 7" xfId="10265" xr:uid="{6B8B54FD-3B9B-4832-A740-D09A5FC52308}"/>
    <cellStyle name="60% - Accent4 3 24 7 2" xfId="27970" xr:uid="{8FC9FF19-9877-4B55-8052-5E52CF504BAE}"/>
    <cellStyle name="60% - Accent4 3 24 7 2 2" xfId="56647" xr:uid="{6C5F0C68-2E59-4DE4-BEF5-8032F9F3E014}"/>
    <cellStyle name="60% - Accent4 3 24 7 3" xfId="38943" xr:uid="{E217B848-0918-4A94-8A4C-71ADD197C353}"/>
    <cellStyle name="60% - Accent4 3 24 8" xfId="19118" xr:uid="{64E3943A-77F8-4535-AA19-B6FAE7140270}"/>
    <cellStyle name="60% - Accent4 3 24 8 2" xfId="47795" xr:uid="{4FD60834-9750-4FCA-8622-49E4052512A1}"/>
    <cellStyle name="60% - Accent4 3 24 9" xfId="33238" xr:uid="{D4772DC5-1776-4D1A-9990-7EA633CE4F94}"/>
    <cellStyle name="60% - Accent4 3 25" xfId="4575" xr:uid="{8BE4308D-3A24-4A40-93C2-F2CE3AC939F8}"/>
    <cellStyle name="60% - Accent4 3 25 2" xfId="5926" xr:uid="{90689E0F-72D8-4D76-80E2-4354FFECD368}"/>
    <cellStyle name="60% - Accent4 3 25 2 2" xfId="11638" xr:uid="{393687B0-33BA-4B51-9C0C-27C5CDB4B6EA}"/>
    <cellStyle name="60% - Accent4 3 25 2 2 2" xfId="40316" xr:uid="{EEA44239-7DEA-4E22-8F7B-46AD9017B956}"/>
    <cellStyle name="60% - Accent4 3 25 2 3" xfId="20491" xr:uid="{ACF785CF-75DC-4BEA-9F16-30750564C716}"/>
    <cellStyle name="60% - Accent4 3 25 2 3 2" xfId="49168" xr:uid="{C370B7AE-29CB-41E7-84DE-CC7D331E5554}"/>
    <cellStyle name="60% - Accent4 3 25 2 4" xfId="34611" xr:uid="{E6000B81-F8C9-4ED7-950E-D9EC7C1EC538}"/>
    <cellStyle name="60% - Accent4 3 25 3" xfId="7343" xr:uid="{5DCEE692-FEDC-4F6E-BE60-3B08FE1D5BEE}"/>
    <cellStyle name="60% - Accent4 3 25 3 2" xfId="13055" xr:uid="{DF0E2514-F446-4500-B676-133FFE2A85A1}"/>
    <cellStyle name="60% - Accent4 3 25 3 2 2" xfId="41733" xr:uid="{3151ECF1-3951-4FA2-B63A-806DD192FE32}"/>
    <cellStyle name="60% - Accent4 3 25 3 3" xfId="21908" xr:uid="{86BC8E50-9133-43E1-9125-E6AF822B822A}"/>
    <cellStyle name="60% - Accent4 3 25 3 3 2" xfId="50585" xr:uid="{79603ECE-82AC-41A9-8A90-CEFC67854199}"/>
    <cellStyle name="60% - Accent4 3 25 3 4" xfId="36028" xr:uid="{9C41472A-2FDA-4681-8004-6B3DDA0B4BF8}"/>
    <cellStyle name="60% - Accent4 3 25 4" xfId="8760" xr:uid="{9A824E92-E6DE-42D1-AD88-F7F91AF5821E}"/>
    <cellStyle name="60% - Accent4 3 25 4 2" xfId="14472" xr:uid="{4BB6F64C-605B-4A6D-A799-B54453FAE15C}"/>
    <cellStyle name="60% - Accent4 3 25 4 2 2" xfId="43150" xr:uid="{18E879F2-895F-46B0-932C-CD9FEAACE0C7}"/>
    <cellStyle name="60% - Accent4 3 25 4 3" xfId="23325" xr:uid="{609E3E4A-1840-4018-979B-E502855F508E}"/>
    <cellStyle name="60% - Accent4 3 25 4 3 2" xfId="52002" xr:uid="{63E5F33C-2AD9-449E-811A-85BE55FE9B45}"/>
    <cellStyle name="60% - Accent4 3 25 4 4" xfId="37445" xr:uid="{179624F1-5EF5-49C8-A6FA-E0B8CAC9AB16}"/>
    <cellStyle name="60% - Accent4 3 25 5" xfId="15987" xr:uid="{4E76F42F-FB81-4560-92E0-5790228EAA83}"/>
    <cellStyle name="60% - Accent4 3 25 5 2" xfId="24840" xr:uid="{36F6B9DA-2483-4F36-81C8-3BF52694258E}"/>
    <cellStyle name="60% - Accent4 3 25 5 2 2" xfId="53517" xr:uid="{53CFE4CE-7EC9-4C22-BF21-42FD6A38AE48}"/>
    <cellStyle name="60% - Accent4 3 25 5 3" xfId="44665" xr:uid="{EFF16CB2-4A6C-48E6-A905-9EEB833DEDCE}"/>
    <cellStyle name="60% - Accent4 3 25 6" xfId="17546" xr:uid="{4A227494-6B9E-4E60-BDDE-0DBFBADD4B42}"/>
    <cellStyle name="60% - Accent4 3 25 6 2" xfId="26399" xr:uid="{1CE6C01A-C9BB-4D2C-95B4-658881D7CD69}"/>
    <cellStyle name="60% - Accent4 3 25 6 2 2" xfId="55076" xr:uid="{7ACA6E33-11DA-49A9-A491-65C459C6E8F1}"/>
    <cellStyle name="60% - Accent4 3 25 6 3" xfId="46224" xr:uid="{B164EA9E-807E-44AB-9587-37CC22189C1A}"/>
    <cellStyle name="60% - Accent4 3 25 7" xfId="10287" xr:uid="{C32E0606-837A-4772-B660-04B40B4FA83B}"/>
    <cellStyle name="60% - Accent4 3 25 7 2" xfId="27992" xr:uid="{A9D086E9-7312-48A4-B4F0-503FE56FABDB}"/>
    <cellStyle name="60% - Accent4 3 25 7 2 2" xfId="56669" xr:uid="{5F18105F-85FC-4DCB-9510-559F75A291A2}"/>
    <cellStyle name="60% - Accent4 3 25 7 3" xfId="38965" xr:uid="{9877DF10-3924-4116-A159-F836511F6906}"/>
    <cellStyle name="60% - Accent4 3 25 8" xfId="19140" xr:uid="{76FB13F1-F583-48C8-9370-3F985B78E6BD}"/>
    <cellStyle name="60% - Accent4 3 25 8 2" xfId="47817" xr:uid="{853D4F30-547C-4547-8EF3-A9EFA705EB2C}"/>
    <cellStyle name="60% - Accent4 3 25 9" xfId="33260" xr:uid="{8CBBC0F1-0EAA-4D21-9057-2EDF0B4A8772}"/>
    <cellStyle name="60% - Accent4 3 26" xfId="4597" xr:uid="{B0E31218-9D53-4A92-93C3-03EC51A3FE05}"/>
    <cellStyle name="60% - Accent4 3 26 2" xfId="5948" xr:uid="{ED2DEF40-4037-4247-8E87-52F5DDAE5033}"/>
    <cellStyle name="60% - Accent4 3 26 2 2" xfId="11660" xr:uid="{650B1CD0-6FA0-4B44-AEA0-B912BC378F64}"/>
    <cellStyle name="60% - Accent4 3 26 2 2 2" xfId="40338" xr:uid="{8737E5AE-C378-46A7-9E6A-90DD8FBBD41E}"/>
    <cellStyle name="60% - Accent4 3 26 2 3" xfId="20513" xr:uid="{5E21032D-9E38-4DE7-BE47-890D22BE2C0F}"/>
    <cellStyle name="60% - Accent4 3 26 2 3 2" xfId="49190" xr:uid="{F9559861-47F0-4AAD-9577-262EA968D307}"/>
    <cellStyle name="60% - Accent4 3 26 2 4" xfId="34633" xr:uid="{60BF46C2-8420-411E-A2A0-F7A2A82410E2}"/>
    <cellStyle name="60% - Accent4 3 26 3" xfId="7365" xr:uid="{F4325F9E-E8E1-4E91-B34A-2EAA05DCB7F5}"/>
    <cellStyle name="60% - Accent4 3 26 3 2" xfId="13077" xr:uid="{C83D96AE-E9BB-49E4-BA05-9F026B049E60}"/>
    <cellStyle name="60% - Accent4 3 26 3 2 2" xfId="41755" xr:uid="{799B5A82-4B41-43D6-A674-016A090692E2}"/>
    <cellStyle name="60% - Accent4 3 26 3 3" xfId="21930" xr:uid="{4DAF928A-B44A-4028-9662-348F57E2747C}"/>
    <cellStyle name="60% - Accent4 3 26 3 3 2" xfId="50607" xr:uid="{5A8145F2-C93D-47C1-8D0A-D4646B14021A}"/>
    <cellStyle name="60% - Accent4 3 26 3 4" xfId="36050" xr:uid="{1CADDCD1-6078-4C21-B3EE-00B332CA3B16}"/>
    <cellStyle name="60% - Accent4 3 26 4" xfId="8782" xr:uid="{A3CAE988-6434-412F-B3BD-BB939C091344}"/>
    <cellStyle name="60% - Accent4 3 26 4 2" xfId="14494" xr:uid="{2AF5B734-C190-4222-9489-B309328DA279}"/>
    <cellStyle name="60% - Accent4 3 26 4 2 2" xfId="43172" xr:uid="{94C0E8B5-F0FA-4972-859C-30A8B3A0C4FE}"/>
    <cellStyle name="60% - Accent4 3 26 4 3" xfId="23347" xr:uid="{42963C7C-8ECE-4E37-A453-EC56EFFA59F5}"/>
    <cellStyle name="60% - Accent4 3 26 4 3 2" xfId="52024" xr:uid="{72B29980-F798-4E95-9B8B-2EB4D5DF2AA7}"/>
    <cellStyle name="60% - Accent4 3 26 4 4" xfId="37467" xr:uid="{875A597C-BF62-4A2B-A04A-F395D72E89B5}"/>
    <cellStyle name="60% - Accent4 3 26 5" xfId="16009" xr:uid="{6538F42B-D0F2-45B6-85B0-9A0773109376}"/>
    <cellStyle name="60% - Accent4 3 26 5 2" xfId="24862" xr:uid="{A98EA02A-D23C-496C-8036-50BA5B4F0871}"/>
    <cellStyle name="60% - Accent4 3 26 5 2 2" xfId="53539" xr:uid="{33258530-97C1-4CAE-86D5-A17313F33257}"/>
    <cellStyle name="60% - Accent4 3 26 5 3" xfId="44687" xr:uid="{06A0F1AB-4801-4E71-AC92-5DC0731A944A}"/>
    <cellStyle name="60% - Accent4 3 26 6" xfId="17568" xr:uid="{FDF5A7DD-A0B0-4D1C-A364-9D852689DAA3}"/>
    <cellStyle name="60% - Accent4 3 26 6 2" xfId="26421" xr:uid="{DBF8C8E4-23F8-42D2-AA91-E814B01D1013}"/>
    <cellStyle name="60% - Accent4 3 26 6 2 2" xfId="55098" xr:uid="{F520D956-2CA7-426A-B611-15BBE81EF896}"/>
    <cellStyle name="60% - Accent4 3 26 6 3" xfId="46246" xr:uid="{CE79269C-E621-4493-8AE6-930594CAA542}"/>
    <cellStyle name="60% - Accent4 3 26 7" xfId="10309" xr:uid="{9008294F-7224-47AC-AAC7-06094A835421}"/>
    <cellStyle name="60% - Accent4 3 26 7 2" xfId="28014" xr:uid="{528A05A6-24E1-430C-8BB3-9B5E16ECBC99}"/>
    <cellStyle name="60% - Accent4 3 26 7 2 2" xfId="56691" xr:uid="{A9067E57-8CEF-4F93-AE43-45490A38B95E}"/>
    <cellStyle name="60% - Accent4 3 26 7 3" xfId="38987" xr:uid="{EE98E266-862A-44EC-9337-B46332B79CB6}"/>
    <cellStyle name="60% - Accent4 3 26 8" xfId="19162" xr:uid="{EF17F3D3-6E73-4A14-BED7-340CCBBA2754}"/>
    <cellStyle name="60% - Accent4 3 26 8 2" xfId="47839" xr:uid="{48C824AB-8DAC-4358-A8D4-9E8A28415D2D}"/>
    <cellStyle name="60% - Accent4 3 26 9" xfId="33282" xr:uid="{0BF22E48-C50F-4BA4-ADD9-CC6DE78CE454}"/>
    <cellStyle name="60% - Accent4 3 27" xfId="4619" xr:uid="{9BB6BB5F-0114-4324-8333-2CED89BA814E}"/>
    <cellStyle name="60% - Accent4 3 27 2" xfId="5970" xr:uid="{698C6B6D-AF6F-475C-BC24-ADEBDD0F7BCF}"/>
    <cellStyle name="60% - Accent4 3 27 2 2" xfId="11682" xr:uid="{E07E51A0-2CC3-4675-B4DE-2D7A80579E50}"/>
    <cellStyle name="60% - Accent4 3 27 2 2 2" xfId="40360" xr:uid="{CEC03B0E-EF0F-4C82-AC49-DD937506FABA}"/>
    <cellStyle name="60% - Accent4 3 27 2 3" xfId="20535" xr:uid="{DC7163DB-1685-4F90-8B07-B5B2FDD039A2}"/>
    <cellStyle name="60% - Accent4 3 27 2 3 2" xfId="49212" xr:uid="{63381123-1CF9-4C08-95E8-B33ADF712289}"/>
    <cellStyle name="60% - Accent4 3 27 2 4" xfId="34655" xr:uid="{65B6E0BE-1C2B-4A2F-89DE-7D7D3150D793}"/>
    <cellStyle name="60% - Accent4 3 27 3" xfId="7387" xr:uid="{42C46A06-243A-4731-9E26-926166C80EF6}"/>
    <cellStyle name="60% - Accent4 3 27 3 2" xfId="13099" xr:uid="{413ADD76-C050-4A71-B107-C07406DC7B8F}"/>
    <cellStyle name="60% - Accent4 3 27 3 2 2" xfId="41777" xr:uid="{4FE4BB21-253C-4ACF-82DC-E91C2058A41E}"/>
    <cellStyle name="60% - Accent4 3 27 3 3" xfId="21952" xr:uid="{9D0F4852-1B80-470B-B3E6-EA1AF04DEBD2}"/>
    <cellStyle name="60% - Accent4 3 27 3 3 2" xfId="50629" xr:uid="{6D690D9C-4614-4A92-914B-638FEF0D52AB}"/>
    <cellStyle name="60% - Accent4 3 27 3 4" xfId="36072" xr:uid="{BDD0D82A-5D55-4735-AC98-0BFA54EB5037}"/>
    <cellStyle name="60% - Accent4 3 27 4" xfId="8804" xr:uid="{B2738808-64FC-4F07-8819-40504C9674C8}"/>
    <cellStyle name="60% - Accent4 3 27 4 2" xfId="14516" xr:uid="{7ABD1C10-D135-4AE9-B994-E71FD5429A12}"/>
    <cellStyle name="60% - Accent4 3 27 4 2 2" xfId="43194" xr:uid="{8E55A070-1A98-43F2-BC11-869707ED542B}"/>
    <cellStyle name="60% - Accent4 3 27 4 3" xfId="23369" xr:uid="{492B15BB-ABA0-4751-961A-3EE61A3C11A3}"/>
    <cellStyle name="60% - Accent4 3 27 4 3 2" xfId="52046" xr:uid="{F205E313-23E0-41CC-B3F8-FAD7A8C874F6}"/>
    <cellStyle name="60% - Accent4 3 27 4 4" xfId="37489" xr:uid="{5769E045-28A1-461A-A3FD-E43D306EA7BD}"/>
    <cellStyle name="60% - Accent4 3 27 5" xfId="16031" xr:uid="{4BA02F31-1B16-4C09-ABD7-8F5FB9FE2363}"/>
    <cellStyle name="60% - Accent4 3 27 5 2" xfId="24884" xr:uid="{018F63A5-1168-41B8-873A-54701F89D479}"/>
    <cellStyle name="60% - Accent4 3 27 5 2 2" xfId="53561" xr:uid="{783C511C-EDAC-44C9-A176-58DB3DB46FA3}"/>
    <cellStyle name="60% - Accent4 3 27 5 3" xfId="44709" xr:uid="{43A7171F-3452-48FB-91C6-175E56ECAC93}"/>
    <cellStyle name="60% - Accent4 3 27 6" xfId="17590" xr:uid="{3C0D4C1A-A05E-4E9B-AD20-AEB48EC7EA1A}"/>
    <cellStyle name="60% - Accent4 3 27 6 2" xfId="26443" xr:uid="{06C18D9F-CE1B-45CC-893E-2A85A869203B}"/>
    <cellStyle name="60% - Accent4 3 27 6 2 2" xfId="55120" xr:uid="{292E7EA7-73E4-4E08-A462-A3C4E99E7E6A}"/>
    <cellStyle name="60% - Accent4 3 27 6 3" xfId="46268" xr:uid="{D35F37DA-CA08-4AD8-958B-535A4D6766CD}"/>
    <cellStyle name="60% - Accent4 3 27 7" xfId="10331" xr:uid="{9AB464E0-5379-4968-BEFF-8A2AB2A4C254}"/>
    <cellStyle name="60% - Accent4 3 27 7 2" xfId="28036" xr:uid="{B4605C98-4162-4EA6-A297-C819AD645C68}"/>
    <cellStyle name="60% - Accent4 3 27 7 2 2" xfId="56713" xr:uid="{A258A3B3-C6AD-4E62-AA55-9FD332FB4341}"/>
    <cellStyle name="60% - Accent4 3 27 7 3" xfId="39009" xr:uid="{90AA5988-8793-4771-8CFC-FFF505237478}"/>
    <cellStyle name="60% - Accent4 3 27 8" xfId="19184" xr:uid="{09579134-64CC-40DA-A5B9-F141A64A7559}"/>
    <cellStyle name="60% - Accent4 3 27 8 2" xfId="47861" xr:uid="{1D60E5AD-CC80-478F-BCF3-1D31A47379B8}"/>
    <cellStyle name="60% - Accent4 3 27 9" xfId="33304" xr:uid="{168C03D3-8DF8-4988-9034-50E986719660}"/>
    <cellStyle name="60% - Accent4 3 28" xfId="4641" xr:uid="{AEBD8297-6C40-477C-8CF1-0D9355CD7D59}"/>
    <cellStyle name="60% - Accent4 3 28 2" xfId="5992" xr:uid="{7FB1478D-6EA2-4A96-8406-8A8C5BA5AFBE}"/>
    <cellStyle name="60% - Accent4 3 28 2 2" xfId="11704" xr:uid="{DAAE1A74-43F5-4002-BD35-5D2A3A687075}"/>
    <cellStyle name="60% - Accent4 3 28 2 2 2" xfId="40382" xr:uid="{B21C2AD8-05BA-4C4A-A0DA-3B795F013E83}"/>
    <cellStyle name="60% - Accent4 3 28 2 3" xfId="20557" xr:uid="{33E552A3-979F-443A-ABAD-2C53E10BF56C}"/>
    <cellStyle name="60% - Accent4 3 28 2 3 2" xfId="49234" xr:uid="{00B70C11-852A-4477-9D2B-11DE07D8449C}"/>
    <cellStyle name="60% - Accent4 3 28 2 4" xfId="34677" xr:uid="{293D4A7D-3A05-45AB-A2E5-8B53AC41A4A9}"/>
    <cellStyle name="60% - Accent4 3 28 3" xfId="7409" xr:uid="{D4D396B8-8DBA-4ACD-96EF-5C40720D3CCF}"/>
    <cellStyle name="60% - Accent4 3 28 3 2" xfId="13121" xr:uid="{D4076CDA-1023-40EF-B535-5209025042BC}"/>
    <cellStyle name="60% - Accent4 3 28 3 2 2" xfId="41799" xr:uid="{B3213E16-CCD4-4436-89EF-C30ACAD5BCA1}"/>
    <cellStyle name="60% - Accent4 3 28 3 3" xfId="21974" xr:uid="{4D291EC3-6B87-45F2-ABC0-99EA46C56623}"/>
    <cellStyle name="60% - Accent4 3 28 3 3 2" xfId="50651" xr:uid="{2A69809B-49ED-47A2-85B2-A2B5A8977F7B}"/>
    <cellStyle name="60% - Accent4 3 28 3 4" xfId="36094" xr:uid="{39B445A3-A5A5-47CD-A540-76E79569F9C5}"/>
    <cellStyle name="60% - Accent4 3 28 4" xfId="8826" xr:uid="{F76CED18-CDEC-4D43-8D3C-7C0901DA17B0}"/>
    <cellStyle name="60% - Accent4 3 28 4 2" xfId="14538" xr:uid="{B7C9311E-9D23-4E75-8595-7008DA4D4D7A}"/>
    <cellStyle name="60% - Accent4 3 28 4 2 2" xfId="43216" xr:uid="{D3D2225D-C6DB-4ABE-9FB9-82F74C8AA0DD}"/>
    <cellStyle name="60% - Accent4 3 28 4 3" xfId="23391" xr:uid="{414C96D0-221D-4DB1-8CD3-F4069BE940FA}"/>
    <cellStyle name="60% - Accent4 3 28 4 3 2" xfId="52068" xr:uid="{CE0EEC6D-AA09-4279-81B8-88ACF983F7EA}"/>
    <cellStyle name="60% - Accent4 3 28 4 4" xfId="37511" xr:uid="{A17175D4-BA26-4C44-9EAD-A9E733D22ABE}"/>
    <cellStyle name="60% - Accent4 3 28 5" xfId="16053" xr:uid="{57CAC7DE-CDF3-4778-84D8-BD687063E479}"/>
    <cellStyle name="60% - Accent4 3 28 5 2" xfId="24906" xr:uid="{9B8D390B-5E34-43EA-8D66-3E739B8BA360}"/>
    <cellStyle name="60% - Accent4 3 28 5 2 2" xfId="53583" xr:uid="{0729DDF3-FF52-4FEA-80C6-A12123067458}"/>
    <cellStyle name="60% - Accent4 3 28 5 3" xfId="44731" xr:uid="{B7B63221-31CC-4D84-A94A-A3B745FBD8AD}"/>
    <cellStyle name="60% - Accent4 3 28 6" xfId="17612" xr:uid="{6CE35D84-8185-4465-A57C-DE323B64FFD4}"/>
    <cellStyle name="60% - Accent4 3 28 6 2" xfId="26465" xr:uid="{746D0288-18D6-4D52-B5FC-D07353A26A42}"/>
    <cellStyle name="60% - Accent4 3 28 6 2 2" xfId="55142" xr:uid="{7D61C45D-EA5E-48FB-966E-12D413C2C793}"/>
    <cellStyle name="60% - Accent4 3 28 6 3" xfId="46290" xr:uid="{BFF7607E-2D86-4E86-A0E8-1813E9B37852}"/>
    <cellStyle name="60% - Accent4 3 28 7" xfId="10353" xr:uid="{8C4AF09C-3B72-47AC-BA03-024F50C601B6}"/>
    <cellStyle name="60% - Accent4 3 28 7 2" xfId="28058" xr:uid="{27002A9C-2DD2-4257-B99C-619C8EBB3326}"/>
    <cellStyle name="60% - Accent4 3 28 7 2 2" xfId="56735" xr:uid="{81F58DEE-17EF-4ECD-8123-A088139D41A5}"/>
    <cellStyle name="60% - Accent4 3 28 7 3" xfId="39031" xr:uid="{5DA6958A-B04A-46E9-B36A-E4397E8C1C69}"/>
    <cellStyle name="60% - Accent4 3 28 8" xfId="19206" xr:uid="{37D12790-01E5-4E55-AC00-E409E4C96E62}"/>
    <cellStyle name="60% - Accent4 3 28 8 2" xfId="47883" xr:uid="{F85D62CF-AD3D-438F-AC60-FCF4E7A1CF12}"/>
    <cellStyle name="60% - Accent4 3 28 9" xfId="33326" xr:uid="{0A4E64A9-D201-4F33-969B-04ABACCBEFB3}"/>
    <cellStyle name="60% - Accent4 3 29" xfId="4663" xr:uid="{05D49B83-68B3-46C4-AF9C-57B979029A31}"/>
    <cellStyle name="60% - Accent4 3 29 2" xfId="6014" xr:uid="{9750E13D-7268-4141-B633-B91D87EC4B12}"/>
    <cellStyle name="60% - Accent4 3 29 2 2" xfId="11726" xr:uid="{0B1618EF-D9DE-400A-816E-DA59836E974D}"/>
    <cellStyle name="60% - Accent4 3 29 2 2 2" xfId="40404" xr:uid="{A57B328E-B59D-45D0-B56C-D5B5A4936B12}"/>
    <cellStyle name="60% - Accent4 3 29 2 3" xfId="20579" xr:uid="{64B2ABF6-140F-4C2C-AC7F-D4AD9350BED8}"/>
    <cellStyle name="60% - Accent4 3 29 2 3 2" xfId="49256" xr:uid="{D03558F6-AA9A-4D17-97A5-A451A09DE4EB}"/>
    <cellStyle name="60% - Accent4 3 29 2 4" xfId="34699" xr:uid="{2601EC23-6E91-4D5D-951C-1EA0FA588496}"/>
    <cellStyle name="60% - Accent4 3 29 3" xfId="7431" xr:uid="{5F04F6C1-7F75-47B0-9728-A33C599E16DE}"/>
    <cellStyle name="60% - Accent4 3 29 3 2" xfId="13143" xr:uid="{003875E6-8870-4704-A212-535B6606DC5C}"/>
    <cellStyle name="60% - Accent4 3 29 3 2 2" xfId="41821" xr:uid="{4DBFBA09-A666-4FD6-8EB2-3F352E5601E6}"/>
    <cellStyle name="60% - Accent4 3 29 3 3" xfId="21996" xr:uid="{4F9214D8-D77C-49EB-8DB9-389082609B5A}"/>
    <cellStyle name="60% - Accent4 3 29 3 3 2" xfId="50673" xr:uid="{00579434-A0BE-4EDD-B19D-36D9F556F5E1}"/>
    <cellStyle name="60% - Accent4 3 29 3 4" xfId="36116" xr:uid="{7078BB66-B3BE-4248-9351-7FEA250C4D10}"/>
    <cellStyle name="60% - Accent4 3 29 4" xfId="8848" xr:uid="{CE9C95A9-074B-41DC-B8CE-FC58F6E10EB3}"/>
    <cellStyle name="60% - Accent4 3 29 4 2" xfId="14560" xr:uid="{BA9B7763-4B00-4888-BE43-8D2671D7EF3D}"/>
    <cellStyle name="60% - Accent4 3 29 4 2 2" xfId="43238" xr:uid="{05B01A6E-B827-438A-90CC-7DBFBF92C486}"/>
    <cellStyle name="60% - Accent4 3 29 4 3" xfId="23413" xr:uid="{F89C3023-7795-4FDB-AB69-5AFB8C956836}"/>
    <cellStyle name="60% - Accent4 3 29 4 3 2" xfId="52090" xr:uid="{8FC4E68C-B5C6-4732-AAFA-17407EE15D58}"/>
    <cellStyle name="60% - Accent4 3 29 4 4" xfId="37533" xr:uid="{4DC19204-0127-401A-BFEF-73841A25A585}"/>
    <cellStyle name="60% - Accent4 3 29 5" xfId="16075" xr:uid="{D775F420-C879-4B0A-BE6E-1805617DC577}"/>
    <cellStyle name="60% - Accent4 3 29 5 2" xfId="24928" xr:uid="{95ACD838-B85D-4DDA-97B6-E71D62CAE9FF}"/>
    <cellStyle name="60% - Accent4 3 29 5 2 2" xfId="53605" xr:uid="{AA26A7E1-39B0-40CB-B1B9-DD8F8E971BBB}"/>
    <cellStyle name="60% - Accent4 3 29 5 3" xfId="44753" xr:uid="{0DA5DD3B-D283-4819-AB46-4619516FDA3C}"/>
    <cellStyle name="60% - Accent4 3 29 6" xfId="17634" xr:uid="{F493712C-6F95-432A-921C-89B2E72687BC}"/>
    <cellStyle name="60% - Accent4 3 29 6 2" xfId="26487" xr:uid="{480198AD-E260-48DB-99F4-F4C500571924}"/>
    <cellStyle name="60% - Accent4 3 29 6 2 2" xfId="55164" xr:uid="{A5A3F919-E9EC-4D95-8FB3-F645C607B734}"/>
    <cellStyle name="60% - Accent4 3 29 6 3" xfId="46312" xr:uid="{7E5ED34F-5C6D-4994-B9AA-2F0645EA993C}"/>
    <cellStyle name="60% - Accent4 3 29 7" xfId="10375" xr:uid="{37FE81A8-F4A0-461D-8DB9-BC6B157ACD9A}"/>
    <cellStyle name="60% - Accent4 3 29 7 2" xfId="28080" xr:uid="{670C7A27-02D9-42BE-BB0D-07E7E4DE0793}"/>
    <cellStyle name="60% - Accent4 3 29 7 2 2" xfId="56757" xr:uid="{E3D85DBB-342C-4DE4-B320-27F9CE6D35A3}"/>
    <cellStyle name="60% - Accent4 3 29 7 3" xfId="39053" xr:uid="{D44AEA57-A445-4A6B-A335-828393CD640D}"/>
    <cellStyle name="60% - Accent4 3 29 8" xfId="19228" xr:uid="{B5CD878A-6F83-4078-A937-2936A8D38ED5}"/>
    <cellStyle name="60% - Accent4 3 29 8 2" xfId="47905" xr:uid="{B2ECB587-9FBB-47B5-8B60-D4313BF59060}"/>
    <cellStyle name="60% - Accent4 3 29 9" xfId="33348" xr:uid="{80A0713A-C72B-4D6B-8160-A49EFE6E792E}"/>
    <cellStyle name="60% - Accent4 3 3" xfId="286" xr:uid="{3F400CAC-11A5-4ED3-AFC7-65A53368944A}"/>
    <cellStyle name="60% - Accent4 3 3 10" xfId="4091" xr:uid="{82DC14F8-61A6-4283-B593-8E7F76EF0171}"/>
    <cellStyle name="60% - Accent4 3 3 10 2" xfId="32776" xr:uid="{212FA9FD-E950-41E7-8047-430E3798F306}"/>
    <cellStyle name="60% - Accent4 3 3 11" xfId="9803" xr:uid="{984661B8-B7DA-44A8-B27A-3009B24D0803}"/>
    <cellStyle name="60% - Accent4 3 3 11 2" xfId="38481" xr:uid="{070C2030-9CB7-4BFC-ADCA-3FA3AC0D7EDB}"/>
    <cellStyle name="60% - Accent4 3 3 12" xfId="18656" xr:uid="{9BEF0878-99BC-4C5E-A7B8-7BF92E3A586F}"/>
    <cellStyle name="60% - Accent4 3 3 12 2" xfId="47333" xr:uid="{EB33ACCB-99F9-427E-AEFF-CC84928F0BA4}"/>
    <cellStyle name="60% - Accent4 3 3 13" xfId="29200" xr:uid="{17C026C8-202A-4285-B0EB-A9EA0892C100}"/>
    <cellStyle name="60% - Accent4 3 3 2" xfId="361" xr:uid="{A5ECF069-CED0-4112-9889-48FDD1B86C05}"/>
    <cellStyle name="60% - Accent4 3 3 2 2" xfId="2328" xr:uid="{F8C6D6F9-0BBB-43CC-9F76-38EE2744D2E0}"/>
    <cellStyle name="60% - Accent4 3 3 2 2 2" xfId="31068" xr:uid="{E4D91B63-30E9-4E96-AD71-97AC3E579F23}"/>
    <cellStyle name="60% - Accent4 3 3 2 3" xfId="5442" xr:uid="{70C4243D-3CFB-41E4-8235-B14071069C28}"/>
    <cellStyle name="60% - Accent4 3 3 2 3 2" xfId="34127" xr:uid="{FEBC43F7-B438-4343-8BF5-7473A593DA90}"/>
    <cellStyle name="60% - Accent4 3 3 2 4" xfId="11154" xr:uid="{0CB9CA26-02DE-4B3A-AF15-2993A659607A}"/>
    <cellStyle name="60% - Accent4 3 3 2 4 2" xfId="39832" xr:uid="{5B97A5AB-08A6-44D8-938F-3C959F56C7D4}"/>
    <cellStyle name="60% - Accent4 3 3 2 5" xfId="20007" xr:uid="{D0537C68-2601-4101-85A5-8B031303B423}"/>
    <cellStyle name="60% - Accent4 3 3 2 5 2" xfId="48684" xr:uid="{B025DBED-6591-411A-B09D-DEDC6C1F9AC0}"/>
    <cellStyle name="60% - Accent4 3 3 2 6" xfId="29275" xr:uid="{982077F5-075A-44D4-AD8F-9E395EE32A8B}"/>
    <cellStyle name="60% - Accent4 3 3 3" xfId="470" xr:uid="{C09DA564-DE65-484A-8C6F-998C1BB8E065}"/>
    <cellStyle name="60% - Accent4 3 3 3 2" xfId="2424" xr:uid="{C9EC667A-CD4B-40BD-B2FC-C102DAD41F23}"/>
    <cellStyle name="60% - Accent4 3 3 3 2 2" xfId="31164" xr:uid="{12B9BFEB-1205-4D36-8BBB-DC7D1932B44C}"/>
    <cellStyle name="60% - Accent4 3 3 3 3" xfId="6859" xr:uid="{9A9682DF-1161-4B7B-A51F-6F46E539D44C}"/>
    <cellStyle name="60% - Accent4 3 3 3 3 2" xfId="35544" xr:uid="{BB8F221F-E195-4FC5-8E84-FFCB9BA38356}"/>
    <cellStyle name="60% - Accent4 3 3 3 4" xfId="12571" xr:uid="{6AE6A1AF-D65A-49E4-A4CC-3644EE3D896F}"/>
    <cellStyle name="60% - Accent4 3 3 3 4 2" xfId="41249" xr:uid="{4A8D720C-06BC-4CDE-B978-80FFAC84E8E7}"/>
    <cellStyle name="60% - Accent4 3 3 3 5" xfId="21424" xr:uid="{39929F6F-5146-4CA1-AA32-1C3A39136F6D}"/>
    <cellStyle name="60% - Accent4 3 3 3 5 2" xfId="50101" xr:uid="{A7C0FBCC-60C4-4720-A5AF-A8541C67D3E1}"/>
    <cellStyle name="60% - Accent4 3 3 3 6" xfId="29371" xr:uid="{166F17FC-FAEA-46F5-9703-F8273E2AFCD3}"/>
    <cellStyle name="60% - Accent4 3 3 4" xfId="589" xr:uid="{30682A27-2DE5-4D83-B06B-0DBF1A09DC5F}"/>
    <cellStyle name="60% - Accent4 3 3 4 2" xfId="2543" xr:uid="{5D55C392-C6B9-4A55-A124-42DFBD537ADA}"/>
    <cellStyle name="60% - Accent4 3 3 4 2 2" xfId="31283" xr:uid="{CDD31DCA-0041-4CBF-9385-C6FCFF425B30}"/>
    <cellStyle name="60% - Accent4 3 3 4 3" xfId="8276" xr:uid="{ECFD2F34-55EB-4F83-A558-1ED3E6644ABB}"/>
    <cellStyle name="60% - Accent4 3 3 4 3 2" xfId="36961" xr:uid="{BE6E195C-FC72-41CC-808D-21BB774FAC41}"/>
    <cellStyle name="60% - Accent4 3 3 4 4" xfId="13988" xr:uid="{245B4940-517A-4750-9932-5BF83213D878}"/>
    <cellStyle name="60% - Accent4 3 3 4 4 2" xfId="42666" xr:uid="{421D3CD5-8872-49BD-BE48-0F189AC984D2}"/>
    <cellStyle name="60% - Accent4 3 3 4 5" xfId="22841" xr:uid="{7544BF6A-7007-494E-BDAF-BABC72421CAF}"/>
    <cellStyle name="60% - Accent4 3 3 4 5 2" xfId="51518" xr:uid="{D3B3A307-38BA-4B06-9762-3F149A216731}"/>
    <cellStyle name="60% - Accent4 3 3 4 6" xfId="29490" xr:uid="{EC2AC47E-08B2-41D5-8C02-388D04F2154B}"/>
    <cellStyle name="60% - Accent4 3 3 5" xfId="730" xr:uid="{A464DAA2-F07D-42E1-9F74-24EF5F062C7C}"/>
    <cellStyle name="60% - Accent4 3 3 5 2" xfId="2684" xr:uid="{F368AF72-B654-4656-94FE-7F68CB376B88}"/>
    <cellStyle name="60% - Accent4 3 3 5 2 2" xfId="31424" xr:uid="{B47DDE7D-BCA1-440A-9D53-00909D2F0C05}"/>
    <cellStyle name="60% - Accent4 3 3 5 3" xfId="15503" xr:uid="{33553AD1-F020-464C-9AA1-BCA30DE295F0}"/>
    <cellStyle name="60% - Accent4 3 3 5 3 2" xfId="44181" xr:uid="{8109C481-2DE6-4172-B2E8-7F694B9B162C}"/>
    <cellStyle name="60% - Accent4 3 3 5 4" xfId="24356" xr:uid="{A460E974-C61D-44A8-9C4B-9CEBD036B2ED}"/>
    <cellStyle name="60% - Accent4 3 3 5 4 2" xfId="53033" xr:uid="{5BA6F124-71CF-49E9-B698-737F45AFBB3F}"/>
    <cellStyle name="60% - Accent4 3 3 5 5" xfId="29631" xr:uid="{E7BCFFD3-1FCE-4C39-8569-891DAE28442A}"/>
    <cellStyle name="60% - Accent4 3 3 6" xfId="1003" xr:uid="{B1C1181B-E1E2-4983-A773-D7522729B38D}"/>
    <cellStyle name="60% - Accent4 3 3 6 2" xfId="2957" xr:uid="{41422375-A0DE-4018-8498-47A68AB7BA04}"/>
    <cellStyle name="60% - Accent4 3 3 6 2 2" xfId="31697" xr:uid="{7D3C6263-C3D1-4401-903F-596B4A7A55F9}"/>
    <cellStyle name="60% - Accent4 3 3 6 3" xfId="17062" xr:uid="{1D9133A2-9457-4CC5-878F-DA559D5E21D9}"/>
    <cellStyle name="60% - Accent4 3 3 6 3 2" xfId="45740" xr:uid="{AD8A75F8-2EFC-4900-97CA-1406F570A9B6}"/>
    <cellStyle name="60% - Accent4 3 3 6 4" xfId="25915" xr:uid="{2AB43F78-29BD-4241-84D5-DC1119E60CCB}"/>
    <cellStyle name="60% - Accent4 3 3 6 4 2" xfId="54592" xr:uid="{EAB9271B-5050-41CD-A8D8-AE2027D61D7A}"/>
    <cellStyle name="60% - Accent4 3 3 6 5" xfId="29904" xr:uid="{5C5E2D93-92DD-4BDB-AB6A-A8A437A0BF7C}"/>
    <cellStyle name="60% - Accent4 3 3 7" xfId="1298" xr:uid="{C39E3EDD-36AB-4132-8881-A51885337716}"/>
    <cellStyle name="60% - Accent4 3 3 7 2" xfId="3252" xr:uid="{09BE2B5D-C3D1-459D-B575-CCEC812B3E90}"/>
    <cellStyle name="60% - Accent4 3 3 7 2 2" xfId="31992" xr:uid="{060CDAFE-F1E4-4544-A662-4629BA6AF644}"/>
    <cellStyle name="60% - Accent4 3 3 7 3" xfId="27508" xr:uid="{EAC490D3-9910-4B80-A52C-71F810AEA099}"/>
    <cellStyle name="60% - Accent4 3 3 7 3 2" xfId="56185" xr:uid="{F829682E-8355-450A-8D5A-5B775DAC3AE4}"/>
    <cellStyle name="60% - Accent4 3 3 7 4" xfId="30199" xr:uid="{D1AB647A-6C3B-431A-AC19-C8F24E877E9A}"/>
    <cellStyle name="60% - Accent4 3 3 8" xfId="1637" xr:uid="{A699EC6F-D76F-494D-9DDF-A524F48F09F6}"/>
    <cellStyle name="60% - Accent4 3 3 8 2" xfId="3591" xr:uid="{CF3494AB-838F-4990-9878-9800D4A3FC06}"/>
    <cellStyle name="60% - Accent4 3 3 8 2 2" xfId="32331" xr:uid="{5280FC30-BE88-4618-BE89-AE44D760229B}"/>
    <cellStyle name="60% - Accent4 3 3 8 3" xfId="30538" xr:uid="{4032F9C2-8267-48B3-AA08-7167514FA298}"/>
    <cellStyle name="60% - Accent4 3 3 9" xfId="2253" xr:uid="{BB57FEE4-AD0E-40C6-9C22-C14F142C7F21}"/>
    <cellStyle name="60% - Accent4 3 3 9 2" xfId="30993" xr:uid="{6CCBD403-0E59-48CA-B934-FBEC22237911}"/>
    <cellStyle name="60% - Accent4 3 30" xfId="4685" xr:uid="{B9F29DF6-5F94-477A-82F8-7B7F962B1491}"/>
    <cellStyle name="60% - Accent4 3 30 2" xfId="6036" xr:uid="{ABCA1915-1D8E-4F29-8DC9-CAB76F3508D6}"/>
    <cellStyle name="60% - Accent4 3 30 2 2" xfId="11748" xr:uid="{4A6CDA6F-551D-4973-BA85-63230981BD6B}"/>
    <cellStyle name="60% - Accent4 3 30 2 2 2" xfId="40426" xr:uid="{802931C8-B039-4193-B826-A76898D488E4}"/>
    <cellStyle name="60% - Accent4 3 30 2 3" xfId="20601" xr:uid="{D5A4F49F-72BA-4041-BB87-4BA42DD905BC}"/>
    <cellStyle name="60% - Accent4 3 30 2 3 2" xfId="49278" xr:uid="{6E169EC9-E282-4B94-97A4-A2D4722609A4}"/>
    <cellStyle name="60% - Accent4 3 30 2 4" xfId="34721" xr:uid="{22A71ED0-0FF6-406D-8793-86E3F5015592}"/>
    <cellStyle name="60% - Accent4 3 30 3" xfId="7453" xr:uid="{4739891B-F8C3-4EF1-9BFF-0916C0105AB0}"/>
    <cellStyle name="60% - Accent4 3 30 3 2" xfId="13165" xr:uid="{1908E501-D06D-4DE4-9FDF-6368FA4CA83B}"/>
    <cellStyle name="60% - Accent4 3 30 3 2 2" xfId="41843" xr:uid="{6867C842-F0DF-4E9D-A208-52B24496EC38}"/>
    <cellStyle name="60% - Accent4 3 30 3 3" xfId="22018" xr:uid="{A51C374C-C288-4219-9F37-876F7FC08EEA}"/>
    <cellStyle name="60% - Accent4 3 30 3 3 2" xfId="50695" xr:uid="{3646B180-BCB3-4078-9D03-686FEC0AD4DF}"/>
    <cellStyle name="60% - Accent4 3 30 3 4" xfId="36138" xr:uid="{436FBFE9-5411-43CF-807E-61B926CC796B}"/>
    <cellStyle name="60% - Accent4 3 30 4" xfId="8870" xr:uid="{D3723148-97D6-423D-9C4F-8DEBCA331B6C}"/>
    <cellStyle name="60% - Accent4 3 30 4 2" xfId="14582" xr:uid="{A6DDB901-96D6-4102-8FD0-B8060F82B08B}"/>
    <cellStyle name="60% - Accent4 3 30 4 2 2" xfId="43260" xr:uid="{91C7B451-905F-4BEA-92EC-1D2AA7B41D2F}"/>
    <cellStyle name="60% - Accent4 3 30 4 3" xfId="23435" xr:uid="{0A28EB1C-55AE-4354-83DE-6D6F4DE4BFCA}"/>
    <cellStyle name="60% - Accent4 3 30 4 3 2" xfId="52112" xr:uid="{866DCE49-CE08-4484-B972-AE9CEF8EE5AC}"/>
    <cellStyle name="60% - Accent4 3 30 4 4" xfId="37555" xr:uid="{CDD27353-5870-48D2-8663-57E93C580A07}"/>
    <cellStyle name="60% - Accent4 3 30 5" xfId="16097" xr:uid="{B3F84362-497E-41E3-A64C-70C475DDB013}"/>
    <cellStyle name="60% - Accent4 3 30 5 2" xfId="24950" xr:uid="{71DA3D6F-1F21-40A4-8857-AFE26B5D4F89}"/>
    <cellStyle name="60% - Accent4 3 30 5 2 2" xfId="53627" xr:uid="{72F71C35-EDA7-4E5F-988A-1E2C19A29133}"/>
    <cellStyle name="60% - Accent4 3 30 5 3" xfId="44775" xr:uid="{DE5CCE35-601E-40E2-B5F3-C4BBA1B6D90A}"/>
    <cellStyle name="60% - Accent4 3 30 6" xfId="17656" xr:uid="{120F5A3F-8ECF-4CB9-9B78-1AEA4F7A5761}"/>
    <cellStyle name="60% - Accent4 3 30 6 2" xfId="26509" xr:uid="{89E38050-4BDA-4FA0-9D6F-D98C0C0C7938}"/>
    <cellStyle name="60% - Accent4 3 30 6 2 2" xfId="55186" xr:uid="{8D1EAE3D-9F4F-49DE-BFA5-5DA374A7B7FA}"/>
    <cellStyle name="60% - Accent4 3 30 6 3" xfId="46334" xr:uid="{45EEE5F2-5853-4804-B00D-94EF5B7A9624}"/>
    <cellStyle name="60% - Accent4 3 30 7" xfId="10397" xr:uid="{28BFB6BF-4B9C-407D-B992-50C72E232764}"/>
    <cellStyle name="60% - Accent4 3 30 7 2" xfId="28102" xr:uid="{8899748B-919D-4019-B508-1D401A31D257}"/>
    <cellStyle name="60% - Accent4 3 30 7 2 2" xfId="56779" xr:uid="{D0B1A0A8-D6D5-4C50-9E60-25FCC5552AC9}"/>
    <cellStyle name="60% - Accent4 3 30 7 3" xfId="39075" xr:uid="{8049F8B3-30E2-48DE-B073-9C49F5C6F127}"/>
    <cellStyle name="60% - Accent4 3 30 8" xfId="19250" xr:uid="{7216BADD-4918-4B17-AC17-A79B14AD01BA}"/>
    <cellStyle name="60% - Accent4 3 30 8 2" xfId="47927" xr:uid="{EFD0805A-231F-4A9F-BD32-3C7A8D96D923}"/>
    <cellStyle name="60% - Accent4 3 30 9" xfId="33370" xr:uid="{9866B8D2-DF33-46CA-93EC-5180B3B1B994}"/>
    <cellStyle name="60% - Accent4 3 31" xfId="4707" xr:uid="{59AD5BDB-4F21-4CB3-AD16-B9DF75F6FE2A}"/>
    <cellStyle name="60% - Accent4 3 31 2" xfId="6058" xr:uid="{690EC48B-0857-4C22-BE40-04695CA9054A}"/>
    <cellStyle name="60% - Accent4 3 31 2 2" xfId="11770" xr:uid="{1491AF2E-AE10-4E04-BD7E-CAE5F08AAE39}"/>
    <cellStyle name="60% - Accent4 3 31 2 2 2" xfId="40448" xr:uid="{8DB947C0-C5AE-4F50-8E85-FFBFC4310087}"/>
    <cellStyle name="60% - Accent4 3 31 2 3" xfId="20623" xr:uid="{7B5A400A-86F8-41BF-946D-F7C8B3AAEC2B}"/>
    <cellStyle name="60% - Accent4 3 31 2 3 2" xfId="49300" xr:uid="{EFD81719-FAF2-4077-9DCA-CAC4A3966DF7}"/>
    <cellStyle name="60% - Accent4 3 31 2 4" xfId="34743" xr:uid="{FA1592C9-6BA3-4B57-BC8C-CCBA2744212C}"/>
    <cellStyle name="60% - Accent4 3 31 3" xfId="7475" xr:uid="{24DE1C66-C668-42BD-A115-9DFC36B62C64}"/>
    <cellStyle name="60% - Accent4 3 31 3 2" xfId="13187" xr:uid="{4060A4DD-A33B-4438-B7FA-65BC60883FE6}"/>
    <cellStyle name="60% - Accent4 3 31 3 2 2" xfId="41865" xr:uid="{63F6B493-6D30-465D-83F2-EF95741410C0}"/>
    <cellStyle name="60% - Accent4 3 31 3 3" xfId="22040" xr:uid="{0FAA512B-D634-477C-8F00-C164017221FB}"/>
    <cellStyle name="60% - Accent4 3 31 3 3 2" xfId="50717" xr:uid="{2AA21191-8FB1-4F7F-BF26-1C6C7432D310}"/>
    <cellStyle name="60% - Accent4 3 31 3 4" xfId="36160" xr:uid="{3C1E68C3-1FE9-489E-B6D5-DAA468270386}"/>
    <cellStyle name="60% - Accent4 3 31 4" xfId="8892" xr:uid="{EAB0ADB6-7C04-4583-BAF9-FB45265CAB97}"/>
    <cellStyle name="60% - Accent4 3 31 4 2" xfId="14604" xr:uid="{E64568A1-726A-4D13-9C2A-0CFE93C985D0}"/>
    <cellStyle name="60% - Accent4 3 31 4 2 2" xfId="43282" xr:uid="{ECD2FBF7-6C1F-4B91-9B6B-5C992050058E}"/>
    <cellStyle name="60% - Accent4 3 31 4 3" xfId="23457" xr:uid="{43F47548-B7BD-4CEB-A9F5-63B48ACE9C7C}"/>
    <cellStyle name="60% - Accent4 3 31 4 3 2" xfId="52134" xr:uid="{C8CCEA41-C49B-4ED7-8B93-AF5B7C869591}"/>
    <cellStyle name="60% - Accent4 3 31 4 4" xfId="37577" xr:uid="{56B026D6-C349-4CED-A710-6B09DF3E67F8}"/>
    <cellStyle name="60% - Accent4 3 31 5" xfId="16119" xr:uid="{B63B4065-279F-4C76-99B2-3E3C0E0E09B1}"/>
    <cellStyle name="60% - Accent4 3 31 5 2" xfId="24972" xr:uid="{2B3B4D0B-A88D-49C3-BD97-C3E63245382F}"/>
    <cellStyle name="60% - Accent4 3 31 5 2 2" xfId="53649" xr:uid="{1CBC7A8E-B2CC-49F5-80F5-093688C46A0B}"/>
    <cellStyle name="60% - Accent4 3 31 5 3" xfId="44797" xr:uid="{58006137-6E8C-4AA0-A0AB-EF4420E5D45C}"/>
    <cellStyle name="60% - Accent4 3 31 6" xfId="17678" xr:uid="{AF4DCB32-98BD-465A-B6EC-4F802F7497EB}"/>
    <cellStyle name="60% - Accent4 3 31 6 2" xfId="26531" xr:uid="{6126B042-F31F-4385-80F1-98662CAB52DD}"/>
    <cellStyle name="60% - Accent4 3 31 6 2 2" xfId="55208" xr:uid="{5B78A543-B721-4AD7-838A-88199F25F81B}"/>
    <cellStyle name="60% - Accent4 3 31 6 3" xfId="46356" xr:uid="{D7F71DAC-8E1E-499D-8F2A-0765BE288331}"/>
    <cellStyle name="60% - Accent4 3 31 7" xfId="10419" xr:uid="{95BF47EC-DE4E-4529-B7FE-9BA54873647A}"/>
    <cellStyle name="60% - Accent4 3 31 7 2" xfId="28124" xr:uid="{CD937555-02BA-4246-BA16-E18D7AB6643D}"/>
    <cellStyle name="60% - Accent4 3 31 7 2 2" xfId="56801" xr:uid="{B285BA9D-6EDC-4657-9A16-BFB75609B942}"/>
    <cellStyle name="60% - Accent4 3 31 7 3" xfId="39097" xr:uid="{DA258830-1C42-447B-A797-E2468AC33B68}"/>
    <cellStyle name="60% - Accent4 3 31 8" xfId="19272" xr:uid="{41C29E51-BF4E-4158-87FC-270EF35ECD6E}"/>
    <cellStyle name="60% - Accent4 3 31 8 2" xfId="47949" xr:uid="{FE2A1B5D-4299-4A89-A0D1-887CBE9A0D35}"/>
    <cellStyle name="60% - Accent4 3 31 9" xfId="33392" xr:uid="{A497E384-42F6-40F2-A1D5-F55D39C19935}"/>
    <cellStyle name="60% - Accent4 3 32" xfId="4729" xr:uid="{6D6D4732-2A57-4FA6-BBA2-CD0075003E90}"/>
    <cellStyle name="60% - Accent4 3 32 2" xfId="6080" xr:uid="{EC4BC3BC-8782-4C0C-A723-BB0B1B183716}"/>
    <cellStyle name="60% - Accent4 3 32 2 2" xfId="11792" xr:uid="{EFB5EE3F-581C-41A4-80A2-86EF6D14749F}"/>
    <cellStyle name="60% - Accent4 3 32 2 2 2" xfId="40470" xr:uid="{80C8B05C-4A0B-40C4-A70D-671EB4293467}"/>
    <cellStyle name="60% - Accent4 3 32 2 3" xfId="20645" xr:uid="{F3153AFE-5DCD-4400-97FC-E532C5A6D25D}"/>
    <cellStyle name="60% - Accent4 3 32 2 3 2" xfId="49322" xr:uid="{646157F6-33E1-4F60-8B27-1B71DBD36BA1}"/>
    <cellStyle name="60% - Accent4 3 32 2 4" xfId="34765" xr:uid="{E4E71114-8855-493C-8C24-58EAF3B827D9}"/>
    <cellStyle name="60% - Accent4 3 32 3" xfId="7497" xr:uid="{3A5C1BCA-DE1F-442B-B541-71F81AA792E5}"/>
    <cellStyle name="60% - Accent4 3 32 3 2" xfId="13209" xr:uid="{37E14191-3096-4F77-AF5C-247D0D859E49}"/>
    <cellStyle name="60% - Accent4 3 32 3 2 2" xfId="41887" xr:uid="{E6759F1B-7C68-4FB9-948C-814CFFD682AA}"/>
    <cellStyle name="60% - Accent4 3 32 3 3" xfId="22062" xr:uid="{99ACDD99-E690-4CEA-ADB9-81DA84FDB38D}"/>
    <cellStyle name="60% - Accent4 3 32 3 3 2" xfId="50739" xr:uid="{CDC4AD9A-79A4-4453-A290-277130438A34}"/>
    <cellStyle name="60% - Accent4 3 32 3 4" xfId="36182" xr:uid="{36787E4B-5F27-4D1D-8AF0-4DDCA0FE278A}"/>
    <cellStyle name="60% - Accent4 3 32 4" xfId="8914" xr:uid="{B0B18298-4231-4453-8E28-D1610C0A5C15}"/>
    <cellStyle name="60% - Accent4 3 32 4 2" xfId="14626" xr:uid="{D1B565FB-1236-4EEC-A023-030F83D21381}"/>
    <cellStyle name="60% - Accent4 3 32 4 2 2" xfId="43304" xr:uid="{70A8298A-6F04-4CC3-9CB3-A4371CE0CCFE}"/>
    <cellStyle name="60% - Accent4 3 32 4 3" xfId="23479" xr:uid="{D09F64FC-1AF2-4F2F-816B-4441183FCF9F}"/>
    <cellStyle name="60% - Accent4 3 32 4 3 2" xfId="52156" xr:uid="{2C2CAC07-973D-4E0B-A6E0-7FCFDF767A54}"/>
    <cellStyle name="60% - Accent4 3 32 4 4" xfId="37599" xr:uid="{E104E3FD-ABA0-488D-A973-B1D16FF8B980}"/>
    <cellStyle name="60% - Accent4 3 32 5" xfId="16141" xr:uid="{76B0B5DA-E52F-42ED-8AFF-AE04B0B6CB37}"/>
    <cellStyle name="60% - Accent4 3 32 5 2" xfId="24994" xr:uid="{E3ECB722-4EC3-48ED-933A-FB08C6482642}"/>
    <cellStyle name="60% - Accent4 3 32 5 2 2" xfId="53671" xr:uid="{3284F818-0A36-4CA9-A514-5E35B0CD0EC2}"/>
    <cellStyle name="60% - Accent4 3 32 5 3" xfId="44819" xr:uid="{CFD1F3C9-FE2D-4ACB-B6D7-4065F476547B}"/>
    <cellStyle name="60% - Accent4 3 32 6" xfId="17700" xr:uid="{9FA6BC10-CC1F-4975-93D4-EDC1EDCCF892}"/>
    <cellStyle name="60% - Accent4 3 32 6 2" xfId="26553" xr:uid="{7CC571B9-98F8-4171-BD0C-EEF9DD25C3D1}"/>
    <cellStyle name="60% - Accent4 3 32 6 2 2" xfId="55230" xr:uid="{4CE635BB-8ABE-4A9C-881E-EF34519225FD}"/>
    <cellStyle name="60% - Accent4 3 32 6 3" xfId="46378" xr:uid="{CD64971C-4773-46C2-AB6A-32B6B0487211}"/>
    <cellStyle name="60% - Accent4 3 32 7" xfId="10441" xr:uid="{138B2530-10C6-467B-8B46-6863893E8B27}"/>
    <cellStyle name="60% - Accent4 3 32 7 2" xfId="28146" xr:uid="{80E32772-C7ED-4E5C-BF0D-2A4ED545CB69}"/>
    <cellStyle name="60% - Accent4 3 32 7 2 2" xfId="56823" xr:uid="{10B33D1D-CDCE-4F46-A366-9539FF3C0293}"/>
    <cellStyle name="60% - Accent4 3 32 7 3" xfId="39119" xr:uid="{FA11E128-A998-4297-8EC7-0ED4E4F48BA1}"/>
    <cellStyle name="60% - Accent4 3 32 8" xfId="19294" xr:uid="{51DDD794-E87E-4186-8FB8-A76F3BEA6C84}"/>
    <cellStyle name="60% - Accent4 3 32 8 2" xfId="47971" xr:uid="{A8A32346-7351-4924-842A-32AA186ABFF5}"/>
    <cellStyle name="60% - Accent4 3 32 9" xfId="33414" xr:uid="{B9D4B9EF-9004-427B-A1E0-9B142E689768}"/>
    <cellStyle name="60% - Accent4 3 33" xfId="4751" xr:uid="{4DDC6EE7-4490-4EAB-BEFC-8AB8BB3730CD}"/>
    <cellStyle name="60% - Accent4 3 33 2" xfId="6102" xr:uid="{B43D1BC0-8648-4D25-841F-BF106F9789ED}"/>
    <cellStyle name="60% - Accent4 3 33 2 2" xfId="11814" xr:uid="{9885997C-DB54-4756-9E6D-EE16D056B03D}"/>
    <cellStyle name="60% - Accent4 3 33 2 2 2" xfId="40492" xr:uid="{4207AC5F-6577-4DF3-BEA0-C3D0C0CEA1D1}"/>
    <cellStyle name="60% - Accent4 3 33 2 3" xfId="20667" xr:uid="{DB5D55AA-8DB3-4ECA-9E78-0E6F3205FB30}"/>
    <cellStyle name="60% - Accent4 3 33 2 3 2" xfId="49344" xr:uid="{D81F0F6D-D9A2-42F7-BF3E-EDD7CDC2B72E}"/>
    <cellStyle name="60% - Accent4 3 33 2 4" xfId="34787" xr:uid="{D85E516E-258F-43D5-802D-046A3DD4D81F}"/>
    <cellStyle name="60% - Accent4 3 33 3" xfId="7519" xr:uid="{C434C959-F535-4743-B73F-41C8580B8D09}"/>
    <cellStyle name="60% - Accent4 3 33 3 2" xfId="13231" xr:uid="{A7C710D3-5F11-495D-B925-B45F493F13E7}"/>
    <cellStyle name="60% - Accent4 3 33 3 2 2" xfId="41909" xr:uid="{AB26767D-10BA-4473-B6C4-7562B7952667}"/>
    <cellStyle name="60% - Accent4 3 33 3 3" xfId="22084" xr:uid="{FBB348CA-08E2-4F42-BD97-7AD4B88FCC4B}"/>
    <cellStyle name="60% - Accent4 3 33 3 3 2" xfId="50761" xr:uid="{6CB1149B-D1FB-4DC5-939A-876F1019C610}"/>
    <cellStyle name="60% - Accent4 3 33 3 4" xfId="36204" xr:uid="{89B3E659-24FB-49A0-8223-27F1A6AF42D1}"/>
    <cellStyle name="60% - Accent4 3 33 4" xfId="8936" xr:uid="{3742E3FF-4419-4F22-BD1E-9E411A980BFB}"/>
    <cellStyle name="60% - Accent4 3 33 4 2" xfId="14648" xr:uid="{BC9B0166-A8AB-4924-90D9-F40F76675450}"/>
    <cellStyle name="60% - Accent4 3 33 4 2 2" xfId="43326" xr:uid="{7F9AECEF-5347-4A6A-BF95-DE8D14B335BA}"/>
    <cellStyle name="60% - Accent4 3 33 4 3" xfId="23501" xr:uid="{C3EF2204-4473-4F54-B2E7-6A5B1DDE3D27}"/>
    <cellStyle name="60% - Accent4 3 33 4 3 2" xfId="52178" xr:uid="{366A55BB-87D7-49D4-B4F2-72488D954363}"/>
    <cellStyle name="60% - Accent4 3 33 4 4" xfId="37621" xr:uid="{2076A2AA-5759-4019-B44D-628C7583B507}"/>
    <cellStyle name="60% - Accent4 3 33 5" xfId="16163" xr:uid="{329CCB9D-C707-4B0B-A5F8-9D59546F8E3E}"/>
    <cellStyle name="60% - Accent4 3 33 5 2" xfId="25016" xr:uid="{FEB23B4A-919C-4A2D-BAAE-A06A54F9D4DA}"/>
    <cellStyle name="60% - Accent4 3 33 5 2 2" xfId="53693" xr:uid="{23EFF4DD-B73C-42B9-A54B-D1E38DD3B1DB}"/>
    <cellStyle name="60% - Accent4 3 33 5 3" xfId="44841" xr:uid="{7FEB2F74-EE34-4737-8425-9B7EA2829F3E}"/>
    <cellStyle name="60% - Accent4 3 33 6" xfId="17722" xr:uid="{B9DD1F35-69B2-46C9-A422-7A02B22ACEDD}"/>
    <cellStyle name="60% - Accent4 3 33 6 2" xfId="26575" xr:uid="{C7C3B235-8507-4966-B483-64BF83A737BA}"/>
    <cellStyle name="60% - Accent4 3 33 6 2 2" xfId="55252" xr:uid="{2B8AC559-2394-426E-8365-BC4308D81016}"/>
    <cellStyle name="60% - Accent4 3 33 6 3" xfId="46400" xr:uid="{7C83F31C-EF53-4F2A-BEF8-AC05B7CF41AC}"/>
    <cellStyle name="60% - Accent4 3 33 7" xfId="10463" xr:uid="{5F5467B4-6904-4E34-ADC8-AE74A7F3305B}"/>
    <cellStyle name="60% - Accent4 3 33 7 2" xfId="28168" xr:uid="{42F9F5E9-3F13-4D5D-BE01-054D62A63AE4}"/>
    <cellStyle name="60% - Accent4 3 33 7 2 2" xfId="56845" xr:uid="{E9AA09EB-98EF-440A-8CC4-BF5216052215}"/>
    <cellStyle name="60% - Accent4 3 33 7 3" xfId="39141" xr:uid="{11F2BA0C-A0F8-4250-B4C2-B3ACCB2D6999}"/>
    <cellStyle name="60% - Accent4 3 33 8" xfId="19316" xr:uid="{1CC07B90-070A-4AB5-8385-284BAB0A8536}"/>
    <cellStyle name="60% - Accent4 3 33 8 2" xfId="47993" xr:uid="{426D40D0-A9DF-4975-815B-BBF59518AE41}"/>
    <cellStyle name="60% - Accent4 3 33 9" xfId="33436" xr:uid="{D1B55F28-5ABF-42C1-8720-2BF8DEA4A647}"/>
    <cellStyle name="60% - Accent4 3 34" xfId="4773" xr:uid="{D49BCA5E-EDF0-4833-A3E1-CF9131151155}"/>
    <cellStyle name="60% - Accent4 3 34 2" xfId="6124" xr:uid="{6D9F48B2-B320-4C9E-8BD2-18BE9A48C095}"/>
    <cellStyle name="60% - Accent4 3 34 2 2" xfId="11836" xr:uid="{A559C37F-A056-40CD-8465-3E80B3188088}"/>
    <cellStyle name="60% - Accent4 3 34 2 2 2" xfId="40514" xr:uid="{A0504435-3D60-4004-970E-287E0DB4CFBF}"/>
    <cellStyle name="60% - Accent4 3 34 2 3" xfId="20689" xr:uid="{109AB2C2-12C6-4C20-B421-9CC1FDEE3AC1}"/>
    <cellStyle name="60% - Accent4 3 34 2 3 2" xfId="49366" xr:uid="{CA2BDA1A-CBBB-4273-9901-787DC03CB6B2}"/>
    <cellStyle name="60% - Accent4 3 34 2 4" xfId="34809" xr:uid="{2042A9A0-2459-42CA-A64D-BA7B04AE493E}"/>
    <cellStyle name="60% - Accent4 3 34 3" xfId="7541" xr:uid="{0F1D898C-CC83-4EAA-80E2-94DAD110AE1B}"/>
    <cellStyle name="60% - Accent4 3 34 3 2" xfId="13253" xr:uid="{B3F3644D-0D5B-42CE-831F-BFD19436B549}"/>
    <cellStyle name="60% - Accent4 3 34 3 2 2" xfId="41931" xr:uid="{FBD2E278-A8B8-4082-88E4-1E7189484FC5}"/>
    <cellStyle name="60% - Accent4 3 34 3 3" xfId="22106" xr:uid="{94EE997B-9C4D-45E8-A8E9-605F7324E610}"/>
    <cellStyle name="60% - Accent4 3 34 3 3 2" xfId="50783" xr:uid="{C7902C88-9829-4AE0-8F0E-66854D0F00C7}"/>
    <cellStyle name="60% - Accent4 3 34 3 4" xfId="36226" xr:uid="{62A0CC82-27DC-40A1-A744-30EE8D084781}"/>
    <cellStyle name="60% - Accent4 3 34 4" xfId="8958" xr:uid="{19BB04C9-F469-473C-8F1F-4DBAD8B5B8B3}"/>
    <cellStyle name="60% - Accent4 3 34 4 2" xfId="14670" xr:uid="{82354BAA-96FD-495E-A0D2-C1DF4CF16514}"/>
    <cellStyle name="60% - Accent4 3 34 4 2 2" xfId="43348" xr:uid="{054146F7-1CE2-4A67-85CA-498E0B2692DF}"/>
    <cellStyle name="60% - Accent4 3 34 4 3" xfId="23523" xr:uid="{B173B7F7-35C8-4229-A852-2EB32F55FB27}"/>
    <cellStyle name="60% - Accent4 3 34 4 3 2" xfId="52200" xr:uid="{C1A29978-610D-4BDA-914D-932A59188D2B}"/>
    <cellStyle name="60% - Accent4 3 34 4 4" xfId="37643" xr:uid="{3426994F-4026-4C22-BAB8-5E72B73D1B51}"/>
    <cellStyle name="60% - Accent4 3 34 5" xfId="16185" xr:uid="{3A743BDA-1810-4958-B568-2019C3B033C1}"/>
    <cellStyle name="60% - Accent4 3 34 5 2" xfId="25038" xr:uid="{D729185A-9B21-4DB9-9AE1-A7E3AACA7658}"/>
    <cellStyle name="60% - Accent4 3 34 5 2 2" xfId="53715" xr:uid="{02A402BB-58E6-4770-B6D4-76BE7698E092}"/>
    <cellStyle name="60% - Accent4 3 34 5 3" xfId="44863" xr:uid="{46C84D88-B77F-43AF-8E1C-47AAFC808102}"/>
    <cellStyle name="60% - Accent4 3 34 6" xfId="17744" xr:uid="{4FD1C002-9ECC-4E12-BEF3-22E932AEB567}"/>
    <cellStyle name="60% - Accent4 3 34 6 2" xfId="26597" xr:uid="{DA5F4CAC-4740-4FFB-8657-FFD0D622D8FF}"/>
    <cellStyle name="60% - Accent4 3 34 6 2 2" xfId="55274" xr:uid="{1419F5AC-CAFA-4BCA-92CC-A2BEF3C6F7DA}"/>
    <cellStyle name="60% - Accent4 3 34 6 3" xfId="46422" xr:uid="{EAA7E590-8059-41D9-A507-959748C7BAB6}"/>
    <cellStyle name="60% - Accent4 3 34 7" xfId="10485" xr:uid="{4C8BCE4F-300F-4C33-8054-C452EF38A7A5}"/>
    <cellStyle name="60% - Accent4 3 34 7 2" xfId="28190" xr:uid="{9C38D140-D5BB-4107-8D55-F429447738FD}"/>
    <cellStyle name="60% - Accent4 3 34 7 2 2" xfId="56867" xr:uid="{F5100985-6295-48DE-BFAB-5EB248E3B300}"/>
    <cellStyle name="60% - Accent4 3 34 7 3" xfId="39163" xr:uid="{42DDDC94-9ECD-4CCC-937E-FA2BEB4DD2EE}"/>
    <cellStyle name="60% - Accent4 3 34 8" xfId="19338" xr:uid="{B66E2252-3E00-488E-B98C-B3B8662CEF02}"/>
    <cellStyle name="60% - Accent4 3 34 8 2" xfId="48015" xr:uid="{D1191724-23A5-4809-AEEE-46A499AB8667}"/>
    <cellStyle name="60% - Accent4 3 34 9" xfId="33458" xr:uid="{E65CFA09-413A-4630-AAF2-1F6284183753}"/>
    <cellStyle name="60% - Accent4 3 35" xfId="4795" xr:uid="{637E4BBA-E2D4-426D-BB75-0E4DED228166}"/>
    <cellStyle name="60% - Accent4 3 35 2" xfId="6146" xr:uid="{33BBCA4C-9C71-4571-9D1B-899DFBFFF673}"/>
    <cellStyle name="60% - Accent4 3 35 2 2" xfId="11858" xr:uid="{B915A771-01A5-4ABA-B17E-232254559539}"/>
    <cellStyle name="60% - Accent4 3 35 2 2 2" xfId="40536" xr:uid="{D748149A-466B-4406-A411-7C360EC0F002}"/>
    <cellStyle name="60% - Accent4 3 35 2 3" xfId="20711" xr:uid="{3E049B28-CE86-4C36-998A-03DCD5D45098}"/>
    <cellStyle name="60% - Accent4 3 35 2 3 2" xfId="49388" xr:uid="{24186353-BEEC-4546-9653-69B20A45E2E3}"/>
    <cellStyle name="60% - Accent4 3 35 2 4" xfId="34831" xr:uid="{F62377C1-1756-4386-8048-B36771B7B5FC}"/>
    <cellStyle name="60% - Accent4 3 35 3" xfId="7563" xr:uid="{1C9028DE-043B-4CBA-B3B1-C5671F19C21C}"/>
    <cellStyle name="60% - Accent4 3 35 3 2" xfId="13275" xr:uid="{4FA7FEA6-ACFB-47E0-BEEB-90E32D0F1731}"/>
    <cellStyle name="60% - Accent4 3 35 3 2 2" xfId="41953" xr:uid="{DD2C135A-29CD-4E0C-93DA-C11A20B41F8D}"/>
    <cellStyle name="60% - Accent4 3 35 3 3" xfId="22128" xr:uid="{EEE24621-F1B2-448E-97C0-D57DE7B632E8}"/>
    <cellStyle name="60% - Accent4 3 35 3 3 2" xfId="50805" xr:uid="{EDD749FC-FD70-4233-924A-B53C54041EB5}"/>
    <cellStyle name="60% - Accent4 3 35 3 4" xfId="36248" xr:uid="{F67D71BD-0D0D-4E5B-8AAA-2EDA007A1C07}"/>
    <cellStyle name="60% - Accent4 3 35 4" xfId="8980" xr:uid="{5715FB37-8C74-4703-98A8-384F2021A742}"/>
    <cellStyle name="60% - Accent4 3 35 4 2" xfId="14692" xr:uid="{5BF1DD3D-E4DA-4E61-A91A-7178A78A7172}"/>
    <cellStyle name="60% - Accent4 3 35 4 2 2" xfId="43370" xr:uid="{FA96CDC3-6030-4E5C-8805-97F08EC68C84}"/>
    <cellStyle name="60% - Accent4 3 35 4 3" xfId="23545" xr:uid="{D1E87A11-96B8-4331-A160-48B2BCC2F371}"/>
    <cellStyle name="60% - Accent4 3 35 4 3 2" xfId="52222" xr:uid="{16F7AF0B-80CD-439C-9D21-3479D591921F}"/>
    <cellStyle name="60% - Accent4 3 35 4 4" xfId="37665" xr:uid="{F718556C-082F-4FBD-97D9-3EFEA14939B7}"/>
    <cellStyle name="60% - Accent4 3 35 5" xfId="16207" xr:uid="{69D84A60-DC61-45F0-BC51-16FCF79EB84A}"/>
    <cellStyle name="60% - Accent4 3 35 5 2" xfId="25060" xr:uid="{FD1FC4CD-DFA4-49D9-BB32-106FD197979E}"/>
    <cellStyle name="60% - Accent4 3 35 5 2 2" xfId="53737" xr:uid="{4C262F42-6E67-4414-85AA-6EA5A52D6614}"/>
    <cellStyle name="60% - Accent4 3 35 5 3" xfId="44885" xr:uid="{805EF892-798B-4FD5-9655-5EBD9E846BF0}"/>
    <cellStyle name="60% - Accent4 3 35 6" xfId="17766" xr:uid="{6B68DD33-240D-4C5C-AFC2-354D80CD4978}"/>
    <cellStyle name="60% - Accent4 3 35 6 2" xfId="26619" xr:uid="{E372E9BB-5F36-4768-B845-1415C64EF2F0}"/>
    <cellStyle name="60% - Accent4 3 35 6 2 2" xfId="55296" xr:uid="{8D77FC5F-3074-48CA-A0E8-4B82AB9FA638}"/>
    <cellStyle name="60% - Accent4 3 35 6 3" xfId="46444" xr:uid="{1271314F-2834-4F86-9A34-08CD7E0C23A5}"/>
    <cellStyle name="60% - Accent4 3 35 7" xfId="10507" xr:uid="{53DA8E80-E553-4966-8C01-4159DE345FEF}"/>
    <cellStyle name="60% - Accent4 3 35 7 2" xfId="28212" xr:uid="{517F288B-CD3C-4929-99B8-35323BF8012C}"/>
    <cellStyle name="60% - Accent4 3 35 7 2 2" xfId="56889" xr:uid="{B6597B9C-3AD6-4059-8D55-3FDAB254C3C3}"/>
    <cellStyle name="60% - Accent4 3 35 7 3" xfId="39185" xr:uid="{ECE6EA96-3BEC-46D0-8520-C2C263A4C099}"/>
    <cellStyle name="60% - Accent4 3 35 8" xfId="19360" xr:uid="{420FC56A-39D7-4FE6-B1BC-742EE6B36A46}"/>
    <cellStyle name="60% - Accent4 3 35 8 2" xfId="48037" xr:uid="{C0BDF66B-BBFE-4674-ABAC-45E5EA8214E0}"/>
    <cellStyle name="60% - Accent4 3 35 9" xfId="33480" xr:uid="{65FC351B-5836-4690-9F2E-257DB8FD6975}"/>
    <cellStyle name="60% - Accent4 3 36" xfId="4817" xr:uid="{B34AE6A2-C2FB-4C0D-A9EC-2CCCA2D724BA}"/>
    <cellStyle name="60% - Accent4 3 36 2" xfId="6168" xr:uid="{0B61CC89-312E-4202-A11D-65C5FB8DA264}"/>
    <cellStyle name="60% - Accent4 3 36 2 2" xfId="11880" xr:uid="{58B2C6A3-659D-4813-9CE1-1F3E7A4EE14A}"/>
    <cellStyle name="60% - Accent4 3 36 2 2 2" xfId="40558" xr:uid="{869BD060-55BD-4BFE-8A0D-9360BC3CB40F}"/>
    <cellStyle name="60% - Accent4 3 36 2 3" xfId="20733" xr:uid="{E0AE42B0-6E84-45CF-9764-DE6407C96454}"/>
    <cellStyle name="60% - Accent4 3 36 2 3 2" xfId="49410" xr:uid="{A0153E48-1223-443A-820F-19F089096381}"/>
    <cellStyle name="60% - Accent4 3 36 2 4" xfId="34853" xr:uid="{E7EEF6FF-D2BD-49C4-B145-765018BA5CCD}"/>
    <cellStyle name="60% - Accent4 3 36 3" xfId="7585" xr:uid="{FD818D1F-1D5A-41F8-8C23-876962A316C4}"/>
    <cellStyle name="60% - Accent4 3 36 3 2" xfId="13297" xr:uid="{F8859719-7145-4670-AA34-65566162BC54}"/>
    <cellStyle name="60% - Accent4 3 36 3 2 2" xfId="41975" xr:uid="{56B021E6-EB02-4077-A339-6CD323702D24}"/>
    <cellStyle name="60% - Accent4 3 36 3 3" xfId="22150" xr:uid="{8DD196D5-0653-479D-9491-D92F911BBE11}"/>
    <cellStyle name="60% - Accent4 3 36 3 3 2" xfId="50827" xr:uid="{1951810E-7A04-4536-808E-EF82962976ED}"/>
    <cellStyle name="60% - Accent4 3 36 3 4" xfId="36270" xr:uid="{4598D39D-77BE-43AC-84BA-CB7BF5519995}"/>
    <cellStyle name="60% - Accent4 3 36 4" xfId="9002" xr:uid="{24D1F753-6A08-47FF-AF3A-C057006FC7C7}"/>
    <cellStyle name="60% - Accent4 3 36 4 2" xfId="14714" xr:uid="{2634322F-6C95-4BBC-A133-CF6A2147BFB8}"/>
    <cellStyle name="60% - Accent4 3 36 4 2 2" xfId="43392" xr:uid="{FBDB57A6-1F82-429F-BEB4-15994C9EE088}"/>
    <cellStyle name="60% - Accent4 3 36 4 3" xfId="23567" xr:uid="{505D2434-1729-4777-9D87-BE6C800D20A2}"/>
    <cellStyle name="60% - Accent4 3 36 4 3 2" xfId="52244" xr:uid="{7571606C-3463-47A4-ABE7-3C5CB9C55738}"/>
    <cellStyle name="60% - Accent4 3 36 4 4" xfId="37687" xr:uid="{342C3C09-100F-4EF3-A6FE-6E5BF29169CA}"/>
    <cellStyle name="60% - Accent4 3 36 5" xfId="16229" xr:uid="{4FE47100-716D-4C5E-8BA8-A816EFC2C71C}"/>
    <cellStyle name="60% - Accent4 3 36 5 2" xfId="25082" xr:uid="{22660D7B-D7A0-48C6-9C14-B1F751C27AB0}"/>
    <cellStyle name="60% - Accent4 3 36 5 2 2" xfId="53759" xr:uid="{39353DAD-A6E3-4515-9177-A993805C3B44}"/>
    <cellStyle name="60% - Accent4 3 36 5 3" xfId="44907" xr:uid="{F576C863-6BE9-4E9B-9B9A-066F2F6F564B}"/>
    <cellStyle name="60% - Accent4 3 36 6" xfId="17788" xr:uid="{34DA4BE5-E5E0-4860-AAA5-CF7AAF91B7D8}"/>
    <cellStyle name="60% - Accent4 3 36 6 2" xfId="26641" xr:uid="{5E79601B-89B6-4FB0-904A-AD2C9A684575}"/>
    <cellStyle name="60% - Accent4 3 36 6 2 2" xfId="55318" xr:uid="{A6B922AC-5671-4E8E-B594-0B0FF8223141}"/>
    <cellStyle name="60% - Accent4 3 36 6 3" xfId="46466" xr:uid="{07A779ED-5931-4A34-A0B1-C28336AFAAF0}"/>
    <cellStyle name="60% - Accent4 3 36 7" xfId="10529" xr:uid="{00860A56-9B1C-40DF-946F-AD459CDAE58D}"/>
    <cellStyle name="60% - Accent4 3 36 7 2" xfId="28234" xr:uid="{06EC852A-2B36-419B-9A7B-36C8986E9E6B}"/>
    <cellStyle name="60% - Accent4 3 36 7 2 2" xfId="56911" xr:uid="{3BD5655D-AA9B-4122-BA24-E49A870C3FE3}"/>
    <cellStyle name="60% - Accent4 3 36 7 3" xfId="39207" xr:uid="{DAE966D8-7691-48D0-ADE4-BCB6216951E4}"/>
    <cellStyle name="60% - Accent4 3 36 8" xfId="19382" xr:uid="{A4711CE7-83D9-40E8-B4FA-F4B1A2CA95FC}"/>
    <cellStyle name="60% - Accent4 3 36 8 2" xfId="48059" xr:uid="{E9675CB1-2516-4647-978F-D072ABDD31B1}"/>
    <cellStyle name="60% - Accent4 3 36 9" xfId="33502" xr:uid="{55970AB1-2F4A-4A65-A5DA-CCFF088E5215}"/>
    <cellStyle name="60% - Accent4 3 37" xfId="4839" xr:uid="{37B018A0-DB8B-4680-A0E3-32C5136D6A2A}"/>
    <cellStyle name="60% - Accent4 3 37 2" xfId="6190" xr:uid="{99130619-78AE-40B0-A04B-8CC0DCDBBADF}"/>
    <cellStyle name="60% - Accent4 3 37 2 2" xfId="11902" xr:uid="{C6C55D33-F545-4F1A-B0EB-4DEA5362FDD6}"/>
    <cellStyle name="60% - Accent4 3 37 2 2 2" xfId="40580" xr:uid="{6B00DA28-0519-4B02-974F-44DCA72EBA92}"/>
    <cellStyle name="60% - Accent4 3 37 2 3" xfId="20755" xr:uid="{5B67C321-C04B-4719-8179-A44966A5270F}"/>
    <cellStyle name="60% - Accent4 3 37 2 3 2" xfId="49432" xr:uid="{D3F7A12D-98AD-467E-93AA-74B527EC29F5}"/>
    <cellStyle name="60% - Accent4 3 37 2 4" xfId="34875" xr:uid="{4F3324F7-B074-4DB1-A940-2CC5BE7E2C2E}"/>
    <cellStyle name="60% - Accent4 3 37 3" xfId="7607" xr:uid="{AE5811B9-9A17-4B88-A64A-390DE4BDFA18}"/>
    <cellStyle name="60% - Accent4 3 37 3 2" xfId="13319" xr:uid="{75E33A80-9368-400B-B3D1-B98777ED6287}"/>
    <cellStyle name="60% - Accent4 3 37 3 2 2" xfId="41997" xr:uid="{695C1E27-BC5D-450B-8068-1CE043C907D1}"/>
    <cellStyle name="60% - Accent4 3 37 3 3" xfId="22172" xr:uid="{F26BFECA-6895-452E-9E77-D6A99942BB0B}"/>
    <cellStyle name="60% - Accent4 3 37 3 3 2" xfId="50849" xr:uid="{85839D36-A48A-45E0-8EE0-1DC1E6F3D4A9}"/>
    <cellStyle name="60% - Accent4 3 37 3 4" xfId="36292" xr:uid="{7F9468D6-CA9C-4992-A559-9E2FDEB81C23}"/>
    <cellStyle name="60% - Accent4 3 37 4" xfId="9024" xr:uid="{1E73712A-AC91-4995-9ACB-BF41F0944FC6}"/>
    <cellStyle name="60% - Accent4 3 37 4 2" xfId="14736" xr:uid="{601D5E47-1662-453B-BBB7-F2E02B77AEBD}"/>
    <cellStyle name="60% - Accent4 3 37 4 2 2" xfId="43414" xr:uid="{0CF45154-97F9-49F7-A766-AA9077AB6FDB}"/>
    <cellStyle name="60% - Accent4 3 37 4 3" xfId="23589" xr:uid="{C4F6D5A6-307B-48E3-A8EF-79101FCB6F66}"/>
    <cellStyle name="60% - Accent4 3 37 4 3 2" xfId="52266" xr:uid="{4337B545-FB39-4223-A292-EA84CA502A85}"/>
    <cellStyle name="60% - Accent4 3 37 4 4" xfId="37709" xr:uid="{3D47D722-316E-4298-8853-1783AA7C2970}"/>
    <cellStyle name="60% - Accent4 3 37 5" xfId="16251" xr:uid="{900C26E7-BAB1-4537-93FB-53D576459E79}"/>
    <cellStyle name="60% - Accent4 3 37 5 2" xfId="25104" xr:uid="{03DEEA15-697C-4F13-AA23-D718696ED1A9}"/>
    <cellStyle name="60% - Accent4 3 37 5 2 2" xfId="53781" xr:uid="{D44D0D2D-AFC6-45B0-8A2E-9A0DAE1F246B}"/>
    <cellStyle name="60% - Accent4 3 37 5 3" xfId="44929" xr:uid="{8E98D8D3-E0FD-45E4-AAB9-32E98235A3CD}"/>
    <cellStyle name="60% - Accent4 3 37 6" xfId="17810" xr:uid="{BEECF186-6DF1-4866-8D74-DB50756C9617}"/>
    <cellStyle name="60% - Accent4 3 37 6 2" xfId="26663" xr:uid="{FB0347BD-0B28-4DF0-A416-6D398927B44D}"/>
    <cellStyle name="60% - Accent4 3 37 6 2 2" xfId="55340" xr:uid="{792ADC86-5C74-4F71-BEEF-B0C1F5AC9203}"/>
    <cellStyle name="60% - Accent4 3 37 6 3" xfId="46488" xr:uid="{9240B0EF-DC6C-4AC7-98EA-8A6F17E6E890}"/>
    <cellStyle name="60% - Accent4 3 37 7" xfId="10551" xr:uid="{72F96524-890E-4977-B892-EF3AB4E716E3}"/>
    <cellStyle name="60% - Accent4 3 37 7 2" xfId="28256" xr:uid="{9FB50C67-FD74-4BE3-BDC5-C04A0DBB32F8}"/>
    <cellStyle name="60% - Accent4 3 37 7 2 2" xfId="56933" xr:uid="{C9CEF795-DF35-4E9F-AB46-341641334010}"/>
    <cellStyle name="60% - Accent4 3 37 7 3" xfId="39229" xr:uid="{DB6B2A15-DF7B-4FC1-AEEF-DE95062C8F28}"/>
    <cellStyle name="60% - Accent4 3 37 8" xfId="19404" xr:uid="{1D354859-FEE7-4968-BE49-CE8086C08F06}"/>
    <cellStyle name="60% - Accent4 3 37 8 2" xfId="48081" xr:uid="{F34B35F3-968E-41FD-8C54-13429F2F0614}"/>
    <cellStyle name="60% - Accent4 3 37 9" xfId="33524" xr:uid="{CD0A4424-F0AB-474D-8D23-5735FDA886E2}"/>
    <cellStyle name="60% - Accent4 3 38" xfId="4861" xr:uid="{DD7B6E90-C390-4CFE-9EC7-4312C1F0D2E6}"/>
    <cellStyle name="60% - Accent4 3 38 2" xfId="6212" xr:uid="{09461098-29B7-4E7E-A397-58501B87D349}"/>
    <cellStyle name="60% - Accent4 3 38 2 2" xfId="11924" xr:uid="{D57D81F6-19F8-4823-A23A-4398766C1FDC}"/>
    <cellStyle name="60% - Accent4 3 38 2 2 2" xfId="40602" xr:uid="{6BAFE90B-B9BE-41F7-B795-BB3B1E0A0407}"/>
    <cellStyle name="60% - Accent4 3 38 2 3" xfId="20777" xr:uid="{B8180AF1-AB04-426A-8D33-81D4EBCAB98B}"/>
    <cellStyle name="60% - Accent4 3 38 2 3 2" xfId="49454" xr:uid="{C9BC853A-F27B-4A51-B484-D0FB7559214B}"/>
    <cellStyle name="60% - Accent4 3 38 2 4" xfId="34897" xr:uid="{3A64A707-34F1-49CD-AF4D-1DDBDA084E8F}"/>
    <cellStyle name="60% - Accent4 3 38 3" xfId="7629" xr:uid="{73CB7F5B-F9C8-4501-A608-F26A42DCDE11}"/>
    <cellStyle name="60% - Accent4 3 38 3 2" xfId="13341" xr:uid="{B7625BF6-BF45-4C03-8008-785793F4C9C2}"/>
    <cellStyle name="60% - Accent4 3 38 3 2 2" xfId="42019" xr:uid="{CEAAA76A-FEFF-4F16-978C-22F8ABF1B0DA}"/>
    <cellStyle name="60% - Accent4 3 38 3 3" xfId="22194" xr:uid="{E8048265-29F3-452E-9862-0B3BDA8BC169}"/>
    <cellStyle name="60% - Accent4 3 38 3 3 2" xfId="50871" xr:uid="{0B89D9E3-1ED7-4CC7-ACCB-DC96470604D7}"/>
    <cellStyle name="60% - Accent4 3 38 3 4" xfId="36314" xr:uid="{4615D127-535F-4056-B0F0-A2AF9977409C}"/>
    <cellStyle name="60% - Accent4 3 38 4" xfId="9046" xr:uid="{0135E0B3-779B-4476-9839-1699499B3D5E}"/>
    <cellStyle name="60% - Accent4 3 38 4 2" xfId="14758" xr:uid="{90D6C6DD-FB53-4585-82D6-476AE83BB79E}"/>
    <cellStyle name="60% - Accent4 3 38 4 2 2" xfId="43436" xr:uid="{4342CE14-8E7B-4088-A2CF-37FBDE347A80}"/>
    <cellStyle name="60% - Accent4 3 38 4 3" xfId="23611" xr:uid="{31565050-E267-4AA5-A3D9-069FE2EC4E9F}"/>
    <cellStyle name="60% - Accent4 3 38 4 3 2" xfId="52288" xr:uid="{B803E883-3360-4FED-BB61-B716D0C0ED89}"/>
    <cellStyle name="60% - Accent4 3 38 4 4" xfId="37731" xr:uid="{EA782FBE-845B-4D83-8ED1-A9A600827F10}"/>
    <cellStyle name="60% - Accent4 3 38 5" xfId="16273" xr:uid="{165A36DC-65AA-410A-A3FC-B28CC7434B20}"/>
    <cellStyle name="60% - Accent4 3 38 5 2" xfId="25126" xr:uid="{D7F9FF87-883D-4754-83C6-57AD9498EBC0}"/>
    <cellStyle name="60% - Accent4 3 38 5 2 2" xfId="53803" xr:uid="{3EE43C8B-FAAD-4F72-B695-8259741C59A4}"/>
    <cellStyle name="60% - Accent4 3 38 5 3" xfId="44951" xr:uid="{839A031A-3624-44F4-AF9F-0D0376D24DE5}"/>
    <cellStyle name="60% - Accent4 3 38 6" xfId="17832" xr:uid="{889822CD-C664-46BE-A4AA-BF03F2AC7473}"/>
    <cellStyle name="60% - Accent4 3 38 6 2" xfId="26685" xr:uid="{33876FBD-42E3-47D9-9BC6-752E1158124C}"/>
    <cellStyle name="60% - Accent4 3 38 6 2 2" xfId="55362" xr:uid="{17BD1B43-CDD2-423A-9AF5-58D7A2FBD1B6}"/>
    <cellStyle name="60% - Accent4 3 38 6 3" xfId="46510" xr:uid="{3296D402-4C84-4228-9294-B7749EC450BD}"/>
    <cellStyle name="60% - Accent4 3 38 7" xfId="10573" xr:uid="{C3CC8D8B-10BF-432B-9499-FC6A33C9DA05}"/>
    <cellStyle name="60% - Accent4 3 38 7 2" xfId="28278" xr:uid="{E3E4EED7-2A3B-4048-B4C3-4B55F866FF4F}"/>
    <cellStyle name="60% - Accent4 3 38 7 2 2" xfId="56955" xr:uid="{62FE52BA-A2E5-48E2-93AE-AC6846E26C53}"/>
    <cellStyle name="60% - Accent4 3 38 7 3" xfId="39251" xr:uid="{2FE333A6-3698-4EE2-9381-A56F1DD8270F}"/>
    <cellStyle name="60% - Accent4 3 38 8" xfId="19426" xr:uid="{4E1135CF-B3AD-49D5-94D6-8F5B550FE746}"/>
    <cellStyle name="60% - Accent4 3 38 8 2" xfId="48103" xr:uid="{8175F0C1-EAC3-4BB6-B79E-CDA5DF6CA2A7}"/>
    <cellStyle name="60% - Accent4 3 38 9" xfId="33546" xr:uid="{DE3DC743-86A5-4FB9-A5AB-3A6533ADA960}"/>
    <cellStyle name="60% - Accent4 3 39" xfId="4883" xr:uid="{5265D3C9-8D02-414C-8176-EAFF0FD43141}"/>
    <cellStyle name="60% - Accent4 3 39 2" xfId="6234" xr:uid="{248F6548-B67B-4260-8AAC-7E3271476E03}"/>
    <cellStyle name="60% - Accent4 3 39 2 2" xfId="11946" xr:uid="{B6C2B02E-7C48-4C4A-852B-16DA9762FD3B}"/>
    <cellStyle name="60% - Accent4 3 39 2 2 2" xfId="40624" xr:uid="{19A6F825-8A21-42D6-AE14-F9271DE164EC}"/>
    <cellStyle name="60% - Accent4 3 39 2 3" xfId="20799" xr:uid="{025E8EB5-53BC-4C58-BA83-01BDB0CF1233}"/>
    <cellStyle name="60% - Accent4 3 39 2 3 2" xfId="49476" xr:uid="{45CC84BF-D4AA-4F8D-A8F8-FC29D96D7C04}"/>
    <cellStyle name="60% - Accent4 3 39 2 4" xfId="34919" xr:uid="{E4725680-D835-4492-B8E7-4D39ECE6B3DB}"/>
    <cellStyle name="60% - Accent4 3 39 3" xfId="7651" xr:uid="{9E0A8F80-CBB2-481A-B1C9-B9F306E59762}"/>
    <cellStyle name="60% - Accent4 3 39 3 2" xfId="13363" xr:uid="{56EC7CA0-5125-41AF-8FEB-19665EFA7E99}"/>
    <cellStyle name="60% - Accent4 3 39 3 2 2" xfId="42041" xr:uid="{8EE9B9C5-FCF2-4D5A-849E-7C45F7C0D016}"/>
    <cellStyle name="60% - Accent4 3 39 3 3" xfId="22216" xr:uid="{66E5AB1F-4EE0-4439-B3A0-8235FAB4DEAB}"/>
    <cellStyle name="60% - Accent4 3 39 3 3 2" xfId="50893" xr:uid="{A6B77F49-0289-4BEE-A8B8-5D3D4306BC4B}"/>
    <cellStyle name="60% - Accent4 3 39 3 4" xfId="36336" xr:uid="{40C30983-9824-444A-8A88-799CFF442E05}"/>
    <cellStyle name="60% - Accent4 3 39 4" xfId="9068" xr:uid="{D12299D6-0D25-4672-91DB-AF014809C356}"/>
    <cellStyle name="60% - Accent4 3 39 4 2" xfId="14780" xr:uid="{DDC5B03E-2DAC-4CE9-901A-3816A19353F8}"/>
    <cellStyle name="60% - Accent4 3 39 4 2 2" xfId="43458" xr:uid="{B8B94116-40CD-406A-9064-27A7E6A6216A}"/>
    <cellStyle name="60% - Accent4 3 39 4 3" xfId="23633" xr:uid="{ED783D30-49BF-4B3C-8A01-C121920ABB01}"/>
    <cellStyle name="60% - Accent4 3 39 4 3 2" xfId="52310" xr:uid="{064ABAB3-8E8A-4241-8B84-594237830BF1}"/>
    <cellStyle name="60% - Accent4 3 39 4 4" xfId="37753" xr:uid="{DB66A42C-4860-4AA8-881C-CC86AB79AB5D}"/>
    <cellStyle name="60% - Accent4 3 39 5" xfId="16295" xr:uid="{869624FD-2AC3-4E09-9B2A-F0FAE0CAE6DE}"/>
    <cellStyle name="60% - Accent4 3 39 5 2" xfId="25148" xr:uid="{10B7EC48-BFD2-4C85-AA54-8ECE5AB7FBD9}"/>
    <cellStyle name="60% - Accent4 3 39 5 2 2" xfId="53825" xr:uid="{D0C3E7DE-F1F8-405C-9F7E-7BD3B9B9D252}"/>
    <cellStyle name="60% - Accent4 3 39 5 3" xfId="44973" xr:uid="{854BAB8F-17C9-40C6-B388-997C70CA9DBF}"/>
    <cellStyle name="60% - Accent4 3 39 6" xfId="17854" xr:uid="{80DADDE3-2E89-40D6-816E-D9081358D654}"/>
    <cellStyle name="60% - Accent4 3 39 6 2" xfId="26707" xr:uid="{CC257858-5DD1-4319-8AF1-B34ABD5F8884}"/>
    <cellStyle name="60% - Accent4 3 39 6 2 2" xfId="55384" xr:uid="{08267CBE-5C88-4655-909A-8641197F8479}"/>
    <cellStyle name="60% - Accent4 3 39 6 3" xfId="46532" xr:uid="{3053EC12-D526-410A-90C6-0B2CDC6DC78D}"/>
    <cellStyle name="60% - Accent4 3 39 7" xfId="10595" xr:uid="{4DA99FA9-9062-4C70-A0B3-6491C9310006}"/>
    <cellStyle name="60% - Accent4 3 39 7 2" xfId="28300" xr:uid="{F7157AD9-5EF8-48C4-8C27-B94E3AC928B5}"/>
    <cellStyle name="60% - Accent4 3 39 7 2 2" xfId="56977" xr:uid="{1DABCA8E-0330-4612-A397-B92850DA5750}"/>
    <cellStyle name="60% - Accent4 3 39 7 3" xfId="39273" xr:uid="{AD1CC591-1F4B-4017-8825-075B5C75249B}"/>
    <cellStyle name="60% - Accent4 3 39 8" xfId="19448" xr:uid="{6B60801F-E1CA-4890-850C-0C18C4C0F5B1}"/>
    <cellStyle name="60% - Accent4 3 39 8 2" xfId="48125" xr:uid="{9C83B3BB-4AE8-45D3-B9ED-4D0F6FCFCCD8}"/>
    <cellStyle name="60% - Accent4 3 39 9" xfId="33568" xr:uid="{BD2AF679-D225-44D2-BC50-A0D92AE71386}"/>
    <cellStyle name="60% - Accent4 3 4" xfId="383" xr:uid="{2912AB95-465F-4B82-BF5F-F5A0A9C13C6F}"/>
    <cellStyle name="60% - Accent4 3 4 10" xfId="9825" xr:uid="{96A12AC9-CBC8-4F4B-9EEB-6796DAE70B53}"/>
    <cellStyle name="60% - Accent4 3 4 10 2" xfId="38503" xr:uid="{C2C8DB44-6D96-4F72-8188-E73A958DB83F}"/>
    <cellStyle name="60% - Accent4 3 4 11" xfId="18678" xr:uid="{FA797621-B6DB-43C6-869E-197609517EAE}"/>
    <cellStyle name="60% - Accent4 3 4 11 2" xfId="47355" xr:uid="{16836279-F9E2-48CD-8088-5B78E4457EFD}"/>
    <cellStyle name="60% - Accent4 3 4 12" xfId="29296" xr:uid="{6CE9C718-4C8A-49CE-A3BE-32A60C4E46B6}"/>
    <cellStyle name="60% - Accent4 3 4 2" xfId="492" xr:uid="{F794009E-3CE7-4ECD-AF2D-C3D9C76E0A2A}"/>
    <cellStyle name="60% - Accent4 3 4 2 2" xfId="2446" xr:uid="{05B76AE9-7108-4A89-A8D9-C8F66138E197}"/>
    <cellStyle name="60% - Accent4 3 4 2 2 2" xfId="31186" xr:uid="{7D330209-041E-446E-B23A-42FDB8916DF0}"/>
    <cellStyle name="60% - Accent4 3 4 2 3" xfId="5464" xr:uid="{1BB70241-D5D5-40C3-9FAB-06891C9CC028}"/>
    <cellStyle name="60% - Accent4 3 4 2 3 2" xfId="34149" xr:uid="{875D9A3B-678D-4CB2-A562-1729A8BEBFD2}"/>
    <cellStyle name="60% - Accent4 3 4 2 4" xfId="11176" xr:uid="{2DB4BB79-0D42-459C-B0F2-6C4DFB9872B4}"/>
    <cellStyle name="60% - Accent4 3 4 2 4 2" xfId="39854" xr:uid="{BF804CA4-B285-4AF8-BC92-695964C595D5}"/>
    <cellStyle name="60% - Accent4 3 4 2 5" xfId="20029" xr:uid="{86DC1D47-BEC7-49F8-8264-C4533AF9A2DF}"/>
    <cellStyle name="60% - Accent4 3 4 2 5 2" xfId="48706" xr:uid="{2BC88183-23DC-4279-8794-B230BDEB1BA2}"/>
    <cellStyle name="60% - Accent4 3 4 2 6" xfId="29393" xr:uid="{1E11FDC1-7C8F-4470-9D32-28AC3FC740D9}"/>
    <cellStyle name="60% - Accent4 3 4 3" xfId="611" xr:uid="{E18D1336-83C6-4D6E-AA2E-662EB57AA6BA}"/>
    <cellStyle name="60% - Accent4 3 4 3 2" xfId="2565" xr:uid="{07DDD5D8-9661-4625-9B1F-45697BD54E82}"/>
    <cellStyle name="60% - Accent4 3 4 3 2 2" xfId="31305" xr:uid="{CAC5F6D0-3B44-4566-A2E6-909D76B4405C}"/>
    <cellStyle name="60% - Accent4 3 4 3 3" xfId="6881" xr:uid="{6547D86C-EE35-41DA-A3AE-D1EF5AD0F34D}"/>
    <cellStyle name="60% - Accent4 3 4 3 3 2" xfId="35566" xr:uid="{8C761793-B972-4229-A7A9-30525E9B8137}"/>
    <cellStyle name="60% - Accent4 3 4 3 4" xfId="12593" xr:uid="{A00550F8-FEE6-41F7-9121-56DB47812B76}"/>
    <cellStyle name="60% - Accent4 3 4 3 4 2" xfId="41271" xr:uid="{B03A1F74-F343-4EA1-864F-2B0B6480D830}"/>
    <cellStyle name="60% - Accent4 3 4 3 5" xfId="21446" xr:uid="{401F3941-BCC1-4626-87FA-297DE7692D80}"/>
    <cellStyle name="60% - Accent4 3 4 3 5 2" xfId="50123" xr:uid="{ADEC7850-D9E0-4364-80F7-A5B96D5555A5}"/>
    <cellStyle name="60% - Accent4 3 4 3 6" xfId="29512" xr:uid="{BA28B839-F4E2-493F-805C-79056CC4D988}"/>
    <cellStyle name="60% - Accent4 3 4 4" xfId="752" xr:uid="{918BC6AD-954B-4490-84CB-D490BACD2A63}"/>
    <cellStyle name="60% - Accent4 3 4 4 2" xfId="2706" xr:uid="{A32287C9-E45A-4DE0-AB94-534A8CB2AA41}"/>
    <cellStyle name="60% - Accent4 3 4 4 2 2" xfId="31446" xr:uid="{6B9807D6-052F-4C98-BB71-1CE39E672060}"/>
    <cellStyle name="60% - Accent4 3 4 4 3" xfId="8298" xr:uid="{AB85F53F-C34B-415F-8996-B2EA800687C3}"/>
    <cellStyle name="60% - Accent4 3 4 4 3 2" xfId="36983" xr:uid="{AEE5616B-039D-4698-9D8B-0FCAD2ECF30C}"/>
    <cellStyle name="60% - Accent4 3 4 4 4" xfId="14010" xr:uid="{E5EC8340-2210-4733-830E-A2F6A0D65A74}"/>
    <cellStyle name="60% - Accent4 3 4 4 4 2" xfId="42688" xr:uid="{A42896C7-57E6-4F33-BEFE-74802C01E4D7}"/>
    <cellStyle name="60% - Accent4 3 4 4 5" xfId="22863" xr:uid="{FCE61E23-E48F-4BA1-B228-287776F1B1D0}"/>
    <cellStyle name="60% - Accent4 3 4 4 5 2" xfId="51540" xr:uid="{9E862842-BBE1-422F-807D-4FEFBAF73FC3}"/>
    <cellStyle name="60% - Accent4 3 4 4 6" xfId="29653" xr:uid="{ECCC6F2D-03D2-4BBF-A7B8-A4CE5FACD540}"/>
    <cellStyle name="60% - Accent4 3 4 5" xfId="1025" xr:uid="{AB40ACFE-C3F6-4396-8ADA-C3784EAB44CA}"/>
    <cellStyle name="60% - Accent4 3 4 5 2" xfId="2979" xr:uid="{75284ED3-6743-4020-9BFF-D5C6A5FAF26C}"/>
    <cellStyle name="60% - Accent4 3 4 5 2 2" xfId="31719" xr:uid="{7C8DE734-48AF-4C80-8E95-0919B755BA82}"/>
    <cellStyle name="60% - Accent4 3 4 5 3" xfId="15525" xr:uid="{32D98C99-DD14-4ADB-AF53-A69B48EAD6ED}"/>
    <cellStyle name="60% - Accent4 3 4 5 3 2" xfId="44203" xr:uid="{2EB52E12-1985-400D-B5DF-02F406E308B7}"/>
    <cellStyle name="60% - Accent4 3 4 5 4" xfId="24378" xr:uid="{530208C6-BC96-4E07-A39A-0E451A351DAB}"/>
    <cellStyle name="60% - Accent4 3 4 5 4 2" xfId="53055" xr:uid="{D9DBF446-3213-4C11-BF58-907465237157}"/>
    <cellStyle name="60% - Accent4 3 4 5 5" xfId="29926" xr:uid="{E29779DE-34AC-4F11-9572-EA8636DCA0AC}"/>
    <cellStyle name="60% - Accent4 3 4 6" xfId="1320" xr:uid="{C7CFFA63-75FE-461A-B58E-15BF08B3AE9F}"/>
    <cellStyle name="60% - Accent4 3 4 6 2" xfId="3274" xr:uid="{D164F5B8-3622-47E3-A28B-D04ACE8A58AA}"/>
    <cellStyle name="60% - Accent4 3 4 6 2 2" xfId="32014" xr:uid="{AA509080-E0A1-4ABC-9C3B-1402C32FA9B3}"/>
    <cellStyle name="60% - Accent4 3 4 6 3" xfId="17084" xr:uid="{A355BD52-B0BF-487C-971B-483F684A0E50}"/>
    <cellStyle name="60% - Accent4 3 4 6 3 2" xfId="45762" xr:uid="{7257C1A7-6186-488D-9E04-B280CEA4A8C2}"/>
    <cellStyle name="60% - Accent4 3 4 6 4" xfId="25937" xr:uid="{037E9694-EFC5-47A8-8E94-2C0E09F32EC2}"/>
    <cellStyle name="60% - Accent4 3 4 6 4 2" xfId="54614" xr:uid="{7A179B77-1DB9-4110-8333-B28F10C4A1E3}"/>
    <cellStyle name="60% - Accent4 3 4 6 5" xfId="30221" xr:uid="{84FCF66C-792C-4264-A6CB-DF90901499A7}"/>
    <cellStyle name="60% - Accent4 3 4 7" xfId="1659" xr:uid="{E37CCF95-911B-4B9C-8CF1-BB2EC7ADA169}"/>
    <cellStyle name="60% - Accent4 3 4 7 2" xfId="3613" xr:uid="{7D0A29CA-4A0D-4E4B-A3B4-9E5ED1A80ACF}"/>
    <cellStyle name="60% - Accent4 3 4 7 2 2" xfId="32353" xr:uid="{D9A981B7-0483-4D42-9BB3-75A61B3CD6C1}"/>
    <cellStyle name="60% - Accent4 3 4 7 3" xfId="27530" xr:uid="{8F5D2F16-FC18-4C36-B561-DC898C8EF4AB}"/>
    <cellStyle name="60% - Accent4 3 4 7 3 2" xfId="56207" xr:uid="{8E13AF53-F48B-4549-BBA0-137CE1AE430F}"/>
    <cellStyle name="60% - Accent4 3 4 7 4" xfId="30560" xr:uid="{25CF9C4A-E91F-4632-BBD0-73538A171D20}"/>
    <cellStyle name="60% - Accent4 3 4 8" xfId="2349" xr:uid="{1BDF02D0-9369-4D18-985C-1B8F648D38E2}"/>
    <cellStyle name="60% - Accent4 3 4 8 2" xfId="31089" xr:uid="{3CD9FEA9-6CED-4215-B21B-140141FB6120}"/>
    <cellStyle name="60% - Accent4 3 4 9" xfId="4113" xr:uid="{DBB1D1B9-791F-43D0-9856-4BC877542EBB}"/>
    <cellStyle name="60% - Accent4 3 4 9 2" xfId="32798" xr:uid="{D3F50B2E-D1CC-4586-B619-34A210F0B8CF}"/>
    <cellStyle name="60% - Accent4 3 40" xfId="4905" xr:uid="{1C6E055F-58C0-4D31-98A1-25FC87C7F1F0}"/>
    <cellStyle name="60% - Accent4 3 40 2" xfId="6256" xr:uid="{3AD9EBA2-2597-4720-8453-8A4825D9D41A}"/>
    <cellStyle name="60% - Accent4 3 40 2 2" xfId="11968" xr:uid="{16C670A6-6CBB-4E0E-AFD3-DF669579DE8F}"/>
    <cellStyle name="60% - Accent4 3 40 2 2 2" xfId="40646" xr:uid="{2E924299-6687-4C42-ACA3-7D3BA69F8AF2}"/>
    <cellStyle name="60% - Accent4 3 40 2 3" xfId="20821" xr:uid="{D3F341F9-F4E5-4781-8B5A-7D57A6BFE482}"/>
    <cellStyle name="60% - Accent4 3 40 2 3 2" xfId="49498" xr:uid="{E8A8043C-4C9D-4DFB-BE1A-EFADE3527732}"/>
    <cellStyle name="60% - Accent4 3 40 2 4" xfId="34941" xr:uid="{9D06A09D-DAD0-4B9D-89AF-CCB92590DDBE}"/>
    <cellStyle name="60% - Accent4 3 40 3" xfId="7673" xr:uid="{075CB07B-C467-4FAB-B4AA-8087020FB750}"/>
    <cellStyle name="60% - Accent4 3 40 3 2" xfId="13385" xr:uid="{FF71B939-6BD2-4947-A40D-A88A5392C44E}"/>
    <cellStyle name="60% - Accent4 3 40 3 2 2" xfId="42063" xr:uid="{AB7B7E2E-A8CD-430F-AF84-4263B28FC9C9}"/>
    <cellStyle name="60% - Accent4 3 40 3 3" xfId="22238" xr:uid="{5BF83EE8-97D2-4BF1-9299-DC5ED78F2845}"/>
    <cellStyle name="60% - Accent4 3 40 3 3 2" xfId="50915" xr:uid="{353093B4-E492-4661-AE04-C62E656B51DC}"/>
    <cellStyle name="60% - Accent4 3 40 3 4" xfId="36358" xr:uid="{EBE13CEB-239C-4208-A9F9-26A1630B5F9F}"/>
    <cellStyle name="60% - Accent4 3 40 4" xfId="9090" xr:uid="{0C46AA67-235D-4B55-9E50-08E69CE55663}"/>
    <cellStyle name="60% - Accent4 3 40 4 2" xfId="14802" xr:uid="{55B2AE14-5800-4367-94C2-459AFA9710DD}"/>
    <cellStyle name="60% - Accent4 3 40 4 2 2" xfId="43480" xr:uid="{3AAB325A-1E05-427B-98F3-AB80A2D5A4C6}"/>
    <cellStyle name="60% - Accent4 3 40 4 3" xfId="23655" xr:uid="{00C41C4D-8043-462E-81B7-C7D749930CB9}"/>
    <cellStyle name="60% - Accent4 3 40 4 3 2" xfId="52332" xr:uid="{53589C55-97BC-4521-88A5-FF0919F25557}"/>
    <cellStyle name="60% - Accent4 3 40 4 4" xfId="37775" xr:uid="{93BAD198-072F-4211-8F20-A4815953D1D2}"/>
    <cellStyle name="60% - Accent4 3 40 5" xfId="16317" xr:uid="{D56F0A22-75AE-4AC7-B78A-E4E20468A82C}"/>
    <cellStyle name="60% - Accent4 3 40 5 2" xfId="25170" xr:uid="{CD5C2122-D7ED-4AD7-8936-CEF452B08A61}"/>
    <cellStyle name="60% - Accent4 3 40 5 2 2" xfId="53847" xr:uid="{23AD0901-C7A7-448C-A8E5-A974E3B7019E}"/>
    <cellStyle name="60% - Accent4 3 40 5 3" xfId="44995" xr:uid="{09C82B6F-975F-45C4-9C82-D765C8268AAC}"/>
    <cellStyle name="60% - Accent4 3 40 6" xfId="17876" xr:uid="{AC4D950E-6755-4E43-8222-486EBCA647EC}"/>
    <cellStyle name="60% - Accent4 3 40 6 2" xfId="26729" xr:uid="{FDCAF173-8B66-4D50-B3EB-624ADCAA3800}"/>
    <cellStyle name="60% - Accent4 3 40 6 2 2" xfId="55406" xr:uid="{27C0B406-8E8B-4BDB-BDA3-BA6766419D8C}"/>
    <cellStyle name="60% - Accent4 3 40 6 3" xfId="46554" xr:uid="{5B76F432-8DEB-4CB1-B123-F9662FB89D46}"/>
    <cellStyle name="60% - Accent4 3 40 7" xfId="10617" xr:uid="{7AF15091-5DF0-439A-BCEF-6B8A46E92FAA}"/>
    <cellStyle name="60% - Accent4 3 40 7 2" xfId="28322" xr:uid="{A7286878-422A-4DBC-B70F-FDC0F02C80D5}"/>
    <cellStyle name="60% - Accent4 3 40 7 2 2" xfId="56999" xr:uid="{B959B577-0350-4293-AD77-65C442F6E061}"/>
    <cellStyle name="60% - Accent4 3 40 7 3" xfId="39295" xr:uid="{D86B461F-756F-4767-89DC-5BD5875B226B}"/>
    <cellStyle name="60% - Accent4 3 40 8" xfId="19470" xr:uid="{7CCD32C7-56C9-4D8B-92FA-CF292C89AE96}"/>
    <cellStyle name="60% - Accent4 3 40 8 2" xfId="48147" xr:uid="{BBBC365A-5035-4243-A9EC-D214E9707457}"/>
    <cellStyle name="60% - Accent4 3 40 9" xfId="33590" xr:uid="{07F2964D-130C-4683-B768-2DED2DF4058C}"/>
    <cellStyle name="60% - Accent4 3 41" xfId="4927" xr:uid="{090B96B8-5915-4F02-8E54-4FE0DE152823}"/>
    <cellStyle name="60% - Accent4 3 41 2" xfId="6278" xr:uid="{7D2096A8-CB4D-4F35-A5FF-8B8B740232A1}"/>
    <cellStyle name="60% - Accent4 3 41 2 2" xfId="11990" xr:uid="{4EEA3F13-4E37-43B7-A75B-BE1E9C4AF23B}"/>
    <cellStyle name="60% - Accent4 3 41 2 2 2" xfId="40668" xr:uid="{C86008EC-FD83-461D-B241-534835A5E797}"/>
    <cellStyle name="60% - Accent4 3 41 2 3" xfId="20843" xr:uid="{71151063-506A-485E-BE71-7555CDB6BFFD}"/>
    <cellStyle name="60% - Accent4 3 41 2 3 2" xfId="49520" xr:uid="{2F6E27DF-DC9C-4229-B984-47EE80DF17B0}"/>
    <cellStyle name="60% - Accent4 3 41 2 4" xfId="34963" xr:uid="{63CDF98A-CA22-4F87-97F2-9D9BD1F11533}"/>
    <cellStyle name="60% - Accent4 3 41 3" xfId="7695" xr:uid="{21C0567D-C5AD-4936-B25C-E9833C7D668A}"/>
    <cellStyle name="60% - Accent4 3 41 3 2" xfId="13407" xr:uid="{F5D2CD04-277A-423B-AA05-AAA34B4E83B8}"/>
    <cellStyle name="60% - Accent4 3 41 3 2 2" xfId="42085" xr:uid="{D2F2490D-4529-46C1-90F5-8CFE09357E4B}"/>
    <cellStyle name="60% - Accent4 3 41 3 3" xfId="22260" xr:uid="{95FA8A66-823E-4F7B-A22D-8690B6A5D1E0}"/>
    <cellStyle name="60% - Accent4 3 41 3 3 2" xfId="50937" xr:uid="{8B5A91BB-300F-4D16-A174-0027271BACFF}"/>
    <cellStyle name="60% - Accent4 3 41 3 4" xfId="36380" xr:uid="{AF5EEC6F-468A-47AB-B283-468CD116BE4A}"/>
    <cellStyle name="60% - Accent4 3 41 4" xfId="9112" xr:uid="{01BBCF3B-F083-464F-9146-34B83AEB974D}"/>
    <cellStyle name="60% - Accent4 3 41 4 2" xfId="14824" xr:uid="{C3B539F5-9448-4385-A7EC-05547F6FD37B}"/>
    <cellStyle name="60% - Accent4 3 41 4 2 2" xfId="43502" xr:uid="{A82F236F-F296-48B5-804C-D2BB82E9A5B0}"/>
    <cellStyle name="60% - Accent4 3 41 4 3" xfId="23677" xr:uid="{29D3C5C7-89D2-4C2B-AB8A-CD77A7257164}"/>
    <cellStyle name="60% - Accent4 3 41 4 3 2" xfId="52354" xr:uid="{41591AC0-147D-41D0-A5B1-81B0BB23E1A6}"/>
    <cellStyle name="60% - Accent4 3 41 4 4" xfId="37797" xr:uid="{58EB8F43-2237-4630-B7D3-2EA2522044AD}"/>
    <cellStyle name="60% - Accent4 3 41 5" xfId="16339" xr:uid="{A88D03D3-62A3-4B2A-BE67-14C174FC8733}"/>
    <cellStyle name="60% - Accent4 3 41 5 2" xfId="25192" xr:uid="{C5D3CBA5-9CCB-4D16-A883-776BA95A0A9B}"/>
    <cellStyle name="60% - Accent4 3 41 5 2 2" xfId="53869" xr:uid="{1B989644-6B80-4772-812C-132A654E79B7}"/>
    <cellStyle name="60% - Accent4 3 41 5 3" xfId="45017" xr:uid="{3B37282C-E332-4EB8-B62B-019D868BDBD9}"/>
    <cellStyle name="60% - Accent4 3 41 6" xfId="17898" xr:uid="{ED547A2C-B683-47BE-9B62-DDF2F8140ECB}"/>
    <cellStyle name="60% - Accent4 3 41 6 2" xfId="26751" xr:uid="{A9607941-D890-4D79-9BD6-5F8DE7496B0C}"/>
    <cellStyle name="60% - Accent4 3 41 6 2 2" xfId="55428" xr:uid="{B6D2AF53-BCE5-44C9-9120-0CDC10A19330}"/>
    <cellStyle name="60% - Accent4 3 41 6 3" xfId="46576" xr:uid="{EB891CFB-6C86-4ADD-9412-4795569EC0C1}"/>
    <cellStyle name="60% - Accent4 3 41 7" xfId="10639" xr:uid="{AD4FDB48-D7E0-428E-A4DB-3859CF554DB9}"/>
    <cellStyle name="60% - Accent4 3 41 7 2" xfId="28344" xr:uid="{585752DA-DC18-45BD-8938-588D42045211}"/>
    <cellStyle name="60% - Accent4 3 41 7 2 2" xfId="57021" xr:uid="{D53E13A6-2908-4FE2-B586-89F68B736846}"/>
    <cellStyle name="60% - Accent4 3 41 7 3" xfId="39317" xr:uid="{E4B6878D-8B3C-402B-B972-69CC238F780E}"/>
    <cellStyle name="60% - Accent4 3 41 8" xfId="19492" xr:uid="{ECF45949-9DA5-4743-BC3B-AAB75ECC020B}"/>
    <cellStyle name="60% - Accent4 3 41 8 2" xfId="48169" xr:uid="{4D931116-F935-4F64-AE4A-0E4F76413505}"/>
    <cellStyle name="60% - Accent4 3 41 9" xfId="33612" xr:uid="{4B4D2995-43C3-4672-9ED0-54CD662C03AD}"/>
    <cellStyle name="60% - Accent4 3 42" xfId="4949" xr:uid="{EF970E20-2AF5-4BA1-ADC9-872B45C23739}"/>
    <cellStyle name="60% - Accent4 3 42 2" xfId="6300" xr:uid="{93BCF0BB-D377-49DB-B2EA-AB77D2EBF992}"/>
    <cellStyle name="60% - Accent4 3 42 2 2" xfId="12012" xr:uid="{3E54C51C-505C-491D-8ED4-74E2E50B590B}"/>
    <cellStyle name="60% - Accent4 3 42 2 2 2" xfId="40690" xr:uid="{25E224BE-B186-48CB-88CF-AD5F1815EA6C}"/>
    <cellStyle name="60% - Accent4 3 42 2 3" xfId="20865" xr:uid="{5879B7D1-C02A-49B8-B0AD-AA600A308D79}"/>
    <cellStyle name="60% - Accent4 3 42 2 3 2" xfId="49542" xr:uid="{D7655F8F-85E2-4279-AE10-D437416753C9}"/>
    <cellStyle name="60% - Accent4 3 42 2 4" xfId="34985" xr:uid="{90F807DE-CA72-402F-9C4E-AFAA40C22C89}"/>
    <cellStyle name="60% - Accent4 3 42 3" xfId="7717" xr:uid="{E169DEE8-CF05-4B87-90B1-A1D267B94527}"/>
    <cellStyle name="60% - Accent4 3 42 3 2" xfId="13429" xr:uid="{655CDAA4-9612-4B7F-9ABE-3118B2196633}"/>
    <cellStyle name="60% - Accent4 3 42 3 2 2" xfId="42107" xr:uid="{3D275EFD-845F-4D3C-9A27-C42ACB08FF5C}"/>
    <cellStyle name="60% - Accent4 3 42 3 3" xfId="22282" xr:uid="{138B9200-492A-4C6C-9548-927DEE3CF0F4}"/>
    <cellStyle name="60% - Accent4 3 42 3 3 2" xfId="50959" xr:uid="{3294EEE8-A5FB-4D97-8F09-91C4711CF11D}"/>
    <cellStyle name="60% - Accent4 3 42 3 4" xfId="36402" xr:uid="{8830FCDF-1A48-44FB-B171-42DF45463DA8}"/>
    <cellStyle name="60% - Accent4 3 42 4" xfId="9134" xr:uid="{649087A0-7E38-40EE-A4EE-E664C23610BC}"/>
    <cellStyle name="60% - Accent4 3 42 4 2" xfId="14846" xr:uid="{6003E8BD-B4EB-4290-9176-A5B0A05BC9A1}"/>
    <cellStyle name="60% - Accent4 3 42 4 2 2" xfId="43524" xr:uid="{1FEABC99-8836-40D3-97F0-F7D986BAD329}"/>
    <cellStyle name="60% - Accent4 3 42 4 3" xfId="23699" xr:uid="{6838CD7A-7AB4-4AE7-BE3A-B6A700BCFA71}"/>
    <cellStyle name="60% - Accent4 3 42 4 3 2" xfId="52376" xr:uid="{A59E834A-CE28-431E-9A18-EAE22D6E9777}"/>
    <cellStyle name="60% - Accent4 3 42 4 4" xfId="37819" xr:uid="{5A8E3A1E-B3FA-48AF-BB0B-D93AF3CB2B77}"/>
    <cellStyle name="60% - Accent4 3 42 5" xfId="16361" xr:uid="{F8570687-4992-4EC1-B8AD-830DA754C0FE}"/>
    <cellStyle name="60% - Accent4 3 42 5 2" xfId="25214" xr:uid="{8DF7D7A2-DC91-4E66-98B7-E9E9C4BD1AFB}"/>
    <cellStyle name="60% - Accent4 3 42 5 2 2" xfId="53891" xr:uid="{F3412461-B987-48B2-BC14-F1E9D5EAD29D}"/>
    <cellStyle name="60% - Accent4 3 42 5 3" xfId="45039" xr:uid="{9B4629FC-5839-464B-A6EF-BC160E37C956}"/>
    <cellStyle name="60% - Accent4 3 42 6" xfId="17920" xr:uid="{B8A1741C-2ACE-4296-B449-92982BBB86EC}"/>
    <cellStyle name="60% - Accent4 3 42 6 2" xfId="26773" xr:uid="{4D097D68-4177-420C-8D4E-4F7F79F0E5E1}"/>
    <cellStyle name="60% - Accent4 3 42 6 2 2" xfId="55450" xr:uid="{99FE9B9A-2AC6-44C9-A3F4-BC72C0C59AAE}"/>
    <cellStyle name="60% - Accent4 3 42 6 3" xfId="46598" xr:uid="{C10027AF-720D-4CD3-AE2B-CD7E8D733A5A}"/>
    <cellStyle name="60% - Accent4 3 42 7" xfId="10661" xr:uid="{5E3825E6-6DA1-4724-8449-54186AB64971}"/>
    <cellStyle name="60% - Accent4 3 42 7 2" xfId="28366" xr:uid="{86EEE3FF-D73E-49BB-840F-2B53FB2422DE}"/>
    <cellStyle name="60% - Accent4 3 42 7 2 2" xfId="57043" xr:uid="{2915ACE3-383E-4CCD-9D7A-09D1E9A1E9E8}"/>
    <cellStyle name="60% - Accent4 3 42 7 3" xfId="39339" xr:uid="{38A99924-9C53-4A28-AAD5-FD7E5DDFFD66}"/>
    <cellStyle name="60% - Accent4 3 42 8" xfId="19514" xr:uid="{F2AF86F0-E7AD-4626-BE17-D1FB357DAA83}"/>
    <cellStyle name="60% - Accent4 3 42 8 2" xfId="48191" xr:uid="{5F93728D-A3A4-425F-ADD4-D6D1E4FBB18D}"/>
    <cellStyle name="60% - Accent4 3 42 9" xfId="33634" xr:uid="{20E6B845-4002-4DE5-A29C-C4ACACDED941}"/>
    <cellStyle name="60% - Accent4 3 43" xfId="4971" xr:uid="{6925C224-4A93-4C09-A437-C01B1971849F}"/>
    <cellStyle name="60% - Accent4 3 43 2" xfId="6322" xr:uid="{A2B8D2E0-4A44-48F6-8FE1-F206F7AA75E2}"/>
    <cellStyle name="60% - Accent4 3 43 2 2" xfId="12034" xr:uid="{662354BF-BBEB-4B20-B9CF-898BD0EAA180}"/>
    <cellStyle name="60% - Accent4 3 43 2 2 2" xfId="40712" xr:uid="{4680C924-F045-40F8-BB53-4BE9D3A5EE84}"/>
    <cellStyle name="60% - Accent4 3 43 2 3" xfId="20887" xr:uid="{C300DB28-1BA5-4DBF-A8AC-D99CD1ABC352}"/>
    <cellStyle name="60% - Accent4 3 43 2 3 2" xfId="49564" xr:uid="{1BFD00F5-EC01-4969-9AA9-79B932E355B4}"/>
    <cellStyle name="60% - Accent4 3 43 2 4" xfId="35007" xr:uid="{635EB197-9B1D-4E6B-AE37-859D0DC404D3}"/>
    <cellStyle name="60% - Accent4 3 43 3" xfId="7739" xr:uid="{70799DBC-2CF0-452A-BC33-D4C7F21648CE}"/>
    <cellStyle name="60% - Accent4 3 43 3 2" xfId="13451" xr:uid="{9036091A-2AD5-4C19-89D8-56DC076D0DC9}"/>
    <cellStyle name="60% - Accent4 3 43 3 2 2" xfId="42129" xr:uid="{E86E6254-7D74-4D03-8EFA-F728700BEFE1}"/>
    <cellStyle name="60% - Accent4 3 43 3 3" xfId="22304" xr:uid="{7F3E8D2A-CFED-4EA9-9877-F32FD0D7B628}"/>
    <cellStyle name="60% - Accent4 3 43 3 3 2" xfId="50981" xr:uid="{B274421D-C1FB-4BF1-9652-D9D71AE8CA90}"/>
    <cellStyle name="60% - Accent4 3 43 3 4" xfId="36424" xr:uid="{3ACF1E65-3DB6-4D9E-BBA9-248C85E734B6}"/>
    <cellStyle name="60% - Accent4 3 43 4" xfId="9156" xr:uid="{8121C2AB-8E1F-46A1-8A2F-00FDCC213CEB}"/>
    <cellStyle name="60% - Accent4 3 43 4 2" xfId="14868" xr:uid="{327A6073-1479-4962-B2B1-AB071EF13860}"/>
    <cellStyle name="60% - Accent4 3 43 4 2 2" xfId="43546" xr:uid="{DFBF69E8-50AB-4E0E-9156-A3415E616513}"/>
    <cellStyle name="60% - Accent4 3 43 4 3" xfId="23721" xr:uid="{001103A8-B42C-4BB8-8261-2178C5B92F0F}"/>
    <cellStyle name="60% - Accent4 3 43 4 3 2" xfId="52398" xr:uid="{7A9231F4-FC8F-4C67-B772-EE1F98654893}"/>
    <cellStyle name="60% - Accent4 3 43 4 4" xfId="37841" xr:uid="{9F318BAC-36BE-4B18-BD9F-44958E9C42AF}"/>
    <cellStyle name="60% - Accent4 3 43 5" xfId="16383" xr:uid="{FBF43F5C-F61E-4BFA-924B-8BA6A92D0CDB}"/>
    <cellStyle name="60% - Accent4 3 43 5 2" xfId="25236" xr:uid="{6273F066-F326-4CED-80FB-84493DB2183D}"/>
    <cellStyle name="60% - Accent4 3 43 5 2 2" xfId="53913" xr:uid="{0B11A269-DC0C-4404-86E7-8296EF0E8BF6}"/>
    <cellStyle name="60% - Accent4 3 43 5 3" xfId="45061" xr:uid="{CBBEAD43-0080-4143-9C8C-09E419DC5448}"/>
    <cellStyle name="60% - Accent4 3 43 6" xfId="17942" xr:uid="{ECC6AA66-424B-40B8-84A4-36E49C001F1B}"/>
    <cellStyle name="60% - Accent4 3 43 6 2" xfId="26795" xr:uid="{9E0F046A-9D9B-4231-99D0-9CEE70FFE43B}"/>
    <cellStyle name="60% - Accent4 3 43 6 2 2" xfId="55472" xr:uid="{82840C98-53AD-4D0E-962A-6D1C6C27A732}"/>
    <cellStyle name="60% - Accent4 3 43 6 3" xfId="46620" xr:uid="{263FAFD0-FADB-4CC9-B383-C2F76D1CB0EE}"/>
    <cellStyle name="60% - Accent4 3 43 7" xfId="10683" xr:uid="{8DB692E6-0C51-449F-8B94-983584A4EBB8}"/>
    <cellStyle name="60% - Accent4 3 43 7 2" xfId="28388" xr:uid="{DDC5100C-15EC-4C54-AE1F-2659BB0B38BB}"/>
    <cellStyle name="60% - Accent4 3 43 7 2 2" xfId="57065" xr:uid="{E7302A81-BF27-47B7-8710-8B8F37F548FF}"/>
    <cellStyle name="60% - Accent4 3 43 7 3" xfId="39361" xr:uid="{4135E25D-C5A6-4CCC-A8F4-8E3C3CF7699F}"/>
    <cellStyle name="60% - Accent4 3 43 8" xfId="19536" xr:uid="{84A3F58E-4904-405C-A014-092CCE32E803}"/>
    <cellStyle name="60% - Accent4 3 43 8 2" xfId="48213" xr:uid="{06A5B55E-57B6-4503-9EE4-1ADA5ADA866D}"/>
    <cellStyle name="60% - Accent4 3 43 9" xfId="33656" xr:uid="{5FB1D69C-F371-472F-B92C-DECA39F5DF6D}"/>
    <cellStyle name="60% - Accent4 3 44" xfId="4993" xr:uid="{6094E6D1-EEFE-4F9B-8EEB-C69F40756453}"/>
    <cellStyle name="60% - Accent4 3 44 2" xfId="6344" xr:uid="{B52C91D8-9A59-42E8-AD76-85FC3D31F618}"/>
    <cellStyle name="60% - Accent4 3 44 2 2" xfId="12056" xr:uid="{599A6CC7-E1CD-4095-B685-91D345A5197F}"/>
    <cellStyle name="60% - Accent4 3 44 2 2 2" xfId="40734" xr:uid="{546112F4-ED26-4C9C-86F6-30E9B837FEA4}"/>
    <cellStyle name="60% - Accent4 3 44 2 3" xfId="20909" xr:uid="{D21440D5-DD34-471A-BA01-C1C0712A15F8}"/>
    <cellStyle name="60% - Accent4 3 44 2 3 2" xfId="49586" xr:uid="{B9C83700-FDA0-455B-B5D1-AD4CE1DC1B78}"/>
    <cellStyle name="60% - Accent4 3 44 2 4" xfId="35029" xr:uid="{57158CFA-D295-4E5C-B7D2-0981FD5B81E0}"/>
    <cellStyle name="60% - Accent4 3 44 3" xfId="7761" xr:uid="{3B13E114-1F84-4989-9A1B-F32586AEF986}"/>
    <cellStyle name="60% - Accent4 3 44 3 2" xfId="13473" xr:uid="{7D4303C0-0500-4A46-9AC2-5E712996F0AF}"/>
    <cellStyle name="60% - Accent4 3 44 3 2 2" xfId="42151" xr:uid="{2F23A9A4-AF87-4514-A15B-627AE72860CD}"/>
    <cellStyle name="60% - Accent4 3 44 3 3" xfId="22326" xr:uid="{3AA2A0AF-2BC7-4FC1-9EF7-E8C2BC817821}"/>
    <cellStyle name="60% - Accent4 3 44 3 3 2" xfId="51003" xr:uid="{F4AB320E-77F2-46E0-8D7D-64B120C524E4}"/>
    <cellStyle name="60% - Accent4 3 44 3 4" xfId="36446" xr:uid="{27747605-F389-422F-B248-444AFA83D2BD}"/>
    <cellStyle name="60% - Accent4 3 44 4" xfId="9178" xr:uid="{3E40E235-543F-4988-89DC-CA460346706F}"/>
    <cellStyle name="60% - Accent4 3 44 4 2" xfId="14890" xr:uid="{97359D41-5D94-427C-A104-FE28C082C227}"/>
    <cellStyle name="60% - Accent4 3 44 4 2 2" xfId="43568" xr:uid="{4903439D-F88F-4C8D-875E-2EEF6B3C231C}"/>
    <cellStyle name="60% - Accent4 3 44 4 3" xfId="23743" xr:uid="{001AC8C9-5E97-4AD8-942A-5892B39F7A09}"/>
    <cellStyle name="60% - Accent4 3 44 4 3 2" xfId="52420" xr:uid="{18A0D3FB-6E04-4568-8E04-4FCC2EB75950}"/>
    <cellStyle name="60% - Accent4 3 44 4 4" xfId="37863" xr:uid="{BBD42C25-8E63-4F40-83AE-24CE21AB5644}"/>
    <cellStyle name="60% - Accent4 3 44 5" xfId="16405" xr:uid="{B47A8EEF-DD20-4EE7-BB8D-967894D51A50}"/>
    <cellStyle name="60% - Accent4 3 44 5 2" xfId="25258" xr:uid="{20D6BB8D-F31B-4020-999F-310322591D89}"/>
    <cellStyle name="60% - Accent4 3 44 5 2 2" xfId="53935" xr:uid="{90C70618-8CDD-4A36-B275-A09DFAB65B68}"/>
    <cellStyle name="60% - Accent4 3 44 5 3" xfId="45083" xr:uid="{F3DE2423-3599-424F-973C-8EB0EFE24757}"/>
    <cellStyle name="60% - Accent4 3 44 6" xfId="17964" xr:uid="{603AC4EC-E522-4F6E-97E9-DA6D52A8B594}"/>
    <cellStyle name="60% - Accent4 3 44 6 2" xfId="26817" xr:uid="{48D5039E-17D0-420C-8F03-1D541E560D0A}"/>
    <cellStyle name="60% - Accent4 3 44 6 2 2" xfId="55494" xr:uid="{471F57D6-9398-4C35-A557-3E9BC38A5D4F}"/>
    <cellStyle name="60% - Accent4 3 44 6 3" xfId="46642" xr:uid="{CBBA8E4A-C9F2-416D-8B3B-4D6EFE61E5CB}"/>
    <cellStyle name="60% - Accent4 3 44 7" xfId="10705" xr:uid="{464B8ED7-D58E-4CA3-A371-F1AAA91102EA}"/>
    <cellStyle name="60% - Accent4 3 44 7 2" xfId="28410" xr:uid="{EF62AD25-4795-48F6-B608-770CFED8EE38}"/>
    <cellStyle name="60% - Accent4 3 44 7 2 2" xfId="57087" xr:uid="{45FD3964-A78D-4EA0-8A26-04CC19A2C8C8}"/>
    <cellStyle name="60% - Accent4 3 44 7 3" xfId="39383" xr:uid="{15EF1686-F484-4FEF-A7D5-60640977AC9A}"/>
    <cellStyle name="60% - Accent4 3 44 8" xfId="19558" xr:uid="{13DBDD84-2619-4C1D-8440-F4609F02D6F3}"/>
    <cellStyle name="60% - Accent4 3 44 8 2" xfId="48235" xr:uid="{009D951F-B003-4F38-81F9-7E5BC903501C}"/>
    <cellStyle name="60% - Accent4 3 44 9" xfId="33678" xr:uid="{B8988BE5-9E78-472C-A308-5F5AFE060CD5}"/>
    <cellStyle name="60% - Accent4 3 45" xfId="5015" xr:uid="{59EED568-256D-442A-A58B-012B2E91E559}"/>
    <cellStyle name="60% - Accent4 3 45 2" xfId="6366" xr:uid="{02CAD5E4-E7C2-4B4F-9E3A-F718B59AD291}"/>
    <cellStyle name="60% - Accent4 3 45 2 2" xfId="12078" xr:uid="{AAD1B495-AA3D-469E-8594-46E8542F28C2}"/>
    <cellStyle name="60% - Accent4 3 45 2 2 2" xfId="40756" xr:uid="{97808BD7-D4EE-4D05-B623-89CB48AF1EB7}"/>
    <cellStyle name="60% - Accent4 3 45 2 3" xfId="20931" xr:uid="{AED1C676-6524-4ED5-9E9B-1A4DCECCE8B4}"/>
    <cellStyle name="60% - Accent4 3 45 2 3 2" xfId="49608" xr:uid="{F0D63BAA-37F3-404D-8497-67CEFDDADDEB}"/>
    <cellStyle name="60% - Accent4 3 45 2 4" xfId="35051" xr:uid="{A6A17E8D-DEAA-44E1-8E86-659B8006F3E5}"/>
    <cellStyle name="60% - Accent4 3 45 3" xfId="7783" xr:uid="{7037750F-53AF-45C8-922B-29AA8B9E7304}"/>
    <cellStyle name="60% - Accent4 3 45 3 2" xfId="13495" xr:uid="{3E4D2135-7548-432A-8765-1999ECD7B39C}"/>
    <cellStyle name="60% - Accent4 3 45 3 2 2" xfId="42173" xr:uid="{520AAEAC-38B2-4C8E-AD60-1CB5B8990CC6}"/>
    <cellStyle name="60% - Accent4 3 45 3 3" xfId="22348" xr:uid="{3B56F51F-44DE-4752-8973-72F55248A338}"/>
    <cellStyle name="60% - Accent4 3 45 3 3 2" xfId="51025" xr:uid="{1446DD87-8B40-4681-834B-D714333CF2F3}"/>
    <cellStyle name="60% - Accent4 3 45 3 4" xfId="36468" xr:uid="{A1EB979C-A979-4B1B-AB69-0186DE1C3A35}"/>
    <cellStyle name="60% - Accent4 3 45 4" xfId="9200" xr:uid="{EA9A1E0A-9FD2-41D7-9E39-2B7B29627E7C}"/>
    <cellStyle name="60% - Accent4 3 45 4 2" xfId="14912" xr:uid="{4DC224C9-9F53-437E-80A8-60E9487ABD30}"/>
    <cellStyle name="60% - Accent4 3 45 4 2 2" xfId="43590" xr:uid="{5D634929-4E6D-4DB5-A917-5D961E4611E2}"/>
    <cellStyle name="60% - Accent4 3 45 4 3" xfId="23765" xr:uid="{971C8E36-AA94-4384-9352-9676D6971D82}"/>
    <cellStyle name="60% - Accent4 3 45 4 3 2" xfId="52442" xr:uid="{2F110918-EE6F-4FC1-8EB6-822BA88E7B0A}"/>
    <cellStyle name="60% - Accent4 3 45 4 4" xfId="37885" xr:uid="{C925EF6B-5021-4741-B604-9F3DB6921049}"/>
    <cellStyle name="60% - Accent4 3 45 5" xfId="16427" xr:uid="{9EEFE677-9825-41F3-A077-8AC6E2252958}"/>
    <cellStyle name="60% - Accent4 3 45 5 2" xfId="25280" xr:uid="{16AB184B-AF9D-4E85-98DD-6820C76E18E4}"/>
    <cellStyle name="60% - Accent4 3 45 5 2 2" xfId="53957" xr:uid="{6DC32B1D-EED3-4D79-9543-B85823AEC6A8}"/>
    <cellStyle name="60% - Accent4 3 45 5 3" xfId="45105" xr:uid="{F2F63975-4858-401C-8108-98E3B1FA1FDC}"/>
    <cellStyle name="60% - Accent4 3 45 6" xfId="17986" xr:uid="{0940D480-7372-468D-8601-6BB1C02D17BC}"/>
    <cellStyle name="60% - Accent4 3 45 6 2" xfId="26839" xr:uid="{F96B947B-36FE-4D3D-B92A-E97CE80EE4AA}"/>
    <cellStyle name="60% - Accent4 3 45 6 2 2" xfId="55516" xr:uid="{76CA3F0C-43CF-4F16-8CD7-114DD4EBAD64}"/>
    <cellStyle name="60% - Accent4 3 45 6 3" xfId="46664" xr:uid="{B1BE1310-5F6E-4666-A6AE-86FA05AD71FF}"/>
    <cellStyle name="60% - Accent4 3 45 7" xfId="10727" xr:uid="{1C6070EC-77E0-49FF-898F-AFE5A6375BC4}"/>
    <cellStyle name="60% - Accent4 3 45 7 2" xfId="28432" xr:uid="{90C509B7-F75A-4304-9CCA-00C1BDCC7020}"/>
    <cellStyle name="60% - Accent4 3 45 7 2 2" xfId="57109" xr:uid="{54B604C4-6E71-46BB-8080-624ECC6DC3AB}"/>
    <cellStyle name="60% - Accent4 3 45 7 3" xfId="39405" xr:uid="{999AB282-6EFB-4200-8EE8-C916CED0456C}"/>
    <cellStyle name="60% - Accent4 3 45 8" xfId="19580" xr:uid="{FB39FF77-1A35-4BBC-84C1-532F8430AA58}"/>
    <cellStyle name="60% - Accent4 3 45 8 2" xfId="48257" xr:uid="{5C68237F-4428-4375-B9F9-3DAA3A7C063F}"/>
    <cellStyle name="60% - Accent4 3 45 9" xfId="33700" xr:uid="{D9B9A373-8DED-46B0-8346-9FEA19E8DEDB}"/>
    <cellStyle name="60% - Accent4 3 46" xfId="5037" xr:uid="{5B9D86D0-BFA1-4ABC-AB62-F4A11CD2A791}"/>
    <cellStyle name="60% - Accent4 3 46 2" xfId="6388" xr:uid="{58998197-CA91-48C0-9F70-EA8832BAB257}"/>
    <cellStyle name="60% - Accent4 3 46 2 2" xfId="12100" xr:uid="{B79BE15A-93E9-43AD-B935-2B7BB870B38F}"/>
    <cellStyle name="60% - Accent4 3 46 2 2 2" xfId="40778" xr:uid="{D8A585FB-FF76-447E-9D42-13F3064317C2}"/>
    <cellStyle name="60% - Accent4 3 46 2 3" xfId="20953" xr:uid="{3D295EEA-92A1-4634-9082-7E545090BC47}"/>
    <cellStyle name="60% - Accent4 3 46 2 3 2" xfId="49630" xr:uid="{F09C1E28-F79B-4C20-9BD7-B8A75DB8044A}"/>
    <cellStyle name="60% - Accent4 3 46 2 4" xfId="35073" xr:uid="{F57FD425-1BF6-4441-A009-B7EF61A0F7AA}"/>
    <cellStyle name="60% - Accent4 3 46 3" xfId="7805" xr:uid="{32CF32B9-0100-4827-A630-793D4B209416}"/>
    <cellStyle name="60% - Accent4 3 46 3 2" xfId="13517" xr:uid="{9E503D13-6344-4363-9304-709AF480134E}"/>
    <cellStyle name="60% - Accent4 3 46 3 2 2" xfId="42195" xr:uid="{ABEFDF88-1235-4F75-935A-200E0189938F}"/>
    <cellStyle name="60% - Accent4 3 46 3 3" xfId="22370" xr:uid="{E3D9246F-03A7-48F2-958B-822908F6AA4E}"/>
    <cellStyle name="60% - Accent4 3 46 3 3 2" xfId="51047" xr:uid="{00419714-DCDE-4838-85CE-77DFDAEAE03B}"/>
    <cellStyle name="60% - Accent4 3 46 3 4" xfId="36490" xr:uid="{3CB2CEA1-5032-43C6-B080-23EAD8C03D2C}"/>
    <cellStyle name="60% - Accent4 3 46 4" xfId="9222" xr:uid="{5C42154B-DC79-420B-8A4F-FCB772DFC28C}"/>
    <cellStyle name="60% - Accent4 3 46 4 2" xfId="14934" xr:uid="{330A3404-6A8E-4E5D-B563-E15C470ADEE0}"/>
    <cellStyle name="60% - Accent4 3 46 4 2 2" xfId="43612" xr:uid="{BA67D98A-1F72-46AB-9489-25BC96462B54}"/>
    <cellStyle name="60% - Accent4 3 46 4 3" xfId="23787" xr:uid="{9128D8AB-B815-4A44-AA45-E47374A22C7C}"/>
    <cellStyle name="60% - Accent4 3 46 4 3 2" xfId="52464" xr:uid="{E27BCB7C-4FB9-4A20-8A2F-3A4DF3AC9DB0}"/>
    <cellStyle name="60% - Accent4 3 46 4 4" xfId="37907" xr:uid="{45CB8A8F-1F42-439E-9B82-1B7A6489B185}"/>
    <cellStyle name="60% - Accent4 3 46 5" xfId="16449" xr:uid="{87673F83-D4E0-443B-BB19-A70FC2C5890A}"/>
    <cellStyle name="60% - Accent4 3 46 5 2" xfId="25302" xr:uid="{3BDD9ED5-84BF-4D32-951D-318F5D37E4A5}"/>
    <cellStyle name="60% - Accent4 3 46 5 2 2" xfId="53979" xr:uid="{8C47C1E2-AE77-44B3-876F-8F9D345AEAD5}"/>
    <cellStyle name="60% - Accent4 3 46 5 3" xfId="45127" xr:uid="{D0A01EEF-7B1F-448B-95B2-2D142AFE1987}"/>
    <cellStyle name="60% - Accent4 3 46 6" xfId="18008" xr:uid="{99E40D72-1EB9-4850-BFE5-7CA3A3C7C393}"/>
    <cellStyle name="60% - Accent4 3 46 6 2" xfId="26861" xr:uid="{9000044D-62B4-4BB3-AF3B-EAC7134D8E74}"/>
    <cellStyle name="60% - Accent4 3 46 6 2 2" xfId="55538" xr:uid="{561C2359-72C1-468A-BE60-549C50C418C4}"/>
    <cellStyle name="60% - Accent4 3 46 6 3" xfId="46686" xr:uid="{D8751552-C67A-47E6-BB28-AF9237D2C6DF}"/>
    <cellStyle name="60% - Accent4 3 46 7" xfId="10749" xr:uid="{516B5692-4AC5-4E33-A88F-10D00E2C8FDD}"/>
    <cellStyle name="60% - Accent4 3 46 7 2" xfId="28454" xr:uid="{EA934AD5-6A36-4A4E-B29C-700E28D866CC}"/>
    <cellStyle name="60% - Accent4 3 46 7 2 2" xfId="57131" xr:uid="{AA664F5D-BA68-4DBE-BD79-0514B6043E7B}"/>
    <cellStyle name="60% - Accent4 3 46 7 3" xfId="39427" xr:uid="{822E8A65-476C-4FCD-8141-4CD0CE42DB11}"/>
    <cellStyle name="60% - Accent4 3 46 8" xfId="19602" xr:uid="{E92D9AAA-23D4-46EE-A390-FD363C08A278}"/>
    <cellStyle name="60% - Accent4 3 46 8 2" xfId="48279" xr:uid="{79FC079D-62DA-4F74-9C20-A63435594374}"/>
    <cellStyle name="60% - Accent4 3 46 9" xfId="33722" xr:uid="{EB18ABCF-B082-466D-8F9F-10EDCC9167D6}"/>
    <cellStyle name="60% - Accent4 3 47" xfId="5059" xr:uid="{B88164B0-EB07-41C1-ADE9-C21079E41CFC}"/>
    <cellStyle name="60% - Accent4 3 47 2" xfId="6410" xr:uid="{4B8D7D75-CEA0-438D-866E-6122B3FDB767}"/>
    <cellStyle name="60% - Accent4 3 47 2 2" xfId="12122" xr:uid="{A7C85E4D-9EA6-4C95-94A1-02B4DF88C33B}"/>
    <cellStyle name="60% - Accent4 3 47 2 2 2" xfId="40800" xr:uid="{51083B54-FDAF-4F0D-BCC0-11F6084D25A1}"/>
    <cellStyle name="60% - Accent4 3 47 2 3" xfId="20975" xr:uid="{41997AE5-51A3-4C2E-8892-F0A278545012}"/>
    <cellStyle name="60% - Accent4 3 47 2 3 2" xfId="49652" xr:uid="{FAE194CA-4A1E-41DD-A502-BB37953A8EE2}"/>
    <cellStyle name="60% - Accent4 3 47 2 4" xfId="35095" xr:uid="{3952D496-334B-4607-8261-641D7A07E4D6}"/>
    <cellStyle name="60% - Accent4 3 47 3" xfId="7827" xr:uid="{573FD285-2BA3-4B7E-81A0-702E6A60D35C}"/>
    <cellStyle name="60% - Accent4 3 47 3 2" xfId="13539" xr:uid="{25FE7222-CAA6-4295-A0A8-7668F17FFBAA}"/>
    <cellStyle name="60% - Accent4 3 47 3 2 2" xfId="42217" xr:uid="{AB16204B-20F5-439F-B566-871ABA9520EF}"/>
    <cellStyle name="60% - Accent4 3 47 3 3" xfId="22392" xr:uid="{00DE5025-F97C-4935-BEC8-9D7FE1E34876}"/>
    <cellStyle name="60% - Accent4 3 47 3 3 2" xfId="51069" xr:uid="{2A9C7884-D63F-42B5-82DE-E4347C47339A}"/>
    <cellStyle name="60% - Accent4 3 47 3 4" xfId="36512" xr:uid="{6CCC02D9-16ED-40B0-BCDE-8DF34DF8B88C}"/>
    <cellStyle name="60% - Accent4 3 47 4" xfId="9244" xr:uid="{4255FD89-E3DA-440F-BD77-8C5713CCFFF4}"/>
    <cellStyle name="60% - Accent4 3 47 4 2" xfId="14956" xr:uid="{A9F50A4D-F01B-4A6E-95DA-3EDCE9D2F8CE}"/>
    <cellStyle name="60% - Accent4 3 47 4 2 2" xfId="43634" xr:uid="{336979C1-B5A3-496F-8E2F-B23BAC338FFA}"/>
    <cellStyle name="60% - Accent4 3 47 4 3" xfId="23809" xr:uid="{B4EE7210-BF5F-4425-82DF-FFDF71B86485}"/>
    <cellStyle name="60% - Accent4 3 47 4 3 2" xfId="52486" xr:uid="{1D9A1444-85C5-4997-A955-B41E7E3BABD8}"/>
    <cellStyle name="60% - Accent4 3 47 4 4" xfId="37929" xr:uid="{6FAEF6F1-88CD-4FC9-94C5-0856094E3D3F}"/>
    <cellStyle name="60% - Accent4 3 47 5" xfId="16471" xr:uid="{02F2EB76-0047-4B67-A555-FA9AE8C028E5}"/>
    <cellStyle name="60% - Accent4 3 47 5 2" xfId="25324" xr:uid="{CD78F3F0-F6DC-4DA7-95A3-FF614E882CE6}"/>
    <cellStyle name="60% - Accent4 3 47 5 2 2" xfId="54001" xr:uid="{DD35C88B-BBB9-4BDD-B20F-7DC914650C51}"/>
    <cellStyle name="60% - Accent4 3 47 5 3" xfId="45149" xr:uid="{2DCD7A2A-09A8-49D6-8403-EBA8C91B3AFC}"/>
    <cellStyle name="60% - Accent4 3 47 6" xfId="18030" xr:uid="{53DD3D9C-16D3-456E-8320-A2AD032908D3}"/>
    <cellStyle name="60% - Accent4 3 47 6 2" xfId="26883" xr:uid="{CB46BE6F-937F-4665-814C-CE454C1ADF37}"/>
    <cellStyle name="60% - Accent4 3 47 6 2 2" xfId="55560" xr:uid="{14AE55D7-3E6F-4BD8-B515-5FE085E875D9}"/>
    <cellStyle name="60% - Accent4 3 47 6 3" xfId="46708" xr:uid="{91CEA0A5-B003-44B9-8AAA-7B90B92D8E51}"/>
    <cellStyle name="60% - Accent4 3 47 7" xfId="10771" xr:uid="{EC7E624A-5968-4B85-B10F-40B1C523D2AB}"/>
    <cellStyle name="60% - Accent4 3 47 7 2" xfId="28476" xr:uid="{2641556F-92BB-47BC-BCAA-BD6DFFF081EC}"/>
    <cellStyle name="60% - Accent4 3 47 7 2 2" xfId="57153" xr:uid="{1D06A7BA-7B8F-4A36-B100-7ACAD97FCCCF}"/>
    <cellStyle name="60% - Accent4 3 47 7 3" xfId="39449" xr:uid="{89B4D1AE-3FFF-42BE-B1F5-B7DBFBD044AC}"/>
    <cellStyle name="60% - Accent4 3 47 8" xfId="19624" xr:uid="{6AD7E4FB-31D3-4907-9C30-E3D75B47B06B}"/>
    <cellStyle name="60% - Accent4 3 47 8 2" xfId="48301" xr:uid="{29BABB37-B3BB-4727-9CE8-816BD8B204ED}"/>
    <cellStyle name="60% - Accent4 3 47 9" xfId="33744" xr:uid="{2D6C1D31-799A-47B5-80AA-23FBBF78A300}"/>
    <cellStyle name="60% - Accent4 3 48" xfId="5081" xr:uid="{123D88DE-7FC2-4962-A299-AFA1AB356842}"/>
    <cellStyle name="60% - Accent4 3 48 2" xfId="6432" xr:uid="{1F65A327-623F-4BE7-9F01-284927C98279}"/>
    <cellStyle name="60% - Accent4 3 48 2 2" xfId="12144" xr:uid="{80601152-D451-4141-9B5A-CE39847EC309}"/>
    <cellStyle name="60% - Accent4 3 48 2 2 2" xfId="40822" xr:uid="{9D6C79FB-4940-4D99-9807-B1E261E19B72}"/>
    <cellStyle name="60% - Accent4 3 48 2 3" xfId="20997" xr:uid="{540DB661-4F84-4B12-AE93-C34AFAF21D23}"/>
    <cellStyle name="60% - Accent4 3 48 2 3 2" xfId="49674" xr:uid="{CE0E9C9B-1F5E-40C3-8E7B-D83336192159}"/>
    <cellStyle name="60% - Accent4 3 48 2 4" xfId="35117" xr:uid="{B7A956BF-D875-4933-A774-D26F43F9D3FF}"/>
    <cellStyle name="60% - Accent4 3 48 3" xfId="7849" xr:uid="{A8E886A0-65B5-43BC-BE83-3AB7CDBDB74B}"/>
    <cellStyle name="60% - Accent4 3 48 3 2" xfId="13561" xr:uid="{A832996A-2461-4AEE-AF3D-3CA46C75E0BB}"/>
    <cellStyle name="60% - Accent4 3 48 3 2 2" xfId="42239" xr:uid="{A81063DB-1E0C-493B-B827-1C83C009A0DE}"/>
    <cellStyle name="60% - Accent4 3 48 3 3" xfId="22414" xr:uid="{CF3B5869-CAAB-4420-BAAD-0BDA05577F86}"/>
    <cellStyle name="60% - Accent4 3 48 3 3 2" xfId="51091" xr:uid="{967396ED-F7FC-4E97-9B9F-0C0563ED917B}"/>
    <cellStyle name="60% - Accent4 3 48 3 4" xfId="36534" xr:uid="{91C3E70E-D635-4D68-81DA-D6454C0AEE18}"/>
    <cellStyle name="60% - Accent4 3 48 4" xfId="9266" xr:uid="{988926D2-2206-4ECB-950A-B7746AA9D8F7}"/>
    <cellStyle name="60% - Accent4 3 48 4 2" xfId="14978" xr:uid="{6736EB25-8CE6-41C1-BD74-22B6AC2D2476}"/>
    <cellStyle name="60% - Accent4 3 48 4 2 2" xfId="43656" xr:uid="{7659DADA-E753-4E16-8AC2-7FCA88F5D857}"/>
    <cellStyle name="60% - Accent4 3 48 4 3" xfId="23831" xr:uid="{209F8E87-2691-44ED-9AC2-81AAE95B43D3}"/>
    <cellStyle name="60% - Accent4 3 48 4 3 2" xfId="52508" xr:uid="{B70187D2-FCDF-46CF-B554-E3922ADB34EC}"/>
    <cellStyle name="60% - Accent4 3 48 4 4" xfId="37951" xr:uid="{6B32E112-304E-4764-9D8E-A05093A2B0A7}"/>
    <cellStyle name="60% - Accent4 3 48 5" xfId="16493" xr:uid="{91311718-7E84-4B4F-BACF-1E3905914573}"/>
    <cellStyle name="60% - Accent4 3 48 5 2" xfId="25346" xr:uid="{E0C09DFC-4B28-47A5-AD72-CC4837B1B284}"/>
    <cellStyle name="60% - Accent4 3 48 5 2 2" xfId="54023" xr:uid="{E65D9BFB-2D59-44C3-BCAF-60198DBC1AD7}"/>
    <cellStyle name="60% - Accent4 3 48 5 3" xfId="45171" xr:uid="{6F79C3B0-1B4F-4F28-8D18-C407E335EAA2}"/>
    <cellStyle name="60% - Accent4 3 48 6" xfId="18052" xr:uid="{90B4E183-F1D5-494C-B249-80F2EFD7242D}"/>
    <cellStyle name="60% - Accent4 3 48 6 2" xfId="26905" xr:uid="{65D6629B-8378-458F-AE73-F7E770C08D4F}"/>
    <cellStyle name="60% - Accent4 3 48 6 2 2" xfId="55582" xr:uid="{82EBA03D-595E-4965-A9CD-3E63E91726ED}"/>
    <cellStyle name="60% - Accent4 3 48 6 3" xfId="46730" xr:uid="{C20840DE-1EE0-4686-B839-6ABAF599248E}"/>
    <cellStyle name="60% - Accent4 3 48 7" xfId="10793" xr:uid="{BD2CB38A-71B0-4103-9CD4-6A65DE6816B1}"/>
    <cellStyle name="60% - Accent4 3 48 7 2" xfId="28498" xr:uid="{DA81D901-D941-4309-9862-95CD231931E6}"/>
    <cellStyle name="60% - Accent4 3 48 7 2 2" xfId="57175" xr:uid="{DFD8A651-9150-4B4C-AEB4-4700511E36E0}"/>
    <cellStyle name="60% - Accent4 3 48 7 3" xfId="39471" xr:uid="{9F23EB65-1C53-443F-8951-16823224ED9C}"/>
    <cellStyle name="60% - Accent4 3 48 8" xfId="19646" xr:uid="{E592727A-686B-4EFC-BC7D-19B3C3AA1BF6}"/>
    <cellStyle name="60% - Accent4 3 48 8 2" xfId="48323" xr:uid="{5941FD9E-C196-4A31-A56C-419FCD5B5240}"/>
    <cellStyle name="60% - Accent4 3 48 9" xfId="33766" xr:uid="{C51BAAB0-709C-4E1A-8B12-D36C81331439}"/>
    <cellStyle name="60% - Accent4 3 49" xfId="5103" xr:uid="{6D776842-4804-4099-8CD0-728A275AEA9F}"/>
    <cellStyle name="60% - Accent4 3 49 2" xfId="6454" xr:uid="{D667D8DC-AA38-41AE-B60F-F6CDCB4AAB10}"/>
    <cellStyle name="60% - Accent4 3 49 2 2" xfId="12166" xr:uid="{6F298762-7701-4D8D-8580-7362751F87E7}"/>
    <cellStyle name="60% - Accent4 3 49 2 2 2" xfId="40844" xr:uid="{52EF8CC4-A1AD-4A51-913C-4F0AC56F1C87}"/>
    <cellStyle name="60% - Accent4 3 49 2 3" xfId="21019" xr:uid="{5DF71CE0-52D6-4749-9DA2-16CFCDEFB061}"/>
    <cellStyle name="60% - Accent4 3 49 2 3 2" xfId="49696" xr:uid="{AB8CA20D-5820-4538-B9A3-CA7986EB0A80}"/>
    <cellStyle name="60% - Accent4 3 49 2 4" xfId="35139" xr:uid="{F915CEC1-D17D-4FD9-B44F-2E7702DF94B9}"/>
    <cellStyle name="60% - Accent4 3 49 3" xfId="7871" xr:uid="{881D1C24-728A-4AD9-A69E-F15DD9FAE77E}"/>
    <cellStyle name="60% - Accent4 3 49 3 2" xfId="13583" xr:uid="{42BFF166-1CEA-4D06-94D6-A1697F746F42}"/>
    <cellStyle name="60% - Accent4 3 49 3 2 2" xfId="42261" xr:uid="{3E7690D3-72A7-4BF3-BB6E-6BE8FBC8F861}"/>
    <cellStyle name="60% - Accent4 3 49 3 3" xfId="22436" xr:uid="{9A3A752B-8EDF-4FCC-825A-440EF6F91190}"/>
    <cellStyle name="60% - Accent4 3 49 3 3 2" xfId="51113" xr:uid="{01C45DCC-9E52-4169-852F-8BB71DE5AE4E}"/>
    <cellStyle name="60% - Accent4 3 49 3 4" xfId="36556" xr:uid="{4E7AA476-2183-4307-B40A-D32C991FF866}"/>
    <cellStyle name="60% - Accent4 3 49 4" xfId="9288" xr:uid="{6E303DD4-DBFD-4320-A379-11F0F280D515}"/>
    <cellStyle name="60% - Accent4 3 49 4 2" xfId="15000" xr:uid="{9360AB5E-98F7-42B1-8553-4D2CE734B568}"/>
    <cellStyle name="60% - Accent4 3 49 4 2 2" xfId="43678" xr:uid="{892BFAFB-8F6A-4DFB-A737-6620D5A6EA9C}"/>
    <cellStyle name="60% - Accent4 3 49 4 3" xfId="23853" xr:uid="{08AC819A-BD73-4604-B17B-C564099B9E92}"/>
    <cellStyle name="60% - Accent4 3 49 4 3 2" xfId="52530" xr:uid="{C49BA82D-C077-4273-A568-CDD62080D4D3}"/>
    <cellStyle name="60% - Accent4 3 49 4 4" xfId="37973" xr:uid="{85D6BEBD-00C0-4489-8A85-5C7C01854FF0}"/>
    <cellStyle name="60% - Accent4 3 49 5" xfId="16515" xr:uid="{241D7042-5979-4793-A138-8D593CBD0125}"/>
    <cellStyle name="60% - Accent4 3 49 5 2" xfId="25368" xr:uid="{C8B2A9B8-194C-4F53-8072-AB5D2F1001A9}"/>
    <cellStyle name="60% - Accent4 3 49 5 2 2" xfId="54045" xr:uid="{A0765C4B-43B8-4B5C-8B38-4F85A234629D}"/>
    <cellStyle name="60% - Accent4 3 49 5 3" xfId="45193" xr:uid="{76D54F33-0720-4530-A64A-B5213D734CE8}"/>
    <cellStyle name="60% - Accent4 3 49 6" xfId="18074" xr:uid="{584337EA-823C-4ACE-B28E-E562585B393C}"/>
    <cellStyle name="60% - Accent4 3 49 6 2" xfId="26927" xr:uid="{87B45A27-48C8-428E-889B-BE7C249C78E8}"/>
    <cellStyle name="60% - Accent4 3 49 6 2 2" xfId="55604" xr:uid="{CB993BCB-5055-486A-BF5F-A791A041867D}"/>
    <cellStyle name="60% - Accent4 3 49 6 3" xfId="46752" xr:uid="{EF0A2644-7665-427B-BCC9-BAC90D98384A}"/>
    <cellStyle name="60% - Accent4 3 49 7" xfId="10815" xr:uid="{63F767F5-3FF8-4116-BAF5-DA42311296B6}"/>
    <cellStyle name="60% - Accent4 3 49 7 2" xfId="28520" xr:uid="{E01376E5-7A5E-422F-BE7E-2C4566F77DAF}"/>
    <cellStyle name="60% - Accent4 3 49 7 2 2" xfId="57197" xr:uid="{28BA9028-F06F-4CE9-970A-D6E6CFBA7E66}"/>
    <cellStyle name="60% - Accent4 3 49 7 3" xfId="39493" xr:uid="{4C8FD837-252D-4D7F-8873-B95F8D629F62}"/>
    <cellStyle name="60% - Accent4 3 49 8" xfId="19668" xr:uid="{8B01F9E2-8091-411D-BD53-98B1B0FC108C}"/>
    <cellStyle name="60% - Accent4 3 49 8 2" xfId="48345" xr:uid="{F10E2E12-DB21-4522-925E-360634DDD99B}"/>
    <cellStyle name="60% - Accent4 3 49 9" xfId="33788" xr:uid="{AF90876E-0BFE-4531-B3D1-72FFC580B164}"/>
    <cellStyle name="60% - Accent4 3 5" xfId="514" xr:uid="{85D36152-74EA-48D4-90B6-539AE095289A}"/>
    <cellStyle name="60% - Accent4 3 5 10" xfId="18700" xr:uid="{A66A7CC5-7E2E-472A-B367-FCEC29081BB8}"/>
    <cellStyle name="60% - Accent4 3 5 10 2" xfId="47377" xr:uid="{836840A4-A6F8-435D-9F30-79FA6D18650E}"/>
    <cellStyle name="60% - Accent4 3 5 11" xfId="29415" xr:uid="{3B40F74B-B89C-4CEC-8217-7A38EFA24FD0}"/>
    <cellStyle name="60% - Accent4 3 5 2" xfId="633" xr:uid="{E237AE63-EEEA-4676-9363-32975ACF9DD6}"/>
    <cellStyle name="60% - Accent4 3 5 2 2" xfId="2587" xr:uid="{B5746B46-3231-4B24-B130-984162277E3C}"/>
    <cellStyle name="60% - Accent4 3 5 2 2 2" xfId="31327" xr:uid="{34BCAB43-459F-4B90-8877-AC24D8571078}"/>
    <cellStyle name="60% - Accent4 3 5 2 3" xfId="5486" xr:uid="{C75275B9-EE9F-4C76-99BD-2A15D87EA5B5}"/>
    <cellStyle name="60% - Accent4 3 5 2 3 2" xfId="34171" xr:uid="{CF635513-37EE-451F-8ED2-33B37EB4E7CB}"/>
    <cellStyle name="60% - Accent4 3 5 2 4" xfId="11198" xr:uid="{C49D72AE-48E6-431C-8A04-CF91BC35EAF9}"/>
    <cellStyle name="60% - Accent4 3 5 2 4 2" xfId="39876" xr:uid="{BFB0B55B-E2D2-4E5A-B948-D0A34124DDCD}"/>
    <cellStyle name="60% - Accent4 3 5 2 5" xfId="20051" xr:uid="{0B1F570F-6C29-468D-9380-130B82B6C963}"/>
    <cellStyle name="60% - Accent4 3 5 2 5 2" xfId="48728" xr:uid="{B4E80CA8-F841-4F09-B255-B8F36C3EC5CA}"/>
    <cellStyle name="60% - Accent4 3 5 2 6" xfId="29534" xr:uid="{F24378B8-FCB6-4B23-8328-232C7F1855BC}"/>
    <cellStyle name="60% - Accent4 3 5 3" xfId="774" xr:uid="{1EB51C8A-618A-4FD7-A0B3-A53EDF602EF1}"/>
    <cellStyle name="60% - Accent4 3 5 3 2" xfId="2728" xr:uid="{B32E1F00-AD5D-43B7-BC19-66A9E62BD2E2}"/>
    <cellStyle name="60% - Accent4 3 5 3 2 2" xfId="31468" xr:uid="{39A99B84-7E5A-45C7-8AB1-22A4D05A0E1D}"/>
    <cellStyle name="60% - Accent4 3 5 3 3" xfId="6903" xr:uid="{AAC31987-09F0-49F2-A169-68ED1FC541D5}"/>
    <cellStyle name="60% - Accent4 3 5 3 3 2" xfId="35588" xr:uid="{A9025AF6-644B-44B2-AD97-AAFC118A4BEF}"/>
    <cellStyle name="60% - Accent4 3 5 3 4" xfId="12615" xr:uid="{5B447A03-FD06-4982-A734-C24D9D61FC56}"/>
    <cellStyle name="60% - Accent4 3 5 3 4 2" xfId="41293" xr:uid="{77630B59-459C-4E59-AE85-B2B4462CE725}"/>
    <cellStyle name="60% - Accent4 3 5 3 5" xfId="21468" xr:uid="{D562558E-EADD-4991-9F6B-B6C0C01B03AF}"/>
    <cellStyle name="60% - Accent4 3 5 3 5 2" xfId="50145" xr:uid="{C5FFCACB-F8A1-4DB6-B8A4-E3C73A8646CF}"/>
    <cellStyle name="60% - Accent4 3 5 3 6" xfId="29675" xr:uid="{BD70FB83-59E0-4D50-9DE4-0F7B73F6F950}"/>
    <cellStyle name="60% - Accent4 3 5 4" xfId="1047" xr:uid="{F8C50CA1-8089-4440-B02D-B8F5D8983CC3}"/>
    <cellStyle name="60% - Accent4 3 5 4 2" xfId="3001" xr:uid="{19E11CE9-8CDF-474B-ADE7-79FE1B34225D}"/>
    <cellStyle name="60% - Accent4 3 5 4 2 2" xfId="31741" xr:uid="{32C7E8DE-2D71-42B3-A6CE-12E8A639CFB5}"/>
    <cellStyle name="60% - Accent4 3 5 4 3" xfId="8320" xr:uid="{110B7692-CA46-4EAC-BAA3-BBE28306CCFC}"/>
    <cellStyle name="60% - Accent4 3 5 4 3 2" xfId="37005" xr:uid="{C50D2457-2649-43B8-9349-FABBACFD4E9F}"/>
    <cellStyle name="60% - Accent4 3 5 4 4" xfId="14032" xr:uid="{45B9431C-26FC-46B2-9795-D9E506181602}"/>
    <cellStyle name="60% - Accent4 3 5 4 4 2" xfId="42710" xr:uid="{0C290E09-D7A5-41C4-B8C9-2807DB7A7E25}"/>
    <cellStyle name="60% - Accent4 3 5 4 5" xfId="22885" xr:uid="{7DF47A30-62AB-4FDB-9493-E06E4A291608}"/>
    <cellStyle name="60% - Accent4 3 5 4 5 2" xfId="51562" xr:uid="{CC11F17D-4C39-42BE-BEFC-B6A55659AC40}"/>
    <cellStyle name="60% - Accent4 3 5 4 6" xfId="29948" xr:uid="{A712F7B8-ABF7-4A1B-8442-0B9C5DC3BF3E}"/>
    <cellStyle name="60% - Accent4 3 5 5" xfId="1342" xr:uid="{C8C804F8-7554-4CCB-981E-4CCE930AF406}"/>
    <cellStyle name="60% - Accent4 3 5 5 2" xfId="3296" xr:uid="{4612B7FB-2368-4EC9-B7C6-36E038550578}"/>
    <cellStyle name="60% - Accent4 3 5 5 2 2" xfId="32036" xr:uid="{481238AA-C91E-493D-8B5D-6A22B8FD6E10}"/>
    <cellStyle name="60% - Accent4 3 5 5 3" xfId="15547" xr:uid="{01B5E925-909A-4675-941B-4E11E0C194CD}"/>
    <cellStyle name="60% - Accent4 3 5 5 3 2" xfId="44225" xr:uid="{EAA2E3D8-AEFC-4FC7-81CC-000FB2996C91}"/>
    <cellStyle name="60% - Accent4 3 5 5 4" xfId="24400" xr:uid="{DF88E3A6-E8D4-45F5-A9D8-9AF477041C34}"/>
    <cellStyle name="60% - Accent4 3 5 5 4 2" xfId="53077" xr:uid="{98493EDB-0DA2-44F7-A2A6-E1F44730F048}"/>
    <cellStyle name="60% - Accent4 3 5 5 5" xfId="30243" xr:uid="{691B5C92-4042-4F4B-AAF6-6C318EE26208}"/>
    <cellStyle name="60% - Accent4 3 5 6" xfId="1681" xr:uid="{84D3F132-63A0-452E-89B9-7FA3FF0A5B8F}"/>
    <cellStyle name="60% - Accent4 3 5 6 2" xfId="3635" xr:uid="{D8DFF8B6-BE90-4D7F-88D1-477B4AAB7EAF}"/>
    <cellStyle name="60% - Accent4 3 5 6 2 2" xfId="32375" xr:uid="{59B6F77B-50D4-4664-8C24-5E3E31EA8E87}"/>
    <cellStyle name="60% - Accent4 3 5 6 3" xfId="17106" xr:uid="{420B2CA6-76FA-4773-B403-3D373E7F8F5C}"/>
    <cellStyle name="60% - Accent4 3 5 6 3 2" xfId="45784" xr:uid="{FC2136C5-9E50-4E76-87B1-6C8AE9510834}"/>
    <cellStyle name="60% - Accent4 3 5 6 4" xfId="25959" xr:uid="{E97707CD-15C0-48C9-8A64-980C56CD6560}"/>
    <cellStyle name="60% - Accent4 3 5 6 4 2" xfId="54636" xr:uid="{7BE8FD89-294C-4F61-BAB8-AAB432AE2F3A}"/>
    <cellStyle name="60% - Accent4 3 5 6 5" xfId="30582" xr:uid="{F8DE07E4-FAE6-4F0A-A77F-844236709A78}"/>
    <cellStyle name="60% - Accent4 3 5 7" xfId="2468" xr:uid="{85E04C2A-70F8-4EF8-BEEB-2A629F6A16E2}"/>
    <cellStyle name="60% - Accent4 3 5 7 2" xfId="27552" xr:uid="{B41381E1-C272-4FDC-947F-08AB75DC53C5}"/>
    <cellStyle name="60% - Accent4 3 5 7 2 2" xfId="56229" xr:uid="{6F3EB261-BEE5-4A88-B05E-271035C9ABB5}"/>
    <cellStyle name="60% - Accent4 3 5 7 3" xfId="31208" xr:uid="{9FDFC1AB-9D44-4235-8E6F-CAE35FD7DF68}"/>
    <cellStyle name="60% - Accent4 3 5 8" xfId="4135" xr:uid="{926DEC03-E857-4C07-9D35-486A423B2B11}"/>
    <cellStyle name="60% - Accent4 3 5 8 2" xfId="32820" xr:uid="{CD0FB365-5CE1-467F-B2E8-50813D540133}"/>
    <cellStyle name="60% - Accent4 3 5 9" xfId="9847" xr:uid="{1EEF52D0-37FD-4810-A885-B756BD681204}"/>
    <cellStyle name="60% - Accent4 3 5 9 2" xfId="38525" xr:uid="{7A04F402-7D0E-43ED-929C-FF8A8B238F62}"/>
    <cellStyle name="60% - Accent4 3 50" xfId="5125" xr:uid="{57CC6DB2-52A1-45B1-9B21-A032271C5A6B}"/>
    <cellStyle name="60% - Accent4 3 50 2" xfId="6476" xr:uid="{F3BDEA19-E784-46E9-948B-83B6CA41D486}"/>
    <cellStyle name="60% - Accent4 3 50 2 2" xfId="12188" xr:uid="{6F493995-6C49-4495-AE51-80273B7DDF92}"/>
    <cellStyle name="60% - Accent4 3 50 2 2 2" xfId="40866" xr:uid="{9973AD6E-097D-4881-B832-008746499F78}"/>
    <cellStyle name="60% - Accent4 3 50 2 3" xfId="21041" xr:uid="{A2F2C2D1-071B-4FB7-B5A9-30B68BA8FF2F}"/>
    <cellStyle name="60% - Accent4 3 50 2 3 2" xfId="49718" xr:uid="{6795C1F2-937C-480E-98E6-9D0447676569}"/>
    <cellStyle name="60% - Accent4 3 50 2 4" xfId="35161" xr:uid="{0DD7D6C4-DD45-417B-BCE6-F769AC6917B9}"/>
    <cellStyle name="60% - Accent4 3 50 3" xfId="7893" xr:uid="{95CAEF8B-AEEE-4294-8B9C-EF2DDC67EAB6}"/>
    <cellStyle name="60% - Accent4 3 50 3 2" xfId="13605" xr:uid="{78C1E543-33E2-4BCA-B601-B19B00D3F654}"/>
    <cellStyle name="60% - Accent4 3 50 3 2 2" xfId="42283" xr:uid="{DBA5EBA9-6B7D-450A-97A8-392D8029818A}"/>
    <cellStyle name="60% - Accent4 3 50 3 3" xfId="22458" xr:uid="{2548FACE-1B31-4CA8-AD9B-E266814C97DA}"/>
    <cellStyle name="60% - Accent4 3 50 3 3 2" xfId="51135" xr:uid="{34273C7E-D7F3-4424-B6FB-43AEE645E563}"/>
    <cellStyle name="60% - Accent4 3 50 3 4" xfId="36578" xr:uid="{4373130E-2AB3-48E7-8834-C00999DB9D20}"/>
    <cellStyle name="60% - Accent4 3 50 4" xfId="9310" xr:uid="{E129004F-30C7-4718-805C-9D4858BB2A80}"/>
    <cellStyle name="60% - Accent4 3 50 4 2" xfId="15022" xr:uid="{88224AE5-5262-446E-9869-98DCCCAE6608}"/>
    <cellStyle name="60% - Accent4 3 50 4 2 2" xfId="43700" xr:uid="{F87434C8-B669-44C6-982F-38D85A8C37DC}"/>
    <cellStyle name="60% - Accent4 3 50 4 3" xfId="23875" xr:uid="{D47FEB50-73A6-4E4F-ACB7-CD6587EA0D9F}"/>
    <cellStyle name="60% - Accent4 3 50 4 3 2" xfId="52552" xr:uid="{04C578CA-DC7F-4F5A-99F4-6FB89CE3799C}"/>
    <cellStyle name="60% - Accent4 3 50 4 4" xfId="37995" xr:uid="{8536EB26-0A9C-4CDE-8CBE-9910D8A61520}"/>
    <cellStyle name="60% - Accent4 3 50 5" xfId="16537" xr:uid="{29BDEACC-1B82-4EE6-A168-0224004CB034}"/>
    <cellStyle name="60% - Accent4 3 50 5 2" xfId="25390" xr:uid="{8A64DF3C-A173-40F4-A533-B8C1BBF34AD6}"/>
    <cellStyle name="60% - Accent4 3 50 5 2 2" xfId="54067" xr:uid="{F67BC7F6-F82F-43D1-8539-F1F5EE621301}"/>
    <cellStyle name="60% - Accent4 3 50 5 3" xfId="45215" xr:uid="{6F55D7B5-B630-4BDD-B1C5-91A23B02EFF3}"/>
    <cellStyle name="60% - Accent4 3 50 6" xfId="18096" xr:uid="{D62191E8-7AB2-4097-83CC-7041FAE637B9}"/>
    <cellStyle name="60% - Accent4 3 50 6 2" xfId="26949" xr:uid="{FDF1D269-A675-47DC-AE56-F41C51B4F5EE}"/>
    <cellStyle name="60% - Accent4 3 50 6 2 2" xfId="55626" xr:uid="{CBC2097D-276C-4D31-9058-069F21206796}"/>
    <cellStyle name="60% - Accent4 3 50 6 3" xfId="46774" xr:uid="{A2A5294F-1984-4A08-B8D3-0D2368A2A7FE}"/>
    <cellStyle name="60% - Accent4 3 50 7" xfId="10837" xr:uid="{7005A658-F36D-4905-AC0A-4F07A7A88DAD}"/>
    <cellStyle name="60% - Accent4 3 50 7 2" xfId="28542" xr:uid="{CC29B381-6EE3-42E2-82B3-EEA7AF55EB9B}"/>
    <cellStyle name="60% - Accent4 3 50 7 2 2" xfId="57219" xr:uid="{AF59B785-B4C5-434A-B599-4AA334A1B3A6}"/>
    <cellStyle name="60% - Accent4 3 50 7 3" xfId="39515" xr:uid="{7A6F27F3-513C-480D-AF50-490322C0241C}"/>
    <cellStyle name="60% - Accent4 3 50 8" xfId="19690" xr:uid="{88DAB3C5-FACE-4DD0-8473-F1C52C487527}"/>
    <cellStyle name="60% - Accent4 3 50 8 2" xfId="48367" xr:uid="{E093B7A9-9230-468F-872A-E1A00348333A}"/>
    <cellStyle name="60% - Accent4 3 50 9" xfId="33810" xr:uid="{5EC07EDE-3653-4734-8BE3-8CB7D4436861}"/>
    <cellStyle name="60% - Accent4 3 51" xfId="5147" xr:uid="{C1CACA79-5903-4E58-8B99-B6A52D6DFA5B}"/>
    <cellStyle name="60% - Accent4 3 51 2" xfId="6498" xr:uid="{A60C475C-EE38-4B29-9CA7-93B666B8B696}"/>
    <cellStyle name="60% - Accent4 3 51 2 2" xfId="12210" xr:uid="{142E8DD3-11C2-4F9A-A886-F614534F6739}"/>
    <cellStyle name="60% - Accent4 3 51 2 2 2" xfId="40888" xr:uid="{A00B8589-B634-42CF-A305-46CE87DE2F81}"/>
    <cellStyle name="60% - Accent4 3 51 2 3" xfId="21063" xr:uid="{3CCF1106-11ED-40F0-854B-00B8C06D4532}"/>
    <cellStyle name="60% - Accent4 3 51 2 3 2" xfId="49740" xr:uid="{44E7CDA8-890C-4950-BE41-2FE064D0896F}"/>
    <cellStyle name="60% - Accent4 3 51 2 4" xfId="35183" xr:uid="{3C078342-398F-4C75-A4A5-EE9751BC3A2C}"/>
    <cellStyle name="60% - Accent4 3 51 3" xfId="7915" xr:uid="{335D1C1C-8C69-440F-BD09-C015EA7ADB00}"/>
    <cellStyle name="60% - Accent4 3 51 3 2" xfId="13627" xr:uid="{EA8B1811-3B88-40E7-89E5-DA3BD2172AF8}"/>
    <cellStyle name="60% - Accent4 3 51 3 2 2" xfId="42305" xr:uid="{458D1FCE-C45F-4E87-AA6E-9053DE884BD2}"/>
    <cellStyle name="60% - Accent4 3 51 3 3" xfId="22480" xr:uid="{ACBCE990-90FB-446A-B01D-C2EFC7D81CC2}"/>
    <cellStyle name="60% - Accent4 3 51 3 3 2" xfId="51157" xr:uid="{60D52136-2B97-4B25-9793-311C91DD4722}"/>
    <cellStyle name="60% - Accent4 3 51 3 4" xfId="36600" xr:uid="{2F23BBD4-E62F-430D-B868-56C74978E222}"/>
    <cellStyle name="60% - Accent4 3 51 4" xfId="9332" xr:uid="{6186917C-88BA-4BE0-B525-104BAA31F86D}"/>
    <cellStyle name="60% - Accent4 3 51 4 2" xfId="15044" xr:uid="{DA1A7917-7C91-42B1-B52E-3E1851B98B0F}"/>
    <cellStyle name="60% - Accent4 3 51 4 2 2" xfId="43722" xr:uid="{FA844165-F93E-4AA6-895E-B4237BEE9B77}"/>
    <cellStyle name="60% - Accent4 3 51 4 3" xfId="23897" xr:uid="{FA3AE4B1-01BE-4B7F-9543-E2FE4FCFB23A}"/>
    <cellStyle name="60% - Accent4 3 51 4 3 2" xfId="52574" xr:uid="{29A482DF-EA20-49EF-B9E9-B31D56FBFB23}"/>
    <cellStyle name="60% - Accent4 3 51 4 4" xfId="38017" xr:uid="{D7D42EB8-73C4-41E3-94B9-40D930609176}"/>
    <cellStyle name="60% - Accent4 3 51 5" xfId="16559" xr:uid="{8B91B9FC-CEA7-4C7B-9E7D-E8895E70F71B}"/>
    <cellStyle name="60% - Accent4 3 51 5 2" xfId="25412" xr:uid="{F7168DB0-BB8D-4C59-9BBA-586493B00347}"/>
    <cellStyle name="60% - Accent4 3 51 5 2 2" xfId="54089" xr:uid="{942D6E34-0808-4C1E-B16F-2211783F09D9}"/>
    <cellStyle name="60% - Accent4 3 51 5 3" xfId="45237" xr:uid="{C08B2707-8CB2-4248-9220-409095ED0083}"/>
    <cellStyle name="60% - Accent4 3 51 6" xfId="18118" xr:uid="{AEBC5C6D-C936-478B-B0CF-CAB7B5AB9480}"/>
    <cellStyle name="60% - Accent4 3 51 6 2" xfId="26971" xr:uid="{09C5804D-234D-4932-B4D4-22BCF9DBC4BB}"/>
    <cellStyle name="60% - Accent4 3 51 6 2 2" xfId="55648" xr:uid="{6336C0DD-B553-4441-95C6-9472D256F862}"/>
    <cellStyle name="60% - Accent4 3 51 6 3" xfId="46796" xr:uid="{41FB3859-8DD8-47C0-80DA-3B0322A93DB6}"/>
    <cellStyle name="60% - Accent4 3 51 7" xfId="10859" xr:uid="{3DDE0340-30B2-45ED-AEC2-4C11C79AEE44}"/>
    <cellStyle name="60% - Accent4 3 51 7 2" xfId="28564" xr:uid="{34290BEE-A9FB-4FBC-B8C7-043D484D5102}"/>
    <cellStyle name="60% - Accent4 3 51 7 2 2" xfId="57241" xr:uid="{58727147-ADDC-4582-B152-9C70D2AA4B59}"/>
    <cellStyle name="60% - Accent4 3 51 7 3" xfId="39537" xr:uid="{4872A16A-8B4F-4654-8C46-04A677DD4054}"/>
    <cellStyle name="60% - Accent4 3 51 8" xfId="19712" xr:uid="{B5AEC8D1-4CB0-4BEC-989B-A9A84B08B14D}"/>
    <cellStyle name="60% - Accent4 3 51 8 2" xfId="48389" xr:uid="{7C9FDA67-F84C-4115-B57E-ABE3A35003FA}"/>
    <cellStyle name="60% - Accent4 3 51 9" xfId="33832" xr:uid="{AF152453-2531-4D27-AF35-551B10CE23A0}"/>
    <cellStyle name="60% - Accent4 3 52" xfId="5169" xr:uid="{3F4D09FB-146B-4719-98C4-E2A2E423CF13}"/>
    <cellStyle name="60% - Accent4 3 52 2" xfId="6520" xr:uid="{9B55B1B2-C33E-46D8-8074-BC88F2E95C13}"/>
    <cellStyle name="60% - Accent4 3 52 2 2" xfId="12232" xr:uid="{A67978DE-8C50-4915-837F-0EF7FB9D7E17}"/>
    <cellStyle name="60% - Accent4 3 52 2 2 2" xfId="40910" xr:uid="{E545A577-C96F-4BA1-8920-2C0852D532FC}"/>
    <cellStyle name="60% - Accent4 3 52 2 3" xfId="21085" xr:uid="{6281629B-0F68-44B1-8718-07E2603A7DC8}"/>
    <cellStyle name="60% - Accent4 3 52 2 3 2" xfId="49762" xr:uid="{82E1F203-D5A0-458B-8B23-F1AB12071C9C}"/>
    <cellStyle name="60% - Accent4 3 52 2 4" xfId="35205" xr:uid="{20E1A741-B1B7-44C6-BB1F-C3FCE793479A}"/>
    <cellStyle name="60% - Accent4 3 52 3" xfId="7937" xr:uid="{252D7F2F-1228-4FA4-AA5A-521EE9740F2C}"/>
    <cellStyle name="60% - Accent4 3 52 3 2" xfId="13649" xr:uid="{97D762D7-5D57-48C4-B3F2-61B92DD0A7B8}"/>
    <cellStyle name="60% - Accent4 3 52 3 2 2" xfId="42327" xr:uid="{E16AD759-2A85-44D6-BEEE-77EEE72516BF}"/>
    <cellStyle name="60% - Accent4 3 52 3 3" xfId="22502" xr:uid="{DFFB292B-B1C8-4B31-86A7-C1252BE485FD}"/>
    <cellStyle name="60% - Accent4 3 52 3 3 2" xfId="51179" xr:uid="{5FAB0982-F978-4F79-B372-2274CDB48F30}"/>
    <cellStyle name="60% - Accent4 3 52 3 4" xfId="36622" xr:uid="{65A16BA3-5AFC-47E9-AA29-28FD25CE68A3}"/>
    <cellStyle name="60% - Accent4 3 52 4" xfId="9354" xr:uid="{FB4DFAE8-7C85-4114-A911-0A5C41B20E24}"/>
    <cellStyle name="60% - Accent4 3 52 4 2" xfId="15066" xr:uid="{BB46BE68-744B-4361-8DC8-2C8BB09AD6E7}"/>
    <cellStyle name="60% - Accent4 3 52 4 2 2" xfId="43744" xr:uid="{39972545-3296-4DF0-B88A-BA6C181052DD}"/>
    <cellStyle name="60% - Accent4 3 52 4 3" xfId="23919" xr:uid="{C1394433-7619-4FB3-A03A-29D68D3C8FD1}"/>
    <cellStyle name="60% - Accent4 3 52 4 3 2" xfId="52596" xr:uid="{A3D34F51-4FBC-49B3-98E9-9B7CD240B719}"/>
    <cellStyle name="60% - Accent4 3 52 4 4" xfId="38039" xr:uid="{9DE772EF-AF6F-4980-BEA8-9BC70B7B55B1}"/>
    <cellStyle name="60% - Accent4 3 52 5" xfId="16581" xr:uid="{05974290-AE6C-483A-BCDD-8D1B4A7A529A}"/>
    <cellStyle name="60% - Accent4 3 52 5 2" xfId="25434" xr:uid="{367BC327-AEF0-476E-934C-FD37F68802BB}"/>
    <cellStyle name="60% - Accent4 3 52 5 2 2" xfId="54111" xr:uid="{9485F8D6-3649-45F0-9BE1-602EBF3B40F9}"/>
    <cellStyle name="60% - Accent4 3 52 5 3" xfId="45259" xr:uid="{C9A5CFC2-65D5-4AC0-86DC-CD764640D62F}"/>
    <cellStyle name="60% - Accent4 3 52 6" xfId="18140" xr:uid="{43EC0A6F-4D44-499B-9E53-6623D3C24C19}"/>
    <cellStyle name="60% - Accent4 3 52 6 2" xfId="26993" xr:uid="{7650AED3-018A-4837-A3AF-B8A569574873}"/>
    <cellStyle name="60% - Accent4 3 52 6 2 2" xfId="55670" xr:uid="{61423F99-91B4-4347-864C-9AD437B21A8D}"/>
    <cellStyle name="60% - Accent4 3 52 6 3" xfId="46818" xr:uid="{279712B6-B973-4F5D-8C56-F4EB0A5618AF}"/>
    <cellStyle name="60% - Accent4 3 52 7" xfId="10881" xr:uid="{8FD2E16C-5250-43D7-BFCA-CDFBF6D99C0D}"/>
    <cellStyle name="60% - Accent4 3 52 7 2" xfId="28586" xr:uid="{4E82B756-9D8B-4934-BF98-251BB4611AE2}"/>
    <cellStyle name="60% - Accent4 3 52 7 2 2" xfId="57263" xr:uid="{E81CFD9F-6A95-4617-8B11-2054EF491671}"/>
    <cellStyle name="60% - Accent4 3 52 7 3" xfId="39559" xr:uid="{5B2729CB-B0A5-42A6-8D27-7DE72808715F}"/>
    <cellStyle name="60% - Accent4 3 52 8" xfId="19734" xr:uid="{DEFE28CE-3A8C-4A64-8A6E-B52514A777D9}"/>
    <cellStyle name="60% - Accent4 3 52 8 2" xfId="48411" xr:uid="{5927D090-C66B-422C-A3A0-141A36442DEA}"/>
    <cellStyle name="60% - Accent4 3 52 9" xfId="33854" xr:uid="{31B4EDE4-12D7-4B0E-9D0D-5BBDAC17B122}"/>
    <cellStyle name="60% - Accent4 3 53" xfId="5191" xr:uid="{340E14F3-F229-4148-883A-0B90199EEC64}"/>
    <cellStyle name="60% - Accent4 3 53 2" xfId="6542" xr:uid="{7C8ECD88-E910-4071-B72E-A7A5A1C3C2C0}"/>
    <cellStyle name="60% - Accent4 3 53 2 2" xfId="12254" xr:uid="{79C5CAD6-3855-44A9-89DB-4D90417447E1}"/>
    <cellStyle name="60% - Accent4 3 53 2 2 2" xfId="40932" xr:uid="{868C088E-551D-43E3-9586-F0D11DC80B83}"/>
    <cellStyle name="60% - Accent4 3 53 2 3" xfId="21107" xr:uid="{CF20DC6E-1CA9-46AB-A123-E2025E80A084}"/>
    <cellStyle name="60% - Accent4 3 53 2 3 2" xfId="49784" xr:uid="{518B269B-6AF4-437D-B9D5-20CEC932EC90}"/>
    <cellStyle name="60% - Accent4 3 53 2 4" xfId="35227" xr:uid="{6F401CCC-F4E1-47AF-B32B-3DBC8D314777}"/>
    <cellStyle name="60% - Accent4 3 53 3" xfId="7959" xr:uid="{75F016D4-2187-4182-9AD4-FF16B923511E}"/>
    <cellStyle name="60% - Accent4 3 53 3 2" xfId="13671" xr:uid="{1E63CEB8-D3C9-4287-8AFF-82143A83E236}"/>
    <cellStyle name="60% - Accent4 3 53 3 2 2" xfId="42349" xr:uid="{47C3B6F8-7B5A-4A9E-AADF-0E0962151323}"/>
    <cellStyle name="60% - Accent4 3 53 3 3" xfId="22524" xr:uid="{42CC42D3-3BD6-4B30-8E64-FDD81D5E9304}"/>
    <cellStyle name="60% - Accent4 3 53 3 3 2" xfId="51201" xr:uid="{2EC07A0F-3D5D-4ED6-AE69-424AF24B5281}"/>
    <cellStyle name="60% - Accent4 3 53 3 4" xfId="36644" xr:uid="{2C905C22-43E0-46CF-A719-FCB7FE0C42E7}"/>
    <cellStyle name="60% - Accent4 3 53 4" xfId="9376" xr:uid="{5695AFE6-BBBD-4FAC-B683-F4A5D04035FD}"/>
    <cellStyle name="60% - Accent4 3 53 4 2" xfId="15088" xr:uid="{6DCCB7FE-ECB5-4FE8-BDD5-96487664ECC8}"/>
    <cellStyle name="60% - Accent4 3 53 4 2 2" xfId="43766" xr:uid="{931C879C-319C-4979-8E5F-CB7A5EC89C73}"/>
    <cellStyle name="60% - Accent4 3 53 4 3" xfId="23941" xr:uid="{47D6CAEC-A459-4531-B784-8E65D724DC05}"/>
    <cellStyle name="60% - Accent4 3 53 4 3 2" xfId="52618" xr:uid="{9EE86F1C-C866-49C5-A340-08640093E144}"/>
    <cellStyle name="60% - Accent4 3 53 4 4" xfId="38061" xr:uid="{84FDFA80-6388-4CAC-B87B-89AD1E2459E0}"/>
    <cellStyle name="60% - Accent4 3 53 5" xfId="16603" xr:uid="{7DE72A96-095D-4A9F-9814-DE0BACE8E9BB}"/>
    <cellStyle name="60% - Accent4 3 53 5 2" xfId="25456" xr:uid="{F59C3F25-A5FE-4814-B839-1DA4F504AA59}"/>
    <cellStyle name="60% - Accent4 3 53 5 2 2" xfId="54133" xr:uid="{E1CBF6BA-6C69-4BCA-8561-61BA9728C252}"/>
    <cellStyle name="60% - Accent4 3 53 5 3" xfId="45281" xr:uid="{D525A86B-018E-40C8-9B6B-F83092E9C077}"/>
    <cellStyle name="60% - Accent4 3 53 6" xfId="18162" xr:uid="{19C130A1-1413-4AA7-AECD-F848E0BB5111}"/>
    <cellStyle name="60% - Accent4 3 53 6 2" xfId="27015" xr:uid="{FE3BAB8F-214D-4487-8455-5E6CB94D0445}"/>
    <cellStyle name="60% - Accent4 3 53 6 2 2" xfId="55692" xr:uid="{F06ADD4E-2B9C-40E2-994A-27E4A82FB4D0}"/>
    <cellStyle name="60% - Accent4 3 53 6 3" xfId="46840" xr:uid="{99448401-0C28-4EA4-A801-063402A9BC2F}"/>
    <cellStyle name="60% - Accent4 3 53 7" xfId="10903" xr:uid="{64B172D3-4BF4-4D5E-A5EF-183E52E83A85}"/>
    <cellStyle name="60% - Accent4 3 53 7 2" xfId="28608" xr:uid="{B0024ED6-2B42-43BA-AA27-C9CE8036F88E}"/>
    <cellStyle name="60% - Accent4 3 53 7 2 2" xfId="57285" xr:uid="{65D9AC18-E60F-4FB3-9909-8F2C567C1CEB}"/>
    <cellStyle name="60% - Accent4 3 53 7 3" xfId="39581" xr:uid="{58F067DF-8F55-4671-BEC4-60A9628A2395}"/>
    <cellStyle name="60% - Accent4 3 53 8" xfId="19756" xr:uid="{C75050F1-88B0-4BC2-AF64-DCE5EE7CC585}"/>
    <cellStyle name="60% - Accent4 3 53 8 2" xfId="48433" xr:uid="{97C0315D-8C72-4148-A0D1-100AD5004BC6}"/>
    <cellStyle name="60% - Accent4 3 53 9" xfId="33876" xr:uid="{CA75C653-7F78-4DFD-B3F3-6DD8C75353CE}"/>
    <cellStyle name="60% - Accent4 3 54" xfId="5213" xr:uid="{EE6564C6-6362-4BBC-9B6A-8D0F8380EB2D}"/>
    <cellStyle name="60% - Accent4 3 54 2" xfId="6564" xr:uid="{319D0941-6AF3-4D77-9226-17627E287C8F}"/>
    <cellStyle name="60% - Accent4 3 54 2 2" xfId="12276" xr:uid="{EF9E5BEE-E7EB-493C-A339-D0AF08039F7B}"/>
    <cellStyle name="60% - Accent4 3 54 2 2 2" xfId="40954" xr:uid="{882A5252-79D9-426E-AE0B-BD767E378BBE}"/>
    <cellStyle name="60% - Accent4 3 54 2 3" xfId="21129" xr:uid="{CAC3C47D-28B9-47C4-82EA-C4FDDF2E888D}"/>
    <cellStyle name="60% - Accent4 3 54 2 3 2" xfId="49806" xr:uid="{7DBDE1C4-8115-4D8F-BD18-35110A8102CF}"/>
    <cellStyle name="60% - Accent4 3 54 2 4" xfId="35249" xr:uid="{C111F411-0D59-4B3B-95CB-E744BD4CC1B3}"/>
    <cellStyle name="60% - Accent4 3 54 3" xfId="7981" xr:uid="{9C787449-AD07-4537-A2AC-A3F39AE79810}"/>
    <cellStyle name="60% - Accent4 3 54 3 2" xfId="13693" xr:uid="{022E361A-F9D4-42E5-B500-508851B668B2}"/>
    <cellStyle name="60% - Accent4 3 54 3 2 2" xfId="42371" xr:uid="{B211EBCA-AC3E-4CB5-8DF1-6AC9D737F99F}"/>
    <cellStyle name="60% - Accent4 3 54 3 3" xfId="22546" xr:uid="{DDF7DB97-1504-4D05-B724-29B881E1BD75}"/>
    <cellStyle name="60% - Accent4 3 54 3 3 2" xfId="51223" xr:uid="{C88F2716-26F1-41A7-AA3B-88AB7E556A1B}"/>
    <cellStyle name="60% - Accent4 3 54 3 4" xfId="36666" xr:uid="{7B01D27B-DFC8-4C75-BFE9-0522E6F3853F}"/>
    <cellStyle name="60% - Accent4 3 54 4" xfId="9398" xr:uid="{8D2B6508-8C1B-44CE-9B76-1AC7E89B77DB}"/>
    <cellStyle name="60% - Accent4 3 54 4 2" xfId="15110" xr:uid="{F60F38ED-044A-4190-999D-97AC1FF3E16A}"/>
    <cellStyle name="60% - Accent4 3 54 4 2 2" xfId="43788" xr:uid="{C64FD4BB-5045-422C-9A73-1E408FFD17A7}"/>
    <cellStyle name="60% - Accent4 3 54 4 3" xfId="23963" xr:uid="{2CDCE308-A89B-4573-970E-ADCCCE8B090D}"/>
    <cellStyle name="60% - Accent4 3 54 4 3 2" xfId="52640" xr:uid="{388A3069-1495-4EF3-8333-EC99DCFDCE3E}"/>
    <cellStyle name="60% - Accent4 3 54 4 4" xfId="38083" xr:uid="{209236FD-62DC-49CD-A6E1-5DD542AF6715}"/>
    <cellStyle name="60% - Accent4 3 54 5" xfId="16625" xr:uid="{0B4437E8-6F43-4CFB-BDD3-73CB7A18AC10}"/>
    <cellStyle name="60% - Accent4 3 54 5 2" xfId="25478" xr:uid="{5EEABFB9-C524-45ED-82F0-5D51858263A7}"/>
    <cellStyle name="60% - Accent4 3 54 5 2 2" xfId="54155" xr:uid="{7D7C0D04-F9D2-448A-A8B4-C4887FA29EEC}"/>
    <cellStyle name="60% - Accent4 3 54 5 3" xfId="45303" xr:uid="{1BDF0797-F7E3-4AE9-B944-FBB073E0BECE}"/>
    <cellStyle name="60% - Accent4 3 54 6" xfId="18184" xr:uid="{FFD087E6-69A6-4FE9-A79D-5E906C2CE8B7}"/>
    <cellStyle name="60% - Accent4 3 54 6 2" xfId="27037" xr:uid="{2FDFBD98-86D4-41DB-9B52-E71E16122C36}"/>
    <cellStyle name="60% - Accent4 3 54 6 2 2" xfId="55714" xr:uid="{83AFE833-6DA4-402B-AA3B-1C1BA9DB4E7C}"/>
    <cellStyle name="60% - Accent4 3 54 6 3" xfId="46862" xr:uid="{4CA40B69-35B8-49AC-987A-E3EEA9C80D36}"/>
    <cellStyle name="60% - Accent4 3 54 7" xfId="10925" xr:uid="{096650C8-4135-42A1-B470-121D466C01C9}"/>
    <cellStyle name="60% - Accent4 3 54 7 2" xfId="28630" xr:uid="{04B749E9-0BBD-4A1D-8C4A-40595742404B}"/>
    <cellStyle name="60% - Accent4 3 54 7 2 2" xfId="57307" xr:uid="{E42C6773-C4D6-4C53-9391-B670125C36F2}"/>
    <cellStyle name="60% - Accent4 3 54 7 3" xfId="39603" xr:uid="{C2870EC5-C42D-4A79-9EBF-264EBCFDD6EA}"/>
    <cellStyle name="60% - Accent4 3 54 8" xfId="19778" xr:uid="{9F326BE4-728B-4E86-96F9-13DA5DB4EF1D}"/>
    <cellStyle name="60% - Accent4 3 54 8 2" xfId="48455" xr:uid="{1370D499-4AB6-4B1C-A088-17FA1A412077}"/>
    <cellStyle name="60% - Accent4 3 54 9" xfId="33898" xr:uid="{CA499BEA-9D98-40D5-8170-0821B6AEA0AC}"/>
    <cellStyle name="60% - Accent4 3 55" xfId="5235" xr:uid="{94FFE588-3C46-473B-8BEB-05DB4C4BA2F3}"/>
    <cellStyle name="60% - Accent4 3 55 2" xfId="6586" xr:uid="{73F331BB-A2C6-4311-BB2F-EA74D7018F8D}"/>
    <cellStyle name="60% - Accent4 3 55 2 2" xfId="12298" xr:uid="{FFA0544C-41D4-488A-90EA-2F6F737EBD90}"/>
    <cellStyle name="60% - Accent4 3 55 2 2 2" xfId="40976" xr:uid="{9BEF0DE9-DC59-4176-B3FC-FE1EB6B70C59}"/>
    <cellStyle name="60% - Accent4 3 55 2 3" xfId="21151" xr:uid="{07FE9999-0291-4AA1-81F8-501CC906518E}"/>
    <cellStyle name="60% - Accent4 3 55 2 3 2" xfId="49828" xr:uid="{D8B7EE8A-D15B-4439-9ACE-3A8DB524E7AE}"/>
    <cellStyle name="60% - Accent4 3 55 2 4" xfId="35271" xr:uid="{226D0175-52B6-4A4F-8EEB-FEAB02006CDA}"/>
    <cellStyle name="60% - Accent4 3 55 3" xfId="8003" xr:uid="{1EF57495-5D6A-4BAE-998D-F0408AA6FD51}"/>
    <cellStyle name="60% - Accent4 3 55 3 2" xfId="13715" xr:uid="{A5F07F6E-F8E4-4C23-B385-C2B4F117F1F3}"/>
    <cellStyle name="60% - Accent4 3 55 3 2 2" xfId="42393" xr:uid="{83F029FD-36FA-4D1E-9360-5010FFE9EF57}"/>
    <cellStyle name="60% - Accent4 3 55 3 3" xfId="22568" xr:uid="{3BF81D56-9B0D-4DD8-9D7F-565CC5826229}"/>
    <cellStyle name="60% - Accent4 3 55 3 3 2" xfId="51245" xr:uid="{856C1E58-5B62-4745-B7F8-EAF9D64441D5}"/>
    <cellStyle name="60% - Accent4 3 55 3 4" xfId="36688" xr:uid="{563591C1-36FE-4007-9DE1-DC967C107379}"/>
    <cellStyle name="60% - Accent4 3 55 4" xfId="9420" xr:uid="{E57AA05C-0099-4B1D-B7F4-1BBEF6160CFF}"/>
    <cellStyle name="60% - Accent4 3 55 4 2" xfId="15132" xr:uid="{8654CE85-E99E-42E4-813A-28F68D761B95}"/>
    <cellStyle name="60% - Accent4 3 55 4 2 2" xfId="43810" xr:uid="{9263B77E-977D-4CB2-B527-63319F6987FE}"/>
    <cellStyle name="60% - Accent4 3 55 4 3" xfId="23985" xr:uid="{F003F97D-1EFB-48F8-9292-77732A01D7E4}"/>
    <cellStyle name="60% - Accent4 3 55 4 3 2" xfId="52662" xr:uid="{CCC7A6D4-D517-41AC-A7F9-73F919D267DC}"/>
    <cellStyle name="60% - Accent4 3 55 4 4" xfId="38105" xr:uid="{E6264DB2-CB2E-492B-AE84-B97C499D4F08}"/>
    <cellStyle name="60% - Accent4 3 55 5" xfId="16647" xr:uid="{8F3EF08E-7036-432B-8E61-08A2C949B9BE}"/>
    <cellStyle name="60% - Accent4 3 55 5 2" xfId="25500" xr:uid="{A5877929-CE64-4D48-BDC8-436B1168A753}"/>
    <cellStyle name="60% - Accent4 3 55 5 2 2" xfId="54177" xr:uid="{E98FBC4E-2490-43A5-B18A-5C8A648978DC}"/>
    <cellStyle name="60% - Accent4 3 55 5 3" xfId="45325" xr:uid="{B80A494C-F93A-41DA-A005-1FD5E67F4103}"/>
    <cellStyle name="60% - Accent4 3 55 6" xfId="18206" xr:uid="{3172DD70-6DA2-49C5-923F-C14E9FE5633B}"/>
    <cellStyle name="60% - Accent4 3 55 6 2" xfId="27059" xr:uid="{A26C6FB6-39C1-4E85-9018-8434E609B6B1}"/>
    <cellStyle name="60% - Accent4 3 55 6 2 2" xfId="55736" xr:uid="{659F7703-B20D-4808-9784-90915FAC32D3}"/>
    <cellStyle name="60% - Accent4 3 55 6 3" xfId="46884" xr:uid="{902E4629-185C-4B19-A77D-6992FCB7329F}"/>
    <cellStyle name="60% - Accent4 3 55 7" xfId="10947" xr:uid="{F2445AE5-F16F-473D-8C34-2299D8A3070B}"/>
    <cellStyle name="60% - Accent4 3 55 7 2" xfId="28652" xr:uid="{C3595468-447B-45F0-9636-E1BFE20CCA79}"/>
    <cellStyle name="60% - Accent4 3 55 7 2 2" xfId="57329" xr:uid="{B45B00BA-FA9B-4047-9FD6-1B37BF6E4EA6}"/>
    <cellStyle name="60% - Accent4 3 55 7 3" xfId="39625" xr:uid="{FEB49907-C3E4-4D94-919C-8819CE83001B}"/>
    <cellStyle name="60% - Accent4 3 55 8" xfId="19800" xr:uid="{C90A835F-5DA8-470C-9758-2BD9E31DF0AD}"/>
    <cellStyle name="60% - Accent4 3 55 8 2" xfId="48477" xr:uid="{ECF776C7-ABEF-4252-A30F-4F15AD6C65B4}"/>
    <cellStyle name="60% - Accent4 3 55 9" xfId="33920" xr:uid="{4C177F84-55F9-4510-B0AF-00CCD4AE5DA7}"/>
    <cellStyle name="60% - Accent4 3 56" xfId="5257" xr:uid="{9DB134B0-73D9-4144-86A5-B52B45795620}"/>
    <cellStyle name="60% - Accent4 3 56 2" xfId="6608" xr:uid="{9520F6CD-61C5-4EFA-8928-6A82F29F7EA4}"/>
    <cellStyle name="60% - Accent4 3 56 2 2" xfId="12320" xr:uid="{CD38DDEC-4145-4E7F-96D4-8D302FC9FFD2}"/>
    <cellStyle name="60% - Accent4 3 56 2 2 2" xfId="40998" xr:uid="{ACF57CF6-96EB-467B-85E3-66CF76FBBEB2}"/>
    <cellStyle name="60% - Accent4 3 56 2 3" xfId="21173" xr:uid="{8F8014FB-7E99-443F-9ED0-6C84F94B81FD}"/>
    <cellStyle name="60% - Accent4 3 56 2 3 2" xfId="49850" xr:uid="{DAF5B1A9-7F96-4761-86B7-FACA1524C8F8}"/>
    <cellStyle name="60% - Accent4 3 56 2 4" xfId="35293" xr:uid="{CFCD8400-6D3B-4A14-A972-B1ABBE48225D}"/>
    <cellStyle name="60% - Accent4 3 56 3" xfId="8025" xr:uid="{AB180ECC-0DC8-4E3F-8EF9-C073CF686381}"/>
    <cellStyle name="60% - Accent4 3 56 3 2" xfId="13737" xr:uid="{C3518278-788F-439E-B308-033DB88AC145}"/>
    <cellStyle name="60% - Accent4 3 56 3 2 2" xfId="42415" xr:uid="{A6ECF4DD-3786-4C9C-B792-E10AAC3272A4}"/>
    <cellStyle name="60% - Accent4 3 56 3 3" xfId="22590" xr:uid="{EEC6596A-0251-48E5-9ACA-61304EED90F8}"/>
    <cellStyle name="60% - Accent4 3 56 3 3 2" xfId="51267" xr:uid="{1A66F960-287E-469D-B09C-E082B8B65D46}"/>
    <cellStyle name="60% - Accent4 3 56 3 4" xfId="36710" xr:uid="{B7A3B8BD-86D5-45E9-BACD-FB5DF2097A9C}"/>
    <cellStyle name="60% - Accent4 3 56 4" xfId="9442" xr:uid="{5212F089-79D4-4A72-8538-D3FD4C62DC85}"/>
    <cellStyle name="60% - Accent4 3 56 4 2" xfId="15154" xr:uid="{CB4D18FE-A18F-4146-90B9-4194FFBA3AF5}"/>
    <cellStyle name="60% - Accent4 3 56 4 2 2" xfId="43832" xr:uid="{3417C027-3C09-4E96-9C8F-9FCF41968AF7}"/>
    <cellStyle name="60% - Accent4 3 56 4 3" xfId="24007" xr:uid="{0F34F11B-C5F3-40A8-8F78-9837420204A6}"/>
    <cellStyle name="60% - Accent4 3 56 4 3 2" xfId="52684" xr:uid="{FE90A906-0278-421F-A76C-4CA69618DE4A}"/>
    <cellStyle name="60% - Accent4 3 56 4 4" xfId="38127" xr:uid="{60C074E3-8856-4EC7-9DBE-8F435A0D2579}"/>
    <cellStyle name="60% - Accent4 3 56 5" xfId="16669" xr:uid="{E0505E7D-A43F-4A95-83BA-69DA23A73A85}"/>
    <cellStyle name="60% - Accent4 3 56 5 2" xfId="25522" xr:uid="{76428908-CEC7-4627-B3E8-24851A8122E0}"/>
    <cellStyle name="60% - Accent4 3 56 5 2 2" xfId="54199" xr:uid="{CAC0C8FC-0235-4AAA-9140-787D37C98B4F}"/>
    <cellStyle name="60% - Accent4 3 56 5 3" xfId="45347" xr:uid="{C8C7A158-9B9C-4E44-B8DF-C952E8F701AB}"/>
    <cellStyle name="60% - Accent4 3 56 6" xfId="18228" xr:uid="{7354FAFC-158D-449E-B4EA-723BE796195E}"/>
    <cellStyle name="60% - Accent4 3 56 6 2" xfId="27081" xr:uid="{DA58DD7E-FB95-4B91-9563-0AFADF79B19C}"/>
    <cellStyle name="60% - Accent4 3 56 6 2 2" xfId="55758" xr:uid="{F7EAD4B0-B8E0-4F21-80CC-EFC3FA852AA5}"/>
    <cellStyle name="60% - Accent4 3 56 6 3" xfId="46906" xr:uid="{54C3783A-B690-4561-A30A-65C7D980DC04}"/>
    <cellStyle name="60% - Accent4 3 56 7" xfId="10969" xr:uid="{031EBB7B-D5CC-4BD7-BE2D-B37F01FF3223}"/>
    <cellStyle name="60% - Accent4 3 56 7 2" xfId="28674" xr:uid="{A9BD46F5-3D29-473F-B918-5BC8B86464E4}"/>
    <cellStyle name="60% - Accent4 3 56 7 2 2" xfId="57351" xr:uid="{73CF7EC4-97A1-46B0-9C48-BE6719871097}"/>
    <cellStyle name="60% - Accent4 3 56 7 3" xfId="39647" xr:uid="{1D70F8D8-557D-440B-AC53-9B4BBE327519}"/>
    <cellStyle name="60% - Accent4 3 56 8" xfId="19822" xr:uid="{A0D5D0DF-1F5B-4BE7-9EA6-D4F2FBEB5A3D}"/>
    <cellStyle name="60% - Accent4 3 56 8 2" xfId="48499" xr:uid="{3D7C4CD0-0050-4DCC-90E8-4CF87570FE40}"/>
    <cellStyle name="60% - Accent4 3 56 9" xfId="33942" xr:uid="{33C17FAD-0FF1-401C-B51D-98CCD8E80CEF}"/>
    <cellStyle name="60% - Accent4 3 57" xfId="5279" xr:uid="{07292766-281D-4B80-84D3-5D10FE00E530}"/>
    <cellStyle name="60% - Accent4 3 57 2" xfId="6630" xr:uid="{9F9D495A-2B4F-4B03-B19F-BC972FCB1D8B}"/>
    <cellStyle name="60% - Accent4 3 57 2 2" xfId="12342" xr:uid="{9B9A7CA1-0E62-437E-822D-3E0B6C4EFFA4}"/>
    <cellStyle name="60% - Accent4 3 57 2 2 2" xfId="41020" xr:uid="{FF481B9B-4B63-482A-AF3C-8355E86650E2}"/>
    <cellStyle name="60% - Accent4 3 57 2 3" xfId="21195" xr:uid="{B3E1F7DA-464B-4E0D-82CD-879F0B35AFCB}"/>
    <cellStyle name="60% - Accent4 3 57 2 3 2" xfId="49872" xr:uid="{DCD6AB76-7EA2-4252-8A6C-F47FDEB1CCC3}"/>
    <cellStyle name="60% - Accent4 3 57 2 4" xfId="35315" xr:uid="{5813DA14-6BBF-4E2C-823C-6C2B15E73DE7}"/>
    <cellStyle name="60% - Accent4 3 57 3" xfId="8047" xr:uid="{6C836569-1EE9-4174-9175-12B18FADB59C}"/>
    <cellStyle name="60% - Accent4 3 57 3 2" xfId="13759" xr:uid="{BAE5AA11-779E-4992-B8C1-730302B25771}"/>
    <cellStyle name="60% - Accent4 3 57 3 2 2" xfId="42437" xr:uid="{EC29812B-FFD9-40F8-BFB5-97F2372DC1E9}"/>
    <cellStyle name="60% - Accent4 3 57 3 3" xfId="22612" xr:uid="{773E5B76-2937-4E0B-A779-0D23E52DA257}"/>
    <cellStyle name="60% - Accent4 3 57 3 3 2" xfId="51289" xr:uid="{871AD0B0-99A2-466E-8D81-19E26BF418D6}"/>
    <cellStyle name="60% - Accent4 3 57 3 4" xfId="36732" xr:uid="{B42EFBBF-8745-44FB-ABB2-07D35849F6B2}"/>
    <cellStyle name="60% - Accent4 3 57 4" xfId="9464" xr:uid="{21307385-0C9F-41FC-9F35-AD5069CB8EBB}"/>
    <cellStyle name="60% - Accent4 3 57 4 2" xfId="15176" xr:uid="{CB2E635A-7C21-48F7-BD30-32BED1B513A2}"/>
    <cellStyle name="60% - Accent4 3 57 4 2 2" xfId="43854" xr:uid="{759605F4-641B-4D8A-9693-4D0D2891AA57}"/>
    <cellStyle name="60% - Accent4 3 57 4 3" xfId="24029" xr:uid="{B1477A48-5BE9-4082-95BA-E498968E9983}"/>
    <cellStyle name="60% - Accent4 3 57 4 3 2" xfId="52706" xr:uid="{1D9E42F5-7936-429F-A465-B4FE5A6FFED5}"/>
    <cellStyle name="60% - Accent4 3 57 4 4" xfId="38149" xr:uid="{0BB3DB6C-8D17-49E9-8A23-D4EF448854FD}"/>
    <cellStyle name="60% - Accent4 3 57 5" xfId="16691" xr:uid="{51CF1039-7292-42CC-84EB-CF2A4EBBC112}"/>
    <cellStyle name="60% - Accent4 3 57 5 2" xfId="25544" xr:uid="{0B07C2C6-08B6-4C31-88D8-29E64C35B3AE}"/>
    <cellStyle name="60% - Accent4 3 57 5 2 2" xfId="54221" xr:uid="{E6FE27DF-8D84-44D2-91CC-3E5A4D8FE07F}"/>
    <cellStyle name="60% - Accent4 3 57 5 3" xfId="45369" xr:uid="{77DA6B07-EF1D-4B97-AE4F-9BB7A6AB25C9}"/>
    <cellStyle name="60% - Accent4 3 57 6" xfId="18250" xr:uid="{08E7B0B7-480B-4C6D-9A22-74601AB99E04}"/>
    <cellStyle name="60% - Accent4 3 57 6 2" xfId="27103" xr:uid="{96602113-CC3E-4047-9738-7F21A0A32955}"/>
    <cellStyle name="60% - Accent4 3 57 6 2 2" xfId="55780" xr:uid="{6D2C7CC3-71AF-4F74-96F4-CEE9180DA134}"/>
    <cellStyle name="60% - Accent4 3 57 6 3" xfId="46928" xr:uid="{DF372132-AF35-44E0-B429-F00AB364FE19}"/>
    <cellStyle name="60% - Accent4 3 57 7" xfId="10991" xr:uid="{480A1C46-B832-42E5-815C-6628E51839C0}"/>
    <cellStyle name="60% - Accent4 3 57 7 2" xfId="28696" xr:uid="{7324F87F-3790-40F8-9885-871F29F1BD0A}"/>
    <cellStyle name="60% - Accent4 3 57 7 2 2" xfId="57373" xr:uid="{C3C86319-00E2-48F7-8D5C-A2B894656102}"/>
    <cellStyle name="60% - Accent4 3 57 7 3" xfId="39669" xr:uid="{C6CC81C2-C023-461F-B44C-3E29377194E1}"/>
    <cellStyle name="60% - Accent4 3 57 8" xfId="19844" xr:uid="{1A9CA61C-C92D-40E2-9A19-1CF0AE44A6E7}"/>
    <cellStyle name="60% - Accent4 3 57 8 2" xfId="48521" xr:uid="{74B6DF6F-3775-4BBF-8E18-FC5C9BF5BE9D}"/>
    <cellStyle name="60% - Accent4 3 57 9" xfId="33964" xr:uid="{6A7EED26-76F2-4B5B-8840-A91418F4E878}"/>
    <cellStyle name="60% - Accent4 3 58" xfId="5301" xr:uid="{B04313A6-07B7-4603-A980-3F88044419F3}"/>
    <cellStyle name="60% - Accent4 3 58 2" xfId="6652" xr:uid="{C0B7B5EA-BD77-49DB-A40F-220B89D128DA}"/>
    <cellStyle name="60% - Accent4 3 58 2 2" xfId="12364" xr:uid="{334AEDC9-A7CE-4E72-BA62-C843FA42B892}"/>
    <cellStyle name="60% - Accent4 3 58 2 2 2" xfId="41042" xr:uid="{86587147-5983-4CC4-9AA0-6F06631BA793}"/>
    <cellStyle name="60% - Accent4 3 58 2 3" xfId="21217" xr:uid="{406CD887-D761-4D49-ACFA-21F790FBB0D5}"/>
    <cellStyle name="60% - Accent4 3 58 2 3 2" xfId="49894" xr:uid="{06F60B6A-F5D9-4068-AC5C-9AA2CC63F1BF}"/>
    <cellStyle name="60% - Accent4 3 58 2 4" xfId="35337" xr:uid="{3E4219E6-DAE3-46AF-A5D9-511E57E29AA1}"/>
    <cellStyle name="60% - Accent4 3 58 3" xfId="8069" xr:uid="{2EA912B1-CCE2-4061-AB31-E7B2A88E0445}"/>
    <cellStyle name="60% - Accent4 3 58 3 2" xfId="13781" xr:uid="{97F19750-C369-4376-8580-1B024037FAB3}"/>
    <cellStyle name="60% - Accent4 3 58 3 2 2" xfId="42459" xr:uid="{51825F90-89C6-4AAF-8268-05924D267CDE}"/>
    <cellStyle name="60% - Accent4 3 58 3 3" xfId="22634" xr:uid="{B79BA559-B4E9-46A3-8A45-74C5301CA6FD}"/>
    <cellStyle name="60% - Accent4 3 58 3 3 2" xfId="51311" xr:uid="{D436F76B-C218-4A72-893B-F69538BEACCB}"/>
    <cellStyle name="60% - Accent4 3 58 3 4" xfId="36754" xr:uid="{40292C6F-F434-4447-8C07-DDBCB437D68B}"/>
    <cellStyle name="60% - Accent4 3 58 4" xfId="9486" xr:uid="{7E0289D5-6B54-4066-A20B-0481EE86CB7B}"/>
    <cellStyle name="60% - Accent4 3 58 4 2" xfId="15198" xr:uid="{93DAE3B4-A9BF-47A6-BE23-151C0FF55C8C}"/>
    <cellStyle name="60% - Accent4 3 58 4 2 2" xfId="43876" xr:uid="{2D608F8C-77E4-4B53-B7FA-EAE75D6225DA}"/>
    <cellStyle name="60% - Accent4 3 58 4 3" xfId="24051" xr:uid="{28146406-7652-4D85-88E5-B2D15BF2F521}"/>
    <cellStyle name="60% - Accent4 3 58 4 3 2" xfId="52728" xr:uid="{85E9159E-31D1-4D06-AF82-346F7770F97F}"/>
    <cellStyle name="60% - Accent4 3 58 4 4" xfId="38171" xr:uid="{24FBEFDA-5520-4E87-B98D-31E9C2C0CB3D}"/>
    <cellStyle name="60% - Accent4 3 58 5" xfId="16713" xr:uid="{F2F0FAB9-BBB0-4FE6-9AF8-80922A5D22E2}"/>
    <cellStyle name="60% - Accent4 3 58 5 2" xfId="25566" xr:uid="{CB148A14-5D2B-493D-94A0-57B776701AB6}"/>
    <cellStyle name="60% - Accent4 3 58 5 2 2" xfId="54243" xr:uid="{EAC58435-55A2-48E0-8BE9-16375D0BC21E}"/>
    <cellStyle name="60% - Accent4 3 58 5 3" xfId="45391" xr:uid="{DDC52A59-1109-4995-B046-4384B74899F0}"/>
    <cellStyle name="60% - Accent4 3 58 6" xfId="18272" xr:uid="{A30C4E5C-E176-4D3F-8947-B756EC1B9EF4}"/>
    <cellStyle name="60% - Accent4 3 58 6 2" xfId="27125" xr:uid="{CF1C61BF-C757-4925-ADAB-24C9F98F4EBC}"/>
    <cellStyle name="60% - Accent4 3 58 6 2 2" xfId="55802" xr:uid="{3CEB5315-859A-470B-BBC0-CE8DED4A3531}"/>
    <cellStyle name="60% - Accent4 3 58 6 3" xfId="46950" xr:uid="{6012CA03-ED65-42EA-9251-0B390D508197}"/>
    <cellStyle name="60% - Accent4 3 58 7" xfId="11013" xr:uid="{0A95A6E2-7473-4521-8FF8-4FF0ECFFBD53}"/>
    <cellStyle name="60% - Accent4 3 58 7 2" xfId="28718" xr:uid="{816688C6-F509-473E-B4F1-32FB4BBCAC14}"/>
    <cellStyle name="60% - Accent4 3 58 7 2 2" xfId="57395" xr:uid="{C22F5572-A0F0-4667-8BBE-C3EDD2485B0F}"/>
    <cellStyle name="60% - Accent4 3 58 7 3" xfId="39691" xr:uid="{E0B9E1D1-3768-41F4-879A-B80822EA525A}"/>
    <cellStyle name="60% - Accent4 3 58 8" xfId="19866" xr:uid="{0C186D8F-F70B-4931-9E2A-448DE2B7F2B2}"/>
    <cellStyle name="60% - Accent4 3 58 8 2" xfId="48543" xr:uid="{D4694440-DB55-49EC-B6DE-64BAD777EC0C}"/>
    <cellStyle name="60% - Accent4 3 58 9" xfId="33986" xr:uid="{1E43B15B-12CF-4D8D-A882-03536FE2E706}"/>
    <cellStyle name="60% - Accent4 3 59" xfId="5323" xr:uid="{288E3658-2D2C-42B7-9C4F-852F411EB487}"/>
    <cellStyle name="60% - Accent4 3 59 2" xfId="6674" xr:uid="{4363E234-275D-434C-8B9F-0E439081EAA6}"/>
    <cellStyle name="60% - Accent4 3 59 2 2" xfId="12386" xr:uid="{E09E7985-99ED-4FBE-8681-345988F60F43}"/>
    <cellStyle name="60% - Accent4 3 59 2 2 2" xfId="41064" xr:uid="{24E72636-D544-45EC-8B3E-0E28464773C5}"/>
    <cellStyle name="60% - Accent4 3 59 2 3" xfId="21239" xr:uid="{B5A87A54-6451-464E-9240-3A0BFF41DE9B}"/>
    <cellStyle name="60% - Accent4 3 59 2 3 2" xfId="49916" xr:uid="{A235DB1F-C1E9-4282-BB10-4C71BA796824}"/>
    <cellStyle name="60% - Accent4 3 59 2 4" xfId="35359" xr:uid="{B720E71D-EE76-4AE6-B109-EB0083523150}"/>
    <cellStyle name="60% - Accent4 3 59 3" xfId="8091" xr:uid="{11A97347-E284-40BA-89C7-7A295E01101D}"/>
    <cellStyle name="60% - Accent4 3 59 3 2" xfId="13803" xr:uid="{0B6DD6DF-D756-4E10-821E-7686FE0F925E}"/>
    <cellStyle name="60% - Accent4 3 59 3 2 2" xfId="42481" xr:uid="{219D8727-5B46-49A7-A8BB-8D3E15D363EA}"/>
    <cellStyle name="60% - Accent4 3 59 3 3" xfId="22656" xr:uid="{8B900BA2-A08E-4E1A-920A-F02782CF201C}"/>
    <cellStyle name="60% - Accent4 3 59 3 3 2" xfId="51333" xr:uid="{F8D8415D-F99A-4B56-9B6A-8E16C1E2C6D5}"/>
    <cellStyle name="60% - Accent4 3 59 3 4" xfId="36776" xr:uid="{B4C17E38-E023-4B05-8728-B7BF516DECF5}"/>
    <cellStyle name="60% - Accent4 3 59 4" xfId="9508" xr:uid="{5A85A3DA-AE75-4F91-AD2B-627FFFCD4F97}"/>
    <cellStyle name="60% - Accent4 3 59 4 2" xfId="15220" xr:uid="{AB8B81FF-D352-4EFA-A941-3D32346F3D74}"/>
    <cellStyle name="60% - Accent4 3 59 4 2 2" xfId="43898" xr:uid="{4A1A1054-5052-40D0-A8C4-1D431C2C1160}"/>
    <cellStyle name="60% - Accent4 3 59 4 3" xfId="24073" xr:uid="{F0D2C99D-E94C-4C4D-AB88-0CC187658E56}"/>
    <cellStyle name="60% - Accent4 3 59 4 3 2" xfId="52750" xr:uid="{71F266A4-EB71-4790-985D-37FFFF0FEA56}"/>
    <cellStyle name="60% - Accent4 3 59 4 4" xfId="38193" xr:uid="{E71ED344-BE1F-4DD6-B29D-1A067E87D47F}"/>
    <cellStyle name="60% - Accent4 3 59 5" xfId="16735" xr:uid="{72F546DD-3391-45A6-AD39-2E30F95DA643}"/>
    <cellStyle name="60% - Accent4 3 59 5 2" xfId="25588" xr:uid="{1BAC82F8-67D8-46CD-A0CF-67A14B0FF148}"/>
    <cellStyle name="60% - Accent4 3 59 5 2 2" xfId="54265" xr:uid="{6B4A6BA8-0024-404E-93AC-8AD2F4766174}"/>
    <cellStyle name="60% - Accent4 3 59 5 3" xfId="45413" xr:uid="{8297DC7D-91AD-4C46-BA6B-64FA547B61D9}"/>
    <cellStyle name="60% - Accent4 3 59 6" xfId="18294" xr:uid="{41612957-0984-40C0-8FE1-1120BA83AFA6}"/>
    <cellStyle name="60% - Accent4 3 59 6 2" xfId="27147" xr:uid="{7C41D312-C769-4A36-BF1D-551CC3920567}"/>
    <cellStyle name="60% - Accent4 3 59 6 2 2" xfId="55824" xr:uid="{323C87CC-580B-4CC0-8314-2AC4F738165B}"/>
    <cellStyle name="60% - Accent4 3 59 6 3" xfId="46972" xr:uid="{3B3955BE-4D9D-400B-ACA7-84C8C846BC48}"/>
    <cellStyle name="60% - Accent4 3 59 7" xfId="11035" xr:uid="{1E6884C0-CD94-489B-BDA4-09D835CA0190}"/>
    <cellStyle name="60% - Accent4 3 59 7 2" xfId="28740" xr:uid="{47FA8153-A333-477B-A210-F4410396698D}"/>
    <cellStyle name="60% - Accent4 3 59 7 2 2" xfId="57417" xr:uid="{746A7D1E-0087-4134-8F5C-E83F935FC78D}"/>
    <cellStyle name="60% - Accent4 3 59 7 3" xfId="39713" xr:uid="{B6538178-5224-4261-B265-3B217E104144}"/>
    <cellStyle name="60% - Accent4 3 59 8" xfId="19888" xr:uid="{2770DE43-4BEB-4CE3-8F66-F00D2D809242}"/>
    <cellStyle name="60% - Accent4 3 59 8 2" xfId="48565" xr:uid="{85EA9130-E154-4C2B-8D39-77B2948FBC94}"/>
    <cellStyle name="60% - Accent4 3 59 9" xfId="34008" xr:uid="{DB54F524-D9B0-4E5D-A38F-6E1E41E9DF3E}"/>
    <cellStyle name="60% - Accent4 3 6" xfId="655" xr:uid="{F936E483-DADD-4876-84F4-FBF11B01BFD5}"/>
    <cellStyle name="60% - Accent4 3 6 10" xfId="29556" xr:uid="{04446EE2-2AC8-48D7-B78F-8CCD43F7FB84}"/>
    <cellStyle name="60% - Accent4 3 6 2" xfId="796" xr:uid="{80183130-3736-423E-8077-71299F9A34FE}"/>
    <cellStyle name="60% - Accent4 3 6 2 2" xfId="2750" xr:uid="{85482CF8-1EC1-40E7-8749-AFE4F29DB50D}"/>
    <cellStyle name="60% - Accent4 3 6 2 2 2" xfId="31490" xr:uid="{B4D9FB9D-4B4C-4B47-AEDB-7984CD1B0D78}"/>
    <cellStyle name="60% - Accent4 3 6 2 3" xfId="5508" xr:uid="{F06B2015-EFBB-4A5A-9D0F-65DF0EF19892}"/>
    <cellStyle name="60% - Accent4 3 6 2 3 2" xfId="34193" xr:uid="{3D0D5DEC-3325-4998-9DC9-923BCD9B9732}"/>
    <cellStyle name="60% - Accent4 3 6 2 4" xfId="11220" xr:uid="{C6258215-1522-466A-9BBA-64E442B3891F}"/>
    <cellStyle name="60% - Accent4 3 6 2 4 2" xfId="39898" xr:uid="{0D7DC544-2C2E-4BE4-94A4-8DE3F44130F8}"/>
    <cellStyle name="60% - Accent4 3 6 2 5" xfId="20073" xr:uid="{A2FB4BEB-49C0-435F-90FD-2A841AF281E6}"/>
    <cellStyle name="60% - Accent4 3 6 2 5 2" xfId="48750" xr:uid="{6CD88AF3-A0FA-48EC-873A-1541ED766B37}"/>
    <cellStyle name="60% - Accent4 3 6 2 6" xfId="29697" xr:uid="{0F741A96-8A27-42C9-938D-5532D3D8F31B}"/>
    <cellStyle name="60% - Accent4 3 6 3" xfId="1069" xr:uid="{837E2876-1845-4E7A-872F-40CE0C438621}"/>
    <cellStyle name="60% - Accent4 3 6 3 2" xfId="3023" xr:uid="{E982EAD8-6186-43DA-B144-4D1A94CDDB51}"/>
    <cellStyle name="60% - Accent4 3 6 3 2 2" xfId="31763" xr:uid="{88B6C6FA-87CB-4114-BD39-4BA33B1A7509}"/>
    <cellStyle name="60% - Accent4 3 6 3 3" xfId="6925" xr:uid="{6D2A8663-E4F3-439F-946C-7EC6EB22EA88}"/>
    <cellStyle name="60% - Accent4 3 6 3 3 2" xfId="35610" xr:uid="{8D6E1E67-1E61-4FBB-BD36-442E7736A10C}"/>
    <cellStyle name="60% - Accent4 3 6 3 4" xfId="12637" xr:uid="{A9CB97E4-3FEC-4B7A-AB0D-F41646805260}"/>
    <cellStyle name="60% - Accent4 3 6 3 4 2" xfId="41315" xr:uid="{3895A37B-8EE9-48E4-A900-A888DFF99AE7}"/>
    <cellStyle name="60% - Accent4 3 6 3 5" xfId="21490" xr:uid="{25CF75C3-F68D-4E15-A3F8-80273306A131}"/>
    <cellStyle name="60% - Accent4 3 6 3 5 2" xfId="50167" xr:uid="{5DD74E85-FF3E-4754-8864-021605830EDC}"/>
    <cellStyle name="60% - Accent4 3 6 3 6" xfId="29970" xr:uid="{39D6D2F5-F8DA-43F3-BB70-F96484C4D88C}"/>
    <cellStyle name="60% - Accent4 3 6 4" xfId="1364" xr:uid="{DBDB7974-4415-4DCA-8936-90102F219623}"/>
    <cellStyle name="60% - Accent4 3 6 4 2" xfId="3318" xr:uid="{4AB35EE4-F993-4E1E-AD07-F56EC89D4C3A}"/>
    <cellStyle name="60% - Accent4 3 6 4 2 2" xfId="32058" xr:uid="{AFC5BFEE-9C1A-4864-B764-AAC85AED0897}"/>
    <cellStyle name="60% - Accent4 3 6 4 3" xfId="8342" xr:uid="{1F45729A-05B5-402F-8AEB-C4289F57C216}"/>
    <cellStyle name="60% - Accent4 3 6 4 3 2" xfId="37027" xr:uid="{B3424200-FC6E-4F06-A2B2-629CDABDCF5D}"/>
    <cellStyle name="60% - Accent4 3 6 4 4" xfId="14054" xr:uid="{19A70BB2-56CD-4E0E-94DE-599510E1D60B}"/>
    <cellStyle name="60% - Accent4 3 6 4 4 2" xfId="42732" xr:uid="{F2CE8AC2-0831-4402-B371-F3BA6DFDA083}"/>
    <cellStyle name="60% - Accent4 3 6 4 5" xfId="22907" xr:uid="{58200C24-5416-46AD-9299-B4984676B962}"/>
    <cellStyle name="60% - Accent4 3 6 4 5 2" xfId="51584" xr:uid="{004DA385-C92B-426D-B3A8-1DEBE47015C7}"/>
    <cellStyle name="60% - Accent4 3 6 4 6" xfId="30265" xr:uid="{9BB57521-E3F1-411F-982B-D791C0FD96DE}"/>
    <cellStyle name="60% - Accent4 3 6 5" xfId="1703" xr:uid="{06CA62F0-8E4C-475D-9D80-6B28EA8B2FF6}"/>
    <cellStyle name="60% - Accent4 3 6 5 2" xfId="3657" xr:uid="{9A8E7700-9D4D-42B3-8905-B7A8A8C20FC3}"/>
    <cellStyle name="60% - Accent4 3 6 5 2 2" xfId="32397" xr:uid="{23EBA153-C7D1-4B04-A3C6-144059680E7E}"/>
    <cellStyle name="60% - Accent4 3 6 5 3" xfId="15569" xr:uid="{202467AC-1F79-482B-95D4-49DCBA611EC5}"/>
    <cellStyle name="60% - Accent4 3 6 5 3 2" xfId="44247" xr:uid="{5017811C-7107-4DD7-83AE-BEA201581EE2}"/>
    <cellStyle name="60% - Accent4 3 6 5 4" xfId="24422" xr:uid="{F378E94C-B7BE-4D2D-815C-51604CF5A00B}"/>
    <cellStyle name="60% - Accent4 3 6 5 4 2" xfId="53099" xr:uid="{505B2269-754B-4366-8AD3-67385F0214DF}"/>
    <cellStyle name="60% - Accent4 3 6 5 5" xfId="30604" xr:uid="{99F2568D-E353-453B-B423-323FFBCDF5A6}"/>
    <cellStyle name="60% - Accent4 3 6 6" xfId="2609" xr:uid="{92FA6DFE-9CD7-4E39-9F1D-4269B292777C}"/>
    <cellStyle name="60% - Accent4 3 6 6 2" xfId="17128" xr:uid="{5E657184-EC9E-4047-80C3-AD23B7E8C2C9}"/>
    <cellStyle name="60% - Accent4 3 6 6 2 2" xfId="45806" xr:uid="{2A8A98A5-CDA9-4E83-93C6-154F6534CAB7}"/>
    <cellStyle name="60% - Accent4 3 6 6 3" xfId="25981" xr:uid="{E868E0F4-F7A1-405A-B148-DADE916D01E1}"/>
    <cellStyle name="60% - Accent4 3 6 6 3 2" xfId="54658" xr:uid="{5C9E16A2-FCB4-48E9-970E-BC90E9984300}"/>
    <cellStyle name="60% - Accent4 3 6 6 4" xfId="31349" xr:uid="{0F382685-03F4-4A40-8751-D783300CC2FF}"/>
    <cellStyle name="60% - Accent4 3 6 7" xfId="4157" xr:uid="{09EB841F-3BA8-4BEA-A10B-EF827113C426}"/>
    <cellStyle name="60% - Accent4 3 6 7 2" xfId="27574" xr:uid="{1F48D888-FC1C-4FC2-BD1C-2E71FD1B9E9D}"/>
    <cellStyle name="60% - Accent4 3 6 7 2 2" xfId="56251" xr:uid="{71A06FAB-6A1F-41DF-BE40-EAF831F9B111}"/>
    <cellStyle name="60% - Accent4 3 6 7 3" xfId="32842" xr:uid="{A1794014-AD23-4366-8B95-DCA7CBF34254}"/>
    <cellStyle name="60% - Accent4 3 6 8" xfId="9869" xr:uid="{34339926-BF2F-443B-9EE8-E5F9EA860A28}"/>
    <cellStyle name="60% - Accent4 3 6 8 2" xfId="38547" xr:uid="{7CA3492F-22F9-4F70-928C-6B2A15A639D2}"/>
    <cellStyle name="60% - Accent4 3 6 9" xfId="18722" xr:uid="{D77EF710-437A-4E97-9CEA-0FE0956D499D}"/>
    <cellStyle name="60% - Accent4 3 6 9 2" xfId="47399" xr:uid="{0CA05925-0A2E-4C02-B516-3E8210C01EE4}"/>
    <cellStyle name="60% - Accent4 3 60" xfId="5345" xr:uid="{BF3516BD-0D2E-40A3-8C3C-6AB8127082BE}"/>
    <cellStyle name="60% - Accent4 3 60 2" xfId="6696" xr:uid="{5451CA25-C1CB-42B5-B2CE-BDF238C96A83}"/>
    <cellStyle name="60% - Accent4 3 60 2 2" xfId="12408" xr:uid="{C1BC350D-D5F6-4AB0-BB41-FF72C1205E79}"/>
    <cellStyle name="60% - Accent4 3 60 2 2 2" xfId="41086" xr:uid="{6270715B-4B8D-4A77-B5CA-78F368F3A0B1}"/>
    <cellStyle name="60% - Accent4 3 60 2 3" xfId="21261" xr:uid="{489B8D83-B831-4FD8-A268-C26437E251A0}"/>
    <cellStyle name="60% - Accent4 3 60 2 3 2" xfId="49938" xr:uid="{D4E1C966-76F4-4BD5-92F4-282ED0520EEF}"/>
    <cellStyle name="60% - Accent4 3 60 2 4" xfId="35381" xr:uid="{49300E03-BEFC-43AC-A174-434EB282FF5A}"/>
    <cellStyle name="60% - Accent4 3 60 3" xfId="8113" xr:uid="{E9537904-62E2-48CD-BBBB-324BC6E907BE}"/>
    <cellStyle name="60% - Accent4 3 60 3 2" xfId="13825" xr:uid="{40274A17-C3DD-48F4-A892-6D5E3DCA95A3}"/>
    <cellStyle name="60% - Accent4 3 60 3 2 2" xfId="42503" xr:uid="{C067B719-600A-4EE0-BEC0-2D71FA5D1052}"/>
    <cellStyle name="60% - Accent4 3 60 3 3" xfId="22678" xr:uid="{C8F3D726-65A7-4186-B6E5-E5B08B17477A}"/>
    <cellStyle name="60% - Accent4 3 60 3 3 2" xfId="51355" xr:uid="{E5B2939A-7C43-495F-9ABB-F60B107662B4}"/>
    <cellStyle name="60% - Accent4 3 60 3 4" xfId="36798" xr:uid="{721E1C53-515C-4D6E-A840-652F868F6B60}"/>
    <cellStyle name="60% - Accent4 3 60 4" xfId="9530" xr:uid="{A25D4FAB-0ED2-4DF5-9E5F-8769F72462C4}"/>
    <cellStyle name="60% - Accent4 3 60 4 2" xfId="15242" xr:uid="{9700CB1D-1DA1-4443-9B4A-771450C7E0B2}"/>
    <cellStyle name="60% - Accent4 3 60 4 2 2" xfId="43920" xr:uid="{6704CAF2-70C8-4174-8E91-A11787D5ADCB}"/>
    <cellStyle name="60% - Accent4 3 60 4 3" xfId="24095" xr:uid="{F1339293-F21E-430A-8679-0F33B7E143EF}"/>
    <cellStyle name="60% - Accent4 3 60 4 3 2" xfId="52772" xr:uid="{42842377-81EC-4A4F-B3BB-B0ECC1F1A8FB}"/>
    <cellStyle name="60% - Accent4 3 60 4 4" xfId="38215" xr:uid="{420F5165-CC64-44A6-B819-7E46B16C1D95}"/>
    <cellStyle name="60% - Accent4 3 60 5" xfId="16757" xr:uid="{91893B23-BC1A-4BAC-BA13-BC5172C47982}"/>
    <cellStyle name="60% - Accent4 3 60 5 2" xfId="25610" xr:uid="{4FE1C35D-8CD4-4A0C-B979-D460E2B365D0}"/>
    <cellStyle name="60% - Accent4 3 60 5 2 2" xfId="54287" xr:uid="{FFDF848C-03CB-4986-B201-660F31A47202}"/>
    <cellStyle name="60% - Accent4 3 60 5 3" xfId="45435" xr:uid="{5EE34C51-81CA-4035-972D-9A87E897246F}"/>
    <cellStyle name="60% - Accent4 3 60 6" xfId="18316" xr:uid="{0FB84CF3-61FC-47B0-9BF4-7C1603FA17C5}"/>
    <cellStyle name="60% - Accent4 3 60 6 2" xfId="27169" xr:uid="{C0A8C71C-94EE-4FF3-AE4B-6D718437C6CE}"/>
    <cellStyle name="60% - Accent4 3 60 6 2 2" xfId="55846" xr:uid="{17C0D5ED-7097-47B9-B22E-8AB9B13922E3}"/>
    <cellStyle name="60% - Accent4 3 60 6 3" xfId="46994" xr:uid="{65D587C4-E622-4A47-A70F-59177FC21C16}"/>
    <cellStyle name="60% - Accent4 3 60 7" xfId="11057" xr:uid="{1EB027B4-2FF7-4E67-A0A4-6AB0541FD47A}"/>
    <cellStyle name="60% - Accent4 3 60 7 2" xfId="28762" xr:uid="{70FEAA88-4DD4-437E-AAE4-6B95BE1598C6}"/>
    <cellStyle name="60% - Accent4 3 60 7 2 2" xfId="57439" xr:uid="{2131BC7D-EFF8-425A-89B1-2E4E22480FB6}"/>
    <cellStyle name="60% - Accent4 3 60 7 3" xfId="39735" xr:uid="{FB34F692-63A7-42B3-95DB-C550B5CED83D}"/>
    <cellStyle name="60% - Accent4 3 60 8" xfId="19910" xr:uid="{7E7EDA83-ADA9-4418-81C1-DA22A9745C0F}"/>
    <cellStyle name="60% - Accent4 3 60 8 2" xfId="48587" xr:uid="{B9CB3D43-7E64-45FA-AEA5-465F0B129870}"/>
    <cellStyle name="60% - Accent4 3 60 9" xfId="34030" xr:uid="{2CD8F055-5F51-40D6-8219-513FCDA280C4}"/>
    <cellStyle name="60% - Accent4 3 61" xfId="5367" xr:uid="{0DEE008C-810B-4708-8F9D-180336DB568E}"/>
    <cellStyle name="60% - Accent4 3 61 2" xfId="6718" xr:uid="{E32B22CD-83C8-4A07-B001-FAFE6F328A02}"/>
    <cellStyle name="60% - Accent4 3 61 2 2" xfId="12430" xr:uid="{4AAFA7C2-1265-49BC-8F77-E08998CB57E5}"/>
    <cellStyle name="60% - Accent4 3 61 2 2 2" xfId="41108" xr:uid="{350741BA-F693-4110-9F94-465DF378B565}"/>
    <cellStyle name="60% - Accent4 3 61 2 3" xfId="21283" xr:uid="{03F63B42-3E67-4A59-885B-36357631E3EB}"/>
    <cellStyle name="60% - Accent4 3 61 2 3 2" xfId="49960" xr:uid="{CF27AE78-CD2A-4378-A058-FC18EA6DA104}"/>
    <cellStyle name="60% - Accent4 3 61 2 4" xfId="35403" xr:uid="{0DFADBF1-751A-4CB8-8E1D-97A911E6DA45}"/>
    <cellStyle name="60% - Accent4 3 61 3" xfId="8135" xr:uid="{7824F291-83C8-4826-8FF6-B1CD05C2EFF7}"/>
    <cellStyle name="60% - Accent4 3 61 3 2" xfId="13847" xr:uid="{E682D7A1-35A3-434F-94FA-F7E6AF6D6629}"/>
    <cellStyle name="60% - Accent4 3 61 3 2 2" xfId="42525" xr:uid="{1A3F33E4-61C7-4F35-BE39-8ACD50212B85}"/>
    <cellStyle name="60% - Accent4 3 61 3 3" xfId="22700" xr:uid="{856EEFA5-E092-4605-8CD9-324193C4223A}"/>
    <cellStyle name="60% - Accent4 3 61 3 3 2" xfId="51377" xr:uid="{B5FCC806-8F59-4674-B651-4034F1AA5A5C}"/>
    <cellStyle name="60% - Accent4 3 61 3 4" xfId="36820" xr:uid="{E89E9BE5-D1DC-4C60-961B-4E4DF0D64411}"/>
    <cellStyle name="60% - Accent4 3 61 4" xfId="9552" xr:uid="{68703B4A-4C84-464F-9303-F2711C68B065}"/>
    <cellStyle name="60% - Accent4 3 61 4 2" xfId="15264" xr:uid="{8BE8E255-D574-4CC6-AF4D-B3FED548810A}"/>
    <cellStyle name="60% - Accent4 3 61 4 2 2" xfId="43942" xr:uid="{9A62EDA0-24DB-4288-AD3C-C0645146727E}"/>
    <cellStyle name="60% - Accent4 3 61 4 3" xfId="24117" xr:uid="{09973E5C-973B-4A98-B83D-870A5C71CCFA}"/>
    <cellStyle name="60% - Accent4 3 61 4 3 2" xfId="52794" xr:uid="{9F680743-8764-45EF-A775-32C011531EE9}"/>
    <cellStyle name="60% - Accent4 3 61 4 4" xfId="38237" xr:uid="{758CB7A6-5725-4DDA-A9CE-840FDC3419B5}"/>
    <cellStyle name="60% - Accent4 3 61 5" xfId="16779" xr:uid="{D2B5C6E1-CD00-40EF-90A6-46EB77DA6C41}"/>
    <cellStyle name="60% - Accent4 3 61 5 2" xfId="25632" xr:uid="{8AA2FD6B-DE62-4795-ADFE-BAA8736CC210}"/>
    <cellStyle name="60% - Accent4 3 61 5 2 2" xfId="54309" xr:uid="{6CDFB9C2-B9BA-47EE-AF27-43F2B15DE47C}"/>
    <cellStyle name="60% - Accent4 3 61 5 3" xfId="45457" xr:uid="{B6347158-2709-4AD3-B29B-2E3CCE9C1291}"/>
    <cellStyle name="60% - Accent4 3 61 6" xfId="18338" xr:uid="{148E4373-2829-407D-B682-A4C07B2169BB}"/>
    <cellStyle name="60% - Accent4 3 61 6 2" xfId="27191" xr:uid="{D1C274D6-73FC-40DF-B045-E7B9500609AD}"/>
    <cellStyle name="60% - Accent4 3 61 6 2 2" xfId="55868" xr:uid="{440415BC-01C7-4F25-A8A3-AC624F13B72E}"/>
    <cellStyle name="60% - Accent4 3 61 6 3" xfId="47016" xr:uid="{E02465FB-7155-4D1A-A12D-3690DF80B2AC}"/>
    <cellStyle name="60% - Accent4 3 61 7" xfId="11079" xr:uid="{EEF3317B-2A99-49FE-81B1-040536DE69C1}"/>
    <cellStyle name="60% - Accent4 3 61 7 2" xfId="28784" xr:uid="{2C514028-F6FF-4A8D-8727-885C68171B04}"/>
    <cellStyle name="60% - Accent4 3 61 7 2 2" xfId="57461" xr:uid="{3E9D16C7-ADD8-4C19-827B-49873F172F8D}"/>
    <cellStyle name="60% - Accent4 3 61 7 3" xfId="39757" xr:uid="{2F81FE84-0288-4DE6-92FF-7B43A0AD5B42}"/>
    <cellStyle name="60% - Accent4 3 61 8" xfId="19932" xr:uid="{49D07C3C-05D3-4266-B06C-AF3C305E0B9B}"/>
    <cellStyle name="60% - Accent4 3 61 8 2" xfId="48609" xr:uid="{B1A16242-CEC2-4462-B77D-5739C1F75465}"/>
    <cellStyle name="60% - Accent4 3 61 9" xfId="34052" xr:uid="{015FDBA2-2F7F-48C5-9F0D-06B28B700F8D}"/>
    <cellStyle name="60% - Accent4 3 62" xfId="6740" xr:uid="{246E25C5-38CD-476B-8B1B-1A2F9D2A8D5F}"/>
    <cellStyle name="60% - Accent4 3 62 2" xfId="8157" xr:uid="{6579E4A4-FD1A-4726-8EED-E244F13E511E}"/>
    <cellStyle name="60% - Accent4 3 62 2 2" xfId="13869" xr:uid="{F923F674-09FD-43BB-8F24-660A483337E1}"/>
    <cellStyle name="60% - Accent4 3 62 2 2 2" xfId="42547" xr:uid="{C4A252BA-0376-4B0E-8D8F-69D46A06063E}"/>
    <cellStyle name="60% - Accent4 3 62 2 3" xfId="22722" xr:uid="{780245AA-A321-4A13-8D4B-0AEEC552BA49}"/>
    <cellStyle name="60% - Accent4 3 62 2 3 2" xfId="51399" xr:uid="{DAE8ABB1-483E-45B7-BA39-AF16A839FAA5}"/>
    <cellStyle name="60% - Accent4 3 62 2 4" xfId="36842" xr:uid="{8FBED1BB-F393-4618-A617-B595DD646D73}"/>
    <cellStyle name="60% - Accent4 3 62 3" xfId="9574" xr:uid="{7EB470C1-35CB-4679-98DC-09158ECFACDE}"/>
    <cellStyle name="60% - Accent4 3 62 3 2" xfId="15286" xr:uid="{09895B31-89D3-4BC2-BAB1-380508FD213B}"/>
    <cellStyle name="60% - Accent4 3 62 3 2 2" xfId="43964" xr:uid="{4D60C431-DEBF-4306-A45E-20D009DEA661}"/>
    <cellStyle name="60% - Accent4 3 62 3 3" xfId="24139" xr:uid="{6F0BA54F-E32C-498A-BAA4-0E413C1B38CC}"/>
    <cellStyle name="60% - Accent4 3 62 3 3 2" xfId="52816" xr:uid="{8C11B899-E2A5-404E-A348-5C8AB4914D5D}"/>
    <cellStyle name="60% - Accent4 3 62 3 4" xfId="38259" xr:uid="{4CBDAADB-1A5B-4B21-8E34-D65C00C84ECA}"/>
    <cellStyle name="60% - Accent4 3 62 4" xfId="16801" xr:uid="{205260B7-FFA9-465E-801C-CBEF0EEB52B7}"/>
    <cellStyle name="60% - Accent4 3 62 4 2" xfId="25654" xr:uid="{2C497038-898C-455A-9D32-78F8CD64471C}"/>
    <cellStyle name="60% - Accent4 3 62 4 2 2" xfId="54331" xr:uid="{72F3101F-6B7B-439E-AF3A-6403992CA292}"/>
    <cellStyle name="60% - Accent4 3 62 4 3" xfId="45479" xr:uid="{584E3806-7D87-4045-BF90-BF96A2DC7021}"/>
    <cellStyle name="60% - Accent4 3 62 5" xfId="18360" xr:uid="{C6573361-497D-4107-82F3-B347561E0E6A}"/>
    <cellStyle name="60% - Accent4 3 62 5 2" xfId="27213" xr:uid="{7DF4D5DA-D94B-4C93-B68C-63611841805C}"/>
    <cellStyle name="60% - Accent4 3 62 5 2 2" xfId="55890" xr:uid="{3483B34F-A7DE-459E-A763-8D3BC4B5955E}"/>
    <cellStyle name="60% - Accent4 3 62 5 3" xfId="47038" xr:uid="{00254B4E-CF23-4927-B7DC-FC26881ED438}"/>
    <cellStyle name="60% - Accent4 3 62 6" xfId="12452" xr:uid="{714D711C-7D4D-4FC4-ABBA-AB3406A310F2}"/>
    <cellStyle name="60% - Accent4 3 62 6 2" xfId="28806" xr:uid="{EE02362D-2CA8-4B1D-BDBE-E8B9FA7A56DB}"/>
    <cellStyle name="60% - Accent4 3 62 6 2 2" xfId="57483" xr:uid="{647DA76B-342C-467A-AF3A-96581BB161F2}"/>
    <cellStyle name="60% - Accent4 3 62 6 3" xfId="41130" xr:uid="{F75E7298-7936-4E9F-BA05-69362827F1B0}"/>
    <cellStyle name="60% - Accent4 3 62 7" xfId="21305" xr:uid="{FB7FF128-FA32-4E2E-AF86-96A98E9094FF}"/>
    <cellStyle name="60% - Accent4 3 62 7 2" xfId="49982" xr:uid="{E0CBB619-05AB-48C3-86F8-40143D25B694}"/>
    <cellStyle name="60% - Accent4 3 62 8" xfId="35425" xr:uid="{05C2FBC8-00B6-468B-97E2-F5C4423FC652}"/>
    <cellStyle name="60% - Accent4 3 63" xfId="6762" xr:uid="{9A661827-1EFB-4B40-923A-5614259432E0}"/>
    <cellStyle name="60% - Accent4 3 63 2" xfId="8179" xr:uid="{6D09D903-665A-4C46-B5E5-D5D99B9B245A}"/>
    <cellStyle name="60% - Accent4 3 63 2 2" xfId="13891" xr:uid="{D63F0676-931A-43FD-9899-E0B4704EA582}"/>
    <cellStyle name="60% - Accent4 3 63 2 2 2" xfId="42569" xr:uid="{4B50EB62-76EB-4F98-9C57-09B3B0B8AD22}"/>
    <cellStyle name="60% - Accent4 3 63 2 3" xfId="22744" xr:uid="{7CC0D6EB-8EAC-4687-BAD7-FFC6AB8BE095}"/>
    <cellStyle name="60% - Accent4 3 63 2 3 2" xfId="51421" xr:uid="{EA23B578-E94A-4FA2-8F7C-59E22DA31883}"/>
    <cellStyle name="60% - Accent4 3 63 2 4" xfId="36864" xr:uid="{EC874837-320D-49AF-917F-CAF24A720155}"/>
    <cellStyle name="60% - Accent4 3 63 3" xfId="9596" xr:uid="{76067F5E-6FB2-46E2-8728-575D7B7412A4}"/>
    <cellStyle name="60% - Accent4 3 63 3 2" xfId="15308" xr:uid="{2C2D6891-5C81-42FD-99AC-981C939DC0F5}"/>
    <cellStyle name="60% - Accent4 3 63 3 2 2" xfId="43986" xr:uid="{B8AC7566-4FB7-4428-9738-66F1D8F196EE}"/>
    <cellStyle name="60% - Accent4 3 63 3 3" xfId="24161" xr:uid="{33DCDC47-7719-4D6D-AA0D-CA7B54DB4A28}"/>
    <cellStyle name="60% - Accent4 3 63 3 3 2" xfId="52838" xr:uid="{1A84B05D-3126-4697-BEDF-8C4AE1C6CD07}"/>
    <cellStyle name="60% - Accent4 3 63 3 4" xfId="38281" xr:uid="{E11D9F80-0549-4A3A-A2EA-F0B9C5CCADA5}"/>
    <cellStyle name="60% - Accent4 3 63 4" xfId="16823" xr:uid="{8495ACA2-BD51-4B3C-877C-AF09E0F2C63F}"/>
    <cellStyle name="60% - Accent4 3 63 4 2" xfId="25676" xr:uid="{6487663A-12BC-4670-A51E-91F64F8BFCF7}"/>
    <cellStyle name="60% - Accent4 3 63 4 2 2" xfId="54353" xr:uid="{13C94125-64B8-425B-BF8E-03E8EC3D5213}"/>
    <cellStyle name="60% - Accent4 3 63 4 3" xfId="45501" xr:uid="{B2E0FF0C-E278-44F2-B67D-08B676D0F74A}"/>
    <cellStyle name="60% - Accent4 3 63 5" xfId="18382" xr:uid="{4AB460EC-E474-42FF-BB6D-DA22FC0E9DD8}"/>
    <cellStyle name="60% - Accent4 3 63 5 2" xfId="27235" xr:uid="{25716773-18C9-4D9F-8FC6-987E300EF64E}"/>
    <cellStyle name="60% - Accent4 3 63 5 2 2" xfId="55912" xr:uid="{4F9E50E4-068E-4FC8-9C10-2CCD180191DB}"/>
    <cellStyle name="60% - Accent4 3 63 5 3" xfId="47060" xr:uid="{BD279D27-38E8-4214-BD48-363DB230B7E7}"/>
    <cellStyle name="60% - Accent4 3 63 6" xfId="12474" xr:uid="{BFEC1040-5C98-4EA1-8694-07690D35259F}"/>
    <cellStyle name="60% - Accent4 3 63 6 2" xfId="28828" xr:uid="{7EE399D0-52E4-4D12-8C9A-F1FFD621C41B}"/>
    <cellStyle name="60% - Accent4 3 63 6 2 2" xfId="57505" xr:uid="{E1358314-7988-43DB-AADA-6A484EF8881C}"/>
    <cellStyle name="60% - Accent4 3 63 6 3" xfId="41152" xr:uid="{839ADE9B-97B8-4079-A157-E6EAFB5824A4}"/>
    <cellStyle name="60% - Accent4 3 63 7" xfId="21327" xr:uid="{E1959AFE-2FDB-44C4-9FF8-6241F49173DC}"/>
    <cellStyle name="60% - Accent4 3 63 7 2" xfId="50004" xr:uid="{D04D9862-9AB9-4063-9509-ABD4A409DB40}"/>
    <cellStyle name="60% - Accent4 3 63 8" xfId="35447" xr:uid="{06902F5E-7D8D-4BF5-9609-00E7452DB1C5}"/>
    <cellStyle name="60% - Accent4 3 64" xfId="6784" xr:uid="{31FDB178-13E2-4E7A-93EB-111A29BA7655}"/>
    <cellStyle name="60% - Accent4 3 64 2" xfId="8201" xr:uid="{A5C0B30E-0ECC-4D42-8D2D-1B94AE70F046}"/>
    <cellStyle name="60% - Accent4 3 64 2 2" xfId="13913" xr:uid="{BE2A6361-3414-47B7-9864-02A9565D349A}"/>
    <cellStyle name="60% - Accent4 3 64 2 2 2" xfId="42591" xr:uid="{68F9AC6E-20D4-4101-A488-A82107D2E951}"/>
    <cellStyle name="60% - Accent4 3 64 2 3" xfId="22766" xr:uid="{DF9847F3-A2D9-4824-8EBD-5782B64BEA6D}"/>
    <cellStyle name="60% - Accent4 3 64 2 3 2" xfId="51443" xr:uid="{B039BCFB-80D3-45D9-B4A3-E6D0A0A46699}"/>
    <cellStyle name="60% - Accent4 3 64 2 4" xfId="36886" xr:uid="{572023EC-19F5-4654-9716-8CBFC5E82DC0}"/>
    <cellStyle name="60% - Accent4 3 64 3" xfId="9618" xr:uid="{460E7050-4F7C-42B1-B351-F29417471BA9}"/>
    <cellStyle name="60% - Accent4 3 64 3 2" xfId="15330" xr:uid="{B11CED96-8409-43BA-BE22-C878E31D96C5}"/>
    <cellStyle name="60% - Accent4 3 64 3 2 2" xfId="44008" xr:uid="{E45239BE-FBCA-4FD9-B0BA-F345E3B04586}"/>
    <cellStyle name="60% - Accent4 3 64 3 3" xfId="24183" xr:uid="{A877B46B-570A-4055-9FAA-9022075BCD52}"/>
    <cellStyle name="60% - Accent4 3 64 3 3 2" xfId="52860" xr:uid="{F4431FF7-EFF0-4181-9E02-A96CCBA86B1D}"/>
    <cellStyle name="60% - Accent4 3 64 3 4" xfId="38303" xr:uid="{C70B7838-5E8E-45A3-8D51-DA711E696CC0}"/>
    <cellStyle name="60% - Accent4 3 64 4" xfId="16845" xr:uid="{5AA2D01A-D10C-4634-B9F8-0C9EDD00C571}"/>
    <cellStyle name="60% - Accent4 3 64 4 2" xfId="25698" xr:uid="{7E06C765-D388-45E6-B32C-36F5C8AC568F}"/>
    <cellStyle name="60% - Accent4 3 64 4 2 2" xfId="54375" xr:uid="{75E4E113-2678-4334-8228-72FF6293A886}"/>
    <cellStyle name="60% - Accent4 3 64 4 3" xfId="45523" xr:uid="{178BEFDF-D862-4886-BA41-7DC35C42171D}"/>
    <cellStyle name="60% - Accent4 3 64 5" xfId="18404" xr:uid="{41974466-6C3B-49DF-BC13-91BA4B70097F}"/>
    <cellStyle name="60% - Accent4 3 64 5 2" xfId="27257" xr:uid="{289A0B94-BE2F-461E-B7B7-D4863086E0C6}"/>
    <cellStyle name="60% - Accent4 3 64 5 2 2" xfId="55934" xr:uid="{E07CBE09-1775-4096-BC02-54F6C9CD0195}"/>
    <cellStyle name="60% - Accent4 3 64 5 3" xfId="47082" xr:uid="{BDC4ED15-43FC-4330-9E09-302D601B5780}"/>
    <cellStyle name="60% - Accent4 3 64 6" xfId="12496" xr:uid="{10297B3D-E3B8-4D84-B0DF-E7F8BA8FE7B0}"/>
    <cellStyle name="60% - Accent4 3 64 6 2" xfId="28850" xr:uid="{533D4748-003C-495C-BBE8-9F227AAAB13D}"/>
    <cellStyle name="60% - Accent4 3 64 6 2 2" xfId="57527" xr:uid="{370FF5D7-DB3E-498A-9BCC-ABC1243683FA}"/>
    <cellStyle name="60% - Accent4 3 64 6 3" xfId="41174" xr:uid="{95D9A9AC-ABFF-4CFE-A066-7CAB20DE59F0}"/>
    <cellStyle name="60% - Accent4 3 64 7" xfId="21349" xr:uid="{0C761ECD-F32F-4CC8-A5A5-BBE8C2B81B42}"/>
    <cellStyle name="60% - Accent4 3 64 7 2" xfId="50026" xr:uid="{EB7E3AF9-5B4A-499D-91C1-F1D9980C655A}"/>
    <cellStyle name="60% - Accent4 3 64 8" xfId="35469" xr:uid="{B43E70C6-8F50-438E-A523-B29888F9A279}"/>
    <cellStyle name="60% - Accent4 3 65" xfId="9640" xr:uid="{836F2281-3E08-4F30-9D3E-FA374EB49E75}"/>
    <cellStyle name="60% - Accent4 3 65 2" xfId="16867" xr:uid="{1F304876-136E-4893-9599-D7B3996FB0C0}"/>
    <cellStyle name="60% - Accent4 3 65 2 2" xfId="25720" xr:uid="{55DD84EB-8485-4BF9-A833-EEA0CB894EF2}"/>
    <cellStyle name="60% - Accent4 3 65 2 2 2" xfId="54397" xr:uid="{98908007-8098-4EF0-B0C7-7E67FD9193E1}"/>
    <cellStyle name="60% - Accent4 3 65 2 3" xfId="45545" xr:uid="{12F9CEB1-638A-482F-BE6C-90C4380B1C06}"/>
    <cellStyle name="60% - Accent4 3 65 3" xfId="18426" xr:uid="{2784E014-EF61-4876-BD32-6CE900ED6406}"/>
    <cellStyle name="60% - Accent4 3 65 3 2" xfId="27279" xr:uid="{E0EF9477-DD47-42E8-90E4-A366BB3D79FD}"/>
    <cellStyle name="60% - Accent4 3 65 3 2 2" xfId="55956" xr:uid="{9408C55C-C63B-4A7B-98A3-37F552679C8E}"/>
    <cellStyle name="60% - Accent4 3 65 3 3" xfId="47104" xr:uid="{0F1C431B-61CA-40CF-99F7-3E93F52BBAF5}"/>
    <cellStyle name="60% - Accent4 3 65 4" xfId="15352" xr:uid="{6E5202C4-B590-497C-8C88-260F89EE9695}"/>
    <cellStyle name="60% - Accent4 3 65 4 2" xfId="28872" xr:uid="{8EDCABD2-9C29-4826-BE18-6D5BE035E2C2}"/>
    <cellStyle name="60% - Accent4 3 65 4 2 2" xfId="57549" xr:uid="{B8933B6D-FD56-41CC-A0A3-13BAE83CC2CA}"/>
    <cellStyle name="60% - Accent4 3 65 4 3" xfId="44030" xr:uid="{A5F9B479-E1EC-4573-9EF1-0D4A4DE4C57F}"/>
    <cellStyle name="60% - Accent4 3 65 5" xfId="24205" xr:uid="{B785CED0-55BE-4698-8E57-80CAA0EE6D05}"/>
    <cellStyle name="60% - Accent4 3 65 5 2" xfId="52882" xr:uid="{645386EA-7AF2-4B4F-A0CE-A28E5C7F7845}"/>
    <cellStyle name="60% - Accent4 3 65 6" xfId="38325" xr:uid="{0FB3C024-0A0F-446B-B340-77A5FE6A9A13}"/>
    <cellStyle name="60% - Accent4 3 66" xfId="9662" xr:uid="{1F79367F-E52D-4EB6-8953-C8674FBC5CC5}"/>
    <cellStyle name="60% - Accent4 3 66 2" xfId="16889" xr:uid="{0E0F9B03-8955-4385-8D54-1C1C0FB96CC4}"/>
    <cellStyle name="60% - Accent4 3 66 2 2" xfId="25742" xr:uid="{F4BD47A4-D13A-4C8C-94AF-53CFDD53BC84}"/>
    <cellStyle name="60% - Accent4 3 66 2 2 2" xfId="54419" xr:uid="{B5F234FF-DD95-47AB-995D-41637553A5DD}"/>
    <cellStyle name="60% - Accent4 3 66 2 3" xfId="45567" xr:uid="{73A1CFD1-5F4C-4F11-92D2-FBE6B8BECCB0}"/>
    <cellStyle name="60% - Accent4 3 66 3" xfId="18448" xr:uid="{66E0904D-9105-4187-AF00-B5717E89ED8F}"/>
    <cellStyle name="60% - Accent4 3 66 3 2" xfId="27301" xr:uid="{307183AE-B818-4102-9E46-5F16BA7D7EEB}"/>
    <cellStyle name="60% - Accent4 3 66 3 2 2" xfId="55978" xr:uid="{0E5F6D19-5731-49BA-92C7-5BCE640871AC}"/>
    <cellStyle name="60% - Accent4 3 66 3 3" xfId="47126" xr:uid="{BCB3A4F0-6B69-4D4C-8E86-C8627082C468}"/>
    <cellStyle name="60% - Accent4 3 66 4" xfId="15374" xr:uid="{E9BC454C-F204-44F8-B65C-C0842427B2D9}"/>
    <cellStyle name="60% - Accent4 3 66 4 2" xfId="28894" xr:uid="{075665C7-9043-4309-A04D-FE9DAF757DA7}"/>
    <cellStyle name="60% - Accent4 3 66 4 2 2" xfId="57571" xr:uid="{48A98EC1-C3C0-4340-9C53-9901F0578DAC}"/>
    <cellStyle name="60% - Accent4 3 66 4 3" xfId="44052" xr:uid="{B0CFF8B4-E31A-42C7-AE53-7646398E2D42}"/>
    <cellStyle name="60% - Accent4 3 66 5" xfId="24227" xr:uid="{36A73794-B05E-4FBC-82BC-F071ABD21AC4}"/>
    <cellStyle name="60% - Accent4 3 66 5 2" xfId="52904" xr:uid="{5841CBF4-0EEB-4861-85D6-5BBD39BC5512}"/>
    <cellStyle name="60% - Accent4 3 66 6" xfId="38347" xr:uid="{F4508711-E583-48EF-9101-B163C53E724D}"/>
    <cellStyle name="60% - Accent4 3 67" xfId="9684" xr:uid="{93C89A82-3EA9-45F6-9C0F-F17374393949}"/>
    <cellStyle name="60% - Accent4 3 67 2" xfId="16911" xr:uid="{1F56B47B-72CD-4880-80D8-7DA869EAE7DD}"/>
    <cellStyle name="60% - Accent4 3 67 2 2" xfId="25764" xr:uid="{394D7E8C-4BA6-44F3-9718-7CFA73AC6346}"/>
    <cellStyle name="60% - Accent4 3 67 2 2 2" xfId="54441" xr:uid="{4933160D-D57B-4788-A0E2-EFB0FC9E50D4}"/>
    <cellStyle name="60% - Accent4 3 67 2 3" xfId="45589" xr:uid="{C3EE052D-6709-463B-9024-26B15D3D9C82}"/>
    <cellStyle name="60% - Accent4 3 67 3" xfId="18470" xr:uid="{59CC7E06-C3A8-4066-B500-C0E695BB6887}"/>
    <cellStyle name="60% - Accent4 3 67 3 2" xfId="27323" xr:uid="{21E2D2FA-DA76-4175-BF18-22D445F2C61C}"/>
    <cellStyle name="60% - Accent4 3 67 3 2 2" xfId="56000" xr:uid="{731ECFB8-B428-425D-9FEE-3205371E0150}"/>
    <cellStyle name="60% - Accent4 3 67 3 3" xfId="47148" xr:uid="{63F44E1E-3419-4771-81A6-6C960762D1B6}"/>
    <cellStyle name="60% - Accent4 3 67 4" xfId="15396" xr:uid="{7FFF8BDE-FF90-462C-A6C9-371EE31A6D88}"/>
    <cellStyle name="60% - Accent4 3 67 4 2" xfId="28916" xr:uid="{A73CB775-6AB7-4383-A792-B9764BE9B8DF}"/>
    <cellStyle name="60% - Accent4 3 67 4 2 2" xfId="57593" xr:uid="{BD64E9B5-20E0-4D24-9EC2-46F8AEEA121B}"/>
    <cellStyle name="60% - Accent4 3 67 4 3" xfId="44074" xr:uid="{BA8783FD-8714-41EF-B595-4D754F909B1D}"/>
    <cellStyle name="60% - Accent4 3 67 5" xfId="24249" xr:uid="{C71157A2-AE4F-4D40-B54D-A14CFE105B14}"/>
    <cellStyle name="60% - Accent4 3 67 5 2" xfId="52926" xr:uid="{6AF877D5-0550-4D6B-84D8-F729D0B8936F}"/>
    <cellStyle name="60% - Accent4 3 67 6" xfId="38369" xr:uid="{AC5F616C-FF5F-4395-B106-65E8787916C7}"/>
    <cellStyle name="60% - Accent4 3 68" xfId="9706" xr:uid="{E68443C8-00F4-4FB5-9C62-B811120405A5}"/>
    <cellStyle name="60% - Accent4 3 68 2" xfId="16933" xr:uid="{9FDDFC22-E2E6-49BD-9BA4-C7117FC34A47}"/>
    <cellStyle name="60% - Accent4 3 68 2 2" xfId="25786" xr:uid="{9243527E-083F-4ED5-B6B8-CA4C4920D211}"/>
    <cellStyle name="60% - Accent4 3 68 2 2 2" xfId="54463" xr:uid="{39C966F5-84CD-4656-A00C-1F52F4DC2099}"/>
    <cellStyle name="60% - Accent4 3 68 2 3" xfId="45611" xr:uid="{A326A244-9A28-4182-A602-32D1B5EFD321}"/>
    <cellStyle name="60% - Accent4 3 68 3" xfId="18492" xr:uid="{E9F8CE6B-317D-41E4-A827-ED9D692C5948}"/>
    <cellStyle name="60% - Accent4 3 68 3 2" xfId="27345" xr:uid="{6F643D60-666B-425D-BFA7-A67A59585EB2}"/>
    <cellStyle name="60% - Accent4 3 68 3 2 2" xfId="56022" xr:uid="{2024D2A2-C38B-4721-BDA9-B812B0FB89D4}"/>
    <cellStyle name="60% - Accent4 3 68 3 3" xfId="47170" xr:uid="{855B071B-B7A7-4BED-8AAB-2FB339DF7503}"/>
    <cellStyle name="60% - Accent4 3 68 4" xfId="15418" xr:uid="{3096646E-BB93-461D-992D-104BF58D7F37}"/>
    <cellStyle name="60% - Accent4 3 68 4 2" xfId="28938" xr:uid="{784B24D1-AEE0-4076-81F9-37AABAA8195F}"/>
    <cellStyle name="60% - Accent4 3 68 4 2 2" xfId="57615" xr:uid="{B597534D-107E-41F2-8CAE-EC24DDACD234}"/>
    <cellStyle name="60% - Accent4 3 68 4 3" xfId="44096" xr:uid="{D2049148-A9D7-4F02-A4B1-84DF9806B564}"/>
    <cellStyle name="60% - Accent4 3 68 5" xfId="24271" xr:uid="{26E02AE9-28F3-4F2C-8471-C7EC4FE49CB1}"/>
    <cellStyle name="60% - Accent4 3 68 5 2" xfId="52948" xr:uid="{3413C60E-7582-417A-ADC2-11E6016677E8}"/>
    <cellStyle name="60% - Accent4 3 68 6" xfId="38391" xr:uid="{73E6022F-2B0B-4D07-BE2D-A757586FA1B7}"/>
    <cellStyle name="60% - Accent4 3 69" xfId="9716" xr:uid="{1FD300F9-2BFD-4929-9069-154D67A225A9}"/>
    <cellStyle name="60% - Accent4 3 69 2" xfId="16955" xr:uid="{5F03F8A1-76E7-4727-876B-CBAE99B7275D}"/>
    <cellStyle name="60% - Accent4 3 69 2 2" xfId="25808" xr:uid="{EE620FCB-905A-40F1-94ED-80E59300594D}"/>
    <cellStyle name="60% - Accent4 3 69 2 2 2" xfId="54485" xr:uid="{CF1A57FB-E3F0-4D6C-AA10-20C5A6F666F0}"/>
    <cellStyle name="60% - Accent4 3 69 2 3" xfId="45633" xr:uid="{45452C1D-E671-48D7-9079-41A3F18CE056}"/>
    <cellStyle name="60% - Accent4 3 69 3" xfId="18514" xr:uid="{234F0F30-AC18-4D2C-83DC-2F2ACE75065B}"/>
    <cellStyle name="60% - Accent4 3 69 3 2" xfId="27367" xr:uid="{8BE8FE45-3FEE-478A-8C90-04A1A7500B36}"/>
    <cellStyle name="60% - Accent4 3 69 3 2 2" xfId="56044" xr:uid="{548EB244-0CCD-45B2-9C37-6E3409E93DB3}"/>
    <cellStyle name="60% - Accent4 3 69 3 3" xfId="47192" xr:uid="{0168EEE3-3F2E-4D88-A1F3-1D15E423254D}"/>
    <cellStyle name="60% - Accent4 3 69 4" xfId="15428" xr:uid="{0FDC1650-2B8E-48E2-A841-3DFFC0F2D7E3}"/>
    <cellStyle name="60% - Accent4 3 69 4 2" xfId="28960" xr:uid="{AB46AF83-92E3-4AF5-B3A8-1319FA4805AB}"/>
    <cellStyle name="60% - Accent4 3 69 4 2 2" xfId="57637" xr:uid="{B26BCBDA-DEC8-4DE0-B07B-BEB2A09C4AE4}"/>
    <cellStyle name="60% - Accent4 3 69 4 3" xfId="44106" xr:uid="{A65646BB-1AE2-4100-BA0F-72A269186C3E}"/>
    <cellStyle name="60% - Accent4 3 69 5" xfId="24281" xr:uid="{64C5C19E-64AD-4DEF-91E2-452C7AC9B7DE}"/>
    <cellStyle name="60% - Accent4 3 69 5 2" xfId="52958" xr:uid="{B1446F32-A91F-41DF-A377-FDAB75E9864A}"/>
    <cellStyle name="60% - Accent4 3 69 6" xfId="38401" xr:uid="{2380590F-8EE4-4DF4-A4EA-82964FE4593E}"/>
    <cellStyle name="60% - Accent4 3 7" xfId="818" xr:uid="{2B05BEC5-D313-488D-A4CE-39AC86CD2E58}"/>
    <cellStyle name="60% - Accent4 3 7 2" xfId="1091" xr:uid="{1262E0B2-4E16-439C-AF81-8073523C3904}"/>
    <cellStyle name="60% - Accent4 3 7 2 2" xfId="3045" xr:uid="{0D3E98D0-DA65-43EF-B650-CD016100CEC4}"/>
    <cellStyle name="60% - Accent4 3 7 2 2 2" xfId="31785" xr:uid="{E2060ADA-F472-4606-A4CB-A54748A0E7C8}"/>
    <cellStyle name="60% - Accent4 3 7 2 3" xfId="5530" xr:uid="{AC9BCC5B-A87E-41A3-ADA7-F26F225FA2A0}"/>
    <cellStyle name="60% - Accent4 3 7 2 3 2" xfId="34215" xr:uid="{324626F2-ED67-4EE4-BA07-9D938E0D2E00}"/>
    <cellStyle name="60% - Accent4 3 7 2 4" xfId="11242" xr:uid="{49C74716-4286-4F68-84D8-7401BFE1FA90}"/>
    <cellStyle name="60% - Accent4 3 7 2 4 2" xfId="39920" xr:uid="{D6A6EA9C-8CD8-4113-B7B4-030DEA08BD1F}"/>
    <cellStyle name="60% - Accent4 3 7 2 5" xfId="20095" xr:uid="{7D8DBE4C-507E-455D-9AF7-C0A3514A43D1}"/>
    <cellStyle name="60% - Accent4 3 7 2 5 2" xfId="48772" xr:uid="{04EFD337-CF54-45DC-8BE6-A407000B2FF7}"/>
    <cellStyle name="60% - Accent4 3 7 2 6" xfId="29992" xr:uid="{02A1ACAB-6C98-4F00-A291-1CD15BAD5EE9}"/>
    <cellStyle name="60% - Accent4 3 7 3" xfId="1386" xr:uid="{ABDA597A-91E6-44C3-B7AD-E28B1099E413}"/>
    <cellStyle name="60% - Accent4 3 7 3 2" xfId="3340" xr:uid="{1A3848D6-0C44-4F92-9AA7-24D9C3297BB2}"/>
    <cellStyle name="60% - Accent4 3 7 3 2 2" xfId="32080" xr:uid="{59916796-8A10-4115-A54C-4D3845EDBD8D}"/>
    <cellStyle name="60% - Accent4 3 7 3 3" xfId="6947" xr:uid="{56C3A511-5C7B-4EF3-92FD-962C22FEBDE9}"/>
    <cellStyle name="60% - Accent4 3 7 3 3 2" xfId="35632" xr:uid="{18A40DD3-5751-4B4A-B8E3-DEC273C908CD}"/>
    <cellStyle name="60% - Accent4 3 7 3 4" xfId="12659" xr:uid="{9D682CC8-2061-4145-8D57-30F970751E65}"/>
    <cellStyle name="60% - Accent4 3 7 3 4 2" xfId="41337" xr:uid="{D82EF6BA-E98A-4C13-88D1-5AC20D4F52E6}"/>
    <cellStyle name="60% - Accent4 3 7 3 5" xfId="21512" xr:uid="{419AC081-B7B7-444C-817E-B44ECF983CD6}"/>
    <cellStyle name="60% - Accent4 3 7 3 5 2" xfId="50189" xr:uid="{C2BFD979-2D04-477F-A034-CFF856C7CC05}"/>
    <cellStyle name="60% - Accent4 3 7 3 6" xfId="30287" xr:uid="{88E56580-9985-49DC-B4EE-8662C26FE07A}"/>
    <cellStyle name="60% - Accent4 3 7 4" xfId="1725" xr:uid="{C6076935-EB7A-43EA-9813-0D58E3D94B57}"/>
    <cellStyle name="60% - Accent4 3 7 4 2" xfId="3679" xr:uid="{981426A0-7D59-4760-A2C7-28E3AF984187}"/>
    <cellStyle name="60% - Accent4 3 7 4 2 2" xfId="32419" xr:uid="{EE820BB1-441D-4666-BDB6-642293F00D78}"/>
    <cellStyle name="60% - Accent4 3 7 4 3" xfId="8364" xr:uid="{D8885669-81FC-4FE0-8E04-2BCBBB4FD3AA}"/>
    <cellStyle name="60% - Accent4 3 7 4 3 2" xfId="37049" xr:uid="{D37E80F7-787E-4B7B-A11D-D802F008271E}"/>
    <cellStyle name="60% - Accent4 3 7 4 4" xfId="14076" xr:uid="{11231F6E-E580-4BEA-BE90-43B30A0F2E11}"/>
    <cellStyle name="60% - Accent4 3 7 4 4 2" xfId="42754" xr:uid="{5775276B-B0DF-44F6-A90F-C105EC36A0DB}"/>
    <cellStyle name="60% - Accent4 3 7 4 5" xfId="22929" xr:uid="{42524160-99CD-455C-9309-EB5D099B3472}"/>
    <cellStyle name="60% - Accent4 3 7 4 5 2" xfId="51606" xr:uid="{6D451E19-53F0-4827-B3B0-A744FABCB3E2}"/>
    <cellStyle name="60% - Accent4 3 7 4 6" xfId="30626" xr:uid="{AD18616E-7BCC-473E-A8D9-239BD2F4E2EB}"/>
    <cellStyle name="60% - Accent4 3 7 5" xfId="2772" xr:uid="{381A3D9B-0688-414D-A609-AD69A8C54C3A}"/>
    <cellStyle name="60% - Accent4 3 7 5 2" xfId="15591" xr:uid="{9DBA82F0-F5AC-49B0-BB58-02FF4C479659}"/>
    <cellStyle name="60% - Accent4 3 7 5 2 2" xfId="44269" xr:uid="{746F1FA0-A8B0-4F29-8109-40E9BF8FCA9F}"/>
    <cellStyle name="60% - Accent4 3 7 5 3" xfId="24444" xr:uid="{D427E0AC-BDB4-43F5-A104-9C331789DAE4}"/>
    <cellStyle name="60% - Accent4 3 7 5 3 2" xfId="53121" xr:uid="{E366AC6E-099B-4245-ABD9-D0807BD4F212}"/>
    <cellStyle name="60% - Accent4 3 7 5 4" xfId="31512" xr:uid="{DA59F431-7D0D-4B8F-885C-3608A0238615}"/>
    <cellStyle name="60% - Accent4 3 7 6" xfId="4179" xr:uid="{1DF84780-7395-4926-8DD0-2B2F5E3D436F}"/>
    <cellStyle name="60% - Accent4 3 7 6 2" xfId="17150" xr:uid="{6D86A70D-4529-4EBD-9822-A624BE22A05E}"/>
    <cellStyle name="60% - Accent4 3 7 6 2 2" xfId="45828" xr:uid="{918CD908-D13D-4C4F-94A8-A25B14636977}"/>
    <cellStyle name="60% - Accent4 3 7 6 3" xfId="26003" xr:uid="{6E10C6C0-3FB4-4F7B-B119-1555C3302A0F}"/>
    <cellStyle name="60% - Accent4 3 7 6 3 2" xfId="54680" xr:uid="{2E895BF4-A47E-4527-83AB-42AB11AAC800}"/>
    <cellStyle name="60% - Accent4 3 7 6 4" xfId="32864" xr:uid="{E58E5A33-42C4-430A-A5FE-F29A41CD43A6}"/>
    <cellStyle name="60% - Accent4 3 7 7" xfId="9891" xr:uid="{4AB8C59C-B7C1-4855-A84C-D9D6C62D657B}"/>
    <cellStyle name="60% - Accent4 3 7 7 2" xfId="27596" xr:uid="{489A76CD-0405-4E25-A423-76C6BF67D470}"/>
    <cellStyle name="60% - Accent4 3 7 7 2 2" xfId="56273" xr:uid="{72199894-4674-43A4-BB97-00AA0D79291B}"/>
    <cellStyle name="60% - Accent4 3 7 7 3" xfId="38569" xr:uid="{FFD15F48-1B25-409F-A31C-CEFBC471675D}"/>
    <cellStyle name="60% - Accent4 3 7 8" xfId="18744" xr:uid="{AAF9253C-F12C-4F0D-B043-461B322BDC30}"/>
    <cellStyle name="60% - Accent4 3 7 8 2" xfId="47421" xr:uid="{6ED6E187-85BA-464D-A83D-BEC624A28795}"/>
    <cellStyle name="60% - Accent4 3 7 9" xfId="29719" xr:uid="{3CAC8406-719A-4DF7-B0B0-B7F318AB5640}"/>
    <cellStyle name="60% - Accent4 3 70" xfId="16977" xr:uid="{4020B30F-CF2C-425F-9350-0195D815705A}"/>
    <cellStyle name="60% - Accent4 3 70 2" xfId="18536" xr:uid="{B2C618C3-85DC-4AAA-9D73-FC84FD876760}"/>
    <cellStyle name="60% - Accent4 3 70 2 2" xfId="27389" xr:uid="{488D94CE-B8C5-4A37-A177-FDFAF643ECD7}"/>
    <cellStyle name="60% - Accent4 3 70 2 2 2" xfId="56066" xr:uid="{0701C6C4-EDEE-4093-A39E-CB5A040F77C5}"/>
    <cellStyle name="60% - Accent4 3 70 2 3" xfId="47214" xr:uid="{CECA414F-3F9C-4D98-B3F5-E749DF6A088A}"/>
    <cellStyle name="60% - Accent4 3 70 3" xfId="28982" xr:uid="{82B837BE-6655-4CBD-8B78-B36466CCFA94}"/>
    <cellStyle name="60% - Accent4 3 70 3 2" xfId="57659" xr:uid="{9D7D67DE-B57A-48A4-B51C-D951E0FB7F63}"/>
    <cellStyle name="60% - Accent4 3 70 4" xfId="25830" xr:uid="{B53ED4C6-1CCE-4B22-B643-940988B96BC6}"/>
    <cellStyle name="60% - Accent4 3 70 4 2" xfId="54507" xr:uid="{94EA48D4-81DF-49BE-8C8C-0476544106B0}"/>
    <cellStyle name="60% - Accent4 3 70 5" xfId="45655" xr:uid="{4649961D-737D-4CA6-AB57-59D6B936AE11}"/>
    <cellStyle name="60% - Accent4 3 71" xfId="16987" xr:uid="{91032977-39AB-4AE3-8B67-18F1BD68EA98}"/>
    <cellStyle name="60% - Accent4 3 71 2" xfId="18558" xr:uid="{18A1F2E0-2A51-462E-9F82-484D5402088B}"/>
    <cellStyle name="60% - Accent4 3 71 2 2" xfId="27411" xr:uid="{B2295308-C2F0-4320-A5A4-3EB04DC9A29F}"/>
    <cellStyle name="60% - Accent4 3 71 2 2 2" xfId="56088" xr:uid="{B3702279-DDF1-4AA1-B650-415C365256B6}"/>
    <cellStyle name="60% - Accent4 3 71 2 3" xfId="47236" xr:uid="{CE0E44F8-4E15-43CE-8A9C-E952BB348934}"/>
    <cellStyle name="60% - Accent4 3 71 3" xfId="29004" xr:uid="{8196E55B-3A0B-40D4-B744-25AAC21697C5}"/>
    <cellStyle name="60% - Accent4 3 71 3 2" xfId="57681" xr:uid="{4E757E4F-68A0-4AFC-8F11-EB98568560F7}"/>
    <cellStyle name="60% - Accent4 3 71 4" xfId="25840" xr:uid="{2A6F9413-DEE1-4949-91F3-24CFF9FC1342}"/>
    <cellStyle name="60% - Accent4 3 71 4 2" xfId="54517" xr:uid="{831A080B-E6B0-4822-9A36-238E2A2AECF3}"/>
    <cellStyle name="60% - Accent4 3 71 5" xfId="45665" xr:uid="{46FDE459-DFBE-4F99-98F9-6938D073683B}"/>
    <cellStyle name="60% - Accent4 3 72" xfId="18580" xr:uid="{A52F13E5-1FCB-4D58-ADB1-D3D5F42AF172}"/>
    <cellStyle name="60% - Accent4 3 72 2" xfId="29026" xr:uid="{E4950FE6-C668-4EB8-B67B-185BD833A649}"/>
    <cellStyle name="60% - Accent4 3 72 2 2" xfId="57703" xr:uid="{15F40A04-6C6B-4D96-86F7-C6C881251883}"/>
    <cellStyle name="60% - Accent4 3 72 3" xfId="27433" xr:uid="{F911A52B-979F-46BA-A5F0-503D9C38C109}"/>
    <cellStyle name="60% - Accent4 3 72 3 2" xfId="56110" xr:uid="{9104C093-23C7-4001-BFD3-078BF583E308}"/>
    <cellStyle name="60% - Accent4 3 72 4" xfId="47258" xr:uid="{3DFF505A-19D0-4CB8-9276-9852E6EE3DC2}"/>
    <cellStyle name="60% - Accent4 3 73" xfId="29048" xr:uid="{21229419-C1D3-4C51-BFDD-0CD95669E0A6}"/>
    <cellStyle name="60% - Accent4 3 73 2" xfId="57725" xr:uid="{3EFE308B-135B-4864-82D3-D663D40EB60A}"/>
    <cellStyle name="60% - Accent4 3 74" xfId="29058" xr:uid="{FEE23BA8-9F65-4C99-B8EC-581E629FEBC4}"/>
    <cellStyle name="60% - Accent4 3 74 2" xfId="57735" xr:uid="{9612F2EF-D5BE-415A-8C04-313E8F3980F2}"/>
    <cellStyle name="60% - Accent4 3 75" xfId="29080" xr:uid="{E37F9806-69A3-4B3E-AC3D-457AD934ACF5}"/>
    <cellStyle name="60% - Accent4 3 75 2" xfId="57757" xr:uid="{1A92A041-8726-4375-8064-A5757C16BA88}"/>
    <cellStyle name="60% - Accent4 3 76" xfId="29102" xr:uid="{1E4F86B0-61E7-4490-9FDB-417B92E4B076}"/>
    <cellStyle name="60% - Accent4 3 76 2" xfId="57779" xr:uid="{146275B5-456A-4F7E-BFB3-84B82A1EF941}"/>
    <cellStyle name="60% - Accent4 3 8" xfId="840" xr:uid="{1AEA4E95-3CE1-47EE-87E0-48A5A621F8A0}"/>
    <cellStyle name="60% - Accent4 3 8 2" xfId="1113" xr:uid="{C513B6E2-4F00-4638-A74F-6B6A1646E854}"/>
    <cellStyle name="60% - Accent4 3 8 2 2" xfId="3067" xr:uid="{E7C759AF-0D47-49DD-8C32-7D97EDB9860F}"/>
    <cellStyle name="60% - Accent4 3 8 2 2 2" xfId="31807" xr:uid="{BDE56065-3FA0-48FF-BF49-3B2BE60777E9}"/>
    <cellStyle name="60% - Accent4 3 8 2 3" xfId="5552" xr:uid="{3B744C87-8033-44CA-A3F5-E78692F669D9}"/>
    <cellStyle name="60% - Accent4 3 8 2 3 2" xfId="34237" xr:uid="{F309178C-5940-42CF-9AD4-618BC33F6111}"/>
    <cellStyle name="60% - Accent4 3 8 2 4" xfId="11264" xr:uid="{1C37D80D-D431-45F2-898C-2C5700A9E3F7}"/>
    <cellStyle name="60% - Accent4 3 8 2 4 2" xfId="39942" xr:uid="{38E70FBF-E72F-4D48-B5A6-A2079338B5B1}"/>
    <cellStyle name="60% - Accent4 3 8 2 5" xfId="20117" xr:uid="{721CFF03-03B1-4F8E-BF71-A290AD4C7CFF}"/>
    <cellStyle name="60% - Accent4 3 8 2 5 2" xfId="48794" xr:uid="{54091B49-A91E-47ED-B2B9-6D69C7620E69}"/>
    <cellStyle name="60% - Accent4 3 8 2 6" xfId="30014" xr:uid="{C982597C-2A1A-49DA-899B-6F6F83A6BAC8}"/>
    <cellStyle name="60% - Accent4 3 8 3" xfId="1408" xr:uid="{C5A43D5D-21A1-404D-92EC-4DDA995DC255}"/>
    <cellStyle name="60% - Accent4 3 8 3 2" xfId="3362" xr:uid="{37686796-CA86-40FF-8157-5704EEC36CF6}"/>
    <cellStyle name="60% - Accent4 3 8 3 2 2" xfId="32102" xr:uid="{F5E35AF7-C5A4-4069-966D-86B043388E0B}"/>
    <cellStyle name="60% - Accent4 3 8 3 3" xfId="6969" xr:uid="{9C2F99F4-F5A1-4353-B9B9-FCFD2BE18CE0}"/>
    <cellStyle name="60% - Accent4 3 8 3 3 2" xfId="35654" xr:uid="{D5FB72EA-BD67-4B3C-B4F1-B25516C2DBA3}"/>
    <cellStyle name="60% - Accent4 3 8 3 4" xfId="12681" xr:uid="{0110E902-AC15-4471-9D19-B2538AED93E9}"/>
    <cellStyle name="60% - Accent4 3 8 3 4 2" xfId="41359" xr:uid="{5593C0BC-C9AD-4F1A-8063-FE5CC377EDC5}"/>
    <cellStyle name="60% - Accent4 3 8 3 5" xfId="21534" xr:uid="{AB3E77C4-F920-4AAE-B8E7-E9C07EB5FCD9}"/>
    <cellStyle name="60% - Accent4 3 8 3 5 2" xfId="50211" xr:uid="{2BCA5E86-FB06-4E37-8AD1-0FE47ECCCFEF}"/>
    <cellStyle name="60% - Accent4 3 8 3 6" xfId="30309" xr:uid="{225320F7-558A-41C7-9805-9F03E01406ED}"/>
    <cellStyle name="60% - Accent4 3 8 4" xfId="1747" xr:uid="{95CDCA05-19BA-4288-805A-E2048B18C328}"/>
    <cellStyle name="60% - Accent4 3 8 4 2" xfId="3701" xr:uid="{0707FA1B-B7B3-451C-845A-C34D0ADB13DE}"/>
    <cellStyle name="60% - Accent4 3 8 4 2 2" xfId="32441" xr:uid="{80A28035-B6AA-4B05-9C86-441E00D8D90D}"/>
    <cellStyle name="60% - Accent4 3 8 4 3" xfId="8386" xr:uid="{949B9C3D-9CA2-412B-B57D-AB63FAA3264E}"/>
    <cellStyle name="60% - Accent4 3 8 4 3 2" xfId="37071" xr:uid="{F0B7EDD3-AECB-491E-9DF7-54892C5E704D}"/>
    <cellStyle name="60% - Accent4 3 8 4 4" xfId="14098" xr:uid="{B97C0F8B-71A5-4CC2-BE8B-7A6185A6A641}"/>
    <cellStyle name="60% - Accent4 3 8 4 4 2" xfId="42776" xr:uid="{5FD35173-C720-4D69-8901-E00BE6CA5DB8}"/>
    <cellStyle name="60% - Accent4 3 8 4 5" xfId="22951" xr:uid="{CD7F8455-40DF-4FC9-82A1-02A3C8880DD0}"/>
    <cellStyle name="60% - Accent4 3 8 4 5 2" xfId="51628" xr:uid="{F8724A44-D0F3-4342-A887-AEDCD4DCE101}"/>
    <cellStyle name="60% - Accent4 3 8 4 6" xfId="30648" xr:uid="{77768E9A-9033-42F5-81E7-55D8D9589E2E}"/>
    <cellStyle name="60% - Accent4 3 8 5" xfId="2794" xr:uid="{23617D01-9A60-45F4-A9AD-6E60068C11FE}"/>
    <cellStyle name="60% - Accent4 3 8 5 2" xfId="15613" xr:uid="{6E46683A-7C6B-4FBF-B957-5D16673A0E18}"/>
    <cellStyle name="60% - Accent4 3 8 5 2 2" xfId="44291" xr:uid="{2FA812E2-6C87-4E1F-BF72-EAF59DFFA8A4}"/>
    <cellStyle name="60% - Accent4 3 8 5 3" xfId="24466" xr:uid="{351E02CE-E3F1-441A-A7F5-BDB22CBFCB01}"/>
    <cellStyle name="60% - Accent4 3 8 5 3 2" xfId="53143" xr:uid="{831C87C4-F376-40BB-AAFE-9650BACA0651}"/>
    <cellStyle name="60% - Accent4 3 8 5 4" xfId="31534" xr:uid="{BCE1E6AB-0D37-44B6-BF1E-8DDB9FF3EC44}"/>
    <cellStyle name="60% - Accent4 3 8 6" xfId="4201" xr:uid="{C9ABE594-D39F-4174-B344-A8C1A899CF7E}"/>
    <cellStyle name="60% - Accent4 3 8 6 2" xfId="17172" xr:uid="{2A12A3C9-CCA2-4BFB-8A78-7653BF98C015}"/>
    <cellStyle name="60% - Accent4 3 8 6 2 2" xfId="45850" xr:uid="{0A2CE9C0-54B7-4E6D-823C-208381D7E3F4}"/>
    <cellStyle name="60% - Accent4 3 8 6 3" xfId="26025" xr:uid="{A5B438BF-BD7B-4FCE-8C15-B3E82DFA69AB}"/>
    <cellStyle name="60% - Accent4 3 8 6 3 2" xfId="54702" xr:uid="{5CDB39A9-91E3-4DF7-A1B3-496F150B2870}"/>
    <cellStyle name="60% - Accent4 3 8 6 4" xfId="32886" xr:uid="{7BED54CC-2996-4206-AE1F-5F82718D5B25}"/>
    <cellStyle name="60% - Accent4 3 8 7" xfId="9913" xr:uid="{27D1E946-1677-4E7E-B840-0B4C22C2DA24}"/>
    <cellStyle name="60% - Accent4 3 8 7 2" xfId="27618" xr:uid="{1C3E3D2B-883F-44D5-B2DF-47FE4DC223D0}"/>
    <cellStyle name="60% - Accent4 3 8 7 2 2" xfId="56295" xr:uid="{E8AC256C-8563-473F-9521-51565B0EBCB7}"/>
    <cellStyle name="60% - Accent4 3 8 7 3" xfId="38591" xr:uid="{3C5298F0-D138-43F0-A3EB-EE05A691FD0F}"/>
    <cellStyle name="60% - Accent4 3 8 8" xfId="18766" xr:uid="{81B96B4A-26A1-4C77-955E-851B3FF728C3}"/>
    <cellStyle name="60% - Accent4 3 8 8 2" xfId="47443" xr:uid="{7AD47F24-F0C9-4B92-AEB9-311159277C8B}"/>
    <cellStyle name="60% - Accent4 3 8 9" xfId="29741" xr:uid="{0F1682E9-855C-4538-BC4C-84F8B09155CD}"/>
    <cellStyle name="60% - Accent4 3 9" xfId="862" xr:uid="{E30A6DEA-1CFA-4A87-B8EC-6777455CC9D9}"/>
    <cellStyle name="60% - Accent4 3 9 2" xfId="1135" xr:uid="{93F25934-900C-4DD7-BDF0-34242B3AE5F4}"/>
    <cellStyle name="60% - Accent4 3 9 2 2" xfId="3089" xr:uid="{282E247A-9C41-4BCD-B3D7-67D93F1CC8FE}"/>
    <cellStyle name="60% - Accent4 3 9 2 2 2" xfId="31829" xr:uid="{F28433AC-6214-43F5-9535-E0A405BB49D3}"/>
    <cellStyle name="60% - Accent4 3 9 2 3" xfId="5574" xr:uid="{14FDEDAE-480B-47F2-A23F-37561A6EB7B9}"/>
    <cellStyle name="60% - Accent4 3 9 2 3 2" xfId="34259" xr:uid="{E27D8100-2AF9-4FA6-B781-2BAA32AD1043}"/>
    <cellStyle name="60% - Accent4 3 9 2 4" xfId="11286" xr:uid="{60366DA0-8DEE-4433-B955-3C3D4160F0AF}"/>
    <cellStyle name="60% - Accent4 3 9 2 4 2" xfId="39964" xr:uid="{2F99E2E5-6CC6-4907-AFC5-1F3C80F8799D}"/>
    <cellStyle name="60% - Accent4 3 9 2 5" xfId="20139" xr:uid="{5A56EE57-1212-4FB5-94AF-915D29147848}"/>
    <cellStyle name="60% - Accent4 3 9 2 5 2" xfId="48816" xr:uid="{AE79C9F1-7D82-4549-AD23-B0CD353C9B5E}"/>
    <cellStyle name="60% - Accent4 3 9 2 6" xfId="30036" xr:uid="{6389655B-B17C-46AF-ADD2-1A5ABF1CE49D}"/>
    <cellStyle name="60% - Accent4 3 9 3" xfId="1430" xr:uid="{DBA1AAD8-CB02-4790-BBD7-91CE9EC62FA8}"/>
    <cellStyle name="60% - Accent4 3 9 3 2" xfId="3384" xr:uid="{664B0322-7B75-4D85-9E8F-5F8A6B145FD4}"/>
    <cellStyle name="60% - Accent4 3 9 3 2 2" xfId="32124" xr:uid="{F2E8302F-A435-46AA-A1C4-B1C445AEB0A2}"/>
    <cellStyle name="60% - Accent4 3 9 3 3" xfId="6991" xr:uid="{FAD5A448-A9C4-476F-BABA-158EE7DD07F7}"/>
    <cellStyle name="60% - Accent4 3 9 3 3 2" xfId="35676" xr:uid="{22F4AEC0-110F-41C8-9137-B4913E70B711}"/>
    <cellStyle name="60% - Accent4 3 9 3 4" xfId="12703" xr:uid="{EFD459F7-17B3-4EFF-8C84-57DE15824CF7}"/>
    <cellStyle name="60% - Accent4 3 9 3 4 2" xfId="41381" xr:uid="{7D110DB5-CD80-4639-8E3D-6173A8F5D7F0}"/>
    <cellStyle name="60% - Accent4 3 9 3 5" xfId="21556" xr:uid="{1DC572B8-3F92-47AC-93D4-6CB0F91D0B92}"/>
    <cellStyle name="60% - Accent4 3 9 3 5 2" xfId="50233" xr:uid="{5396ABB0-793C-4AC1-8930-D3D05D4A7583}"/>
    <cellStyle name="60% - Accent4 3 9 3 6" xfId="30331" xr:uid="{7EB75CF8-5D31-4704-AA7F-98D2E484C62F}"/>
    <cellStyle name="60% - Accent4 3 9 4" xfId="1769" xr:uid="{C41C5A5B-4579-4AAE-8AF3-608EBB5934D6}"/>
    <cellStyle name="60% - Accent4 3 9 4 2" xfId="3723" xr:uid="{B6814DB3-53B4-4279-9381-7DE3A0DFDD54}"/>
    <cellStyle name="60% - Accent4 3 9 4 2 2" xfId="32463" xr:uid="{45FB9B79-54EC-4D01-BBDF-73E918E44B59}"/>
    <cellStyle name="60% - Accent4 3 9 4 3" xfId="8408" xr:uid="{8AEAFA18-8E4A-4986-BD61-EF9219C4C44B}"/>
    <cellStyle name="60% - Accent4 3 9 4 3 2" xfId="37093" xr:uid="{A8AE12CA-DEA3-4C4B-BE4C-3DD8EC2B7286}"/>
    <cellStyle name="60% - Accent4 3 9 4 4" xfId="14120" xr:uid="{17510B79-63BD-4549-B5C1-C80E11B224DB}"/>
    <cellStyle name="60% - Accent4 3 9 4 4 2" xfId="42798" xr:uid="{45D00444-71C9-40D0-949B-34CF1BC90435}"/>
    <cellStyle name="60% - Accent4 3 9 4 5" xfId="22973" xr:uid="{875F247D-A8A9-421C-8EFD-90C564101238}"/>
    <cellStyle name="60% - Accent4 3 9 4 5 2" xfId="51650" xr:uid="{FDC7F1CF-F86C-4C5F-B187-6A563F96CF95}"/>
    <cellStyle name="60% - Accent4 3 9 4 6" xfId="30670" xr:uid="{5DA662AA-BB08-4B73-8394-61CA837A65DB}"/>
    <cellStyle name="60% - Accent4 3 9 5" xfId="2816" xr:uid="{8B64088F-EC31-4991-A6CA-F260CDEF31FB}"/>
    <cellStyle name="60% - Accent4 3 9 5 2" xfId="15635" xr:uid="{FC6C5832-265E-4087-B56B-1757138F232B}"/>
    <cellStyle name="60% - Accent4 3 9 5 2 2" xfId="44313" xr:uid="{0C3F99BA-B4F8-46F1-8946-84B06425B41C}"/>
    <cellStyle name="60% - Accent4 3 9 5 3" xfId="24488" xr:uid="{8426996E-C5E5-4E5A-9513-6FFAA1C97F9A}"/>
    <cellStyle name="60% - Accent4 3 9 5 3 2" xfId="53165" xr:uid="{DC8B6714-23A0-4E9E-96CF-0AA998784794}"/>
    <cellStyle name="60% - Accent4 3 9 5 4" xfId="31556" xr:uid="{087E63DB-5290-459C-B978-64D858BB2BB0}"/>
    <cellStyle name="60% - Accent4 3 9 6" xfId="4223" xr:uid="{F2F5FCAB-80D2-4215-8F2B-896184F96659}"/>
    <cellStyle name="60% - Accent4 3 9 6 2" xfId="17194" xr:uid="{413A179B-1B7F-4751-831B-8D01A9217EBB}"/>
    <cellStyle name="60% - Accent4 3 9 6 2 2" xfId="45872" xr:uid="{473D5D02-7904-4F72-A73E-23476984D626}"/>
    <cellStyle name="60% - Accent4 3 9 6 3" xfId="26047" xr:uid="{80016C14-037E-49B9-B2DA-F1EE398480EF}"/>
    <cellStyle name="60% - Accent4 3 9 6 3 2" xfId="54724" xr:uid="{61639649-A9B8-443F-8FFC-C09CCE509270}"/>
    <cellStyle name="60% - Accent4 3 9 6 4" xfId="32908" xr:uid="{4F81EA66-79D3-49B6-817E-C91355908BC7}"/>
    <cellStyle name="60% - Accent4 3 9 7" xfId="9935" xr:uid="{62581917-3690-45FE-9848-4145B03B434E}"/>
    <cellStyle name="60% - Accent4 3 9 7 2" xfId="27640" xr:uid="{269CA1F9-5248-40ED-A0F4-BC3E480B4AF3}"/>
    <cellStyle name="60% - Accent4 3 9 7 2 2" xfId="56317" xr:uid="{8F46A079-B471-4F2A-92E1-E7A13F9FF138}"/>
    <cellStyle name="60% - Accent4 3 9 7 3" xfId="38613" xr:uid="{7560FED4-686F-40E0-86DB-6CE20A344AEB}"/>
    <cellStyle name="60% - Accent4 3 9 8" xfId="18788" xr:uid="{E87C893C-DB29-4698-9FE2-A4D2C5298771}"/>
    <cellStyle name="60% - Accent4 3 9 8 2" xfId="47465" xr:uid="{8E9C1846-7770-4BB2-9EE0-A77D0E1A7DAC}"/>
    <cellStyle name="60% - Accent4 3 9 9" xfId="29763" xr:uid="{583278B8-A314-4A09-B4BE-9CE95DC5900A}"/>
    <cellStyle name="60% - Accent4 4" xfId="136" xr:uid="{6824577A-33D4-47B4-A29D-A6EFE7490B32}"/>
    <cellStyle name="60% - Accent5 2" xfId="194" xr:uid="{692D656A-7F35-4982-8DE7-DB360F397F70}"/>
    <cellStyle name="60% - Accent5 3" xfId="154" xr:uid="{CB713785-1567-4DEF-9974-BA8A96827B8D}"/>
    <cellStyle name="60% - Accent5 3 10" xfId="885" xr:uid="{4CD12776-170C-4693-8A6D-30B4FDD0E799}"/>
    <cellStyle name="60% - Accent5 3 10 2" xfId="1158" xr:uid="{1701C87F-C90D-44ED-8476-4B6663A0549B}"/>
    <cellStyle name="60% - Accent5 3 10 2 2" xfId="3112" xr:uid="{EE520A9E-59FB-4915-8C4F-E0EBC720A9BB}"/>
    <cellStyle name="60% - Accent5 3 10 2 2 2" xfId="31852" xr:uid="{5238AAC9-D7A2-4862-9837-BA5867525143}"/>
    <cellStyle name="60% - Accent5 3 10 2 3" xfId="5597" xr:uid="{A02720C4-0B15-41A3-A27E-96A65F3E4B5D}"/>
    <cellStyle name="60% - Accent5 3 10 2 3 2" xfId="34282" xr:uid="{55455170-D609-4AF9-9521-71A0E4566DC2}"/>
    <cellStyle name="60% - Accent5 3 10 2 4" xfId="11309" xr:uid="{52F93CC2-8877-43F5-B0B8-A6FCB4FEB67E}"/>
    <cellStyle name="60% - Accent5 3 10 2 4 2" xfId="39987" xr:uid="{58BDB142-F6E7-438B-B4C7-289E97FEE8BB}"/>
    <cellStyle name="60% - Accent5 3 10 2 5" xfId="20162" xr:uid="{7C4C4713-4A8F-4811-A528-13288CB07FA5}"/>
    <cellStyle name="60% - Accent5 3 10 2 5 2" xfId="48839" xr:uid="{1F46203E-01F5-498C-82BB-C2ED6AFE39C2}"/>
    <cellStyle name="60% - Accent5 3 10 2 6" xfId="30059" xr:uid="{2491E484-8924-48CC-A4D3-70FD2442CC0F}"/>
    <cellStyle name="60% - Accent5 3 10 3" xfId="1453" xr:uid="{EB0F1D3C-316E-483F-A26E-32A12FCF9640}"/>
    <cellStyle name="60% - Accent5 3 10 3 2" xfId="3407" xr:uid="{6CE5BAF3-B9D9-468C-BFF1-72EEB0D1DE5C}"/>
    <cellStyle name="60% - Accent5 3 10 3 2 2" xfId="32147" xr:uid="{5E94A8FF-69E0-4B7E-A6DE-62590318CC90}"/>
    <cellStyle name="60% - Accent5 3 10 3 3" xfId="7014" xr:uid="{D56D609C-F218-45B3-9A16-0BC0F59C8940}"/>
    <cellStyle name="60% - Accent5 3 10 3 3 2" xfId="35699" xr:uid="{BAA67FD8-0864-4016-B2A4-E2B9ED510E41}"/>
    <cellStyle name="60% - Accent5 3 10 3 4" xfId="12726" xr:uid="{824429A7-FB2E-4696-AD9A-25E74171437A}"/>
    <cellStyle name="60% - Accent5 3 10 3 4 2" xfId="41404" xr:uid="{5BE91EEE-CADD-4F7E-BE26-789F5AEB6443}"/>
    <cellStyle name="60% - Accent5 3 10 3 5" xfId="21579" xr:uid="{AF7A9FBC-387B-404B-AEC9-641CA6EC40A4}"/>
    <cellStyle name="60% - Accent5 3 10 3 5 2" xfId="50256" xr:uid="{119E10E7-6F1B-49E3-BA51-E0EA31C33CBE}"/>
    <cellStyle name="60% - Accent5 3 10 3 6" xfId="30354" xr:uid="{D0161C31-E6AA-432C-9C23-A7A49691113C}"/>
    <cellStyle name="60% - Accent5 3 10 4" xfId="1792" xr:uid="{E76488B5-15AA-4A2F-A773-AE5FE40DD1F0}"/>
    <cellStyle name="60% - Accent5 3 10 4 2" xfId="3746" xr:uid="{ECE12125-0272-4990-9162-3CA675A4E7F8}"/>
    <cellStyle name="60% - Accent5 3 10 4 2 2" xfId="32486" xr:uid="{B54D2F9C-291C-4214-8603-E50013A80BBC}"/>
    <cellStyle name="60% - Accent5 3 10 4 3" xfId="8431" xr:uid="{EE3015C2-B9C0-4775-9628-AB4BC4C0604F}"/>
    <cellStyle name="60% - Accent5 3 10 4 3 2" xfId="37116" xr:uid="{FCBC7BB1-6408-493D-968B-E570552ACF85}"/>
    <cellStyle name="60% - Accent5 3 10 4 4" xfId="14143" xr:uid="{024314B1-0D8D-4CCD-A03E-462586842B96}"/>
    <cellStyle name="60% - Accent5 3 10 4 4 2" xfId="42821" xr:uid="{A6242920-A8AA-4460-9B52-39D7058DF882}"/>
    <cellStyle name="60% - Accent5 3 10 4 5" xfId="22996" xr:uid="{26065EFF-245C-41B0-AF9B-6CCA1B096DC1}"/>
    <cellStyle name="60% - Accent5 3 10 4 5 2" xfId="51673" xr:uid="{589630D2-18EB-429E-AB89-2116E3D732DA}"/>
    <cellStyle name="60% - Accent5 3 10 4 6" xfId="30693" xr:uid="{883B5667-5D33-4435-94F6-D1AA36A240ED}"/>
    <cellStyle name="60% - Accent5 3 10 5" xfId="2839" xr:uid="{80016BB0-6A5B-4F6F-862E-9CDC72C311C2}"/>
    <cellStyle name="60% - Accent5 3 10 5 2" xfId="15658" xr:uid="{4D1CBE8E-42CB-4ACF-ABC2-A06CFD658B2F}"/>
    <cellStyle name="60% - Accent5 3 10 5 2 2" xfId="44336" xr:uid="{0DABEC76-4B8B-45D2-99AC-4ABE187D8668}"/>
    <cellStyle name="60% - Accent5 3 10 5 3" xfId="24511" xr:uid="{5205AC35-93D1-461E-B597-30354EC5393C}"/>
    <cellStyle name="60% - Accent5 3 10 5 3 2" xfId="53188" xr:uid="{95871084-5133-4950-9BE5-8F399CF32B30}"/>
    <cellStyle name="60% - Accent5 3 10 5 4" xfId="31579" xr:uid="{F8825B61-AFBA-401F-AB0C-62366FE522D2}"/>
    <cellStyle name="60% - Accent5 3 10 6" xfId="4246" xr:uid="{64E46B56-C145-461F-A979-489A82F13A46}"/>
    <cellStyle name="60% - Accent5 3 10 6 2" xfId="17217" xr:uid="{6965EA16-CDA9-4E1D-85B5-4ACA893784A7}"/>
    <cellStyle name="60% - Accent5 3 10 6 2 2" xfId="45895" xr:uid="{F5EC3AF3-0B44-4DD2-9041-B533C74BA645}"/>
    <cellStyle name="60% - Accent5 3 10 6 3" xfId="26070" xr:uid="{3BA0824B-CA27-4D98-9263-A39144A8D209}"/>
    <cellStyle name="60% - Accent5 3 10 6 3 2" xfId="54747" xr:uid="{B56F215C-382B-4F8D-BBA7-5B7B822BB80E}"/>
    <cellStyle name="60% - Accent5 3 10 6 4" xfId="32931" xr:uid="{B2AD51D4-7130-41C1-BBE5-59433797C1E5}"/>
    <cellStyle name="60% - Accent5 3 10 7" xfId="9958" xr:uid="{1F689A18-A910-4D04-9754-E96293680F41}"/>
    <cellStyle name="60% - Accent5 3 10 7 2" xfId="27663" xr:uid="{AC9527A7-4D38-4F1B-9DBB-1CD61462F254}"/>
    <cellStyle name="60% - Accent5 3 10 7 2 2" xfId="56340" xr:uid="{A50F3B7C-4537-4004-B627-65BC8C21049A}"/>
    <cellStyle name="60% - Accent5 3 10 7 3" xfId="38636" xr:uid="{6B1B4EEF-F997-42D7-8276-57ED8C83D0CB}"/>
    <cellStyle name="60% - Accent5 3 10 8" xfId="18811" xr:uid="{B96536C4-715B-4496-BDAB-43C0BC417CBA}"/>
    <cellStyle name="60% - Accent5 3 10 8 2" xfId="47488" xr:uid="{EC6DE426-45FF-4F23-8B5C-AC073128BDD2}"/>
    <cellStyle name="60% - Accent5 3 10 9" xfId="29786" xr:uid="{F4721DB4-D574-43F2-8F97-2AC8C4F4D349}"/>
    <cellStyle name="60% - Accent5 3 11" xfId="907" xr:uid="{C848956F-2922-4BDE-A5E1-0479BA89F716}"/>
    <cellStyle name="60% - Accent5 3 11 2" xfId="1180" xr:uid="{19A6DCB2-09C5-4F09-8EC7-B6D90DF8B7D4}"/>
    <cellStyle name="60% - Accent5 3 11 2 2" xfId="3134" xr:uid="{D6D0040A-1388-47D5-81C8-B591D459787D}"/>
    <cellStyle name="60% - Accent5 3 11 2 2 2" xfId="31874" xr:uid="{AE09669E-38F1-4D57-8681-8FEB32C1D3FA}"/>
    <cellStyle name="60% - Accent5 3 11 2 3" xfId="5619" xr:uid="{C36FE22E-455F-47E0-AF4F-0496741E936A}"/>
    <cellStyle name="60% - Accent5 3 11 2 3 2" xfId="34304" xr:uid="{3102F8E3-3161-4324-AE0B-E2145686ABFB}"/>
    <cellStyle name="60% - Accent5 3 11 2 4" xfId="11331" xr:uid="{BAD67B63-8B45-4A1A-BDF0-0A3C327E00EE}"/>
    <cellStyle name="60% - Accent5 3 11 2 4 2" xfId="40009" xr:uid="{F2639BBE-BBEF-481E-8866-7539DD9F7FF4}"/>
    <cellStyle name="60% - Accent5 3 11 2 5" xfId="20184" xr:uid="{C8669A8E-BD67-41AB-BDE0-43FAAB915E2F}"/>
    <cellStyle name="60% - Accent5 3 11 2 5 2" xfId="48861" xr:uid="{DA4AB81D-82B9-4D81-8138-E8B5D5097CB4}"/>
    <cellStyle name="60% - Accent5 3 11 2 6" xfId="30081" xr:uid="{15649AC1-82EA-423D-83E1-1DCED42F805A}"/>
    <cellStyle name="60% - Accent5 3 11 3" xfId="1475" xr:uid="{37DAAEE6-7CAF-4903-AFAC-7AA6D137F4C2}"/>
    <cellStyle name="60% - Accent5 3 11 3 2" xfId="3429" xr:uid="{E6920E6D-62A5-4207-AD51-0765728D8243}"/>
    <cellStyle name="60% - Accent5 3 11 3 2 2" xfId="32169" xr:uid="{90AE2A36-1064-4185-8AD9-3502113F2ECE}"/>
    <cellStyle name="60% - Accent5 3 11 3 3" xfId="7036" xr:uid="{9E1B2DF6-9252-414A-B90C-E94DBDFF8A32}"/>
    <cellStyle name="60% - Accent5 3 11 3 3 2" xfId="35721" xr:uid="{51B5BBD5-21CB-4268-BB20-5D192BB06CAE}"/>
    <cellStyle name="60% - Accent5 3 11 3 4" xfId="12748" xr:uid="{F7DD6BF6-D1B7-46AD-950E-79E80B71DDBC}"/>
    <cellStyle name="60% - Accent5 3 11 3 4 2" xfId="41426" xr:uid="{9B05AC37-39BB-4D07-8C63-0E87FA0B25DB}"/>
    <cellStyle name="60% - Accent5 3 11 3 5" xfId="21601" xr:uid="{2D662DF6-9153-4035-AB35-14FF50549506}"/>
    <cellStyle name="60% - Accent5 3 11 3 5 2" xfId="50278" xr:uid="{27E64A9D-8E0A-437A-89BE-E1DCD37E0EC5}"/>
    <cellStyle name="60% - Accent5 3 11 3 6" xfId="30376" xr:uid="{AAB6448B-5531-4382-A716-130AF69CBEDE}"/>
    <cellStyle name="60% - Accent5 3 11 4" xfId="1814" xr:uid="{34D77EBB-05BC-4BDD-8EEA-EF625746C36A}"/>
    <cellStyle name="60% - Accent5 3 11 4 2" xfId="3768" xr:uid="{2A52EA72-C749-48A1-9AEB-4F13EBB05F9C}"/>
    <cellStyle name="60% - Accent5 3 11 4 2 2" xfId="32508" xr:uid="{8997DC3C-21C3-4CF7-B114-84D7C1DCCD04}"/>
    <cellStyle name="60% - Accent5 3 11 4 3" xfId="8453" xr:uid="{EB530FBB-C224-4ECC-9CB2-F85CBF544C7D}"/>
    <cellStyle name="60% - Accent5 3 11 4 3 2" xfId="37138" xr:uid="{8FFE1F04-FA0B-4D19-AD09-B2BA37552C5C}"/>
    <cellStyle name="60% - Accent5 3 11 4 4" xfId="14165" xr:uid="{E5AE3DD4-D4F4-45E0-AB49-F34CF883B795}"/>
    <cellStyle name="60% - Accent5 3 11 4 4 2" xfId="42843" xr:uid="{EB06A467-E70C-4D20-8E66-B784A9FD384B}"/>
    <cellStyle name="60% - Accent5 3 11 4 5" xfId="23018" xr:uid="{600410CA-4397-48C6-AE5C-E3279E83FEE2}"/>
    <cellStyle name="60% - Accent5 3 11 4 5 2" xfId="51695" xr:uid="{6557FA13-E478-4A8D-8903-F5E224A7FD45}"/>
    <cellStyle name="60% - Accent5 3 11 4 6" xfId="30715" xr:uid="{0149275D-5E52-4CC8-B62E-B2B966182346}"/>
    <cellStyle name="60% - Accent5 3 11 5" xfId="2861" xr:uid="{5E765A6E-5AB0-49A3-B413-0A0D3E903F8A}"/>
    <cellStyle name="60% - Accent5 3 11 5 2" xfId="15680" xr:uid="{635FB09B-0525-4DEE-A4AA-1C25A9CCA3ED}"/>
    <cellStyle name="60% - Accent5 3 11 5 2 2" xfId="44358" xr:uid="{7EB08D7A-0D21-49A8-94CE-DE5CFE2065B5}"/>
    <cellStyle name="60% - Accent5 3 11 5 3" xfId="24533" xr:uid="{CA5C852E-40F0-49C6-9EE0-291B8059D346}"/>
    <cellStyle name="60% - Accent5 3 11 5 3 2" xfId="53210" xr:uid="{ABBB2018-8E0D-4300-A715-83C0FCB8C4AF}"/>
    <cellStyle name="60% - Accent5 3 11 5 4" xfId="31601" xr:uid="{3C2A074B-5851-49D6-A0D3-A4A156C930CE}"/>
    <cellStyle name="60% - Accent5 3 11 6" xfId="4268" xr:uid="{FEC29F20-E58D-4628-95DD-5615BBC6481D}"/>
    <cellStyle name="60% - Accent5 3 11 6 2" xfId="17239" xr:uid="{45DDC4CA-917D-4FCA-8D9D-44F26D089AA2}"/>
    <cellStyle name="60% - Accent5 3 11 6 2 2" xfId="45917" xr:uid="{0BBAD876-A9B7-47E2-84D9-6DD463D09E83}"/>
    <cellStyle name="60% - Accent5 3 11 6 3" xfId="26092" xr:uid="{A276FA46-54E9-4CDA-A71E-BF8FA0DEEEE3}"/>
    <cellStyle name="60% - Accent5 3 11 6 3 2" xfId="54769" xr:uid="{42588AEE-63FD-4CBF-BAC8-42315416085C}"/>
    <cellStyle name="60% - Accent5 3 11 6 4" xfId="32953" xr:uid="{F7CAFCBF-B5F2-445B-9BEC-E7653E2F1974}"/>
    <cellStyle name="60% - Accent5 3 11 7" xfId="9980" xr:uid="{EE04F662-B019-4ABD-8EA1-CA66DB8ADA24}"/>
    <cellStyle name="60% - Accent5 3 11 7 2" xfId="27685" xr:uid="{DA9A9CBE-04D7-4782-A622-4D42D0AFF769}"/>
    <cellStyle name="60% - Accent5 3 11 7 2 2" xfId="56362" xr:uid="{9EDD589F-A01F-41D1-A8BF-8AFC73EE717A}"/>
    <cellStyle name="60% - Accent5 3 11 7 3" xfId="38658" xr:uid="{41B4B0D1-0238-4110-B06A-B0D52D60A40A}"/>
    <cellStyle name="60% - Accent5 3 11 8" xfId="18833" xr:uid="{1C86BAB3-B938-4274-8F49-235140016A18}"/>
    <cellStyle name="60% - Accent5 3 11 8 2" xfId="47510" xr:uid="{8810424B-3606-4E3D-B75C-128CF44B014C}"/>
    <cellStyle name="60% - Accent5 3 11 9" xfId="29808" xr:uid="{91C1DE3E-309B-49EF-8873-2F29DAF756F6}"/>
    <cellStyle name="60% - Accent5 3 12" xfId="929" xr:uid="{A9EE22B4-F206-407F-94B7-7C6FD55454A0}"/>
    <cellStyle name="60% - Accent5 3 12 2" xfId="1202" xr:uid="{5AFEC682-E342-4B1C-866B-C0C61E24E2EF}"/>
    <cellStyle name="60% - Accent5 3 12 2 2" xfId="3156" xr:uid="{24EBCDD5-9D9D-49B0-A677-D4951B6C6BE4}"/>
    <cellStyle name="60% - Accent5 3 12 2 2 2" xfId="31896" xr:uid="{A64A7C8C-CB46-4DC9-8688-2B8280371512}"/>
    <cellStyle name="60% - Accent5 3 12 2 3" xfId="5641" xr:uid="{688E36CB-1081-4D15-BA93-0E43B85CE7E0}"/>
    <cellStyle name="60% - Accent5 3 12 2 3 2" xfId="34326" xr:uid="{7C059EB2-D1C7-4DF6-ACC8-3F23A0D4FAB7}"/>
    <cellStyle name="60% - Accent5 3 12 2 4" xfId="11353" xr:uid="{C4785EC2-42ED-404A-ADEC-F8ED4894197C}"/>
    <cellStyle name="60% - Accent5 3 12 2 4 2" xfId="40031" xr:uid="{30E42C7E-403B-42B3-9D11-7E25F87770E2}"/>
    <cellStyle name="60% - Accent5 3 12 2 5" xfId="20206" xr:uid="{4103A0D8-1635-447C-A67A-4F62C10D4EC5}"/>
    <cellStyle name="60% - Accent5 3 12 2 5 2" xfId="48883" xr:uid="{93CD95D7-2389-4B29-A08B-073248747755}"/>
    <cellStyle name="60% - Accent5 3 12 2 6" xfId="30103" xr:uid="{64A57E3B-8792-4991-B26C-F55ED32CC49E}"/>
    <cellStyle name="60% - Accent5 3 12 3" xfId="1497" xr:uid="{E4919C66-984C-4186-B403-13524EDA6737}"/>
    <cellStyle name="60% - Accent5 3 12 3 2" xfId="3451" xr:uid="{20D43855-D6DA-4CFE-95CB-C452C20EE38E}"/>
    <cellStyle name="60% - Accent5 3 12 3 2 2" xfId="32191" xr:uid="{030CC2A1-4B1F-4580-9D4D-C366F3714EC5}"/>
    <cellStyle name="60% - Accent5 3 12 3 3" xfId="7058" xr:uid="{FA13AFF1-C92A-447B-994E-2E6D2F368DFE}"/>
    <cellStyle name="60% - Accent5 3 12 3 3 2" xfId="35743" xr:uid="{0CAA169B-9324-4258-ABF6-6B9F08BF8B79}"/>
    <cellStyle name="60% - Accent5 3 12 3 4" xfId="12770" xr:uid="{27B0F262-00FA-4511-9D5E-060A314702A0}"/>
    <cellStyle name="60% - Accent5 3 12 3 4 2" xfId="41448" xr:uid="{F18F10A0-087C-4CC9-BE5A-0A714714147B}"/>
    <cellStyle name="60% - Accent5 3 12 3 5" xfId="21623" xr:uid="{9BB90043-3B4A-4F0C-A18E-769DCDEF3A2B}"/>
    <cellStyle name="60% - Accent5 3 12 3 5 2" xfId="50300" xr:uid="{9F7495B9-6C61-44C1-B252-8290D33208E1}"/>
    <cellStyle name="60% - Accent5 3 12 3 6" xfId="30398" xr:uid="{D206B670-3505-41E7-99DB-3B768B3DD07C}"/>
    <cellStyle name="60% - Accent5 3 12 4" xfId="1836" xr:uid="{9A9E711A-772F-40E5-8752-2C57F7D27BF4}"/>
    <cellStyle name="60% - Accent5 3 12 4 2" xfId="3790" xr:uid="{5D288F1A-2E6C-4139-8CE4-DAD98EC21392}"/>
    <cellStyle name="60% - Accent5 3 12 4 2 2" xfId="32530" xr:uid="{08FD5BE9-B898-48AC-96C1-4DDA0410FE79}"/>
    <cellStyle name="60% - Accent5 3 12 4 3" xfId="8475" xr:uid="{E9788600-9129-4745-9D2E-18F246052549}"/>
    <cellStyle name="60% - Accent5 3 12 4 3 2" xfId="37160" xr:uid="{6692D7F2-8F9F-484A-B244-07442F90BCB4}"/>
    <cellStyle name="60% - Accent5 3 12 4 4" xfId="14187" xr:uid="{19975419-6B99-44B3-9D7F-EEAC09366EBF}"/>
    <cellStyle name="60% - Accent5 3 12 4 4 2" xfId="42865" xr:uid="{D1011626-7C9D-4775-8BD7-D1B2E32BA868}"/>
    <cellStyle name="60% - Accent5 3 12 4 5" xfId="23040" xr:uid="{0723B705-47A9-4403-8D17-EBD44E7AF41B}"/>
    <cellStyle name="60% - Accent5 3 12 4 5 2" xfId="51717" xr:uid="{74332ADF-FD25-42BC-8131-46A15A13EF2E}"/>
    <cellStyle name="60% - Accent5 3 12 4 6" xfId="30737" xr:uid="{EF3D77BB-CE2B-4E33-8CAF-B9E0EFA29180}"/>
    <cellStyle name="60% - Accent5 3 12 5" xfId="2883" xr:uid="{DFE467F0-827C-45A3-B67B-F31E7A4F6E69}"/>
    <cellStyle name="60% - Accent5 3 12 5 2" xfId="15702" xr:uid="{213D97C0-85EE-4913-A10C-7D3978AC08D4}"/>
    <cellStyle name="60% - Accent5 3 12 5 2 2" xfId="44380" xr:uid="{3F5BD88D-39B1-4312-978D-B681C3F7C93D}"/>
    <cellStyle name="60% - Accent5 3 12 5 3" xfId="24555" xr:uid="{85AAE62D-4105-455D-93A5-9C8F3803206F}"/>
    <cellStyle name="60% - Accent5 3 12 5 3 2" xfId="53232" xr:uid="{38D47509-7051-4207-BB25-418DD5A6127D}"/>
    <cellStyle name="60% - Accent5 3 12 5 4" xfId="31623" xr:uid="{42B8FEE1-69FC-43CB-B9FC-07D70D0B9AA8}"/>
    <cellStyle name="60% - Accent5 3 12 6" xfId="4290" xr:uid="{1AD92D80-AE0B-4B51-8FE4-F0CFD6864D32}"/>
    <cellStyle name="60% - Accent5 3 12 6 2" xfId="17261" xr:uid="{E5B63EC9-2672-4B58-8548-0D19F6B03E68}"/>
    <cellStyle name="60% - Accent5 3 12 6 2 2" xfId="45939" xr:uid="{A88851B5-B014-4684-81B0-BF96469C8CBE}"/>
    <cellStyle name="60% - Accent5 3 12 6 3" xfId="26114" xr:uid="{A43F77F4-703C-4031-9CD8-D9883AB99774}"/>
    <cellStyle name="60% - Accent5 3 12 6 3 2" xfId="54791" xr:uid="{F1426AB4-DD2F-4B94-BA18-ED9E6EBB9936}"/>
    <cellStyle name="60% - Accent5 3 12 6 4" xfId="32975" xr:uid="{D677257E-9C41-40E4-99D3-202BEE49A2DD}"/>
    <cellStyle name="60% - Accent5 3 12 7" xfId="10002" xr:uid="{9ABFA9F1-C5C4-4642-BFA3-FDE032FD5A5D}"/>
    <cellStyle name="60% - Accent5 3 12 7 2" xfId="27707" xr:uid="{4FBDDA2A-AF09-443E-A83E-32A64F129FB8}"/>
    <cellStyle name="60% - Accent5 3 12 7 2 2" xfId="56384" xr:uid="{48334472-0591-42FC-B1D1-970A31B86AD8}"/>
    <cellStyle name="60% - Accent5 3 12 7 3" xfId="38680" xr:uid="{86F35FD9-8168-475F-9646-1EA92E433577}"/>
    <cellStyle name="60% - Accent5 3 12 8" xfId="18855" xr:uid="{FD87303E-9C96-43E1-BE4A-4B34E92CA383}"/>
    <cellStyle name="60% - Accent5 3 12 8 2" xfId="47532" xr:uid="{897A9603-A5C5-4E67-9416-8A6DE7C07B75}"/>
    <cellStyle name="60% - Accent5 3 12 9" xfId="29830" xr:uid="{396CA42E-5825-4B3E-A686-59C9C4DBAE62}"/>
    <cellStyle name="60% - Accent5 3 13" xfId="1224" xr:uid="{C030A868-EF00-47A5-8F38-6CB7F6CB59EA}"/>
    <cellStyle name="60% - Accent5 3 13 2" xfId="1519" xr:uid="{01BC3F4C-9F98-4571-BD13-9BFB4B3735E0}"/>
    <cellStyle name="60% - Accent5 3 13 2 2" xfId="3473" xr:uid="{C18CEA6B-BBF9-42B8-9939-C1EDECD6C8F2}"/>
    <cellStyle name="60% - Accent5 3 13 2 2 2" xfId="32213" xr:uid="{545B4E90-CCD2-4A0B-B76B-96CFB18316D6}"/>
    <cellStyle name="60% - Accent5 3 13 2 3" xfId="5663" xr:uid="{ED9566D0-7B3A-4C8F-A0C6-E24CCF67E022}"/>
    <cellStyle name="60% - Accent5 3 13 2 3 2" xfId="34348" xr:uid="{26745844-E0D1-420F-A9F0-1BB121E91E7D}"/>
    <cellStyle name="60% - Accent5 3 13 2 4" xfId="11375" xr:uid="{728C7B77-4CD5-460E-A5D5-818042B6BDC4}"/>
    <cellStyle name="60% - Accent5 3 13 2 4 2" xfId="40053" xr:uid="{F3A17C40-BAF7-4899-BC37-D9D96E27DFDE}"/>
    <cellStyle name="60% - Accent5 3 13 2 5" xfId="20228" xr:uid="{78EC6667-989C-43DF-B411-40EC467B63DB}"/>
    <cellStyle name="60% - Accent5 3 13 2 5 2" xfId="48905" xr:uid="{F112B72C-B350-4329-8E43-7B99E5972618}"/>
    <cellStyle name="60% - Accent5 3 13 2 6" xfId="30420" xr:uid="{AA0AF96A-5B88-4D9D-AB0B-D03EA4909D03}"/>
    <cellStyle name="60% - Accent5 3 13 3" xfId="1858" xr:uid="{68403758-900D-46E6-A2AD-9F0CCD2AEBDD}"/>
    <cellStyle name="60% - Accent5 3 13 3 2" xfId="3812" xr:uid="{102F6EA4-4928-42CF-A136-5701C73E7F84}"/>
    <cellStyle name="60% - Accent5 3 13 3 2 2" xfId="32552" xr:uid="{11DE3F88-5EBA-4DD0-8CD1-7D11EA3F6C7A}"/>
    <cellStyle name="60% - Accent5 3 13 3 3" xfId="7080" xr:uid="{B5FCFAF3-51BE-4146-9E74-3D7E7017B923}"/>
    <cellStyle name="60% - Accent5 3 13 3 3 2" xfId="35765" xr:uid="{A62F59DE-0AB8-4A15-AD86-9E3DFE3F8201}"/>
    <cellStyle name="60% - Accent5 3 13 3 4" xfId="12792" xr:uid="{AEC347BF-657B-4303-9762-87916560C624}"/>
    <cellStyle name="60% - Accent5 3 13 3 4 2" xfId="41470" xr:uid="{ADBA731A-70CC-4DF1-9CC8-D3778F80CC51}"/>
    <cellStyle name="60% - Accent5 3 13 3 5" xfId="21645" xr:uid="{DD5CE93C-57BD-40F0-B29B-8BF94F1030F5}"/>
    <cellStyle name="60% - Accent5 3 13 3 5 2" xfId="50322" xr:uid="{01B3EE14-EF51-42E7-9089-6567FE235C28}"/>
    <cellStyle name="60% - Accent5 3 13 3 6" xfId="30759" xr:uid="{A10AB54D-2643-47A9-8794-7E52C9B80F2B}"/>
    <cellStyle name="60% - Accent5 3 13 4" xfId="3178" xr:uid="{7C36FB68-FABF-4850-A151-36A38159DF34}"/>
    <cellStyle name="60% - Accent5 3 13 4 2" xfId="8497" xr:uid="{44B2FEE0-9A42-4635-8847-2410B4873B25}"/>
    <cellStyle name="60% - Accent5 3 13 4 2 2" xfId="37182" xr:uid="{F2780C40-F898-4750-94E7-4D53C09A1296}"/>
    <cellStyle name="60% - Accent5 3 13 4 3" xfId="14209" xr:uid="{70206B2A-2DE7-437A-AC2A-D7DBBB906D8B}"/>
    <cellStyle name="60% - Accent5 3 13 4 3 2" xfId="42887" xr:uid="{5A938E69-7E13-46D9-A0D3-93DB4F9034BB}"/>
    <cellStyle name="60% - Accent5 3 13 4 4" xfId="23062" xr:uid="{BC65FA5E-0001-47F0-9D23-FEDC89A7CA30}"/>
    <cellStyle name="60% - Accent5 3 13 4 4 2" xfId="51739" xr:uid="{87015DF2-00A6-414C-8D36-3D19AC557B12}"/>
    <cellStyle name="60% - Accent5 3 13 4 5" xfId="31918" xr:uid="{02E4C4AC-57F9-46DE-A615-C3630E268461}"/>
    <cellStyle name="60% - Accent5 3 13 5" xfId="4312" xr:uid="{CD3C0012-4E0A-4C58-9DD4-A254765F16BC}"/>
    <cellStyle name="60% - Accent5 3 13 5 2" xfId="15724" xr:uid="{E231C544-B3F0-4364-A9CA-10A6A0249165}"/>
    <cellStyle name="60% - Accent5 3 13 5 2 2" xfId="44402" xr:uid="{D17E3D0F-87DA-4DD2-AC5D-CF34C77577FB}"/>
    <cellStyle name="60% - Accent5 3 13 5 3" xfId="24577" xr:uid="{E58161AA-2C82-4888-9196-7A580F5771C3}"/>
    <cellStyle name="60% - Accent5 3 13 5 3 2" xfId="53254" xr:uid="{75D9C1C3-18F5-42E7-A6C8-61792D78C841}"/>
    <cellStyle name="60% - Accent5 3 13 5 4" xfId="32997" xr:uid="{D4426866-A2F5-40CA-9CB3-DDCF29ACEB73}"/>
    <cellStyle name="60% - Accent5 3 13 6" xfId="17283" xr:uid="{365E21F7-2905-4668-8FB2-391623737CF5}"/>
    <cellStyle name="60% - Accent5 3 13 6 2" xfId="26136" xr:uid="{E6339490-2508-4CCD-8607-340993987BDF}"/>
    <cellStyle name="60% - Accent5 3 13 6 2 2" xfId="54813" xr:uid="{2FC4467D-BAA8-4A22-A319-B5592EE62CD9}"/>
    <cellStyle name="60% - Accent5 3 13 6 3" xfId="45961" xr:uid="{723A9470-0EE7-4F61-8EEC-99F4A0815861}"/>
    <cellStyle name="60% - Accent5 3 13 7" xfId="10024" xr:uid="{72579403-10D0-4C39-A36D-19E4A33B794F}"/>
    <cellStyle name="60% - Accent5 3 13 7 2" xfId="27729" xr:uid="{7B5EA2C4-0B30-4448-8ACC-C41328E8A8EA}"/>
    <cellStyle name="60% - Accent5 3 13 7 2 2" xfId="56406" xr:uid="{C44ED2C3-3268-4632-B47B-AF6569B9C5A2}"/>
    <cellStyle name="60% - Accent5 3 13 7 3" xfId="38702" xr:uid="{1DDE40F8-6AD1-4D8D-9E9D-4D753FA6E9FA}"/>
    <cellStyle name="60% - Accent5 3 13 8" xfId="18877" xr:uid="{B4019202-5B77-43F6-BBEF-F5B396DF5BCA}"/>
    <cellStyle name="60% - Accent5 3 13 8 2" xfId="47554" xr:uid="{C20D0A5F-8D64-4ED1-9AC7-FA7598265FDE}"/>
    <cellStyle name="60% - Accent5 3 13 9" xfId="30125" xr:uid="{9F4FE69D-4ED9-4E6C-B140-F7C337B10B8F}"/>
    <cellStyle name="60% - Accent5 3 14" xfId="1541" xr:uid="{6D6851DA-C5CF-4F63-AB7E-70E14B52C0C8}"/>
    <cellStyle name="60% - Accent5 3 14 2" xfId="1880" xr:uid="{F5F786C9-213F-44FE-AD0B-AB101EAE5E12}"/>
    <cellStyle name="60% - Accent5 3 14 2 2" xfId="3834" xr:uid="{3B2FF72B-ECED-4FEE-87BB-117D01C866D6}"/>
    <cellStyle name="60% - Accent5 3 14 2 2 2" xfId="32574" xr:uid="{BC70B8F1-81EF-4191-8857-2DA02B4E52F4}"/>
    <cellStyle name="60% - Accent5 3 14 2 3" xfId="5685" xr:uid="{AE52FB3F-ADAE-478A-9850-8FD62F9E61E5}"/>
    <cellStyle name="60% - Accent5 3 14 2 3 2" xfId="34370" xr:uid="{D3E42803-3CA7-42FB-B7C4-CA37685C0B0B}"/>
    <cellStyle name="60% - Accent5 3 14 2 4" xfId="11397" xr:uid="{56B981E0-3298-432C-B41E-643D4FDF89D7}"/>
    <cellStyle name="60% - Accent5 3 14 2 4 2" xfId="40075" xr:uid="{405109E3-CEBE-4B0A-8E1B-A3DE3669B2F0}"/>
    <cellStyle name="60% - Accent5 3 14 2 5" xfId="20250" xr:uid="{677F9CE0-1B52-4E9C-87A8-ABB5D18B1C52}"/>
    <cellStyle name="60% - Accent5 3 14 2 5 2" xfId="48927" xr:uid="{5E7BC8DE-50A7-48BD-8D09-14513C245FFF}"/>
    <cellStyle name="60% - Accent5 3 14 2 6" xfId="30781" xr:uid="{2D1AC4D1-1AB9-4F8C-B7B2-C6FE3BCAF015}"/>
    <cellStyle name="60% - Accent5 3 14 3" xfId="3495" xr:uid="{C6B29F08-7417-4059-AA35-A5C942B60DBE}"/>
    <cellStyle name="60% - Accent5 3 14 3 2" xfId="7102" xr:uid="{6B0F49F9-DBDD-43A1-9218-7134B49930CF}"/>
    <cellStyle name="60% - Accent5 3 14 3 2 2" xfId="35787" xr:uid="{9282AB78-A439-4B65-93AD-6E5B76B9E07A}"/>
    <cellStyle name="60% - Accent5 3 14 3 3" xfId="12814" xr:uid="{6B77C820-6AAF-45F5-B0F2-5E07E2266025}"/>
    <cellStyle name="60% - Accent5 3 14 3 3 2" xfId="41492" xr:uid="{77029ED2-0079-4796-80FA-3398D90A57AE}"/>
    <cellStyle name="60% - Accent5 3 14 3 4" xfId="21667" xr:uid="{2DA9CBAB-DE9D-43EC-A801-A71E344689CF}"/>
    <cellStyle name="60% - Accent5 3 14 3 4 2" xfId="50344" xr:uid="{9C0A11A1-B9B7-450C-96CD-6AFD65FB0771}"/>
    <cellStyle name="60% - Accent5 3 14 3 5" xfId="32235" xr:uid="{BB4BB640-05F8-4A96-834E-33E27352A1A1}"/>
    <cellStyle name="60% - Accent5 3 14 4" xfId="8519" xr:uid="{7B6EE792-6852-46EB-8BAD-0F23219C65C8}"/>
    <cellStyle name="60% - Accent5 3 14 4 2" xfId="14231" xr:uid="{41A296E0-EE27-4E91-B78B-DE3D47CE4F5B}"/>
    <cellStyle name="60% - Accent5 3 14 4 2 2" xfId="42909" xr:uid="{9A394E1F-718F-409C-86F3-C3CD78071D83}"/>
    <cellStyle name="60% - Accent5 3 14 4 3" xfId="23084" xr:uid="{31395B19-C8C3-4922-8DD8-8D8FC0649FAF}"/>
    <cellStyle name="60% - Accent5 3 14 4 3 2" xfId="51761" xr:uid="{1E719261-B857-45B4-B053-9890B5740958}"/>
    <cellStyle name="60% - Accent5 3 14 4 4" xfId="37204" xr:uid="{AF8B125B-3E52-47C5-AC75-D03231099720}"/>
    <cellStyle name="60% - Accent5 3 14 5" xfId="4334" xr:uid="{851CEF15-2CD0-4738-8061-BA2B02D2822D}"/>
    <cellStyle name="60% - Accent5 3 14 5 2" xfId="15746" xr:uid="{B0D098B9-20D7-449C-9212-C267662793C6}"/>
    <cellStyle name="60% - Accent5 3 14 5 2 2" xfId="44424" xr:uid="{C76685A1-5142-40E4-96A6-198788FC79B2}"/>
    <cellStyle name="60% - Accent5 3 14 5 3" xfId="24599" xr:uid="{921F3223-7750-4B7B-97CD-5D1E7B1DD875}"/>
    <cellStyle name="60% - Accent5 3 14 5 3 2" xfId="53276" xr:uid="{ED313469-A641-4D83-8900-AA8FE46775F6}"/>
    <cellStyle name="60% - Accent5 3 14 5 4" xfId="33019" xr:uid="{18700BE4-DE60-455B-8916-D187EE915FA6}"/>
    <cellStyle name="60% - Accent5 3 14 6" xfId="17305" xr:uid="{49A6C8F4-7EF7-44D3-9930-458DE40DA19F}"/>
    <cellStyle name="60% - Accent5 3 14 6 2" xfId="26158" xr:uid="{476B9BEB-56A4-4045-B6C4-0A3457AA0F13}"/>
    <cellStyle name="60% - Accent5 3 14 6 2 2" xfId="54835" xr:uid="{C985DA5B-3066-4CEB-AD52-5FE23DCC4EC6}"/>
    <cellStyle name="60% - Accent5 3 14 6 3" xfId="45983" xr:uid="{B0E0AA89-211B-40F0-9F94-F44C56C49105}"/>
    <cellStyle name="60% - Accent5 3 14 7" xfId="10046" xr:uid="{34B4DF21-5CAE-4445-BAB1-EEEFAA2E730B}"/>
    <cellStyle name="60% - Accent5 3 14 7 2" xfId="27751" xr:uid="{D9D64193-4CA0-41FD-9904-BBBCD3EFE8EC}"/>
    <cellStyle name="60% - Accent5 3 14 7 2 2" xfId="56428" xr:uid="{0F8E9BA7-C0B1-4ED6-BA06-20B88E7835B6}"/>
    <cellStyle name="60% - Accent5 3 14 7 3" xfId="38724" xr:uid="{DC7682AD-D10F-4BB2-8A2B-7C39FD16169A}"/>
    <cellStyle name="60% - Accent5 3 14 8" xfId="18899" xr:uid="{1D28CE47-3743-4574-B4FA-D3773589AFF4}"/>
    <cellStyle name="60% - Accent5 3 14 8 2" xfId="47576" xr:uid="{1E050731-B5DC-408C-95B6-DE60242928BA}"/>
    <cellStyle name="60% - Accent5 3 14 9" xfId="30442" xr:uid="{8DA303BD-6279-4598-9911-DB38DEC5E959}"/>
    <cellStyle name="60% - Accent5 3 15" xfId="1563" xr:uid="{A868D56F-5DB0-4590-A107-1F124B78B590}"/>
    <cellStyle name="60% - Accent5 3 15 2" xfId="1902" xr:uid="{1341EBE9-D6F6-4B78-B737-529F184F9895}"/>
    <cellStyle name="60% - Accent5 3 15 2 2" xfId="3856" xr:uid="{3E016B5F-F49C-46FF-86E0-795D9C4D0E10}"/>
    <cellStyle name="60% - Accent5 3 15 2 2 2" xfId="32596" xr:uid="{9ECB03F8-303B-4FF1-A3E8-AD27445BDFEA}"/>
    <cellStyle name="60% - Accent5 3 15 2 3" xfId="5707" xr:uid="{62D51593-2721-4D70-8390-9DD8E92E9C91}"/>
    <cellStyle name="60% - Accent5 3 15 2 3 2" xfId="34392" xr:uid="{2E1E9033-220F-4006-A753-7EF966B1155C}"/>
    <cellStyle name="60% - Accent5 3 15 2 4" xfId="11419" xr:uid="{8CC32F52-C437-4CC8-8F23-BC152E2F7C9C}"/>
    <cellStyle name="60% - Accent5 3 15 2 4 2" xfId="40097" xr:uid="{3A22985D-D904-4309-B9AF-192047FBA468}"/>
    <cellStyle name="60% - Accent5 3 15 2 5" xfId="20272" xr:uid="{361E738F-A3C6-4457-A4E3-4C3E4960596A}"/>
    <cellStyle name="60% - Accent5 3 15 2 5 2" xfId="48949" xr:uid="{DED0C805-8556-4D04-9023-4FDD2B9AFA18}"/>
    <cellStyle name="60% - Accent5 3 15 2 6" xfId="30803" xr:uid="{6682AC63-EA7C-4CAD-89D9-179D95F03928}"/>
    <cellStyle name="60% - Accent5 3 15 3" xfId="3517" xr:uid="{47912E48-A3E9-413F-AB7F-56F11804E160}"/>
    <cellStyle name="60% - Accent5 3 15 3 2" xfId="7124" xr:uid="{B98735FA-B6A3-40F5-B7B3-03ABA8861B1A}"/>
    <cellStyle name="60% - Accent5 3 15 3 2 2" xfId="35809" xr:uid="{CBA29FB1-66A7-4E64-A862-061A1825A2FC}"/>
    <cellStyle name="60% - Accent5 3 15 3 3" xfId="12836" xr:uid="{214CD154-10A4-46A1-A4A9-B7B22D892355}"/>
    <cellStyle name="60% - Accent5 3 15 3 3 2" xfId="41514" xr:uid="{EA487486-D809-437C-B05C-6D71566E4835}"/>
    <cellStyle name="60% - Accent5 3 15 3 4" xfId="21689" xr:uid="{2AC2BB53-44F5-4CEE-946E-D2BB363625BF}"/>
    <cellStyle name="60% - Accent5 3 15 3 4 2" xfId="50366" xr:uid="{6F74B0E1-CC61-433C-AA2B-C8CE45BAF1EF}"/>
    <cellStyle name="60% - Accent5 3 15 3 5" xfId="32257" xr:uid="{9BDFDA35-8708-4E27-A2F0-FD6BF6AFBADF}"/>
    <cellStyle name="60% - Accent5 3 15 4" xfId="8541" xr:uid="{15F06209-4EB7-47DE-827E-AB492D1EFA00}"/>
    <cellStyle name="60% - Accent5 3 15 4 2" xfId="14253" xr:uid="{D00B32C6-2975-4F63-B00A-8B6BEA2AB23E}"/>
    <cellStyle name="60% - Accent5 3 15 4 2 2" xfId="42931" xr:uid="{EBFB571B-3362-4A76-8D9A-6875C3C68DD7}"/>
    <cellStyle name="60% - Accent5 3 15 4 3" xfId="23106" xr:uid="{4001F969-6816-4D46-B880-B3E55D57DB09}"/>
    <cellStyle name="60% - Accent5 3 15 4 3 2" xfId="51783" xr:uid="{3B911F54-2F0A-4680-AE36-2071842A365B}"/>
    <cellStyle name="60% - Accent5 3 15 4 4" xfId="37226" xr:uid="{8CB3CD74-49A0-43F8-A564-5EECD7110E2C}"/>
    <cellStyle name="60% - Accent5 3 15 5" xfId="4356" xr:uid="{20FF33FD-F1C8-4892-A1E4-224E0B6600B3}"/>
    <cellStyle name="60% - Accent5 3 15 5 2" xfId="15768" xr:uid="{3C6DD5E5-07F0-4F16-AB62-B85863797DE5}"/>
    <cellStyle name="60% - Accent5 3 15 5 2 2" xfId="44446" xr:uid="{6943BF44-25B6-41FC-94D1-93EEE4C11B54}"/>
    <cellStyle name="60% - Accent5 3 15 5 3" xfId="24621" xr:uid="{DFF5A5E8-5EC8-4B3C-A177-1C78E3C88EF2}"/>
    <cellStyle name="60% - Accent5 3 15 5 3 2" xfId="53298" xr:uid="{697477DA-52D1-4701-A5AA-B365CB378B7E}"/>
    <cellStyle name="60% - Accent5 3 15 5 4" xfId="33041" xr:uid="{14A4E007-0E94-4053-953C-575E35C75908}"/>
    <cellStyle name="60% - Accent5 3 15 6" xfId="17327" xr:uid="{30CF79FB-AE19-4DC5-B105-29F895FF5540}"/>
    <cellStyle name="60% - Accent5 3 15 6 2" xfId="26180" xr:uid="{DF81914E-F4DB-4E43-97F2-91DD277A6C31}"/>
    <cellStyle name="60% - Accent5 3 15 6 2 2" xfId="54857" xr:uid="{DCE74FE9-1F68-46F6-8FAE-F61283F7C712}"/>
    <cellStyle name="60% - Accent5 3 15 6 3" xfId="46005" xr:uid="{54BEFDC2-0F07-402B-B9AF-0F05B94C3CEE}"/>
    <cellStyle name="60% - Accent5 3 15 7" xfId="10068" xr:uid="{29FFC57D-1C99-4758-9443-FBC0A3D474DF}"/>
    <cellStyle name="60% - Accent5 3 15 7 2" xfId="27773" xr:uid="{F42FEA9A-F2DC-49BB-86B4-D569FA25E433}"/>
    <cellStyle name="60% - Accent5 3 15 7 2 2" xfId="56450" xr:uid="{12E45048-EAF4-4D22-B805-1CA86DD04FA7}"/>
    <cellStyle name="60% - Accent5 3 15 7 3" xfId="38746" xr:uid="{08000BA6-46CA-4D33-BE40-CFE0A80178E8}"/>
    <cellStyle name="60% - Accent5 3 15 8" xfId="18921" xr:uid="{D70BBA13-748A-4674-9540-789C779723FD}"/>
    <cellStyle name="60% - Accent5 3 15 8 2" xfId="47598" xr:uid="{394A529A-45D5-46A9-948D-F8894304FC06}"/>
    <cellStyle name="60% - Accent5 3 15 9" xfId="30464" xr:uid="{0E8688D8-31DE-49A4-9E40-31960C2B0640}"/>
    <cellStyle name="60% - Accent5 3 16" xfId="1924" xr:uid="{DB8542B2-BBF6-461A-89A9-182C82278E01}"/>
    <cellStyle name="60% - Accent5 3 16 2" xfId="3878" xr:uid="{E543F1DF-1428-4348-8A40-437E205306F0}"/>
    <cellStyle name="60% - Accent5 3 16 2 2" xfId="5729" xr:uid="{AB52DBE6-6191-4994-98A7-7A70ACB6BD52}"/>
    <cellStyle name="60% - Accent5 3 16 2 2 2" xfId="34414" xr:uid="{7851E9E3-BA4B-497D-A7A8-28C060DEDBE0}"/>
    <cellStyle name="60% - Accent5 3 16 2 3" xfId="11441" xr:uid="{DE7C6B3D-7CB1-4E70-A252-260BAF895808}"/>
    <cellStyle name="60% - Accent5 3 16 2 3 2" xfId="40119" xr:uid="{3818EB3C-6C52-437A-814B-E7E75E7A7457}"/>
    <cellStyle name="60% - Accent5 3 16 2 4" xfId="20294" xr:uid="{01F76301-86D0-4B80-8024-D586F3FB46B7}"/>
    <cellStyle name="60% - Accent5 3 16 2 4 2" xfId="48971" xr:uid="{4FF3C133-E2A6-4B96-B587-61755211BA4E}"/>
    <cellStyle name="60% - Accent5 3 16 2 5" xfId="32618" xr:uid="{84791588-0656-44D8-953F-10D3575372BD}"/>
    <cellStyle name="60% - Accent5 3 16 3" xfId="7146" xr:uid="{C46F3FB0-AD72-4048-9142-B1CD0E4AA382}"/>
    <cellStyle name="60% - Accent5 3 16 3 2" xfId="12858" xr:uid="{9EBBD528-8E24-4254-8C29-A9B0431D02E6}"/>
    <cellStyle name="60% - Accent5 3 16 3 2 2" xfId="41536" xr:uid="{4D056B29-73CE-4DEB-A61C-A01DA508227D}"/>
    <cellStyle name="60% - Accent5 3 16 3 3" xfId="21711" xr:uid="{B36603B8-3F04-4E53-BB07-33B8C941E9A6}"/>
    <cellStyle name="60% - Accent5 3 16 3 3 2" xfId="50388" xr:uid="{0DFC0E0E-10E9-4CEC-84F3-5C2D2BC6731D}"/>
    <cellStyle name="60% - Accent5 3 16 3 4" xfId="35831" xr:uid="{A5844283-B840-4A2E-AF47-28C57561B1BE}"/>
    <cellStyle name="60% - Accent5 3 16 4" xfId="8563" xr:uid="{0D0D1C1B-CDB8-42E9-9295-7ADFCF1C1498}"/>
    <cellStyle name="60% - Accent5 3 16 4 2" xfId="14275" xr:uid="{49221BDF-C53C-44B0-9B1D-1D80B55634F8}"/>
    <cellStyle name="60% - Accent5 3 16 4 2 2" xfId="42953" xr:uid="{D7938368-767D-4FAF-A0AC-E22A28DD6D0A}"/>
    <cellStyle name="60% - Accent5 3 16 4 3" xfId="23128" xr:uid="{575D7AD5-9F97-4380-9605-8F38B3F930E3}"/>
    <cellStyle name="60% - Accent5 3 16 4 3 2" xfId="51805" xr:uid="{2CBC5A7B-8860-4D83-9036-660008E6F9B8}"/>
    <cellStyle name="60% - Accent5 3 16 4 4" xfId="37248" xr:uid="{0151D947-28C7-4398-ADBA-76665C656398}"/>
    <cellStyle name="60% - Accent5 3 16 5" xfId="4378" xr:uid="{0712F04D-960F-4CB0-A687-F37E00526EFD}"/>
    <cellStyle name="60% - Accent5 3 16 5 2" xfId="15790" xr:uid="{2FD02DC1-1D7B-49BA-BF50-C5658ED13068}"/>
    <cellStyle name="60% - Accent5 3 16 5 2 2" xfId="44468" xr:uid="{C1199F65-F676-446A-87EF-A25F462C1929}"/>
    <cellStyle name="60% - Accent5 3 16 5 3" xfId="24643" xr:uid="{0A401598-F28A-4088-B08E-7456A18A5ED3}"/>
    <cellStyle name="60% - Accent5 3 16 5 3 2" xfId="53320" xr:uid="{670B44E7-1119-4484-A6FD-87E4A4C72A81}"/>
    <cellStyle name="60% - Accent5 3 16 5 4" xfId="33063" xr:uid="{456EF297-8573-4662-AA6D-AB48EDDEC96C}"/>
    <cellStyle name="60% - Accent5 3 16 6" xfId="17349" xr:uid="{F7ECD883-A239-4530-8829-5C3AA2F5AD2A}"/>
    <cellStyle name="60% - Accent5 3 16 6 2" xfId="26202" xr:uid="{A6A1EBEF-06DA-46D8-8AB6-F5FC47CEE14C}"/>
    <cellStyle name="60% - Accent5 3 16 6 2 2" xfId="54879" xr:uid="{592F5D15-C596-41A9-BFD8-A7C0B917736C}"/>
    <cellStyle name="60% - Accent5 3 16 6 3" xfId="46027" xr:uid="{362DB9B5-A86F-4699-A57B-033581B576F7}"/>
    <cellStyle name="60% - Accent5 3 16 7" xfId="10090" xr:uid="{697F6415-FF37-4147-9EF6-2E508B0AA517}"/>
    <cellStyle name="60% - Accent5 3 16 7 2" xfId="27795" xr:uid="{7AC60403-3724-4EDF-8608-2FCBB5964FB4}"/>
    <cellStyle name="60% - Accent5 3 16 7 2 2" xfId="56472" xr:uid="{496F0225-1039-48C0-8AB7-765BD4CA33C0}"/>
    <cellStyle name="60% - Accent5 3 16 7 3" xfId="38768" xr:uid="{3102CFC9-C29E-41C7-8F4A-DBA75756B6E1}"/>
    <cellStyle name="60% - Accent5 3 16 8" xfId="18943" xr:uid="{71FF29E4-E72A-4F84-B9EB-D3701E378061}"/>
    <cellStyle name="60% - Accent5 3 16 8 2" xfId="47620" xr:uid="{85842718-F527-4C29-95DF-B7D3605B8751}"/>
    <cellStyle name="60% - Accent5 3 16 9" xfId="30825" xr:uid="{D9C2DC42-1DC2-4316-8331-7E8D663BAD75}"/>
    <cellStyle name="60% - Accent5 3 17" xfId="1946" xr:uid="{BC3F6A9E-6319-464C-ACFD-EF3E390B285D}"/>
    <cellStyle name="60% - Accent5 3 17 2" xfId="3900" xr:uid="{9EE9FDBE-C437-4391-A96A-1C395EF6FC8E}"/>
    <cellStyle name="60% - Accent5 3 17 2 2" xfId="5751" xr:uid="{B325E077-B42B-43E8-A712-CB842EAC3AEA}"/>
    <cellStyle name="60% - Accent5 3 17 2 2 2" xfId="34436" xr:uid="{6AEC61F8-4877-4A42-937B-23ACF5FE4834}"/>
    <cellStyle name="60% - Accent5 3 17 2 3" xfId="11463" xr:uid="{5A8B1D3C-CC8C-4A69-A46E-78662CC5094A}"/>
    <cellStyle name="60% - Accent5 3 17 2 3 2" xfId="40141" xr:uid="{C9A19738-909E-4376-91A8-FE8F070E09E4}"/>
    <cellStyle name="60% - Accent5 3 17 2 4" xfId="20316" xr:uid="{A5B04AD4-9F53-4C75-8A05-1B7B2A487FA2}"/>
    <cellStyle name="60% - Accent5 3 17 2 4 2" xfId="48993" xr:uid="{5F1D8C41-550C-4E3C-BB1E-817912E16221}"/>
    <cellStyle name="60% - Accent5 3 17 2 5" xfId="32640" xr:uid="{CB95F356-9B2F-4F09-BF6B-6169D69782F3}"/>
    <cellStyle name="60% - Accent5 3 17 3" xfId="7168" xr:uid="{F02B0827-8332-4D06-A6CE-FFFCF0FFD569}"/>
    <cellStyle name="60% - Accent5 3 17 3 2" xfId="12880" xr:uid="{E581A309-80A4-49F3-B4FE-472DB1D53986}"/>
    <cellStyle name="60% - Accent5 3 17 3 2 2" xfId="41558" xr:uid="{274F0510-4AEA-4FD9-BFED-0138B45E7A53}"/>
    <cellStyle name="60% - Accent5 3 17 3 3" xfId="21733" xr:uid="{D242EB14-1749-444B-8353-AB75E4EBBADB}"/>
    <cellStyle name="60% - Accent5 3 17 3 3 2" xfId="50410" xr:uid="{FEA2982E-9975-47CA-BD09-F252AA681FDB}"/>
    <cellStyle name="60% - Accent5 3 17 3 4" xfId="35853" xr:uid="{70D371DD-FE13-4680-BA82-FF24C05CFB07}"/>
    <cellStyle name="60% - Accent5 3 17 4" xfId="8585" xr:uid="{2582A2E9-CF92-4B28-85B1-67CB2F8F88F1}"/>
    <cellStyle name="60% - Accent5 3 17 4 2" xfId="14297" xr:uid="{D91CE480-4591-473B-86E8-EC669E71DEB4}"/>
    <cellStyle name="60% - Accent5 3 17 4 2 2" xfId="42975" xr:uid="{A25D335F-46B5-4058-B903-8AD003C9AD81}"/>
    <cellStyle name="60% - Accent5 3 17 4 3" xfId="23150" xr:uid="{2D7070A6-4B71-46B6-AFE9-64742B542A5D}"/>
    <cellStyle name="60% - Accent5 3 17 4 3 2" xfId="51827" xr:uid="{15CED76B-00BA-400D-9AE7-C293D30AF259}"/>
    <cellStyle name="60% - Accent5 3 17 4 4" xfId="37270" xr:uid="{1840A480-CC0A-4E99-AEBF-1C59106068B4}"/>
    <cellStyle name="60% - Accent5 3 17 5" xfId="4400" xr:uid="{82BECB42-ADAE-4485-BD41-9C21FA27CA41}"/>
    <cellStyle name="60% - Accent5 3 17 5 2" xfId="15812" xr:uid="{F63DDBF9-466B-4C06-B6A8-C194F8BD8674}"/>
    <cellStyle name="60% - Accent5 3 17 5 2 2" xfId="44490" xr:uid="{DEC5C35A-B76C-4126-84E0-72AB63C46026}"/>
    <cellStyle name="60% - Accent5 3 17 5 3" xfId="24665" xr:uid="{20268AA8-E1C3-4C5D-9A95-3D15F37AD4B2}"/>
    <cellStyle name="60% - Accent5 3 17 5 3 2" xfId="53342" xr:uid="{AC738FD5-11F2-4442-A14C-5979A0C90963}"/>
    <cellStyle name="60% - Accent5 3 17 5 4" xfId="33085" xr:uid="{AE58A26C-5120-49B6-A9E3-7AF220F4DC24}"/>
    <cellStyle name="60% - Accent5 3 17 6" xfId="17371" xr:uid="{E28E4E69-CDE2-46D7-8471-CB4B5D1F8AD5}"/>
    <cellStyle name="60% - Accent5 3 17 6 2" xfId="26224" xr:uid="{8C903B91-003F-4372-9225-DD37AB78997F}"/>
    <cellStyle name="60% - Accent5 3 17 6 2 2" xfId="54901" xr:uid="{A91D3FDF-133D-4AED-9BC4-44986CD6C120}"/>
    <cellStyle name="60% - Accent5 3 17 6 3" xfId="46049" xr:uid="{CCBE9AA1-6664-4ED8-A120-25AF448B3DE8}"/>
    <cellStyle name="60% - Accent5 3 17 7" xfId="10112" xr:uid="{1CB27A0D-7F33-4306-87D0-56BEE72F7864}"/>
    <cellStyle name="60% - Accent5 3 17 7 2" xfId="27817" xr:uid="{88A6F46F-68C7-447B-BA0E-14F7FBA4B6F9}"/>
    <cellStyle name="60% - Accent5 3 17 7 2 2" xfId="56494" xr:uid="{C11708BA-FABD-48AD-BB24-5AB20044A28B}"/>
    <cellStyle name="60% - Accent5 3 17 7 3" xfId="38790" xr:uid="{97027555-A564-4733-A979-69D257B81A4A}"/>
    <cellStyle name="60% - Accent5 3 17 8" xfId="18965" xr:uid="{C555C62F-8160-4D2D-BD66-02256C98B74A}"/>
    <cellStyle name="60% - Accent5 3 17 8 2" xfId="47642" xr:uid="{EC172F85-C4BF-4215-8548-1E1764972269}"/>
    <cellStyle name="60% - Accent5 3 17 9" xfId="30847" xr:uid="{85FFF6CF-4544-489C-BDFC-19027F4F98DE}"/>
    <cellStyle name="60% - Accent5 3 18" xfId="1969" xr:uid="{F6F9891A-838D-4E4D-9F71-8A31E1296785}"/>
    <cellStyle name="60% - Accent5 3 18 2" xfId="3922" xr:uid="{6E82F0CA-7C95-417D-A4FF-2003CBAB535A}"/>
    <cellStyle name="60% - Accent5 3 18 2 2" xfId="5773" xr:uid="{DF00B4F7-B7BF-4E79-B82E-1DB160900132}"/>
    <cellStyle name="60% - Accent5 3 18 2 2 2" xfId="34458" xr:uid="{FF091458-4B8A-4AE3-ABC1-AD6AF8F7B85C}"/>
    <cellStyle name="60% - Accent5 3 18 2 3" xfId="11485" xr:uid="{081953C1-DDCE-491E-8FBF-F46E918D700D}"/>
    <cellStyle name="60% - Accent5 3 18 2 3 2" xfId="40163" xr:uid="{673D73F1-622D-445B-A9AB-0BBF8382C441}"/>
    <cellStyle name="60% - Accent5 3 18 2 4" xfId="20338" xr:uid="{DD130CC9-1176-4D9C-9F25-6BDD0AF9F2A5}"/>
    <cellStyle name="60% - Accent5 3 18 2 4 2" xfId="49015" xr:uid="{001CDD94-24F4-4EDE-BEC6-C5C93E1EBFA3}"/>
    <cellStyle name="60% - Accent5 3 18 2 5" xfId="32662" xr:uid="{F1C12AEE-B80F-4AFD-8A60-862A2952D8AB}"/>
    <cellStyle name="60% - Accent5 3 18 3" xfId="7190" xr:uid="{6C57B92A-65F3-4B73-8B1C-91360DFAEAAB}"/>
    <cellStyle name="60% - Accent5 3 18 3 2" xfId="12902" xr:uid="{C6ADAA60-81AC-4D40-B0E0-107A850409DE}"/>
    <cellStyle name="60% - Accent5 3 18 3 2 2" xfId="41580" xr:uid="{59614B2E-637F-4D3F-A57D-694B8EEDD95C}"/>
    <cellStyle name="60% - Accent5 3 18 3 3" xfId="21755" xr:uid="{82DF507E-BD83-475A-A32C-60BEC1E046B8}"/>
    <cellStyle name="60% - Accent5 3 18 3 3 2" xfId="50432" xr:uid="{3D0D06B0-9184-43C9-ACD8-52D91597945C}"/>
    <cellStyle name="60% - Accent5 3 18 3 4" xfId="35875" xr:uid="{3453349B-C355-4C4F-A23C-82DE7C3B7C86}"/>
    <cellStyle name="60% - Accent5 3 18 4" xfId="8607" xr:uid="{7B836D4E-C394-4BBC-AB5C-390A938ED321}"/>
    <cellStyle name="60% - Accent5 3 18 4 2" xfId="14319" xr:uid="{0AB1A80F-E3B1-481F-9D32-628A90A8FC36}"/>
    <cellStyle name="60% - Accent5 3 18 4 2 2" xfId="42997" xr:uid="{0BC4C2D0-90CC-4C26-A752-0145A6B09BDE}"/>
    <cellStyle name="60% - Accent5 3 18 4 3" xfId="23172" xr:uid="{C97767FC-B385-4631-BCBC-BB1540A2B417}"/>
    <cellStyle name="60% - Accent5 3 18 4 3 2" xfId="51849" xr:uid="{B38E2129-7C21-414C-A2D0-51CC3337619E}"/>
    <cellStyle name="60% - Accent5 3 18 4 4" xfId="37292" xr:uid="{F4E617D1-1DB4-4335-9865-F3C6FBEA404F}"/>
    <cellStyle name="60% - Accent5 3 18 5" xfId="4422" xr:uid="{D872BBC7-F57F-4079-A9D8-8AA216A243B0}"/>
    <cellStyle name="60% - Accent5 3 18 5 2" xfId="15834" xr:uid="{8D9771A5-F47F-40C0-ABA2-377405326B01}"/>
    <cellStyle name="60% - Accent5 3 18 5 2 2" xfId="44512" xr:uid="{074B4036-B90A-4AFB-9B5C-88323D857195}"/>
    <cellStyle name="60% - Accent5 3 18 5 3" xfId="24687" xr:uid="{B422ED48-B478-4BDA-A18B-73C07121764E}"/>
    <cellStyle name="60% - Accent5 3 18 5 3 2" xfId="53364" xr:uid="{4F7F8ABC-45A1-42D9-A6D9-CE667ABDD7E2}"/>
    <cellStyle name="60% - Accent5 3 18 5 4" xfId="33107" xr:uid="{5132058F-260D-4AEB-B9D2-D34DD3CFE745}"/>
    <cellStyle name="60% - Accent5 3 18 6" xfId="17393" xr:uid="{BEE84FCF-F89E-4AF5-8BE2-5CE1F873EB5E}"/>
    <cellStyle name="60% - Accent5 3 18 6 2" xfId="26246" xr:uid="{9C2487AB-0178-45E5-9A6B-1E71D6B6DA3F}"/>
    <cellStyle name="60% - Accent5 3 18 6 2 2" xfId="54923" xr:uid="{98B31AE0-843F-45FC-BE02-436337E0E05F}"/>
    <cellStyle name="60% - Accent5 3 18 6 3" xfId="46071" xr:uid="{AAF47EB7-5817-4FBA-9AC9-2ADF3AB645C5}"/>
    <cellStyle name="60% - Accent5 3 18 7" xfId="10134" xr:uid="{FE1AEE51-8402-4AE5-AF84-B9DF01D01918}"/>
    <cellStyle name="60% - Accent5 3 18 7 2" xfId="27839" xr:uid="{0033EBC3-20DF-449C-9A1B-DD75E734CD4A}"/>
    <cellStyle name="60% - Accent5 3 18 7 2 2" xfId="56516" xr:uid="{1A5CC004-0C8D-4C46-BD0C-332B02BFDEE4}"/>
    <cellStyle name="60% - Accent5 3 18 7 3" xfId="38812" xr:uid="{0F4E7A86-CCFB-41A2-AEA9-76071F96F468}"/>
    <cellStyle name="60% - Accent5 3 18 8" xfId="18987" xr:uid="{C3FA3A7E-0BE8-43FA-86C2-58928BEEF6DB}"/>
    <cellStyle name="60% - Accent5 3 18 8 2" xfId="47664" xr:uid="{FE4B4F5E-B998-4016-A3C4-A95C3A84CCD3}"/>
    <cellStyle name="60% - Accent5 3 18 9" xfId="30869" xr:uid="{90A223FC-1ECE-4F56-874D-3BAA0F638467}"/>
    <cellStyle name="60% - Accent5 3 19" xfId="4444" xr:uid="{6287D6FE-7754-4016-9126-C07E16408A6E}"/>
    <cellStyle name="60% - Accent5 3 19 2" xfId="5795" xr:uid="{CB162B5E-92CA-49D4-9844-84F3D0BA79B2}"/>
    <cellStyle name="60% - Accent5 3 19 2 2" xfId="11507" xr:uid="{95CB7B79-4D25-4BDB-A454-31C5F7519CC3}"/>
    <cellStyle name="60% - Accent5 3 19 2 2 2" xfId="40185" xr:uid="{5813B415-D142-453D-9403-81A5876F509B}"/>
    <cellStyle name="60% - Accent5 3 19 2 3" xfId="20360" xr:uid="{E78A3D58-9E39-4452-9EB9-6F895622D045}"/>
    <cellStyle name="60% - Accent5 3 19 2 3 2" xfId="49037" xr:uid="{5856CA10-2D5E-4AE7-90D6-C7DE4EE4251D}"/>
    <cellStyle name="60% - Accent5 3 19 2 4" xfId="34480" xr:uid="{F299E586-5706-464E-8F1B-873BC1B7181B}"/>
    <cellStyle name="60% - Accent5 3 19 3" xfId="7212" xr:uid="{CE92B40D-98D6-4285-8598-903CB444FC73}"/>
    <cellStyle name="60% - Accent5 3 19 3 2" xfId="12924" xr:uid="{EA88FEC1-16B2-41CA-9E03-4F62E565FFD6}"/>
    <cellStyle name="60% - Accent5 3 19 3 2 2" xfId="41602" xr:uid="{09B2BE27-58A3-47F8-93E4-B550E420A20A}"/>
    <cellStyle name="60% - Accent5 3 19 3 3" xfId="21777" xr:uid="{87383BDC-F755-4C71-A646-2E12E1CCB379}"/>
    <cellStyle name="60% - Accent5 3 19 3 3 2" xfId="50454" xr:uid="{E7697B9C-D80A-4BE0-8056-467A3C2F6677}"/>
    <cellStyle name="60% - Accent5 3 19 3 4" xfId="35897" xr:uid="{D8FAC506-DF3B-4B94-B8F4-DA08FD69DE29}"/>
    <cellStyle name="60% - Accent5 3 19 4" xfId="8629" xr:uid="{46A2A829-E6B9-45FB-B0F3-8C8B622C9FCA}"/>
    <cellStyle name="60% - Accent5 3 19 4 2" xfId="14341" xr:uid="{E2E75BB0-9E00-45BB-BF45-17965F9AFE2E}"/>
    <cellStyle name="60% - Accent5 3 19 4 2 2" xfId="43019" xr:uid="{8816AE76-B63F-4A16-B9D9-9E4F1D8E43FE}"/>
    <cellStyle name="60% - Accent5 3 19 4 3" xfId="23194" xr:uid="{B5F8B907-E952-4605-86E8-09F86BF7211B}"/>
    <cellStyle name="60% - Accent5 3 19 4 3 2" xfId="51871" xr:uid="{86AC2F7F-A686-4205-9076-25B7CB825F39}"/>
    <cellStyle name="60% - Accent5 3 19 4 4" xfId="37314" xr:uid="{D46D5045-EDEF-4A15-A71D-91647AC06327}"/>
    <cellStyle name="60% - Accent5 3 19 5" xfId="15856" xr:uid="{94C33349-1FF4-4736-98F6-9AE47E73DBFB}"/>
    <cellStyle name="60% - Accent5 3 19 5 2" xfId="24709" xr:uid="{CD041B4C-13ED-4D82-9029-26EE76CC4B74}"/>
    <cellStyle name="60% - Accent5 3 19 5 2 2" xfId="53386" xr:uid="{5854564C-DFE0-4103-9BDB-294C35845C68}"/>
    <cellStyle name="60% - Accent5 3 19 5 3" xfId="44534" xr:uid="{44F205AB-DBB4-4C05-BB1D-F5B8C9C7BEB5}"/>
    <cellStyle name="60% - Accent5 3 19 6" xfId="17415" xr:uid="{8E18D265-5439-488A-9497-0534938D8DA1}"/>
    <cellStyle name="60% - Accent5 3 19 6 2" xfId="26268" xr:uid="{074472DA-DDBB-4463-BFF5-BBB88037E0D3}"/>
    <cellStyle name="60% - Accent5 3 19 6 2 2" xfId="54945" xr:uid="{5FAE5E80-014E-45EA-BED9-014308948D49}"/>
    <cellStyle name="60% - Accent5 3 19 6 3" xfId="46093" xr:uid="{28240BFF-3392-42E9-8F13-E75C32BC5E76}"/>
    <cellStyle name="60% - Accent5 3 19 7" xfId="10156" xr:uid="{701C1F8F-BE0F-4B74-A1A0-F1BC4219294E}"/>
    <cellStyle name="60% - Accent5 3 19 7 2" xfId="27861" xr:uid="{8B7FD5EB-F2A1-4B92-AFC1-B7F504FDBECE}"/>
    <cellStyle name="60% - Accent5 3 19 7 2 2" xfId="56538" xr:uid="{ED140428-9187-444D-8E8F-EACBC369FF46}"/>
    <cellStyle name="60% - Accent5 3 19 7 3" xfId="38834" xr:uid="{BE9439A8-F757-4CE1-97D0-C126F1796A5C}"/>
    <cellStyle name="60% - Accent5 3 19 8" xfId="19009" xr:uid="{0DDDAD58-3C4C-4DC1-A9B5-A9998A0B2123}"/>
    <cellStyle name="60% - Accent5 3 19 8 2" xfId="47686" xr:uid="{EA46E355-80BD-424D-940A-40D806276339}"/>
    <cellStyle name="60% - Accent5 3 19 9" xfId="33129" xr:uid="{7D5F492C-9360-43F4-A6F6-67EE31CCCA4A}"/>
    <cellStyle name="60% - Accent5 3 2" xfId="265" xr:uid="{2728CEC4-2062-4E80-9580-14549DD090D6}"/>
    <cellStyle name="60% - Accent5 3 2 10" xfId="4070" xr:uid="{E81A8246-D3B7-4E4B-9274-089BF1B2FB89}"/>
    <cellStyle name="60% - Accent5 3 2 10 2" xfId="32755" xr:uid="{EE796390-CF28-472C-8E29-8492BC568D6D}"/>
    <cellStyle name="60% - Accent5 3 2 11" xfId="9782" xr:uid="{99DF94BA-DB79-42AB-ADF7-223596CE8EF6}"/>
    <cellStyle name="60% - Accent5 3 2 11 2" xfId="38460" xr:uid="{C7351386-20EF-4D04-913C-077142EE14AC}"/>
    <cellStyle name="60% - Accent5 3 2 12" xfId="18635" xr:uid="{65B061FA-C8C5-4B9A-B555-773FC921BE22}"/>
    <cellStyle name="60% - Accent5 3 2 12 2" xfId="47312" xr:uid="{E009D440-4E37-4518-9D3D-40C518ECAE34}"/>
    <cellStyle name="60% - Accent5 3 2 13" xfId="29180" xr:uid="{867E7DA5-8099-4FCD-AFC3-9B16C278EB21}"/>
    <cellStyle name="60% - Accent5 3 2 2" xfId="340" xr:uid="{905C2528-B32A-4FD0-B329-F65B390199A3}"/>
    <cellStyle name="60% - Accent5 3 2 2 2" xfId="2307" xr:uid="{568CB8C9-C6E2-4C74-AED5-5CDC46BD0F0C}"/>
    <cellStyle name="60% - Accent5 3 2 2 2 2" xfId="31047" xr:uid="{228A8157-B4D7-4EF9-990A-BA1AA84C5EDA}"/>
    <cellStyle name="60% - Accent5 3 2 2 3" xfId="5421" xr:uid="{40C73C54-2F7E-48EB-8B74-93585BD1603F}"/>
    <cellStyle name="60% - Accent5 3 2 2 3 2" xfId="34106" xr:uid="{6C3CEC9E-3D76-4CFA-8961-2FBDD8201BAD}"/>
    <cellStyle name="60% - Accent5 3 2 2 4" xfId="11133" xr:uid="{38357805-B3E2-4B15-8E3C-AF56F00A2118}"/>
    <cellStyle name="60% - Accent5 3 2 2 4 2" xfId="39811" xr:uid="{1F27C6FA-65D3-448F-A65B-BAF13EFC3605}"/>
    <cellStyle name="60% - Accent5 3 2 2 5" xfId="19986" xr:uid="{DA13EFAC-52CF-4913-8B33-1FC42CC73904}"/>
    <cellStyle name="60% - Accent5 3 2 2 5 2" xfId="48663" xr:uid="{4E598C47-EDB4-45D6-9E51-12645504BBCF}"/>
    <cellStyle name="60% - Accent5 3 2 2 6" xfId="29254" xr:uid="{7C5267DD-FFF2-4940-8432-AAA5676F91A9}"/>
    <cellStyle name="60% - Accent5 3 2 3" xfId="449" xr:uid="{DC3D7517-5B31-4B6F-9109-F8FB9D8DC97D}"/>
    <cellStyle name="60% - Accent5 3 2 3 2" xfId="2403" xr:uid="{8F0AF35E-BCA5-429E-ACF1-34F46154E59D}"/>
    <cellStyle name="60% - Accent5 3 2 3 2 2" xfId="31143" xr:uid="{5972EF34-1FD8-45C3-BCC3-38E2AC2DA0BE}"/>
    <cellStyle name="60% - Accent5 3 2 3 3" xfId="6838" xr:uid="{73E89C99-0527-45F0-BC04-BB1BCFAAFE43}"/>
    <cellStyle name="60% - Accent5 3 2 3 3 2" xfId="35523" xr:uid="{132F3A34-C21D-4523-8847-EF6D565585C4}"/>
    <cellStyle name="60% - Accent5 3 2 3 4" xfId="12550" xr:uid="{FA491096-9CA5-44ED-AE42-6D9632C4BC6E}"/>
    <cellStyle name="60% - Accent5 3 2 3 4 2" xfId="41228" xr:uid="{B90583AA-91F0-42CD-B427-CF817F10134E}"/>
    <cellStyle name="60% - Accent5 3 2 3 5" xfId="21403" xr:uid="{F5CC9159-3E9C-44E7-A8ED-97E051CAE7C0}"/>
    <cellStyle name="60% - Accent5 3 2 3 5 2" xfId="50080" xr:uid="{E4D6701E-AC22-46F7-8732-F92D12E53B30}"/>
    <cellStyle name="60% - Accent5 3 2 3 6" xfId="29350" xr:uid="{18B69810-4D20-4C57-AD60-525C0587AA77}"/>
    <cellStyle name="60% - Accent5 3 2 4" xfId="568" xr:uid="{A559B3A3-9448-4AB2-BC58-3283EDEE7002}"/>
    <cellStyle name="60% - Accent5 3 2 4 2" xfId="2522" xr:uid="{78116C50-07F9-420A-87CA-F84A44020F90}"/>
    <cellStyle name="60% - Accent5 3 2 4 2 2" xfId="31262" xr:uid="{A0414433-FB7B-42B1-9070-20A0B1221134}"/>
    <cellStyle name="60% - Accent5 3 2 4 3" xfId="8255" xr:uid="{F7C31094-CA5A-49BD-9FA6-3E6A8603DA50}"/>
    <cellStyle name="60% - Accent5 3 2 4 3 2" xfId="36940" xr:uid="{8EC6F5AE-610D-461F-860D-C80983ECA5C0}"/>
    <cellStyle name="60% - Accent5 3 2 4 4" xfId="13967" xr:uid="{C08D367C-34D8-4FDB-8FF0-BA5C16BB3EF8}"/>
    <cellStyle name="60% - Accent5 3 2 4 4 2" xfId="42645" xr:uid="{E0C19B3B-EAD4-4D44-9D85-AB6D7C4A90C4}"/>
    <cellStyle name="60% - Accent5 3 2 4 5" xfId="22820" xr:uid="{AFABB308-D2A2-4424-A85C-034C75A8748F}"/>
    <cellStyle name="60% - Accent5 3 2 4 5 2" xfId="51497" xr:uid="{AF221B40-B7A9-400B-A1F8-52C4677CCE2A}"/>
    <cellStyle name="60% - Accent5 3 2 4 6" xfId="29469" xr:uid="{ECE48444-88D3-4CF9-924A-7FC61FC29DBA}"/>
    <cellStyle name="60% - Accent5 3 2 5" xfId="709" xr:uid="{DCC61D89-77B1-4378-8F40-E2044AB74CD0}"/>
    <cellStyle name="60% - Accent5 3 2 5 2" xfId="2663" xr:uid="{FEF20AF7-45B9-4FEA-8867-A83D99D2FB38}"/>
    <cellStyle name="60% - Accent5 3 2 5 2 2" xfId="31403" xr:uid="{A0CFE2C2-801D-417F-B975-63D2DB19C929}"/>
    <cellStyle name="60% - Accent5 3 2 5 3" xfId="15482" xr:uid="{C446A248-602B-4254-A5C0-944DC6172BED}"/>
    <cellStyle name="60% - Accent5 3 2 5 3 2" xfId="44160" xr:uid="{A64C4564-9AF0-426C-A0D4-10B21BAAD96E}"/>
    <cellStyle name="60% - Accent5 3 2 5 4" xfId="24335" xr:uid="{EC62DA44-7A83-43E4-ADED-2B19C0174376}"/>
    <cellStyle name="60% - Accent5 3 2 5 4 2" xfId="53012" xr:uid="{45AF13B4-2124-4AA9-9641-7BD84EB88010}"/>
    <cellStyle name="60% - Accent5 3 2 5 5" xfId="29610" xr:uid="{3DC1F5EB-AEF6-4775-ABD2-490D3D194AA1}"/>
    <cellStyle name="60% - Accent5 3 2 6" xfId="982" xr:uid="{D1EB2C25-1BD9-4E82-80E9-D67EF47D1A2C}"/>
    <cellStyle name="60% - Accent5 3 2 6 2" xfId="2936" xr:uid="{27863B2B-7C0F-45D2-93C5-277F98EB8515}"/>
    <cellStyle name="60% - Accent5 3 2 6 2 2" xfId="31676" xr:uid="{226826A7-A1D0-4B27-946A-B0A125C32417}"/>
    <cellStyle name="60% - Accent5 3 2 6 3" xfId="17041" xr:uid="{6FFA3F76-7B12-4EFC-9BBB-8E50F1F29788}"/>
    <cellStyle name="60% - Accent5 3 2 6 3 2" xfId="45719" xr:uid="{6195F3CD-9E59-4B81-9689-2B1CD5FA7F56}"/>
    <cellStyle name="60% - Accent5 3 2 6 4" xfId="25894" xr:uid="{70C32323-53D9-4AA5-96EA-6DBAF5227BA0}"/>
    <cellStyle name="60% - Accent5 3 2 6 4 2" xfId="54571" xr:uid="{0C66A3F7-018F-4BE9-8AF1-78FECBEB3904}"/>
    <cellStyle name="60% - Accent5 3 2 6 5" xfId="29883" xr:uid="{76154C8D-16CA-4713-9C66-154278497C7C}"/>
    <cellStyle name="60% - Accent5 3 2 7" xfId="1277" xr:uid="{F5AD5005-9198-4456-AE26-A68B6CDB1457}"/>
    <cellStyle name="60% - Accent5 3 2 7 2" xfId="3231" xr:uid="{2F08FCB7-9CE8-448C-B589-03F190A0E636}"/>
    <cellStyle name="60% - Accent5 3 2 7 2 2" xfId="31971" xr:uid="{3060D20B-D6C6-4BB6-B05B-B4B473A5B9E0}"/>
    <cellStyle name="60% - Accent5 3 2 7 3" xfId="27487" xr:uid="{BDFA0DA3-C46D-4172-BDCE-FF02CCC868EC}"/>
    <cellStyle name="60% - Accent5 3 2 7 3 2" xfId="56164" xr:uid="{56C65D12-73F4-4B91-AFBC-D0F0C4888C06}"/>
    <cellStyle name="60% - Accent5 3 2 7 4" xfId="30178" xr:uid="{2234B49C-4BBB-4B6F-A76D-08DBC01387C0}"/>
    <cellStyle name="60% - Accent5 3 2 8" xfId="1616" xr:uid="{256A875F-6714-4BAF-89AD-ADD02EF9C147}"/>
    <cellStyle name="60% - Accent5 3 2 8 2" xfId="3570" xr:uid="{FC92784D-16F9-4D6A-9AED-DB6258E02B85}"/>
    <cellStyle name="60% - Accent5 3 2 8 2 2" xfId="32310" xr:uid="{46779F28-E5B6-46E5-B711-4D2477EF0772}"/>
    <cellStyle name="60% - Accent5 3 2 8 3" xfId="30517" xr:uid="{0D53BB16-8CC7-48B4-8E53-0F66FFCED0F7}"/>
    <cellStyle name="60% - Accent5 3 2 9" xfId="2232" xr:uid="{0ECF7753-84FB-4332-B019-7E1917E6F82C}"/>
    <cellStyle name="60% - Accent5 3 2 9 2" xfId="30972" xr:uid="{E4F42D42-5D07-45EF-A63E-0FAE27465E75}"/>
    <cellStyle name="60% - Accent5 3 20" xfId="4466" xr:uid="{1CDAF0A4-3A2E-41AB-801F-339CC71896C0}"/>
    <cellStyle name="60% - Accent5 3 20 2" xfId="5817" xr:uid="{DDFD95DC-1B94-4D8E-966C-0FA45042EEEE}"/>
    <cellStyle name="60% - Accent5 3 20 2 2" xfId="11529" xr:uid="{A57B5725-D581-4109-BB53-9D66ED20FD99}"/>
    <cellStyle name="60% - Accent5 3 20 2 2 2" xfId="40207" xr:uid="{3C938759-377C-4F39-BB85-F76FD004CA68}"/>
    <cellStyle name="60% - Accent5 3 20 2 3" xfId="20382" xr:uid="{ECC0AEB0-90A6-4471-9EC5-B7C19B0681A7}"/>
    <cellStyle name="60% - Accent5 3 20 2 3 2" xfId="49059" xr:uid="{9C89CEA3-D760-49B4-8452-E9B8B5864DA0}"/>
    <cellStyle name="60% - Accent5 3 20 2 4" xfId="34502" xr:uid="{194AE1A0-4831-4F23-BA8A-A0B3E0D38FB8}"/>
    <cellStyle name="60% - Accent5 3 20 3" xfId="7234" xr:uid="{419ECB87-D9E0-4823-B5F5-1C5C5FFDB06D}"/>
    <cellStyle name="60% - Accent5 3 20 3 2" xfId="12946" xr:uid="{F15F76F3-319D-4B98-89D6-35BB684A45C1}"/>
    <cellStyle name="60% - Accent5 3 20 3 2 2" xfId="41624" xr:uid="{1AEA51FE-56DC-4B99-AD20-AB9082A86CE5}"/>
    <cellStyle name="60% - Accent5 3 20 3 3" xfId="21799" xr:uid="{9ECF3902-294C-4732-9963-2DD075E7B9CE}"/>
    <cellStyle name="60% - Accent5 3 20 3 3 2" xfId="50476" xr:uid="{078D4FC7-F1C7-4E3A-AE04-9C1B8135D5A6}"/>
    <cellStyle name="60% - Accent5 3 20 3 4" xfId="35919" xr:uid="{2EC58B7D-E221-4BF6-A2C6-D6D059478808}"/>
    <cellStyle name="60% - Accent5 3 20 4" xfId="8651" xr:uid="{5BF9DE89-1681-4B44-BA6E-E910B611DCD2}"/>
    <cellStyle name="60% - Accent5 3 20 4 2" xfId="14363" xr:uid="{13F960CD-E5B8-45AC-BEC0-A4E2057C32D4}"/>
    <cellStyle name="60% - Accent5 3 20 4 2 2" xfId="43041" xr:uid="{40297147-C747-4F95-9798-6DECA9EBDB99}"/>
    <cellStyle name="60% - Accent5 3 20 4 3" xfId="23216" xr:uid="{806D268F-25B5-4ED7-82C5-727F6BEA3089}"/>
    <cellStyle name="60% - Accent5 3 20 4 3 2" xfId="51893" xr:uid="{E99240C9-74B8-473F-A5EA-11B654699E5E}"/>
    <cellStyle name="60% - Accent5 3 20 4 4" xfId="37336" xr:uid="{D82C2A6C-CDAB-43AB-88E1-AFCB7E4B4BD8}"/>
    <cellStyle name="60% - Accent5 3 20 5" xfId="15878" xr:uid="{8DF9C215-044C-446F-A86A-52A67DC6A6A8}"/>
    <cellStyle name="60% - Accent5 3 20 5 2" xfId="24731" xr:uid="{ED57F3D3-9F1F-4300-B132-7F4FD717ED33}"/>
    <cellStyle name="60% - Accent5 3 20 5 2 2" xfId="53408" xr:uid="{050244E3-10EB-494F-9E97-038E749341BD}"/>
    <cellStyle name="60% - Accent5 3 20 5 3" xfId="44556" xr:uid="{9F1006D5-179F-4F10-9D5D-313886C3B676}"/>
    <cellStyle name="60% - Accent5 3 20 6" xfId="17437" xr:uid="{1BE2490B-F584-4B33-BEA2-5865E5D8D98B}"/>
    <cellStyle name="60% - Accent5 3 20 6 2" xfId="26290" xr:uid="{BE80D5C4-D173-424A-878C-F2AE356D892A}"/>
    <cellStyle name="60% - Accent5 3 20 6 2 2" xfId="54967" xr:uid="{590C55E9-F98D-4270-B88F-7B51ACBFBB2C}"/>
    <cellStyle name="60% - Accent5 3 20 6 3" xfId="46115" xr:uid="{DAE5784A-448E-434D-B4CB-A064B824B137}"/>
    <cellStyle name="60% - Accent5 3 20 7" xfId="10178" xr:uid="{FDB4071C-A14E-4C47-A3C0-E535B8511911}"/>
    <cellStyle name="60% - Accent5 3 20 7 2" xfId="27883" xr:uid="{49BDA4C5-44BE-48DB-A8E0-987AA33A5C3D}"/>
    <cellStyle name="60% - Accent5 3 20 7 2 2" xfId="56560" xr:uid="{9DE1D12B-E7FE-4A53-842D-401E8E3B2EF4}"/>
    <cellStyle name="60% - Accent5 3 20 7 3" xfId="38856" xr:uid="{068E873A-7426-4E5B-988F-3A9BF6A1C107}"/>
    <cellStyle name="60% - Accent5 3 20 8" xfId="19031" xr:uid="{84AB7F7D-BBA9-43A7-9C44-7E2BC9594F86}"/>
    <cellStyle name="60% - Accent5 3 20 8 2" xfId="47708" xr:uid="{FF7243AA-A5B5-4CA1-AB78-32A758532330}"/>
    <cellStyle name="60% - Accent5 3 20 9" xfId="33151" xr:uid="{33EDA352-B75E-4FC1-83B7-33E564FB7CDA}"/>
    <cellStyle name="60% - Accent5 3 21" xfId="4488" xr:uid="{35B3941F-4A26-4C0F-A412-5E69082BBD70}"/>
    <cellStyle name="60% - Accent5 3 21 2" xfId="5839" xr:uid="{A3CCE1C7-3E5B-416C-8DD8-B2C70B4A2A1B}"/>
    <cellStyle name="60% - Accent5 3 21 2 2" xfId="11551" xr:uid="{F56249A4-70EB-411D-8884-5B8D2F6099C7}"/>
    <cellStyle name="60% - Accent5 3 21 2 2 2" xfId="40229" xr:uid="{32064AF7-02F8-4143-A16E-53B38FC106C4}"/>
    <cellStyle name="60% - Accent5 3 21 2 3" xfId="20404" xr:uid="{76116A8E-D940-40AE-AC67-2F876411D021}"/>
    <cellStyle name="60% - Accent5 3 21 2 3 2" xfId="49081" xr:uid="{7AC1985A-C3DC-40FA-9934-9F4788ECAB4B}"/>
    <cellStyle name="60% - Accent5 3 21 2 4" xfId="34524" xr:uid="{FC1FA53A-CA65-4CC4-BAC1-DCECA87A07A8}"/>
    <cellStyle name="60% - Accent5 3 21 3" xfId="7256" xr:uid="{39FC5D9F-7876-4F55-8B7F-D32C1DAF5FF7}"/>
    <cellStyle name="60% - Accent5 3 21 3 2" xfId="12968" xr:uid="{AFC577D5-8122-482C-95EC-5DAF5A87FA65}"/>
    <cellStyle name="60% - Accent5 3 21 3 2 2" xfId="41646" xr:uid="{D6062B99-FF9D-48F4-96BE-E2B9B2E046F9}"/>
    <cellStyle name="60% - Accent5 3 21 3 3" xfId="21821" xr:uid="{A45B2A45-DC67-414E-812A-279178EDC250}"/>
    <cellStyle name="60% - Accent5 3 21 3 3 2" xfId="50498" xr:uid="{251D66DE-382F-46B6-BCEC-3FB087399F82}"/>
    <cellStyle name="60% - Accent5 3 21 3 4" xfId="35941" xr:uid="{2BB95AD4-C13F-495C-9A3A-0E4B592FC7BC}"/>
    <cellStyle name="60% - Accent5 3 21 4" xfId="8673" xr:uid="{74981789-4AA3-45D0-838C-24B5FFA0CD98}"/>
    <cellStyle name="60% - Accent5 3 21 4 2" xfId="14385" xr:uid="{095D7485-555A-4E79-9D06-5634D7B5646D}"/>
    <cellStyle name="60% - Accent5 3 21 4 2 2" xfId="43063" xr:uid="{58CEAF59-4FF0-464E-AB60-3C003C6C5728}"/>
    <cellStyle name="60% - Accent5 3 21 4 3" xfId="23238" xr:uid="{37CC101C-B123-406E-AD06-EED427D63AAD}"/>
    <cellStyle name="60% - Accent5 3 21 4 3 2" xfId="51915" xr:uid="{7A32036E-B1A0-4A9C-89A6-4754D7C4FBBB}"/>
    <cellStyle name="60% - Accent5 3 21 4 4" xfId="37358" xr:uid="{F9DFF55E-6EC9-4694-8B7E-E5965EDC079E}"/>
    <cellStyle name="60% - Accent5 3 21 5" xfId="15900" xr:uid="{22855B26-B92B-4152-950E-7A34E09A70C3}"/>
    <cellStyle name="60% - Accent5 3 21 5 2" xfId="24753" xr:uid="{6D3F581F-B345-47BA-BAB5-375BFB3B3CED}"/>
    <cellStyle name="60% - Accent5 3 21 5 2 2" xfId="53430" xr:uid="{C30F4D40-4500-4E47-830E-403911202675}"/>
    <cellStyle name="60% - Accent5 3 21 5 3" xfId="44578" xr:uid="{9F7D0367-8FE5-46EC-9BF6-804E0354DA1C}"/>
    <cellStyle name="60% - Accent5 3 21 6" xfId="17459" xr:uid="{EAF065A6-F21B-4090-98F7-C051C5699524}"/>
    <cellStyle name="60% - Accent5 3 21 6 2" xfId="26312" xr:uid="{527A0A13-1081-4C01-AF33-6C7154E36715}"/>
    <cellStyle name="60% - Accent5 3 21 6 2 2" xfId="54989" xr:uid="{06DFD783-A487-40FC-8679-57357E554C4A}"/>
    <cellStyle name="60% - Accent5 3 21 6 3" xfId="46137" xr:uid="{3CF75B0A-3C61-49BF-AEEA-3554BBC4FA8C}"/>
    <cellStyle name="60% - Accent5 3 21 7" xfId="10200" xr:uid="{A05A4EFA-2548-4C9F-8F4D-033C2409B6D0}"/>
    <cellStyle name="60% - Accent5 3 21 7 2" xfId="27905" xr:uid="{22B2A1D5-0D6A-4A47-A0D2-A870F0E7BA95}"/>
    <cellStyle name="60% - Accent5 3 21 7 2 2" xfId="56582" xr:uid="{9EEC504C-5292-4B14-A24F-6A12F14627EF}"/>
    <cellStyle name="60% - Accent5 3 21 7 3" xfId="38878" xr:uid="{8228F71A-B3A7-45B8-BC7B-0B9C7C76C8A9}"/>
    <cellStyle name="60% - Accent5 3 21 8" xfId="19053" xr:uid="{968068EB-649C-41BA-B95D-8FE4D21B51E9}"/>
    <cellStyle name="60% - Accent5 3 21 8 2" xfId="47730" xr:uid="{802AB470-C5C5-40D1-B894-58614B461F75}"/>
    <cellStyle name="60% - Accent5 3 21 9" xfId="33173" xr:uid="{381F17C2-8370-4816-8479-6C8021C7CA6E}"/>
    <cellStyle name="60% - Accent5 3 22" xfId="4510" xr:uid="{8B9EEC6F-D8D6-45BC-8652-B916D7A6580F}"/>
    <cellStyle name="60% - Accent5 3 22 2" xfId="5861" xr:uid="{BA4A1337-BAC0-4C3B-9E7A-85E16A314A8A}"/>
    <cellStyle name="60% - Accent5 3 22 2 2" xfId="11573" xr:uid="{8FBE671A-3390-4E07-AFD5-B4B8CEF6374A}"/>
    <cellStyle name="60% - Accent5 3 22 2 2 2" xfId="40251" xr:uid="{8276383E-CF91-483F-822C-767D9C5959A3}"/>
    <cellStyle name="60% - Accent5 3 22 2 3" xfId="20426" xr:uid="{580A5574-724C-457B-B938-3015A4032823}"/>
    <cellStyle name="60% - Accent5 3 22 2 3 2" xfId="49103" xr:uid="{49EA09B6-96DC-44C0-9DCB-F66D64BE00D0}"/>
    <cellStyle name="60% - Accent5 3 22 2 4" xfId="34546" xr:uid="{CAFF09A7-509D-4E8D-83AE-954CFF26791D}"/>
    <cellStyle name="60% - Accent5 3 22 3" xfId="7278" xr:uid="{31438085-603B-4091-917E-9BCED2EF562A}"/>
    <cellStyle name="60% - Accent5 3 22 3 2" xfId="12990" xr:uid="{597F893A-EABA-46BC-9823-04F15AFD7644}"/>
    <cellStyle name="60% - Accent5 3 22 3 2 2" xfId="41668" xr:uid="{037849F6-1411-4427-93BB-8EDE8AEA6E85}"/>
    <cellStyle name="60% - Accent5 3 22 3 3" xfId="21843" xr:uid="{26625D99-0105-4E74-9D5A-CD021A6B8273}"/>
    <cellStyle name="60% - Accent5 3 22 3 3 2" xfId="50520" xr:uid="{60D69BB4-2407-4EE9-90E2-B6C1604E6010}"/>
    <cellStyle name="60% - Accent5 3 22 3 4" xfId="35963" xr:uid="{5826A877-04C3-44BB-B702-647F887B757A}"/>
    <cellStyle name="60% - Accent5 3 22 4" xfId="8695" xr:uid="{23232061-A3EB-4E42-8584-8B017EB3FEBB}"/>
    <cellStyle name="60% - Accent5 3 22 4 2" xfId="14407" xr:uid="{56922075-A588-4A23-A26A-7E66589A785A}"/>
    <cellStyle name="60% - Accent5 3 22 4 2 2" xfId="43085" xr:uid="{D2CDFCE7-2DB2-4605-85E7-351347C76C96}"/>
    <cellStyle name="60% - Accent5 3 22 4 3" xfId="23260" xr:uid="{C8C14993-B992-4F8E-B792-AD0D81DCF3E7}"/>
    <cellStyle name="60% - Accent5 3 22 4 3 2" xfId="51937" xr:uid="{59922CA9-5547-43AC-B44B-DF3FFB84C2C0}"/>
    <cellStyle name="60% - Accent5 3 22 4 4" xfId="37380" xr:uid="{11E22734-6A27-4755-9F2B-53E2F6333A7A}"/>
    <cellStyle name="60% - Accent5 3 22 5" xfId="15922" xr:uid="{4FBBEA81-78ED-4943-9994-E629D22A1B17}"/>
    <cellStyle name="60% - Accent5 3 22 5 2" xfId="24775" xr:uid="{4E167ABC-0511-42E1-B957-F82EC6A74704}"/>
    <cellStyle name="60% - Accent5 3 22 5 2 2" xfId="53452" xr:uid="{C56DB3FF-695C-4E28-A300-B8137F307965}"/>
    <cellStyle name="60% - Accent5 3 22 5 3" xfId="44600" xr:uid="{5D9D1033-0291-4022-9D5B-A78FE8E4593B}"/>
    <cellStyle name="60% - Accent5 3 22 6" xfId="17481" xr:uid="{90B83618-5EEA-46DD-82ED-8B6F334BC065}"/>
    <cellStyle name="60% - Accent5 3 22 6 2" xfId="26334" xr:uid="{D2D7A574-9023-4A56-95CA-F420FCBF0906}"/>
    <cellStyle name="60% - Accent5 3 22 6 2 2" xfId="55011" xr:uid="{BB778EE9-2085-4379-823A-24E590CB95B0}"/>
    <cellStyle name="60% - Accent5 3 22 6 3" xfId="46159" xr:uid="{C0108040-2F0B-4ADD-9502-053FF13ED9E9}"/>
    <cellStyle name="60% - Accent5 3 22 7" xfId="10222" xr:uid="{15BAFF5B-4E2C-4C8E-8A50-C1E4B292372F}"/>
    <cellStyle name="60% - Accent5 3 22 7 2" xfId="27927" xr:uid="{0D9944AB-36F6-4CC0-B8F4-B318C4A36D2B}"/>
    <cellStyle name="60% - Accent5 3 22 7 2 2" xfId="56604" xr:uid="{0D286EB1-AEA4-4E2F-920B-7ACED9B46863}"/>
    <cellStyle name="60% - Accent5 3 22 7 3" xfId="38900" xr:uid="{4D8C59C8-EA48-4AB2-9BF0-B609EC6D4087}"/>
    <cellStyle name="60% - Accent5 3 22 8" xfId="19075" xr:uid="{375BEC02-5A92-4C26-A110-8CB051C57BD3}"/>
    <cellStyle name="60% - Accent5 3 22 8 2" xfId="47752" xr:uid="{0D9F297C-D582-442C-A141-0D6CE83D5C9B}"/>
    <cellStyle name="60% - Accent5 3 22 9" xfId="33195" xr:uid="{CF7C2F20-0980-414A-A5DF-98A63B8CCAEC}"/>
    <cellStyle name="60% - Accent5 3 23" xfId="4532" xr:uid="{041FDEBD-841A-4058-9B81-3A7275FBDC08}"/>
    <cellStyle name="60% - Accent5 3 23 2" xfId="5883" xr:uid="{5BC9E65B-6000-43E0-AB94-36FCA5C7D0DB}"/>
    <cellStyle name="60% - Accent5 3 23 2 2" xfId="11595" xr:uid="{92BB3B5D-3B84-4292-8A22-2EA38AFA4AB4}"/>
    <cellStyle name="60% - Accent5 3 23 2 2 2" xfId="40273" xr:uid="{8B7E9CC9-2321-4626-A863-F9B8D7914FC7}"/>
    <cellStyle name="60% - Accent5 3 23 2 3" xfId="20448" xr:uid="{C3253C69-C992-4EC5-93D4-856F05F93341}"/>
    <cellStyle name="60% - Accent5 3 23 2 3 2" xfId="49125" xr:uid="{72DBDB94-C642-4872-B9FD-BBB6272A4423}"/>
    <cellStyle name="60% - Accent5 3 23 2 4" xfId="34568" xr:uid="{514E8D84-4B51-4216-BF2B-19F03909DF9A}"/>
    <cellStyle name="60% - Accent5 3 23 3" xfId="7300" xr:uid="{20A1A9AA-27BB-47DE-AA08-708E9196CEE2}"/>
    <cellStyle name="60% - Accent5 3 23 3 2" xfId="13012" xr:uid="{FB7F9386-C64E-49D4-89CC-80FA86C94C2D}"/>
    <cellStyle name="60% - Accent5 3 23 3 2 2" xfId="41690" xr:uid="{A8392932-ECC7-41EC-8898-50401187F90A}"/>
    <cellStyle name="60% - Accent5 3 23 3 3" xfId="21865" xr:uid="{A02D1B24-FA06-443E-9287-7C18ADD36152}"/>
    <cellStyle name="60% - Accent5 3 23 3 3 2" xfId="50542" xr:uid="{F6D39229-BFF2-46BE-B928-B4A2D2AD1C02}"/>
    <cellStyle name="60% - Accent5 3 23 3 4" xfId="35985" xr:uid="{14C29E63-8ADD-4DC3-9C79-ECF563115EEB}"/>
    <cellStyle name="60% - Accent5 3 23 4" xfId="8717" xr:uid="{7F6C7FE2-13E7-4AE0-B45C-F79B63481A3C}"/>
    <cellStyle name="60% - Accent5 3 23 4 2" xfId="14429" xr:uid="{49314374-2077-4B4E-B2F3-447206B2DA08}"/>
    <cellStyle name="60% - Accent5 3 23 4 2 2" xfId="43107" xr:uid="{2B10970F-426E-45F1-88E7-CC6C281C0F50}"/>
    <cellStyle name="60% - Accent5 3 23 4 3" xfId="23282" xr:uid="{3C64FE01-5906-4111-8F0D-D5AEDC84F620}"/>
    <cellStyle name="60% - Accent5 3 23 4 3 2" xfId="51959" xr:uid="{6C38F3D5-AEB1-4FF3-A670-0877A8BE068C}"/>
    <cellStyle name="60% - Accent5 3 23 4 4" xfId="37402" xr:uid="{E1458041-22D2-4D96-89B4-BA051435462B}"/>
    <cellStyle name="60% - Accent5 3 23 5" xfId="15944" xr:uid="{54A43AE1-FBE3-4558-B475-09D4D657915D}"/>
    <cellStyle name="60% - Accent5 3 23 5 2" xfId="24797" xr:uid="{DAFC99D3-EC30-4C5D-80A5-ADE0597C6063}"/>
    <cellStyle name="60% - Accent5 3 23 5 2 2" xfId="53474" xr:uid="{5FA45AE0-F820-4F24-AC58-36B3C5B611B1}"/>
    <cellStyle name="60% - Accent5 3 23 5 3" xfId="44622" xr:uid="{68A1C216-488B-4C32-99C8-330ABD2E65C8}"/>
    <cellStyle name="60% - Accent5 3 23 6" xfId="17503" xr:uid="{75323339-AC06-4BE0-8674-E661C22CE639}"/>
    <cellStyle name="60% - Accent5 3 23 6 2" xfId="26356" xr:uid="{F8EF4C25-CD06-40FB-A78B-9360E1842CD0}"/>
    <cellStyle name="60% - Accent5 3 23 6 2 2" xfId="55033" xr:uid="{2C2BDC77-66EE-4138-95D1-EAF57AA499F1}"/>
    <cellStyle name="60% - Accent5 3 23 6 3" xfId="46181" xr:uid="{0252D22C-4B26-41E3-B801-F306787FCA9D}"/>
    <cellStyle name="60% - Accent5 3 23 7" xfId="10244" xr:uid="{F5DE5A8B-A07E-422A-B640-681549DA140A}"/>
    <cellStyle name="60% - Accent5 3 23 7 2" xfId="27949" xr:uid="{7E80924C-1F75-489E-842C-569486C2F526}"/>
    <cellStyle name="60% - Accent5 3 23 7 2 2" xfId="56626" xr:uid="{8C4A7ACB-14B7-4971-9AF9-E4AA27F3408D}"/>
    <cellStyle name="60% - Accent5 3 23 7 3" xfId="38922" xr:uid="{5B23FB92-7014-4182-A0BC-64CFEC717AFF}"/>
    <cellStyle name="60% - Accent5 3 23 8" xfId="19097" xr:uid="{42F90DCD-FB91-4923-8234-F2F9F1C13A0A}"/>
    <cellStyle name="60% - Accent5 3 23 8 2" xfId="47774" xr:uid="{1FCEE82A-1B36-4F40-ADA6-D30017776AB3}"/>
    <cellStyle name="60% - Accent5 3 23 9" xfId="33217" xr:uid="{AF6A7969-6D11-4B2E-B993-BBC770737CEE}"/>
    <cellStyle name="60% - Accent5 3 24" xfId="4554" xr:uid="{04A40AC8-8F2A-4A02-949A-0E729C8096BF}"/>
    <cellStyle name="60% - Accent5 3 24 2" xfId="5905" xr:uid="{02551831-CEF4-4E4C-8A07-9905349E8CE1}"/>
    <cellStyle name="60% - Accent5 3 24 2 2" xfId="11617" xr:uid="{6BFFB620-C550-479F-875C-99C852BF3ACF}"/>
    <cellStyle name="60% - Accent5 3 24 2 2 2" xfId="40295" xr:uid="{2761D8A7-0296-4E38-A191-878ACDC9E302}"/>
    <cellStyle name="60% - Accent5 3 24 2 3" xfId="20470" xr:uid="{6E81821C-2B79-4F22-946E-F26DC18DADA7}"/>
    <cellStyle name="60% - Accent5 3 24 2 3 2" xfId="49147" xr:uid="{237F99FF-1F30-48B0-A3BE-110182E39A5E}"/>
    <cellStyle name="60% - Accent5 3 24 2 4" xfId="34590" xr:uid="{6E0E44A1-B170-4694-9B62-F010A9460BB3}"/>
    <cellStyle name="60% - Accent5 3 24 3" xfId="7322" xr:uid="{3A5468F0-BCD1-4E18-AE84-08C7976E48F0}"/>
    <cellStyle name="60% - Accent5 3 24 3 2" xfId="13034" xr:uid="{64945EF7-210D-40F5-8C13-368F29EED27B}"/>
    <cellStyle name="60% - Accent5 3 24 3 2 2" xfId="41712" xr:uid="{27F4754E-85C6-4D7C-9D84-AE82D4B4F545}"/>
    <cellStyle name="60% - Accent5 3 24 3 3" xfId="21887" xr:uid="{C7011FA7-C1C2-4140-9622-7A3D75A50FFD}"/>
    <cellStyle name="60% - Accent5 3 24 3 3 2" xfId="50564" xr:uid="{440477FC-FFD9-4F04-BB80-4CE99EBE2720}"/>
    <cellStyle name="60% - Accent5 3 24 3 4" xfId="36007" xr:uid="{B307DE0E-07BA-42B6-BE2D-230E46A49D9F}"/>
    <cellStyle name="60% - Accent5 3 24 4" xfId="8739" xr:uid="{2880C4BE-8DE2-45B0-89B8-7EE859AB30DD}"/>
    <cellStyle name="60% - Accent5 3 24 4 2" xfId="14451" xr:uid="{16D3CEFF-639F-47A0-B7D6-FC2B24CBAC39}"/>
    <cellStyle name="60% - Accent5 3 24 4 2 2" xfId="43129" xr:uid="{35B7B66E-F118-4F16-B6D0-AF8AC78B4274}"/>
    <cellStyle name="60% - Accent5 3 24 4 3" xfId="23304" xr:uid="{DA273AEE-8BFB-4618-92BE-438DD8E6038C}"/>
    <cellStyle name="60% - Accent5 3 24 4 3 2" xfId="51981" xr:uid="{17AFADBB-6E5C-49CB-9FD4-EC775E7B0BCC}"/>
    <cellStyle name="60% - Accent5 3 24 4 4" xfId="37424" xr:uid="{86C2CE78-1970-435E-B89E-BFBEC812E237}"/>
    <cellStyle name="60% - Accent5 3 24 5" xfId="15966" xr:uid="{01A56083-5961-4826-B3A9-0A5E58994478}"/>
    <cellStyle name="60% - Accent5 3 24 5 2" xfId="24819" xr:uid="{A24049F4-16C7-4C51-97E9-CD42EC87EF94}"/>
    <cellStyle name="60% - Accent5 3 24 5 2 2" xfId="53496" xr:uid="{40F53532-3D81-45B1-B5D4-037BDDB70224}"/>
    <cellStyle name="60% - Accent5 3 24 5 3" xfId="44644" xr:uid="{B1A8A8C1-89BA-4338-9420-493B443A8622}"/>
    <cellStyle name="60% - Accent5 3 24 6" xfId="17525" xr:uid="{060A60B0-5861-4ED8-AA2D-25574ADB0121}"/>
    <cellStyle name="60% - Accent5 3 24 6 2" xfId="26378" xr:uid="{C6BD341A-206A-4786-832F-501FFE65762E}"/>
    <cellStyle name="60% - Accent5 3 24 6 2 2" xfId="55055" xr:uid="{F62CB349-5CC1-4EA5-9761-541E61D5E80F}"/>
    <cellStyle name="60% - Accent5 3 24 6 3" xfId="46203" xr:uid="{9AE062C0-1928-411E-BAD9-04DE69CA5F7E}"/>
    <cellStyle name="60% - Accent5 3 24 7" xfId="10266" xr:uid="{B5F3788F-6AB4-4C25-95D1-27CDA074A490}"/>
    <cellStyle name="60% - Accent5 3 24 7 2" xfId="27971" xr:uid="{50DB2FB3-4050-46FD-A9A8-66B2A3DDA01F}"/>
    <cellStyle name="60% - Accent5 3 24 7 2 2" xfId="56648" xr:uid="{CC532DCD-8C84-4BD9-9119-63045BBF3671}"/>
    <cellStyle name="60% - Accent5 3 24 7 3" xfId="38944" xr:uid="{6E94CCE3-8C87-4C30-9D77-1057CCC0BCFC}"/>
    <cellStyle name="60% - Accent5 3 24 8" xfId="19119" xr:uid="{DBA4448F-773E-412F-9D2B-57FA0ED8608A}"/>
    <cellStyle name="60% - Accent5 3 24 8 2" xfId="47796" xr:uid="{6A4D30A0-6F96-4404-9266-6C6D1FFC3E61}"/>
    <cellStyle name="60% - Accent5 3 24 9" xfId="33239" xr:uid="{B45D14CA-4A3E-4DE8-BCBA-C3E5F9C92AE7}"/>
    <cellStyle name="60% - Accent5 3 25" xfId="4576" xr:uid="{91C9A552-EC8B-4AA8-AC00-BA608369B442}"/>
    <cellStyle name="60% - Accent5 3 25 2" xfId="5927" xr:uid="{5522D13E-4788-466A-BE1B-39C7EFEB487F}"/>
    <cellStyle name="60% - Accent5 3 25 2 2" xfId="11639" xr:uid="{BA06815D-4DAE-477C-B96A-7DD8032C1FCA}"/>
    <cellStyle name="60% - Accent5 3 25 2 2 2" xfId="40317" xr:uid="{65911A25-5702-493A-A045-77AAE1BD432D}"/>
    <cellStyle name="60% - Accent5 3 25 2 3" xfId="20492" xr:uid="{65F3B52A-5A95-4948-BABC-5D1B1C667868}"/>
    <cellStyle name="60% - Accent5 3 25 2 3 2" xfId="49169" xr:uid="{C519A9CE-BB7B-4F72-9ABA-A86FC68CA029}"/>
    <cellStyle name="60% - Accent5 3 25 2 4" xfId="34612" xr:uid="{30CE1C7D-8A0F-4E8D-BB07-82906B9EB380}"/>
    <cellStyle name="60% - Accent5 3 25 3" xfId="7344" xr:uid="{CB3BF740-C28E-45D2-AF51-31EAE7A9D01F}"/>
    <cellStyle name="60% - Accent5 3 25 3 2" xfId="13056" xr:uid="{9E4CF6FE-0BC5-4DD9-B261-F5E914BC46FD}"/>
    <cellStyle name="60% - Accent5 3 25 3 2 2" xfId="41734" xr:uid="{EF671278-AAAE-477B-A328-D9DE76A0B276}"/>
    <cellStyle name="60% - Accent5 3 25 3 3" xfId="21909" xr:uid="{477B36F5-E88C-431B-8880-45685C16ECC0}"/>
    <cellStyle name="60% - Accent5 3 25 3 3 2" xfId="50586" xr:uid="{83FB4380-9EE3-4CE5-9356-83B4F5B11B93}"/>
    <cellStyle name="60% - Accent5 3 25 3 4" xfId="36029" xr:uid="{C808EA18-04B4-4192-AA6A-9F81BDD584BB}"/>
    <cellStyle name="60% - Accent5 3 25 4" xfId="8761" xr:uid="{B9325874-046F-4B9C-822B-714231C037DE}"/>
    <cellStyle name="60% - Accent5 3 25 4 2" xfId="14473" xr:uid="{3F80CF38-4216-4FC6-9077-C5A83471B7BF}"/>
    <cellStyle name="60% - Accent5 3 25 4 2 2" xfId="43151" xr:uid="{6C8B4ED4-B754-4C9B-95A5-A846F722E145}"/>
    <cellStyle name="60% - Accent5 3 25 4 3" xfId="23326" xr:uid="{93B1EE34-F4CF-4A19-A2D9-CFBDF42CB397}"/>
    <cellStyle name="60% - Accent5 3 25 4 3 2" xfId="52003" xr:uid="{61BD519D-9A1D-4ADC-B655-0DFFC2A6AD5D}"/>
    <cellStyle name="60% - Accent5 3 25 4 4" xfId="37446" xr:uid="{A09EC68B-4466-48EB-AA9C-D9011A8AB50A}"/>
    <cellStyle name="60% - Accent5 3 25 5" xfId="15988" xr:uid="{FA071EC9-1360-4535-863A-5BCE5B6B05E5}"/>
    <cellStyle name="60% - Accent5 3 25 5 2" xfId="24841" xr:uid="{2C405ACF-1CC2-489F-B959-8D97A2D2302C}"/>
    <cellStyle name="60% - Accent5 3 25 5 2 2" xfId="53518" xr:uid="{62C21544-0A12-4459-85C3-5E04193E9F87}"/>
    <cellStyle name="60% - Accent5 3 25 5 3" xfId="44666" xr:uid="{3625D141-F2FA-4F5A-A91A-BD766F6A7378}"/>
    <cellStyle name="60% - Accent5 3 25 6" xfId="17547" xr:uid="{9470B1F3-4843-41BA-A44D-EC9324D33E93}"/>
    <cellStyle name="60% - Accent5 3 25 6 2" xfId="26400" xr:uid="{D4847D9B-BEC9-4275-8B32-1BF1423E97F1}"/>
    <cellStyle name="60% - Accent5 3 25 6 2 2" xfId="55077" xr:uid="{E3320C92-D410-4429-992A-05A2AA817B22}"/>
    <cellStyle name="60% - Accent5 3 25 6 3" xfId="46225" xr:uid="{993A9014-0789-428B-AA1D-8F24A8749D64}"/>
    <cellStyle name="60% - Accent5 3 25 7" xfId="10288" xr:uid="{B8524D0F-4983-4FEB-BB47-6C9273172DF5}"/>
    <cellStyle name="60% - Accent5 3 25 7 2" xfId="27993" xr:uid="{DD5D1338-BE04-41A3-B4BA-7F790D96CE5F}"/>
    <cellStyle name="60% - Accent5 3 25 7 2 2" xfId="56670" xr:uid="{18DC6812-BB85-4CF1-A100-3560B1FAE70E}"/>
    <cellStyle name="60% - Accent5 3 25 7 3" xfId="38966" xr:uid="{EC32A1AF-E55D-428A-A599-CE5AD7A4AF3E}"/>
    <cellStyle name="60% - Accent5 3 25 8" xfId="19141" xr:uid="{15A6AED0-43FF-4AA7-800B-78F9079A53BA}"/>
    <cellStyle name="60% - Accent5 3 25 8 2" xfId="47818" xr:uid="{8A5429F4-079D-4061-A37D-7160DD361B32}"/>
    <cellStyle name="60% - Accent5 3 25 9" xfId="33261" xr:uid="{55630FFD-CF01-42E1-A71D-BF6DBE86B099}"/>
    <cellStyle name="60% - Accent5 3 26" xfId="4598" xr:uid="{9A606C56-2B07-44D3-A063-41E8A290E968}"/>
    <cellStyle name="60% - Accent5 3 26 2" xfId="5949" xr:uid="{2E5A86F0-FD5A-48B6-9AC1-C7DC9A96EDD3}"/>
    <cellStyle name="60% - Accent5 3 26 2 2" xfId="11661" xr:uid="{3BF1D6BE-762A-41E6-A8AA-74AD8BFDD001}"/>
    <cellStyle name="60% - Accent5 3 26 2 2 2" xfId="40339" xr:uid="{F199F2DB-F135-46C2-A47C-BDBD8E568A76}"/>
    <cellStyle name="60% - Accent5 3 26 2 3" xfId="20514" xr:uid="{4CF9FBAB-408B-46B7-B162-CA1B684F605B}"/>
    <cellStyle name="60% - Accent5 3 26 2 3 2" xfId="49191" xr:uid="{4C4B7B51-9A78-40E5-B46B-265A541385F4}"/>
    <cellStyle name="60% - Accent5 3 26 2 4" xfId="34634" xr:uid="{4ECBC418-387D-4AE3-9CB4-BF0BD23327D1}"/>
    <cellStyle name="60% - Accent5 3 26 3" xfId="7366" xr:uid="{66C2F554-2C31-4B1D-AF20-687B9A0AF986}"/>
    <cellStyle name="60% - Accent5 3 26 3 2" xfId="13078" xr:uid="{D3352954-8908-426A-BDEA-651876A59E95}"/>
    <cellStyle name="60% - Accent5 3 26 3 2 2" xfId="41756" xr:uid="{C4D0EC70-B620-4C12-A20C-C9355EB874F1}"/>
    <cellStyle name="60% - Accent5 3 26 3 3" xfId="21931" xr:uid="{3D85524C-BD8A-48C2-92EB-FAB9D7F115DF}"/>
    <cellStyle name="60% - Accent5 3 26 3 3 2" xfId="50608" xr:uid="{44FEFAD2-1C25-4BA8-B273-AA8B4EA6C55B}"/>
    <cellStyle name="60% - Accent5 3 26 3 4" xfId="36051" xr:uid="{F88C51FB-F34D-4D78-93F0-E8CB02DC2407}"/>
    <cellStyle name="60% - Accent5 3 26 4" xfId="8783" xr:uid="{D5229B33-776A-4D67-B04F-228655B772CE}"/>
    <cellStyle name="60% - Accent5 3 26 4 2" xfId="14495" xr:uid="{9610D2DF-CDAE-4FBA-93E1-9B1E5EE85C0C}"/>
    <cellStyle name="60% - Accent5 3 26 4 2 2" xfId="43173" xr:uid="{F5EAF55E-76D3-468D-9D2B-7292B4CB27D9}"/>
    <cellStyle name="60% - Accent5 3 26 4 3" xfId="23348" xr:uid="{4051786F-330E-4D55-BA39-E3377D619B3E}"/>
    <cellStyle name="60% - Accent5 3 26 4 3 2" xfId="52025" xr:uid="{97F0205B-5807-4AE9-98DB-C20409998D3A}"/>
    <cellStyle name="60% - Accent5 3 26 4 4" xfId="37468" xr:uid="{565DF6AE-FF27-42A8-A560-783B9E650008}"/>
    <cellStyle name="60% - Accent5 3 26 5" xfId="16010" xr:uid="{C56DD156-A42E-4832-A3A9-1EB66BC7A4ED}"/>
    <cellStyle name="60% - Accent5 3 26 5 2" xfId="24863" xr:uid="{6D861FEC-BB9D-4208-B43C-84809A9A22DD}"/>
    <cellStyle name="60% - Accent5 3 26 5 2 2" xfId="53540" xr:uid="{35EE0B30-7446-471B-9899-18341493174E}"/>
    <cellStyle name="60% - Accent5 3 26 5 3" xfId="44688" xr:uid="{FCE2D868-9126-4274-8DE9-8BF8246B9C6C}"/>
    <cellStyle name="60% - Accent5 3 26 6" xfId="17569" xr:uid="{FEFC9257-1649-471A-A0B4-A016976D57E9}"/>
    <cellStyle name="60% - Accent5 3 26 6 2" xfId="26422" xr:uid="{2BAA36B1-4383-4068-800D-390C8B839CE9}"/>
    <cellStyle name="60% - Accent5 3 26 6 2 2" xfId="55099" xr:uid="{DC1B4DF6-389C-4FCE-AC8F-706484373A06}"/>
    <cellStyle name="60% - Accent5 3 26 6 3" xfId="46247" xr:uid="{BF49AC7C-8C11-40D6-B058-E7BD053E9026}"/>
    <cellStyle name="60% - Accent5 3 26 7" xfId="10310" xr:uid="{7494E1BD-3068-4FA1-8712-EFEFE5224C21}"/>
    <cellStyle name="60% - Accent5 3 26 7 2" xfId="28015" xr:uid="{9C7B2018-367E-450C-945D-3333AC0712F1}"/>
    <cellStyle name="60% - Accent5 3 26 7 2 2" xfId="56692" xr:uid="{33D55DB2-D025-4C43-85C4-A82A34A3BC05}"/>
    <cellStyle name="60% - Accent5 3 26 7 3" xfId="38988" xr:uid="{88511ABD-9EF7-4486-B50B-D6199FD9AEF7}"/>
    <cellStyle name="60% - Accent5 3 26 8" xfId="19163" xr:uid="{FEBF0BE4-1C55-459C-B5D7-E99C725448AB}"/>
    <cellStyle name="60% - Accent5 3 26 8 2" xfId="47840" xr:uid="{F5253B09-9F3F-4A79-81B2-DD027C4011ED}"/>
    <cellStyle name="60% - Accent5 3 26 9" xfId="33283" xr:uid="{7FA65DBF-8246-47A7-8FD8-F2B36BD12402}"/>
    <cellStyle name="60% - Accent5 3 27" xfId="4620" xr:uid="{D396F569-97BA-4BC7-8D4C-1D9FF23C6A5F}"/>
    <cellStyle name="60% - Accent5 3 27 2" xfId="5971" xr:uid="{991BEEDD-EEBB-4642-B1F7-EC6EE08A830B}"/>
    <cellStyle name="60% - Accent5 3 27 2 2" xfId="11683" xr:uid="{796ED4D0-A193-4C49-AE08-854BC2057A27}"/>
    <cellStyle name="60% - Accent5 3 27 2 2 2" xfId="40361" xr:uid="{C30EA7DE-0298-4695-9E67-ED3313F35AA4}"/>
    <cellStyle name="60% - Accent5 3 27 2 3" xfId="20536" xr:uid="{021CA167-3FDF-4DB0-B330-F49DD68B2494}"/>
    <cellStyle name="60% - Accent5 3 27 2 3 2" xfId="49213" xr:uid="{DD374C57-2395-47BB-84E5-00D5BCDB5725}"/>
    <cellStyle name="60% - Accent5 3 27 2 4" xfId="34656" xr:uid="{8DAFF89B-6EF7-438A-BBE3-43ED013ACA2A}"/>
    <cellStyle name="60% - Accent5 3 27 3" xfId="7388" xr:uid="{103E2D24-725F-4FF5-B0E4-6F2F38C87B12}"/>
    <cellStyle name="60% - Accent5 3 27 3 2" xfId="13100" xr:uid="{F68B3CAC-2DB9-4489-BCE9-4F11E56AC292}"/>
    <cellStyle name="60% - Accent5 3 27 3 2 2" xfId="41778" xr:uid="{0B081969-21EA-426D-8852-322EE039BF93}"/>
    <cellStyle name="60% - Accent5 3 27 3 3" xfId="21953" xr:uid="{C133DA9B-C6B4-4315-ACFE-804A75973C65}"/>
    <cellStyle name="60% - Accent5 3 27 3 3 2" xfId="50630" xr:uid="{85CBEECC-0BC6-4275-B93C-DCBBF0377809}"/>
    <cellStyle name="60% - Accent5 3 27 3 4" xfId="36073" xr:uid="{3DB37C07-EC65-4EDB-86B1-A722D27CB011}"/>
    <cellStyle name="60% - Accent5 3 27 4" xfId="8805" xr:uid="{F782659B-D423-41DF-8400-E16B0774270F}"/>
    <cellStyle name="60% - Accent5 3 27 4 2" xfId="14517" xr:uid="{450541EB-3344-4860-BDE5-BE989EF47D70}"/>
    <cellStyle name="60% - Accent5 3 27 4 2 2" xfId="43195" xr:uid="{339E6C1D-FB35-41BD-848F-27B4FD038BE7}"/>
    <cellStyle name="60% - Accent5 3 27 4 3" xfId="23370" xr:uid="{71157F92-D4BC-4F16-943F-C097BE244130}"/>
    <cellStyle name="60% - Accent5 3 27 4 3 2" xfId="52047" xr:uid="{1CE5C345-6C45-49DF-856B-6A18148ADA61}"/>
    <cellStyle name="60% - Accent5 3 27 4 4" xfId="37490" xr:uid="{1A0316C6-9D1D-4C3B-B4FF-3AD726969B06}"/>
    <cellStyle name="60% - Accent5 3 27 5" xfId="16032" xr:uid="{76146CB5-0781-460C-838F-C80C79B76B2A}"/>
    <cellStyle name="60% - Accent5 3 27 5 2" xfId="24885" xr:uid="{F06EDA78-C5F0-424F-B279-C67D3CC6316F}"/>
    <cellStyle name="60% - Accent5 3 27 5 2 2" xfId="53562" xr:uid="{7E91AFBD-51CF-4D70-BBAD-25D0CD629B20}"/>
    <cellStyle name="60% - Accent5 3 27 5 3" xfId="44710" xr:uid="{93F27967-CACF-4C55-BAFA-A614B85DDE01}"/>
    <cellStyle name="60% - Accent5 3 27 6" xfId="17591" xr:uid="{AAF4A740-CE40-4436-93A2-3CA043F8FFDA}"/>
    <cellStyle name="60% - Accent5 3 27 6 2" xfId="26444" xr:uid="{F3E68E98-6A87-4753-9B78-FAE3CFA52F4C}"/>
    <cellStyle name="60% - Accent5 3 27 6 2 2" xfId="55121" xr:uid="{6C797F86-E69A-46AA-9638-A7DFE4C7F7B8}"/>
    <cellStyle name="60% - Accent5 3 27 6 3" xfId="46269" xr:uid="{D4BC7FA6-C09C-4E5D-93BB-BA43869EC7E3}"/>
    <cellStyle name="60% - Accent5 3 27 7" xfId="10332" xr:uid="{CF9FB0D8-16E5-4E03-B9B7-DC94E13A25B0}"/>
    <cellStyle name="60% - Accent5 3 27 7 2" xfId="28037" xr:uid="{D4FFF7B4-CCCF-4172-A54A-CE3B1467C9EC}"/>
    <cellStyle name="60% - Accent5 3 27 7 2 2" xfId="56714" xr:uid="{0AA1BE31-0FB0-4465-8959-064A0854783F}"/>
    <cellStyle name="60% - Accent5 3 27 7 3" xfId="39010" xr:uid="{D89F282A-575D-4B6A-BDDA-5CB7B3563A57}"/>
    <cellStyle name="60% - Accent5 3 27 8" xfId="19185" xr:uid="{015BF723-909F-496B-934A-418C80A2E291}"/>
    <cellStyle name="60% - Accent5 3 27 8 2" xfId="47862" xr:uid="{0A363769-64CC-4CE0-A846-5352EB9C4B15}"/>
    <cellStyle name="60% - Accent5 3 27 9" xfId="33305" xr:uid="{5B4213EC-B8C7-4786-884E-C142F686AA36}"/>
    <cellStyle name="60% - Accent5 3 28" xfId="4642" xr:uid="{E46B3E69-EDF5-4C79-B455-93EE1A65251F}"/>
    <cellStyle name="60% - Accent5 3 28 2" xfId="5993" xr:uid="{A0CA3A68-ED7F-49BB-831B-D67787A80F17}"/>
    <cellStyle name="60% - Accent5 3 28 2 2" xfId="11705" xr:uid="{0245F846-1B31-4685-9220-44DA13039EB3}"/>
    <cellStyle name="60% - Accent5 3 28 2 2 2" xfId="40383" xr:uid="{E483D833-EB5F-476D-A8ED-EA03E183AF88}"/>
    <cellStyle name="60% - Accent5 3 28 2 3" xfId="20558" xr:uid="{058E7651-8B98-4536-8A88-39863E1C7E2B}"/>
    <cellStyle name="60% - Accent5 3 28 2 3 2" xfId="49235" xr:uid="{1C709376-32FD-4D19-8CC4-DF5C9E4C7AA9}"/>
    <cellStyle name="60% - Accent5 3 28 2 4" xfId="34678" xr:uid="{9C10D48B-F3F5-4948-967A-636A36598162}"/>
    <cellStyle name="60% - Accent5 3 28 3" xfId="7410" xr:uid="{40F23F64-09BD-4F71-944C-F9475DFF7790}"/>
    <cellStyle name="60% - Accent5 3 28 3 2" xfId="13122" xr:uid="{3FD208E7-AB99-4507-BDB7-A1701724A4BF}"/>
    <cellStyle name="60% - Accent5 3 28 3 2 2" xfId="41800" xr:uid="{CC317A68-1CAF-4CCA-B010-C9D95C981EEC}"/>
    <cellStyle name="60% - Accent5 3 28 3 3" xfId="21975" xr:uid="{9C41E2CE-A745-40F4-A9D8-2CDE85CDC441}"/>
    <cellStyle name="60% - Accent5 3 28 3 3 2" xfId="50652" xr:uid="{1193BA21-CE50-4121-B80D-ABE8BB12FDBF}"/>
    <cellStyle name="60% - Accent5 3 28 3 4" xfId="36095" xr:uid="{594AE3E9-8A0D-4E66-8D23-BE1857D5F7E6}"/>
    <cellStyle name="60% - Accent5 3 28 4" xfId="8827" xr:uid="{3810F381-E0DC-4468-A1A9-5C44BEF5A082}"/>
    <cellStyle name="60% - Accent5 3 28 4 2" xfId="14539" xr:uid="{775954E1-7F29-4BEF-BBAA-241008AC0747}"/>
    <cellStyle name="60% - Accent5 3 28 4 2 2" xfId="43217" xr:uid="{DC06948C-8F50-4B3B-B74D-97BB4BC63247}"/>
    <cellStyle name="60% - Accent5 3 28 4 3" xfId="23392" xr:uid="{5CD579A8-4162-4CEB-BF60-B0D693DE82E6}"/>
    <cellStyle name="60% - Accent5 3 28 4 3 2" xfId="52069" xr:uid="{8FB41204-867B-442A-A598-F2B7D4495791}"/>
    <cellStyle name="60% - Accent5 3 28 4 4" xfId="37512" xr:uid="{406CC370-D8AD-41D2-9E16-04D649AFDE89}"/>
    <cellStyle name="60% - Accent5 3 28 5" xfId="16054" xr:uid="{F7DE920B-D178-4DD8-A975-483698FE875C}"/>
    <cellStyle name="60% - Accent5 3 28 5 2" xfId="24907" xr:uid="{975A4B99-A215-41AD-AD60-D309CA85E1C9}"/>
    <cellStyle name="60% - Accent5 3 28 5 2 2" xfId="53584" xr:uid="{64E2E901-89C4-4AE1-940A-EAAB60F29EB4}"/>
    <cellStyle name="60% - Accent5 3 28 5 3" xfId="44732" xr:uid="{00CB48F3-A09F-4B9A-9B5D-B2402E6BC84E}"/>
    <cellStyle name="60% - Accent5 3 28 6" xfId="17613" xr:uid="{4273DBB3-6B86-444F-AAE0-E0B7AD4D5E47}"/>
    <cellStyle name="60% - Accent5 3 28 6 2" xfId="26466" xr:uid="{9FC0BEC2-926C-4366-83D1-0E627443E8A7}"/>
    <cellStyle name="60% - Accent5 3 28 6 2 2" xfId="55143" xr:uid="{703A8148-CBBC-4BDE-B98D-E792EF52D7F5}"/>
    <cellStyle name="60% - Accent5 3 28 6 3" xfId="46291" xr:uid="{0175BF07-1F07-40F9-A10D-38CF521FF5C0}"/>
    <cellStyle name="60% - Accent5 3 28 7" xfId="10354" xr:uid="{F607CAB3-7CAC-4312-B5AD-35590D74846B}"/>
    <cellStyle name="60% - Accent5 3 28 7 2" xfId="28059" xr:uid="{D2022283-DDB7-4B29-8894-D78039FEA5D5}"/>
    <cellStyle name="60% - Accent5 3 28 7 2 2" xfId="56736" xr:uid="{C178786B-9339-4CC3-B7E4-D6AFA64B47F8}"/>
    <cellStyle name="60% - Accent5 3 28 7 3" xfId="39032" xr:uid="{7147E16B-B6D7-400A-82E8-BF16E46402CE}"/>
    <cellStyle name="60% - Accent5 3 28 8" xfId="19207" xr:uid="{5427642E-7BE4-4E8C-9BBF-9EFDF1EB76CA}"/>
    <cellStyle name="60% - Accent5 3 28 8 2" xfId="47884" xr:uid="{8443AF66-C533-47ED-83D4-2C7E51DEA70A}"/>
    <cellStyle name="60% - Accent5 3 28 9" xfId="33327" xr:uid="{49F429E6-F044-4CE5-AB0B-12A71252F0A4}"/>
    <cellStyle name="60% - Accent5 3 29" xfId="4664" xr:uid="{88D72925-812E-4755-9949-9722AACD6609}"/>
    <cellStyle name="60% - Accent5 3 29 2" xfId="6015" xr:uid="{72D3ADAB-25B6-4389-9D8C-575D7E22C4FB}"/>
    <cellStyle name="60% - Accent5 3 29 2 2" xfId="11727" xr:uid="{9335B4E9-D58B-4408-B62E-4269FC52B155}"/>
    <cellStyle name="60% - Accent5 3 29 2 2 2" xfId="40405" xr:uid="{F77DD476-3FFD-4759-899C-D06209C30DAF}"/>
    <cellStyle name="60% - Accent5 3 29 2 3" xfId="20580" xr:uid="{99A1FF40-354F-42F9-B6CF-44FA073C366A}"/>
    <cellStyle name="60% - Accent5 3 29 2 3 2" xfId="49257" xr:uid="{F82FE844-F762-483A-8BB5-ABA322A59B0E}"/>
    <cellStyle name="60% - Accent5 3 29 2 4" xfId="34700" xr:uid="{FEA0AF61-EC2E-4351-9DB8-B94CE7E20735}"/>
    <cellStyle name="60% - Accent5 3 29 3" xfId="7432" xr:uid="{26F8C6A1-F66B-4889-A9B7-A7414C743F15}"/>
    <cellStyle name="60% - Accent5 3 29 3 2" xfId="13144" xr:uid="{4C7B115F-B63B-47B7-AD88-1DFB6F24927B}"/>
    <cellStyle name="60% - Accent5 3 29 3 2 2" xfId="41822" xr:uid="{25B7A7DE-66E3-4CF8-B8DE-DA62558EFDDC}"/>
    <cellStyle name="60% - Accent5 3 29 3 3" xfId="21997" xr:uid="{1049D331-7C1F-4722-8AF5-921C6CAD17A7}"/>
    <cellStyle name="60% - Accent5 3 29 3 3 2" xfId="50674" xr:uid="{9B1CBDC8-8804-47C4-8FFE-74EAA6CE7780}"/>
    <cellStyle name="60% - Accent5 3 29 3 4" xfId="36117" xr:uid="{491CB7BC-AC7F-4F09-82BA-16C4AA9377AC}"/>
    <cellStyle name="60% - Accent5 3 29 4" xfId="8849" xr:uid="{E92F5853-A9A3-4696-93BE-01D6A62225EC}"/>
    <cellStyle name="60% - Accent5 3 29 4 2" xfId="14561" xr:uid="{AB008D89-1A8E-4FF7-BEE0-E240D8B633B6}"/>
    <cellStyle name="60% - Accent5 3 29 4 2 2" xfId="43239" xr:uid="{3DCADBE5-2BA4-49DB-94A5-06DAF57737E8}"/>
    <cellStyle name="60% - Accent5 3 29 4 3" xfId="23414" xr:uid="{AF135280-7EA2-4742-95CB-DA8106E54CD4}"/>
    <cellStyle name="60% - Accent5 3 29 4 3 2" xfId="52091" xr:uid="{5B25311E-DD00-40DB-B96A-9E376B70EEFF}"/>
    <cellStyle name="60% - Accent5 3 29 4 4" xfId="37534" xr:uid="{1D9FA1A7-4B9E-4A7F-A50C-60C483A442D2}"/>
    <cellStyle name="60% - Accent5 3 29 5" xfId="16076" xr:uid="{66DB6BC6-D9DE-4617-8FBD-0498237C9B17}"/>
    <cellStyle name="60% - Accent5 3 29 5 2" xfId="24929" xr:uid="{85B770D2-A7C6-4F6E-B547-41C3ECAB18E0}"/>
    <cellStyle name="60% - Accent5 3 29 5 2 2" xfId="53606" xr:uid="{A6CCA66C-D818-475E-8560-7FCE6F0433BB}"/>
    <cellStyle name="60% - Accent5 3 29 5 3" xfId="44754" xr:uid="{2F6E937C-9A1F-4158-A689-382C024F9442}"/>
    <cellStyle name="60% - Accent5 3 29 6" xfId="17635" xr:uid="{2DC0EAA7-DB1C-46AF-BDA5-FFE14E376DBC}"/>
    <cellStyle name="60% - Accent5 3 29 6 2" xfId="26488" xr:uid="{CF01ED99-975E-4444-9200-56119A25FB0F}"/>
    <cellStyle name="60% - Accent5 3 29 6 2 2" xfId="55165" xr:uid="{9BBC4F1E-A2BC-4996-A425-1F56C9EC6E1C}"/>
    <cellStyle name="60% - Accent5 3 29 6 3" xfId="46313" xr:uid="{0F0F245B-123B-4353-9D07-159B49DEBBA5}"/>
    <cellStyle name="60% - Accent5 3 29 7" xfId="10376" xr:uid="{D0964715-DE32-44D1-AF30-1C48603E0E98}"/>
    <cellStyle name="60% - Accent5 3 29 7 2" xfId="28081" xr:uid="{66A6420B-7E7C-4F6C-8ECE-61143C11ABB0}"/>
    <cellStyle name="60% - Accent5 3 29 7 2 2" xfId="56758" xr:uid="{DAB3C9E0-C278-4F3C-A244-999A176A830C}"/>
    <cellStyle name="60% - Accent5 3 29 7 3" xfId="39054" xr:uid="{F201DC60-9B09-457E-8EB3-8E6C7F09E8BB}"/>
    <cellStyle name="60% - Accent5 3 29 8" xfId="19229" xr:uid="{C8A3BAE3-53FB-48A1-9373-F4582DD08F96}"/>
    <cellStyle name="60% - Accent5 3 29 8 2" xfId="47906" xr:uid="{09FB4F8D-BE46-4ED8-A186-1F827769D633}"/>
    <cellStyle name="60% - Accent5 3 29 9" xfId="33349" xr:uid="{BE18C9D7-C176-4CBE-9876-8E6704FF72D0}"/>
    <cellStyle name="60% - Accent5 3 3" xfId="287" xr:uid="{5E275F75-C02E-4E90-B3F3-3234F0D4D896}"/>
    <cellStyle name="60% - Accent5 3 3 10" xfId="4092" xr:uid="{ACA88F30-040B-45BD-9A88-9D914805E0E7}"/>
    <cellStyle name="60% - Accent5 3 3 10 2" xfId="32777" xr:uid="{4A6A994F-7374-4AC8-834B-D8A2DAE9BB41}"/>
    <cellStyle name="60% - Accent5 3 3 11" xfId="9804" xr:uid="{3795855C-583B-4A97-9762-87026E5CDB07}"/>
    <cellStyle name="60% - Accent5 3 3 11 2" xfId="38482" xr:uid="{D04F64B7-4230-43EC-9509-A50CDE8AA5E6}"/>
    <cellStyle name="60% - Accent5 3 3 12" xfId="18657" xr:uid="{9DCB8EC9-9ECA-465E-88CC-AF72B14E2F92}"/>
    <cellStyle name="60% - Accent5 3 3 12 2" xfId="47334" xr:uid="{DD3AAC99-D8A9-4944-B4D3-2A9728AF7F3C}"/>
    <cellStyle name="60% - Accent5 3 3 13" xfId="29201" xr:uid="{5A7EED9F-2D67-4EED-A0DA-76F1AB1CAECB}"/>
    <cellStyle name="60% - Accent5 3 3 2" xfId="362" xr:uid="{577DD062-6EF9-42ED-A32F-2E3203910C9A}"/>
    <cellStyle name="60% - Accent5 3 3 2 2" xfId="2329" xr:uid="{68268FB9-F5FF-4D46-9BA1-7A56F3F9A088}"/>
    <cellStyle name="60% - Accent5 3 3 2 2 2" xfId="31069" xr:uid="{0AED4142-0A9B-4900-8515-DB7C9E5B1D1A}"/>
    <cellStyle name="60% - Accent5 3 3 2 3" xfId="5443" xr:uid="{B08610B0-3470-41C7-BC30-79AAA7D4ECC7}"/>
    <cellStyle name="60% - Accent5 3 3 2 3 2" xfId="34128" xr:uid="{D998E4BB-92B5-4AB4-881D-F9B975388DAC}"/>
    <cellStyle name="60% - Accent5 3 3 2 4" xfId="11155" xr:uid="{3EACBE2C-3C62-4650-B7C7-8BE9AC3D81DF}"/>
    <cellStyle name="60% - Accent5 3 3 2 4 2" xfId="39833" xr:uid="{F0562C58-49FE-49CF-B587-E8F2563F1A9F}"/>
    <cellStyle name="60% - Accent5 3 3 2 5" xfId="20008" xr:uid="{ACDF0DDF-4267-4FFE-9F01-8A5D830490CA}"/>
    <cellStyle name="60% - Accent5 3 3 2 5 2" xfId="48685" xr:uid="{5226850A-D7A1-4C55-B018-867FEB4E970F}"/>
    <cellStyle name="60% - Accent5 3 3 2 6" xfId="29276" xr:uid="{66B15711-BB06-4ADC-AC4A-18ED20D76BD1}"/>
    <cellStyle name="60% - Accent5 3 3 3" xfId="471" xr:uid="{220FBEA7-8E66-4B27-B7CE-6F2A28351F45}"/>
    <cellStyle name="60% - Accent5 3 3 3 2" xfId="2425" xr:uid="{A1E88209-703C-402A-ACC6-01C9C93778D0}"/>
    <cellStyle name="60% - Accent5 3 3 3 2 2" xfId="31165" xr:uid="{CAF0661E-3B52-48A3-A8C7-55BB7FACD00F}"/>
    <cellStyle name="60% - Accent5 3 3 3 3" xfId="6860" xr:uid="{A437680D-8B28-4A74-AA9A-5EAFA7C88A77}"/>
    <cellStyle name="60% - Accent5 3 3 3 3 2" xfId="35545" xr:uid="{3ADAAF42-C8D4-46F3-B694-11C800929F62}"/>
    <cellStyle name="60% - Accent5 3 3 3 4" xfId="12572" xr:uid="{46D33B32-204E-4454-AFB0-6FB0FFDFADEB}"/>
    <cellStyle name="60% - Accent5 3 3 3 4 2" xfId="41250" xr:uid="{255E4042-A368-470C-89E9-C171999C9096}"/>
    <cellStyle name="60% - Accent5 3 3 3 5" xfId="21425" xr:uid="{480B8F71-EDAB-47A4-89D6-44D2D9D6DC3B}"/>
    <cellStyle name="60% - Accent5 3 3 3 5 2" xfId="50102" xr:uid="{790F4B60-5B3F-4C05-9336-54382909A17C}"/>
    <cellStyle name="60% - Accent5 3 3 3 6" xfId="29372" xr:uid="{B22D31E9-956F-4F7D-BFEA-5C71C39CE8B7}"/>
    <cellStyle name="60% - Accent5 3 3 4" xfId="590" xr:uid="{DF583D1C-CF1A-4D53-B8E3-BE3EE72DB630}"/>
    <cellStyle name="60% - Accent5 3 3 4 2" xfId="2544" xr:uid="{CEEB64B7-BC60-4829-B5FF-B82FECC43BF5}"/>
    <cellStyle name="60% - Accent5 3 3 4 2 2" xfId="31284" xr:uid="{F9D447B0-CE7D-46BC-9EFB-40386D8BF716}"/>
    <cellStyle name="60% - Accent5 3 3 4 3" xfId="8277" xr:uid="{4287B3B7-783D-45B0-9A88-4E1CFC5F1F58}"/>
    <cellStyle name="60% - Accent5 3 3 4 3 2" xfId="36962" xr:uid="{FF97D907-FE87-4FC1-9D46-CEC9DE40517C}"/>
    <cellStyle name="60% - Accent5 3 3 4 4" xfId="13989" xr:uid="{30C5B269-4A97-4192-8D8A-5C8A9AA72886}"/>
    <cellStyle name="60% - Accent5 3 3 4 4 2" xfId="42667" xr:uid="{A31F54BF-860B-42FD-8F15-BCC3403F8E2A}"/>
    <cellStyle name="60% - Accent5 3 3 4 5" xfId="22842" xr:uid="{376F1FB6-C0C3-4B1E-83E8-A53EE15870CF}"/>
    <cellStyle name="60% - Accent5 3 3 4 5 2" xfId="51519" xr:uid="{2E206957-A671-435D-B66B-938F30128B83}"/>
    <cellStyle name="60% - Accent5 3 3 4 6" xfId="29491" xr:uid="{CCA83F8C-FD9F-4013-9499-AC40F208C6C6}"/>
    <cellStyle name="60% - Accent5 3 3 5" xfId="731" xr:uid="{1E45D262-F08D-420F-8077-0F07C6FAC39D}"/>
    <cellStyle name="60% - Accent5 3 3 5 2" xfId="2685" xr:uid="{6B9EE39D-9AB3-4EAD-ABE9-725179FD8BA7}"/>
    <cellStyle name="60% - Accent5 3 3 5 2 2" xfId="31425" xr:uid="{B87DC188-13A1-4781-A9BD-233DF0D834C3}"/>
    <cellStyle name="60% - Accent5 3 3 5 3" xfId="15504" xr:uid="{3CBBA5AA-951B-4817-A686-B9A25802B0B5}"/>
    <cellStyle name="60% - Accent5 3 3 5 3 2" xfId="44182" xr:uid="{9E12285C-086C-4F5B-A413-B8292A678678}"/>
    <cellStyle name="60% - Accent5 3 3 5 4" xfId="24357" xr:uid="{B2C70AA9-EF06-410B-BE80-CD8BD010F37E}"/>
    <cellStyle name="60% - Accent5 3 3 5 4 2" xfId="53034" xr:uid="{418DCE00-1992-497A-9B3A-52C9315BD765}"/>
    <cellStyle name="60% - Accent5 3 3 5 5" xfId="29632" xr:uid="{4B3E9F61-EBC2-4950-A5E4-C950A9A6394F}"/>
    <cellStyle name="60% - Accent5 3 3 6" xfId="1004" xr:uid="{E751FC4F-82A0-4B1C-9098-903994947598}"/>
    <cellStyle name="60% - Accent5 3 3 6 2" xfId="2958" xr:uid="{F27E275D-ACED-493C-9B81-46CD4C10A159}"/>
    <cellStyle name="60% - Accent5 3 3 6 2 2" xfId="31698" xr:uid="{FFFE86DE-FA08-4952-8910-5FFD5ED52C7E}"/>
    <cellStyle name="60% - Accent5 3 3 6 3" xfId="17063" xr:uid="{52659254-3976-44DF-B0CF-E9F8FA0A0004}"/>
    <cellStyle name="60% - Accent5 3 3 6 3 2" xfId="45741" xr:uid="{E76C903D-5684-4032-92AE-A80857728F52}"/>
    <cellStyle name="60% - Accent5 3 3 6 4" xfId="25916" xr:uid="{87C5093F-EE45-4CC4-B92B-BBC376AD95C6}"/>
    <cellStyle name="60% - Accent5 3 3 6 4 2" xfId="54593" xr:uid="{23AEE5E9-0CC8-462D-8FD8-6D7D9DBEEA88}"/>
    <cellStyle name="60% - Accent5 3 3 6 5" xfId="29905" xr:uid="{B21CCEE8-32CC-4D56-9682-74E47DEE1FAB}"/>
    <cellStyle name="60% - Accent5 3 3 7" xfId="1299" xr:uid="{A22F241F-4010-4B68-A783-9F354481EA03}"/>
    <cellStyle name="60% - Accent5 3 3 7 2" xfId="3253" xr:uid="{3A339631-37CB-4BE1-924B-F6F43DF88A38}"/>
    <cellStyle name="60% - Accent5 3 3 7 2 2" xfId="31993" xr:uid="{EE820F04-2401-4169-9007-28691A3F48D8}"/>
    <cellStyle name="60% - Accent5 3 3 7 3" xfId="27509" xr:uid="{1B03ACAF-1448-422C-A84A-0A8602EA879E}"/>
    <cellStyle name="60% - Accent5 3 3 7 3 2" xfId="56186" xr:uid="{98046CD8-40AC-4F7F-8CC7-BAC1B93AD84D}"/>
    <cellStyle name="60% - Accent5 3 3 7 4" xfId="30200" xr:uid="{2C6F9945-7884-45EA-92A2-37CCA8E95931}"/>
    <cellStyle name="60% - Accent5 3 3 8" xfId="1638" xr:uid="{502CB5B6-2A10-4035-9D9C-3809E9ED0608}"/>
    <cellStyle name="60% - Accent5 3 3 8 2" xfId="3592" xr:uid="{6B31B27C-5C43-43ED-9D26-1271B60CBC6B}"/>
    <cellStyle name="60% - Accent5 3 3 8 2 2" xfId="32332" xr:uid="{A1A21351-5AB0-4793-8EDF-8DEC981A4EA9}"/>
    <cellStyle name="60% - Accent5 3 3 8 3" xfId="30539" xr:uid="{4C3A7228-DDD8-465F-BE83-840CE7F4202F}"/>
    <cellStyle name="60% - Accent5 3 3 9" xfId="2254" xr:uid="{A40C49EB-3FF3-4DA4-A086-C2AAA61C66DE}"/>
    <cellStyle name="60% - Accent5 3 3 9 2" xfId="30994" xr:uid="{130BE16F-4AB6-4F44-85BE-DF8FA3421935}"/>
    <cellStyle name="60% - Accent5 3 30" xfId="4686" xr:uid="{9CC7DEDA-608E-4698-AA72-822A38BE8074}"/>
    <cellStyle name="60% - Accent5 3 30 2" xfId="6037" xr:uid="{10E200FF-BF94-430E-8F41-7AA9BB2038B5}"/>
    <cellStyle name="60% - Accent5 3 30 2 2" xfId="11749" xr:uid="{9CDCE899-BD85-4A67-9A31-EC3A625FB0A5}"/>
    <cellStyle name="60% - Accent5 3 30 2 2 2" xfId="40427" xr:uid="{C4E7E1D8-805C-4C0E-9004-A59BD69C6416}"/>
    <cellStyle name="60% - Accent5 3 30 2 3" xfId="20602" xr:uid="{CF0DDD64-88CB-4998-8C1C-BE708847FEB4}"/>
    <cellStyle name="60% - Accent5 3 30 2 3 2" xfId="49279" xr:uid="{D4925E65-E5FC-40F3-93B7-D8CEF2E21EE5}"/>
    <cellStyle name="60% - Accent5 3 30 2 4" xfId="34722" xr:uid="{CDB35697-D8C3-4CC2-A4D4-821F85568426}"/>
    <cellStyle name="60% - Accent5 3 30 3" xfId="7454" xr:uid="{BA0FA757-4FC2-4963-A707-A4F869889001}"/>
    <cellStyle name="60% - Accent5 3 30 3 2" xfId="13166" xr:uid="{B560EAFB-5D06-4D16-920A-C984CFD33AE7}"/>
    <cellStyle name="60% - Accent5 3 30 3 2 2" xfId="41844" xr:uid="{37D8C534-B83A-4D58-AF58-30B5A58CC35A}"/>
    <cellStyle name="60% - Accent5 3 30 3 3" xfId="22019" xr:uid="{5E1A3071-9A0A-4251-8D0C-20475DCF2117}"/>
    <cellStyle name="60% - Accent5 3 30 3 3 2" xfId="50696" xr:uid="{AF414C32-8849-4C3A-A620-EF0ED47E533C}"/>
    <cellStyle name="60% - Accent5 3 30 3 4" xfId="36139" xr:uid="{E0B0F206-909E-445C-BBFF-B4F1D34F235B}"/>
    <cellStyle name="60% - Accent5 3 30 4" xfId="8871" xr:uid="{25AA166B-D703-45D6-AFAD-D719ACC5C8F0}"/>
    <cellStyle name="60% - Accent5 3 30 4 2" xfId="14583" xr:uid="{5C6AE316-6143-40F2-BA6B-E207A3177FE3}"/>
    <cellStyle name="60% - Accent5 3 30 4 2 2" xfId="43261" xr:uid="{F16A8C9F-334F-4B63-B51B-AF176306A0F9}"/>
    <cellStyle name="60% - Accent5 3 30 4 3" xfId="23436" xr:uid="{43C59113-43E3-48A3-85BD-F279687D7953}"/>
    <cellStyle name="60% - Accent5 3 30 4 3 2" xfId="52113" xr:uid="{3B52D87C-328E-44F3-9BA7-F2CBA0CD24C6}"/>
    <cellStyle name="60% - Accent5 3 30 4 4" xfId="37556" xr:uid="{2FABDB53-27E8-4BA2-A07C-9AC08C8685F0}"/>
    <cellStyle name="60% - Accent5 3 30 5" xfId="16098" xr:uid="{EFD9D076-C477-47D0-BD1F-26C828FA2C46}"/>
    <cellStyle name="60% - Accent5 3 30 5 2" xfId="24951" xr:uid="{7477C405-6E42-4A95-9203-1F3FA71375EC}"/>
    <cellStyle name="60% - Accent5 3 30 5 2 2" xfId="53628" xr:uid="{7485D3FE-4978-4FD2-A250-19701DCE5C07}"/>
    <cellStyle name="60% - Accent5 3 30 5 3" xfId="44776" xr:uid="{7A677ECB-69A8-4581-8777-E7E532FB4499}"/>
    <cellStyle name="60% - Accent5 3 30 6" xfId="17657" xr:uid="{91565884-C324-4865-A03B-56B5F6E4B78D}"/>
    <cellStyle name="60% - Accent5 3 30 6 2" xfId="26510" xr:uid="{E7C1DFDD-BEDE-4CE9-A0CA-F60962DAF5F9}"/>
    <cellStyle name="60% - Accent5 3 30 6 2 2" xfId="55187" xr:uid="{C9CE1A75-381E-4ECF-8BB5-8BD8C8F48AB0}"/>
    <cellStyle name="60% - Accent5 3 30 6 3" xfId="46335" xr:uid="{A6A82107-7609-4A35-ADA2-301D655B45B1}"/>
    <cellStyle name="60% - Accent5 3 30 7" xfId="10398" xr:uid="{6C82EED1-3F82-4E74-930B-69535506588E}"/>
    <cellStyle name="60% - Accent5 3 30 7 2" xfId="28103" xr:uid="{4362566A-AFBD-453D-88D4-4C5CDEA1EAB1}"/>
    <cellStyle name="60% - Accent5 3 30 7 2 2" xfId="56780" xr:uid="{7DB5F4BD-619B-4FCC-8405-B9C96A5F8463}"/>
    <cellStyle name="60% - Accent5 3 30 7 3" xfId="39076" xr:uid="{73E4BD96-294D-46B8-A5ED-C990A4AAA4C8}"/>
    <cellStyle name="60% - Accent5 3 30 8" xfId="19251" xr:uid="{9A34F8F1-4541-4103-A4B3-2CBE8D4D53CD}"/>
    <cellStyle name="60% - Accent5 3 30 8 2" xfId="47928" xr:uid="{CA3AEFED-DAF5-4B3F-8CC9-0D6B75F2E247}"/>
    <cellStyle name="60% - Accent5 3 30 9" xfId="33371" xr:uid="{CF6CF68F-B06D-447F-BB20-FB7BB07631A2}"/>
    <cellStyle name="60% - Accent5 3 31" xfId="4708" xr:uid="{010A3119-0E43-47A7-904E-82C8D94CC90F}"/>
    <cellStyle name="60% - Accent5 3 31 2" xfId="6059" xr:uid="{69BB17BF-989C-4D70-95F9-1720843E0CD7}"/>
    <cellStyle name="60% - Accent5 3 31 2 2" xfId="11771" xr:uid="{3510CC56-AE2A-4DF2-BD40-62E7AF7EF06B}"/>
    <cellStyle name="60% - Accent5 3 31 2 2 2" xfId="40449" xr:uid="{74289F90-9CE8-4EFD-88F7-DABA04012053}"/>
    <cellStyle name="60% - Accent5 3 31 2 3" xfId="20624" xr:uid="{DE511BC5-4D18-48E9-A746-6486D7506C18}"/>
    <cellStyle name="60% - Accent5 3 31 2 3 2" xfId="49301" xr:uid="{696DB952-BF20-490E-9B84-CAE3C22145C0}"/>
    <cellStyle name="60% - Accent5 3 31 2 4" xfId="34744" xr:uid="{0A8CC087-EA4B-4CA3-8143-6223903FEA5B}"/>
    <cellStyle name="60% - Accent5 3 31 3" xfId="7476" xr:uid="{72E58EA2-1EDC-4453-A68C-2F7FAC44C2BE}"/>
    <cellStyle name="60% - Accent5 3 31 3 2" xfId="13188" xr:uid="{E6E7C351-13FD-4776-B1AC-D173305183F4}"/>
    <cellStyle name="60% - Accent5 3 31 3 2 2" xfId="41866" xr:uid="{0C01474B-C56A-41F0-BFB2-8B3A55FA48EA}"/>
    <cellStyle name="60% - Accent5 3 31 3 3" xfId="22041" xr:uid="{5FE16F5F-40B6-4D97-A670-CB7FDD11424D}"/>
    <cellStyle name="60% - Accent5 3 31 3 3 2" xfId="50718" xr:uid="{1855FCC5-4333-4224-8748-8473FB30F708}"/>
    <cellStyle name="60% - Accent5 3 31 3 4" xfId="36161" xr:uid="{7E60D717-259F-467A-A8CA-9A4F1BA69824}"/>
    <cellStyle name="60% - Accent5 3 31 4" xfId="8893" xr:uid="{335137EA-BF3E-4634-98C6-1F6E30487ABF}"/>
    <cellStyle name="60% - Accent5 3 31 4 2" xfId="14605" xr:uid="{1C0932C7-39AC-4D4A-B779-E8A7716ACEC2}"/>
    <cellStyle name="60% - Accent5 3 31 4 2 2" xfId="43283" xr:uid="{C6BAAD52-3477-407A-893B-35DCD0E674F5}"/>
    <cellStyle name="60% - Accent5 3 31 4 3" xfId="23458" xr:uid="{0F3463C6-9805-4673-A807-51AA2374C170}"/>
    <cellStyle name="60% - Accent5 3 31 4 3 2" xfId="52135" xr:uid="{6202E405-F19E-41BA-BD1D-5ED5B96B5BA5}"/>
    <cellStyle name="60% - Accent5 3 31 4 4" xfId="37578" xr:uid="{509B2F72-75CE-4665-B5E6-3AB970BE9AC8}"/>
    <cellStyle name="60% - Accent5 3 31 5" xfId="16120" xr:uid="{F006A537-4116-42CB-9923-C94E8E40D21B}"/>
    <cellStyle name="60% - Accent5 3 31 5 2" xfId="24973" xr:uid="{39E43723-E87D-448A-ABA8-B63D083D98CB}"/>
    <cellStyle name="60% - Accent5 3 31 5 2 2" xfId="53650" xr:uid="{AE2E8F43-2F28-4118-8CCA-4F32686AE50D}"/>
    <cellStyle name="60% - Accent5 3 31 5 3" xfId="44798" xr:uid="{951DFB00-BE84-46F2-9E5A-61D046377095}"/>
    <cellStyle name="60% - Accent5 3 31 6" xfId="17679" xr:uid="{6A0320C5-5091-4D8E-A208-E47C90DEB974}"/>
    <cellStyle name="60% - Accent5 3 31 6 2" xfId="26532" xr:uid="{1EF932E9-DB5D-48D5-B240-8765163A9B64}"/>
    <cellStyle name="60% - Accent5 3 31 6 2 2" xfId="55209" xr:uid="{1F30204B-53CC-432F-A7A3-AB372D8B10CA}"/>
    <cellStyle name="60% - Accent5 3 31 6 3" xfId="46357" xr:uid="{5FF2F99C-E3F1-45BB-A782-F364AC410839}"/>
    <cellStyle name="60% - Accent5 3 31 7" xfId="10420" xr:uid="{C04E2EA9-318D-4618-8188-311BAA878C0A}"/>
    <cellStyle name="60% - Accent5 3 31 7 2" xfId="28125" xr:uid="{59D0A14C-2C2B-41FF-BDBE-A4114338855D}"/>
    <cellStyle name="60% - Accent5 3 31 7 2 2" xfId="56802" xr:uid="{0CA2F23F-49A0-4B48-8FF6-9C95A60E3D7A}"/>
    <cellStyle name="60% - Accent5 3 31 7 3" xfId="39098" xr:uid="{600C22FB-B715-429B-B7C3-653C327D8E86}"/>
    <cellStyle name="60% - Accent5 3 31 8" xfId="19273" xr:uid="{3AB465A5-E1C5-4B2D-BE31-21B3724CE44C}"/>
    <cellStyle name="60% - Accent5 3 31 8 2" xfId="47950" xr:uid="{562B0D09-5519-4B46-A870-DB2ED4FC0048}"/>
    <cellStyle name="60% - Accent5 3 31 9" xfId="33393" xr:uid="{B5F1ADF7-4381-4F76-928D-7437789E3352}"/>
    <cellStyle name="60% - Accent5 3 32" xfId="4730" xr:uid="{B9208F79-CCB0-47D8-A912-4E7F5A43FA4A}"/>
    <cellStyle name="60% - Accent5 3 32 2" xfId="6081" xr:uid="{96CB1A6B-5564-463B-9A54-417711EC913E}"/>
    <cellStyle name="60% - Accent5 3 32 2 2" xfId="11793" xr:uid="{04CAC1BC-A316-4AA2-8A90-CD1E489E8A55}"/>
    <cellStyle name="60% - Accent5 3 32 2 2 2" xfId="40471" xr:uid="{E621F1C7-A428-436C-B937-50D904EC19AD}"/>
    <cellStyle name="60% - Accent5 3 32 2 3" xfId="20646" xr:uid="{A7E6A3AB-9CE2-44C5-A10A-CF60455875A4}"/>
    <cellStyle name="60% - Accent5 3 32 2 3 2" xfId="49323" xr:uid="{A00AEA3B-4A8B-45CA-94EC-B4678D437D0B}"/>
    <cellStyle name="60% - Accent5 3 32 2 4" xfId="34766" xr:uid="{2F659094-66BB-420E-BE56-1A67BB340B9C}"/>
    <cellStyle name="60% - Accent5 3 32 3" xfId="7498" xr:uid="{2E3C13A8-F3DF-45FE-9FD9-2CF4A6BBD3C5}"/>
    <cellStyle name="60% - Accent5 3 32 3 2" xfId="13210" xr:uid="{179CC3ED-EBB3-4AA0-B2E0-054A9D6E47F2}"/>
    <cellStyle name="60% - Accent5 3 32 3 2 2" xfId="41888" xr:uid="{85BE54D6-5A73-422D-ADCB-72BD50277B3D}"/>
    <cellStyle name="60% - Accent5 3 32 3 3" xfId="22063" xr:uid="{17E30303-7090-4737-8132-9D78F0228679}"/>
    <cellStyle name="60% - Accent5 3 32 3 3 2" xfId="50740" xr:uid="{94B99A34-92BA-4D7D-8345-D8B0E891FDB7}"/>
    <cellStyle name="60% - Accent5 3 32 3 4" xfId="36183" xr:uid="{F2FCF6B4-B798-4344-93C7-0C2384413775}"/>
    <cellStyle name="60% - Accent5 3 32 4" xfId="8915" xr:uid="{18F5EA0E-68CC-4D19-92A5-2F84C6C4B00C}"/>
    <cellStyle name="60% - Accent5 3 32 4 2" xfId="14627" xr:uid="{51D49506-F9AE-43AB-AE72-0C8298E77B1A}"/>
    <cellStyle name="60% - Accent5 3 32 4 2 2" xfId="43305" xr:uid="{7700AC88-D551-4C8F-969F-36E728CF63FE}"/>
    <cellStyle name="60% - Accent5 3 32 4 3" xfId="23480" xr:uid="{E1D69305-D5D8-4D29-8037-51CCB31196F0}"/>
    <cellStyle name="60% - Accent5 3 32 4 3 2" xfId="52157" xr:uid="{A02765B0-81D2-4C5B-A574-406ADABCFA2F}"/>
    <cellStyle name="60% - Accent5 3 32 4 4" xfId="37600" xr:uid="{BE093FA8-02E1-4FF4-8ECD-EE337779065F}"/>
    <cellStyle name="60% - Accent5 3 32 5" xfId="16142" xr:uid="{E4B853B9-7B2D-402A-8AAF-F59E27652D9D}"/>
    <cellStyle name="60% - Accent5 3 32 5 2" xfId="24995" xr:uid="{D73092B3-12E7-4D03-8C44-54A9A9FCD1B2}"/>
    <cellStyle name="60% - Accent5 3 32 5 2 2" xfId="53672" xr:uid="{58ACE699-0742-4966-A296-76A80723C63A}"/>
    <cellStyle name="60% - Accent5 3 32 5 3" xfId="44820" xr:uid="{077A769A-8F0E-4493-A6C7-7085CD1A78BB}"/>
    <cellStyle name="60% - Accent5 3 32 6" xfId="17701" xr:uid="{30BFD32B-7DB6-4BFC-9E8C-E05C6D0BA2D1}"/>
    <cellStyle name="60% - Accent5 3 32 6 2" xfId="26554" xr:uid="{44A207D3-08AD-45FC-AABB-085D240E4255}"/>
    <cellStyle name="60% - Accent5 3 32 6 2 2" xfId="55231" xr:uid="{1D03F55E-B899-4D8C-AF28-A2C0F383F701}"/>
    <cellStyle name="60% - Accent5 3 32 6 3" xfId="46379" xr:uid="{743178E5-D28C-4E65-BD31-49A135F31203}"/>
    <cellStyle name="60% - Accent5 3 32 7" xfId="10442" xr:uid="{3ACDFC08-B9B5-4920-9138-7133FF63BF5F}"/>
    <cellStyle name="60% - Accent5 3 32 7 2" xfId="28147" xr:uid="{2B9DD12A-2FD5-4961-AB9F-FE0B2FC5E411}"/>
    <cellStyle name="60% - Accent5 3 32 7 2 2" xfId="56824" xr:uid="{ECE77AFB-5CE0-4AB5-9DBD-C31E0AF9719F}"/>
    <cellStyle name="60% - Accent5 3 32 7 3" xfId="39120" xr:uid="{8D47303D-4397-4F7D-B4E5-239E22924A5B}"/>
    <cellStyle name="60% - Accent5 3 32 8" xfId="19295" xr:uid="{A74D6C3F-FAF7-4091-B0E1-7B2091AC4772}"/>
    <cellStyle name="60% - Accent5 3 32 8 2" xfId="47972" xr:uid="{ACA5732D-B333-45DD-8C78-658C998783A1}"/>
    <cellStyle name="60% - Accent5 3 32 9" xfId="33415" xr:uid="{BC324A6A-F2F0-4EE2-82F3-C5435FD71595}"/>
    <cellStyle name="60% - Accent5 3 33" xfId="4752" xr:uid="{868063F1-471B-4959-B15C-CE42ACEB07BD}"/>
    <cellStyle name="60% - Accent5 3 33 2" xfId="6103" xr:uid="{7BAC39AA-63FA-470F-9347-52B07623B274}"/>
    <cellStyle name="60% - Accent5 3 33 2 2" xfId="11815" xr:uid="{1B5AC8A2-87BE-46D6-B484-90215EC118E9}"/>
    <cellStyle name="60% - Accent5 3 33 2 2 2" xfId="40493" xr:uid="{290BC06B-D186-48D0-8DF0-FCA7B8D25788}"/>
    <cellStyle name="60% - Accent5 3 33 2 3" xfId="20668" xr:uid="{704A1371-17F7-4BE4-85E4-233819807723}"/>
    <cellStyle name="60% - Accent5 3 33 2 3 2" xfId="49345" xr:uid="{C6D57F2B-4357-4C8D-AACD-17E076E48D7C}"/>
    <cellStyle name="60% - Accent5 3 33 2 4" xfId="34788" xr:uid="{AB2879C7-E10E-4A9B-97AB-1188CE3F1AF8}"/>
    <cellStyle name="60% - Accent5 3 33 3" xfId="7520" xr:uid="{4D07E26A-BFD7-4A7C-A359-3C4759EFE57F}"/>
    <cellStyle name="60% - Accent5 3 33 3 2" xfId="13232" xr:uid="{528E411B-9980-470D-86C4-39F7747ECF40}"/>
    <cellStyle name="60% - Accent5 3 33 3 2 2" xfId="41910" xr:uid="{9DB6C2B3-A7E5-494B-995C-2F7057DC35A1}"/>
    <cellStyle name="60% - Accent5 3 33 3 3" xfId="22085" xr:uid="{3BE747B1-FF4B-41F8-95E1-5C1E447036B3}"/>
    <cellStyle name="60% - Accent5 3 33 3 3 2" xfId="50762" xr:uid="{4AAA1CBE-22F2-4DCD-B210-5F013B85DED6}"/>
    <cellStyle name="60% - Accent5 3 33 3 4" xfId="36205" xr:uid="{BFC09726-A60F-4A38-BA2D-6103C2C00A85}"/>
    <cellStyle name="60% - Accent5 3 33 4" xfId="8937" xr:uid="{23B60456-9E06-43C3-93E6-60303CE54B2A}"/>
    <cellStyle name="60% - Accent5 3 33 4 2" xfId="14649" xr:uid="{2AB6B161-1F70-451A-9F0F-E7E32CD7468A}"/>
    <cellStyle name="60% - Accent5 3 33 4 2 2" xfId="43327" xr:uid="{F4036C6A-9D45-4915-AF3A-36EE6E59B72F}"/>
    <cellStyle name="60% - Accent5 3 33 4 3" xfId="23502" xr:uid="{24EA396D-6F73-4359-A80E-3B1532D2EFC8}"/>
    <cellStyle name="60% - Accent5 3 33 4 3 2" xfId="52179" xr:uid="{A7CF218C-F6AB-4A6D-97CA-5F64012E6A9E}"/>
    <cellStyle name="60% - Accent5 3 33 4 4" xfId="37622" xr:uid="{6395A496-BCA3-4E32-A3F0-4582AEDA7BBA}"/>
    <cellStyle name="60% - Accent5 3 33 5" xfId="16164" xr:uid="{D48E8BBD-2B85-453E-B223-56A363C95AB3}"/>
    <cellStyle name="60% - Accent5 3 33 5 2" xfId="25017" xr:uid="{4CF99E35-4EFC-404F-9F97-CA9357A4188C}"/>
    <cellStyle name="60% - Accent5 3 33 5 2 2" xfId="53694" xr:uid="{9798C637-4768-458B-8BF3-A4D14BAEC891}"/>
    <cellStyle name="60% - Accent5 3 33 5 3" xfId="44842" xr:uid="{8AA9DC50-2F45-444C-B402-D3BD5D891371}"/>
    <cellStyle name="60% - Accent5 3 33 6" xfId="17723" xr:uid="{0FB05298-9B7A-464A-9ED7-31E307E46A36}"/>
    <cellStyle name="60% - Accent5 3 33 6 2" xfId="26576" xr:uid="{595C02DF-CAFC-4432-AA27-BE62354925DE}"/>
    <cellStyle name="60% - Accent5 3 33 6 2 2" xfId="55253" xr:uid="{2FA1CFF7-AFFB-4E30-9888-63E0A83CDFAA}"/>
    <cellStyle name="60% - Accent5 3 33 6 3" xfId="46401" xr:uid="{333EACD6-CDD2-453B-8114-70E52348532E}"/>
    <cellStyle name="60% - Accent5 3 33 7" xfId="10464" xr:uid="{D66C48A4-475F-4F6C-99DA-6B2482568832}"/>
    <cellStyle name="60% - Accent5 3 33 7 2" xfId="28169" xr:uid="{2DE3D9A9-F3E8-4FA8-887B-E43748BA416F}"/>
    <cellStyle name="60% - Accent5 3 33 7 2 2" xfId="56846" xr:uid="{436C344F-CD13-4414-A018-D9102C59C643}"/>
    <cellStyle name="60% - Accent5 3 33 7 3" xfId="39142" xr:uid="{B15F54BD-E362-4970-B891-3CBB222984C7}"/>
    <cellStyle name="60% - Accent5 3 33 8" xfId="19317" xr:uid="{2AC642FB-5E9C-42AE-8A79-A4D11F90A3D7}"/>
    <cellStyle name="60% - Accent5 3 33 8 2" xfId="47994" xr:uid="{BE8214C4-AA5C-417A-906E-665B630AD205}"/>
    <cellStyle name="60% - Accent5 3 33 9" xfId="33437" xr:uid="{F9134007-330A-4A99-9117-D40D59F98672}"/>
    <cellStyle name="60% - Accent5 3 34" xfId="4774" xr:uid="{F5DD6920-5B68-45A8-851B-DA78D8DAA241}"/>
    <cellStyle name="60% - Accent5 3 34 2" xfId="6125" xr:uid="{1DB8E38B-0AAE-407F-9EFA-EDDFF0E29233}"/>
    <cellStyle name="60% - Accent5 3 34 2 2" xfId="11837" xr:uid="{A9773F03-B99F-4CF7-8776-429CDBB0A809}"/>
    <cellStyle name="60% - Accent5 3 34 2 2 2" xfId="40515" xr:uid="{1814A8C0-A44D-4D73-B7A1-7D6D7C2447B1}"/>
    <cellStyle name="60% - Accent5 3 34 2 3" xfId="20690" xr:uid="{42436339-E783-4105-BCB9-696B8D84B31F}"/>
    <cellStyle name="60% - Accent5 3 34 2 3 2" xfId="49367" xr:uid="{7E45EA32-D3B0-42A9-A0BD-657E67453FE8}"/>
    <cellStyle name="60% - Accent5 3 34 2 4" xfId="34810" xr:uid="{CA4BD4B2-FCAC-4AC9-92A4-934988326234}"/>
    <cellStyle name="60% - Accent5 3 34 3" xfId="7542" xr:uid="{8C80575B-E186-43F1-8B43-2CA72D0CE6FF}"/>
    <cellStyle name="60% - Accent5 3 34 3 2" xfId="13254" xr:uid="{4195AEAF-A1B9-4A22-AF8A-1F3A44EFBC98}"/>
    <cellStyle name="60% - Accent5 3 34 3 2 2" xfId="41932" xr:uid="{B42B553B-4CF3-446E-9530-940881029B78}"/>
    <cellStyle name="60% - Accent5 3 34 3 3" xfId="22107" xr:uid="{8046C559-FFEF-4750-A1E5-F863CF31AA80}"/>
    <cellStyle name="60% - Accent5 3 34 3 3 2" xfId="50784" xr:uid="{C3D0BD6C-1DD3-4DBF-84E1-003D60BE7075}"/>
    <cellStyle name="60% - Accent5 3 34 3 4" xfId="36227" xr:uid="{48EC74AC-39B5-4015-B75A-78F1520755BB}"/>
    <cellStyle name="60% - Accent5 3 34 4" xfId="8959" xr:uid="{E4EEEE7C-83CD-4581-B5A0-A89073EFD514}"/>
    <cellStyle name="60% - Accent5 3 34 4 2" xfId="14671" xr:uid="{9405F2B1-2579-4447-AC1C-FCF21C57A2CC}"/>
    <cellStyle name="60% - Accent5 3 34 4 2 2" xfId="43349" xr:uid="{C2B15656-A524-4938-84DC-2153F9FC2489}"/>
    <cellStyle name="60% - Accent5 3 34 4 3" xfId="23524" xr:uid="{DD8E5E1C-91AA-4A8B-9C9C-27EFE5413BDD}"/>
    <cellStyle name="60% - Accent5 3 34 4 3 2" xfId="52201" xr:uid="{4612AEF4-5F17-4651-AB5C-503DCD0381E1}"/>
    <cellStyle name="60% - Accent5 3 34 4 4" xfId="37644" xr:uid="{988A28C9-9EA9-4DB2-830C-90597BEF808A}"/>
    <cellStyle name="60% - Accent5 3 34 5" xfId="16186" xr:uid="{5CFBB033-E400-413A-BD06-3459A416927D}"/>
    <cellStyle name="60% - Accent5 3 34 5 2" xfId="25039" xr:uid="{9599D7BD-0499-4D49-9F14-CBC965A4836F}"/>
    <cellStyle name="60% - Accent5 3 34 5 2 2" xfId="53716" xr:uid="{497CE953-AD62-4E07-9379-F1E2F0963D06}"/>
    <cellStyle name="60% - Accent5 3 34 5 3" xfId="44864" xr:uid="{3FC2C42E-9728-449F-AA94-962F207D764D}"/>
    <cellStyle name="60% - Accent5 3 34 6" xfId="17745" xr:uid="{8B572CC3-80FF-401B-85A7-A649C19867D6}"/>
    <cellStyle name="60% - Accent5 3 34 6 2" xfId="26598" xr:uid="{9537C8F4-36D5-4596-8C23-5B000FF16265}"/>
    <cellStyle name="60% - Accent5 3 34 6 2 2" xfId="55275" xr:uid="{3183DF2A-4C31-4F9A-B5C7-E811ECD2C611}"/>
    <cellStyle name="60% - Accent5 3 34 6 3" xfId="46423" xr:uid="{CE14D947-93A3-4A3D-A77B-8A2B01D6C6DC}"/>
    <cellStyle name="60% - Accent5 3 34 7" xfId="10486" xr:uid="{51632ED7-8B14-4FAC-BBFF-0C5C707EDC15}"/>
    <cellStyle name="60% - Accent5 3 34 7 2" xfId="28191" xr:uid="{BA20D153-C6AB-4976-A397-F0997E75CD1B}"/>
    <cellStyle name="60% - Accent5 3 34 7 2 2" xfId="56868" xr:uid="{4F7E816D-72DA-4FAC-807D-56D2B3148939}"/>
    <cellStyle name="60% - Accent5 3 34 7 3" xfId="39164" xr:uid="{B226F0FA-EB32-4E60-8335-63E36D931B48}"/>
    <cellStyle name="60% - Accent5 3 34 8" xfId="19339" xr:uid="{AEC65955-A41A-4A6E-85B4-31CCFCAC2041}"/>
    <cellStyle name="60% - Accent5 3 34 8 2" xfId="48016" xr:uid="{AE54B788-9C5F-45AD-8198-9CBA7A3BDA0B}"/>
    <cellStyle name="60% - Accent5 3 34 9" xfId="33459" xr:uid="{BA01C764-5C7A-4230-ADBD-841308D60173}"/>
    <cellStyle name="60% - Accent5 3 35" xfId="4796" xr:uid="{F0187BEC-7C04-48E8-BD1B-D73CE50591BA}"/>
    <cellStyle name="60% - Accent5 3 35 2" xfId="6147" xr:uid="{494127D9-716E-4262-AE66-43C48803E719}"/>
    <cellStyle name="60% - Accent5 3 35 2 2" xfId="11859" xr:uid="{2EA14A51-4A96-467A-AB7A-DD6EF087FFF2}"/>
    <cellStyle name="60% - Accent5 3 35 2 2 2" xfId="40537" xr:uid="{9A4D2D1D-4F77-444C-A6C4-1EB9D3DF8DE4}"/>
    <cellStyle name="60% - Accent5 3 35 2 3" xfId="20712" xr:uid="{7720E911-F1AD-4B54-839E-46BB5C0B8422}"/>
    <cellStyle name="60% - Accent5 3 35 2 3 2" xfId="49389" xr:uid="{6484248D-AA77-4FF1-8501-4766F2E2A20A}"/>
    <cellStyle name="60% - Accent5 3 35 2 4" xfId="34832" xr:uid="{39A3B2E5-4C63-466D-B7F1-0D11642F8CE9}"/>
    <cellStyle name="60% - Accent5 3 35 3" xfId="7564" xr:uid="{BE377B38-2431-45BC-B804-46BCE12409D0}"/>
    <cellStyle name="60% - Accent5 3 35 3 2" xfId="13276" xr:uid="{B63B62EC-FC36-481D-A5F7-6F45D07CB3A0}"/>
    <cellStyle name="60% - Accent5 3 35 3 2 2" xfId="41954" xr:uid="{6BC00B57-C701-407C-8B12-3032989A7E9B}"/>
    <cellStyle name="60% - Accent5 3 35 3 3" xfId="22129" xr:uid="{322DA06A-A925-403F-9F6C-420AE3908BB8}"/>
    <cellStyle name="60% - Accent5 3 35 3 3 2" xfId="50806" xr:uid="{6AD05382-9AD9-4989-98D9-5B240D6FB57F}"/>
    <cellStyle name="60% - Accent5 3 35 3 4" xfId="36249" xr:uid="{94A860CF-9CF4-4D1C-B3E9-BA7EE73928E0}"/>
    <cellStyle name="60% - Accent5 3 35 4" xfId="8981" xr:uid="{D66D0AFB-AEBE-40ED-8088-C24075134E2E}"/>
    <cellStyle name="60% - Accent5 3 35 4 2" xfId="14693" xr:uid="{E76E00E3-8DB2-4EE2-B342-2D7DE85BCF48}"/>
    <cellStyle name="60% - Accent5 3 35 4 2 2" xfId="43371" xr:uid="{A1A87E8D-EF43-40C0-B197-50F9DA1E7FAC}"/>
    <cellStyle name="60% - Accent5 3 35 4 3" xfId="23546" xr:uid="{877E83EE-6878-4CCA-8587-2FF128D4BA49}"/>
    <cellStyle name="60% - Accent5 3 35 4 3 2" xfId="52223" xr:uid="{0A77831D-9C46-4B33-BBA0-257B818366DB}"/>
    <cellStyle name="60% - Accent5 3 35 4 4" xfId="37666" xr:uid="{731FC31C-6285-4EFD-A78E-EFAEAB2A2612}"/>
    <cellStyle name="60% - Accent5 3 35 5" xfId="16208" xr:uid="{D072B0A4-859F-4133-92C9-DE0D906CBEDE}"/>
    <cellStyle name="60% - Accent5 3 35 5 2" xfId="25061" xr:uid="{B37F231D-01BB-41D5-836F-9D802C5691DF}"/>
    <cellStyle name="60% - Accent5 3 35 5 2 2" xfId="53738" xr:uid="{39223E99-4218-4648-BC9E-0A0D8A501927}"/>
    <cellStyle name="60% - Accent5 3 35 5 3" xfId="44886" xr:uid="{E1A25539-7819-4F11-ADD8-91D8939413B5}"/>
    <cellStyle name="60% - Accent5 3 35 6" xfId="17767" xr:uid="{215BF235-5DC8-46E3-8341-CA74978406A5}"/>
    <cellStyle name="60% - Accent5 3 35 6 2" xfId="26620" xr:uid="{0AF0FF50-4925-40FA-AE46-3D69876729B2}"/>
    <cellStyle name="60% - Accent5 3 35 6 2 2" xfId="55297" xr:uid="{204A2735-5CE5-4873-B1A0-7DCCAD87006D}"/>
    <cellStyle name="60% - Accent5 3 35 6 3" xfId="46445" xr:uid="{FCF6D7E5-0B05-4107-B31B-E2B00B7D68C0}"/>
    <cellStyle name="60% - Accent5 3 35 7" xfId="10508" xr:uid="{C8486117-AE92-4B32-91EB-847A93BF9348}"/>
    <cellStyle name="60% - Accent5 3 35 7 2" xfId="28213" xr:uid="{BBA3F26A-B00B-4E7F-A088-28188360CB33}"/>
    <cellStyle name="60% - Accent5 3 35 7 2 2" xfId="56890" xr:uid="{9C029008-0103-4430-A2BA-A67759F1CE05}"/>
    <cellStyle name="60% - Accent5 3 35 7 3" xfId="39186" xr:uid="{D8F8D6AE-AFD8-4FB5-9EA7-AB351A624AA6}"/>
    <cellStyle name="60% - Accent5 3 35 8" xfId="19361" xr:uid="{2F2AB0E0-2ACD-485A-8480-2B18B3EFA98C}"/>
    <cellStyle name="60% - Accent5 3 35 8 2" xfId="48038" xr:uid="{B50DBEE8-9CB9-47D6-BED7-0013C466EF93}"/>
    <cellStyle name="60% - Accent5 3 35 9" xfId="33481" xr:uid="{836D0051-58F6-454B-8377-CFE80A49407F}"/>
    <cellStyle name="60% - Accent5 3 36" xfId="4818" xr:uid="{F4C923CC-773E-443A-BFFE-AADBFF3D652A}"/>
    <cellStyle name="60% - Accent5 3 36 2" xfId="6169" xr:uid="{433A7575-78CC-41C6-AEA7-40834B544F8A}"/>
    <cellStyle name="60% - Accent5 3 36 2 2" xfId="11881" xr:uid="{328026A6-DAED-4757-9A7A-5B125F808A82}"/>
    <cellStyle name="60% - Accent5 3 36 2 2 2" xfId="40559" xr:uid="{20785ABB-365D-4DD9-9C3B-8C0FDC06F654}"/>
    <cellStyle name="60% - Accent5 3 36 2 3" xfId="20734" xr:uid="{3D7617B4-DCEA-4D73-A42A-CFE6EA83F897}"/>
    <cellStyle name="60% - Accent5 3 36 2 3 2" xfId="49411" xr:uid="{D271F612-C411-4A86-BF47-08509BB7D32D}"/>
    <cellStyle name="60% - Accent5 3 36 2 4" xfId="34854" xr:uid="{9EEE1E2D-20B7-4829-BC34-8D35CAAADDF1}"/>
    <cellStyle name="60% - Accent5 3 36 3" xfId="7586" xr:uid="{DA1C8949-A890-48A4-AA8A-24001C0E22BE}"/>
    <cellStyle name="60% - Accent5 3 36 3 2" xfId="13298" xr:uid="{9520E52A-4874-4179-A472-92D9D63F1551}"/>
    <cellStyle name="60% - Accent5 3 36 3 2 2" xfId="41976" xr:uid="{ADA9BE84-B9BB-4AB5-B595-01A27A6AF52C}"/>
    <cellStyle name="60% - Accent5 3 36 3 3" xfId="22151" xr:uid="{7011CB53-D9A1-437E-B97D-A762B8F205FB}"/>
    <cellStyle name="60% - Accent5 3 36 3 3 2" xfId="50828" xr:uid="{D93B0F28-E98E-4B87-868F-E296E052F14B}"/>
    <cellStyle name="60% - Accent5 3 36 3 4" xfId="36271" xr:uid="{05B5731D-48A6-44BA-98E1-4AA86CB8DB45}"/>
    <cellStyle name="60% - Accent5 3 36 4" xfId="9003" xr:uid="{E17027C8-82C8-43C5-B775-83F33EF40E71}"/>
    <cellStyle name="60% - Accent5 3 36 4 2" xfId="14715" xr:uid="{C74A5048-7778-49BB-A051-1DE0021145F9}"/>
    <cellStyle name="60% - Accent5 3 36 4 2 2" xfId="43393" xr:uid="{8D25303C-F309-4C69-97E5-71AF8CE2766E}"/>
    <cellStyle name="60% - Accent5 3 36 4 3" xfId="23568" xr:uid="{DEC48AAF-068F-4D84-9205-79DDA30D9026}"/>
    <cellStyle name="60% - Accent5 3 36 4 3 2" xfId="52245" xr:uid="{98B51428-E124-48C8-B11B-A61F9F5A5275}"/>
    <cellStyle name="60% - Accent5 3 36 4 4" xfId="37688" xr:uid="{B0CD4406-2159-46AB-81F0-8A7221B61A3A}"/>
    <cellStyle name="60% - Accent5 3 36 5" xfId="16230" xr:uid="{4A6037E8-BBCF-4DDD-A73F-C202216D6D61}"/>
    <cellStyle name="60% - Accent5 3 36 5 2" xfId="25083" xr:uid="{5F33EB78-C5C5-4FED-89CA-FC86737CF219}"/>
    <cellStyle name="60% - Accent5 3 36 5 2 2" xfId="53760" xr:uid="{0D20C400-4BAA-414A-AF2E-050B5A229CC9}"/>
    <cellStyle name="60% - Accent5 3 36 5 3" xfId="44908" xr:uid="{180636B5-7A86-43B2-B877-9D251E334CF8}"/>
    <cellStyle name="60% - Accent5 3 36 6" xfId="17789" xr:uid="{38526EFB-43C2-4966-9789-7446A64D959C}"/>
    <cellStyle name="60% - Accent5 3 36 6 2" xfId="26642" xr:uid="{29F5CC60-B9E2-4CFF-BBB6-E6B520CE6DB6}"/>
    <cellStyle name="60% - Accent5 3 36 6 2 2" xfId="55319" xr:uid="{94A638F2-ED2D-47FA-AE8D-A888BE1C3187}"/>
    <cellStyle name="60% - Accent5 3 36 6 3" xfId="46467" xr:uid="{209CF628-13F3-4023-A891-21B7B3108270}"/>
    <cellStyle name="60% - Accent5 3 36 7" xfId="10530" xr:uid="{F3C91EFB-BD51-4BD9-A06A-24F8409A31AF}"/>
    <cellStyle name="60% - Accent5 3 36 7 2" xfId="28235" xr:uid="{BE22B7F8-4AFE-4D6E-A653-B66D6E381129}"/>
    <cellStyle name="60% - Accent5 3 36 7 2 2" xfId="56912" xr:uid="{66AC75F2-CAD4-4641-9772-AE080625F7C6}"/>
    <cellStyle name="60% - Accent5 3 36 7 3" xfId="39208" xr:uid="{21D2FE75-4834-4460-9B50-E478AD11DEC7}"/>
    <cellStyle name="60% - Accent5 3 36 8" xfId="19383" xr:uid="{FDE19BFD-B298-4301-BB71-2AEFFAC5F4C6}"/>
    <cellStyle name="60% - Accent5 3 36 8 2" xfId="48060" xr:uid="{9483EF77-FCC5-46E4-B09E-D7DFA751C83E}"/>
    <cellStyle name="60% - Accent5 3 36 9" xfId="33503" xr:uid="{E072DCDC-12BC-4D8B-809F-657EA6F8A541}"/>
    <cellStyle name="60% - Accent5 3 37" xfId="4840" xr:uid="{67C610E3-8A44-403E-B622-894CD53B8F51}"/>
    <cellStyle name="60% - Accent5 3 37 2" xfId="6191" xr:uid="{A0DB19A7-53B0-497F-8E75-1C867F51AA13}"/>
    <cellStyle name="60% - Accent5 3 37 2 2" xfId="11903" xr:uid="{8FDB6517-4465-4D53-94C1-621E7B0C1D9C}"/>
    <cellStyle name="60% - Accent5 3 37 2 2 2" xfId="40581" xr:uid="{E7E18F51-BEAE-4277-970D-D61AB906ED87}"/>
    <cellStyle name="60% - Accent5 3 37 2 3" xfId="20756" xr:uid="{7009F2D0-64A5-400F-AD82-74DD431C8B8C}"/>
    <cellStyle name="60% - Accent5 3 37 2 3 2" xfId="49433" xr:uid="{F6C23F1A-64F9-4F7A-999E-7EA001E0202F}"/>
    <cellStyle name="60% - Accent5 3 37 2 4" xfId="34876" xr:uid="{A3253128-0FD5-4D41-80BF-051E386AA85E}"/>
    <cellStyle name="60% - Accent5 3 37 3" xfId="7608" xr:uid="{E8A442BB-15FA-4485-8817-48E820E3A06B}"/>
    <cellStyle name="60% - Accent5 3 37 3 2" xfId="13320" xr:uid="{EE37498B-2050-4E52-A455-6121EF689AB5}"/>
    <cellStyle name="60% - Accent5 3 37 3 2 2" xfId="41998" xr:uid="{A6D35901-7772-4B8F-8401-CE638A4D460A}"/>
    <cellStyle name="60% - Accent5 3 37 3 3" xfId="22173" xr:uid="{891A393F-6EF8-4449-BBA4-54EF80734F46}"/>
    <cellStyle name="60% - Accent5 3 37 3 3 2" xfId="50850" xr:uid="{7F3E2F87-BC78-4A15-941E-ED0630A13DED}"/>
    <cellStyle name="60% - Accent5 3 37 3 4" xfId="36293" xr:uid="{65E32171-74A0-4F4F-8476-85A21D45A4A6}"/>
    <cellStyle name="60% - Accent5 3 37 4" xfId="9025" xr:uid="{77ED0046-F43D-4D72-AD56-8C28B13E75D2}"/>
    <cellStyle name="60% - Accent5 3 37 4 2" xfId="14737" xr:uid="{F4AEEA9C-3E4E-4618-94D7-776D84718BE0}"/>
    <cellStyle name="60% - Accent5 3 37 4 2 2" xfId="43415" xr:uid="{B7CA7F51-A5C5-4DC9-B3C0-CA870F1080F7}"/>
    <cellStyle name="60% - Accent5 3 37 4 3" xfId="23590" xr:uid="{C44A4B97-7CB9-4838-89F9-5DA161B046A8}"/>
    <cellStyle name="60% - Accent5 3 37 4 3 2" xfId="52267" xr:uid="{7F2AE312-AC95-4AE7-B7EA-BA5EA099A82B}"/>
    <cellStyle name="60% - Accent5 3 37 4 4" xfId="37710" xr:uid="{FAD1296B-CCF1-4111-907B-595528C2625E}"/>
    <cellStyle name="60% - Accent5 3 37 5" xfId="16252" xr:uid="{07C15E0E-71D0-4468-9273-FE73C4E337D1}"/>
    <cellStyle name="60% - Accent5 3 37 5 2" xfId="25105" xr:uid="{29E8DF11-B11D-4940-A4C5-901BDDF43186}"/>
    <cellStyle name="60% - Accent5 3 37 5 2 2" xfId="53782" xr:uid="{90C4BF8A-1B20-4966-B0A7-CADCAA8A3FFF}"/>
    <cellStyle name="60% - Accent5 3 37 5 3" xfId="44930" xr:uid="{2DA25E55-8A16-4DB7-9989-62570CCFAE3A}"/>
    <cellStyle name="60% - Accent5 3 37 6" xfId="17811" xr:uid="{4BEA5F5B-57E9-41B6-A277-BA8A100A0C86}"/>
    <cellStyle name="60% - Accent5 3 37 6 2" xfId="26664" xr:uid="{62B6EAB0-5558-45F1-8B42-8E9CFAAFC66B}"/>
    <cellStyle name="60% - Accent5 3 37 6 2 2" xfId="55341" xr:uid="{40055674-7CB5-407E-9750-8AA873E8B6C7}"/>
    <cellStyle name="60% - Accent5 3 37 6 3" xfId="46489" xr:uid="{BFC19CDC-B6C2-41FA-A7FE-E5C2B682B6D4}"/>
    <cellStyle name="60% - Accent5 3 37 7" xfId="10552" xr:uid="{9F04DDA9-1B17-4580-9BBF-9E0392D8DA7F}"/>
    <cellStyle name="60% - Accent5 3 37 7 2" xfId="28257" xr:uid="{427BDB5C-B3E0-4053-9965-6F248241907E}"/>
    <cellStyle name="60% - Accent5 3 37 7 2 2" xfId="56934" xr:uid="{24735E15-61B0-4E9F-91E3-3708286D624A}"/>
    <cellStyle name="60% - Accent5 3 37 7 3" xfId="39230" xr:uid="{C185C107-0214-481D-9558-301DACF42845}"/>
    <cellStyle name="60% - Accent5 3 37 8" xfId="19405" xr:uid="{F22444B0-02BE-4770-BD1D-6495891F28A6}"/>
    <cellStyle name="60% - Accent5 3 37 8 2" xfId="48082" xr:uid="{28E18C86-4069-4D4B-9CC5-728A2ED3DE91}"/>
    <cellStyle name="60% - Accent5 3 37 9" xfId="33525" xr:uid="{48C93717-2CE5-41BF-8696-5DC8DCBE94A8}"/>
    <cellStyle name="60% - Accent5 3 38" xfId="4862" xr:uid="{28A8C5CE-3A6A-4C03-8042-AFB736A5FB81}"/>
    <cellStyle name="60% - Accent5 3 38 2" xfId="6213" xr:uid="{604CCE70-C9D0-4C1D-BA07-67BC7DA0F055}"/>
    <cellStyle name="60% - Accent5 3 38 2 2" xfId="11925" xr:uid="{00A2151B-9FC6-40C9-AB2D-27ECDB73F262}"/>
    <cellStyle name="60% - Accent5 3 38 2 2 2" xfId="40603" xr:uid="{339F23C3-949C-42CE-95A0-BC842246D21C}"/>
    <cellStyle name="60% - Accent5 3 38 2 3" xfId="20778" xr:uid="{E1A865A2-0772-4D6A-BA68-1E6B03F23D1C}"/>
    <cellStyle name="60% - Accent5 3 38 2 3 2" xfId="49455" xr:uid="{95230810-715D-48CE-AACE-8A0D2406015A}"/>
    <cellStyle name="60% - Accent5 3 38 2 4" xfId="34898" xr:uid="{225A487A-D5F0-42B7-A638-1D4C620E291D}"/>
    <cellStyle name="60% - Accent5 3 38 3" xfId="7630" xr:uid="{21338915-44D4-42CC-919E-02C045CB3FDD}"/>
    <cellStyle name="60% - Accent5 3 38 3 2" xfId="13342" xr:uid="{B3A1AA75-046B-47E5-91A1-AA50979D55CD}"/>
    <cellStyle name="60% - Accent5 3 38 3 2 2" xfId="42020" xr:uid="{59B16A10-A2D4-41CF-BEA8-1D074FA6F387}"/>
    <cellStyle name="60% - Accent5 3 38 3 3" xfId="22195" xr:uid="{4F2D4640-1967-42F7-949D-915C5E06CA52}"/>
    <cellStyle name="60% - Accent5 3 38 3 3 2" xfId="50872" xr:uid="{78B40448-A333-4443-ACAB-7E8CB0987B0A}"/>
    <cellStyle name="60% - Accent5 3 38 3 4" xfId="36315" xr:uid="{3E58B35A-1364-4AB1-91F7-2B7884EC044F}"/>
    <cellStyle name="60% - Accent5 3 38 4" xfId="9047" xr:uid="{61392342-30DE-4564-98C2-8E9F813AD003}"/>
    <cellStyle name="60% - Accent5 3 38 4 2" xfId="14759" xr:uid="{1F53D99C-1BF1-4160-83E3-307086C22734}"/>
    <cellStyle name="60% - Accent5 3 38 4 2 2" xfId="43437" xr:uid="{56353D6E-CD16-4D5C-BC9A-E3DB5BA888B4}"/>
    <cellStyle name="60% - Accent5 3 38 4 3" xfId="23612" xr:uid="{17199D8D-9CFE-4ED9-BEBC-DC963AE38BBC}"/>
    <cellStyle name="60% - Accent5 3 38 4 3 2" xfId="52289" xr:uid="{540B7749-CDB3-4136-A759-A1FB6B8947C6}"/>
    <cellStyle name="60% - Accent5 3 38 4 4" xfId="37732" xr:uid="{D80CB809-E793-4813-BEC5-2CF5CAEA2455}"/>
    <cellStyle name="60% - Accent5 3 38 5" xfId="16274" xr:uid="{99277083-176A-43F4-AB24-DE5D96AAADDA}"/>
    <cellStyle name="60% - Accent5 3 38 5 2" xfId="25127" xr:uid="{C4F498B7-0450-47BB-B34B-1CEB52292030}"/>
    <cellStyle name="60% - Accent5 3 38 5 2 2" xfId="53804" xr:uid="{A6D4716C-0D21-4FC9-8DCC-CEE3383BAEDF}"/>
    <cellStyle name="60% - Accent5 3 38 5 3" xfId="44952" xr:uid="{E95CAD1F-BF22-4153-B405-53EE55923E97}"/>
    <cellStyle name="60% - Accent5 3 38 6" xfId="17833" xr:uid="{042278DC-D5AC-467B-BA6A-BE657F16BECB}"/>
    <cellStyle name="60% - Accent5 3 38 6 2" xfId="26686" xr:uid="{208CC201-83E5-415A-B1AF-E1025F580A61}"/>
    <cellStyle name="60% - Accent5 3 38 6 2 2" xfId="55363" xr:uid="{F6E8ABF6-1825-4CF1-8227-00D4928B5DCD}"/>
    <cellStyle name="60% - Accent5 3 38 6 3" xfId="46511" xr:uid="{3758251E-BA51-4556-9C85-0FBD4C366519}"/>
    <cellStyle name="60% - Accent5 3 38 7" xfId="10574" xr:uid="{0CAC5867-0FE6-4522-9C95-496D93B08D8E}"/>
    <cellStyle name="60% - Accent5 3 38 7 2" xfId="28279" xr:uid="{30479FBB-0497-43AB-BB0A-5D2BBCA1817E}"/>
    <cellStyle name="60% - Accent5 3 38 7 2 2" xfId="56956" xr:uid="{4DBF4132-004D-479C-97CE-5BE977FDD723}"/>
    <cellStyle name="60% - Accent5 3 38 7 3" xfId="39252" xr:uid="{4279BA3C-BCA6-4BA4-A8D9-13CDC700472A}"/>
    <cellStyle name="60% - Accent5 3 38 8" xfId="19427" xr:uid="{45B2C9BA-D710-4DB4-8F7A-517BD80317C8}"/>
    <cellStyle name="60% - Accent5 3 38 8 2" xfId="48104" xr:uid="{AD4355F4-EE0F-4707-A2E4-D017D5501019}"/>
    <cellStyle name="60% - Accent5 3 38 9" xfId="33547" xr:uid="{BFAB5D94-0D5B-4D41-A075-5BD6C3894601}"/>
    <cellStyle name="60% - Accent5 3 39" xfId="4884" xr:uid="{9AE58ED9-4F49-4DCE-8FBE-58F4910CB659}"/>
    <cellStyle name="60% - Accent5 3 39 2" xfId="6235" xr:uid="{C9BC2CA7-DB8F-468B-A4AD-2AB3A6A982E1}"/>
    <cellStyle name="60% - Accent5 3 39 2 2" xfId="11947" xr:uid="{FE9723C9-102E-4474-BA9A-E71BACD48177}"/>
    <cellStyle name="60% - Accent5 3 39 2 2 2" xfId="40625" xr:uid="{445BC896-BC83-49E9-8694-1511C881BE11}"/>
    <cellStyle name="60% - Accent5 3 39 2 3" xfId="20800" xr:uid="{2C8AB12B-C6FB-4CE5-88F0-D920BA130907}"/>
    <cellStyle name="60% - Accent5 3 39 2 3 2" xfId="49477" xr:uid="{F733AAD9-3142-4B75-8A7E-94ED5E93C27D}"/>
    <cellStyle name="60% - Accent5 3 39 2 4" xfId="34920" xr:uid="{88F0060E-2792-4180-95A0-6487EE100C2B}"/>
    <cellStyle name="60% - Accent5 3 39 3" xfId="7652" xr:uid="{DF273D4D-5001-4B27-A8DF-3DB1058C26A7}"/>
    <cellStyle name="60% - Accent5 3 39 3 2" xfId="13364" xr:uid="{BFF4935A-0555-4B38-B3E8-A1A98DBEB9A0}"/>
    <cellStyle name="60% - Accent5 3 39 3 2 2" xfId="42042" xr:uid="{83821DE2-964E-4F38-9388-3282C5053BB4}"/>
    <cellStyle name="60% - Accent5 3 39 3 3" xfId="22217" xr:uid="{1934188E-7F46-4A9B-80F4-8D957754AD4F}"/>
    <cellStyle name="60% - Accent5 3 39 3 3 2" xfId="50894" xr:uid="{1221530E-920F-416A-A496-948DD20C03E6}"/>
    <cellStyle name="60% - Accent5 3 39 3 4" xfId="36337" xr:uid="{765CF2C3-EE9D-41B3-B996-886934AC0AD0}"/>
    <cellStyle name="60% - Accent5 3 39 4" xfId="9069" xr:uid="{BC1428AE-B6E4-4853-B44D-D2A9FB46961B}"/>
    <cellStyle name="60% - Accent5 3 39 4 2" xfId="14781" xr:uid="{05A947DB-4487-4D55-B0C4-A4040D6DD8C8}"/>
    <cellStyle name="60% - Accent5 3 39 4 2 2" xfId="43459" xr:uid="{55598E5F-21FA-4098-8AD1-9AA80F5BC002}"/>
    <cellStyle name="60% - Accent5 3 39 4 3" xfId="23634" xr:uid="{AADD4249-D112-4D47-BCF3-85F0AEB6BC7D}"/>
    <cellStyle name="60% - Accent5 3 39 4 3 2" xfId="52311" xr:uid="{50836317-0533-42F9-BF9F-2F2CBD515A20}"/>
    <cellStyle name="60% - Accent5 3 39 4 4" xfId="37754" xr:uid="{0B68D3FD-782A-45FC-922B-A3384291F221}"/>
    <cellStyle name="60% - Accent5 3 39 5" xfId="16296" xr:uid="{8F14D4C0-6020-4335-81D7-2AD106C845ED}"/>
    <cellStyle name="60% - Accent5 3 39 5 2" xfId="25149" xr:uid="{4E572899-B0A9-49B0-A2FD-2164B42D0070}"/>
    <cellStyle name="60% - Accent5 3 39 5 2 2" xfId="53826" xr:uid="{87B8B655-F3B5-472B-890D-CE5ACA2660F5}"/>
    <cellStyle name="60% - Accent5 3 39 5 3" xfId="44974" xr:uid="{5A9581CB-A7EA-441B-9E56-5E9B40AB7A26}"/>
    <cellStyle name="60% - Accent5 3 39 6" xfId="17855" xr:uid="{E0725C48-DD9F-4BBF-81C1-2DB1D58AEF48}"/>
    <cellStyle name="60% - Accent5 3 39 6 2" xfId="26708" xr:uid="{57AFDE48-A07C-4BF2-9687-9826C30762E9}"/>
    <cellStyle name="60% - Accent5 3 39 6 2 2" xfId="55385" xr:uid="{579F37CF-9A89-4DA5-B14F-928425BEF0B6}"/>
    <cellStyle name="60% - Accent5 3 39 6 3" xfId="46533" xr:uid="{DF1C89F5-B0D2-4081-AB8B-9704AC1F5F39}"/>
    <cellStyle name="60% - Accent5 3 39 7" xfId="10596" xr:uid="{C5262F64-9732-47B7-B3E7-D1C6BD62C44E}"/>
    <cellStyle name="60% - Accent5 3 39 7 2" xfId="28301" xr:uid="{BF66E97F-A2EB-4551-B5CE-162CECA9B2FD}"/>
    <cellStyle name="60% - Accent5 3 39 7 2 2" xfId="56978" xr:uid="{799DA5C1-A583-494C-9BC8-93C5B721A104}"/>
    <cellStyle name="60% - Accent5 3 39 7 3" xfId="39274" xr:uid="{FB11A251-2BF8-421E-959A-6B2C185C6751}"/>
    <cellStyle name="60% - Accent5 3 39 8" xfId="19449" xr:uid="{3C489410-B660-4DF6-8424-4BE048BBDEC4}"/>
    <cellStyle name="60% - Accent5 3 39 8 2" xfId="48126" xr:uid="{C609D147-E1FF-4190-9934-C44D64EE21A7}"/>
    <cellStyle name="60% - Accent5 3 39 9" xfId="33569" xr:uid="{7A22F653-927B-4FB3-980E-F7222E373960}"/>
    <cellStyle name="60% - Accent5 3 4" xfId="384" xr:uid="{570DD86D-892F-42C1-9E75-8A9143C4A71E}"/>
    <cellStyle name="60% - Accent5 3 4 10" xfId="9826" xr:uid="{FD82404B-7107-4693-B1CA-4BC0511F3F25}"/>
    <cellStyle name="60% - Accent5 3 4 10 2" xfId="38504" xr:uid="{148C1171-588C-4945-A57C-27F58485E075}"/>
    <cellStyle name="60% - Accent5 3 4 11" xfId="18679" xr:uid="{0CBEC8C0-A9D9-4A09-A2F4-121FFC0910E9}"/>
    <cellStyle name="60% - Accent5 3 4 11 2" xfId="47356" xr:uid="{108B46E7-B404-4C01-B58B-0B11A825D01F}"/>
    <cellStyle name="60% - Accent5 3 4 12" xfId="29297" xr:uid="{14BED658-34AB-48A7-AA8B-76B622B567DB}"/>
    <cellStyle name="60% - Accent5 3 4 2" xfId="493" xr:uid="{4E673BB0-76EF-4DDC-9296-6FC5BEBC12C9}"/>
    <cellStyle name="60% - Accent5 3 4 2 2" xfId="2447" xr:uid="{42754FFA-F70B-4447-BC37-DD90B082D7FE}"/>
    <cellStyle name="60% - Accent5 3 4 2 2 2" xfId="31187" xr:uid="{7E76DB50-73F1-4B8A-8F77-B053DEFA7AB2}"/>
    <cellStyle name="60% - Accent5 3 4 2 3" xfId="5465" xr:uid="{C7075455-62F2-415B-ABF3-22A57DBFA8D8}"/>
    <cellStyle name="60% - Accent5 3 4 2 3 2" xfId="34150" xr:uid="{3CA5E6E2-9622-4A36-927F-F48E2693CFEA}"/>
    <cellStyle name="60% - Accent5 3 4 2 4" xfId="11177" xr:uid="{538681CB-A707-4302-8ABB-68CF0AC60C58}"/>
    <cellStyle name="60% - Accent5 3 4 2 4 2" xfId="39855" xr:uid="{BBEF492E-8F0B-48BB-9F77-BF5AECF36C04}"/>
    <cellStyle name="60% - Accent5 3 4 2 5" xfId="20030" xr:uid="{8F13A6BA-D44E-48BF-93C3-8C7288A6E33B}"/>
    <cellStyle name="60% - Accent5 3 4 2 5 2" xfId="48707" xr:uid="{DAED785D-824C-4936-A565-E223CDA3F513}"/>
    <cellStyle name="60% - Accent5 3 4 2 6" xfId="29394" xr:uid="{C2BA7288-C1EB-42B8-A63A-EBED4204E95C}"/>
    <cellStyle name="60% - Accent5 3 4 3" xfId="612" xr:uid="{11206437-3120-4FF4-B8FF-79DE4F728C66}"/>
    <cellStyle name="60% - Accent5 3 4 3 2" xfId="2566" xr:uid="{FA037E58-1096-4B1D-91EA-CCD0B35FFFF8}"/>
    <cellStyle name="60% - Accent5 3 4 3 2 2" xfId="31306" xr:uid="{D3F5AC88-0773-40C4-92FA-0069ABFCB2CC}"/>
    <cellStyle name="60% - Accent5 3 4 3 3" xfId="6882" xr:uid="{7CB35449-5B8D-41CE-BA84-C1A9BA9DDF53}"/>
    <cellStyle name="60% - Accent5 3 4 3 3 2" xfId="35567" xr:uid="{CFBAE797-8757-41E4-9AD5-6E2FAA2364C7}"/>
    <cellStyle name="60% - Accent5 3 4 3 4" xfId="12594" xr:uid="{D1B9DD7A-37CA-489E-A44C-842FFCD5B3EC}"/>
    <cellStyle name="60% - Accent5 3 4 3 4 2" xfId="41272" xr:uid="{665B0262-1073-4D26-AC4A-178AD7F5DD53}"/>
    <cellStyle name="60% - Accent5 3 4 3 5" xfId="21447" xr:uid="{46B0E9EF-20CC-487A-B047-45C1CC0E1D9A}"/>
    <cellStyle name="60% - Accent5 3 4 3 5 2" xfId="50124" xr:uid="{9CC77290-A1A8-43D2-AB57-BE28E89B7A30}"/>
    <cellStyle name="60% - Accent5 3 4 3 6" xfId="29513" xr:uid="{0045713A-8E18-4D5F-926D-8C33E9B75786}"/>
    <cellStyle name="60% - Accent5 3 4 4" xfId="753" xr:uid="{A2D34FE5-4BC9-4C8E-848A-34A91015EC42}"/>
    <cellStyle name="60% - Accent5 3 4 4 2" xfId="2707" xr:uid="{38DDDD91-CBCE-4699-B1CD-E7AA6EC30606}"/>
    <cellStyle name="60% - Accent5 3 4 4 2 2" xfId="31447" xr:uid="{38F4F283-BE17-473D-8F5A-7E0DF36C6D40}"/>
    <cellStyle name="60% - Accent5 3 4 4 3" xfId="8299" xr:uid="{3E07FACC-F761-4BE1-A77D-548E2DD03DC0}"/>
    <cellStyle name="60% - Accent5 3 4 4 3 2" xfId="36984" xr:uid="{5DEC486A-69DB-49F0-AF65-97C2F79059F5}"/>
    <cellStyle name="60% - Accent5 3 4 4 4" xfId="14011" xr:uid="{3968DAD6-8379-4CEC-81C6-8CAA3B6D64E1}"/>
    <cellStyle name="60% - Accent5 3 4 4 4 2" xfId="42689" xr:uid="{B1C24D12-65F7-431E-8DC1-0290033EEC62}"/>
    <cellStyle name="60% - Accent5 3 4 4 5" xfId="22864" xr:uid="{DD3B7538-1FA3-458B-BC85-A838C201E826}"/>
    <cellStyle name="60% - Accent5 3 4 4 5 2" xfId="51541" xr:uid="{FE5261AF-071B-456D-9E56-CB29919D86AC}"/>
    <cellStyle name="60% - Accent5 3 4 4 6" xfId="29654" xr:uid="{B6182846-AE34-4A05-87C2-323DAF235145}"/>
    <cellStyle name="60% - Accent5 3 4 5" xfId="1026" xr:uid="{21F64440-CF14-4150-8726-783B467038B1}"/>
    <cellStyle name="60% - Accent5 3 4 5 2" xfId="2980" xr:uid="{98618670-973D-4E7D-8857-3B51F42DBB2D}"/>
    <cellStyle name="60% - Accent5 3 4 5 2 2" xfId="31720" xr:uid="{4B0B7403-865F-42D5-BA1A-87CE36AC94EA}"/>
    <cellStyle name="60% - Accent5 3 4 5 3" xfId="15526" xr:uid="{20CC2563-1744-4494-AE2E-D0D9840AEA09}"/>
    <cellStyle name="60% - Accent5 3 4 5 3 2" xfId="44204" xr:uid="{25FD3D40-4C66-408A-A156-FDA424A53F38}"/>
    <cellStyle name="60% - Accent5 3 4 5 4" xfId="24379" xr:uid="{F4099B5F-F8A5-46DE-9BC3-D48CFDD0BA57}"/>
    <cellStyle name="60% - Accent5 3 4 5 4 2" xfId="53056" xr:uid="{9CA4750F-FE0B-4AFA-A122-936A9E7CA6FE}"/>
    <cellStyle name="60% - Accent5 3 4 5 5" xfId="29927" xr:uid="{8671B4FE-5CB7-4C8E-A8E6-020279402957}"/>
    <cellStyle name="60% - Accent5 3 4 6" xfId="1321" xr:uid="{69274F14-FBC8-413E-B953-5FAC9E51F1D0}"/>
    <cellStyle name="60% - Accent5 3 4 6 2" xfId="3275" xr:uid="{4FCAA798-DF5C-4470-8A74-41865CA3BFC9}"/>
    <cellStyle name="60% - Accent5 3 4 6 2 2" xfId="32015" xr:uid="{F04FBDE6-09EF-440E-A522-193903271EBA}"/>
    <cellStyle name="60% - Accent5 3 4 6 3" xfId="17085" xr:uid="{CC94C02D-B83E-4B86-AEEB-73F1BCA804F3}"/>
    <cellStyle name="60% - Accent5 3 4 6 3 2" xfId="45763" xr:uid="{5EDB4018-B361-426D-BBDA-1086DB5307C2}"/>
    <cellStyle name="60% - Accent5 3 4 6 4" xfId="25938" xr:uid="{A503E509-9B04-4D0E-BBE2-E0D07CC310B4}"/>
    <cellStyle name="60% - Accent5 3 4 6 4 2" xfId="54615" xr:uid="{1FCED8C8-AD67-4648-9EE7-755B8C067B67}"/>
    <cellStyle name="60% - Accent5 3 4 6 5" xfId="30222" xr:uid="{11B2173D-C4A7-48DB-BBF0-61C67ABC8888}"/>
    <cellStyle name="60% - Accent5 3 4 7" xfId="1660" xr:uid="{74255411-AC9A-4D24-891E-1D385B4DB65D}"/>
    <cellStyle name="60% - Accent5 3 4 7 2" xfId="3614" xr:uid="{23FCBE5B-4865-46B6-8AD9-8C8A22B1ABB2}"/>
    <cellStyle name="60% - Accent5 3 4 7 2 2" xfId="32354" xr:uid="{7B9F2172-CD10-42BC-A93F-AE44576BF0A3}"/>
    <cellStyle name="60% - Accent5 3 4 7 3" xfId="27531" xr:uid="{0EAF2D53-E83C-4A86-9E2E-76206D6F6632}"/>
    <cellStyle name="60% - Accent5 3 4 7 3 2" xfId="56208" xr:uid="{49DAF07A-23D9-4A77-A334-FE44AB31238D}"/>
    <cellStyle name="60% - Accent5 3 4 7 4" xfId="30561" xr:uid="{53B2889E-D73F-4C7D-B6A8-D42EA4B7C317}"/>
    <cellStyle name="60% - Accent5 3 4 8" xfId="2350" xr:uid="{05A67E9D-F272-408E-9B85-0E54A8A7DD1E}"/>
    <cellStyle name="60% - Accent5 3 4 8 2" xfId="31090" xr:uid="{D13EEBF3-3362-4622-AA79-B1FFFBFAF9C5}"/>
    <cellStyle name="60% - Accent5 3 4 9" xfId="4114" xr:uid="{40E8B064-E984-43DF-9438-E3757C3CE0AB}"/>
    <cellStyle name="60% - Accent5 3 4 9 2" xfId="32799" xr:uid="{B5A178AE-0B0F-405C-9B9A-5299CB26E66C}"/>
    <cellStyle name="60% - Accent5 3 40" xfId="4906" xr:uid="{269EC9F3-F5E5-4065-A83E-41A7223DB7DE}"/>
    <cellStyle name="60% - Accent5 3 40 2" xfId="6257" xr:uid="{5CA32A74-1B84-4CD0-864E-6989138DDE54}"/>
    <cellStyle name="60% - Accent5 3 40 2 2" xfId="11969" xr:uid="{1869219D-436F-4B2E-8E94-28D6672C304E}"/>
    <cellStyle name="60% - Accent5 3 40 2 2 2" xfId="40647" xr:uid="{670F3AAC-9433-481B-BE6F-7199CCF985B3}"/>
    <cellStyle name="60% - Accent5 3 40 2 3" xfId="20822" xr:uid="{877B479A-2714-4632-AA99-31E4317DA48D}"/>
    <cellStyle name="60% - Accent5 3 40 2 3 2" xfId="49499" xr:uid="{0889CE78-E9D2-49C0-91B8-A30A754C3D7F}"/>
    <cellStyle name="60% - Accent5 3 40 2 4" xfId="34942" xr:uid="{3CD15C9D-D49B-4BA2-8D4E-2B840E984E98}"/>
    <cellStyle name="60% - Accent5 3 40 3" xfId="7674" xr:uid="{D1D384F7-3EDF-4B5D-B668-4865CCB60EDA}"/>
    <cellStyle name="60% - Accent5 3 40 3 2" xfId="13386" xr:uid="{5CEB9138-CEC5-4AA1-8868-D12FD15BC495}"/>
    <cellStyle name="60% - Accent5 3 40 3 2 2" xfId="42064" xr:uid="{316345E2-960A-4F34-98BB-35AEFB39DD47}"/>
    <cellStyle name="60% - Accent5 3 40 3 3" xfId="22239" xr:uid="{2195D778-8CCE-4399-AF42-D0B7A2835FEB}"/>
    <cellStyle name="60% - Accent5 3 40 3 3 2" xfId="50916" xr:uid="{6EA14F8C-ED0B-40D7-AE67-F3F3D67527F1}"/>
    <cellStyle name="60% - Accent5 3 40 3 4" xfId="36359" xr:uid="{65368A55-D39D-4BFB-B3DB-D5578E8E7ADA}"/>
    <cellStyle name="60% - Accent5 3 40 4" xfId="9091" xr:uid="{44EB9722-5037-427B-96DA-A52B3875C296}"/>
    <cellStyle name="60% - Accent5 3 40 4 2" xfId="14803" xr:uid="{634A8B8F-AE4D-4CCF-8E62-513EA2D3D3B8}"/>
    <cellStyle name="60% - Accent5 3 40 4 2 2" xfId="43481" xr:uid="{B413CA97-60D4-454E-9E39-9ED772FD5CC2}"/>
    <cellStyle name="60% - Accent5 3 40 4 3" xfId="23656" xr:uid="{4EFD81D4-EB6E-4A14-8C1B-B0ACA2F66F21}"/>
    <cellStyle name="60% - Accent5 3 40 4 3 2" xfId="52333" xr:uid="{A3FD8FB9-BC05-4CD4-B0C5-9763FD1B9F6A}"/>
    <cellStyle name="60% - Accent5 3 40 4 4" xfId="37776" xr:uid="{247679D4-CDB4-404C-9B19-DC016EEDAEC6}"/>
    <cellStyle name="60% - Accent5 3 40 5" xfId="16318" xr:uid="{C9AA8257-2093-4372-AF8E-68E853A99F98}"/>
    <cellStyle name="60% - Accent5 3 40 5 2" xfId="25171" xr:uid="{0B8E7FC5-167D-4456-908C-8F21D186ED05}"/>
    <cellStyle name="60% - Accent5 3 40 5 2 2" xfId="53848" xr:uid="{85D09224-6489-4C20-B0FC-9B95F4A0B971}"/>
    <cellStyle name="60% - Accent5 3 40 5 3" xfId="44996" xr:uid="{5297F061-6C95-44AC-A9B3-52D1DF772546}"/>
    <cellStyle name="60% - Accent5 3 40 6" xfId="17877" xr:uid="{37E5376C-3979-4F68-84B7-AC1DCACA4259}"/>
    <cellStyle name="60% - Accent5 3 40 6 2" xfId="26730" xr:uid="{4F848056-FFB2-49F7-92D6-96F1EBFBD07D}"/>
    <cellStyle name="60% - Accent5 3 40 6 2 2" xfId="55407" xr:uid="{7418118A-365F-41CF-A630-C3F6B1F531C9}"/>
    <cellStyle name="60% - Accent5 3 40 6 3" xfId="46555" xr:uid="{EB8DB3C6-2F89-4ADC-8BCB-FDF6D0CFB7E8}"/>
    <cellStyle name="60% - Accent5 3 40 7" xfId="10618" xr:uid="{3C6AFDF8-1CD5-4CB3-AF19-373AD9F972C9}"/>
    <cellStyle name="60% - Accent5 3 40 7 2" xfId="28323" xr:uid="{1C8FF090-4302-4657-A784-FED44A4FF1C9}"/>
    <cellStyle name="60% - Accent5 3 40 7 2 2" xfId="57000" xr:uid="{82AB88C9-4278-4C99-A34D-3DA3EB99770F}"/>
    <cellStyle name="60% - Accent5 3 40 7 3" xfId="39296" xr:uid="{B6528B57-CEF5-4266-8E3F-6FAD1540A6B4}"/>
    <cellStyle name="60% - Accent5 3 40 8" xfId="19471" xr:uid="{97233620-F403-4B54-B416-A9F2968DC21E}"/>
    <cellStyle name="60% - Accent5 3 40 8 2" xfId="48148" xr:uid="{6E4F069F-0830-4861-98D9-FAA3DBF18BCA}"/>
    <cellStyle name="60% - Accent5 3 40 9" xfId="33591" xr:uid="{C743CBB9-82E6-4B74-9391-D774ABF09D53}"/>
    <cellStyle name="60% - Accent5 3 41" xfId="4928" xr:uid="{7D95D136-F3FF-45D3-B3AB-245F6FBB14E7}"/>
    <cellStyle name="60% - Accent5 3 41 2" xfId="6279" xr:uid="{427AA6BC-5A34-473E-BB54-5D54F22F9430}"/>
    <cellStyle name="60% - Accent5 3 41 2 2" xfId="11991" xr:uid="{B797400B-51F4-4DEA-931E-7C842203829A}"/>
    <cellStyle name="60% - Accent5 3 41 2 2 2" xfId="40669" xr:uid="{E2564FD9-0273-4B5E-BA41-FAAA5061BE00}"/>
    <cellStyle name="60% - Accent5 3 41 2 3" xfId="20844" xr:uid="{026E8BBD-245A-4A92-8CED-245C1225A9D8}"/>
    <cellStyle name="60% - Accent5 3 41 2 3 2" xfId="49521" xr:uid="{0C054ECE-019F-46E0-931A-99F4B59F76BA}"/>
    <cellStyle name="60% - Accent5 3 41 2 4" xfId="34964" xr:uid="{1EE03DC8-521F-4221-9ED2-03076D69086B}"/>
    <cellStyle name="60% - Accent5 3 41 3" xfId="7696" xr:uid="{94BFF483-319D-4129-B261-3B94820F58AA}"/>
    <cellStyle name="60% - Accent5 3 41 3 2" xfId="13408" xr:uid="{882F3664-CCA7-454A-B249-438B91BBB1C6}"/>
    <cellStyle name="60% - Accent5 3 41 3 2 2" xfId="42086" xr:uid="{F4DDE882-908E-469A-923E-8C89C2190A6F}"/>
    <cellStyle name="60% - Accent5 3 41 3 3" xfId="22261" xr:uid="{6882F874-E301-4560-949D-D4CAE1E06BC3}"/>
    <cellStyle name="60% - Accent5 3 41 3 3 2" xfId="50938" xr:uid="{03475BAF-81D4-445F-9D42-834615DCCB54}"/>
    <cellStyle name="60% - Accent5 3 41 3 4" xfId="36381" xr:uid="{7ABE2A68-79EA-4E57-801E-4F6332900AAF}"/>
    <cellStyle name="60% - Accent5 3 41 4" xfId="9113" xr:uid="{FF863153-D107-4B5D-BD6C-966CBF8B2B88}"/>
    <cellStyle name="60% - Accent5 3 41 4 2" xfId="14825" xr:uid="{10DE9818-3507-434B-824B-C51C0B93F39A}"/>
    <cellStyle name="60% - Accent5 3 41 4 2 2" xfId="43503" xr:uid="{93F781B4-0D6F-459F-A20C-D95052BE5FD0}"/>
    <cellStyle name="60% - Accent5 3 41 4 3" xfId="23678" xr:uid="{3003A923-BEA0-418B-AED6-A5B25A54FF6E}"/>
    <cellStyle name="60% - Accent5 3 41 4 3 2" xfId="52355" xr:uid="{1C591960-3B70-4B93-936B-B0A675C6CA4B}"/>
    <cellStyle name="60% - Accent5 3 41 4 4" xfId="37798" xr:uid="{170CCB16-8554-4B63-9CD9-6E40777EC1D9}"/>
    <cellStyle name="60% - Accent5 3 41 5" xfId="16340" xr:uid="{4ED9EA33-C42D-4AFC-89AE-4CDAD439AD32}"/>
    <cellStyle name="60% - Accent5 3 41 5 2" xfId="25193" xr:uid="{677A091A-C3B9-4188-9BFE-057AB012A65C}"/>
    <cellStyle name="60% - Accent5 3 41 5 2 2" xfId="53870" xr:uid="{E1769816-CFC3-4224-9D16-695AEAA4A106}"/>
    <cellStyle name="60% - Accent5 3 41 5 3" xfId="45018" xr:uid="{4BC99086-A2F8-4189-8605-03B1AF791971}"/>
    <cellStyle name="60% - Accent5 3 41 6" xfId="17899" xr:uid="{38A7F279-FFDA-4E1B-828F-61D1AA9F2819}"/>
    <cellStyle name="60% - Accent5 3 41 6 2" xfId="26752" xr:uid="{B5F84AAC-874D-4DAF-9A51-FB82C6664888}"/>
    <cellStyle name="60% - Accent5 3 41 6 2 2" xfId="55429" xr:uid="{C00E75FA-DE3B-44C6-B7A5-B844B0EF9B0E}"/>
    <cellStyle name="60% - Accent5 3 41 6 3" xfId="46577" xr:uid="{E5EB97BF-C4EB-46BC-87F2-BD73448D15BF}"/>
    <cellStyle name="60% - Accent5 3 41 7" xfId="10640" xr:uid="{656F57EE-F82B-4560-AB0D-6BC9095EB6F9}"/>
    <cellStyle name="60% - Accent5 3 41 7 2" xfId="28345" xr:uid="{B2B84378-A543-4142-BAA1-62A2376BB817}"/>
    <cellStyle name="60% - Accent5 3 41 7 2 2" xfId="57022" xr:uid="{1A0B76D1-173A-43ED-B7CD-6C0CB8E3A44D}"/>
    <cellStyle name="60% - Accent5 3 41 7 3" xfId="39318" xr:uid="{81CF5C13-36B8-4AE5-B0D3-1C2DB7117806}"/>
    <cellStyle name="60% - Accent5 3 41 8" xfId="19493" xr:uid="{2E3F9D7F-342A-4473-A3E5-59AFB933A737}"/>
    <cellStyle name="60% - Accent5 3 41 8 2" xfId="48170" xr:uid="{7D313260-50C1-4AE4-9598-17FF9BC7430C}"/>
    <cellStyle name="60% - Accent5 3 41 9" xfId="33613" xr:uid="{D550D183-0E25-4EEB-8E05-EDB463F3F3AD}"/>
    <cellStyle name="60% - Accent5 3 42" xfId="4950" xr:uid="{6F078BC7-ACB8-41C5-9330-C62EB2604638}"/>
    <cellStyle name="60% - Accent5 3 42 2" xfId="6301" xr:uid="{E20DAAD2-6D78-41BA-BF96-174ACF747257}"/>
    <cellStyle name="60% - Accent5 3 42 2 2" xfId="12013" xr:uid="{4C49C2DB-8479-476E-A815-3F79617E2975}"/>
    <cellStyle name="60% - Accent5 3 42 2 2 2" xfId="40691" xr:uid="{520FCFB0-73B6-4325-9ADD-5A5289554499}"/>
    <cellStyle name="60% - Accent5 3 42 2 3" xfId="20866" xr:uid="{DA4592A5-F091-41D9-B518-A5BBEA121F5C}"/>
    <cellStyle name="60% - Accent5 3 42 2 3 2" xfId="49543" xr:uid="{3EE7710C-DE97-43D9-955D-EE5A1D7FFD71}"/>
    <cellStyle name="60% - Accent5 3 42 2 4" xfId="34986" xr:uid="{3151489E-1C97-4FF2-BC29-BB618DE9AE8F}"/>
    <cellStyle name="60% - Accent5 3 42 3" xfId="7718" xr:uid="{98CDC521-D19D-4B4E-B865-3963F0646594}"/>
    <cellStyle name="60% - Accent5 3 42 3 2" xfId="13430" xr:uid="{B02F4D22-77B9-41C0-9386-1A3344023AAB}"/>
    <cellStyle name="60% - Accent5 3 42 3 2 2" xfId="42108" xr:uid="{2A4CE895-29C5-4BF3-85B1-69066FB8B1E2}"/>
    <cellStyle name="60% - Accent5 3 42 3 3" xfId="22283" xr:uid="{40BAAD0D-8C49-4393-A59D-747616495639}"/>
    <cellStyle name="60% - Accent5 3 42 3 3 2" xfId="50960" xr:uid="{8595D0C5-9E91-48DF-A952-752FC04ABA66}"/>
    <cellStyle name="60% - Accent5 3 42 3 4" xfId="36403" xr:uid="{5CE419EF-694A-407D-8E54-B6730B46CCDF}"/>
    <cellStyle name="60% - Accent5 3 42 4" xfId="9135" xr:uid="{4093D56A-4F17-4AF6-9202-BD0C89D038DF}"/>
    <cellStyle name="60% - Accent5 3 42 4 2" xfId="14847" xr:uid="{67B4073D-E44C-4DAF-8362-743CFA76B86A}"/>
    <cellStyle name="60% - Accent5 3 42 4 2 2" xfId="43525" xr:uid="{C6FBFE93-6F8B-465E-BDD8-0158EE32C937}"/>
    <cellStyle name="60% - Accent5 3 42 4 3" xfId="23700" xr:uid="{5E63D325-F4D9-4170-A5F7-E95070D4A732}"/>
    <cellStyle name="60% - Accent5 3 42 4 3 2" xfId="52377" xr:uid="{D5E91DA3-DF40-408A-927B-8B4A6C1233C0}"/>
    <cellStyle name="60% - Accent5 3 42 4 4" xfId="37820" xr:uid="{2FA8D430-E648-429C-B340-D4DB96378113}"/>
    <cellStyle name="60% - Accent5 3 42 5" xfId="16362" xr:uid="{1A882FF4-5EB4-453C-91DF-C787E75B019D}"/>
    <cellStyle name="60% - Accent5 3 42 5 2" xfId="25215" xr:uid="{FCE558EB-730B-452E-BE4C-F881F9F95EB4}"/>
    <cellStyle name="60% - Accent5 3 42 5 2 2" xfId="53892" xr:uid="{19C1AFD0-88E2-47A9-B4C0-A552DF55B401}"/>
    <cellStyle name="60% - Accent5 3 42 5 3" xfId="45040" xr:uid="{D5DEEE17-5939-444D-884C-108A0FA36968}"/>
    <cellStyle name="60% - Accent5 3 42 6" xfId="17921" xr:uid="{5761B972-DD37-43E9-9C73-DC7188663254}"/>
    <cellStyle name="60% - Accent5 3 42 6 2" xfId="26774" xr:uid="{63DA8DA1-0A41-4177-B4BC-023E78107881}"/>
    <cellStyle name="60% - Accent5 3 42 6 2 2" xfId="55451" xr:uid="{8B08F077-1D6D-4E77-840A-2432DE3EFA7A}"/>
    <cellStyle name="60% - Accent5 3 42 6 3" xfId="46599" xr:uid="{D6A5A2D3-45BF-4C7C-92F8-A2966CC14F9A}"/>
    <cellStyle name="60% - Accent5 3 42 7" xfId="10662" xr:uid="{7A5FA83E-90A0-4936-A76F-A7E2C937255F}"/>
    <cellStyle name="60% - Accent5 3 42 7 2" xfId="28367" xr:uid="{4745EF9F-F597-4666-8164-DFE6704437C8}"/>
    <cellStyle name="60% - Accent5 3 42 7 2 2" xfId="57044" xr:uid="{6289713E-07A0-4282-A345-73801DF70619}"/>
    <cellStyle name="60% - Accent5 3 42 7 3" xfId="39340" xr:uid="{3A353C92-B62A-4EF9-AB98-104551B84E0F}"/>
    <cellStyle name="60% - Accent5 3 42 8" xfId="19515" xr:uid="{E9F275EF-0437-49C3-BEB3-6BAF895D3825}"/>
    <cellStyle name="60% - Accent5 3 42 8 2" xfId="48192" xr:uid="{57D18BA6-E425-46E9-9DE3-B1403FBC0E8D}"/>
    <cellStyle name="60% - Accent5 3 42 9" xfId="33635" xr:uid="{C9EB9A52-7245-4E3A-A641-68A42BFBB446}"/>
    <cellStyle name="60% - Accent5 3 43" xfId="4972" xr:uid="{231B6800-CBE8-4915-A75A-38E58B03DC39}"/>
    <cellStyle name="60% - Accent5 3 43 2" xfId="6323" xr:uid="{15295F97-2098-47E3-AED9-3E0784A067BA}"/>
    <cellStyle name="60% - Accent5 3 43 2 2" xfId="12035" xr:uid="{F74548D1-0101-41EE-BFBC-8888705842E6}"/>
    <cellStyle name="60% - Accent5 3 43 2 2 2" xfId="40713" xr:uid="{68603A79-8547-45E7-A3C6-5553FFA940CC}"/>
    <cellStyle name="60% - Accent5 3 43 2 3" xfId="20888" xr:uid="{2F819912-5615-45A6-BD65-3E5345ADB3D2}"/>
    <cellStyle name="60% - Accent5 3 43 2 3 2" xfId="49565" xr:uid="{638CDB05-3E7E-46DD-A13F-CBF52ED5875C}"/>
    <cellStyle name="60% - Accent5 3 43 2 4" xfId="35008" xr:uid="{00E0480C-7CF8-4DB2-8675-0C5E18EE9A27}"/>
    <cellStyle name="60% - Accent5 3 43 3" xfId="7740" xr:uid="{99EF9B23-A755-4336-BCEB-0F3E240ED8DF}"/>
    <cellStyle name="60% - Accent5 3 43 3 2" xfId="13452" xr:uid="{382123DD-F05F-4C93-9E2F-E767F501282B}"/>
    <cellStyle name="60% - Accent5 3 43 3 2 2" xfId="42130" xr:uid="{00CB1ACC-0175-4BF3-A679-E57172342BAD}"/>
    <cellStyle name="60% - Accent5 3 43 3 3" xfId="22305" xr:uid="{071C707B-D1CE-450E-A114-AC106D90BD98}"/>
    <cellStyle name="60% - Accent5 3 43 3 3 2" xfId="50982" xr:uid="{A08F6F44-306A-42D0-B4F7-9AEB3BF4A3B9}"/>
    <cellStyle name="60% - Accent5 3 43 3 4" xfId="36425" xr:uid="{C4911401-4487-412D-A73C-8B8C2B7244E6}"/>
    <cellStyle name="60% - Accent5 3 43 4" xfId="9157" xr:uid="{FFE0291C-A682-4BBF-9C7F-45D7DCB2EC88}"/>
    <cellStyle name="60% - Accent5 3 43 4 2" xfId="14869" xr:uid="{3BFF103D-D3AA-489E-B7B7-FBD8BF4A9DE8}"/>
    <cellStyle name="60% - Accent5 3 43 4 2 2" xfId="43547" xr:uid="{7CD3AA83-50CD-477F-A458-D887FF5A88C5}"/>
    <cellStyle name="60% - Accent5 3 43 4 3" xfId="23722" xr:uid="{C17F49AF-7638-4B5F-856E-A889D7A772FC}"/>
    <cellStyle name="60% - Accent5 3 43 4 3 2" xfId="52399" xr:uid="{A5786CD5-D244-4EC1-BA02-EB994477E904}"/>
    <cellStyle name="60% - Accent5 3 43 4 4" xfId="37842" xr:uid="{54C826E8-7956-4C4D-80F4-AFBC61BFDEAF}"/>
    <cellStyle name="60% - Accent5 3 43 5" xfId="16384" xr:uid="{08EDC180-B3DD-4E99-85D1-A4FDBCF707FE}"/>
    <cellStyle name="60% - Accent5 3 43 5 2" xfId="25237" xr:uid="{F18696DA-0EC7-404D-BF17-E7F0AB65E0AC}"/>
    <cellStyle name="60% - Accent5 3 43 5 2 2" xfId="53914" xr:uid="{8466BBD4-466C-44AF-A3AB-461F7E82DB97}"/>
    <cellStyle name="60% - Accent5 3 43 5 3" xfId="45062" xr:uid="{4421726E-CB0D-4436-A88E-68CF1190928E}"/>
    <cellStyle name="60% - Accent5 3 43 6" xfId="17943" xr:uid="{E17894CE-0299-4584-B3D6-7041263987E8}"/>
    <cellStyle name="60% - Accent5 3 43 6 2" xfId="26796" xr:uid="{ECDD589E-88EB-4D58-9140-910318EFC459}"/>
    <cellStyle name="60% - Accent5 3 43 6 2 2" xfId="55473" xr:uid="{7828BA59-83EB-405F-8323-473B413BC9C5}"/>
    <cellStyle name="60% - Accent5 3 43 6 3" xfId="46621" xr:uid="{8683CE3D-EC72-44D0-A553-DE0DBB17D802}"/>
    <cellStyle name="60% - Accent5 3 43 7" xfId="10684" xr:uid="{2F139108-BBC8-4231-9EDF-8390609A59FD}"/>
    <cellStyle name="60% - Accent5 3 43 7 2" xfId="28389" xr:uid="{026F7DCA-F913-4CA8-AF2B-88A776DF6D15}"/>
    <cellStyle name="60% - Accent5 3 43 7 2 2" xfId="57066" xr:uid="{CF9EEEFD-C53C-452C-8EA5-87E2EC69C4CA}"/>
    <cellStyle name="60% - Accent5 3 43 7 3" xfId="39362" xr:uid="{9AFAE737-3CEC-4685-96BE-9137F32054CA}"/>
    <cellStyle name="60% - Accent5 3 43 8" xfId="19537" xr:uid="{7997A59D-42D4-4ACE-B9B5-A527432EAD50}"/>
    <cellStyle name="60% - Accent5 3 43 8 2" xfId="48214" xr:uid="{98A56B40-9C5D-4458-BF54-33F05E45783E}"/>
    <cellStyle name="60% - Accent5 3 43 9" xfId="33657" xr:uid="{6D25E3F7-E688-474A-B203-7D5AC0D12F89}"/>
    <cellStyle name="60% - Accent5 3 44" xfId="4994" xr:uid="{596D2E78-59FD-468F-87D4-142BC82E9429}"/>
    <cellStyle name="60% - Accent5 3 44 2" xfId="6345" xr:uid="{A5848524-34DF-462E-826B-BA0E3A19581F}"/>
    <cellStyle name="60% - Accent5 3 44 2 2" xfId="12057" xr:uid="{D3E17740-B348-46E8-B82C-F22D95A17B11}"/>
    <cellStyle name="60% - Accent5 3 44 2 2 2" xfId="40735" xr:uid="{9AF248C6-8270-4831-ADC0-AE7AABF21FBC}"/>
    <cellStyle name="60% - Accent5 3 44 2 3" xfId="20910" xr:uid="{B111C25B-0036-4864-A218-6F464273540C}"/>
    <cellStyle name="60% - Accent5 3 44 2 3 2" xfId="49587" xr:uid="{C85F0B87-2555-4EC8-8B76-736EDE3404E9}"/>
    <cellStyle name="60% - Accent5 3 44 2 4" xfId="35030" xr:uid="{6E2EE563-484F-4211-9CD0-4E2DE6E7F471}"/>
    <cellStyle name="60% - Accent5 3 44 3" xfId="7762" xr:uid="{3F1062A9-1B28-403C-856F-998A71A35B35}"/>
    <cellStyle name="60% - Accent5 3 44 3 2" xfId="13474" xr:uid="{E0D4B52E-3797-4844-BEF4-BADB42BFDA7C}"/>
    <cellStyle name="60% - Accent5 3 44 3 2 2" xfId="42152" xr:uid="{8FE732D9-7C3A-4FD3-8246-CD46CD1820B9}"/>
    <cellStyle name="60% - Accent5 3 44 3 3" xfId="22327" xr:uid="{BA63F50D-F1ED-46A2-95D3-D5D13A40FDEF}"/>
    <cellStyle name="60% - Accent5 3 44 3 3 2" xfId="51004" xr:uid="{C26A0150-CE20-4A77-84F1-22EDE69046D5}"/>
    <cellStyle name="60% - Accent5 3 44 3 4" xfId="36447" xr:uid="{420C44B6-05FE-4470-9F06-E71F532ABB4A}"/>
    <cellStyle name="60% - Accent5 3 44 4" xfId="9179" xr:uid="{8D28FAD5-28BE-4924-B29B-9F2A236C40D1}"/>
    <cellStyle name="60% - Accent5 3 44 4 2" xfId="14891" xr:uid="{6CDE4029-5785-4E60-95D9-BE560DB138AC}"/>
    <cellStyle name="60% - Accent5 3 44 4 2 2" xfId="43569" xr:uid="{269F4411-D8E1-418D-B821-72EAA55B9CC9}"/>
    <cellStyle name="60% - Accent5 3 44 4 3" xfId="23744" xr:uid="{52F7FA73-5A07-48CF-A75E-3F6C1EF48951}"/>
    <cellStyle name="60% - Accent5 3 44 4 3 2" xfId="52421" xr:uid="{3F78206E-EFA8-44FC-B120-20FB4AED6453}"/>
    <cellStyle name="60% - Accent5 3 44 4 4" xfId="37864" xr:uid="{FB5FE149-400C-47EB-B9FE-51B3DE166CF1}"/>
    <cellStyle name="60% - Accent5 3 44 5" xfId="16406" xr:uid="{EE122E1D-5729-46C8-8B1B-6848A247C191}"/>
    <cellStyle name="60% - Accent5 3 44 5 2" xfId="25259" xr:uid="{3E3D572B-19F7-4A96-BEE8-4AAF4904B15F}"/>
    <cellStyle name="60% - Accent5 3 44 5 2 2" xfId="53936" xr:uid="{EDEC89DF-B371-4A02-96B0-5A5DDDCB2163}"/>
    <cellStyle name="60% - Accent5 3 44 5 3" xfId="45084" xr:uid="{457927A9-C890-47BA-9EDD-5995E48CD412}"/>
    <cellStyle name="60% - Accent5 3 44 6" xfId="17965" xr:uid="{D404FC4F-13BA-44D1-A59F-A317F0998655}"/>
    <cellStyle name="60% - Accent5 3 44 6 2" xfId="26818" xr:uid="{23BB8E75-539B-4DE2-88A4-A5E3E895088E}"/>
    <cellStyle name="60% - Accent5 3 44 6 2 2" xfId="55495" xr:uid="{08E40CB6-29BF-465A-A89F-067E57AB6377}"/>
    <cellStyle name="60% - Accent5 3 44 6 3" xfId="46643" xr:uid="{CC739315-382F-4436-B788-5B51ECFC2653}"/>
    <cellStyle name="60% - Accent5 3 44 7" xfId="10706" xr:uid="{458E86B8-18A1-46B4-8E77-BFC7334F2098}"/>
    <cellStyle name="60% - Accent5 3 44 7 2" xfId="28411" xr:uid="{B99C284D-42A1-4C95-B9A3-7F2B5FA8A3BC}"/>
    <cellStyle name="60% - Accent5 3 44 7 2 2" xfId="57088" xr:uid="{7053F625-A842-49DD-A91C-2FEEE0A95CA5}"/>
    <cellStyle name="60% - Accent5 3 44 7 3" xfId="39384" xr:uid="{FF183E5C-D14F-4B74-856E-CDD9E24F27FA}"/>
    <cellStyle name="60% - Accent5 3 44 8" xfId="19559" xr:uid="{1D820157-DE91-427F-9FD7-99496E83CBF1}"/>
    <cellStyle name="60% - Accent5 3 44 8 2" xfId="48236" xr:uid="{17ADAEB4-46A9-433C-BD63-1C422A5BA5C4}"/>
    <cellStyle name="60% - Accent5 3 44 9" xfId="33679" xr:uid="{38D13DD8-D469-4279-9040-FFB15B078D32}"/>
    <cellStyle name="60% - Accent5 3 45" xfId="5016" xr:uid="{3310D8C0-2832-43D4-B99C-BFD5CAEC2463}"/>
    <cellStyle name="60% - Accent5 3 45 2" xfId="6367" xr:uid="{8FB5EAA9-5B13-4CDB-9EF3-DA2A2A6824CD}"/>
    <cellStyle name="60% - Accent5 3 45 2 2" xfId="12079" xr:uid="{5B22B73B-9A83-4744-ACA6-F687FDFEF04A}"/>
    <cellStyle name="60% - Accent5 3 45 2 2 2" xfId="40757" xr:uid="{C8316B90-12F4-4D30-AEB3-A989CC7C0CD6}"/>
    <cellStyle name="60% - Accent5 3 45 2 3" xfId="20932" xr:uid="{FA1AFC38-25B9-4233-B4C6-1BCB2E2A7E2B}"/>
    <cellStyle name="60% - Accent5 3 45 2 3 2" xfId="49609" xr:uid="{E75188E4-D452-4454-95C0-7D4B821DDD68}"/>
    <cellStyle name="60% - Accent5 3 45 2 4" xfId="35052" xr:uid="{B4F92315-A707-42A6-813F-2DDA53F66088}"/>
    <cellStyle name="60% - Accent5 3 45 3" xfId="7784" xr:uid="{EFAB0A6C-13EB-4D94-A59D-BFE5F02A859C}"/>
    <cellStyle name="60% - Accent5 3 45 3 2" xfId="13496" xr:uid="{07F63483-BF4D-49DD-8362-68E1B40C8BFE}"/>
    <cellStyle name="60% - Accent5 3 45 3 2 2" xfId="42174" xr:uid="{44FDC99B-303E-4789-92FB-84958E00BA7C}"/>
    <cellStyle name="60% - Accent5 3 45 3 3" xfId="22349" xr:uid="{988A8A25-2819-4F82-8A19-E1B2FAAB94C1}"/>
    <cellStyle name="60% - Accent5 3 45 3 3 2" xfId="51026" xr:uid="{B66417C4-9F25-4012-96FB-237D3947B3CD}"/>
    <cellStyle name="60% - Accent5 3 45 3 4" xfId="36469" xr:uid="{C0ED1766-E3E1-4EED-B8FC-01869A21DE48}"/>
    <cellStyle name="60% - Accent5 3 45 4" xfId="9201" xr:uid="{117C9196-6A2C-4CEA-9C2C-AD7222F51860}"/>
    <cellStyle name="60% - Accent5 3 45 4 2" xfId="14913" xr:uid="{A1A1F320-BB06-44BF-AC76-4A6515F4E74A}"/>
    <cellStyle name="60% - Accent5 3 45 4 2 2" xfId="43591" xr:uid="{91C66645-9B0A-45C1-99C6-5BCF8EF2C258}"/>
    <cellStyle name="60% - Accent5 3 45 4 3" xfId="23766" xr:uid="{B4359812-A030-42C9-A616-D920023926AD}"/>
    <cellStyle name="60% - Accent5 3 45 4 3 2" xfId="52443" xr:uid="{E5C3A590-5955-40FA-A062-F621EC3F4FDC}"/>
    <cellStyle name="60% - Accent5 3 45 4 4" xfId="37886" xr:uid="{C116857F-7243-4C56-A580-83EA714F6E24}"/>
    <cellStyle name="60% - Accent5 3 45 5" xfId="16428" xr:uid="{F3937CBC-3649-4509-B306-8096788884E2}"/>
    <cellStyle name="60% - Accent5 3 45 5 2" xfId="25281" xr:uid="{30D793DC-B82E-48B1-B8F5-3BA450CDA465}"/>
    <cellStyle name="60% - Accent5 3 45 5 2 2" xfId="53958" xr:uid="{C0EEE6AF-DFF1-4F7B-81C7-AAA11E544EB4}"/>
    <cellStyle name="60% - Accent5 3 45 5 3" xfId="45106" xr:uid="{ECA4FC24-40CA-4F0E-8F15-8418747CBD89}"/>
    <cellStyle name="60% - Accent5 3 45 6" xfId="17987" xr:uid="{466E7BA3-DC99-4A15-A697-3D7E7ED50462}"/>
    <cellStyle name="60% - Accent5 3 45 6 2" xfId="26840" xr:uid="{2A084654-A466-4781-A434-47E2FA9D5101}"/>
    <cellStyle name="60% - Accent5 3 45 6 2 2" xfId="55517" xr:uid="{3065EA5E-3C73-4B7A-9720-358830F0960F}"/>
    <cellStyle name="60% - Accent5 3 45 6 3" xfId="46665" xr:uid="{5FAB0E43-EEC6-47CE-ABB6-D0D2B21CB89D}"/>
    <cellStyle name="60% - Accent5 3 45 7" xfId="10728" xr:uid="{B25C0C23-3168-499F-B936-58A5D57CE9C4}"/>
    <cellStyle name="60% - Accent5 3 45 7 2" xfId="28433" xr:uid="{24BFE6E3-3929-46E0-A3D3-EF19411E488D}"/>
    <cellStyle name="60% - Accent5 3 45 7 2 2" xfId="57110" xr:uid="{89AD6C57-3EA5-42D2-BBE9-DF69CA7FEBEF}"/>
    <cellStyle name="60% - Accent5 3 45 7 3" xfId="39406" xr:uid="{F02785C1-D54B-4F4A-8549-ABA40F51AFEE}"/>
    <cellStyle name="60% - Accent5 3 45 8" xfId="19581" xr:uid="{3F58167A-48F0-498E-B9C3-94B1479DDF18}"/>
    <cellStyle name="60% - Accent5 3 45 8 2" xfId="48258" xr:uid="{D9E3FB4D-932B-4C89-AD76-98050DF2BAD8}"/>
    <cellStyle name="60% - Accent5 3 45 9" xfId="33701" xr:uid="{F97DFFF0-B44F-4982-AA6D-D76B90373A7E}"/>
    <cellStyle name="60% - Accent5 3 46" xfId="5038" xr:uid="{8407D41F-16EE-48C9-893F-8F36670842D6}"/>
    <cellStyle name="60% - Accent5 3 46 2" xfId="6389" xr:uid="{75E460F8-A02B-4E3E-9498-818182529DF7}"/>
    <cellStyle name="60% - Accent5 3 46 2 2" xfId="12101" xr:uid="{F84C5441-36C5-43C2-8B88-EA617EC0D1F7}"/>
    <cellStyle name="60% - Accent5 3 46 2 2 2" xfId="40779" xr:uid="{3896BDB9-6CCC-4EF8-B21E-C00820FB0DB5}"/>
    <cellStyle name="60% - Accent5 3 46 2 3" xfId="20954" xr:uid="{DF227CF0-C8D6-48EA-BCA9-651916D38387}"/>
    <cellStyle name="60% - Accent5 3 46 2 3 2" xfId="49631" xr:uid="{487921C8-C9E2-478A-B60F-50926834E8F4}"/>
    <cellStyle name="60% - Accent5 3 46 2 4" xfId="35074" xr:uid="{D423AE73-6714-46D7-8663-94297F75FF07}"/>
    <cellStyle name="60% - Accent5 3 46 3" xfId="7806" xr:uid="{4362CE72-DC86-47F0-BD5E-8D96A367A590}"/>
    <cellStyle name="60% - Accent5 3 46 3 2" xfId="13518" xr:uid="{858FE3BF-4E58-4C86-A311-DD59E1B1F69A}"/>
    <cellStyle name="60% - Accent5 3 46 3 2 2" xfId="42196" xr:uid="{7A06D730-9A2E-46A2-A916-BF24F67E9A35}"/>
    <cellStyle name="60% - Accent5 3 46 3 3" xfId="22371" xr:uid="{7C0BA34E-0449-4C4A-8A69-53E5580EDDB9}"/>
    <cellStyle name="60% - Accent5 3 46 3 3 2" xfId="51048" xr:uid="{9C8331A2-D8F4-494B-B12E-C22C3E8B5FEA}"/>
    <cellStyle name="60% - Accent5 3 46 3 4" xfId="36491" xr:uid="{ABF2C66E-1CCC-43C9-A65D-5E2A7D75293F}"/>
    <cellStyle name="60% - Accent5 3 46 4" xfId="9223" xr:uid="{66A1C33C-174D-450D-BCD2-4EA403F06BBA}"/>
    <cellStyle name="60% - Accent5 3 46 4 2" xfId="14935" xr:uid="{5D1D43DE-4A13-4826-B6D1-EA52E0BAF857}"/>
    <cellStyle name="60% - Accent5 3 46 4 2 2" xfId="43613" xr:uid="{7D21A9D9-10E7-482B-8394-B8405A085518}"/>
    <cellStyle name="60% - Accent5 3 46 4 3" xfId="23788" xr:uid="{C86637D2-2B31-4EB6-93C5-0CE5FFD73CE5}"/>
    <cellStyle name="60% - Accent5 3 46 4 3 2" xfId="52465" xr:uid="{8091F548-70A0-450F-99B3-BD26FFDF1A2C}"/>
    <cellStyle name="60% - Accent5 3 46 4 4" xfId="37908" xr:uid="{FE7FED72-A059-4527-B487-97BF7A00A8BD}"/>
    <cellStyle name="60% - Accent5 3 46 5" xfId="16450" xr:uid="{7AA7408E-3B72-40AD-A617-8EC8D4661878}"/>
    <cellStyle name="60% - Accent5 3 46 5 2" xfId="25303" xr:uid="{5E8F4EE8-5C16-4C59-B3D9-8B2F133D9204}"/>
    <cellStyle name="60% - Accent5 3 46 5 2 2" xfId="53980" xr:uid="{A8B058F4-F15D-4B53-BED4-F633DECF34A3}"/>
    <cellStyle name="60% - Accent5 3 46 5 3" xfId="45128" xr:uid="{F052E3CD-2203-4911-BA1C-02039670978A}"/>
    <cellStyle name="60% - Accent5 3 46 6" xfId="18009" xr:uid="{81721169-8243-478D-B813-666D8A49E600}"/>
    <cellStyle name="60% - Accent5 3 46 6 2" xfId="26862" xr:uid="{E5810499-AF82-4BB3-BB85-671FF0FA06D1}"/>
    <cellStyle name="60% - Accent5 3 46 6 2 2" xfId="55539" xr:uid="{6A5EFBD5-0BAB-4CBE-8602-4836B32B470C}"/>
    <cellStyle name="60% - Accent5 3 46 6 3" xfId="46687" xr:uid="{FFA0E181-1E40-42A8-A6EE-31BBA2D173B4}"/>
    <cellStyle name="60% - Accent5 3 46 7" xfId="10750" xr:uid="{8DDB0B34-3BD1-4834-BDE2-E644ECD7239E}"/>
    <cellStyle name="60% - Accent5 3 46 7 2" xfId="28455" xr:uid="{83B57B2A-FB32-48BF-A878-040791DFE520}"/>
    <cellStyle name="60% - Accent5 3 46 7 2 2" xfId="57132" xr:uid="{E6F39C7A-EFA6-4082-B779-416E095645BA}"/>
    <cellStyle name="60% - Accent5 3 46 7 3" xfId="39428" xr:uid="{6A9FA672-7CD6-4D0D-949C-5F5B9189C303}"/>
    <cellStyle name="60% - Accent5 3 46 8" xfId="19603" xr:uid="{4D71F5DC-7659-420C-9A84-BB7BB5785236}"/>
    <cellStyle name="60% - Accent5 3 46 8 2" xfId="48280" xr:uid="{6F99A758-1A49-477C-A142-E31298955002}"/>
    <cellStyle name="60% - Accent5 3 46 9" xfId="33723" xr:uid="{4C57592E-072C-4EC2-A58B-D8CEF54DBB15}"/>
    <cellStyle name="60% - Accent5 3 47" xfId="5060" xr:uid="{27288D5B-7772-4B5D-A336-8A07BA29674F}"/>
    <cellStyle name="60% - Accent5 3 47 2" xfId="6411" xr:uid="{BC05D7F2-C67A-480C-9AAB-AD2733EAF83E}"/>
    <cellStyle name="60% - Accent5 3 47 2 2" xfId="12123" xr:uid="{E097B773-BCFA-47CA-969D-549D0F45ACBB}"/>
    <cellStyle name="60% - Accent5 3 47 2 2 2" xfId="40801" xr:uid="{DDB40BF7-FDA0-4AD0-BB05-87A3B5793C4C}"/>
    <cellStyle name="60% - Accent5 3 47 2 3" xfId="20976" xr:uid="{A0265F7B-1F9A-4144-91A1-6B85FDD82353}"/>
    <cellStyle name="60% - Accent5 3 47 2 3 2" xfId="49653" xr:uid="{3AF63C27-F932-4CCB-8934-DB41E1771DE1}"/>
    <cellStyle name="60% - Accent5 3 47 2 4" xfId="35096" xr:uid="{E03B4D54-E9C4-480D-A064-7732E6B30D9B}"/>
    <cellStyle name="60% - Accent5 3 47 3" xfId="7828" xr:uid="{1ECD6B4F-92EF-486D-8562-9FA66F318842}"/>
    <cellStyle name="60% - Accent5 3 47 3 2" xfId="13540" xr:uid="{C235725B-A61D-4CDE-856C-AB963EE4599F}"/>
    <cellStyle name="60% - Accent5 3 47 3 2 2" xfId="42218" xr:uid="{3F04C406-7F3F-4345-829B-27E3A0448C11}"/>
    <cellStyle name="60% - Accent5 3 47 3 3" xfId="22393" xr:uid="{B0AAC00A-A8B8-436D-B737-44797F08B661}"/>
    <cellStyle name="60% - Accent5 3 47 3 3 2" xfId="51070" xr:uid="{E99F1ADA-4F10-4416-A81D-636F6660CC33}"/>
    <cellStyle name="60% - Accent5 3 47 3 4" xfId="36513" xr:uid="{36E5F0B6-19BA-4B27-8DE8-CA0D899C04AC}"/>
    <cellStyle name="60% - Accent5 3 47 4" xfId="9245" xr:uid="{443E387F-71D5-47BB-82AF-31BC6A5D850A}"/>
    <cellStyle name="60% - Accent5 3 47 4 2" xfId="14957" xr:uid="{E8BDF2A8-8578-4046-997A-40C53D34C548}"/>
    <cellStyle name="60% - Accent5 3 47 4 2 2" xfId="43635" xr:uid="{BCFEF646-B07B-43CD-9918-5AFB4158B717}"/>
    <cellStyle name="60% - Accent5 3 47 4 3" xfId="23810" xr:uid="{1DB0132D-4795-4B77-AEF2-0F2DA3DADFE3}"/>
    <cellStyle name="60% - Accent5 3 47 4 3 2" xfId="52487" xr:uid="{682393AD-D1D9-4FA3-8A63-0592055259F3}"/>
    <cellStyle name="60% - Accent5 3 47 4 4" xfId="37930" xr:uid="{1D950299-12B6-41F5-9230-6FD7F370E5D8}"/>
    <cellStyle name="60% - Accent5 3 47 5" xfId="16472" xr:uid="{4F6DB362-4089-4F45-B887-0C97E9001521}"/>
    <cellStyle name="60% - Accent5 3 47 5 2" xfId="25325" xr:uid="{FABB853B-8221-4C36-B1D4-E61060F40F72}"/>
    <cellStyle name="60% - Accent5 3 47 5 2 2" xfId="54002" xr:uid="{FA14C80E-6FB9-4998-92EF-8AA680992B2E}"/>
    <cellStyle name="60% - Accent5 3 47 5 3" xfId="45150" xr:uid="{7D5C3B1C-1F86-4B67-8A4A-9621BEBAA7E4}"/>
    <cellStyle name="60% - Accent5 3 47 6" xfId="18031" xr:uid="{A819A980-FDA7-4508-B706-BCECB5AC36C1}"/>
    <cellStyle name="60% - Accent5 3 47 6 2" xfId="26884" xr:uid="{A7A9FAA7-0E10-4319-B793-190BE38F400E}"/>
    <cellStyle name="60% - Accent5 3 47 6 2 2" xfId="55561" xr:uid="{8BF5E27C-EF8A-4BEF-96CB-DFDB4117561F}"/>
    <cellStyle name="60% - Accent5 3 47 6 3" xfId="46709" xr:uid="{493A9F78-4119-4CD3-AB89-E5A1A2A142C5}"/>
    <cellStyle name="60% - Accent5 3 47 7" xfId="10772" xr:uid="{07321753-6D2B-41BB-939C-D9595D9D1F68}"/>
    <cellStyle name="60% - Accent5 3 47 7 2" xfId="28477" xr:uid="{81DD41A0-FAEE-4C94-8B23-B9FAC1850D3B}"/>
    <cellStyle name="60% - Accent5 3 47 7 2 2" xfId="57154" xr:uid="{34C79984-69FF-469E-AFC3-F0D5589FC1A4}"/>
    <cellStyle name="60% - Accent5 3 47 7 3" xfId="39450" xr:uid="{FDC93F1A-72D8-48ED-B048-AD1F328172B9}"/>
    <cellStyle name="60% - Accent5 3 47 8" xfId="19625" xr:uid="{F2B7F776-7906-405D-8DA2-F6221CE45D30}"/>
    <cellStyle name="60% - Accent5 3 47 8 2" xfId="48302" xr:uid="{2B300A10-823B-4D0C-8E58-5FB40CA41E7A}"/>
    <cellStyle name="60% - Accent5 3 47 9" xfId="33745" xr:uid="{80E5D00C-CDCE-4A34-B3A5-A81A1A1316F7}"/>
    <cellStyle name="60% - Accent5 3 48" xfId="5082" xr:uid="{E419F591-29F8-4533-A9DD-928A8918ECE3}"/>
    <cellStyle name="60% - Accent5 3 48 2" xfId="6433" xr:uid="{2A6B3210-EB54-49C5-9ABC-3BE1B7D3933D}"/>
    <cellStyle name="60% - Accent5 3 48 2 2" xfId="12145" xr:uid="{23287A27-ADCB-4858-B4B8-3AB4A29111D6}"/>
    <cellStyle name="60% - Accent5 3 48 2 2 2" xfId="40823" xr:uid="{16CC601D-DD3D-4CD9-812A-0D6DE7380686}"/>
    <cellStyle name="60% - Accent5 3 48 2 3" xfId="20998" xr:uid="{4B32D75B-529A-49D1-B99B-B696909834C3}"/>
    <cellStyle name="60% - Accent5 3 48 2 3 2" xfId="49675" xr:uid="{405521EF-1DA9-4A21-8C13-1F112588010B}"/>
    <cellStyle name="60% - Accent5 3 48 2 4" xfId="35118" xr:uid="{DBD454EA-47BF-4084-83F6-75E317B0DF00}"/>
    <cellStyle name="60% - Accent5 3 48 3" xfId="7850" xr:uid="{F60B79ED-5602-48D3-AC3C-266C14ABE85E}"/>
    <cellStyle name="60% - Accent5 3 48 3 2" xfId="13562" xr:uid="{842D3A5D-B74F-4A1F-848B-2053851BD377}"/>
    <cellStyle name="60% - Accent5 3 48 3 2 2" xfId="42240" xr:uid="{04C7009D-1C0C-4862-A938-7950330743E5}"/>
    <cellStyle name="60% - Accent5 3 48 3 3" xfId="22415" xr:uid="{9017B130-0191-4A0D-B222-1BF52030764F}"/>
    <cellStyle name="60% - Accent5 3 48 3 3 2" xfId="51092" xr:uid="{79B30E29-55E9-447E-98AA-482B19A0DDC5}"/>
    <cellStyle name="60% - Accent5 3 48 3 4" xfId="36535" xr:uid="{A56BCE02-C142-4047-B84B-A2286E88AF0A}"/>
    <cellStyle name="60% - Accent5 3 48 4" xfId="9267" xr:uid="{C13A839F-274D-4BEC-9E6D-67D4591918AC}"/>
    <cellStyle name="60% - Accent5 3 48 4 2" xfId="14979" xr:uid="{B4C8E9F3-11BE-4C73-8FE3-533BCCA947F5}"/>
    <cellStyle name="60% - Accent5 3 48 4 2 2" xfId="43657" xr:uid="{D8EEA7C6-E405-4AB5-B549-EA9C7B419A29}"/>
    <cellStyle name="60% - Accent5 3 48 4 3" xfId="23832" xr:uid="{A28043A8-FE84-4C31-9A3F-5F478D45A0F0}"/>
    <cellStyle name="60% - Accent5 3 48 4 3 2" xfId="52509" xr:uid="{3C58463C-0313-41E6-BC05-2DAB2B9C43DB}"/>
    <cellStyle name="60% - Accent5 3 48 4 4" xfId="37952" xr:uid="{6799D219-364A-444B-885F-C3AFA84A92D3}"/>
    <cellStyle name="60% - Accent5 3 48 5" xfId="16494" xr:uid="{D79A5572-3763-4DDB-AF9E-854ED47D3ECD}"/>
    <cellStyle name="60% - Accent5 3 48 5 2" xfId="25347" xr:uid="{A2E1ABDF-39F6-4C69-97DE-201C98D0ED99}"/>
    <cellStyle name="60% - Accent5 3 48 5 2 2" xfId="54024" xr:uid="{BB778053-B048-4239-85B7-D9F1872A46AF}"/>
    <cellStyle name="60% - Accent5 3 48 5 3" xfId="45172" xr:uid="{73DE543A-7636-4806-8339-B9D28BB2988E}"/>
    <cellStyle name="60% - Accent5 3 48 6" xfId="18053" xr:uid="{04DF4E94-54C3-456A-9475-98402423BE54}"/>
    <cellStyle name="60% - Accent5 3 48 6 2" xfId="26906" xr:uid="{C61CB7F9-FD2C-44ED-B23D-35FC43A5BB25}"/>
    <cellStyle name="60% - Accent5 3 48 6 2 2" xfId="55583" xr:uid="{38858654-0DFE-4835-9429-224D108CC976}"/>
    <cellStyle name="60% - Accent5 3 48 6 3" xfId="46731" xr:uid="{AB3C89C7-96A0-4F9E-9E3F-534B747E8D3D}"/>
    <cellStyle name="60% - Accent5 3 48 7" xfId="10794" xr:uid="{33AE701D-E167-4A3C-8A8C-B3768BC8857F}"/>
    <cellStyle name="60% - Accent5 3 48 7 2" xfId="28499" xr:uid="{E7DAFA6B-259C-4A35-BC64-9FDC381700DD}"/>
    <cellStyle name="60% - Accent5 3 48 7 2 2" xfId="57176" xr:uid="{27A32213-6213-45A3-AA5F-88FB267436AF}"/>
    <cellStyle name="60% - Accent5 3 48 7 3" xfId="39472" xr:uid="{62160CF6-B43B-406D-AFB6-AB4B7FD58BCC}"/>
    <cellStyle name="60% - Accent5 3 48 8" xfId="19647" xr:uid="{E45AD5B2-9C94-4A19-85CC-5EF9D4B724F2}"/>
    <cellStyle name="60% - Accent5 3 48 8 2" xfId="48324" xr:uid="{FAEBBE6C-DFB1-49C2-A3BE-B4575C64CE68}"/>
    <cellStyle name="60% - Accent5 3 48 9" xfId="33767" xr:uid="{78D0B6A8-F978-4096-ACDC-456AE33D5146}"/>
    <cellStyle name="60% - Accent5 3 49" xfId="5104" xr:uid="{2A4DFD9F-64DE-49A0-AB05-D93BEF399647}"/>
    <cellStyle name="60% - Accent5 3 49 2" xfId="6455" xr:uid="{2E366013-40B0-4109-A3C5-BC2B92F19053}"/>
    <cellStyle name="60% - Accent5 3 49 2 2" xfId="12167" xr:uid="{6F2D3D88-C46B-4E3D-949D-F80646712D40}"/>
    <cellStyle name="60% - Accent5 3 49 2 2 2" xfId="40845" xr:uid="{3BAE0246-D546-4A3E-B745-9234AEA61FA7}"/>
    <cellStyle name="60% - Accent5 3 49 2 3" xfId="21020" xr:uid="{DB7DA501-A8C0-4BAD-8716-95C834DC3A1F}"/>
    <cellStyle name="60% - Accent5 3 49 2 3 2" xfId="49697" xr:uid="{583CA575-94B9-436A-AA27-CE3EC75A58DB}"/>
    <cellStyle name="60% - Accent5 3 49 2 4" xfId="35140" xr:uid="{3A70BFC2-D7E3-4C8C-97C9-40D99FE7C0D8}"/>
    <cellStyle name="60% - Accent5 3 49 3" xfId="7872" xr:uid="{79A126ED-DB9C-4281-9B67-160AA80BEF23}"/>
    <cellStyle name="60% - Accent5 3 49 3 2" xfId="13584" xr:uid="{4FE4B2C6-06BB-41F7-807B-2F5990894746}"/>
    <cellStyle name="60% - Accent5 3 49 3 2 2" xfId="42262" xr:uid="{79FE38BD-AF40-472C-83BD-1B23ADCCA8CB}"/>
    <cellStyle name="60% - Accent5 3 49 3 3" xfId="22437" xr:uid="{5EDDD8CD-BE60-4F71-8419-2F3A128EDD87}"/>
    <cellStyle name="60% - Accent5 3 49 3 3 2" xfId="51114" xr:uid="{B9BF9728-ED36-4B32-9227-0203AC0357CB}"/>
    <cellStyle name="60% - Accent5 3 49 3 4" xfId="36557" xr:uid="{95254632-04E2-4E2D-B2C1-8FBA2AA10CC5}"/>
    <cellStyle name="60% - Accent5 3 49 4" xfId="9289" xr:uid="{98A7E9A2-B315-412B-83C8-EC2DBC6328DB}"/>
    <cellStyle name="60% - Accent5 3 49 4 2" xfId="15001" xr:uid="{DBAA5639-9A88-4FE0-A84D-6B72C3C97244}"/>
    <cellStyle name="60% - Accent5 3 49 4 2 2" xfId="43679" xr:uid="{0BCDB8E7-1373-4577-870B-1DB0DC645A55}"/>
    <cellStyle name="60% - Accent5 3 49 4 3" xfId="23854" xr:uid="{10396A8C-930B-4E45-8306-54439310D357}"/>
    <cellStyle name="60% - Accent5 3 49 4 3 2" xfId="52531" xr:uid="{B4041AE1-18BA-41F4-A905-43085EBE3B61}"/>
    <cellStyle name="60% - Accent5 3 49 4 4" xfId="37974" xr:uid="{CBC5164C-EE89-4F87-9D41-214B19C31C3D}"/>
    <cellStyle name="60% - Accent5 3 49 5" xfId="16516" xr:uid="{4C9F89A3-73E0-4534-99A8-CAEA113BA5DB}"/>
    <cellStyle name="60% - Accent5 3 49 5 2" xfId="25369" xr:uid="{339FA3D2-2A71-47D6-8658-7AC050FE6D53}"/>
    <cellStyle name="60% - Accent5 3 49 5 2 2" xfId="54046" xr:uid="{2387D15C-B126-4F4F-82BD-FD2481D5DDC8}"/>
    <cellStyle name="60% - Accent5 3 49 5 3" xfId="45194" xr:uid="{EA11F47F-A2DB-4832-8BF9-64571060D9C1}"/>
    <cellStyle name="60% - Accent5 3 49 6" xfId="18075" xr:uid="{2315B932-CA56-477D-B352-5D982AA2D51D}"/>
    <cellStyle name="60% - Accent5 3 49 6 2" xfId="26928" xr:uid="{F468B254-4EC1-433A-A35D-52F90211951A}"/>
    <cellStyle name="60% - Accent5 3 49 6 2 2" xfId="55605" xr:uid="{A19FE285-55FE-46F9-A274-A55DF54B775F}"/>
    <cellStyle name="60% - Accent5 3 49 6 3" xfId="46753" xr:uid="{3F75F694-7F07-4E67-9294-E1E0D54EDF66}"/>
    <cellStyle name="60% - Accent5 3 49 7" xfId="10816" xr:uid="{656ACA94-D820-4AC3-B93A-76F938D8CBF5}"/>
    <cellStyle name="60% - Accent5 3 49 7 2" xfId="28521" xr:uid="{9EE0888C-7DFF-4946-93FC-AD9B7D18DE00}"/>
    <cellStyle name="60% - Accent5 3 49 7 2 2" xfId="57198" xr:uid="{82AEF1E4-6F64-4A82-A5B4-83870EB92646}"/>
    <cellStyle name="60% - Accent5 3 49 7 3" xfId="39494" xr:uid="{B5CC7FE1-272B-4DDF-AE7D-EE97941B87AF}"/>
    <cellStyle name="60% - Accent5 3 49 8" xfId="19669" xr:uid="{608D0EF5-6CC7-474A-98AF-71629586D8D8}"/>
    <cellStyle name="60% - Accent5 3 49 8 2" xfId="48346" xr:uid="{BD860D45-5D56-4664-9EB4-8EBD8859FD17}"/>
    <cellStyle name="60% - Accent5 3 49 9" xfId="33789" xr:uid="{E4F6C32B-7951-4E95-8F6C-0EA240BBAAA8}"/>
    <cellStyle name="60% - Accent5 3 5" xfId="515" xr:uid="{E04C7D61-05F6-4203-BB81-C88D57C6156F}"/>
    <cellStyle name="60% - Accent5 3 5 10" xfId="18701" xr:uid="{418419AD-540F-4160-A6C5-9320EAE8ECFD}"/>
    <cellStyle name="60% - Accent5 3 5 10 2" xfId="47378" xr:uid="{6E66D78E-898E-44E4-8716-CA712307026F}"/>
    <cellStyle name="60% - Accent5 3 5 11" xfId="29416" xr:uid="{56EA4946-A31A-4E36-AA05-39BBB9E36DB3}"/>
    <cellStyle name="60% - Accent5 3 5 2" xfId="634" xr:uid="{CDBE9557-34A3-44CF-9DA6-34F58008B0E5}"/>
    <cellStyle name="60% - Accent5 3 5 2 2" xfId="2588" xr:uid="{7E287BE0-996B-481E-B40D-390A1D380403}"/>
    <cellStyle name="60% - Accent5 3 5 2 2 2" xfId="31328" xr:uid="{1B6982D2-4740-4ADE-A8D0-88733A2775DC}"/>
    <cellStyle name="60% - Accent5 3 5 2 3" xfId="5487" xr:uid="{C466F4B1-D420-4358-9BA7-3E0C768441BB}"/>
    <cellStyle name="60% - Accent5 3 5 2 3 2" xfId="34172" xr:uid="{DFAD102D-FD40-4E41-A124-214593F76079}"/>
    <cellStyle name="60% - Accent5 3 5 2 4" xfId="11199" xr:uid="{6F28DA66-C121-4C29-8496-89FBA7936ACB}"/>
    <cellStyle name="60% - Accent5 3 5 2 4 2" xfId="39877" xr:uid="{84A785A9-F6ED-48A3-9197-88FD88D52416}"/>
    <cellStyle name="60% - Accent5 3 5 2 5" xfId="20052" xr:uid="{8D25B5F8-4FE0-4158-A0A6-FA0D72638413}"/>
    <cellStyle name="60% - Accent5 3 5 2 5 2" xfId="48729" xr:uid="{93CAD4B7-7487-4F61-A37E-36831D96244B}"/>
    <cellStyle name="60% - Accent5 3 5 2 6" xfId="29535" xr:uid="{CC5382C7-B8A5-4D61-B248-0C829A6229C9}"/>
    <cellStyle name="60% - Accent5 3 5 3" xfId="775" xr:uid="{8BA9DD26-ECEA-4C33-89D6-482D595F6C95}"/>
    <cellStyle name="60% - Accent5 3 5 3 2" xfId="2729" xr:uid="{6475BA60-0550-4F7E-A057-A83228F9B69A}"/>
    <cellStyle name="60% - Accent5 3 5 3 2 2" xfId="31469" xr:uid="{807DAF39-1DFA-403F-B9A4-D59B391F57B5}"/>
    <cellStyle name="60% - Accent5 3 5 3 3" xfId="6904" xr:uid="{DA2BF5CA-937F-4923-A0DA-3153D5135649}"/>
    <cellStyle name="60% - Accent5 3 5 3 3 2" xfId="35589" xr:uid="{C52D8F4C-F518-4428-8066-BDF9E606ABCB}"/>
    <cellStyle name="60% - Accent5 3 5 3 4" xfId="12616" xr:uid="{5BED19A1-3E1A-44FA-B487-9025DD6A0CB1}"/>
    <cellStyle name="60% - Accent5 3 5 3 4 2" xfId="41294" xr:uid="{563C6D06-F446-4AAB-A2F1-9B0029839E45}"/>
    <cellStyle name="60% - Accent5 3 5 3 5" xfId="21469" xr:uid="{F72D3F03-3CD3-4C50-80F7-FD20D5C4FAA5}"/>
    <cellStyle name="60% - Accent5 3 5 3 5 2" xfId="50146" xr:uid="{EBF8268E-2704-4830-8566-02C39B72B012}"/>
    <cellStyle name="60% - Accent5 3 5 3 6" xfId="29676" xr:uid="{267CE907-3C3C-4953-BB14-44142F89BE20}"/>
    <cellStyle name="60% - Accent5 3 5 4" xfId="1048" xr:uid="{E6896818-AA3C-4363-8A19-D97BB3638CF2}"/>
    <cellStyle name="60% - Accent5 3 5 4 2" xfId="3002" xr:uid="{2704FA13-44BD-4120-9F0C-DF21D6C503CE}"/>
    <cellStyle name="60% - Accent5 3 5 4 2 2" xfId="31742" xr:uid="{9A1C9326-C9F9-4711-B999-00732556B5E3}"/>
    <cellStyle name="60% - Accent5 3 5 4 3" xfId="8321" xr:uid="{636A58FE-2DB1-49F6-9BFE-C7E34F279901}"/>
    <cellStyle name="60% - Accent5 3 5 4 3 2" xfId="37006" xr:uid="{CDFFC9AE-031E-4CB9-BDC4-37E25423680C}"/>
    <cellStyle name="60% - Accent5 3 5 4 4" xfId="14033" xr:uid="{089A0B75-0294-4809-B383-1AD37C486709}"/>
    <cellStyle name="60% - Accent5 3 5 4 4 2" xfId="42711" xr:uid="{04DD7048-A505-4194-8F1D-1F6EB0503677}"/>
    <cellStyle name="60% - Accent5 3 5 4 5" xfId="22886" xr:uid="{64CC1E39-2511-4C93-95B0-B8059928A79F}"/>
    <cellStyle name="60% - Accent5 3 5 4 5 2" xfId="51563" xr:uid="{F152E51F-3451-4CE2-A57F-D35A140E8130}"/>
    <cellStyle name="60% - Accent5 3 5 4 6" xfId="29949" xr:uid="{BE7AC891-C66B-4122-AC81-188C78DA78EB}"/>
    <cellStyle name="60% - Accent5 3 5 5" xfId="1343" xr:uid="{BD304E8B-2FF0-4B5E-85B8-FED7DBBA7B0A}"/>
    <cellStyle name="60% - Accent5 3 5 5 2" xfId="3297" xr:uid="{4ACB4DB7-0A00-48D8-B52E-F5AC7EA0385E}"/>
    <cellStyle name="60% - Accent5 3 5 5 2 2" xfId="32037" xr:uid="{B7F88ED2-ED02-489D-98AB-8C33E0B0A4CE}"/>
    <cellStyle name="60% - Accent5 3 5 5 3" xfId="15548" xr:uid="{90CB51C2-404F-4183-AEED-4D33B666C2AB}"/>
    <cellStyle name="60% - Accent5 3 5 5 3 2" xfId="44226" xr:uid="{3E2E9EDE-7E57-41E1-8758-811ECD758052}"/>
    <cellStyle name="60% - Accent5 3 5 5 4" xfId="24401" xr:uid="{FD7F023F-3D8B-414C-B9EB-4A7D9AD4ED2A}"/>
    <cellStyle name="60% - Accent5 3 5 5 4 2" xfId="53078" xr:uid="{7BE7D659-1268-4AFD-B01C-0631397C994D}"/>
    <cellStyle name="60% - Accent5 3 5 5 5" xfId="30244" xr:uid="{F82EA2B1-D7F0-4861-8AE1-7D3DBFC0624F}"/>
    <cellStyle name="60% - Accent5 3 5 6" xfId="1682" xr:uid="{090EB1DC-FFC0-4C96-8C79-4DAEC3BB580F}"/>
    <cellStyle name="60% - Accent5 3 5 6 2" xfId="3636" xr:uid="{881E9400-3839-47E6-9118-A359F5F5CEA4}"/>
    <cellStyle name="60% - Accent5 3 5 6 2 2" xfId="32376" xr:uid="{6C2E9396-5767-4623-998B-397EBD7013F6}"/>
    <cellStyle name="60% - Accent5 3 5 6 3" xfId="17107" xr:uid="{8EE7800E-680E-4AFE-A400-12B9B254636C}"/>
    <cellStyle name="60% - Accent5 3 5 6 3 2" xfId="45785" xr:uid="{97B5F29A-4721-4108-92C9-8F2152576EB9}"/>
    <cellStyle name="60% - Accent5 3 5 6 4" xfId="25960" xr:uid="{581A9C36-95F3-41F3-8588-D2D7E796E361}"/>
    <cellStyle name="60% - Accent5 3 5 6 4 2" xfId="54637" xr:uid="{5947FFBF-8BF9-478D-9758-1A80A5EC00E7}"/>
    <cellStyle name="60% - Accent5 3 5 6 5" xfId="30583" xr:uid="{C520622E-9D76-449E-A0EE-544AAC289C61}"/>
    <cellStyle name="60% - Accent5 3 5 7" xfId="2469" xr:uid="{FF85D5E1-5DBC-455C-864A-CC08CEB287D4}"/>
    <cellStyle name="60% - Accent5 3 5 7 2" xfId="27553" xr:uid="{89574005-8733-4A67-83A0-5E2F1CC0816A}"/>
    <cellStyle name="60% - Accent5 3 5 7 2 2" xfId="56230" xr:uid="{19D1A064-E6F7-4B72-9CBB-28A13E50FD78}"/>
    <cellStyle name="60% - Accent5 3 5 7 3" xfId="31209" xr:uid="{02DE6B9C-127E-44FF-A262-B28FD314B7A8}"/>
    <cellStyle name="60% - Accent5 3 5 8" xfId="4136" xr:uid="{8686FCE5-1008-4CCE-A819-AA9BADCBF22D}"/>
    <cellStyle name="60% - Accent5 3 5 8 2" xfId="32821" xr:uid="{9CDA7893-943A-485B-993D-6AE4FEDA336B}"/>
    <cellStyle name="60% - Accent5 3 5 9" xfId="9848" xr:uid="{75B0BC14-6F6E-46A6-9D51-B3AB1E50D2DA}"/>
    <cellStyle name="60% - Accent5 3 5 9 2" xfId="38526" xr:uid="{7E0AEB27-9C5E-447D-835A-06C9512E0248}"/>
    <cellStyle name="60% - Accent5 3 50" xfId="5126" xr:uid="{8F5ED75D-CF54-4C55-BFF5-A275D47FD278}"/>
    <cellStyle name="60% - Accent5 3 50 2" xfId="6477" xr:uid="{A8B7E65E-075F-404D-8DCE-C9033344A8B2}"/>
    <cellStyle name="60% - Accent5 3 50 2 2" xfId="12189" xr:uid="{5BB07FEF-95B8-48B4-98E6-045A8BD81617}"/>
    <cellStyle name="60% - Accent5 3 50 2 2 2" xfId="40867" xr:uid="{721C0B44-4757-40A3-8CCD-28342FC35E2E}"/>
    <cellStyle name="60% - Accent5 3 50 2 3" xfId="21042" xr:uid="{A135AD62-EC55-4FA0-8298-EAED39C9743F}"/>
    <cellStyle name="60% - Accent5 3 50 2 3 2" xfId="49719" xr:uid="{0AA51E8F-337B-44BE-9EB4-FAEBBAA40344}"/>
    <cellStyle name="60% - Accent5 3 50 2 4" xfId="35162" xr:uid="{140A8666-E9A4-40B7-AF7C-771C411A0984}"/>
    <cellStyle name="60% - Accent5 3 50 3" xfId="7894" xr:uid="{D1F78210-A3A9-47C2-A1E3-21330B2E3B28}"/>
    <cellStyle name="60% - Accent5 3 50 3 2" xfId="13606" xr:uid="{0DC3B1E7-380B-4B8A-B497-4904601E5CA4}"/>
    <cellStyle name="60% - Accent5 3 50 3 2 2" xfId="42284" xr:uid="{47FED99C-1591-4C76-8614-679BDFC65ED6}"/>
    <cellStyle name="60% - Accent5 3 50 3 3" xfId="22459" xr:uid="{0F3C6872-A4D6-4287-9810-0F15390B6E7D}"/>
    <cellStyle name="60% - Accent5 3 50 3 3 2" xfId="51136" xr:uid="{0B00F657-687D-4990-8D3E-64B01EDA2875}"/>
    <cellStyle name="60% - Accent5 3 50 3 4" xfId="36579" xr:uid="{151FF189-E2CD-411C-AC58-4EE2534D30D6}"/>
    <cellStyle name="60% - Accent5 3 50 4" xfId="9311" xr:uid="{2CDCD11D-37BF-439E-8926-7471CB7D4E74}"/>
    <cellStyle name="60% - Accent5 3 50 4 2" xfId="15023" xr:uid="{816B0EA0-9672-4BF4-AE05-2AD97690567C}"/>
    <cellStyle name="60% - Accent5 3 50 4 2 2" xfId="43701" xr:uid="{4ED34C7C-60FC-4FA5-92DE-3BD6028391F9}"/>
    <cellStyle name="60% - Accent5 3 50 4 3" xfId="23876" xr:uid="{7BC7AD03-A75D-4A27-BCEC-521632CAD8DA}"/>
    <cellStyle name="60% - Accent5 3 50 4 3 2" xfId="52553" xr:uid="{881F61DA-BC4C-4F79-AE7A-B7072035B590}"/>
    <cellStyle name="60% - Accent5 3 50 4 4" xfId="37996" xr:uid="{5431D983-FCD5-49C9-9BD9-46481B1B4BC7}"/>
    <cellStyle name="60% - Accent5 3 50 5" xfId="16538" xr:uid="{3EACF47A-1DB1-47CC-AE9A-D003C9406D71}"/>
    <cellStyle name="60% - Accent5 3 50 5 2" xfId="25391" xr:uid="{E0B1D18A-24BA-435E-976C-F9886244C304}"/>
    <cellStyle name="60% - Accent5 3 50 5 2 2" xfId="54068" xr:uid="{8839AC6E-FC38-40EE-B04B-B6F86CC32B0B}"/>
    <cellStyle name="60% - Accent5 3 50 5 3" xfId="45216" xr:uid="{3723C693-BC75-4EE5-AF74-5D09F4F2DC1C}"/>
    <cellStyle name="60% - Accent5 3 50 6" xfId="18097" xr:uid="{703B705F-F0C4-4D0F-80BC-E55793832354}"/>
    <cellStyle name="60% - Accent5 3 50 6 2" xfId="26950" xr:uid="{A0D2FBBB-A1B3-454A-824F-89E8B41FA233}"/>
    <cellStyle name="60% - Accent5 3 50 6 2 2" xfId="55627" xr:uid="{CC803E33-FF82-40F5-B53B-25FABD060CCB}"/>
    <cellStyle name="60% - Accent5 3 50 6 3" xfId="46775" xr:uid="{6DB4B0DD-B741-4C4A-8E22-5C7E9DF0F811}"/>
    <cellStyle name="60% - Accent5 3 50 7" xfId="10838" xr:uid="{4520C2AE-4F7B-4AFD-88A5-19D349BCB940}"/>
    <cellStyle name="60% - Accent5 3 50 7 2" xfId="28543" xr:uid="{060587F4-229D-4F81-A432-050300D49CD2}"/>
    <cellStyle name="60% - Accent5 3 50 7 2 2" xfId="57220" xr:uid="{6746B34E-9F46-450B-A872-AD2E0E80A474}"/>
    <cellStyle name="60% - Accent5 3 50 7 3" xfId="39516" xr:uid="{71BBCD1C-C86C-486C-8B9F-026D70B5DCEC}"/>
    <cellStyle name="60% - Accent5 3 50 8" xfId="19691" xr:uid="{B7BA0F1F-B517-4D4B-BA56-0496D801F21F}"/>
    <cellStyle name="60% - Accent5 3 50 8 2" xfId="48368" xr:uid="{476F15E6-3BD8-4C24-9BE3-7BB2EF0B9D49}"/>
    <cellStyle name="60% - Accent5 3 50 9" xfId="33811" xr:uid="{8399AE19-562A-4E4E-B6DC-3DA520298A76}"/>
    <cellStyle name="60% - Accent5 3 51" xfId="5148" xr:uid="{72E5C79A-8788-4DB8-BD0D-0DD07EC31A23}"/>
    <cellStyle name="60% - Accent5 3 51 2" xfId="6499" xr:uid="{435702B9-2D92-465E-ACAD-F84A1BA2988B}"/>
    <cellStyle name="60% - Accent5 3 51 2 2" xfId="12211" xr:uid="{F01D2218-DE7A-4A4A-81CB-CD88AC481A8B}"/>
    <cellStyle name="60% - Accent5 3 51 2 2 2" xfId="40889" xr:uid="{C5D4227C-B032-4F92-896A-CD2DA7DE34CB}"/>
    <cellStyle name="60% - Accent5 3 51 2 3" xfId="21064" xr:uid="{3489CAF3-DE1F-4703-868A-B716C8ABA1D7}"/>
    <cellStyle name="60% - Accent5 3 51 2 3 2" xfId="49741" xr:uid="{FEF40191-983F-4BD3-8B42-60EB737BB9B6}"/>
    <cellStyle name="60% - Accent5 3 51 2 4" xfId="35184" xr:uid="{5CBF3A9A-FB0F-4D3B-B478-F5708A58FC82}"/>
    <cellStyle name="60% - Accent5 3 51 3" xfId="7916" xr:uid="{76790213-A123-4E03-A75D-D400EF02178D}"/>
    <cellStyle name="60% - Accent5 3 51 3 2" xfId="13628" xr:uid="{F1EB6DE5-7AEA-4A32-82C9-389087DF49CD}"/>
    <cellStyle name="60% - Accent5 3 51 3 2 2" xfId="42306" xr:uid="{554192BC-09A0-4D7C-9C7F-470D29AF5FDA}"/>
    <cellStyle name="60% - Accent5 3 51 3 3" xfId="22481" xr:uid="{2F8685F8-014A-4AE0-82CC-3ADDE458F24F}"/>
    <cellStyle name="60% - Accent5 3 51 3 3 2" xfId="51158" xr:uid="{DAF3EDA6-71FE-49F7-862C-F3EA227E04EA}"/>
    <cellStyle name="60% - Accent5 3 51 3 4" xfId="36601" xr:uid="{74056216-3A9A-4D6E-9E39-69B33A5817F6}"/>
    <cellStyle name="60% - Accent5 3 51 4" xfId="9333" xr:uid="{CEFCDA23-9259-42F6-AC8E-070309EE3862}"/>
    <cellStyle name="60% - Accent5 3 51 4 2" xfId="15045" xr:uid="{EDE2784D-0DF0-4136-BF99-9401A963ACEC}"/>
    <cellStyle name="60% - Accent5 3 51 4 2 2" xfId="43723" xr:uid="{F757AB74-7E3D-44F2-A153-F71315A1CD63}"/>
    <cellStyle name="60% - Accent5 3 51 4 3" xfId="23898" xr:uid="{D2403515-2A40-4466-AD2F-D9A966EB5E38}"/>
    <cellStyle name="60% - Accent5 3 51 4 3 2" xfId="52575" xr:uid="{568EB3B6-2E68-4FAD-8CA6-6F0C76C807AC}"/>
    <cellStyle name="60% - Accent5 3 51 4 4" xfId="38018" xr:uid="{6D4140C1-AE51-4774-8230-A717E602CA07}"/>
    <cellStyle name="60% - Accent5 3 51 5" xfId="16560" xr:uid="{9A44897E-230E-4029-8E74-E4490FEE858E}"/>
    <cellStyle name="60% - Accent5 3 51 5 2" xfId="25413" xr:uid="{68578FC2-7A3F-432B-B4F8-CE159BDE9BB2}"/>
    <cellStyle name="60% - Accent5 3 51 5 2 2" xfId="54090" xr:uid="{742CE1B1-31EB-4A25-B72C-06C71D5F646F}"/>
    <cellStyle name="60% - Accent5 3 51 5 3" xfId="45238" xr:uid="{2C784B11-3F6D-492B-BCFA-DA408B936DAF}"/>
    <cellStyle name="60% - Accent5 3 51 6" xfId="18119" xr:uid="{74085693-BDEC-4415-9A11-0FB8FD5799B1}"/>
    <cellStyle name="60% - Accent5 3 51 6 2" xfId="26972" xr:uid="{AD0F9041-1D5A-488D-A0EC-E3D4B227A5AF}"/>
    <cellStyle name="60% - Accent5 3 51 6 2 2" xfId="55649" xr:uid="{6E16733C-C113-4979-9593-1D45AD33E101}"/>
    <cellStyle name="60% - Accent5 3 51 6 3" xfId="46797" xr:uid="{7240337E-A4BD-4262-8B52-8DE200B2E187}"/>
    <cellStyle name="60% - Accent5 3 51 7" xfId="10860" xr:uid="{D7B1C804-CF4E-4B21-9B2A-C7A62A4A2BA7}"/>
    <cellStyle name="60% - Accent5 3 51 7 2" xfId="28565" xr:uid="{01D04568-68DC-40D1-B4C1-C14791F24799}"/>
    <cellStyle name="60% - Accent5 3 51 7 2 2" xfId="57242" xr:uid="{E581485B-354F-42A6-A304-B0BDAF468F5F}"/>
    <cellStyle name="60% - Accent5 3 51 7 3" xfId="39538" xr:uid="{B34F37E2-552E-4C17-89AE-50ADB9F1BA94}"/>
    <cellStyle name="60% - Accent5 3 51 8" xfId="19713" xr:uid="{5E32393E-B563-4AE8-9718-E2E1E3170D01}"/>
    <cellStyle name="60% - Accent5 3 51 8 2" xfId="48390" xr:uid="{037CE11B-9450-4D9A-AD74-14A1D2D8F126}"/>
    <cellStyle name="60% - Accent5 3 51 9" xfId="33833" xr:uid="{49898CE4-4B5C-4195-9EFB-59F3BB9E36A6}"/>
    <cellStyle name="60% - Accent5 3 52" xfId="5170" xr:uid="{8C85BC35-1406-40CD-B590-E8FBF243B64F}"/>
    <cellStyle name="60% - Accent5 3 52 2" xfId="6521" xr:uid="{B70FA876-7300-400D-BF00-CBD21DFAFBDA}"/>
    <cellStyle name="60% - Accent5 3 52 2 2" xfId="12233" xr:uid="{50BA0D6C-F067-4BE2-910B-7084B1E6BA8D}"/>
    <cellStyle name="60% - Accent5 3 52 2 2 2" xfId="40911" xr:uid="{F77E6CBD-0A93-4758-BBE8-11F0DC9605B7}"/>
    <cellStyle name="60% - Accent5 3 52 2 3" xfId="21086" xr:uid="{DFC60B27-2562-4DCA-856A-4AA175E93EE9}"/>
    <cellStyle name="60% - Accent5 3 52 2 3 2" xfId="49763" xr:uid="{2ECABBBD-6D84-4528-8DB6-549CBFEE5CD9}"/>
    <cellStyle name="60% - Accent5 3 52 2 4" xfId="35206" xr:uid="{CCF7AB05-58ED-419F-9A38-88504F14B847}"/>
    <cellStyle name="60% - Accent5 3 52 3" xfId="7938" xr:uid="{AA7C47D9-4C8A-4EDC-B529-C23BF20E85FE}"/>
    <cellStyle name="60% - Accent5 3 52 3 2" xfId="13650" xr:uid="{4A034ED6-E824-4B56-A8A6-71CC65DF5C2B}"/>
    <cellStyle name="60% - Accent5 3 52 3 2 2" xfId="42328" xr:uid="{49D80DC4-DFC7-4E71-BED8-EF5D5066E80A}"/>
    <cellStyle name="60% - Accent5 3 52 3 3" xfId="22503" xr:uid="{F0B20060-4ACB-43F7-AD51-E0FDEC6F718B}"/>
    <cellStyle name="60% - Accent5 3 52 3 3 2" xfId="51180" xr:uid="{12A51E95-4CDE-46A1-960D-47DD1F4A98DF}"/>
    <cellStyle name="60% - Accent5 3 52 3 4" xfId="36623" xr:uid="{4F94EA76-5409-4CF3-91AD-DEC2398F7833}"/>
    <cellStyle name="60% - Accent5 3 52 4" xfId="9355" xr:uid="{21874E2A-7E44-4AFD-AAD8-14D76F55C593}"/>
    <cellStyle name="60% - Accent5 3 52 4 2" xfId="15067" xr:uid="{B0E82608-E1BC-4100-AE54-B281FD481BF7}"/>
    <cellStyle name="60% - Accent5 3 52 4 2 2" xfId="43745" xr:uid="{3E08904B-2DF0-4049-9DAE-10AAEE662FD6}"/>
    <cellStyle name="60% - Accent5 3 52 4 3" xfId="23920" xr:uid="{AE1B8B13-5D6E-4307-80A6-876A7233B19C}"/>
    <cellStyle name="60% - Accent5 3 52 4 3 2" xfId="52597" xr:uid="{A3FAC4FD-8855-4464-851A-E8F2A9AE87FB}"/>
    <cellStyle name="60% - Accent5 3 52 4 4" xfId="38040" xr:uid="{5916913D-B422-4A03-84EE-A78686842DD4}"/>
    <cellStyle name="60% - Accent5 3 52 5" xfId="16582" xr:uid="{A6DA8841-30A4-42B0-A5CD-B549BE67D175}"/>
    <cellStyle name="60% - Accent5 3 52 5 2" xfId="25435" xr:uid="{CB00C08F-FFD1-442C-8461-2469C05CE1C7}"/>
    <cellStyle name="60% - Accent5 3 52 5 2 2" xfId="54112" xr:uid="{F0D3BE2F-A2A2-4919-BE29-0D19C22C0FF1}"/>
    <cellStyle name="60% - Accent5 3 52 5 3" xfId="45260" xr:uid="{FFAC8217-D48C-4AAA-B447-295E52A8CB16}"/>
    <cellStyle name="60% - Accent5 3 52 6" xfId="18141" xr:uid="{198337DB-3CFF-40C3-9ED9-F3525CCF8501}"/>
    <cellStyle name="60% - Accent5 3 52 6 2" xfId="26994" xr:uid="{A0123B2A-649E-4371-887F-77EC2C6DB5B1}"/>
    <cellStyle name="60% - Accent5 3 52 6 2 2" xfId="55671" xr:uid="{83F21761-AD7C-4DA4-A92A-81EDC94866E7}"/>
    <cellStyle name="60% - Accent5 3 52 6 3" xfId="46819" xr:uid="{E6704228-1F10-489E-9CAB-DD9AEA66D8BE}"/>
    <cellStyle name="60% - Accent5 3 52 7" xfId="10882" xr:uid="{632585F7-5A6E-41F8-97A5-577DE96AFA2C}"/>
    <cellStyle name="60% - Accent5 3 52 7 2" xfId="28587" xr:uid="{16F29B7F-D62D-49D3-8905-BB3DFF0F2DBB}"/>
    <cellStyle name="60% - Accent5 3 52 7 2 2" xfId="57264" xr:uid="{9AC9ACF6-F828-4964-ACE4-A899316BD6FB}"/>
    <cellStyle name="60% - Accent5 3 52 7 3" xfId="39560" xr:uid="{ADD85A6C-469D-4A18-82E1-8A49BEEC1291}"/>
    <cellStyle name="60% - Accent5 3 52 8" xfId="19735" xr:uid="{13F126CD-B4CB-4AB2-AC94-22CF37426E28}"/>
    <cellStyle name="60% - Accent5 3 52 8 2" xfId="48412" xr:uid="{BC2C45ED-94C1-4A5A-856D-3C9BACBECBE3}"/>
    <cellStyle name="60% - Accent5 3 52 9" xfId="33855" xr:uid="{C604C5BC-A7FF-476D-AB7F-93C1D7A7CDA3}"/>
    <cellStyle name="60% - Accent5 3 53" xfId="5192" xr:uid="{DC70B218-23E9-4FFF-9832-7502A4C06363}"/>
    <cellStyle name="60% - Accent5 3 53 2" xfId="6543" xr:uid="{EDB8B6B3-D0F9-4057-8D19-E8D5C8C32DDB}"/>
    <cellStyle name="60% - Accent5 3 53 2 2" xfId="12255" xr:uid="{BAAB7715-872E-46FC-B94F-D6FBE4ED9C1C}"/>
    <cellStyle name="60% - Accent5 3 53 2 2 2" xfId="40933" xr:uid="{27BA615E-41B3-4218-9935-892A13B89352}"/>
    <cellStyle name="60% - Accent5 3 53 2 3" xfId="21108" xr:uid="{7F51D0DB-B0A2-4416-BF4B-D687F6024A80}"/>
    <cellStyle name="60% - Accent5 3 53 2 3 2" xfId="49785" xr:uid="{BAEE400D-BEB5-4F03-B711-77C3364CC9E2}"/>
    <cellStyle name="60% - Accent5 3 53 2 4" xfId="35228" xr:uid="{8378C751-5E33-485D-82A8-E76362C8DD49}"/>
    <cellStyle name="60% - Accent5 3 53 3" xfId="7960" xr:uid="{196FA0A2-187F-4274-9228-3A675F0B851F}"/>
    <cellStyle name="60% - Accent5 3 53 3 2" xfId="13672" xr:uid="{4B33C3DB-8CC4-4ADA-B70D-6D646881CD2C}"/>
    <cellStyle name="60% - Accent5 3 53 3 2 2" xfId="42350" xr:uid="{15A9A269-A8A7-4A07-8F1D-3E01A77C0F54}"/>
    <cellStyle name="60% - Accent5 3 53 3 3" xfId="22525" xr:uid="{419FA844-2CDC-4D61-833E-1579E45F75D1}"/>
    <cellStyle name="60% - Accent5 3 53 3 3 2" xfId="51202" xr:uid="{12D178D1-7906-46D8-AB86-EE59BCB41065}"/>
    <cellStyle name="60% - Accent5 3 53 3 4" xfId="36645" xr:uid="{756A3CF5-745B-497B-BA24-79F91F774B34}"/>
    <cellStyle name="60% - Accent5 3 53 4" xfId="9377" xr:uid="{06552284-ECC0-4DF0-B606-279D93BF71B2}"/>
    <cellStyle name="60% - Accent5 3 53 4 2" xfId="15089" xr:uid="{BB88ED3F-9CEB-4B0B-A0F5-50800EAC2D02}"/>
    <cellStyle name="60% - Accent5 3 53 4 2 2" xfId="43767" xr:uid="{C1409B50-3957-44B9-8B21-4F24EE9B6122}"/>
    <cellStyle name="60% - Accent5 3 53 4 3" xfId="23942" xr:uid="{A40ADBB6-9D00-4455-810A-D64FDCC12E83}"/>
    <cellStyle name="60% - Accent5 3 53 4 3 2" xfId="52619" xr:uid="{136725A1-7C09-4406-843E-B3AE583421EB}"/>
    <cellStyle name="60% - Accent5 3 53 4 4" xfId="38062" xr:uid="{D1372F60-2E00-4C73-BC9C-97472D5F094B}"/>
    <cellStyle name="60% - Accent5 3 53 5" xfId="16604" xr:uid="{79D2F46E-DA00-4F54-B85A-90C9F53D0D85}"/>
    <cellStyle name="60% - Accent5 3 53 5 2" xfId="25457" xr:uid="{5FA7AB68-7043-4EE1-A23C-AB2693FBEB23}"/>
    <cellStyle name="60% - Accent5 3 53 5 2 2" xfId="54134" xr:uid="{99C77181-DA7E-434D-91F2-BB12814AD32E}"/>
    <cellStyle name="60% - Accent5 3 53 5 3" xfId="45282" xr:uid="{A5B538E2-801F-4EE9-B19F-151B67ED6EC4}"/>
    <cellStyle name="60% - Accent5 3 53 6" xfId="18163" xr:uid="{36096A01-DF4C-4ECF-AAFC-8E6F1DB002AE}"/>
    <cellStyle name="60% - Accent5 3 53 6 2" xfId="27016" xr:uid="{EA24E10E-A938-42F2-B4D7-DFCDC3B8389A}"/>
    <cellStyle name="60% - Accent5 3 53 6 2 2" xfId="55693" xr:uid="{1CA76B73-5404-446A-A29C-8CD2A0581EFA}"/>
    <cellStyle name="60% - Accent5 3 53 6 3" xfId="46841" xr:uid="{A82AEBFB-4B9C-466C-BF81-1E89CDE9C7CD}"/>
    <cellStyle name="60% - Accent5 3 53 7" xfId="10904" xr:uid="{122F1FEB-4A8A-4BAE-B2C7-1EA7CE67C5FB}"/>
    <cellStyle name="60% - Accent5 3 53 7 2" xfId="28609" xr:uid="{54EFA26B-5F9C-4069-B2AE-FA71331002F6}"/>
    <cellStyle name="60% - Accent5 3 53 7 2 2" xfId="57286" xr:uid="{DBCA1E87-9EFC-45BB-B8B3-78A20C626483}"/>
    <cellStyle name="60% - Accent5 3 53 7 3" xfId="39582" xr:uid="{070DF7C6-7067-4A6F-A219-814ADB2B78B8}"/>
    <cellStyle name="60% - Accent5 3 53 8" xfId="19757" xr:uid="{5C58EB63-0C42-42F6-9908-5DAA9C1DEE80}"/>
    <cellStyle name="60% - Accent5 3 53 8 2" xfId="48434" xr:uid="{B3A22423-066E-40D2-9EC2-32480C3A5630}"/>
    <cellStyle name="60% - Accent5 3 53 9" xfId="33877" xr:uid="{3A28F51F-293F-4571-9315-A24EDE2335F4}"/>
    <cellStyle name="60% - Accent5 3 54" xfId="5214" xr:uid="{88E85FC7-FE9F-40B1-9655-2E36AAE51A6A}"/>
    <cellStyle name="60% - Accent5 3 54 2" xfId="6565" xr:uid="{A82FD7DE-F19A-42CA-A97E-47938CC971AE}"/>
    <cellStyle name="60% - Accent5 3 54 2 2" xfId="12277" xr:uid="{4194F2EE-7F4F-4648-BF19-45397A18A942}"/>
    <cellStyle name="60% - Accent5 3 54 2 2 2" xfId="40955" xr:uid="{4B755F5B-32C6-486F-B0AC-51AB033AD10A}"/>
    <cellStyle name="60% - Accent5 3 54 2 3" xfId="21130" xr:uid="{F289D659-2C29-4DD7-B7D3-55F735CFA607}"/>
    <cellStyle name="60% - Accent5 3 54 2 3 2" xfId="49807" xr:uid="{0EF4FAC8-9502-4590-BBBB-51EAB7CB74C3}"/>
    <cellStyle name="60% - Accent5 3 54 2 4" xfId="35250" xr:uid="{2C491AA4-68B9-4422-8B1B-6259075FA845}"/>
    <cellStyle name="60% - Accent5 3 54 3" xfId="7982" xr:uid="{D828B4A3-E6EB-4F3B-938E-C2A2F32C9DD3}"/>
    <cellStyle name="60% - Accent5 3 54 3 2" xfId="13694" xr:uid="{0FD27136-3337-4020-A03A-EAF9AF2011A7}"/>
    <cellStyle name="60% - Accent5 3 54 3 2 2" xfId="42372" xr:uid="{578C8FFD-0434-4270-AAF6-5CF2C6CA474D}"/>
    <cellStyle name="60% - Accent5 3 54 3 3" xfId="22547" xr:uid="{5C8A4C4F-B2B6-4980-A5D4-AF09F0EDF54F}"/>
    <cellStyle name="60% - Accent5 3 54 3 3 2" xfId="51224" xr:uid="{D23DBCA9-BDBD-4D91-A93A-A766E86E93C0}"/>
    <cellStyle name="60% - Accent5 3 54 3 4" xfId="36667" xr:uid="{536DE64E-3B75-477C-95F0-EA704357A03F}"/>
    <cellStyle name="60% - Accent5 3 54 4" xfId="9399" xr:uid="{883971B9-4A66-46FD-99CE-A9CD45F0FEDF}"/>
    <cellStyle name="60% - Accent5 3 54 4 2" xfId="15111" xr:uid="{2EDCBF21-B649-43C7-9979-AFFE6CEF891A}"/>
    <cellStyle name="60% - Accent5 3 54 4 2 2" xfId="43789" xr:uid="{7A6AB2B1-8CA7-4805-AC4E-7C21BFF9845D}"/>
    <cellStyle name="60% - Accent5 3 54 4 3" xfId="23964" xr:uid="{41D7E36F-4D19-4D2E-AAEF-9CDF1CDAEFF5}"/>
    <cellStyle name="60% - Accent5 3 54 4 3 2" xfId="52641" xr:uid="{3AC24AC5-DD98-4015-93F4-882330581A32}"/>
    <cellStyle name="60% - Accent5 3 54 4 4" xfId="38084" xr:uid="{E78B26C3-0E67-4935-AE72-C8AAD38ABC06}"/>
    <cellStyle name="60% - Accent5 3 54 5" xfId="16626" xr:uid="{D6E01F3F-2AEF-4286-B108-C79CD64BD0C2}"/>
    <cellStyle name="60% - Accent5 3 54 5 2" xfId="25479" xr:uid="{98892C81-3B68-48A9-81E2-57A316C82209}"/>
    <cellStyle name="60% - Accent5 3 54 5 2 2" xfId="54156" xr:uid="{ED00069D-61A9-46C8-B69F-88F2E42FE591}"/>
    <cellStyle name="60% - Accent5 3 54 5 3" xfId="45304" xr:uid="{B326882E-4579-4DB6-936D-67A67BB39FC1}"/>
    <cellStyle name="60% - Accent5 3 54 6" xfId="18185" xr:uid="{EB83340D-64A0-46D0-A9C1-CAFA31463079}"/>
    <cellStyle name="60% - Accent5 3 54 6 2" xfId="27038" xr:uid="{6A8B2B5B-8225-4C84-8C36-2E2E996C15FA}"/>
    <cellStyle name="60% - Accent5 3 54 6 2 2" xfId="55715" xr:uid="{473CCEC1-A762-4CA7-B922-24224D1C9C65}"/>
    <cellStyle name="60% - Accent5 3 54 6 3" xfId="46863" xr:uid="{F23A8004-99A6-4999-B538-F5CFFA723EFC}"/>
    <cellStyle name="60% - Accent5 3 54 7" xfId="10926" xr:uid="{F46C7441-780F-4839-A056-DD5A7AAB229F}"/>
    <cellStyle name="60% - Accent5 3 54 7 2" xfId="28631" xr:uid="{B86867A4-6279-4B87-9A52-740C60DF44C6}"/>
    <cellStyle name="60% - Accent5 3 54 7 2 2" xfId="57308" xr:uid="{FD0A8CEC-8DBF-4D53-B113-6B07CF87DBBC}"/>
    <cellStyle name="60% - Accent5 3 54 7 3" xfId="39604" xr:uid="{80BD5980-0F28-4974-9D4A-C7436F893B18}"/>
    <cellStyle name="60% - Accent5 3 54 8" xfId="19779" xr:uid="{F5222F0B-166A-4433-9C79-ED6C52F5FA5C}"/>
    <cellStyle name="60% - Accent5 3 54 8 2" xfId="48456" xr:uid="{16929DA0-A995-4D3D-A486-8D4C5D3B0847}"/>
    <cellStyle name="60% - Accent5 3 54 9" xfId="33899" xr:uid="{82AEAA0A-CC9E-41B3-8BD6-FE65C0D7EB6D}"/>
    <cellStyle name="60% - Accent5 3 55" xfId="5236" xr:uid="{C426E016-5E64-4C6B-9B27-9B455285DB34}"/>
    <cellStyle name="60% - Accent5 3 55 2" xfId="6587" xr:uid="{D694B454-4FA1-4D67-A3CE-EC9C23861EDA}"/>
    <cellStyle name="60% - Accent5 3 55 2 2" xfId="12299" xr:uid="{8C975276-B764-4453-9796-BB9058AA9F71}"/>
    <cellStyle name="60% - Accent5 3 55 2 2 2" xfId="40977" xr:uid="{53C8A3E8-E6E1-4AE1-8F0F-5EFCA69E41D4}"/>
    <cellStyle name="60% - Accent5 3 55 2 3" xfId="21152" xr:uid="{55EA7778-5C04-488E-A03F-002199E87FFE}"/>
    <cellStyle name="60% - Accent5 3 55 2 3 2" xfId="49829" xr:uid="{79D2061C-78ED-4E38-A497-4E7BB545A4B8}"/>
    <cellStyle name="60% - Accent5 3 55 2 4" xfId="35272" xr:uid="{1BB86470-6870-4AEA-9BBB-6D3695406038}"/>
    <cellStyle name="60% - Accent5 3 55 3" xfId="8004" xr:uid="{F68FE72D-13A1-446A-A7F5-475B4BB178DE}"/>
    <cellStyle name="60% - Accent5 3 55 3 2" xfId="13716" xr:uid="{5EABB569-1D0C-4543-8B65-AB5CCDFA2AED}"/>
    <cellStyle name="60% - Accent5 3 55 3 2 2" xfId="42394" xr:uid="{77339635-EC6C-42A8-86C8-008AD47E4460}"/>
    <cellStyle name="60% - Accent5 3 55 3 3" xfId="22569" xr:uid="{42FEBA41-B237-4166-BB5A-BE2285FD10EA}"/>
    <cellStyle name="60% - Accent5 3 55 3 3 2" xfId="51246" xr:uid="{D7E175D7-B723-47A4-9F7A-299057518B29}"/>
    <cellStyle name="60% - Accent5 3 55 3 4" xfId="36689" xr:uid="{1B1D6D34-1960-4ED3-9F07-7F09B7B3D4CB}"/>
    <cellStyle name="60% - Accent5 3 55 4" xfId="9421" xr:uid="{6C40B8C2-EE2C-4CEB-B4D3-739D0AD8AE4A}"/>
    <cellStyle name="60% - Accent5 3 55 4 2" xfId="15133" xr:uid="{5752911F-5594-4B4B-BD63-C62648C39012}"/>
    <cellStyle name="60% - Accent5 3 55 4 2 2" xfId="43811" xr:uid="{79842891-5EB8-4EEB-BED5-DB194F2FFCEA}"/>
    <cellStyle name="60% - Accent5 3 55 4 3" xfId="23986" xr:uid="{2C05721C-1467-43E2-8940-46182CF5C659}"/>
    <cellStyle name="60% - Accent5 3 55 4 3 2" xfId="52663" xr:uid="{32719D7D-F390-42AB-9D23-880FC0B539B5}"/>
    <cellStyle name="60% - Accent5 3 55 4 4" xfId="38106" xr:uid="{E276C131-8EB0-4B0F-8EB3-9ECCC9C06064}"/>
    <cellStyle name="60% - Accent5 3 55 5" xfId="16648" xr:uid="{264C5876-1DB6-4BD8-B745-0D01FA6A0093}"/>
    <cellStyle name="60% - Accent5 3 55 5 2" xfId="25501" xr:uid="{38794427-BF74-4182-851E-8D39E412EC4A}"/>
    <cellStyle name="60% - Accent5 3 55 5 2 2" xfId="54178" xr:uid="{2C856F61-D9B3-4A8E-A930-F7F11E35E979}"/>
    <cellStyle name="60% - Accent5 3 55 5 3" xfId="45326" xr:uid="{E62444C9-5D18-4CBC-8146-161106D8C610}"/>
    <cellStyle name="60% - Accent5 3 55 6" xfId="18207" xr:uid="{1178E69F-7809-4D48-B9C2-8EDCBB9ACA9F}"/>
    <cellStyle name="60% - Accent5 3 55 6 2" xfId="27060" xr:uid="{8161D4BC-757B-4D4E-B63F-7D51A5E587AA}"/>
    <cellStyle name="60% - Accent5 3 55 6 2 2" xfId="55737" xr:uid="{D5251D73-6B2C-4C22-BF5F-9841402A4809}"/>
    <cellStyle name="60% - Accent5 3 55 6 3" xfId="46885" xr:uid="{580825C3-AF2F-41F7-AD74-43C3CF80C396}"/>
    <cellStyle name="60% - Accent5 3 55 7" xfId="10948" xr:uid="{A6FB9659-1D6A-4A77-BFBA-D6EF339429BD}"/>
    <cellStyle name="60% - Accent5 3 55 7 2" xfId="28653" xr:uid="{D75E5A83-7230-4F10-8017-406BA6D5B31F}"/>
    <cellStyle name="60% - Accent5 3 55 7 2 2" xfId="57330" xr:uid="{55B4DE9F-DF69-41BD-8016-DDE808BE91E2}"/>
    <cellStyle name="60% - Accent5 3 55 7 3" xfId="39626" xr:uid="{D625B8D9-FAC6-4917-9D11-1E725AA8D7C1}"/>
    <cellStyle name="60% - Accent5 3 55 8" xfId="19801" xr:uid="{33C6C2C8-7D4A-4152-A0D1-00BF2A3A34AA}"/>
    <cellStyle name="60% - Accent5 3 55 8 2" xfId="48478" xr:uid="{9F048BEA-07F8-4257-90DE-2B5A5F362F32}"/>
    <cellStyle name="60% - Accent5 3 55 9" xfId="33921" xr:uid="{467A22A5-F70B-4674-A9CE-A884212C3B3B}"/>
    <cellStyle name="60% - Accent5 3 56" xfId="5258" xr:uid="{B90E81DC-A8AD-4C04-AF29-7E616867A8A0}"/>
    <cellStyle name="60% - Accent5 3 56 2" xfId="6609" xr:uid="{0BCF25AB-85A0-4AA1-818D-A62507367B16}"/>
    <cellStyle name="60% - Accent5 3 56 2 2" xfId="12321" xr:uid="{48454D16-9B56-4FA6-943C-1225AC6C2E1D}"/>
    <cellStyle name="60% - Accent5 3 56 2 2 2" xfId="40999" xr:uid="{D76BBF38-8049-49FD-B031-9B79782D9342}"/>
    <cellStyle name="60% - Accent5 3 56 2 3" xfId="21174" xr:uid="{FED6E873-50E2-4368-B028-9B6328EFDDC2}"/>
    <cellStyle name="60% - Accent5 3 56 2 3 2" xfId="49851" xr:uid="{E0736384-57A4-4DBE-84F4-168CDD5EAEA7}"/>
    <cellStyle name="60% - Accent5 3 56 2 4" xfId="35294" xr:uid="{0BB760F5-0D52-4D89-913C-3EF85C656FCF}"/>
    <cellStyle name="60% - Accent5 3 56 3" xfId="8026" xr:uid="{F8FAF5A6-1348-408F-AB11-FC1902E04349}"/>
    <cellStyle name="60% - Accent5 3 56 3 2" xfId="13738" xr:uid="{3182F276-5571-440E-87A9-B5B06CDE12B2}"/>
    <cellStyle name="60% - Accent5 3 56 3 2 2" xfId="42416" xr:uid="{109866DC-4BE8-4376-86FE-7722042F9223}"/>
    <cellStyle name="60% - Accent5 3 56 3 3" xfId="22591" xr:uid="{2CAAD53A-42E2-4490-B263-124C19728E88}"/>
    <cellStyle name="60% - Accent5 3 56 3 3 2" xfId="51268" xr:uid="{3051A5AC-3EB6-485D-804E-A7B10EAC6637}"/>
    <cellStyle name="60% - Accent5 3 56 3 4" xfId="36711" xr:uid="{801B2ED0-E45E-4D3C-89CC-1B6EA552D6EC}"/>
    <cellStyle name="60% - Accent5 3 56 4" xfId="9443" xr:uid="{149A71BD-284E-4F5E-B14A-D66391EAC3DE}"/>
    <cellStyle name="60% - Accent5 3 56 4 2" xfId="15155" xr:uid="{A7CE73E4-1452-4B68-8D9D-7C666CA65177}"/>
    <cellStyle name="60% - Accent5 3 56 4 2 2" xfId="43833" xr:uid="{72645FC7-3019-4D2D-9A42-963F96A71FBB}"/>
    <cellStyle name="60% - Accent5 3 56 4 3" xfId="24008" xr:uid="{189E67BA-FD2A-42B6-95D5-D95649235B30}"/>
    <cellStyle name="60% - Accent5 3 56 4 3 2" xfId="52685" xr:uid="{0EF0A594-9C81-43B1-8D0F-CA3B117F2A46}"/>
    <cellStyle name="60% - Accent5 3 56 4 4" xfId="38128" xr:uid="{C6D17D1A-1A63-4268-84B2-B9E4E84181D2}"/>
    <cellStyle name="60% - Accent5 3 56 5" xfId="16670" xr:uid="{B446D051-6B2E-488A-B90C-F3DF02B631FF}"/>
    <cellStyle name="60% - Accent5 3 56 5 2" xfId="25523" xr:uid="{CA57DE24-6A2E-42C0-A06C-9CA6EE5C8741}"/>
    <cellStyle name="60% - Accent5 3 56 5 2 2" xfId="54200" xr:uid="{16A063DD-C48C-404C-8050-C16D619C1E1B}"/>
    <cellStyle name="60% - Accent5 3 56 5 3" xfId="45348" xr:uid="{2E8B9319-661E-481F-AF7E-952167CE635D}"/>
    <cellStyle name="60% - Accent5 3 56 6" xfId="18229" xr:uid="{FB30F5AB-1704-4EB6-9FF2-5B9C962923D6}"/>
    <cellStyle name="60% - Accent5 3 56 6 2" xfId="27082" xr:uid="{4CFC2502-6B92-402D-AF49-9B9CD8646C99}"/>
    <cellStyle name="60% - Accent5 3 56 6 2 2" xfId="55759" xr:uid="{C81D0BF8-8266-4CDC-B337-36752F22CED2}"/>
    <cellStyle name="60% - Accent5 3 56 6 3" xfId="46907" xr:uid="{BC4F034B-1996-48A3-97F7-F8A0153AB4C6}"/>
    <cellStyle name="60% - Accent5 3 56 7" xfId="10970" xr:uid="{F3EDE058-8BAF-4A3A-9780-D7FD1B1DA35A}"/>
    <cellStyle name="60% - Accent5 3 56 7 2" xfId="28675" xr:uid="{2AD14EAA-8D5A-482F-AB15-A2CE1CCF9314}"/>
    <cellStyle name="60% - Accent5 3 56 7 2 2" xfId="57352" xr:uid="{16AF3118-6903-45A5-B096-C2B41679357F}"/>
    <cellStyle name="60% - Accent5 3 56 7 3" xfId="39648" xr:uid="{9230748E-1624-46FA-91CD-44180E58C979}"/>
    <cellStyle name="60% - Accent5 3 56 8" xfId="19823" xr:uid="{088FF240-AC52-4807-A2A9-2CD84D68AD85}"/>
    <cellStyle name="60% - Accent5 3 56 8 2" xfId="48500" xr:uid="{C4B1DDBE-19C9-4934-9A89-1534D8345B2C}"/>
    <cellStyle name="60% - Accent5 3 56 9" xfId="33943" xr:uid="{1450B773-9ED2-4CD9-B817-3E6B26970DD4}"/>
    <cellStyle name="60% - Accent5 3 57" xfId="5280" xr:uid="{8F7FBADE-B2D3-47A6-85B5-873C1728607E}"/>
    <cellStyle name="60% - Accent5 3 57 2" xfId="6631" xr:uid="{F35433DF-A8EB-4661-918E-144E539C7C2E}"/>
    <cellStyle name="60% - Accent5 3 57 2 2" xfId="12343" xr:uid="{B801543A-EB47-42A1-B3E2-1B9CA7E7ECDF}"/>
    <cellStyle name="60% - Accent5 3 57 2 2 2" xfId="41021" xr:uid="{C8F98A99-06F6-4CB9-9ECE-E25CF16ABF74}"/>
    <cellStyle name="60% - Accent5 3 57 2 3" xfId="21196" xr:uid="{00D7CBBD-E924-429A-983A-A2D132DDF58C}"/>
    <cellStyle name="60% - Accent5 3 57 2 3 2" xfId="49873" xr:uid="{60184B71-2923-4E2A-B6F7-92B415D33E0E}"/>
    <cellStyle name="60% - Accent5 3 57 2 4" xfId="35316" xr:uid="{EB37AC1A-8B1C-426A-94C6-F5EDB7EC052F}"/>
    <cellStyle name="60% - Accent5 3 57 3" xfId="8048" xr:uid="{B223CCBD-5607-4CD3-B976-705048D33575}"/>
    <cellStyle name="60% - Accent5 3 57 3 2" xfId="13760" xr:uid="{D6F068B0-B4DF-4046-B1E9-9F37813B54F9}"/>
    <cellStyle name="60% - Accent5 3 57 3 2 2" xfId="42438" xr:uid="{386FC0D8-79C2-45E1-AC27-F3D99438BE23}"/>
    <cellStyle name="60% - Accent5 3 57 3 3" xfId="22613" xr:uid="{6D1E7D9D-9C49-4306-BF58-2FCF828B1B8E}"/>
    <cellStyle name="60% - Accent5 3 57 3 3 2" xfId="51290" xr:uid="{F03603E5-F0A0-497B-8E5C-3661B6DF5743}"/>
    <cellStyle name="60% - Accent5 3 57 3 4" xfId="36733" xr:uid="{3FB4AD6A-3982-4BCB-8730-57C5E452A0FA}"/>
    <cellStyle name="60% - Accent5 3 57 4" xfId="9465" xr:uid="{66E29A0D-70C4-4979-8D65-53BABF31D8F3}"/>
    <cellStyle name="60% - Accent5 3 57 4 2" xfId="15177" xr:uid="{6A17F010-8284-47E5-B435-0E66B319F925}"/>
    <cellStyle name="60% - Accent5 3 57 4 2 2" xfId="43855" xr:uid="{7383F575-4115-4A23-AD40-F45969FD7915}"/>
    <cellStyle name="60% - Accent5 3 57 4 3" xfId="24030" xr:uid="{34B0517D-0671-4341-971A-2F6E471FDB07}"/>
    <cellStyle name="60% - Accent5 3 57 4 3 2" xfId="52707" xr:uid="{CA6F267E-CF23-4FBF-9545-D263D876A709}"/>
    <cellStyle name="60% - Accent5 3 57 4 4" xfId="38150" xr:uid="{65BB5237-D178-46B0-86B5-4E69D11E807D}"/>
    <cellStyle name="60% - Accent5 3 57 5" xfId="16692" xr:uid="{C8143908-4104-406C-B94B-07A9A6DAAFC0}"/>
    <cellStyle name="60% - Accent5 3 57 5 2" xfId="25545" xr:uid="{A42F60D7-E6F4-437D-8DAD-E58A65ECB778}"/>
    <cellStyle name="60% - Accent5 3 57 5 2 2" xfId="54222" xr:uid="{15532DAD-4373-4277-AD4A-769679FF77CB}"/>
    <cellStyle name="60% - Accent5 3 57 5 3" xfId="45370" xr:uid="{EB095817-C61C-4015-B64F-0B4CC9A80E94}"/>
    <cellStyle name="60% - Accent5 3 57 6" xfId="18251" xr:uid="{B176BB0C-1F6C-48E7-AD38-3170E8EF01AF}"/>
    <cellStyle name="60% - Accent5 3 57 6 2" xfId="27104" xr:uid="{937C5586-35FF-43E9-A1AA-4AA77749CB33}"/>
    <cellStyle name="60% - Accent5 3 57 6 2 2" xfId="55781" xr:uid="{1C573836-91FB-460F-AB6A-A3A5B95E3235}"/>
    <cellStyle name="60% - Accent5 3 57 6 3" xfId="46929" xr:uid="{820A3A28-1A33-4252-BC20-51DB783BF5E2}"/>
    <cellStyle name="60% - Accent5 3 57 7" xfId="10992" xr:uid="{61519E02-EEFC-402F-B2DC-D82F42AE37A1}"/>
    <cellStyle name="60% - Accent5 3 57 7 2" xfId="28697" xr:uid="{398CA5ED-54A3-4A94-BCEF-E40384DE9ECF}"/>
    <cellStyle name="60% - Accent5 3 57 7 2 2" xfId="57374" xr:uid="{183D9AF5-174E-4B14-8E35-816A0B0E6EB5}"/>
    <cellStyle name="60% - Accent5 3 57 7 3" xfId="39670" xr:uid="{6AEDCAD1-9A06-4825-877F-7889FEE6FDC8}"/>
    <cellStyle name="60% - Accent5 3 57 8" xfId="19845" xr:uid="{BFD7D5AB-1F5E-479A-8C74-E699CD07D87C}"/>
    <cellStyle name="60% - Accent5 3 57 8 2" xfId="48522" xr:uid="{FBE88F56-477C-46BA-A5E0-3FFC58D77F62}"/>
    <cellStyle name="60% - Accent5 3 57 9" xfId="33965" xr:uid="{EA09F84B-FB8D-4E41-B3FF-331A637F07F9}"/>
    <cellStyle name="60% - Accent5 3 58" xfId="5302" xr:uid="{17C40E52-F1ED-49ED-8D2E-235F8B2CF2BC}"/>
    <cellStyle name="60% - Accent5 3 58 2" xfId="6653" xr:uid="{A248521A-771A-4532-A689-10329D743B3D}"/>
    <cellStyle name="60% - Accent5 3 58 2 2" xfId="12365" xr:uid="{3E64362B-3020-4B2E-9FFA-5E0329FD2A9B}"/>
    <cellStyle name="60% - Accent5 3 58 2 2 2" xfId="41043" xr:uid="{BBE6B237-5A2C-4E2D-897E-2E0C52189CE5}"/>
    <cellStyle name="60% - Accent5 3 58 2 3" xfId="21218" xr:uid="{C4B3ACB7-79DA-42E7-8A33-03DF90AA82B8}"/>
    <cellStyle name="60% - Accent5 3 58 2 3 2" xfId="49895" xr:uid="{602F8F5D-C27E-44C4-9B45-5CA519EA4559}"/>
    <cellStyle name="60% - Accent5 3 58 2 4" xfId="35338" xr:uid="{F2E6249F-BEA3-4087-BE9F-6CB7A101063E}"/>
    <cellStyle name="60% - Accent5 3 58 3" xfId="8070" xr:uid="{029DECB0-09AC-4EB8-80AD-EFE41C4C98A2}"/>
    <cellStyle name="60% - Accent5 3 58 3 2" xfId="13782" xr:uid="{DD0B7752-83E0-41E6-A196-7B583E4793DD}"/>
    <cellStyle name="60% - Accent5 3 58 3 2 2" xfId="42460" xr:uid="{DEDA0E1E-747C-4DAA-A209-352D0DA600B5}"/>
    <cellStyle name="60% - Accent5 3 58 3 3" xfId="22635" xr:uid="{F05D1F69-3BC8-4543-9BEF-901F71331E6E}"/>
    <cellStyle name="60% - Accent5 3 58 3 3 2" xfId="51312" xr:uid="{ACC6C4D0-D7C2-4DCF-8F40-491406C3DE4F}"/>
    <cellStyle name="60% - Accent5 3 58 3 4" xfId="36755" xr:uid="{2949FEAF-427F-4B46-AA4A-4C3A42F8C37C}"/>
    <cellStyle name="60% - Accent5 3 58 4" xfId="9487" xr:uid="{2C8BBA85-B350-4EFD-96B8-88B0ADC98380}"/>
    <cellStyle name="60% - Accent5 3 58 4 2" xfId="15199" xr:uid="{8925D9F2-69F8-416C-894A-5C292B18480B}"/>
    <cellStyle name="60% - Accent5 3 58 4 2 2" xfId="43877" xr:uid="{E25E94D1-66B1-4C25-99CC-0C7241D14403}"/>
    <cellStyle name="60% - Accent5 3 58 4 3" xfId="24052" xr:uid="{CCC72F64-F3B7-4AC5-9555-80DC2156A362}"/>
    <cellStyle name="60% - Accent5 3 58 4 3 2" xfId="52729" xr:uid="{C476D8FA-8C68-42BE-A26D-84580CA409BF}"/>
    <cellStyle name="60% - Accent5 3 58 4 4" xfId="38172" xr:uid="{05F802B6-40DD-4A6E-B29A-21AB2181F055}"/>
    <cellStyle name="60% - Accent5 3 58 5" xfId="16714" xr:uid="{859C028B-9B7E-4F93-968C-B188944D5A11}"/>
    <cellStyle name="60% - Accent5 3 58 5 2" xfId="25567" xr:uid="{68ACABCF-7AD3-4AAC-A45E-8DAA172868FE}"/>
    <cellStyle name="60% - Accent5 3 58 5 2 2" xfId="54244" xr:uid="{1187020D-7971-4656-8FA0-D3EE18F9AE98}"/>
    <cellStyle name="60% - Accent5 3 58 5 3" xfId="45392" xr:uid="{92D2C145-AF30-4528-83A0-C054B52CFFD8}"/>
    <cellStyle name="60% - Accent5 3 58 6" xfId="18273" xr:uid="{A35252A0-2E2D-4DAB-82F2-2616872BC6C7}"/>
    <cellStyle name="60% - Accent5 3 58 6 2" xfId="27126" xr:uid="{4D2F1C4B-DC62-44BA-B38B-A3C78E2B403C}"/>
    <cellStyle name="60% - Accent5 3 58 6 2 2" xfId="55803" xr:uid="{8DB33560-CDF9-463D-9259-E2B2A52F5FA4}"/>
    <cellStyle name="60% - Accent5 3 58 6 3" xfId="46951" xr:uid="{59F03875-87F5-4661-81C6-315791FA063A}"/>
    <cellStyle name="60% - Accent5 3 58 7" xfId="11014" xr:uid="{9AAA63C9-7DB9-476C-9748-FD3CEF8152B1}"/>
    <cellStyle name="60% - Accent5 3 58 7 2" xfId="28719" xr:uid="{37D4A247-743D-4AEE-9F35-0BF5C29AF3AE}"/>
    <cellStyle name="60% - Accent5 3 58 7 2 2" xfId="57396" xr:uid="{AB65B3A7-1B40-4605-8096-5D7539E64EBF}"/>
    <cellStyle name="60% - Accent5 3 58 7 3" xfId="39692" xr:uid="{7AAE315F-B4B6-491A-B0C5-58CC2A060CE3}"/>
    <cellStyle name="60% - Accent5 3 58 8" xfId="19867" xr:uid="{15C8DFD5-1531-47F2-9159-51B5AC0CFB59}"/>
    <cellStyle name="60% - Accent5 3 58 8 2" xfId="48544" xr:uid="{45E87ADB-7DC0-4F2B-9AD9-CE515F917C6B}"/>
    <cellStyle name="60% - Accent5 3 58 9" xfId="33987" xr:uid="{F2973F8B-F9F4-4E4F-A18E-915DEE693843}"/>
    <cellStyle name="60% - Accent5 3 59" xfId="5324" xr:uid="{F80257FD-E994-4781-922D-13638C256ED3}"/>
    <cellStyle name="60% - Accent5 3 59 2" xfId="6675" xr:uid="{F8E4AF95-83A7-4981-A8DE-2728D07B7B7F}"/>
    <cellStyle name="60% - Accent5 3 59 2 2" xfId="12387" xr:uid="{45A49FCE-79DF-4C02-89A0-E8A4FAF5151F}"/>
    <cellStyle name="60% - Accent5 3 59 2 2 2" xfId="41065" xr:uid="{F885771D-B578-409E-BABF-03A38339B8BB}"/>
    <cellStyle name="60% - Accent5 3 59 2 3" xfId="21240" xr:uid="{EAFB5ADF-2395-435C-8D85-51B22C751FB5}"/>
    <cellStyle name="60% - Accent5 3 59 2 3 2" xfId="49917" xr:uid="{440BA4EC-6E07-4F70-A11C-909B3C96E6C1}"/>
    <cellStyle name="60% - Accent5 3 59 2 4" xfId="35360" xr:uid="{36BA159E-13D2-484B-9A3D-7A377A36008B}"/>
    <cellStyle name="60% - Accent5 3 59 3" xfId="8092" xr:uid="{442F2C23-9242-4520-AEAF-F81E8C76627D}"/>
    <cellStyle name="60% - Accent5 3 59 3 2" xfId="13804" xr:uid="{A2EFF2A2-8E82-4328-8BDC-BF561042DFED}"/>
    <cellStyle name="60% - Accent5 3 59 3 2 2" xfId="42482" xr:uid="{D1FE4E31-F28D-4DE0-8D82-D12A4B1D7CED}"/>
    <cellStyle name="60% - Accent5 3 59 3 3" xfId="22657" xr:uid="{66C87E0C-C917-4782-840B-B981FCF16650}"/>
    <cellStyle name="60% - Accent5 3 59 3 3 2" xfId="51334" xr:uid="{9C5BC203-F95A-48FA-BEF6-C8F7FB78FBB5}"/>
    <cellStyle name="60% - Accent5 3 59 3 4" xfId="36777" xr:uid="{A34C1E8A-5005-4E07-9366-D676E5AEBC99}"/>
    <cellStyle name="60% - Accent5 3 59 4" xfId="9509" xr:uid="{C61F3D85-92E8-474B-959F-71FC8602AA7C}"/>
    <cellStyle name="60% - Accent5 3 59 4 2" xfId="15221" xr:uid="{3A0444E9-E88A-47A9-8974-1262F048FA85}"/>
    <cellStyle name="60% - Accent5 3 59 4 2 2" xfId="43899" xr:uid="{5CBB1853-A2DB-47F4-9808-55F7E3F36F17}"/>
    <cellStyle name="60% - Accent5 3 59 4 3" xfId="24074" xr:uid="{7CAD6FB3-2C59-4DAE-8582-3329DFEB3E6B}"/>
    <cellStyle name="60% - Accent5 3 59 4 3 2" xfId="52751" xr:uid="{2308EE18-2602-4737-8766-13A80DBFAD3C}"/>
    <cellStyle name="60% - Accent5 3 59 4 4" xfId="38194" xr:uid="{546F3295-1253-424D-A967-6BED387DC362}"/>
    <cellStyle name="60% - Accent5 3 59 5" xfId="16736" xr:uid="{7FAAD13A-D15E-4D6A-AD9D-2950CC384E72}"/>
    <cellStyle name="60% - Accent5 3 59 5 2" xfId="25589" xr:uid="{C69B2845-1143-47C7-AB37-E0EBDFC5902C}"/>
    <cellStyle name="60% - Accent5 3 59 5 2 2" xfId="54266" xr:uid="{D76105DF-F2BB-4EA2-A765-36BD3DAADFE4}"/>
    <cellStyle name="60% - Accent5 3 59 5 3" xfId="45414" xr:uid="{D9EB1D33-7CA4-4978-9623-6FF6AD83C760}"/>
    <cellStyle name="60% - Accent5 3 59 6" xfId="18295" xr:uid="{E0A54E5E-AB5F-4015-A02A-26AF1DA684EB}"/>
    <cellStyle name="60% - Accent5 3 59 6 2" xfId="27148" xr:uid="{291C1895-DBDA-4374-A778-753CDC2748EB}"/>
    <cellStyle name="60% - Accent5 3 59 6 2 2" xfId="55825" xr:uid="{8359D79A-3452-4ACB-A048-A4FC75719D4E}"/>
    <cellStyle name="60% - Accent5 3 59 6 3" xfId="46973" xr:uid="{066F44D1-50E6-40F1-92FC-E26DA4A356F4}"/>
    <cellStyle name="60% - Accent5 3 59 7" xfId="11036" xr:uid="{A882480D-871C-42F1-8D4F-2F36B5A24F3F}"/>
    <cellStyle name="60% - Accent5 3 59 7 2" xfId="28741" xr:uid="{7DF1C797-F683-4173-977F-F94C0BF26CDE}"/>
    <cellStyle name="60% - Accent5 3 59 7 2 2" xfId="57418" xr:uid="{6E531CEB-04C2-4B7E-BB25-C5DEB8CAB4CD}"/>
    <cellStyle name="60% - Accent5 3 59 7 3" xfId="39714" xr:uid="{E7D49CBD-623B-44A1-8AF9-6446C6700546}"/>
    <cellStyle name="60% - Accent5 3 59 8" xfId="19889" xr:uid="{6566C2CC-A6FA-49B6-80A8-66491D3B6A34}"/>
    <cellStyle name="60% - Accent5 3 59 8 2" xfId="48566" xr:uid="{5A0B8BEC-BB36-4EF7-BE1C-86A75BA1EACE}"/>
    <cellStyle name="60% - Accent5 3 59 9" xfId="34009" xr:uid="{8A8A1BE4-BB32-4A6F-B4C7-FA9A65436300}"/>
    <cellStyle name="60% - Accent5 3 6" xfId="656" xr:uid="{370C0CB0-801B-40AF-8FEF-AD2648CAA94F}"/>
    <cellStyle name="60% - Accent5 3 6 10" xfId="29557" xr:uid="{09C9CE43-2A98-4A1F-8B55-A9D9D6D06AE3}"/>
    <cellStyle name="60% - Accent5 3 6 2" xfId="797" xr:uid="{3C2ABA87-9DD2-470C-BC1B-F95C1EB76B87}"/>
    <cellStyle name="60% - Accent5 3 6 2 2" xfId="2751" xr:uid="{83C310B3-2663-482E-B8D1-02A3FBF63F4C}"/>
    <cellStyle name="60% - Accent5 3 6 2 2 2" xfId="31491" xr:uid="{5DFCABCF-70B2-4968-9C8D-D9C36472D936}"/>
    <cellStyle name="60% - Accent5 3 6 2 3" xfId="5509" xr:uid="{4827BCDF-0238-4E2D-A087-552EA70C7F01}"/>
    <cellStyle name="60% - Accent5 3 6 2 3 2" xfId="34194" xr:uid="{9FFE1F08-0C9C-4BD5-B491-2FD23B5B4B93}"/>
    <cellStyle name="60% - Accent5 3 6 2 4" xfId="11221" xr:uid="{02A1F19F-2A87-455D-8662-E409629480D7}"/>
    <cellStyle name="60% - Accent5 3 6 2 4 2" xfId="39899" xr:uid="{9ED7D28E-086D-49E9-B88D-9B5EBE579C9C}"/>
    <cellStyle name="60% - Accent5 3 6 2 5" xfId="20074" xr:uid="{5B539BE5-1253-4B04-8D92-7DF2F4B31FE8}"/>
    <cellStyle name="60% - Accent5 3 6 2 5 2" xfId="48751" xr:uid="{F4CE15A5-85A1-4BB3-926D-50666C914240}"/>
    <cellStyle name="60% - Accent5 3 6 2 6" xfId="29698" xr:uid="{63DECA6A-B266-4030-B98D-9F1BFBF0402E}"/>
    <cellStyle name="60% - Accent5 3 6 3" xfId="1070" xr:uid="{71D4B18B-7859-4325-94BE-B43609DF1A9B}"/>
    <cellStyle name="60% - Accent5 3 6 3 2" xfId="3024" xr:uid="{A5432CFA-EAB7-436C-8D77-5057364ED33A}"/>
    <cellStyle name="60% - Accent5 3 6 3 2 2" xfId="31764" xr:uid="{A705F06D-2A71-4273-B6C6-F4AF8063FCAC}"/>
    <cellStyle name="60% - Accent5 3 6 3 3" xfId="6926" xr:uid="{9476C643-C58E-4E5C-9E08-8CEEEA7EBBC2}"/>
    <cellStyle name="60% - Accent5 3 6 3 3 2" xfId="35611" xr:uid="{49407334-C14C-4E24-B44F-4FF8C09647E8}"/>
    <cellStyle name="60% - Accent5 3 6 3 4" xfId="12638" xr:uid="{EF617758-1E55-4D23-ACB3-759F9C2E4B8C}"/>
    <cellStyle name="60% - Accent5 3 6 3 4 2" xfId="41316" xr:uid="{55C9B168-7A08-4166-AE65-C273AD3A1A07}"/>
    <cellStyle name="60% - Accent5 3 6 3 5" xfId="21491" xr:uid="{7544EC74-5AA6-4C1C-95CA-1AC3F0FDE6AF}"/>
    <cellStyle name="60% - Accent5 3 6 3 5 2" xfId="50168" xr:uid="{164C183F-5A86-4067-8ADF-D1EEF3FDF798}"/>
    <cellStyle name="60% - Accent5 3 6 3 6" xfId="29971" xr:uid="{6A6514BA-5263-4402-B341-4F0D41549C3F}"/>
    <cellStyle name="60% - Accent5 3 6 4" xfId="1365" xr:uid="{198717A0-55B3-4006-8BF7-6DE59DF04EFE}"/>
    <cellStyle name="60% - Accent5 3 6 4 2" xfId="3319" xr:uid="{AC5FA996-A36D-491B-99C3-A19FE0CB6DE5}"/>
    <cellStyle name="60% - Accent5 3 6 4 2 2" xfId="32059" xr:uid="{C083935E-5869-48EA-9D7B-8521805AB992}"/>
    <cellStyle name="60% - Accent5 3 6 4 3" xfId="8343" xr:uid="{C9181F7C-B4E8-4F20-98C1-9FE75846B9FF}"/>
    <cellStyle name="60% - Accent5 3 6 4 3 2" xfId="37028" xr:uid="{307BA77D-FECD-4B9C-86CA-BD4C99222A84}"/>
    <cellStyle name="60% - Accent5 3 6 4 4" xfId="14055" xr:uid="{34FEEB0B-714E-4CBD-92F9-974B4E0C9286}"/>
    <cellStyle name="60% - Accent5 3 6 4 4 2" xfId="42733" xr:uid="{D5D9B090-499F-499F-BD1E-9FD2AB2AD0AA}"/>
    <cellStyle name="60% - Accent5 3 6 4 5" xfId="22908" xr:uid="{F151A145-CCBC-459E-8AD8-ABB30760665D}"/>
    <cellStyle name="60% - Accent5 3 6 4 5 2" xfId="51585" xr:uid="{997B94C3-1B92-4C5A-BD74-8EBBF6C22BB4}"/>
    <cellStyle name="60% - Accent5 3 6 4 6" xfId="30266" xr:uid="{B2CB93BD-8D28-489D-B672-0529B5C6AC2B}"/>
    <cellStyle name="60% - Accent5 3 6 5" xfId="1704" xr:uid="{9149D199-8662-4ABF-A33C-E84C2615070D}"/>
    <cellStyle name="60% - Accent5 3 6 5 2" xfId="3658" xr:uid="{76E8A991-866D-4BD0-9190-EE5BB33A1C41}"/>
    <cellStyle name="60% - Accent5 3 6 5 2 2" xfId="32398" xr:uid="{46F018BD-1F56-4EE2-B22F-92B618B198DF}"/>
    <cellStyle name="60% - Accent5 3 6 5 3" xfId="15570" xr:uid="{4FEC4BD2-9831-49FE-9232-920514035E93}"/>
    <cellStyle name="60% - Accent5 3 6 5 3 2" xfId="44248" xr:uid="{0E41A480-5438-4DC9-9055-54041C8795DA}"/>
    <cellStyle name="60% - Accent5 3 6 5 4" xfId="24423" xr:uid="{E3F01CA3-12D1-4EE4-BD66-70E199F79EAA}"/>
    <cellStyle name="60% - Accent5 3 6 5 4 2" xfId="53100" xr:uid="{E611B1DE-FD64-478A-A840-417CD795C88A}"/>
    <cellStyle name="60% - Accent5 3 6 5 5" xfId="30605" xr:uid="{1F4C290F-A161-4735-8F4F-CCB66094D6F6}"/>
    <cellStyle name="60% - Accent5 3 6 6" xfId="2610" xr:uid="{B30B87E2-7843-4A28-A255-5BC825335A99}"/>
    <cellStyle name="60% - Accent5 3 6 6 2" xfId="17129" xr:uid="{FF1195AD-5097-43B2-A6AB-5D0D03B9A342}"/>
    <cellStyle name="60% - Accent5 3 6 6 2 2" xfId="45807" xr:uid="{3AF04189-372F-4BEF-A364-A0E7F3C92A60}"/>
    <cellStyle name="60% - Accent5 3 6 6 3" xfId="25982" xr:uid="{EC74EC0C-CB46-4133-B7B6-DD8225CFF773}"/>
    <cellStyle name="60% - Accent5 3 6 6 3 2" xfId="54659" xr:uid="{7E388868-27E7-43F7-B8D9-04A5DEDBB9D8}"/>
    <cellStyle name="60% - Accent5 3 6 6 4" xfId="31350" xr:uid="{C5160385-A0FD-4F76-9825-8DB35AE09924}"/>
    <cellStyle name="60% - Accent5 3 6 7" xfId="4158" xr:uid="{062379EF-801E-44B9-AA7E-ABD0D21641BF}"/>
    <cellStyle name="60% - Accent5 3 6 7 2" xfId="27575" xr:uid="{00325DC7-3188-4B73-817F-0D319BBA0F70}"/>
    <cellStyle name="60% - Accent5 3 6 7 2 2" xfId="56252" xr:uid="{DD50F7F9-9FC9-46C3-895A-A909B0B45542}"/>
    <cellStyle name="60% - Accent5 3 6 7 3" xfId="32843" xr:uid="{98540124-54E7-4104-AD3B-27273617F87E}"/>
    <cellStyle name="60% - Accent5 3 6 8" xfId="9870" xr:uid="{841365D6-B849-4AB3-B8D1-7651023719DF}"/>
    <cellStyle name="60% - Accent5 3 6 8 2" xfId="38548" xr:uid="{EDB97DD9-562C-49D3-B01D-3BCBA3AB222E}"/>
    <cellStyle name="60% - Accent5 3 6 9" xfId="18723" xr:uid="{54260315-5DFD-450E-93CB-1252AA35084B}"/>
    <cellStyle name="60% - Accent5 3 6 9 2" xfId="47400" xr:uid="{B26F9D8A-A069-40A2-8AF9-F0A797766FE8}"/>
    <cellStyle name="60% - Accent5 3 60" xfId="5346" xr:uid="{015110CC-082A-4C67-9485-D01DA97E2B9E}"/>
    <cellStyle name="60% - Accent5 3 60 2" xfId="6697" xr:uid="{A2141C8B-F8D1-49C5-A9B6-629E7F953F1B}"/>
    <cellStyle name="60% - Accent5 3 60 2 2" xfId="12409" xr:uid="{585871D6-34CB-473A-B432-9A88D7FEFB52}"/>
    <cellStyle name="60% - Accent5 3 60 2 2 2" xfId="41087" xr:uid="{0A49D848-6B6F-4BFF-A8BA-C44CC10DE84C}"/>
    <cellStyle name="60% - Accent5 3 60 2 3" xfId="21262" xr:uid="{63BA7F9E-FB3C-4B68-BE21-9CC85D86186B}"/>
    <cellStyle name="60% - Accent5 3 60 2 3 2" xfId="49939" xr:uid="{6CA9BA5B-BF6C-4820-B8F0-6FAB2186434B}"/>
    <cellStyle name="60% - Accent5 3 60 2 4" xfId="35382" xr:uid="{B98CD342-4980-4B31-9468-CD1C2B408DC2}"/>
    <cellStyle name="60% - Accent5 3 60 3" xfId="8114" xr:uid="{F37701E8-17F7-4EDD-8467-236E970F5ECE}"/>
    <cellStyle name="60% - Accent5 3 60 3 2" xfId="13826" xr:uid="{A6A770EF-7549-409D-8A51-027E17A0BABA}"/>
    <cellStyle name="60% - Accent5 3 60 3 2 2" xfId="42504" xr:uid="{66A61362-88D3-450A-BC71-5A9711F60562}"/>
    <cellStyle name="60% - Accent5 3 60 3 3" xfId="22679" xr:uid="{566048AC-4B7F-42F2-8070-472D7987C25B}"/>
    <cellStyle name="60% - Accent5 3 60 3 3 2" xfId="51356" xr:uid="{0BC23671-253C-422A-B32D-D80505AAB38F}"/>
    <cellStyle name="60% - Accent5 3 60 3 4" xfId="36799" xr:uid="{1DB92CCD-00F8-4ABB-8F05-520825C604F9}"/>
    <cellStyle name="60% - Accent5 3 60 4" xfId="9531" xr:uid="{5894E73B-0BD5-4B38-9E06-7A4393F546D6}"/>
    <cellStyle name="60% - Accent5 3 60 4 2" xfId="15243" xr:uid="{77D69944-21E5-4C3E-9616-E421DE643DDE}"/>
    <cellStyle name="60% - Accent5 3 60 4 2 2" xfId="43921" xr:uid="{BCC60A06-957A-48BB-87E9-0C301D73F9CD}"/>
    <cellStyle name="60% - Accent5 3 60 4 3" xfId="24096" xr:uid="{A808FA40-C32D-4C78-97AF-B0D347898BDB}"/>
    <cellStyle name="60% - Accent5 3 60 4 3 2" xfId="52773" xr:uid="{7AF531BC-1986-4DC4-BA6B-6D0FFB73DA3F}"/>
    <cellStyle name="60% - Accent5 3 60 4 4" xfId="38216" xr:uid="{89B25D7C-CC35-4113-8260-55138E513EC0}"/>
    <cellStyle name="60% - Accent5 3 60 5" xfId="16758" xr:uid="{A072B47A-A344-48AB-8452-64118C7C34D5}"/>
    <cellStyle name="60% - Accent5 3 60 5 2" xfId="25611" xr:uid="{229D574B-6806-4A9C-9639-0B4E75E2F080}"/>
    <cellStyle name="60% - Accent5 3 60 5 2 2" xfId="54288" xr:uid="{3B8DD283-9D17-478D-82AF-E2DF25795B8E}"/>
    <cellStyle name="60% - Accent5 3 60 5 3" xfId="45436" xr:uid="{F13BD2E0-F7FF-4A9E-A2C7-47DCB0816B08}"/>
    <cellStyle name="60% - Accent5 3 60 6" xfId="18317" xr:uid="{B229BC2C-9823-4BE5-86B6-B08234D72FE2}"/>
    <cellStyle name="60% - Accent5 3 60 6 2" xfId="27170" xr:uid="{7C95FADE-1BDB-496E-A31D-B370D97E07A5}"/>
    <cellStyle name="60% - Accent5 3 60 6 2 2" xfId="55847" xr:uid="{43434423-D309-48E3-9A0D-B5CDF288152A}"/>
    <cellStyle name="60% - Accent5 3 60 6 3" xfId="46995" xr:uid="{9F783423-4DE9-49E4-ADB8-ED85D2BDD3FA}"/>
    <cellStyle name="60% - Accent5 3 60 7" xfId="11058" xr:uid="{26E82354-D5FD-4B9F-B674-20841FA98A6A}"/>
    <cellStyle name="60% - Accent5 3 60 7 2" xfId="28763" xr:uid="{261A87A6-113A-43BB-9E3E-CE76A433B617}"/>
    <cellStyle name="60% - Accent5 3 60 7 2 2" xfId="57440" xr:uid="{91AE72AE-972D-4117-B10E-923B6E3BB9F7}"/>
    <cellStyle name="60% - Accent5 3 60 7 3" xfId="39736" xr:uid="{99E08C3D-FE0B-4510-99F5-822D72E21AD6}"/>
    <cellStyle name="60% - Accent5 3 60 8" xfId="19911" xr:uid="{74E29C10-3171-4E3C-8131-904A6991C654}"/>
    <cellStyle name="60% - Accent5 3 60 8 2" xfId="48588" xr:uid="{42DD9B85-C5BB-40FD-BDF6-0835921A0D40}"/>
    <cellStyle name="60% - Accent5 3 60 9" xfId="34031" xr:uid="{82446CD3-46A5-49A8-8EF2-B6DD811FDAC2}"/>
    <cellStyle name="60% - Accent5 3 61" xfId="5368" xr:uid="{21DA76AD-69BD-431C-A8AC-EBC733A1067F}"/>
    <cellStyle name="60% - Accent5 3 61 2" xfId="6719" xr:uid="{4849A1B5-A93E-48DF-ABC4-AD0AD72D11BE}"/>
    <cellStyle name="60% - Accent5 3 61 2 2" xfId="12431" xr:uid="{FE44D21F-3BB3-404E-A351-BF7FD45C2D13}"/>
    <cellStyle name="60% - Accent5 3 61 2 2 2" xfId="41109" xr:uid="{09B4898E-82DD-47C5-A328-5EA93E26AF1F}"/>
    <cellStyle name="60% - Accent5 3 61 2 3" xfId="21284" xr:uid="{4D61DD73-AD4F-451B-BDA8-4A65130539A3}"/>
    <cellStyle name="60% - Accent5 3 61 2 3 2" xfId="49961" xr:uid="{D3A9D606-BE1C-4A7C-AEBE-FFBA60C8F071}"/>
    <cellStyle name="60% - Accent5 3 61 2 4" xfId="35404" xr:uid="{EE5D3E5D-9631-4A18-B3B8-7716750F36F2}"/>
    <cellStyle name="60% - Accent5 3 61 3" xfId="8136" xr:uid="{8D7B1309-8347-4794-8EF5-245D00EB2E10}"/>
    <cellStyle name="60% - Accent5 3 61 3 2" xfId="13848" xr:uid="{A048101A-CD22-4049-AD39-6CFE06935A98}"/>
    <cellStyle name="60% - Accent5 3 61 3 2 2" xfId="42526" xr:uid="{9C75561C-8CAE-4FF7-8077-81E79C8CCFFD}"/>
    <cellStyle name="60% - Accent5 3 61 3 3" xfId="22701" xr:uid="{9785C2F2-C4FB-4646-A782-7A49CCB158D4}"/>
    <cellStyle name="60% - Accent5 3 61 3 3 2" xfId="51378" xr:uid="{E32557A0-750E-4A45-B3A7-69AC3937A7FB}"/>
    <cellStyle name="60% - Accent5 3 61 3 4" xfId="36821" xr:uid="{FA55CF98-A64C-4502-99F7-E49220DD9C3B}"/>
    <cellStyle name="60% - Accent5 3 61 4" xfId="9553" xr:uid="{009D9A5D-B2E1-4ECE-8365-EAC94935E9BB}"/>
    <cellStyle name="60% - Accent5 3 61 4 2" xfId="15265" xr:uid="{6459839D-376B-4452-A2B7-05C4784F2927}"/>
    <cellStyle name="60% - Accent5 3 61 4 2 2" xfId="43943" xr:uid="{202FEB57-8F7F-4AF1-B520-8EA8E71E464F}"/>
    <cellStyle name="60% - Accent5 3 61 4 3" xfId="24118" xr:uid="{99BE2607-0E37-481E-B14F-D065D2693BA1}"/>
    <cellStyle name="60% - Accent5 3 61 4 3 2" xfId="52795" xr:uid="{AFE79F49-D7D3-405B-AFA5-CEF71CFE1565}"/>
    <cellStyle name="60% - Accent5 3 61 4 4" xfId="38238" xr:uid="{CA192242-B2BA-49F6-8233-C60695BAB7B2}"/>
    <cellStyle name="60% - Accent5 3 61 5" xfId="16780" xr:uid="{22ABBD5A-EF40-4731-8926-71A66E1AB33E}"/>
    <cellStyle name="60% - Accent5 3 61 5 2" xfId="25633" xr:uid="{36575B9C-7AE2-4AB3-8B60-F93E9231189B}"/>
    <cellStyle name="60% - Accent5 3 61 5 2 2" xfId="54310" xr:uid="{429E2528-93AC-4E42-BF4F-32EB23F37047}"/>
    <cellStyle name="60% - Accent5 3 61 5 3" xfId="45458" xr:uid="{C0D04717-59DF-404A-BF91-038B2AEE6232}"/>
    <cellStyle name="60% - Accent5 3 61 6" xfId="18339" xr:uid="{818F2FAF-83C5-47AF-94D4-F50E9A8B92B0}"/>
    <cellStyle name="60% - Accent5 3 61 6 2" xfId="27192" xr:uid="{8B020B48-4202-47EA-8615-262CF4ECFC4B}"/>
    <cellStyle name="60% - Accent5 3 61 6 2 2" xfId="55869" xr:uid="{70B55196-7879-46A6-9729-0283F9D22BE6}"/>
    <cellStyle name="60% - Accent5 3 61 6 3" xfId="47017" xr:uid="{DB092243-34D2-4EFA-8090-56E86106EA6C}"/>
    <cellStyle name="60% - Accent5 3 61 7" xfId="11080" xr:uid="{AA9233A1-C524-49C3-82D9-BEBF7D1D48D6}"/>
    <cellStyle name="60% - Accent5 3 61 7 2" xfId="28785" xr:uid="{5BC7AF15-B3F7-48D3-9A4D-2CDD8DE58434}"/>
    <cellStyle name="60% - Accent5 3 61 7 2 2" xfId="57462" xr:uid="{3A396046-ADE5-4344-90CA-CBE732F08DA6}"/>
    <cellStyle name="60% - Accent5 3 61 7 3" xfId="39758" xr:uid="{60D7E32F-9149-4037-BB0F-36D06387D2A7}"/>
    <cellStyle name="60% - Accent5 3 61 8" xfId="19933" xr:uid="{15CEC66F-E81B-4AB4-BB71-ED48736E4B4B}"/>
    <cellStyle name="60% - Accent5 3 61 8 2" xfId="48610" xr:uid="{70C95C4F-D3AA-4907-B541-EDEE6F45413D}"/>
    <cellStyle name="60% - Accent5 3 61 9" xfId="34053" xr:uid="{0BA5431C-B2F8-443D-B67F-128F4A263CE8}"/>
    <cellStyle name="60% - Accent5 3 62" xfId="6741" xr:uid="{563A5003-EF84-4FE9-B091-976B31245E07}"/>
    <cellStyle name="60% - Accent5 3 62 2" xfId="8158" xr:uid="{0EC0B03A-A93C-458F-BC7C-211909A7ECE6}"/>
    <cellStyle name="60% - Accent5 3 62 2 2" xfId="13870" xr:uid="{5CA1000E-97EB-420E-ADA3-3F7B3D76EF36}"/>
    <cellStyle name="60% - Accent5 3 62 2 2 2" xfId="42548" xr:uid="{E9BB2DB4-9414-4DE3-81C6-009DACD0067C}"/>
    <cellStyle name="60% - Accent5 3 62 2 3" xfId="22723" xr:uid="{0AAB65C7-B07E-4F85-A8E5-9D2775454043}"/>
    <cellStyle name="60% - Accent5 3 62 2 3 2" xfId="51400" xr:uid="{41782BB2-348C-4377-9118-B6A1FBCC0BBF}"/>
    <cellStyle name="60% - Accent5 3 62 2 4" xfId="36843" xr:uid="{FB0B3D35-5490-4840-8E54-B51D668CA0C1}"/>
    <cellStyle name="60% - Accent5 3 62 3" xfId="9575" xr:uid="{8E6959E6-4D5A-492C-BA88-4407E3213993}"/>
    <cellStyle name="60% - Accent5 3 62 3 2" xfId="15287" xr:uid="{7A008ABA-E9FF-492E-88AE-428BCCD752DB}"/>
    <cellStyle name="60% - Accent5 3 62 3 2 2" xfId="43965" xr:uid="{1367DDD4-0854-49D1-BB40-5ADA315D8874}"/>
    <cellStyle name="60% - Accent5 3 62 3 3" xfId="24140" xr:uid="{F365FAE0-B9FB-44CB-8174-FA8CEABED7B5}"/>
    <cellStyle name="60% - Accent5 3 62 3 3 2" xfId="52817" xr:uid="{5270564A-8791-4B7B-9677-D47432C03CF7}"/>
    <cellStyle name="60% - Accent5 3 62 3 4" xfId="38260" xr:uid="{554453F0-D771-468D-A133-44CA67F8A3D0}"/>
    <cellStyle name="60% - Accent5 3 62 4" xfId="16802" xr:uid="{BBE28DDC-48D5-4067-B442-40C01F799EC8}"/>
    <cellStyle name="60% - Accent5 3 62 4 2" xfId="25655" xr:uid="{38D303F5-7FD6-40F5-B332-AEA80D08E483}"/>
    <cellStyle name="60% - Accent5 3 62 4 2 2" xfId="54332" xr:uid="{6056A0C5-C564-4B2D-AE90-870F9171EC3C}"/>
    <cellStyle name="60% - Accent5 3 62 4 3" xfId="45480" xr:uid="{ED1E98B9-3FA7-4F1D-A1F9-57385C40DDEF}"/>
    <cellStyle name="60% - Accent5 3 62 5" xfId="18361" xr:uid="{86B708CF-280A-4F81-9B02-B843A841808A}"/>
    <cellStyle name="60% - Accent5 3 62 5 2" xfId="27214" xr:uid="{0FDBCF35-93AC-4AE9-8EA4-923630824C91}"/>
    <cellStyle name="60% - Accent5 3 62 5 2 2" xfId="55891" xr:uid="{280A331D-67D3-421B-92E1-00C925D65B0C}"/>
    <cellStyle name="60% - Accent5 3 62 5 3" xfId="47039" xr:uid="{1562F240-9E80-44D4-B7F8-632DA121D059}"/>
    <cellStyle name="60% - Accent5 3 62 6" xfId="12453" xr:uid="{624760FC-C86C-464B-9E3F-411D7816CFCE}"/>
    <cellStyle name="60% - Accent5 3 62 6 2" xfId="28807" xr:uid="{68B078DD-A8B9-49EE-B832-F3D50CD2E407}"/>
    <cellStyle name="60% - Accent5 3 62 6 2 2" xfId="57484" xr:uid="{BC0857F6-D6E7-4596-ADDF-B9D6FB264E6A}"/>
    <cellStyle name="60% - Accent5 3 62 6 3" xfId="41131" xr:uid="{D479F218-94E9-4A73-9ECB-2E7D3EF27E4C}"/>
    <cellStyle name="60% - Accent5 3 62 7" xfId="21306" xr:uid="{435F0888-F40E-4F96-B14D-03CE3D2EF3AB}"/>
    <cellStyle name="60% - Accent5 3 62 7 2" xfId="49983" xr:uid="{EB04CAB7-43D2-48F1-809E-A3A38447C164}"/>
    <cellStyle name="60% - Accent5 3 62 8" xfId="35426" xr:uid="{635A3AC3-8FEF-43C9-9FB7-33F7D2566659}"/>
    <cellStyle name="60% - Accent5 3 63" xfId="6763" xr:uid="{F68C74ED-E236-422D-904F-3ACA6A10ED13}"/>
    <cellStyle name="60% - Accent5 3 63 2" xfId="8180" xr:uid="{C16B9BDD-DAA6-4954-8B89-4E5A1A8109C0}"/>
    <cellStyle name="60% - Accent5 3 63 2 2" xfId="13892" xr:uid="{48CC47E6-4D22-4253-AB73-C25532FC3513}"/>
    <cellStyle name="60% - Accent5 3 63 2 2 2" xfId="42570" xr:uid="{B29C91C0-2FED-414F-AEC6-AED6E2A9DF5C}"/>
    <cellStyle name="60% - Accent5 3 63 2 3" xfId="22745" xr:uid="{C390E130-69B8-419A-BD47-60D7789FDAA5}"/>
    <cellStyle name="60% - Accent5 3 63 2 3 2" xfId="51422" xr:uid="{024658E8-6CE0-46BA-BF7B-39B415620DB5}"/>
    <cellStyle name="60% - Accent5 3 63 2 4" xfId="36865" xr:uid="{C6B5D86A-E6D7-4D57-A3D8-B9B4FAFC1898}"/>
    <cellStyle name="60% - Accent5 3 63 3" xfId="9597" xr:uid="{6D655446-867D-45E4-86F9-8B99302CDD66}"/>
    <cellStyle name="60% - Accent5 3 63 3 2" xfId="15309" xr:uid="{AF6BB1B4-54DE-4239-9042-D690ABD79336}"/>
    <cellStyle name="60% - Accent5 3 63 3 2 2" xfId="43987" xr:uid="{4AF9F1CC-99DA-4DD6-BAF1-A6B4412E48ED}"/>
    <cellStyle name="60% - Accent5 3 63 3 3" xfId="24162" xr:uid="{0DCCECFA-69C5-49A6-B702-A75B508B5F6A}"/>
    <cellStyle name="60% - Accent5 3 63 3 3 2" xfId="52839" xr:uid="{ADC6364D-DF12-4387-A372-F67FE066ECD7}"/>
    <cellStyle name="60% - Accent5 3 63 3 4" xfId="38282" xr:uid="{793F8FB2-CE54-44CF-9937-31320519E51F}"/>
    <cellStyle name="60% - Accent5 3 63 4" xfId="16824" xr:uid="{CF795A5B-3A1E-4728-8C0A-3C122D267AFD}"/>
    <cellStyle name="60% - Accent5 3 63 4 2" xfId="25677" xr:uid="{28584DF6-692B-478A-8424-E9D40983373D}"/>
    <cellStyle name="60% - Accent5 3 63 4 2 2" xfId="54354" xr:uid="{A03DF347-4F89-4C22-A2CD-E2C57FA96DDE}"/>
    <cellStyle name="60% - Accent5 3 63 4 3" xfId="45502" xr:uid="{93B5C8E0-D077-4BB0-8DC3-BCA5551C0232}"/>
    <cellStyle name="60% - Accent5 3 63 5" xfId="18383" xr:uid="{F2B88B76-76D2-4E44-9152-FB6513B2FC79}"/>
    <cellStyle name="60% - Accent5 3 63 5 2" xfId="27236" xr:uid="{124FF59C-EB18-45D1-BD88-A46647B709AA}"/>
    <cellStyle name="60% - Accent5 3 63 5 2 2" xfId="55913" xr:uid="{B1334386-0BAE-4A87-9835-B1A15D940DCA}"/>
    <cellStyle name="60% - Accent5 3 63 5 3" xfId="47061" xr:uid="{E24C0EC7-BF77-40DB-98A2-BEE15F6C207E}"/>
    <cellStyle name="60% - Accent5 3 63 6" xfId="12475" xr:uid="{C09EEEC1-FCEF-4FE9-AB60-ADBD6093C8CE}"/>
    <cellStyle name="60% - Accent5 3 63 6 2" xfId="28829" xr:uid="{C949D64E-583A-48EC-9C5C-86E935BA796F}"/>
    <cellStyle name="60% - Accent5 3 63 6 2 2" xfId="57506" xr:uid="{AC642C93-CB43-4102-B047-F3ADEFB29216}"/>
    <cellStyle name="60% - Accent5 3 63 6 3" xfId="41153" xr:uid="{FFCB6065-D210-4837-9516-B6E1D266318E}"/>
    <cellStyle name="60% - Accent5 3 63 7" xfId="21328" xr:uid="{DF35F635-4091-4FA3-9AF7-F1527CEE385D}"/>
    <cellStyle name="60% - Accent5 3 63 7 2" xfId="50005" xr:uid="{8E6F99AE-7E43-43F4-9788-735B55C963CD}"/>
    <cellStyle name="60% - Accent5 3 63 8" xfId="35448" xr:uid="{41879311-096E-48FE-A6F4-FF5B5BAC17B4}"/>
    <cellStyle name="60% - Accent5 3 64" xfId="6785" xr:uid="{0D018A82-1038-4D55-A148-C0EF6D96B46A}"/>
    <cellStyle name="60% - Accent5 3 64 2" xfId="8202" xr:uid="{6A0E20CD-FE5B-4F1D-87FD-20E2F2E32BDD}"/>
    <cellStyle name="60% - Accent5 3 64 2 2" xfId="13914" xr:uid="{4B1E6526-FB8D-4D0D-8038-6DC4E98C9DDA}"/>
    <cellStyle name="60% - Accent5 3 64 2 2 2" xfId="42592" xr:uid="{79F278B5-ABFD-4A5C-AD59-7BFE3D6D169C}"/>
    <cellStyle name="60% - Accent5 3 64 2 3" xfId="22767" xr:uid="{ABCD87CD-EE73-4A01-9770-CE99DE1CAECC}"/>
    <cellStyle name="60% - Accent5 3 64 2 3 2" xfId="51444" xr:uid="{F85D6B4D-30FE-4055-81B7-EE99B8D8C102}"/>
    <cellStyle name="60% - Accent5 3 64 2 4" xfId="36887" xr:uid="{57A902DE-E1D8-4934-B0EE-5F6911321C96}"/>
    <cellStyle name="60% - Accent5 3 64 3" xfId="9619" xr:uid="{E9EF242A-7E86-4EA8-9058-2949095DA5B6}"/>
    <cellStyle name="60% - Accent5 3 64 3 2" xfId="15331" xr:uid="{19DE66E1-ACA2-48BF-9049-7F6DEDA67C91}"/>
    <cellStyle name="60% - Accent5 3 64 3 2 2" xfId="44009" xr:uid="{B459F9E4-9CF0-48F0-A7D9-CB670B1251E1}"/>
    <cellStyle name="60% - Accent5 3 64 3 3" xfId="24184" xr:uid="{9F7F23D4-C76E-4E20-9D6A-2A5737D7EA0A}"/>
    <cellStyle name="60% - Accent5 3 64 3 3 2" xfId="52861" xr:uid="{11FFD5F4-727F-4D8E-82E4-5AAB97AB1AB8}"/>
    <cellStyle name="60% - Accent5 3 64 3 4" xfId="38304" xr:uid="{5326F7BC-0EA2-4F99-9690-B74849A3FC67}"/>
    <cellStyle name="60% - Accent5 3 64 4" xfId="16846" xr:uid="{CADB170B-B6B4-4C72-919D-1E9239E3514C}"/>
    <cellStyle name="60% - Accent5 3 64 4 2" xfId="25699" xr:uid="{A356EE6E-5A77-4C60-BEB9-B97D6F6DCC53}"/>
    <cellStyle name="60% - Accent5 3 64 4 2 2" xfId="54376" xr:uid="{890F43BE-9CE2-420F-A9B2-E1AB264E761C}"/>
    <cellStyle name="60% - Accent5 3 64 4 3" xfId="45524" xr:uid="{6FA954F8-2D4B-4DB7-B811-607FB747AB6D}"/>
    <cellStyle name="60% - Accent5 3 64 5" xfId="18405" xr:uid="{74A85865-BAF8-42DC-A890-6BE69D80C114}"/>
    <cellStyle name="60% - Accent5 3 64 5 2" xfId="27258" xr:uid="{7194DAA0-2133-4CAC-9A55-D341222CDB46}"/>
    <cellStyle name="60% - Accent5 3 64 5 2 2" xfId="55935" xr:uid="{B83DEF37-C769-4389-A3C9-A5827DCDF7CD}"/>
    <cellStyle name="60% - Accent5 3 64 5 3" xfId="47083" xr:uid="{359C1105-2BC8-41AB-AB4C-7BDC17182E9F}"/>
    <cellStyle name="60% - Accent5 3 64 6" xfId="12497" xr:uid="{B532140E-A50A-4613-A7B1-3B1487F523CF}"/>
    <cellStyle name="60% - Accent5 3 64 6 2" xfId="28851" xr:uid="{AB729719-BFA1-4219-B736-80B7D842F4D2}"/>
    <cellStyle name="60% - Accent5 3 64 6 2 2" xfId="57528" xr:uid="{18FC2B8A-1C78-470B-9FC9-C31647C0DB2B}"/>
    <cellStyle name="60% - Accent5 3 64 6 3" xfId="41175" xr:uid="{1231C750-F0AE-4A82-88D5-68EE34FACA3F}"/>
    <cellStyle name="60% - Accent5 3 64 7" xfId="21350" xr:uid="{F98C3369-91E1-4BBA-A13F-CAC07954A9E2}"/>
    <cellStyle name="60% - Accent5 3 64 7 2" xfId="50027" xr:uid="{B116736E-CCFE-4528-8DF7-AF9D3B9A79C5}"/>
    <cellStyle name="60% - Accent5 3 64 8" xfId="35470" xr:uid="{6A334A1E-4562-43BD-A73B-67CF4D8EF43B}"/>
    <cellStyle name="60% - Accent5 3 65" xfId="9641" xr:uid="{2528486A-FAD4-4F50-8F81-1D0E891C994E}"/>
    <cellStyle name="60% - Accent5 3 65 2" xfId="16868" xr:uid="{420F438C-06A5-4A2D-B9E3-0442E0FC7236}"/>
    <cellStyle name="60% - Accent5 3 65 2 2" xfId="25721" xr:uid="{9274A1F7-8982-40F5-A8FB-61537A7BC96D}"/>
    <cellStyle name="60% - Accent5 3 65 2 2 2" xfId="54398" xr:uid="{740C0C0D-FE0C-4851-8DCE-2C2544D38D06}"/>
    <cellStyle name="60% - Accent5 3 65 2 3" xfId="45546" xr:uid="{2AFA50EE-E26B-4F28-A0B2-0080295AEAA8}"/>
    <cellStyle name="60% - Accent5 3 65 3" xfId="18427" xr:uid="{490AA397-9BDF-4BC1-A65C-BD9307A872EB}"/>
    <cellStyle name="60% - Accent5 3 65 3 2" xfId="27280" xr:uid="{BE47A194-109A-4312-8620-4B8E4EA4336E}"/>
    <cellStyle name="60% - Accent5 3 65 3 2 2" xfId="55957" xr:uid="{167F81B2-42B5-41C2-AEF8-38CDFB3F21E8}"/>
    <cellStyle name="60% - Accent5 3 65 3 3" xfId="47105" xr:uid="{6D5F098B-D26F-4F30-9935-59BE26DAF3BB}"/>
    <cellStyle name="60% - Accent5 3 65 4" xfId="15353" xr:uid="{145DABD4-3F72-475D-BF97-32EAE898ADE7}"/>
    <cellStyle name="60% - Accent5 3 65 4 2" xfId="28873" xr:uid="{D50479DA-ABAB-4A49-8494-16C98C65CA83}"/>
    <cellStyle name="60% - Accent5 3 65 4 2 2" xfId="57550" xr:uid="{D6DB48B0-FC21-4FF4-85F4-422DB63BCD78}"/>
    <cellStyle name="60% - Accent5 3 65 4 3" xfId="44031" xr:uid="{0BD39632-64C2-4876-85E2-F8B179304645}"/>
    <cellStyle name="60% - Accent5 3 65 5" xfId="24206" xr:uid="{971D937E-534F-4742-8CA0-6391C48A287E}"/>
    <cellStyle name="60% - Accent5 3 65 5 2" xfId="52883" xr:uid="{5C09BD85-3BC3-48B0-A999-8795EA9911CD}"/>
    <cellStyle name="60% - Accent5 3 65 6" xfId="38326" xr:uid="{591B1EFE-EB8F-4673-8905-BDE71097EEC1}"/>
    <cellStyle name="60% - Accent5 3 66" xfId="9663" xr:uid="{134C67F6-D5E0-4EB5-8C51-21738EFBF415}"/>
    <cellStyle name="60% - Accent5 3 66 2" xfId="16890" xr:uid="{4A5D258D-4628-491D-BAEE-C4AF85D8F4DA}"/>
    <cellStyle name="60% - Accent5 3 66 2 2" xfId="25743" xr:uid="{F7E8AB8A-D1EF-497C-A6B0-912E07F5E42B}"/>
    <cellStyle name="60% - Accent5 3 66 2 2 2" xfId="54420" xr:uid="{C47DB951-1AF8-406C-8C45-7D653ABEE86D}"/>
    <cellStyle name="60% - Accent5 3 66 2 3" xfId="45568" xr:uid="{141C7D72-8F0E-4C30-80D8-149597F63A52}"/>
    <cellStyle name="60% - Accent5 3 66 3" xfId="18449" xr:uid="{E2410CDA-C7DE-4A73-A87A-C037C479FB1D}"/>
    <cellStyle name="60% - Accent5 3 66 3 2" xfId="27302" xr:uid="{9C506442-FC86-4C62-9035-DBAE13C4B0C4}"/>
    <cellStyle name="60% - Accent5 3 66 3 2 2" xfId="55979" xr:uid="{B0E7BAB9-8531-40C5-AB8A-677BFC061344}"/>
    <cellStyle name="60% - Accent5 3 66 3 3" xfId="47127" xr:uid="{F8616F00-9619-4120-8585-79864C2C4462}"/>
    <cellStyle name="60% - Accent5 3 66 4" xfId="15375" xr:uid="{9A223C48-FA13-4960-A04D-0DE124BCE590}"/>
    <cellStyle name="60% - Accent5 3 66 4 2" xfId="28895" xr:uid="{1160088B-C3DE-4CF1-90AD-8ED0516169E1}"/>
    <cellStyle name="60% - Accent5 3 66 4 2 2" xfId="57572" xr:uid="{CD5D47C2-DC90-4BE2-B089-F8EF0C72BEBC}"/>
    <cellStyle name="60% - Accent5 3 66 4 3" xfId="44053" xr:uid="{CBAE26E3-0DC5-4E9A-9C17-987A91B09710}"/>
    <cellStyle name="60% - Accent5 3 66 5" xfId="24228" xr:uid="{F8FD0D56-D29F-448C-847F-E02EC2306FEF}"/>
    <cellStyle name="60% - Accent5 3 66 5 2" xfId="52905" xr:uid="{979AEE46-903C-4AD5-8B5A-AA46F6E638CF}"/>
    <cellStyle name="60% - Accent5 3 66 6" xfId="38348" xr:uid="{70C545C2-7E20-4F52-956C-1A2AB225BE12}"/>
    <cellStyle name="60% - Accent5 3 67" xfId="9685" xr:uid="{043E0023-3894-40DA-9656-E611C1C21FA1}"/>
    <cellStyle name="60% - Accent5 3 67 2" xfId="16912" xr:uid="{7B034D14-93C8-464E-91B4-0117AAACE962}"/>
    <cellStyle name="60% - Accent5 3 67 2 2" xfId="25765" xr:uid="{834459B3-2D19-43FA-88E0-DFC05C367421}"/>
    <cellStyle name="60% - Accent5 3 67 2 2 2" xfId="54442" xr:uid="{1A7995B9-BF3D-421F-A983-B02A80FA5084}"/>
    <cellStyle name="60% - Accent5 3 67 2 3" xfId="45590" xr:uid="{EC7D4F91-A6BE-4D6A-B078-679560C74C1E}"/>
    <cellStyle name="60% - Accent5 3 67 3" xfId="18471" xr:uid="{C33E68D1-76DE-4D74-A510-7472A67C1D91}"/>
    <cellStyle name="60% - Accent5 3 67 3 2" xfId="27324" xr:uid="{05F65172-193B-45ED-A80D-46E7D0A6D981}"/>
    <cellStyle name="60% - Accent5 3 67 3 2 2" xfId="56001" xr:uid="{DFDCB967-625C-4D06-B31E-A4A4CABAE202}"/>
    <cellStyle name="60% - Accent5 3 67 3 3" xfId="47149" xr:uid="{1AC5720C-AF53-4023-A3DB-54A6614D5128}"/>
    <cellStyle name="60% - Accent5 3 67 4" xfId="15397" xr:uid="{F523769B-196E-4EF4-B138-8D06836DFB7C}"/>
    <cellStyle name="60% - Accent5 3 67 4 2" xfId="28917" xr:uid="{4FC18116-3613-4935-8D9E-48BF39A11BAF}"/>
    <cellStyle name="60% - Accent5 3 67 4 2 2" xfId="57594" xr:uid="{75C049AA-64B7-47F2-B0C3-D5A7DECAE067}"/>
    <cellStyle name="60% - Accent5 3 67 4 3" xfId="44075" xr:uid="{AF6DBE32-F980-4714-A8BF-C115E0C8E95D}"/>
    <cellStyle name="60% - Accent5 3 67 5" xfId="24250" xr:uid="{92F99A07-F9E0-4921-BA7C-C11D275152BC}"/>
    <cellStyle name="60% - Accent5 3 67 5 2" xfId="52927" xr:uid="{7D0275F4-7FFE-437C-8DD6-3D2BB02E31A3}"/>
    <cellStyle name="60% - Accent5 3 67 6" xfId="38370" xr:uid="{4B30591C-C52C-403D-B712-EBD5D09DE0CC}"/>
    <cellStyle name="60% - Accent5 3 68" xfId="9707" xr:uid="{78863836-CB77-410D-BD34-A776F667E808}"/>
    <cellStyle name="60% - Accent5 3 68 2" xfId="16934" xr:uid="{02115577-2C4F-4879-A1C0-2DDE91EE20C5}"/>
    <cellStyle name="60% - Accent5 3 68 2 2" xfId="25787" xr:uid="{A6B50B98-97DF-4425-96A1-901398565213}"/>
    <cellStyle name="60% - Accent5 3 68 2 2 2" xfId="54464" xr:uid="{70AB05B4-7570-4B62-BE33-EF3CBB1D9D26}"/>
    <cellStyle name="60% - Accent5 3 68 2 3" xfId="45612" xr:uid="{585E2A2B-CFB4-4983-9A25-0E91A0A6BD69}"/>
    <cellStyle name="60% - Accent5 3 68 3" xfId="18493" xr:uid="{64090920-4007-46FA-8262-4A17BCD80BD1}"/>
    <cellStyle name="60% - Accent5 3 68 3 2" xfId="27346" xr:uid="{06192543-605C-4F99-8478-A4DA9B1867A0}"/>
    <cellStyle name="60% - Accent5 3 68 3 2 2" xfId="56023" xr:uid="{17F492FC-DC0A-48C6-99E0-41BBBF58E2AE}"/>
    <cellStyle name="60% - Accent5 3 68 3 3" xfId="47171" xr:uid="{0CB5EC7D-E2B8-4BD8-8D14-6EC2AEEA7F0B}"/>
    <cellStyle name="60% - Accent5 3 68 4" xfId="15419" xr:uid="{253973CC-B600-4777-AF8C-1490A914B6CC}"/>
    <cellStyle name="60% - Accent5 3 68 4 2" xfId="28939" xr:uid="{23B21FEF-8A5F-4935-8D35-AC8AB7B075DF}"/>
    <cellStyle name="60% - Accent5 3 68 4 2 2" xfId="57616" xr:uid="{6D517BEA-6FB0-4485-951A-E91AA7B8E1F6}"/>
    <cellStyle name="60% - Accent5 3 68 4 3" xfId="44097" xr:uid="{C221F3AE-9A0F-4BF1-8E3B-87C8FBAF21DE}"/>
    <cellStyle name="60% - Accent5 3 68 5" xfId="24272" xr:uid="{75DFFB4B-E77E-4D40-AF07-5701DED4DC8B}"/>
    <cellStyle name="60% - Accent5 3 68 5 2" xfId="52949" xr:uid="{F7416287-A2E8-40FF-84E2-BB2E25E1624F}"/>
    <cellStyle name="60% - Accent5 3 68 6" xfId="38392" xr:uid="{E776D03E-B81F-42BB-B986-6DE0A3115188}"/>
    <cellStyle name="60% - Accent5 3 69" xfId="9717" xr:uid="{6659312A-F2A5-417A-BAFD-7E8780B2E691}"/>
    <cellStyle name="60% - Accent5 3 69 2" xfId="16956" xr:uid="{5C4C207E-DA36-4BDB-BD7C-03BD6F125358}"/>
    <cellStyle name="60% - Accent5 3 69 2 2" xfId="25809" xr:uid="{7AED5BF7-7373-4868-8C25-091E9A712152}"/>
    <cellStyle name="60% - Accent5 3 69 2 2 2" xfId="54486" xr:uid="{63DF0D3B-A963-4F4A-A227-D7F8A5D23BAA}"/>
    <cellStyle name="60% - Accent5 3 69 2 3" xfId="45634" xr:uid="{5BBD0EBC-E917-46E6-B49A-CFB79713A17B}"/>
    <cellStyle name="60% - Accent5 3 69 3" xfId="18515" xr:uid="{7E62A3FF-22BE-4283-8922-23A11EB04DF4}"/>
    <cellStyle name="60% - Accent5 3 69 3 2" xfId="27368" xr:uid="{73564E4D-2594-41B4-A693-A67CB67EDD0C}"/>
    <cellStyle name="60% - Accent5 3 69 3 2 2" xfId="56045" xr:uid="{3FB71F28-C41C-44BF-8722-D3AC89E445FD}"/>
    <cellStyle name="60% - Accent5 3 69 3 3" xfId="47193" xr:uid="{2BD6D302-D899-46D4-9972-BEC9392D6992}"/>
    <cellStyle name="60% - Accent5 3 69 4" xfId="15429" xr:uid="{0101C23D-42B7-4591-9940-90F0C86083E5}"/>
    <cellStyle name="60% - Accent5 3 69 4 2" xfId="28961" xr:uid="{B642A37D-BC6A-4882-8DDF-D01D12EAEF8A}"/>
    <cellStyle name="60% - Accent5 3 69 4 2 2" xfId="57638" xr:uid="{57FADB69-E6B0-4D6A-B826-83B04364FA53}"/>
    <cellStyle name="60% - Accent5 3 69 4 3" xfId="44107" xr:uid="{0E0AB266-3479-40B0-AC46-E729136E09F9}"/>
    <cellStyle name="60% - Accent5 3 69 5" xfId="24282" xr:uid="{817A3489-B793-4B95-92DE-BF786F17225C}"/>
    <cellStyle name="60% - Accent5 3 69 5 2" xfId="52959" xr:uid="{4E063BE0-DD20-4D09-9A44-BB28FE35B193}"/>
    <cellStyle name="60% - Accent5 3 69 6" xfId="38402" xr:uid="{634E5B46-72B7-4CAB-9F5D-3CED50CC6834}"/>
    <cellStyle name="60% - Accent5 3 7" xfId="819" xr:uid="{5D00E6BC-79EB-42A9-A8F2-109A519ED076}"/>
    <cellStyle name="60% - Accent5 3 7 2" xfId="1092" xr:uid="{6390C2BE-9FBA-46CE-B98E-12E9624ED458}"/>
    <cellStyle name="60% - Accent5 3 7 2 2" xfId="3046" xr:uid="{4A78E760-4275-4D71-BDB5-DCA942C3FDEF}"/>
    <cellStyle name="60% - Accent5 3 7 2 2 2" xfId="31786" xr:uid="{FC87BD1B-08AB-42E5-8E06-1E224798EC18}"/>
    <cellStyle name="60% - Accent5 3 7 2 3" xfId="5531" xr:uid="{5DF7E3ED-0090-4ECA-8D53-A3F388282ECC}"/>
    <cellStyle name="60% - Accent5 3 7 2 3 2" xfId="34216" xr:uid="{FA2FDF8B-8087-483E-84C6-3B68CCE09355}"/>
    <cellStyle name="60% - Accent5 3 7 2 4" xfId="11243" xr:uid="{72DE2DA2-F0CC-4862-94F7-A1C44C159BB8}"/>
    <cellStyle name="60% - Accent5 3 7 2 4 2" xfId="39921" xr:uid="{ED4C899C-875E-47A8-A3BA-5BE9F9074EE0}"/>
    <cellStyle name="60% - Accent5 3 7 2 5" xfId="20096" xr:uid="{D3B00E8B-F33F-4188-9C3F-DA727F5A93BD}"/>
    <cellStyle name="60% - Accent5 3 7 2 5 2" xfId="48773" xr:uid="{E045AE84-C58F-4A0A-81A9-19803F3CB851}"/>
    <cellStyle name="60% - Accent5 3 7 2 6" xfId="29993" xr:uid="{DF6C0EFE-96D6-43DF-82DB-EE31B3453F6E}"/>
    <cellStyle name="60% - Accent5 3 7 3" xfId="1387" xr:uid="{52BB8DB7-B942-4B6B-AC3A-D71E61CC02EB}"/>
    <cellStyle name="60% - Accent5 3 7 3 2" xfId="3341" xr:uid="{3EDECA6D-6EB5-4FA8-8BEB-5F254174E409}"/>
    <cellStyle name="60% - Accent5 3 7 3 2 2" xfId="32081" xr:uid="{2F68A39C-A086-4BD4-A8E1-287FB26A7A81}"/>
    <cellStyle name="60% - Accent5 3 7 3 3" xfId="6948" xr:uid="{9E098CDF-71DB-4661-B658-5996B5EE64D5}"/>
    <cellStyle name="60% - Accent5 3 7 3 3 2" xfId="35633" xr:uid="{37B4A45B-AE24-4991-9D50-48425B1EFC21}"/>
    <cellStyle name="60% - Accent5 3 7 3 4" xfId="12660" xr:uid="{5194658B-5F60-424E-A616-2FC16AE975D6}"/>
    <cellStyle name="60% - Accent5 3 7 3 4 2" xfId="41338" xr:uid="{75AC931B-7668-4EB4-949E-EFEB95EF9A58}"/>
    <cellStyle name="60% - Accent5 3 7 3 5" xfId="21513" xr:uid="{45F129C9-BBAD-4E96-A3B6-380115C57676}"/>
    <cellStyle name="60% - Accent5 3 7 3 5 2" xfId="50190" xr:uid="{2F3D1869-E1CF-46DB-AE20-458D116EEB6F}"/>
    <cellStyle name="60% - Accent5 3 7 3 6" xfId="30288" xr:uid="{6965A5F1-F5C0-4E28-995D-D4F4EC8DD5B3}"/>
    <cellStyle name="60% - Accent5 3 7 4" xfId="1726" xr:uid="{B35430EB-7D7B-4BB3-A67F-A1EE0A567FEB}"/>
    <cellStyle name="60% - Accent5 3 7 4 2" xfId="3680" xr:uid="{E8FAE09B-954C-44C7-BB10-B37D4213549A}"/>
    <cellStyle name="60% - Accent5 3 7 4 2 2" xfId="32420" xr:uid="{D347442A-FD88-4D64-8D32-7FDFC806E583}"/>
    <cellStyle name="60% - Accent5 3 7 4 3" xfId="8365" xr:uid="{E799BF9D-C549-42A2-BF30-CE3219A385D8}"/>
    <cellStyle name="60% - Accent5 3 7 4 3 2" xfId="37050" xr:uid="{75C26D99-3B7F-44C3-B605-4A32157378A4}"/>
    <cellStyle name="60% - Accent5 3 7 4 4" xfId="14077" xr:uid="{2DEF97D2-C3AC-4C5F-A3D3-CEFA0F84FBF5}"/>
    <cellStyle name="60% - Accent5 3 7 4 4 2" xfId="42755" xr:uid="{D3E8BAD4-F841-4998-AFE9-1A4B04FBDB97}"/>
    <cellStyle name="60% - Accent5 3 7 4 5" xfId="22930" xr:uid="{A66D9139-9C11-4D24-B7E1-B08A3CCE59A8}"/>
    <cellStyle name="60% - Accent5 3 7 4 5 2" xfId="51607" xr:uid="{91F96292-1B87-419B-AFA5-A434455CAD9E}"/>
    <cellStyle name="60% - Accent5 3 7 4 6" xfId="30627" xr:uid="{3FA8965B-131A-4A5B-A4AE-9B8A78D07CBD}"/>
    <cellStyle name="60% - Accent5 3 7 5" xfId="2773" xr:uid="{B60DB7D2-BDDF-4E11-91B4-F0A8847456BC}"/>
    <cellStyle name="60% - Accent5 3 7 5 2" xfId="15592" xr:uid="{B3AE6A00-AF15-4F57-AC30-19A6476D431F}"/>
    <cellStyle name="60% - Accent5 3 7 5 2 2" xfId="44270" xr:uid="{7151DF21-B33E-4342-8579-7CF83DAD3A39}"/>
    <cellStyle name="60% - Accent5 3 7 5 3" xfId="24445" xr:uid="{A220D592-D70B-48EA-B976-ACAA9FC1ADCD}"/>
    <cellStyle name="60% - Accent5 3 7 5 3 2" xfId="53122" xr:uid="{1651C0D1-3703-445F-8FD8-AFAA097E1D54}"/>
    <cellStyle name="60% - Accent5 3 7 5 4" xfId="31513" xr:uid="{1B3FED7D-E755-4D9D-BA4A-9FD4B257366D}"/>
    <cellStyle name="60% - Accent5 3 7 6" xfId="4180" xr:uid="{D9A4FF7F-2A49-417A-9CD5-AEF74F11B3D4}"/>
    <cellStyle name="60% - Accent5 3 7 6 2" xfId="17151" xr:uid="{89DB9CAC-DBCC-4E0A-935F-C28887F2FF4A}"/>
    <cellStyle name="60% - Accent5 3 7 6 2 2" xfId="45829" xr:uid="{ABE458B5-78FF-468C-B15D-9B491D59918F}"/>
    <cellStyle name="60% - Accent5 3 7 6 3" xfId="26004" xr:uid="{7904E968-8394-4133-9D3A-139E1DECCA53}"/>
    <cellStyle name="60% - Accent5 3 7 6 3 2" xfId="54681" xr:uid="{12EA5DE2-D710-42B7-913A-9F0BF5C18422}"/>
    <cellStyle name="60% - Accent5 3 7 6 4" xfId="32865" xr:uid="{D622C631-B54F-418B-A2CF-54657487CEAC}"/>
    <cellStyle name="60% - Accent5 3 7 7" xfId="9892" xr:uid="{DB593B13-B89B-4288-87AD-5DC9350C735C}"/>
    <cellStyle name="60% - Accent5 3 7 7 2" xfId="27597" xr:uid="{D26E726B-BE18-4361-A869-DD532448344F}"/>
    <cellStyle name="60% - Accent5 3 7 7 2 2" xfId="56274" xr:uid="{168CCB8B-CC53-4C7A-A8CF-8FBB3060C4FD}"/>
    <cellStyle name="60% - Accent5 3 7 7 3" xfId="38570" xr:uid="{741B7DA8-AA9B-4E6C-8492-91132A702193}"/>
    <cellStyle name="60% - Accent5 3 7 8" xfId="18745" xr:uid="{08D309B6-14EE-477C-8113-600AF2602D56}"/>
    <cellStyle name="60% - Accent5 3 7 8 2" xfId="47422" xr:uid="{1804E313-1846-4DE2-B77D-BED394AE12AD}"/>
    <cellStyle name="60% - Accent5 3 7 9" xfId="29720" xr:uid="{9133887F-88C8-44BF-A549-45B958C29514}"/>
    <cellStyle name="60% - Accent5 3 70" xfId="16978" xr:uid="{3E1C3DFA-7927-4169-AA6F-DE9ABD9C808B}"/>
    <cellStyle name="60% - Accent5 3 70 2" xfId="18537" xr:uid="{4F1977A6-AF7C-41BD-A58A-2CCE3A9551F8}"/>
    <cellStyle name="60% - Accent5 3 70 2 2" xfId="27390" xr:uid="{FFE93CB5-C392-4D68-BCDA-A5C85569B411}"/>
    <cellStyle name="60% - Accent5 3 70 2 2 2" xfId="56067" xr:uid="{6F1268A3-3D56-460A-866F-5701358D35DE}"/>
    <cellStyle name="60% - Accent5 3 70 2 3" xfId="47215" xr:uid="{082821C8-02F4-49E9-9EDA-B58A00F36467}"/>
    <cellStyle name="60% - Accent5 3 70 3" xfId="28983" xr:uid="{BB5D9432-A8C1-449D-BAD0-E8A4906A9E70}"/>
    <cellStyle name="60% - Accent5 3 70 3 2" xfId="57660" xr:uid="{2662FA1E-B7BA-4D59-AA41-8324E311A718}"/>
    <cellStyle name="60% - Accent5 3 70 4" xfId="25831" xr:uid="{AA10D330-58AD-40F5-9135-29D125B4F040}"/>
    <cellStyle name="60% - Accent5 3 70 4 2" xfId="54508" xr:uid="{C06407C9-488D-4BF4-B50F-90AE02313D66}"/>
    <cellStyle name="60% - Accent5 3 70 5" xfId="45656" xr:uid="{285CDFF0-2436-42F5-8209-2CA0CA298642}"/>
    <cellStyle name="60% - Accent5 3 71" xfId="16988" xr:uid="{C84D94B0-9D41-4139-9AF1-B2B22DFF3DE6}"/>
    <cellStyle name="60% - Accent5 3 71 2" xfId="18559" xr:uid="{0F3A9329-28BD-4057-BF72-95B0BC71187E}"/>
    <cellStyle name="60% - Accent5 3 71 2 2" xfId="27412" xr:uid="{469EDDFC-FEA0-48EF-83A0-E46E4665E807}"/>
    <cellStyle name="60% - Accent5 3 71 2 2 2" xfId="56089" xr:uid="{5D5FFF0E-773B-438F-B22E-51C222A973FF}"/>
    <cellStyle name="60% - Accent5 3 71 2 3" xfId="47237" xr:uid="{51DD4CC1-12A6-474E-AEAD-900C85D216C0}"/>
    <cellStyle name="60% - Accent5 3 71 3" xfId="29005" xr:uid="{00B5F897-F511-42A9-BE87-EE7379C009EF}"/>
    <cellStyle name="60% - Accent5 3 71 3 2" xfId="57682" xr:uid="{1FE04AB1-B98F-4DDD-8DFF-753CC7457E53}"/>
    <cellStyle name="60% - Accent5 3 71 4" xfId="25841" xr:uid="{DA32613D-7881-47AE-91EC-D24F793DD8D6}"/>
    <cellStyle name="60% - Accent5 3 71 4 2" xfId="54518" xr:uid="{105A4295-7006-423D-8C09-2B9D1FE9EBE7}"/>
    <cellStyle name="60% - Accent5 3 71 5" xfId="45666" xr:uid="{AF831B34-2B40-45C2-8E0A-54CF13065914}"/>
    <cellStyle name="60% - Accent5 3 72" xfId="18581" xr:uid="{DFD4D81C-2569-4C54-8A61-A439BEC4C649}"/>
    <cellStyle name="60% - Accent5 3 72 2" xfId="29027" xr:uid="{A467C1D8-CFA7-4381-BDF7-E5971F80DF83}"/>
    <cellStyle name="60% - Accent5 3 72 2 2" xfId="57704" xr:uid="{DE2AAD6D-340F-4F5C-B68C-635E8E9B7658}"/>
    <cellStyle name="60% - Accent5 3 72 3" xfId="27434" xr:uid="{E1723EBD-38F4-4A71-BDFC-EEFC8DF69E95}"/>
    <cellStyle name="60% - Accent5 3 72 3 2" xfId="56111" xr:uid="{3FB2303F-80CE-47A1-ADA9-5DFBB610D231}"/>
    <cellStyle name="60% - Accent5 3 72 4" xfId="47259" xr:uid="{5A51A1DE-CE4F-40CB-9F98-79BBA81CDBF0}"/>
    <cellStyle name="60% - Accent5 3 73" xfId="29049" xr:uid="{67F52211-5F3C-4083-B253-C851D4132093}"/>
    <cellStyle name="60% - Accent5 3 73 2" xfId="57726" xr:uid="{2AB9ACC5-F3FB-40BC-A46E-5BFF690924BB}"/>
    <cellStyle name="60% - Accent5 3 74" xfId="29059" xr:uid="{8F0BF499-B899-4AFC-AF07-349368353855}"/>
    <cellStyle name="60% - Accent5 3 74 2" xfId="57736" xr:uid="{EB34D462-A249-4A9D-BBF8-B7D988457D4A}"/>
    <cellStyle name="60% - Accent5 3 75" xfId="29081" xr:uid="{993BB71C-2C8D-4DDA-846A-11EB7C50185A}"/>
    <cellStyle name="60% - Accent5 3 75 2" xfId="57758" xr:uid="{76154DF0-FD95-48F8-9320-EF356158B095}"/>
    <cellStyle name="60% - Accent5 3 76" xfId="29103" xr:uid="{878E2A4D-DA5A-4DCD-8607-716A8DB47263}"/>
    <cellStyle name="60% - Accent5 3 76 2" xfId="57780" xr:uid="{7AD7873B-4236-4D2A-8C02-89BAE2B8056E}"/>
    <cellStyle name="60% - Accent5 3 8" xfId="841" xr:uid="{792A55CF-3187-400D-BE4F-40328343578D}"/>
    <cellStyle name="60% - Accent5 3 8 2" xfId="1114" xr:uid="{F295EC95-087B-49A8-A108-827A354EB31D}"/>
    <cellStyle name="60% - Accent5 3 8 2 2" xfId="3068" xr:uid="{BF5CCAC9-0C7D-4FAC-AE36-EFB07BC1A983}"/>
    <cellStyle name="60% - Accent5 3 8 2 2 2" xfId="31808" xr:uid="{67CC6201-18CC-4916-B349-009CD640638B}"/>
    <cellStyle name="60% - Accent5 3 8 2 3" xfId="5553" xr:uid="{7FD6AEBC-3FBD-4A53-97EB-45112160790E}"/>
    <cellStyle name="60% - Accent5 3 8 2 3 2" xfId="34238" xr:uid="{856E0854-1180-4414-A94A-EAA88B032C66}"/>
    <cellStyle name="60% - Accent5 3 8 2 4" xfId="11265" xr:uid="{CBB56E58-31AA-47F9-B5CE-4273599053E1}"/>
    <cellStyle name="60% - Accent5 3 8 2 4 2" xfId="39943" xr:uid="{FD35F30F-6C08-463F-8932-3D33E5D85051}"/>
    <cellStyle name="60% - Accent5 3 8 2 5" xfId="20118" xr:uid="{1E161AD2-6299-454D-B0CD-E11C69F56E01}"/>
    <cellStyle name="60% - Accent5 3 8 2 5 2" xfId="48795" xr:uid="{FEC35645-CC05-4EBD-96EC-467D8B4B0AE4}"/>
    <cellStyle name="60% - Accent5 3 8 2 6" xfId="30015" xr:uid="{28D7D398-DF0B-423B-8B0D-E5236E068B79}"/>
    <cellStyle name="60% - Accent5 3 8 3" xfId="1409" xr:uid="{7638AD84-EF91-48D4-9851-EAC8F1B47CF8}"/>
    <cellStyle name="60% - Accent5 3 8 3 2" xfId="3363" xr:uid="{005A7BBB-2E38-490C-A0CF-6A6904D76594}"/>
    <cellStyle name="60% - Accent5 3 8 3 2 2" xfId="32103" xr:uid="{A37C5BF8-7CE2-45A0-A36D-08580C3A22FC}"/>
    <cellStyle name="60% - Accent5 3 8 3 3" xfId="6970" xr:uid="{2425FA2F-FAA0-4351-B4C2-03AD1F9C9D17}"/>
    <cellStyle name="60% - Accent5 3 8 3 3 2" xfId="35655" xr:uid="{F5698E87-EFEA-4796-B0A6-AD955ADAF44B}"/>
    <cellStyle name="60% - Accent5 3 8 3 4" xfId="12682" xr:uid="{96CF447D-730A-4A65-B7F6-461F38180C8B}"/>
    <cellStyle name="60% - Accent5 3 8 3 4 2" xfId="41360" xr:uid="{F9E8FDC6-E113-4A8F-8456-A75B3DFAF561}"/>
    <cellStyle name="60% - Accent5 3 8 3 5" xfId="21535" xr:uid="{26097066-DEA8-4EEA-98E7-99C2D761DBE9}"/>
    <cellStyle name="60% - Accent5 3 8 3 5 2" xfId="50212" xr:uid="{01F2393A-A97D-4128-869B-96EFBE546E26}"/>
    <cellStyle name="60% - Accent5 3 8 3 6" xfId="30310" xr:uid="{D4C5C7F6-74CC-4B7A-9692-1C6FE83E95E0}"/>
    <cellStyle name="60% - Accent5 3 8 4" xfId="1748" xr:uid="{8CB401B1-9DA7-4B7E-925F-FE34BD4BC595}"/>
    <cellStyle name="60% - Accent5 3 8 4 2" xfId="3702" xr:uid="{925B9AF5-1B34-43C2-91F5-9E52FF376C55}"/>
    <cellStyle name="60% - Accent5 3 8 4 2 2" xfId="32442" xr:uid="{CE34C35A-0740-413A-80EF-BB89B0850549}"/>
    <cellStyle name="60% - Accent5 3 8 4 3" xfId="8387" xr:uid="{850D3009-3AC7-46D1-90BE-637E20251F91}"/>
    <cellStyle name="60% - Accent5 3 8 4 3 2" xfId="37072" xr:uid="{4D922978-16F2-4E58-A235-A88CBF2383B6}"/>
    <cellStyle name="60% - Accent5 3 8 4 4" xfId="14099" xr:uid="{9A2FD0D2-3486-4521-95C0-58FDED8DAE12}"/>
    <cellStyle name="60% - Accent5 3 8 4 4 2" xfId="42777" xr:uid="{C2332BF9-B6E0-4181-94A8-3E951A19DAC2}"/>
    <cellStyle name="60% - Accent5 3 8 4 5" xfId="22952" xr:uid="{5B2707E6-7ED1-4D87-B6DC-5E3CDE1981CA}"/>
    <cellStyle name="60% - Accent5 3 8 4 5 2" xfId="51629" xr:uid="{7DEFA099-B621-4A20-9E6C-83CD8BBFC1A2}"/>
    <cellStyle name="60% - Accent5 3 8 4 6" xfId="30649" xr:uid="{4B167F06-27A0-4682-9DF8-1A78F1AD3EE0}"/>
    <cellStyle name="60% - Accent5 3 8 5" xfId="2795" xr:uid="{243BAB5D-2F72-4AE9-93EC-89D389234417}"/>
    <cellStyle name="60% - Accent5 3 8 5 2" xfId="15614" xr:uid="{B8E18140-6EE1-4B17-8DA7-AB75D33BC384}"/>
    <cellStyle name="60% - Accent5 3 8 5 2 2" xfId="44292" xr:uid="{81154479-F679-4CFA-BCE4-EE7C96B2AD0C}"/>
    <cellStyle name="60% - Accent5 3 8 5 3" xfId="24467" xr:uid="{4E1E9D52-96DF-46AF-9D6F-AA1E250CEA1D}"/>
    <cellStyle name="60% - Accent5 3 8 5 3 2" xfId="53144" xr:uid="{6AADDB8B-EFBE-4B4B-94BD-8E9268B75B02}"/>
    <cellStyle name="60% - Accent5 3 8 5 4" xfId="31535" xr:uid="{915983AC-0734-4367-9759-7841EF1AE527}"/>
    <cellStyle name="60% - Accent5 3 8 6" xfId="4202" xr:uid="{CDBFA0E2-D37F-4EE9-B022-65B9EA4F16BD}"/>
    <cellStyle name="60% - Accent5 3 8 6 2" xfId="17173" xr:uid="{CD3B544A-F6C0-4F28-B6A2-10B3139F0B2B}"/>
    <cellStyle name="60% - Accent5 3 8 6 2 2" xfId="45851" xr:uid="{04E71D78-C356-49E3-BD2B-F0B7FCB96277}"/>
    <cellStyle name="60% - Accent5 3 8 6 3" xfId="26026" xr:uid="{ECCF1C26-0435-4987-B49B-4C5C84C5D9EC}"/>
    <cellStyle name="60% - Accent5 3 8 6 3 2" xfId="54703" xr:uid="{92672BCD-1E4F-4017-8CD8-EC0206B25562}"/>
    <cellStyle name="60% - Accent5 3 8 6 4" xfId="32887" xr:uid="{257B0228-BF2E-4028-BC71-C21AADF4113C}"/>
    <cellStyle name="60% - Accent5 3 8 7" xfId="9914" xr:uid="{AAFCBB93-4CF9-4952-B891-14F77F781FA2}"/>
    <cellStyle name="60% - Accent5 3 8 7 2" xfId="27619" xr:uid="{AB1AF2E0-8FE4-447C-8496-94195EF7EBEA}"/>
    <cellStyle name="60% - Accent5 3 8 7 2 2" xfId="56296" xr:uid="{00BF871D-EB47-4486-9B0B-AA057BCB6E7C}"/>
    <cellStyle name="60% - Accent5 3 8 7 3" xfId="38592" xr:uid="{332AEAEB-E2B1-48A6-BF64-7FF7E1CAFA93}"/>
    <cellStyle name="60% - Accent5 3 8 8" xfId="18767" xr:uid="{2D6CAFEB-B89B-4C30-86E8-4A2D64D26A99}"/>
    <cellStyle name="60% - Accent5 3 8 8 2" xfId="47444" xr:uid="{8C362EA9-C9C6-4EEA-BBEB-29FE77142443}"/>
    <cellStyle name="60% - Accent5 3 8 9" xfId="29742" xr:uid="{A92A4382-5813-453C-81E3-D7EFCF3CC55F}"/>
    <cellStyle name="60% - Accent5 3 9" xfId="863" xr:uid="{D1C53395-7A3A-407A-B5F6-AFEC593C1752}"/>
    <cellStyle name="60% - Accent5 3 9 2" xfId="1136" xr:uid="{E84940E8-1A3E-4B4A-985D-EC96466641A1}"/>
    <cellStyle name="60% - Accent5 3 9 2 2" xfId="3090" xr:uid="{FE9B4D80-DFAC-4CD7-9E59-1704B3ACC21C}"/>
    <cellStyle name="60% - Accent5 3 9 2 2 2" xfId="31830" xr:uid="{C5359817-1F9B-4BF4-AA8B-23BDC9E8B0DD}"/>
    <cellStyle name="60% - Accent5 3 9 2 3" xfId="5575" xr:uid="{10CB92CA-731A-4775-83A7-3815945AE5F1}"/>
    <cellStyle name="60% - Accent5 3 9 2 3 2" xfId="34260" xr:uid="{DCD147B0-277E-44FF-A014-C4B1747E9A40}"/>
    <cellStyle name="60% - Accent5 3 9 2 4" xfId="11287" xr:uid="{42CE6CB6-F55E-438F-B75B-985FE6CDAD19}"/>
    <cellStyle name="60% - Accent5 3 9 2 4 2" xfId="39965" xr:uid="{50FBD0A1-235F-42EC-9A3E-157E8826F720}"/>
    <cellStyle name="60% - Accent5 3 9 2 5" xfId="20140" xr:uid="{11362FE2-619B-4197-BB01-2F656B896977}"/>
    <cellStyle name="60% - Accent5 3 9 2 5 2" xfId="48817" xr:uid="{EF24289C-80C8-41DB-90CE-FEC1A85904BE}"/>
    <cellStyle name="60% - Accent5 3 9 2 6" xfId="30037" xr:uid="{EAEA3029-91FF-4BBB-944F-911C6255563D}"/>
    <cellStyle name="60% - Accent5 3 9 3" xfId="1431" xr:uid="{C777DCDD-28CD-4CC3-9D11-7A14DD4EA225}"/>
    <cellStyle name="60% - Accent5 3 9 3 2" xfId="3385" xr:uid="{8C793995-1D3A-41BC-98FE-56CF6222F568}"/>
    <cellStyle name="60% - Accent5 3 9 3 2 2" xfId="32125" xr:uid="{B4A41924-46CF-4B29-8E75-16FAE38FBFCA}"/>
    <cellStyle name="60% - Accent5 3 9 3 3" xfId="6992" xr:uid="{B5775F83-1C66-4E3E-AC26-70B5FD939F96}"/>
    <cellStyle name="60% - Accent5 3 9 3 3 2" xfId="35677" xr:uid="{2DD798E0-A68B-4AF1-8283-B8032E4ED739}"/>
    <cellStyle name="60% - Accent5 3 9 3 4" xfId="12704" xr:uid="{9210BEA4-AA82-4281-9D42-878B63AE2864}"/>
    <cellStyle name="60% - Accent5 3 9 3 4 2" xfId="41382" xr:uid="{6A0A3CDB-539D-44B8-A716-8F8D6B34D4CF}"/>
    <cellStyle name="60% - Accent5 3 9 3 5" xfId="21557" xr:uid="{D7F98ADB-006A-475D-A490-B7796981BD3C}"/>
    <cellStyle name="60% - Accent5 3 9 3 5 2" xfId="50234" xr:uid="{9384E7A3-E55E-4771-8F4A-4B294736129C}"/>
    <cellStyle name="60% - Accent5 3 9 3 6" xfId="30332" xr:uid="{3C712969-BF7A-4D61-AFF4-5CC4C427A921}"/>
    <cellStyle name="60% - Accent5 3 9 4" xfId="1770" xr:uid="{22C86B41-FED9-4861-ABE5-4AB7D3A0C108}"/>
    <cellStyle name="60% - Accent5 3 9 4 2" xfId="3724" xr:uid="{DD3B7E1F-1504-4D9A-9694-93B69A23CBF6}"/>
    <cellStyle name="60% - Accent5 3 9 4 2 2" xfId="32464" xr:uid="{C104CCAC-4AB6-4D60-8AFE-5645FDDB2A63}"/>
    <cellStyle name="60% - Accent5 3 9 4 3" xfId="8409" xr:uid="{FE3A7EE1-69CB-49F1-97A7-6DD9CACEBB1E}"/>
    <cellStyle name="60% - Accent5 3 9 4 3 2" xfId="37094" xr:uid="{195A04BA-7F54-4B17-AFAE-16BF0BB8C117}"/>
    <cellStyle name="60% - Accent5 3 9 4 4" xfId="14121" xr:uid="{4A098163-4891-4264-9968-35EE35642AD8}"/>
    <cellStyle name="60% - Accent5 3 9 4 4 2" xfId="42799" xr:uid="{BE026959-83C4-45F0-92C0-7A9BD89E7FC9}"/>
    <cellStyle name="60% - Accent5 3 9 4 5" xfId="22974" xr:uid="{89D073AC-3CA2-4392-852D-846A3F71EC94}"/>
    <cellStyle name="60% - Accent5 3 9 4 5 2" xfId="51651" xr:uid="{D2855DF8-FB3A-497C-B2CB-5A43574D5F12}"/>
    <cellStyle name="60% - Accent5 3 9 4 6" xfId="30671" xr:uid="{5172EF72-BA8A-4BE0-AC07-7D59AEA655C4}"/>
    <cellStyle name="60% - Accent5 3 9 5" xfId="2817" xr:uid="{B9854AE3-6D68-4EFE-8F2E-15FBF79BAF66}"/>
    <cellStyle name="60% - Accent5 3 9 5 2" xfId="15636" xr:uid="{A296AB49-54C2-442E-85EE-DB6565DE87F7}"/>
    <cellStyle name="60% - Accent5 3 9 5 2 2" xfId="44314" xr:uid="{0D4B554A-B308-477E-99B8-D158A0D42AA1}"/>
    <cellStyle name="60% - Accent5 3 9 5 3" xfId="24489" xr:uid="{2CF03E0E-A2B7-43BF-8794-125E252D7FFA}"/>
    <cellStyle name="60% - Accent5 3 9 5 3 2" xfId="53166" xr:uid="{7558DF6E-3A28-4F34-917B-9B08D908957A}"/>
    <cellStyle name="60% - Accent5 3 9 5 4" xfId="31557" xr:uid="{FA92E58D-D2C1-40D7-98C5-AD3008FB4521}"/>
    <cellStyle name="60% - Accent5 3 9 6" xfId="4224" xr:uid="{84507179-9AE0-41E3-939A-CDE300673A59}"/>
    <cellStyle name="60% - Accent5 3 9 6 2" xfId="17195" xr:uid="{71FEE31A-0864-46C2-8BEB-15598F40480E}"/>
    <cellStyle name="60% - Accent5 3 9 6 2 2" xfId="45873" xr:uid="{4FE6F873-9CDE-4437-94D4-0DB0D1FA375B}"/>
    <cellStyle name="60% - Accent5 3 9 6 3" xfId="26048" xr:uid="{55E3C838-A55A-4F79-A1DE-A890CDFBA162}"/>
    <cellStyle name="60% - Accent5 3 9 6 3 2" xfId="54725" xr:uid="{089850F1-28C2-4E3A-9695-50E52966DB45}"/>
    <cellStyle name="60% - Accent5 3 9 6 4" xfId="32909" xr:uid="{7BF183EE-502F-4325-A27C-E403D4CC8832}"/>
    <cellStyle name="60% - Accent5 3 9 7" xfId="9936" xr:uid="{2D6A91FE-F625-4439-A673-1101C83344D3}"/>
    <cellStyle name="60% - Accent5 3 9 7 2" xfId="27641" xr:uid="{74E008FB-77EB-4A84-9093-16481FC1EABC}"/>
    <cellStyle name="60% - Accent5 3 9 7 2 2" xfId="56318" xr:uid="{8BB9D837-A9FF-4E50-A608-03B113ED1608}"/>
    <cellStyle name="60% - Accent5 3 9 7 3" xfId="38614" xr:uid="{4866EDE5-C8FB-4D99-A7A5-6BADFB06FC49}"/>
    <cellStyle name="60% - Accent5 3 9 8" xfId="18789" xr:uid="{F298674E-5FDB-4A1A-9644-7486634E8AA6}"/>
    <cellStyle name="60% - Accent5 3 9 8 2" xfId="47466" xr:uid="{B62EFFC5-9B1B-4BDF-83DF-669748A0CFF6}"/>
    <cellStyle name="60% - Accent5 3 9 9" xfId="29764" xr:uid="{8C91EFDE-7EF9-4F09-9A37-130BCDE7F402}"/>
    <cellStyle name="60% - Accent5 4" xfId="137" xr:uid="{F1054C03-D75C-488E-BA1F-9C77DFB88000}"/>
    <cellStyle name="60% - Accent6 2" xfId="198" xr:uid="{4CB3DAA4-EEED-41B4-A213-1AA4C5D3FB02}"/>
    <cellStyle name="60% - Accent6 3" xfId="155" xr:uid="{54B0D783-8F85-418F-9CC8-025AB70879DA}"/>
    <cellStyle name="60% - Accent6 3 10" xfId="886" xr:uid="{0753F120-11E1-444E-AD28-F6901F1B5FA1}"/>
    <cellStyle name="60% - Accent6 3 10 2" xfId="1159" xr:uid="{101C21EC-785D-41C2-8A2D-F6EC217BD1DD}"/>
    <cellStyle name="60% - Accent6 3 10 2 2" xfId="3113" xr:uid="{FA75172E-0D7C-4D0D-828D-313237C05081}"/>
    <cellStyle name="60% - Accent6 3 10 2 2 2" xfId="31853" xr:uid="{296DD107-085A-4D96-83DA-107FB1832B64}"/>
    <cellStyle name="60% - Accent6 3 10 2 3" xfId="5598" xr:uid="{E595164E-0CF0-4BC4-AE73-19C5FF79BC15}"/>
    <cellStyle name="60% - Accent6 3 10 2 3 2" xfId="34283" xr:uid="{64FBD449-0C61-4E20-8722-1194F215031F}"/>
    <cellStyle name="60% - Accent6 3 10 2 4" xfId="11310" xr:uid="{D22A97D3-C549-4729-BB2B-318F75E7E1B0}"/>
    <cellStyle name="60% - Accent6 3 10 2 4 2" xfId="39988" xr:uid="{4B3BC518-FE19-42A0-962A-C9892433C473}"/>
    <cellStyle name="60% - Accent6 3 10 2 5" xfId="20163" xr:uid="{C594448A-C945-4314-8724-FAD9D5BC2729}"/>
    <cellStyle name="60% - Accent6 3 10 2 5 2" xfId="48840" xr:uid="{6F5F75B0-9BC7-4B60-9233-B8976D243430}"/>
    <cellStyle name="60% - Accent6 3 10 2 6" xfId="30060" xr:uid="{3F7D3B7C-F682-4F92-8166-62223999E1AC}"/>
    <cellStyle name="60% - Accent6 3 10 3" xfId="1454" xr:uid="{82D094B3-055C-4652-BDA1-5144F4244012}"/>
    <cellStyle name="60% - Accent6 3 10 3 2" xfId="3408" xr:uid="{99605DB5-E48F-4F76-B6AA-54C0809F339B}"/>
    <cellStyle name="60% - Accent6 3 10 3 2 2" xfId="32148" xr:uid="{C77C7974-1CDB-4488-8E90-683AAC1BA263}"/>
    <cellStyle name="60% - Accent6 3 10 3 3" xfId="7015" xr:uid="{C44E7935-497F-46D3-97D4-137AEA51799C}"/>
    <cellStyle name="60% - Accent6 3 10 3 3 2" xfId="35700" xr:uid="{E34E71E4-C36C-42A0-AAB0-A264006B9C0A}"/>
    <cellStyle name="60% - Accent6 3 10 3 4" xfId="12727" xr:uid="{2EF8129B-74D6-4B0E-BDC1-6C80E2952EE9}"/>
    <cellStyle name="60% - Accent6 3 10 3 4 2" xfId="41405" xr:uid="{18B78FC2-3692-488B-BF0A-658AFE04B30E}"/>
    <cellStyle name="60% - Accent6 3 10 3 5" xfId="21580" xr:uid="{48C425F1-990E-4D30-B7B3-427C2C62B447}"/>
    <cellStyle name="60% - Accent6 3 10 3 5 2" xfId="50257" xr:uid="{5955E5F2-0F25-4B8C-B8FA-F3BF4FC98B18}"/>
    <cellStyle name="60% - Accent6 3 10 3 6" xfId="30355" xr:uid="{58238EFF-AE86-4F55-87F5-517AF2E4BA86}"/>
    <cellStyle name="60% - Accent6 3 10 4" xfId="1793" xr:uid="{262A27F6-DC4A-4D83-B635-2EAD12C8A9F9}"/>
    <cellStyle name="60% - Accent6 3 10 4 2" xfId="3747" xr:uid="{04444596-89B9-46E2-BB89-DFC585CBC1AD}"/>
    <cellStyle name="60% - Accent6 3 10 4 2 2" xfId="32487" xr:uid="{BE8A4B55-0B5F-45C3-9FFE-90312D5BFFC7}"/>
    <cellStyle name="60% - Accent6 3 10 4 3" xfId="8432" xr:uid="{04F5A363-8C39-40E4-94B7-9D8BB963CF75}"/>
    <cellStyle name="60% - Accent6 3 10 4 3 2" xfId="37117" xr:uid="{36DBB4B5-B615-43D2-BE30-40B3B77271E6}"/>
    <cellStyle name="60% - Accent6 3 10 4 4" xfId="14144" xr:uid="{3AEA62CB-05B9-431F-91B2-20FF220BCADF}"/>
    <cellStyle name="60% - Accent6 3 10 4 4 2" xfId="42822" xr:uid="{9E125761-267A-4B4F-BBAA-9C2AB4FB0933}"/>
    <cellStyle name="60% - Accent6 3 10 4 5" xfId="22997" xr:uid="{A14C61BB-3393-42C1-B104-2896F1CE47F2}"/>
    <cellStyle name="60% - Accent6 3 10 4 5 2" xfId="51674" xr:uid="{2B8F785B-6FBA-4BBA-BA28-0BD70B299DDB}"/>
    <cellStyle name="60% - Accent6 3 10 4 6" xfId="30694" xr:uid="{DA8BA379-584B-46A5-868A-81454B14BE91}"/>
    <cellStyle name="60% - Accent6 3 10 5" xfId="2840" xr:uid="{59396C26-C8CB-4DE0-8A86-437F136DD4B1}"/>
    <cellStyle name="60% - Accent6 3 10 5 2" xfId="15659" xr:uid="{CBF1276E-09DF-4ADC-8113-340D416F21EE}"/>
    <cellStyle name="60% - Accent6 3 10 5 2 2" xfId="44337" xr:uid="{65863AFE-EFAA-40EE-B848-82D92241BE4C}"/>
    <cellStyle name="60% - Accent6 3 10 5 3" xfId="24512" xr:uid="{4F4B4DC6-B1F2-470C-AFBD-DAD2599EAFBF}"/>
    <cellStyle name="60% - Accent6 3 10 5 3 2" xfId="53189" xr:uid="{E38351D9-CEC4-4575-B6B7-D9DD3DAC1CAE}"/>
    <cellStyle name="60% - Accent6 3 10 5 4" xfId="31580" xr:uid="{6923EBDC-B54A-4653-8D82-D064250B46B6}"/>
    <cellStyle name="60% - Accent6 3 10 6" xfId="4247" xr:uid="{2EBB78D8-626F-4E5D-AA71-EF8E53A751B1}"/>
    <cellStyle name="60% - Accent6 3 10 6 2" xfId="17218" xr:uid="{B4CC2728-BE3E-4AA6-BFD7-02F8531BF21B}"/>
    <cellStyle name="60% - Accent6 3 10 6 2 2" xfId="45896" xr:uid="{3141E4DE-8160-47D5-9D53-EAB61C206A78}"/>
    <cellStyle name="60% - Accent6 3 10 6 3" xfId="26071" xr:uid="{2F8087D5-0FF2-4C65-B70F-B8D80E2BE8F7}"/>
    <cellStyle name="60% - Accent6 3 10 6 3 2" xfId="54748" xr:uid="{5CC2A9EA-A6B2-499E-BB40-AE99CDB7D0B9}"/>
    <cellStyle name="60% - Accent6 3 10 6 4" xfId="32932" xr:uid="{38248AE1-0100-477D-AC37-317519094A71}"/>
    <cellStyle name="60% - Accent6 3 10 7" xfId="9959" xr:uid="{F1A0CB98-17B1-4D29-8D64-A33B36F7F820}"/>
    <cellStyle name="60% - Accent6 3 10 7 2" xfId="27664" xr:uid="{75813735-4CC6-447E-AC6E-76251EF65E26}"/>
    <cellStyle name="60% - Accent6 3 10 7 2 2" xfId="56341" xr:uid="{F97202F4-EDF8-4E10-BC38-ABFC0AE90519}"/>
    <cellStyle name="60% - Accent6 3 10 7 3" xfId="38637" xr:uid="{7EF35633-39A4-404C-A136-6EBD3F4EA2ED}"/>
    <cellStyle name="60% - Accent6 3 10 8" xfId="18812" xr:uid="{FA419E8B-D020-45CC-BF89-94AF34C32EDC}"/>
    <cellStyle name="60% - Accent6 3 10 8 2" xfId="47489" xr:uid="{831BABDA-5AA9-4B94-9F54-40F48ABDB9F8}"/>
    <cellStyle name="60% - Accent6 3 10 9" xfId="29787" xr:uid="{6EDADEA2-8EB2-4314-9324-D9B41FEEDABF}"/>
    <cellStyle name="60% - Accent6 3 11" xfId="908" xr:uid="{C61DDC19-E127-4405-984C-56346F968E79}"/>
    <cellStyle name="60% - Accent6 3 11 2" xfId="1181" xr:uid="{365157CC-E7DB-48EA-B0AE-1010E10EA849}"/>
    <cellStyle name="60% - Accent6 3 11 2 2" xfId="3135" xr:uid="{9DB8C477-19DB-47B7-9F4C-C4AF85BB8F49}"/>
    <cellStyle name="60% - Accent6 3 11 2 2 2" xfId="31875" xr:uid="{B2C09953-73E9-4B96-99FC-CC6BF2B9FF02}"/>
    <cellStyle name="60% - Accent6 3 11 2 3" xfId="5620" xr:uid="{EC3E0C02-DCB1-48B3-A409-B32B41CF33F9}"/>
    <cellStyle name="60% - Accent6 3 11 2 3 2" xfId="34305" xr:uid="{2D92C9CB-8B68-482B-BDAD-102579B7804E}"/>
    <cellStyle name="60% - Accent6 3 11 2 4" xfId="11332" xr:uid="{D5C36EA9-C67D-403F-9603-FB3F31092170}"/>
    <cellStyle name="60% - Accent6 3 11 2 4 2" xfId="40010" xr:uid="{C41B0368-2BFE-4F8B-A2BD-40C869407CF7}"/>
    <cellStyle name="60% - Accent6 3 11 2 5" xfId="20185" xr:uid="{8C201052-2597-43C5-8558-00F850723772}"/>
    <cellStyle name="60% - Accent6 3 11 2 5 2" xfId="48862" xr:uid="{C721237D-C279-45BE-AD0C-C4DCB50E6B28}"/>
    <cellStyle name="60% - Accent6 3 11 2 6" xfId="30082" xr:uid="{85298A61-A5B4-4467-9019-D99F231C768F}"/>
    <cellStyle name="60% - Accent6 3 11 3" xfId="1476" xr:uid="{FE21A723-3510-4E5A-BDD1-B926C55D4FAC}"/>
    <cellStyle name="60% - Accent6 3 11 3 2" xfId="3430" xr:uid="{F86343FB-6688-41A8-A1EB-A5637320A985}"/>
    <cellStyle name="60% - Accent6 3 11 3 2 2" xfId="32170" xr:uid="{104EC227-3E6A-411E-837B-1A725C153C11}"/>
    <cellStyle name="60% - Accent6 3 11 3 3" xfId="7037" xr:uid="{1D886070-EA47-4297-BE1F-BD3D4E6ACB6F}"/>
    <cellStyle name="60% - Accent6 3 11 3 3 2" xfId="35722" xr:uid="{CD1850DB-5C82-4F5E-B955-F70ABE078BCF}"/>
    <cellStyle name="60% - Accent6 3 11 3 4" xfId="12749" xr:uid="{17650EFC-413B-4151-9F9F-FFC778DB2553}"/>
    <cellStyle name="60% - Accent6 3 11 3 4 2" xfId="41427" xr:uid="{1B421280-9EB0-45B6-BDCF-ED53D813CC6F}"/>
    <cellStyle name="60% - Accent6 3 11 3 5" xfId="21602" xr:uid="{2A74B280-101F-4648-B728-A92F7F109233}"/>
    <cellStyle name="60% - Accent6 3 11 3 5 2" xfId="50279" xr:uid="{8584A760-A662-4A40-834D-B46DC756AA96}"/>
    <cellStyle name="60% - Accent6 3 11 3 6" xfId="30377" xr:uid="{E2084687-FD9E-4FC2-A51F-1B1B74A122A5}"/>
    <cellStyle name="60% - Accent6 3 11 4" xfId="1815" xr:uid="{9D372EDD-66C3-4B0D-ABA7-CE3A8D177558}"/>
    <cellStyle name="60% - Accent6 3 11 4 2" xfId="3769" xr:uid="{4D5E51B7-4684-41A2-9124-8E950DCAE7F4}"/>
    <cellStyle name="60% - Accent6 3 11 4 2 2" xfId="32509" xr:uid="{00110B3B-01C7-4149-AB7A-D951803AEB70}"/>
    <cellStyle name="60% - Accent6 3 11 4 3" xfId="8454" xr:uid="{8851EDF0-2459-4325-A75E-577C648B003D}"/>
    <cellStyle name="60% - Accent6 3 11 4 3 2" xfId="37139" xr:uid="{4F9E19D8-0EBB-490B-8C9A-108DAE4408D0}"/>
    <cellStyle name="60% - Accent6 3 11 4 4" xfId="14166" xr:uid="{C66D1A70-AF5A-4601-969B-FD8C384CE51D}"/>
    <cellStyle name="60% - Accent6 3 11 4 4 2" xfId="42844" xr:uid="{A827DEBB-9F32-4CBC-BC81-B75A5600FB29}"/>
    <cellStyle name="60% - Accent6 3 11 4 5" xfId="23019" xr:uid="{473D05CE-9BBC-4686-9EFD-DE6CA57CE08F}"/>
    <cellStyle name="60% - Accent6 3 11 4 5 2" xfId="51696" xr:uid="{04F46CCB-3681-4AA6-B7AE-1BE5B3C36B04}"/>
    <cellStyle name="60% - Accent6 3 11 4 6" xfId="30716" xr:uid="{58AB2900-0428-44F2-9FC6-77E21220B649}"/>
    <cellStyle name="60% - Accent6 3 11 5" xfId="2862" xr:uid="{E3F1C0B4-3785-44BA-BD4F-0CF8A96C577C}"/>
    <cellStyle name="60% - Accent6 3 11 5 2" xfId="15681" xr:uid="{08B30032-4FA8-4D22-89FF-5CD226DA3A92}"/>
    <cellStyle name="60% - Accent6 3 11 5 2 2" xfId="44359" xr:uid="{C4E155B7-5471-4998-89A2-8414C5BFEE85}"/>
    <cellStyle name="60% - Accent6 3 11 5 3" xfId="24534" xr:uid="{43C15054-94C7-43B6-9FE0-3B33BBB1AA58}"/>
    <cellStyle name="60% - Accent6 3 11 5 3 2" xfId="53211" xr:uid="{3C1B630A-5D68-4CDD-BA55-25AF89F6EE74}"/>
    <cellStyle name="60% - Accent6 3 11 5 4" xfId="31602" xr:uid="{67124E4A-129A-44DD-A9CF-925EF1484F33}"/>
    <cellStyle name="60% - Accent6 3 11 6" xfId="4269" xr:uid="{8E73D663-D856-434A-9362-8CC12D9F1476}"/>
    <cellStyle name="60% - Accent6 3 11 6 2" xfId="17240" xr:uid="{D97EDD38-8AA5-44E2-ADBC-A44B53D4F9AD}"/>
    <cellStyle name="60% - Accent6 3 11 6 2 2" xfId="45918" xr:uid="{B188743B-7592-4DE2-A735-A5096D4EE7AC}"/>
    <cellStyle name="60% - Accent6 3 11 6 3" xfId="26093" xr:uid="{793DAE91-4850-473C-81B2-3E482E8B100D}"/>
    <cellStyle name="60% - Accent6 3 11 6 3 2" xfId="54770" xr:uid="{EE6D6B43-CEF7-4FD0-A88D-88EB9F49ACEE}"/>
    <cellStyle name="60% - Accent6 3 11 6 4" xfId="32954" xr:uid="{BF0E6291-4F11-42FE-A30C-C3B09688F4E7}"/>
    <cellStyle name="60% - Accent6 3 11 7" xfId="9981" xr:uid="{E9B642E9-13FF-41D5-8B27-8DE3D979FFD1}"/>
    <cellStyle name="60% - Accent6 3 11 7 2" xfId="27686" xr:uid="{EB3BEFCC-8942-487D-AB09-EA626187A93F}"/>
    <cellStyle name="60% - Accent6 3 11 7 2 2" xfId="56363" xr:uid="{7EA05539-B4A9-424A-BF52-A33756D2590C}"/>
    <cellStyle name="60% - Accent6 3 11 7 3" xfId="38659" xr:uid="{0DC72482-BB1F-4731-9C0A-C1FA14927582}"/>
    <cellStyle name="60% - Accent6 3 11 8" xfId="18834" xr:uid="{84D2421A-4CB3-4E67-B815-A76C919EE33D}"/>
    <cellStyle name="60% - Accent6 3 11 8 2" xfId="47511" xr:uid="{EA173BB4-3CE8-4674-B7AB-B83FE57D1022}"/>
    <cellStyle name="60% - Accent6 3 11 9" xfId="29809" xr:uid="{22FE5CB8-E38A-4639-96CA-F453A1CAFE53}"/>
    <cellStyle name="60% - Accent6 3 12" xfId="930" xr:uid="{0E9EE7C3-EFA3-432D-9411-9DE0D61C848E}"/>
    <cellStyle name="60% - Accent6 3 12 2" xfId="1203" xr:uid="{9D999845-4BC6-4EBD-B348-8BCCE3F58F6F}"/>
    <cellStyle name="60% - Accent6 3 12 2 2" xfId="3157" xr:uid="{77B7790F-0A6C-4450-894C-EE50A7FB2107}"/>
    <cellStyle name="60% - Accent6 3 12 2 2 2" xfId="31897" xr:uid="{6ABAD3A2-8697-455A-AAFE-20ED59590A47}"/>
    <cellStyle name="60% - Accent6 3 12 2 3" xfId="5642" xr:uid="{CEDA62B6-D008-448A-874A-71E02D04A2E9}"/>
    <cellStyle name="60% - Accent6 3 12 2 3 2" xfId="34327" xr:uid="{78DC09FA-7509-48C8-8900-109A51837F01}"/>
    <cellStyle name="60% - Accent6 3 12 2 4" xfId="11354" xr:uid="{2736DE71-8BD3-468A-91D9-82E60FA9915B}"/>
    <cellStyle name="60% - Accent6 3 12 2 4 2" xfId="40032" xr:uid="{72144F20-49F9-4B2B-9C5E-3C218E86827F}"/>
    <cellStyle name="60% - Accent6 3 12 2 5" xfId="20207" xr:uid="{21BA1385-EA6A-4EE8-8D86-83BBF6525A0D}"/>
    <cellStyle name="60% - Accent6 3 12 2 5 2" xfId="48884" xr:uid="{72867047-42E4-4B1B-8ACC-8AD9EF4C970E}"/>
    <cellStyle name="60% - Accent6 3 12 2 6" xfId="30104" xr:uid="{54FF0C07-60E5-4264-BB35-5EEDB629C85F}"/>
    <cellStyle name="60% - Accent6 3 12 3" xfId="1498" xr:uid="{8A973204-1A1D-40FE-9E44-FCC5F33C9EB5}"/>
    <cellStyle name="60% - Accent6 3 12 3 2" xfId="3452" xr:uid="{2D1D5379-03DC-4D70-9E2B-0E323CE463D8}"/>
    <cellStyle name="60% - Accent6 3 12 3 2 2" xfId="32192" xr:uid="{CA525797-095C-45BB-827B-76036B4E3469}"/>
    <cellStyle name="60% - Accent6 3 12 3 3" xfId="7059" xr:uid="{593737D3-AA96-4F7F-A8EE-4ECAB2D24ACF}"/>
    <cellStyle name="60% - Accent6 3 12 3 3 2" xfId="35744" xr:uid="{117B89FB-03D1-43D8-800F-521CF43C8D51}"/>
    <cellStyle name="60% - Accent6 3 12 3 4" xfId="12771" xr:uid="{CCACDF8F-2F09-435A-8933-FCA2A92CA397}"/>
    <cellStyle name="60% - Accent6 3 12 3 4 2" xfId="41449" xr:uid="{79816B60-0F2B-4E60-B203-11A191EAF5A8}"/>
    <cellStyle name="60% - Accent6 3 12 3 5" xfId="21624" xr:uid="{51EB6A54-CC7F-45BA-B99B-D388F6E2BF2F}"/>
    <cellStyle name="60% - Accent6 3 12 3 5 2" xfId="50301" xr:uid="{274F6247-8FA2-469F-92D0-FFCEC72AF3C4}"/>
    <cellStyle name="60% - Accent6 3 12 3 6" xfId="30399" xr:uid="{13AD0296-F887-44EA-A002-9562416B36DB}"/>
    <cellStyle name="60% - Accent6 3 12 4" xfId="1837" xr:uid="{C67AF92E-D16C-4CEB-80B4-46D2E7BE7ED5}"/>
    <cellStyle name="60% - Accent6 3 12 4 2" xfId="3791" xr:uid="{CD63BA59-BCC3-44A8-9A12-583EC837AB29}"/>
    <cellStyle name="60% - Accent6 3 12 4 2 2" xfId="32531" xr:uid="{55410730-3803-4106-99A0-CC192DEEA367}"/>
    <cellStyle name="60% - Accent6 3 12 4 3" xfId="8476" xr:uid="{A906EE5D-6EBC-4791-8F83-769005A30655}"/>
    <cellStyle name="60% - Accent6 3 12 4 3 2" xfId="37161" xr:uid="{7D0B319F-61F2-4068-8F7C-96128D6A1742}"/>
    <cellStyle name="60% - Accent6 3 12 4 4" xfId="14188" xr:uid="{35C12003-CA7E-444B-9097-0ED5678BBED3}"/>
    <cellStyle name="60% - Accent6 3 12 4 4 2" xfId="42866" xr:uid="{DF33128F-24A6-4967-988E-3A246DC21B1A}"/>
    <cellStyle name="60% - Accent6 3 12 4 5" xfId="23041" xr:uid="{5B07CF08-FD07-473A-8217-9ECC7BEECF26}"/>
    <cellStyle name="60% - Accent6 3 12 4 5 2" xfId="51718" xr:uid="{E21EC765-24FB-4AEA-BB28-03F42A3CBB10}"/>
    <cellStyle name="60% - Accent6 3 12 4 6" xfId="30738" xr:uid="{F4726009-C625-4A89-817D-5970DA711257}"/>
    <cellStyle name="60% - Accent6 3 12 5" xfId="2884" xr:uid="{788CEFB7-ABC6-4713-8F56-9CB2D0E7B538}"/>
    <cellStyle name="60% - Accent6 3 12 5 2" xfId="15703" xr:uid="{56C30252-D04E-4EF5-A6F1-B69254F15DAC}"/>
    <cellStyle name="60% - Accent6 3 12 5 2 2" xfId="44381" xr:uid="{22BF8089-0F07-4831-AD42-7C27B023EE51}"/>
    <cellStyle name="60% - Accent6 3 12 5 3" xfId="24556" xr:uid="{89849FD3-8027-4721-83A8-FCE66B121EAE}"/>
    <cellStyle name="60% - Accent6 3 12 5 3 2" xfId="53233" xr:uid="{1C1753C6-10FD-447E-8CB5-202477E6702A}"/>
    <cellStyle name="60% - Accent6 3 12 5 4" xfId="31624" xr:uid="{03AB69E7-F0C7-4ED9-8A00-3E986E47317D}"/>
    <cellStyle name="60% - Accent6 3 12 6" xfId="4291" xr:uid="{6E2DC854-4BFE-4AD0-852B-4BD30BF7268C}"/>
    <cellStyle name="60% - Accent6 3 12 6 2" xfId="17262" xr:uid="{011F3559-3C48-41B7-8DB1-A9AF2DAC1EF5}"/>
    <cellStyle name="60% - Accent6 3 12 6 2 2" xfId="45940" xr:uid="{E1C28F69-0D9D-4F5E-B1FD-FDF886619FC5}"/>
    <cellStyle name="60% - Accent6 3 12 6 3" xfId="26115" xr:uid="{E6F348EB-6085-47AB-8B19-8A92782DF2AF}"/>
    <cellStyle name="60% - Accent6 3 12 6 3 2" xfId="54792" xr:uid="{E7ADDE23-B44E-43B9-8941-1EBC7C31D89A}"/>
    <cellStyle name="60% - Accent6 3 12 6 4" xfId="32976" xr:uid="{4B778797-CE3D-4EC2-A356-6A63D325DBD2}"/>
    <cellStyle name="60% - Accent6 3 12 7" xfId="10003" xr:uid="{C0266C6F-5ED2-4A99-B7F0-C7BD9343360A}"/>
    <cellStyle name="60% - Accent6 3 12 7 2" xfId="27708" xr:uid="{15EB0457-F9B3-4BCA-AEBD-883338B0733F}"/>
    <cellStyle name="60% - Accent6 3 12 7 2 2" xfId="56385" xr:uid="{29C5CA16-BB55-4F40-8C57-27EA3CD6E7ED}"/>
    <cellStyle name="60% - Accent6 3 12 7 3" xfId="38681" xr:uid="{DF3C940A-FD8C-4297-A1AD-755168E4856F}"/>
    <cellStyle name="60% - Accent6 3 12 8" xfId="18856" xr:uid="{91999D11-D89D-4740-A06F-9BAD5D36F0CD}"/>
    <cellStyle name="60% - Accent6 3 12 8 2" xfId="47533" xr:uid="{4BA3F32D-4EDF-45D0-88DD-EB39585F6D15}"/>
    <cellStyle name="60% - Accent6 3 12 9" xfId="29831" xr:uid="{390B8FC6-73A3-4113-81CE-837A1381BC7E}"/>
    <cellStyle name="60% - Accent6 3 13" xfId="1225" xr:uid="{782682E4-927A-4582-9671-A43F9F2DD2D3}"/>
    <cellStyle name="60% - Accent6 3 13 2" xfId="1520" xr:uid="{29815FB3-C95A-4AFD-A465-75C358786A39}"/>
    <cellStyle name="60% - Accent6 3 13 2 2" xfId="3474" xr:uid="{111BD216-D5ED-4CFC-9700-7223EEC56328}"/>
    <cellStyle name="60% - Accent6 3 13 2 2 2" xfId="32214" xr:uid="{D9970E67-56F9-4C70-BB1C-7DE59FB28F53}"/>
    <cellStyle name="60% - Accent6 3 13 2 3" xfId="5664" xr:uid="{7C4B0715-A23D-4780-BED6-1489CEDCD884}"/>
    <cellStyle name="60% - Accent6 3 13 2 3 2" xfId="34349" xr:uid="{7CA985C3-79A5-4C2E-B2EF-7A89AAC98AA3}"/>
    <cellStyle name="60% - Accent6 3 13 2 4" xfId="11376" xr:uid="{A533D738-F11B-4EFC-B369-D7DC68B04C73}"/>
    <cellStyle name="60% - Accent6 3 13 2 4 2" xfId="40054" xr:uid="{B08701B3-6C8A-4972-A883-700AAF418B50}"/>
    <cellStyle name="60% - Accent6 3 13 2 5" xfId="20229" xr:uid="{4AF77ABB-8CE7-4A74-A540-8A59B63F8FCB}"/>
    <cellStyle name="60% - Accent6 3 13 2 5 2" xfId="48906" xr:uid="{E80937E5-907F-4A74-8499-D52E09E23C0A}"/>
    <cellStyle name="60% - Accent6 3 13 2 6" xfId="30421" xr:uid="{19E1DFDF-60DB-415E-976E-BAF7E3112373}"/>
    <cellStyle name="60% - Accent6 3 13 3" xfId="1859" xr:uid="{F474F190-9AE3-48C5-9000-0F4B21B017E4}"/>
    <cellStyle name="60% - Accent6 3 13 3 2" xfId="3813" xr:uid="{8DF3C7A0-91E9-4E3C-987C-A127A8F13453}"/>
    <cellStyle name="60% - Accent6 3 13 3 2 2" xfId="32553" xr:uid="{B0311453-72CF-4C9A-891F-BB1E87160638}"/>
    <cellStyle name="60% - Accent6 3 13 3 3" xfId="7081" xr:uid="{CECB2E5E-2FD4-4B4F-B999-58A27320028D}"/>
    <cellStyle name="60% - Accent6 3 13 3 3 2" xfId="35766" xr:uid="{DF2687B0-5269-4351-A94A-5629AD899D57}"/>
    <cellStyle name="60% - Accent6 3 13 3 4" xfId="12793" xr:uid="{01C445AE-66B9-4186-BAE6-C33E570DF900}"/>
    <cellStyle name="60% - Accent6 3 13 3 4 2" xfId="41471" xr:uid="{0B1C8027-3A9F-4FFD-AD2D-465AF8D920AE}"/>
    <cellStyle name="60% - Accent6 3 13 3 5" xfId="21646" xr:uid="{E6301A44-22D8-4E3B-AE3A-D57384F774E2}"/>
    <cellStyle name="60% - Accent6 3 13 3 5 2" xfId="50323" xr:uid="{17DE82BD-65EA-4596-AFB9-003BB007DCF4}"/>
    <cellStyle name="60% - Accent6 3 13 3 6" xfId="30760" xr:uid="{7205E237-9D80-4CC5-B2ED-CD5304E90589}"/>
    <cellStyle name="60% - Accent6 3 13 4" xfId="3179" xr:uid="{424EA962-C8C1-4B04-8CEA-D926D12D7092}"/>
    <cellStyle name="60% - Accent6 3 13 4 2" xfId="8498" xr:uid="{51BDB29B-2394-4C4C-88FC-E1BA6973235B}"/>
    <cellStyle name="60% - Accent6 3 13 4 2 2" xfId="37183" xr:uid="{C088B256-1424-422A-B516-AFF547A90343}"/>
    <cellStyle name="60% - Accent6 3 13 4 3" xfId="14210" xr:uid="{98CAC703-FB16-4170-BBF3-B287978E2A7F}"/>
    <cellStyle name="60% - Accent6 3 13 4 3 2" xfId="42888" xr:uid="{0797B848-2623-427E-AD2A-566205E2580E}"/>
    <cellStyle name="60% - Accent6 3 13 4 4" xfId="23063" xr:uid="{68566220-C71F-40C7-B3C9-20F1A5AF607E}"/>
    <cellStyle name="60% - Accent6 3 13 4 4 2" xfId="51740" xr:uid="{9E60E97C-824D-4BEE-AD67-900ABB0C27AC}"/>
    <cellStyle name="60% - Accent6 3 13 4 5" xfId="31919" xr:uid="{2340FC76-4750-4004-B2F6-F8C906FC90F4}"/>
    <cellStyle name="60% - Accent6 3 13 5" xfId="4313" xr:uid="{571D0D2D-446A-4751-8A02-DDB4D8A886F6}"/>
    <cellStyle name="60% - Accent6 3 13 5 2" xfId="15725" xr:uid="{C08F60D9-9F60-44DB-824C-EF392F9EC49A}"/>
    <cellStyle name="60% - Accent6 3 13 5 2 2" xfId="44403" xr:uid="{9101C266-57AD-42C5-8068-FC8E44A8E4A5}"/>
    <cellStyle name="60% - Accent6 3 13 5 3" xfId="24578" xr:uid="{A7DB937C-8BF7-4917-B509-6647BB2E2B2D}"/>
    <cellStyle name="60% - Accent6 3 13 5 3 2" xfId="53255" xr:uid="{4989726F-E033-4645-B602-34733E7FD330}"/>
    <cellStyle name="60% - Accent6 3 13 5 4" xfId="32998" xr:uid="{A001D9BF-B82B-436D-81D7-C917278A5639}"/>
    <cellStyle name="60% - Accent6 3 13 6" xfId="17284" xr:uid="{AB396DEE-E6A9-4396-9C05-73EF3046B711}"/>
    <cellStyle name="60% - Accent6 3 13 6 2" xfId="26137" xr:uid="{41100712-95E8-4C2C-9505-399C95547690}"/>
    <cellStyle name="60% - Accent6 3 13 6 2 2" xfId="54814" xr:uid="{9B1428A0-88D4-445B-B55A-D0408A5D31A6}"/>
    <cellStyle name="60% - Accent6 3 13 6 3" xfId="45962" xr:uid="{C59A1B77-E4EE-403A-B779-1BC81750BB79}"/>
    <cellStyle name="60% - Accent6 3 13 7" xfId="10025" xr:uid="{AD9128A3-D9A3-4FD9-B657-FBD46C34AEBB}"/>
    <cellStyle name="60% - Accent6 3 13 7 2" xfId="27730" xr:uid="{CB412D57-6ECF-4352-8017-A3365B7F2138}"/>
    <cellStyle name="60% - Accent6 3 13 7 2 2" xfId="56407" xr:uid="{6A733A54-F8B6-4F53-B21C-91EAA93AB9D9}"/>
    <cellStyle name="60% - Accent6 3 13 7 3" xfId="38703" xr:uid="{11B83AAF-9184-41C1-B231-50652AFE1DEA}"/>
    <cellStyle name="60% - Accent6 3 13 8" xfId="18878" xr:uid="{165907EE-56B9-44C7-A6F1-A5B65052D6D5}"/>
    <cellStyle name="60% - Accent6 3 13 8 2" xfId="47555" xr:uid="{931BF262-0DA2-4D7B-B47C-28F3D89ADB71}"/>
    <cellStyle name="60% - Accent6 3 13 9" xfId="30126" xr:uid="{B7F3D0AC-B7AC-4ACC-8FEA-16F8BACA2EC9}"/>
    <cellStyle name="60% - Accent6 3 14" xfId="1542" xr:uid="{4D09D9E2-D2A7-4FF3-A45F-CCA6D65EA08B}"/>
    <cellStyle name="60% - Accent6 3 14 2" xfId="1881" xr:uid="{6E444FB5-3B44-4709-B9BB-0F837E1FB7FE}"/>
    <cellStyle name="60% - Accent6 3 14 2 2" xfId="3835" xr:uid="{46ACC303-916A-409A-B252-16B91D43DFE3}"/>
    <cellStyle name="60% - Accent6 3 14 2 2 2" xfId="32575" xr:uid="{A927642A-D166-4B40-8100-9D498511D338}"/>
    <cellStyle name="60% - Accent6 3 14 2 3" xfId="5686" xr:uid="{2AFE7E8A-4D0A-428A-A623-C98D631212C1}"/>
    <cellStyle name="60% - Accent6 3 14 2 3 2" xfId="34371" xr:uid="{F5453D69-A9AA-43E2-B9F4-804425382D38}"/>
    <cellStyle name="60% - Accent6 3 14 2 4" xfId="11398" xr:uid="{731AC8BB-6326-454E-87EA-DF7052EB115E}"/>
    <cellStyle name="60% - Accent6 3 14 2 4 2" xfId="40076" xr:uid="{15B35F25-3D5F-48C9-91E7-CADA6631A88B}"/>
    <cellStyle name="60% - Accent6 3 14 2 5" xfId="20251" xr:uid="{B07F7056-3463-4106-860D-6486EE49C2A4}"/>
    <cellStyle name="60% - Accent6 3 14 2 5 2" xfId="48928" xr:uid="{E69C2905-40F6-4AA0-9628-B962D335EDE2}"/>
    <cellStyle name="60% - Accent6 3 14 2 6" xfId="30782" xr:uid="{FE3265D8-AC55-452A-9397-7A875624DAE7}"/>
    <cellStyle name="60% - Accent6 3 14 3" xfId="3496" xr:uid="{EB4B282F-8B09-4816-A497-F73A96CF9A50}"/>
    <cellStyle name="60% - Accent6 3 14 3 2" xfId="7103" xr:uid="{BFEEA796-A1CB-48AB-8F72-AD9CA1873841}"/>
    <cellStyle name="60% - Accent6 3 14 3 2 2" xfId="35788" xr:uid="{06BCFC30-483D-4224-8AD0-A965B72689BB}"/>
    <cellStyle name="60% - Accent6 3 14 3 3" xfId="12815" xr:uid="{17206331-7BFE-42A0-AE9A-1F2FACBFAE96}"/>
    <cellStyle name="60% - Accent6 3 14 3 3 2" xfId="41493" xr:uid="{65574F1E-931C-42B5-88CE-CDE77BA5C4CE}"/>
    <cellStyle name="60% - Accent6 3 14 3 4" xfId="21668" xr:uid="{279E7C50-817B-4B7E-AA37-49C0CED84928}"/>
    <cellStyle name="60% - Accent6 3 14 3 4 2" xfId="50345" xr:uid="{210E1F60-C676-4A48-AD13-65DEAB098672}"/>
    <cellStyle name="60% - Accent6 3 14 3 5" xfId="32236" xr:uid="{65CB3B13-E73A-4D05-BF83-56B1A6A319CE}"/>
    <cellStyle name="60% - Accent6 3 14 4" xfId="8520" xr:uid="{EC498963-86FB-46A9-B61A-187BA1B3C471}"/>
    <cellStyle name="60% - Accent6 3 14 4 2" xfId="14232" xr:uid="{1A339FBF-E98E-4E13-911F-9803C8A01384}"/>
    <cellStyle name="60% - Accent6 3 14 4 2 2" xfId="42910" xr:uid="{B5299653-66D5-479A-8450-C59B55C214F6}"/>
    <cellStyle name="60% - Accent6 3 14 4 3" xfId="23085" xr:uid="{17C0F90F-CC06-455A-8D5A-2B4ED6423E44}"/>
    <cellStyle name="60% - Accent6 3 14 4 3 2" xfId="51762" xr:uid="{CC91A819-F9EE-4168-ABE0-24C9DC6A2BA8}"/>
    <cellStyle name="60% - Accent6 3 14 4 4" xfId="37205" xr:uid="{58889758-76B9-4529-A0AA-D2C1CB427843}"/>
    <cellStyle name="60% - Accent6 3 14 5" xfId="4335" xr:uid="{7D4289DC-E6F0-4813-89FF-44921F8C93A7}"/>
    <cellStyle name="60% - Accent6 3 14 5 2" xfId="15747" xr:uid="{1B0A6096-9CC2-40C8-AA0D-FF6611780984}"/>
    <cellStyle name="60% - Accent6 3 14 5 2 2" xfId="44425" xr:uid="{823F0865-15D5-4457-BC6A-327095FA8EDF}"/>
    <cellStyle name="60% - Accent6 3 14 5 3" xfId="24600" xr:uid="{1D34E671-332A-4328-9484-3B3A9A01DB8E}"/>
    <cellStyle name="60% - Accent6 3 14 5 3 2" xfId="53277" xr:uid="{8817DFD2-30EB-4539-BA63-7D89A8EF4BCC}"/>
    <cellStyle name="60% - Accent6 3 14 5 4" xfId="33020" xr:uid="{CACAB993-1220-41E0-BE76-001D473034C4}"/>
    <cellStyle name="60% - Accent6 3 14 6" xfId="17306" xr:uid="{C8671FCD-E962-487D-9A8E-0A6031E7E1CD}"/>
    <cellStyle name="60% - Accent6 3 14 6 2" xfId="26159" xr:uid="{160A0BA3-3E89-45F1-8293-F87A18099296}"/>
    <cellStyle name="60% - Accent6 3 14 6 2 2" xfId="54836" xr:uid="{1B76525C-6AB7-4C11-9A8F-51BEC16E3316}"/>
    <cellStyle name="60% - Accent6 3 14 6 3" xfId="45984" xr:uid="{A6B4DA2E-A85E-498C-9A9C-12CDA610B965}"/>
    <cellStyle name="60% - Accent6 3 14 7" xfId="10047" xr:uid="{E1A621BF-722D-4418-99E4-E29B6EADE498}"/>
    <cellStyle name="60% - Accent6 3 14 7 2" xfId="27752" xr:uid="{CCDF2FBB-49E5-4F09-B67D-1003A4F5E391}"/>
    <cellStyle name="60% - Accent6 3 14 7 2 2" xfId="56429" xr:uid="{E4B9C50B-BC23-4588-816D-C27FD5DD6373}"/>
    <cellStyle name="60% - Accent6 3 14 7 3" xfId="38725" xr:uid="{CDA2A1F9-B1BC-4226-AB8B-06F60BC939A2}"/>
    <cellStyle name="60% - Accent6 3 14 8" xfId="18900" xr:uid="{3124504A-4D21-4269-B700-491109CE9B68}"/>
    <cellStyle name="60% - Accent6 3 14 8 2" xfId="47577" xr:uid="{63C4EB3F-5A63-4A14-BF83-D1816DD35A98}"/>
    <cellStyle name="60% - Accent6 3 14 9" xfId="30443" xr:uid="{BBA58F8D-68CF-4335-AB8D-D913441BA573}"/>
    <cellStyle name="60% - Accent6 3 15" xfId="1564" xr:uid="{5CFE972E-66E0-4282-8829-19C36136F73D}"/>
    <cellStyle name="60% - Accent6 3 15 2" xfId="1903" xr:uid="{CBDAA7BA-2692-4080-BCC7-D8967A074BD1}"/>
    <cellStyle name="60% - Accent6 3 15 2 2" xfId="3857" xr:uid="{7D706B23-6C89-43B3-8471-110180A5C962}"/>
    <cellStyle name="60% - Accent6 3 15 2 2 2" xfId="32597" xr:uid="{F1CBAA95-F7F8-44E0-84B9-8C38EDFEA827}"/>
    <cellStyle name="60% - Accent6 3 15 2 3" xfId="5708" xr:uid="{CFB95B2D-5B56-4841-A07B-83D3A873E531}"/>
    <cellStyle name="60% - Accent6 3 15 2 3 2" xfId="34393" xr:uid="{66900B7A-0FC8-45F1-AD71-23915ACF32DD}"/>
    <cellStyle name="60% - Accent6 3 15 2 4" xfId="11420" xr:uid="{C13A2C05-D9EE-4ED0-BDAD-D2E0AA0475BB}"/>
    <cellStyle name="60% - Accent6 3 15 2 4 2" xfId="40098" xr:uid="{3E1FC43D-329F-410C-B4AE-72CE89B98EE2}"/>
    <cellStyle name="60% - Accent6 3 15 2 5" xfId="20273" xr:uid="{C5B8DC04-2B75-44D1-988A-CACBFE8FFB80}"/>
    <cellStyle name="60% - Accent6 3 15 2 5 2" xfId="48950" xr:uid="{C25D3183-134B-4154-96F9-6298267EE760}"/>
    <cellStyle name="60% - Accent6 3 15 2 6" xfId="30804" xr:uid="{BD46FA27-5707-4D9B-A840-A8D0F496B0D5}"/>
    <cellStyle name="60% - Accent6 3 15 3" xfId="3518" xr:uid="{31392475-A559-4232-8E16-C9E270200442}"/>
    <cellStyle name="60% - Accent6 3 15 3 2" xfId="7125" xr:uid="{18912642-B489-49E4-B6A6-D1D7A2D209F6}"/>
    <cellStyle name="60% - Accent6 3 15 3 2 2" xfId="35810" xr:uid="{1EE89DBF-ED3F-4A24-83C7-5A484E03CC79}"/>
    <cellStyle name="60% - Accent6 3 15 3 3" xfId="12837" xr:uid="{D4F8098B-B18E-44D4-B72D-5C1143A28C92}"/>
    <cellStyle name="60% - Accent6 3 15 3 3 2" xfId="41515" xr:uid="{39FEC9F2-E65D-4ED2-937C-16EFA612F8C7}"/>
    <cellStyle name="60% - Accent6 3 15 3 4" xfId="21690" xr:uid="{29AD35D0-CC6F-4994-AD5C-D673BEA87D84}"/>
    <cellStyle name="60% - Accent6 3 15 3 4 2" xfId="50367" xr:uid="{C5B09F49-4773-4E7D-9458-5E8EBAFE343E}"/>
    <cellStyle name="60% - Accent6 3 15 3 5" xfId="32258" xr:uid="{2D6DD668-2555-4EAE-AE47-1291B3E3ED77}"/>
    <cellStyle name="60% - Accent6 3 15 4" xfId="8542" xr:uid="{C2AE2EB4-A3EF-407C-AA28-DA0B14A5C8D9}"/>
    <cellStyle name="60% - Accent6 3 15 4 2" xfId="14254" xr:uid="{FB75163A-A066-4D11-8D03-DE561CCDB0D3}"/>
    <cellStyle name="60% - Accent6 3 15 4 2 2" xfId="42932" xr:uid="{6135BFFE-DF5A-442F-9CF1-B8A80B17D309}"/>
    <cellStyle name="60% - Accent6 3 15 4 3" xfId="23107" xr:uid="{48D13E16-7B1D-42DA-88E1-0E68D29EF899}"/>
    <cellStyle name="60% - Accent6 3 15 4 3 2" xfId="51784" xr:uid="{1C8B8A4F-552C-413E-B68B-CA4F52636A1C}"/>
    <cellStyle name="60% - Accent6 3 15 4 4" xfId="37227" xr:uid="{4FB12214-8ACB-44C2-8E5F-3D63627A6646}"/>
    <cellStyle name="60% - Accent6 3 15 5" xfId="4357" xr:uid="{AC0E0C19-9E52-46D4-B542-F4B08BE37A92}"/>
    <cellStyle name="60% - Accent6 3 15 5 2" xfId="15769" xr:uid="{99A3B59F-863F-4FF1-B9EF-A455B4AFE010}"/>
    <cellStyle name="60% - Accent6 3 15 5 2 2" xfId="44447" xr:uid="{6036939B-8064-4E43-9594-6154F5E6AE12}"/>
    <cellStyle name="60% - Accent6 3 15 5 3" xfId="24622" xr:uid="{E505C5D8-58B3-43A3-A568-FC3660B5B6D7}"/>
    <cellStyle name="60% - Accent6 3 15 5 3 2" xfId="53299" xr:uid="{0B3407D9-D61D-49A4-8ABE-7B5094A4C2F3}"/>
    <cellStyle name="60% - Accent6 3 15 5 4" xfId="33042" xr:uid="{5F4AA83D-B03B-475A-95A6-6BE808307BF6}"/>
    <cellStyle name="60% - Accent6 3 15 6" xfId="17328" xr:uid="{1DFB6D1C-C528-46AA-A3D4-141900DE182D}"/>
    <cellStyle name="60% - Accent6 3 15 6 2" xfId="26181" xr:uid="{67D67F00-5683-47B4-8AEA-A0F8F2309AD9}"/>
    <cellStyle name="60% - Accent6 3 15 6 2 2" xfId="54858" xr:uid="{E2E6C184-7EBB-4AC1-8507-69B225B93CB0}"/>
    <cellStyle name="60% - Accent6 3 15 6 3" xfId="46006" xr:uid="{A39E4E38-825F-4678-B130-FF1EB084D174}"/>
    <cellStyle name="60% - Accent6 3 15 7" xfId="10069" xr:uid="{45F06352-5E83-4989-8F82-BBF6704EB278}"/>
    <cellStyle name="60% - Accent6 3 15 7 2" xfId="27774" xr:uid="{FFA4E2ED-E466-478A-B63F-B40280F43D19}"/>
    <cellStyle name="60% - Accent6 3 15 7 2 2" xfId="56451" xr:uid="{352CC263-0F45-46CE-B95A-1591AD329FFC}"/>
    <cellStyle name="60% - Accent6 3 15 7 3" xfId="38747" xr:uid="{60FC59CC-E596-4327-8E6B-B173DCDD0E78}"/>
    <cellStyle name="60% - Accent6 3 15 8" xfId="18922" xr:uid="{9A71C1BC-1ADD-4BAC-BE0F-F41410E572F2}"/>
    <cellStyle name="60% - Accent6 3 15 8 2" xfId="47599" xr:uid="{1D7B762E-A846-47F6-BC80-95321709DBB4}"/>
    <cellStyle name="60% - Accent6 3 15 9" xfId="30465" xr:uid="{B4FF357E-6C99-48C4-AC7A-079D670B259D}"/>
    <cellStyle name="60% - Accent6 3 16" xfId="1925" xr:uid="{6FBADFCA-B598-4004-BF64-0C3DE8BC6B1C}"/>
    <cellStyle name="60% - Accent6 3 16 2" xfId="3879" xr:uid="{7D0056A7-8787-4476-AB75-4828B4C3188C}"/>
    <cellStyle name="60% - Accent6 3 16 2 2" xfId="5730" xr:uid="{6CD24139-4694-48FE-B56E-CAC736D9CFD1}"/>
    <cellStyle name="60% - Accent6 3 16 2 2 2" xfId="34415" xr:uid="{18F3557F-0CB8-4615-8557-7AD1E046180E}"/>
    <cellStyle name="60% - Accent6 3 16 2 3" xfId="11442" xr:uid="{D39D5CFB-A5B2-43F1-86C8-5E654BEC20ED}"/>
    <cellStyle name="60% - Accent6 3 16 2 3 2" xfId="40120" xr:uid="{8AF7B920-7E89-4D47-9357-490A3FFA59CA}"/>
    <cellStyle name="60% - Accent6 3 16 2 4" xfId="20295" xr:uid="{74EC689E-F871-469C-975F-3FFBD881100F}"/>
    <cellStyle name="60% - Accent6 3 16 2 4 2" xfId="48972" xr:uid="{77762F20-2E23-4C08-A3F8-48767A323F28}"/>
    <cellStyle name="60% - Accent6 3 16 2 5" xfId="32619" xr:uid="{333CBAE6-F808-4FDB-8C3C-7D4F30B0FF28}"/>
    <cellStyle name="60% - Accent6 3 16 3" xfId="7147" xr:uid="{CBC702CE-C4B7-40ED-A531-8A7938F565C9}"/>
    <cellStyle name="60% - Accent6 3 16 3 2" xfId="12859" xr:uid="{6A128B74-93B2-4695-B8B0-1AF5DFECB049}"/>
    <cellStyle name="60% - Accent6 3 16 3 2 2" xfId="41537" xr:uid="{78E6EBA6-2497-4516-94C2-525D4D61AB87}"/>
    <cellStyle name="60% - Accent6 3 16 3 3" xfId="21712" xr:uid="{65440A2E-F474-4D74-93A6-0ED586B9E957}"/>
    <cellStyle name="60% - Accent6 3 16 3 3 2" xfId="50389" xr:uid="{72D33258-3346-474A-8993-0C7763D93E30}"/>
    <cellStyle name="60% - Accent6 3 16 3 4" xfId="35832" xr:uid="{8E30888B-1602-4427-B383-23A37E1E305F}"/>
    <cellStyle name="60% - Accent6 3 16 4" xfId="8564" xr:uid="{4629C172-3346-4459-81D5-9356D11EEB88}"/>
    <cellStyle name="60% - Accent6 3 16 4 2" xfId="14276" xr:uid="{092ED8B7-4F91-4F03-A9E9-6A27A1CA92F3}"/>
    <cellStyle name="60% - Accent6 3 16 4 2 2" xfId="42954" xr:uid="{1C2B2EAC-0D6F-4C2E-A7A3-5680AABC067A}"/>
    <cellStyle name="60% - Accent6 3 16 4 3" xfId="23129" xr:uid="{85E374F4-5EAD-464F-841A-5587CD864C65}"/>
    <cellStyle name="60% - Accent6 3 16 4 3 2" xfId="51806" xr:uid="{F1B615D3-AE2D-4590-8CCF-E5C3A5389CEA}"/>
    <cellStyle name="60% - Accent6 3 16 4 4" xfId="37249" xr:uid="{3E0ACBEF-9A3E-4C65-B772-CB3C5E143C61}"/>
    <cellStyle name="60% - Accent6 3 16 5" xfId="4379" xr:uid="{3F15D2C4-B8B5-465D-8194-FB0A211A4F9C}"/>
    <cellStyle name="60% - Accent6 3 16 5 2" xfId="15791" xr:uid="{345C147C-25AC-432F-9343-7E855FE8EB79}"/>
    <cellStyle name="60% - Accent6 3 16 5 2 2" xfId="44469" xr:uid="{2A5AA457-89AC-44A8-BAA3-D30EFB48A717}"/>
    <cellStyle name="60% - Accent6 3 16 5 3" xfId="24644" xr:uid="{2CE8B43F-C4E2-4191-81CC-36D5F28BE15A}"/>
    <cellStyle name="60% - Accent6 3 16 5 3 2" xfId="53321" xr:uid="{80FEF711-33FE-4A9E-B877-3F8DC8A1ABF9}"/>
    <cellStyle name="60% - Accent6 3 16 5 4" xfId="33064" xr:uid="{F04F48BB-9718-45A8-AE75-19F0349517FD}"/>
    <cellStyle name="60% - Accent6 3 16 6" xfId="17350" xr:uid="{E6A3FCD5-00C4-4949-9FDF-D775D4EC30FC}"/>
    <cellStyle name="60% - Accent6 3 16 6 2" xfId="26203" xr:uid="{7653BE60-87CD-47C9-BE87-A0B172343570}"/>
    <cellStyle name="60% - Accent6 3 16 6 2 2" xfId="54880" xr:uid="{EBB8D48D-8A2A-489A-8425-C659901F67A3}"/>
    <cellStyle name="60% - Accent6 3 16 6 3" xfId="46028" xr:uid="{ABDFC360-6288-44E3-B946-66BA5DA46508}"/>
    <cellStyle name="60% - Accent6 3 16 7" xfId="10091" xr:uid="{C23E8F35-E3C4-4634-9CA0-FDA30A8D9CB9}"/>
    <cellStyle name="60% - Accent6 3 16 7 2" xfId="27796" xr:uid="{9515DE3A-11DB-439C-93DB-9F1BAB7C7D94}"/>
    <cellStyle name="60% - Accent6 3 16 7 2 2" xfId="56473" xr:uid="{6C7DD469-0CB5-4477-B28F-1F526D9A87EB}"/>
    <cellStyle name="60% - Accent6 3 16 7 3" xfId="38769" xr:uid="{A04B5157-838D-4D84-A8F8-05CC6A647FD1}"/>
    <cellStyle name="60% - Accent6 3 16 8" xfId="18944" xr:uid="{A492EAFF-F685-4DE9-B372-AAE2F88AC0C1}"/>
    <cellStyle name="60% - Accent6 3 16 8 2" xfId="47621" xr:uid="{3DEE17F0-8DE6-4271-802E-54F920FBA459}"/>
    <cellStyle name="60% - Accent6 3 16 9" xfId="30826" xr:uid="{F68BFB8F-9DF1-48AB-BF47-6E35762B131D}"/>
    <cellStyle name="60% - Accent6 3 17" xfId="1947" xr:uid="{95DB6264-238F-4BCB-9E45-56E2C5BAAD78}"/>
    <cellStyle name="60% - Accent6 3 17 2" xfId="3901" xr:uid="{1504D94A-D33D-4B4A-B8B4-E5A84E2B6D39}"/>
    <cellStyle name="60% - Accent6 3 17 2 2" xfId="5752" xr:uid="{18D4C37D-DC3A-4AAB-8AC1-B6778D88B87D}"/>
    <cellStyle name="60% - Accent6 3 17 2 2 2" xfId="34437" xr:uid="{1A2ED20D-76B6-4187-A00E-5B821340A690}"/>
    <cellStyle name="60% - Accent6 3 17 2 3" xfId="11464" xr:uid="{C1804C50-AEE8-4F2A-98FF-39764E82190A}"/>
    <cellStyle name="60% - Accent6 3 17 2 3 2" xfId="40142" xr:uid="{0B31AD7D-99A4-4963-BC20-29632006D206}"/>
    <cellStyle name="60% - Accent6 3 17 2 4" xfId="20317" xr:uid="{52EE468E-AD40-47F3-BC86-88348392CA87}"/>
    <cellStyle name="60% - Accent6 3 17 2 4 2" xfId="48994" xr:uid="{1A3C462A-F519-4AA2-937D-80786E098D07}"/>
    <cellStyle name="60% - Accent6 3 17 2 5" xfId="32641" xr:uid="{FE14ABB1-B24B-4C46-9975-0DC9559AF228}"/>
    <cellStyle name="60% - Accent6 3 17 3" xfId="7169" xr:uid="{89C96820-616E-464E-BDD1-26710CCA2E68}"/>
    <cellStyle name="60% - Accent6 3 17 3 2" xfId="12881" xr:uid="{AA4A62BD-4989-406B-94B4-9C54705733B6}"/>
    <cellStyle name="60% - Accent6 3 17 3 2 2" xfId="41559" xr:uid="{126F9633-854F-4F51-B65F-1B81D30C1AC9}"/>
    <cellStyle name="60% - Accent6 3 17 3 3" xfId="21734" xr:uid="{6E528B05-8877-4204-80EF-97ECAF6176CA}"/>
    <cellStyle name="60% - Accent6 3 17 3 3 2" xfId="50411" xr:uid="{0F503AF0-9727-4559-A626-3E8E4F4BF320}"/>
    <cellStyle name="60% - Accent6 3 17 3 4" xfId="35854" xr:uid="{3DCCFABC-14A2-4968-BE2A-158378F18045}"/>
    <cellStyle name="60% - Accent6 3 17 4" xfId="8586" xr:uid="{3591F2B8-3F7E-4463-ACA7-B0123F72BAB3}"/>
    <cellStyle name="60% - Accent6 3 17 4 2" xfId="14298" xr:uid="{94FAAED2-4CF7-440C-A134-FBBB4486B6A8}"/>
    <cellStyle name="60% - Accent6 3 17 4 2 2" xfId="42976" xr:uid="{9FC0F1AC-28B1-4250-808D-D319ACDB6782}"/>
    <cellStyle name="60% - Accent6 3 17 4 3" xfId="23151" xr:uid="{09033A10-D195-439B-A36A-9103CEDF88DB}"/>
    <cellStyle name="60% - Accent6 3 17 4 3 2" xfId="51828" xr:uid="{BB6FB4DF-89BF-49AB-96C7-1DB11CAA7372}"/>
    <cellStyle name="60% - Accent6 3 17 4 4" xfId="37271" xr:uid="{C942D657-72EA-427E-ABE2-9F94D89BDF5B}"/>
    <cellStyle name="60% - Accent6 3 17 5" xfId="4401" xr:uid="{A59554D6-805F-4D05-8E18-E11923DBEFF1}"/>
    <cellStyle name="60% - Accent6 3 17 5 2" xfId="15813" xr:uid="{934D1E8B-C1BA-4397-AEBA-6052DC4AB94F}"/>
    <cellStyle name="60% - Accent6 3 17 5 2 2" xfId="44491" xr:uid="{B98DDFD5-4162-4705-92A6-6A8102BB0F6A}"/>
    <cellStyle name="60% - Accent6 3 17 5 3" xfId="24666" xr:uid="{F3DE6510-A4D8-4B4C-8B3E-B7C1412246FF}"/>
    <cellStyle name="60% - Accent6 3 17 5 3 2" xfId="53343" xr:uid="{9173EB8F-58FA-4CB9-8BBE-F3914A069FF4}"/>
    <cellStyle name="60% - Accent6 3 17 5 4" xfId="33086" xr:uid="{3E319E40-9DC5-4162-9C87-BE8D7626BD2B}"/>
    <cellStyle name="60% - Accent6 3 17 6" xfId="17372" xr:uid="{C5225C4D-0465-4BC5-A74C-E2712C2932D0}"/>
    <cellStyle name="60% - Accent6 3 17 6 2" xfId="26225" xr:uid="{3BC978D0-30A2-42CB-971B-2873CB451251}"/>
    <cellStyle name="60% - Accent6 3 17 6 2 2" xfId="54902" xr:uid="{C195B7AC-3FAF-4778-9ECF-5DFA7AC9A36A}"/>
    <cellStyle name="60% - Accent6 3 17 6 3" xfId="46050" xr:uid="{997985DE-589A-423A-947C-31516F81F051}"/>
    <cellStyle name="60% - Accent6 3 17 7" xfId="10113" xr:uid="{AF4797C2-C7EF-4331-9E59-44270612D317}"/>
    <cellStyle name="60% - Accent6 3 17 7 2" xfId="27818" xr:uid="{6BEF3DBE-DE1D-4DA3-96DB-B9D7027F8F78}"/>
    <cellStyle name="60% - Accent6 3 17 7 2 2" xfId="56495" xr:uid="{03E98DA1-7021-41C6-8DBA-276124F67F4B}"/>
    <cellStyle name="60% - Accent6 3 17 7 3" xfId="38791" xr:uid="{95142011-7EDC-46EF-90F8-1BD4CA44EB42}"/>
    <cellStyle name="60% - Accent6 3 17 8" xfId="18966" xr:uid="{4F4C19B9-C426-4C5E-9BE5-950574AB9CA2}"/>
    <cellStyle name="60% - Accent6 3 17 8 2" xfId="47643" xr:uid="{F0E98657-D39A-4E43-9C05-67EC9C2DF0F4}"/>
    <cellStyle name="60% - Accent6 3 17 9" xfId="30848" xr:uid="{395587AE-0D19-43A5-9372-A53FA4B38D82}"/>
    <cellStyle name="60% - Accent6 3 18" xfId="1970" xr:uid="{5A88C66B-63B6-40A4-BC33-F135ADC9F7B2}"/>
    <cellStyle name="60% - Accent6 3 18 2" xfId="3923" xr:uid="{0AF99357-B88E-41A3-B2B5-FFC1F445E222}"/>
    <cellStyle name="60% - Accent6 3 18 2 2" xfId="5774" xr:uid="{E85714D4-1DDA-4B89-B3FC-BB41073F6CB4}"/>
    <cellStyle name="60% - Accent6 3 18 2 2 2" xfId="34459" xr:uid="{D59577F9-9F1A-4311-A632-F8600CA3B72E}"/>
    <cellStyle name="60% - Accent6 3 18 2 3" xfId="11486" xr:uid="{658A2F94-349D-49BF-92D1-D8CACE48692C}"/>
    <cellStyle name="60% - Accent6 3 18 2 3 2" xfId="40164" xr:uid="{B0CC029F-70B4-4B14-821C-75AB6C7B300B}"/>
    <cellStyle name="60% - Accent6 3 18 2 4" xfId="20339" xr:uid="{015BA858-A288-4092-A446-C51594391220}"/>
    <cellStyle name="60% - Accent6 3 18 2 4 2" xfId="49016" xr:uid="{CE3138BF-B9CB-4A59-8DE9-8C263FD6D4A8}"/>
    <cellStyle name="60% - Accent6 3 18 2 5" xfId="32663" xr:uid="{898D5B31-E954-486B-A3F7-7D757108AF6C}"/>
    <cellStyle name="60% - Accent6 3 18 3" xfId="7191" xr:uid="{2F4E376A-16F9-49FD-8623-8FAEE38738A2}"/>
    <cellStyle name="60% - Accent6 3 18 3 2" xfId="12903" xr:uid="{95FD51C1-B4C8-4DCF-8ED1-BF683F40B5AC}"/>
    <cellStyle name="60% - Accent6 3 18 3 2 2" xfId="41581" xr:uid="{C98E6B8B-8331-4A8C-8071-9F8223784073}"/>
    <cellStyle name="60% - Accent6 3 18 3 3" xfId="21756" xr:uid="{2DE26A3C-CD4D-468F-B81D-3A0FABB6D7EF}"/>
    <cellStyle name="60% - Accent6 3 18 3 3 2" xfId="50433" xr:uid="{885B91E1-1E10-4801-B42A-F4CBEAA07C1B}"/>
    <cellStyle name="60% - Accent6 3 18 3 4" xfId="35876" xr:uid="{92715967-BE73-4581-9BE1-2D0F6BAA54A5}"/>
    <cellStyle name="60% - Accent6 3 18 4" xfId="8608" xr:uid="{D8CD470E-F64F-4D3F-A33C-93862455E788}"/>
    <cellStyle name="60% - Accent6 3 18 4 2" xfId="14320" xr:uid="{F92375B3-9613-4DE3-AE48-B015EEE51316}"/>
    <cellStyle name="60% - Accent6 3 18 4 2 2" xfId="42998" xr:uid="{D992F12B-A839-4DFE-ABC6-2D422A419F46}"/>
    <cellStyle name="60% - Accent6 3 18 4 3" xfId="23173" xr:uid="{4D9129C6-217F-44F5-AABF-FC8F5C28C452}"/>
    <cellStyle name="60% - Accent6 3 18 4 3 2" xfId="51850" xr:uid="{582ACB4F-3272-4C41-B71F-7B1D271784C1}"/>
    <cellStyle name="60% - Accent6 3 18 4 4" xfId="37293" xr:uid="{DC22499F-BB9E-4396-A00F-6C2899E05B30}"/>
    <cellStyle name="60% - Accent6 3 18 5" xfId="4423" xr:uid="{09E159A5-DFA5-49A0-B291-E4E32B874063}"/>
    <cellStyle name="60% - Accent6 3 18 5 2" xfId="15835" xr:uid="{3523E740-55E0-4FE2-AF11-307901C357F9}"/>
    <cellStyle name="60% - Accent6 3 18 5 2 2" xfId="44513" xr:uid="{0805F7B8-2571-4572-8A87-DB5A01C1F861}"/>
    <cellStyle name="60% - Accent6 3 18 5 3" xfId="24688" xr:uid="{E7BEFF10-2E18-4251-939E-C1B673D1CDB6}"/>
    <cellStyle name="60% - Accent6 3 18 5 3 2" xfId="53365" xr:uid="{5AD69254-43C6-47F4-BD0E-98818A3C0325}"/>
    <cellStyle name="60% - Accent6 3 18 5 4" xfId="33108" xr:uid="{669CCD39-EBC0-4752-9CC9-A605A7E998C3}"/>
    <cellStyle name="60% - Accent6 3 18 6" xfId="17394" xr:uid="{AA8D6C53-407A-4AEA-B9E8-1F5F5CF1EA55}"/>
    <cellStyle name="60% - Accent6 3 18 6 2" xfId="26247" xr:uid="{6DC6C211-F678-473F-BBCE-BBA1E4D88738}"/>
    <cellStyle name="60% - Accent6 3 18 6 2 2" xfId="54924" xr:uid="{CE98BEF9-BBAD-4CB4-8719-F4084AFC4DAA}"/>
    <cellStyle name="60% - Accent6 3 18 6 3" xfId="46072" xr:uid="{8D8FEE8B-9B46-4EA5-B53B-99193A835C2E}"/>
    <cellStyle name="60% - Accent6 3 18 7" xfId="10135" xr:uid="{28A5AC4E-0430-4BBB-8FFE-912CFE10FE5D}"/>
    <cellStyle name="60% - Accent6 3 18 7 2" xfId="27840" xr:uid="{0195DC79-F299-44F0-A98B-DD3586AE8824}"/>
    <cellStyle name="60% - Accent6 3 18 7 2 2" xfId="56517" xr:uid="{7116C708-B94B-43A7-9110-F6C654ABBC35}"/>
    <cellStyle name="60% - Accent6 3 18 7 3" xfId="38813" xr:uid="{EA95755F-4F87-45C7-AA76-9A55E778D6D9}"/>
    <cellStyle name="60% - Accent6 3 18 8" xfId="18988" xr:uid="{2BD59F17-06D2-41FA-9B07-D54158C13826}"/>
    <cellStyle name="60% - Accent6 3 18 8 2" xfId="47665" xr:uid="{96A46F81-7903-4838-AF1D-33DF55C9ACEC}"/>
    <cellStyle name="60% - Accent6 3 18 9" xfId="30870" xr:uid="{315B9AE7-E0CB-454E-A76B-92E07CEA0CC2}"/>
    <cellStyle name="60% - Accent6 3 19" xfId="4445" xr:uid="{F792C527-1A40-4320-BE19-AFD60489CD56}"/>
    <cellStyle name="60% - Accent6 3 19 2" xfId="5796" xr:uid="{E9577272-50C7-4FB2-99F7-E2D75601D91B}"/>
    <cellStyle name="60% - Accent6 3 19 2 2" xfId="11508" xr:uid="{2446E32C-EDEE-4053-BA12-9D1EC9EAB2C3}"/>
    <cellStyle name="60% - Accent6 3 19 2 2 2" xfId="40186" xr:uid="{E21DE1B2-D8EF-4360-AD19-353D79807AF0}"/>
    <cellStyle name="60% - Accent6 3 19 2 3" xfId="20361" xr:uid="{E2DF54CF-DA1B-4382-8B45-244A5FC8B9B0}"/>
    <cellStyle name="60% - Accent6 3 19 2 3 2" xfId="49038" xr:uid="{5AF7BCF6-3F3D-4780-8181-81A36BDC8750}"/>
    <cellStyle name="60% - Accent6 3 19 2 4" xfId="34481" xr:uid="{E9537E8E-6431-4F51-A8C4-ED08D051807D}"/>
    <cellStyle name="60% - Accent6 3 19 3" xfId="7213" xr:uid="{4942C395-C992-493A-BB28-22CFFA72EDC2}"/>
    <cellStyle name="60% - Accent6 3 19 3 2" xfId="12925" xr:uid="{F0A8D660-3456-4884-909A-9B1B7940278F}"/>
    <cellStyle name="60% - Accent6 3 19 3 2 2" xfId="41603" xr:uid="{08EC1744-C7F1-455E-B57D-6884C622E4AA}"/>
    <cellStyle name="60% - Accent6 3 19 3 3" xfId="21778" xr:uid="{EA4E41DE-DD6E-4CC9-85B7-E38B8A84A6F8}"/>
    <cellStyle name="60% - Accent6 3 19 3 3 2" xfId="50455" xr:uid="{670780DE-7A81-4849-AB98-160457C76541}"/>
    <cellStyle name="60% - Accent6 3 19 3 4" xfId="35898" xr:uid="{5C2AA4EC-F60B-4A3D-A8CF-04D17C6D9973}"/>
    <cellStyle name="60% - Accent6 3 19 4" xfId="8630" xr:uid="{1B17D776-2F32-4F05-BF0B-860152CE0030}"/>
    <cellStyle name="60% - Accent6 3 19 4 2" xfId="14342" xr:uid="{FCEF6D25-2C05-4585-A25E-2BB9FCB8F9DB}"/>
    <cellStyle name="60% - Accent6 3 19 4 2 2" xfId="43020" xr:uid="{E27228B9-8424-4331-BB85-88409079A784}"/>
    <cellStyle name="60% - Accent6 3 19 4 3" xfId="23195" xr:uid="{FA88BB63-40CF-4F16-A13B-DC89BF88DEF3}"/>
    <cellStyle name="60% - Accent6 3 19 4 3 2" xfId="51872" xr:uid="{ED754F03-8752-450C-987F-2ACD4F8013BA}"/>
    <cellStyle name="60% - Accent6 3 19 4 4" xfId="37315" xr:uid="{345ECD4C-8AEF-40C3-A428-0575B7DEBD6B}"/>
    <cellStyle name="60% - Accent6 3 19 5" xfId="15857" xr:uid="{92189435-E7C6-4760-BFF5-BD794BEB6D91}"/>
    <cellStyle name="60% - Accent6 3 19 5 2" xfId="24710" xr:uid="{F721590B-A3E5-4D1F-8601-35345B53F7CD}"/>
    <cellStyle name="60% - Accent6 3 19 5 2 2" xfId="53387" xr:uid="{C8A12D9B-B26D-40B5-9BB8-01CE0DE152BA}"/>
    <cellStyle name="60% - Accent6 3 19 5 3" xfId="44535" xr:uid="{06D9C7E1-31B8-45F3-8C5C-D36C70631B73}"/>
    <cellStyle name="60% - Accent6 3 19 6" xfId="17416" xr:uid="{B1835676-DCED-4C7A-B6EC-D4E8061076EE}"/>
    <cellStyle name="60% - Accent6 3 19 6 2" xfId="26269" xr:uid="{75C7338E-1A2A-4EF7-906A-EA2C95B65656}"/>
    <cellStyle name="60% - Accent6 3 19 6 2 2" xfId="54946" xr:uid="{53929A8A-72D9-4195-88CB-66800FE24A69}"/>
    <cellStyle name="60% - Accent6 3 19 6 3" xfId="46094" xr:uid="{2A24F74C-B9C5-4687-BBCB-5CE5D1688650}"/>
    <cellStyle name="60% - Accent6 3 19 7" xfId="10157" xr:uid="{0D99719E-DF88-4650-80FB-DFD43A5EB9EE}"/>
    <cellStyle name="60% - Accent6 3 19 7 2" xfId="27862" xr:uid="{68DD5BD1-18B4-42CF-897F-2763DD3C6A41}"/>
    <cellStyle name="60% - Accent6 3 19 7 2 2" xfId="56539" xr:uid="{97E915BF-B5DB-485D-8917-E986CE5F3130}"/>
    <cellStyle name="60% - Accent6 3 19 7 3" xfId="38835" xr:uid="{FC1BBC5B-B43A-4621-AF3E-771ED0F6DD25}"/>
    <cellStyle name="60% - Accent6 3 19 8" xfId="19010" xr:uid="{E0F765B4-C0C2-4352-8590-3701FA386C32}"/>
    <cellStyle name="60% - Accent6 3 19 8 2" xfId="47687" xr:uid="{BB79717B-952C-4A79-BA6A-8B6BF0EFBA69}"/>
    <cellStyle name="60% - Accent6 3 19 9" xfId="33130" xr:uid="{6B290C9E-5E53-4552-8CE8-B74020D3EA7C}"/>
    <cellStyle name="60% - Accent6 3 2" xfId="266" xr:uid="{443B5E2F-28DD-42AE-84FB-C77390803D5E}"/>
    <cellStyle name="60% - Accent6 3 2 10" xfId="4071" xr:uid="{55CB57C3-374E-4033-9BB3-61900B989705}"/>
    <cellStyle name="60% - Accent6 3 2 10 2" xfId="32756" xr:uid="{C645C177-9D19-401F-8709-1B7FCB687B0E}"/>
    <cellStyle name="60% - Accent6 3 2 11" xfId="9783" xr:uid="{38901183-276B-4092-BC58-32E0356F67FC}"/>
    <cellStyle name="60% - Accent6 3 2 11 2" xfId="38461" xr:uid="{28EB417F-68DF-4ACF-AF0C-0B21345AA3DE}"/>
    <cellStyle name="60% - Accent6 3 2 12" xfId="18636" xr:uid="{8673B1D3-EBF0-43E0-ACA6-D40180C2EACD}"/>
    <cellStyle name="60% - Accent6 3 2 12 2" xfId="47313" xr:uid="{1BD9D76E-0A84-4DCE-8066-8C879148025C}"/>
    <cellStyle name="60% - Accent6 3 2 13" xfId="29181" xr:uid="{B84FF0C5-265A-4726-959C-CA95C1337254}"/>
    <cellStyle name="60% - Accent6 3 2 2" xfId="341" xr:uid="{0C5B4577-F29F-4979-B95C-B3D1FA9E45D8}"/>
    <cellStyle name="60% - Accent6 3 2 2 2" xfId="2308" xr:uid="{26E90B39-D8BC-4AE8-B1F1-95FA75C88016}"/>
    <cellStyle name="60% - Accent6 3 2 2 2 2" xfId="31048" xr:uid="{68D8491B-3494-4DDA-BE62-219F0947544D}"/>
    <cellStyle name="60% - Accent6 3 2 2 3" xfId="5422" xr:uid="{67B77B58-119F-42DB-8361-7C2B7309BC97}"/>
    <cellStyle name="60% - Accent6 3 2 2 3 2" xfId="34107" xr:uid="{5F7E313E-D5E4-4E10-8063-B963D2785D85}"/>
    <cellStyle name="60% - Accent6 3 2 2 4" xfId="11134" xr:uid="{139F715F-F4DC-4755-A11A-A32A5B57DC47}"/>
    <cellStyle name="60% - Accent6 3 2 2 4 2" xfId="39812" xr:uid="{1421EA42-257D-4EBB-9730-82B97021C571}"/>
    <cellStyle name="60% - Accent6 3 2 2 5" xfId="19987" xr:uid="{CF4897A4-4616-4077-A2F2-AC50D73AF7D5}"/>
    <cellStyle name="60% - Accent6 3 2 2 5 2" xfId="48664" xr:uid="{6C2B7867-7D21-4AD3-82F8-7523F7721702}"/>
    <cellStyle name="60% - Accent6 3 2 2 6" xfId="29255" xr:uid="{24DB0CC4-D8CB-4C55-B7FD-7D3B15110D88}"/>
    <cellStyle name="60% - Accent6 3 2 3" xfId="450" xr:uid="{1A664351-B369-4C3F-8F24-385305846EC6}"/>
    <cellStyle name="60% - Accent6 3 2 3 2" xfId="2404" xr:uid="{DE4C6DF7-3043-490F-BBC2-92B8DD4F368A}"/>
    <cellStyle name="60% - Accent6 3 2 3 2 2" xfId="31144" xr:uid="{BEDD227C-0F57-4119-806E-2BBC70AA9BD2}"/>
    <cellStyle name="60% - Accent6 3 2 3 3" xfId="6839" xr:uid="{10CD8B96-F426-4F66-9BED-C8D9BD3CC92D}"/>
    <cellStyle name="60% - Accent6 3 2 3 3 2" xfId="35524" xr:uid="{40F4A141-A0A8-4B92-B28B-47845E305449}"/>
    <cellStyle name="60% - Accent6 3 2 3 4" xfId="12551" xr:uid="{4919C1C9-4930-4FBC-9019-87B77D50110C}"/>
    <cellStyle name="60% - Accent6 3 2 3 4 2" xfId="41229" xr:uid="{4B627E94-CE1E-4B90-AF64-B4827778AEB2}"/>
    <cellStyle name="60% - Accent6 3 2 3 5" xfId="21404" xr:uid="{5916C6B7-0D57-4D9E-AE39-AA3D7F806EBA}"/>
    <cellStyle name="60% - Accent6 3 2 3 5 2" xfId="50081" xr:uid="{EAC21647-E995-4E4B-8F96-7394EEA70126}"/>
    <cellStyle name="60% - Accent6 3 2 3 6" xfId="29351" xr:uid="{44E2FC65-464C-4CA3-9F98-232CA82EF691}"/>
    <cellStyle name="60% - Accent6 3 2 4" xfId="569" xr:uid="{6F0C6FB0-F818-487F-B36A-5D8502259CB3}"/>
    <cellStyle name="60% - Accent6 3 2 4 2" xfId="2523" xr:uid="{E4569ACB-3CCB-4259-9E2F-6FE55CF708FF}"/>
    <cellStyle name="60% - Accent6 3 2 4 2 2" xfId="31263" xr:uid="{D56D2C6C-85E6-456C-AD28-971771F1CB29}"/>
    <cellStyle name="60% - Accent6 3 2 4 3" xfId="8256" xr:uid="{5DDA44DF-8630-439E-8727-538413D1718D}"/>
    <cellStyle name="60% - Accent6 3 2 4 3 2" xfId="36941" xr:uid="{6CC07FC8-4F03-474D-AEB1-05853B7207C0}"/>
    <cellStyle name="60% - Accent6 3 2 4 4" xfId="13968" xr:uid="{71D717CC-94D3-426E-895C-193B01BE6E46}"/>
    <cellStyle name="60% - Accent6 3 2 4 4 2" xfId="42646" xr:uid="{AB7D1BE9-EBF4-47B8-B8AC-AC2C1B02E5A7}"/>
    <cellStyle name="60% - Accent6 3 2 4 5" xfId="22821" xr:uid="{5CCA8087-A1BA-4C66-93F1-CF187A944C66}"/>
    <cellStyle name="60% - Accent6 3 2 4 5 2" xfId="51498" xr:uid="{2D59D89A-9560-4B46-8824-7F1D3BC0ED4F}"/>
    <cellStyle name="60% - Accent6 3 2 4 6" xfId="29470" xr:uid="{DDE59784-AAF6-4FD1-9ABF-CDB21230C2AB}"/>
    <cellStyle name="60% - Accent6 3 2 5" xfId="710" xr:uid="{525E4C11-9C5E-4392-A0A7-443ACCE28A39}"/>
    <cellStyle name="60% - Accent6 3 2 5 2" xfId="2664" xr:uid="{FFC40885-933B-45EE-9C1B-F51390FE5AB1}"/>
    <cellStyle name="60% - Accent6 3 2 5 2 2" xfId="31404" xr:uid="{7B039A73-70B6-4629-AEF8-FABF3E1B1928}"/>
    <cellStyle name="60% - Accent6 3 2 5 3" xfId="15483" xr:uid="{F6269910-DE2C-4BA7-B023-D0C14258A8F5}"/>
    <cellStyle name="60% - Accent6 3 2 5 3 2" xfId="44161" xr:uid="{69247496-0619-41F5-8BA8-3B20BC5526AF}"/>
    <cellStyle name="60% - Accent6 3 2 5 4" xfId="24336" xr:uid="{F3BEC28E-E78D-409B-91BD-B48FC0429B03}"/>
    <cellStyle name="60% - Accent6 3 2 5 4 2" xfId="53013" xr:uid="{EE50B8D4-52E5-4BDC-A362-55DB5C583681}"/>
    <cellStyle name="60% - Accent6 3 2 5 5" xfId="29611" xr:uid="{4CB08C31-6025-4C89-AD2A-BE57F041E779}"/>
    <cellStyle name="60% - Accent6 3 2 6" xfId="983" xr:uid="{BDECC564-B845-4B7B-AC96-84010C2F0256}"/>
    <cellStyle name="60% - Accent6 3 2 6 2" xfId="2937" xr:uid="{FBD8200E-BE44-4BEA-BD65-69255087D0C0}"/>
    <cellStyle name="60% - Accent6 3 2 6 2 2" xfId="31677" xr:uid="{15B68983-87BB-49EF-9BE3-659D9689A80B}"/>
    <cellStyle name="60% - Accent6 3 2 6 3" xfId="17042" xr:uid="{27B6EB87-CFEB-4BEA-8F6F-97EBBA99A440}"/>
    <cellStyle name="60% - Accent6 3 2 6 3 2" xfId="45720" xr:uid="{B8EC9F2F-6ADD-4E7E-99F5-6BDCF75197E1}"/>
    <cellStyle name="60% - Accent6 3 2 6 4" xfId="25895" xr:uid="{27FFF1FD-5CF9-4A15-A371-9320B3F93EFD}"/>
    <cellStyle name="60% - Accent6 3 2 6 4 2" xfId="54572" xr:uid="{ABE17AEF-E4A4-4D97-BEAA-088D9DECB371}"/>
    <cellStyle name="60% - Accent6 3 2 6 5" xfId="29884" xr:uid="{7E9E8143-C42A-4065-A8B9-A0ECC3000C6E}"/>
    <cellStyle name="60% - Accent6 3 2 7" xfId="1278" xr:uid="{F1E1CF0B-B1F2-4316-B0E9-B75B1C4E81B6}"/>
    <cellStyle name="60% - Accent6 3 2 7 2" xfId="3232" xr:uid="{779FE763-3DEF-4119-AD5D-FBDE4A8D9841}"/>
    <cellStyle name="60% - Accent6 3 2 7 2 2" xfId="31972" xr:uid="{32466DF6-1E40-45EE-8688-4318C94CE6C8}"/>
    <cellStyle name="60% - Accent6 3 2 7 3" xfId="27488" xr:uid="{06628887-F6E6-483A-B01D-FED792A97855}"/>
    <cellStyle name="60% - Accent6 3 2 7 3 2" xfId="56165" xr:uid="{F2E07D31-CBE9-4687-BA2A-700670D2FE66}"/>
    <cellStyle name="60% - Accent6 3 2 7 4" xfId="30179" xr:uid="{F446A752-EC62-4057-8326-64D743CF18A1}"/>
    <cellStyle name="60% - Accent6 3 2 8" xfId="1617" xr:uid="{D53781F4-2F41-4418-95A1-0A90B9723803}"/>
    <cellStyle name="60% - Accent6 3 2 8 2" xfId="3571" xr:uid="{5F211B6F-DFFF-42AC-AB24-A55129247ADB}"/>
    <cellStyle name="60% - Accent6 3 2 8 2 2" xfId="32311" xr:uid="{083134D8-ADEE-4746-9639-083BFF704384}"/>
    <cellStyle name="60% - Accent6 3 2 8 3" xfId="30518" xr:uid="{4088AFCE-6895-4949-88F8-BC9C703A239C}"/>
    <cellStyle name="60% - Accent6 3 2 9" xfId="2233" xr:uid="{BF628660-EC59-481F-8D0D-5FB57D4ED50C}"/>
    <cellStyle name="60% - Accent6 3 2 9 2" xfId="30973" xr:uid="{D8312C72-0F72-406E-9A23-3F813EB3F6B8}"/>
    <cellStyle name="60% - Accent6 3 20" xfId="4467" xr:uid="{C423E5D8-0A0F-426E-A9EA-F877EDF77D82}"/>
    <cellStyle name="60% - Accent6 3 20 2" xfId="5818" xr:uid="{9C792EF6-4766-4A29-83E4-E0C71504D27C}"/>
    <cellStyle name="60% - Accent6 3 20 2 2" xfId="11530" xr:uid="{1D7731F5-F81B-41BB-86E3-277DADFAC886}"/>
    <cellStyle name="60% - Accent6 3 20 2 2 2" xfId="40208" xr:uid="{C2377EF1-10DA-49B7-9C3E-818C4BF4308E}"/>
    <cellStyle name="60% - Accent6 3 20 2 3" xfId="20383" xr:uid="{CFC1788E-2416-49BF-8C4C-0D6605DF6464}"/>
    <cellStyle name="60% - Accent6 3 20 2 3 2" xfId="49060" xr:uid="{09316255-DCF4-46A1-9A17-09171A74C8FE}"/>
    <cellStyle name="60% - Accent6 3 20 2 4" xfId="34503" xr:uid="{8F52886D-BF26-4A4A-9FD9-84D1AF01FEDC}"/>
    <cellStyle name="60% - Accent6 3 20 3" xfId="7235" xr:uid="{040D623D-49B7-4290-A5B5-5E7DD85CBFFE}"/>
    <cellStyle name="60% - Accent6 3 20 3 2" xfId="12947" xr:uid="{78A6BF5B-9CB6-4C2F-A257-988925C4DD76}"/>
    <cellStyle name="60% - Accent6 3 20 3 2 2" xfId="41625" xr:uid="{AFD87244-FA05-4CEF-A088-8F88406E3D69}"/>
    <cellStyle name="60% - Accent6 3 20 3 3" xfId="21800" xr:uid="{B734FFB6-CF65-42B0-9EB7-E01296625849}"/>
    <cellStyle name="60% - Accent6 3 20 3 3 2" xfId="50477" xr:uid="{81720429-D3D4-4F94-AE49-7280B8D11FC0}"/>
    <cellStyle name="60% - Accent6 3 20 3 4" xfId="35920" xr:uid="{D6A242C7-1A5A-425E-B1B7-F0E9C4F58BC8}"/>
    <cellStyle name="60% - Accent6 3 20 4" xfId="8652" xr:uid="{C9DBE8E9-7ED7-477C-B373-9D43262B0250}"/>
    <cellStyle name="60% - Accent6 3 20 4 2" xfId="14364" xr:uid="{DBF3C133-5B49-4BBD-88C1-CA35ED0DF6C1}"/>
    <cellStyle name="60% - Accent6 3 20 4 2 2" xfId="43042" xr:uid="{C1009179-9102-463C-B4DA-D569744F7235}"/>
    <cellStyle name="60% - Accent6 3 20 4 3" xfId="23217" xr:uid="{69820349-D893-449C-8742-6A6F30EDF7D4}"/>
    <cellStyle name="60% - Accent6 3 20 4 3 2" xfId="51894" xr:uid="{DF3B7A1C-3E30-4B1D-9D4C-536CBDB37E3F}"/>
    <cellStyle name="60% - Accent6 3 20 4 4" xfId="37337" xr:uid="{67B33482-8055-4CB9-8AE3-3C0088A86C58}"/>
    <cellStyle name="60% - Accent6 3 20 5" xfId="15879" xr:uid="{9817A6FA-8D97-4C78-9301-4F653AECDEA3}"/>
    <cellStyle name="60% - Accent6 3 20 5 2" xfId="24732" xr:uid="{9FA70A06-500F-43BF-99A2-D141690E1051}"/>
    <cellStyle name="60% - Accent6 3 20 5 2 2" xfId="53409" xr:uid="{D572067E-9B9B-4C65-8780-5A46E4D30AF9}"/>
    <cellStyle name="60% - Accent6 3 20 5 3" xfId="44557" xr:uid="{E242CACD-7E14-4B09-929F-E572A470A078}"/>
    <cellStyle name="60% - Accent6 3 20 6" xfId="17438" xr:uid="{D8167941-5238-43F7-BCE9-E89DD16FE291}"/>
    <cellStyle name="60% - Accent6 3 20 6 2" xfId="26291" xr:uid="{61108469-62B8-4780-AF0C-BB03F9FB8DCB}"/>
    <cellStyle name="60% - Accent6 3 20 6 2 2" xfId="54968" xr:uid="{6F1482A7-F720-4DA9-ADE9-3BE48088F96A}"/>
    <cellStyle name="60% - Accent6 3 20 6 3" xfId="46116" xr:uid="{3C428202-9BF1-4016-A95F-A8F7757A6394}"/>
    <cellStyle name="60% - Accent6 3 20 7" xfId="10179" xr:uid="{2CFA5FBC-7205-4ABC-B2C1-C47C1D147C03}"/>
    <cellStyle name="60% - Accent6 3 20 7 2" xfId="27884" xr:uid="{1FA33D16-BF8C-44F2-9A66-81F9C17955AF}"/>
    <cellStyle name="60% - Accent6 3 20 7 2 2" xfId="56561" xr:uid="{F82BD73F-F1E8-411C-AA47-83B2592C12D5}"/>
    <cellStyle name="60% - Accent6 3 20 7 3" xfId="38857" xr:uid="{F344F72A-76F4-4253-B5AF-E4993E103A46}"/>
    <cellStyle name="60% - Accent6 3 20 8" xfId="19032" xr:uid="{F633FEB3-9F9B-45B7-A1F9-7AE9F6993F3D}"/>
    <cellStyle name="60% - Accent6 3 20 8 2" xfId="47709" xr:uid="{CECB300E-589B-4AB5-8005-08BAF10214BF}"/>
    <cellStyle name="60% - Accent6 3 20 9" xfId="33152" xr:uid="{726557D2-0190-458B-A420-8B00EE9EF387}"/>
    <cellStyle name="60% - Accent6 3 21" xfId="4489" xr:uid="{E43BF95A-6454-4EFE-AF22-E512C809D43A}"/>
    <cellStyle name="60% - Accent6 3 21 2" xfId="5840" xr:uid="{B1F7C31C-895B-488F-B44A-35F9BE030428}"/>
    <cellStyle name="60% - Accent6 3 21 2 2" xfId="11552" xr:uid="{1F3DE6EB-359B-486F-8D3F-267066073614}"/>
    <cellStyle name="60% - Accent6 3 21 2 2 2" xfId="40230" xr:uid="{0217614E-CB3B-4BDF-B167-B8C450D47861}"/>
    <cellStyle name="60% - Accent6 3 21 2 3" xfId="20405" xr:uid="{CF7B4A0A-B3E5-4F65-A149-A524B779D69F}"/>
    <cellStyle name="60% - Accent6 3 21 2 3 2" xfId="49082" xr:uid="{44719FC2-5933-4E4E-A944-6994CC321D20}"/>
    <cellStyle name="60% - Accent6 3 21 2 4" xfId="34525" xr:uid="{9179C8D9-AEB3-49D6-8B6E-60FF3D6E9F1A}"/>
    <cellStyle name="60% - Accent6 3 21 3" xfId="7257" xr:uid="{70D4E9EC-249D-48A7-BC79-D1F07BE6F650}"/>
    <cellStyle name="60% - Accent6 3 21 3 2" xfId="12969" xr:uid="{E2A8FBB9-0E02-4218-AC3A-FFED7766123E}"/>
    <cellStyle name="60% - Accent6 3 21 3 2 2" xfId="41647" xr:uid="{70CB8092-180C-4BC3-81CE-14E82A3615B6}"/>
    <cellStyle name="60% - Accent6 3 21 3 3" xfId="21822" xr:uid="{C0A99A2F-D7A2-478F-BF34-205760942660}"/>
    <cellStyle name="60% - Accent6 3 21 3 3 2" xfId="50499" xr:uid="{87FFF5A9-072D-44E6-B832-63C6E97BE623}"/>
    <cellStyle name="60% - Accent6 3 21 3 4" xfId="35942" xr:uid="{93F8EDE6-4CBF-4BF2-B22D-10A8501F9C46}"/>
    <cellStyle name="60% - Accent6 3 21 4" xfId="8674" xr:uid="{28016C81-D228-4B8C-A5F8-51DAF9D12CB8}"/>
    <cellStyle name="60% - Accent6 3 21 4 2" xfId="14386" xr:uid="{8D6E8DD6-C874-41E6-8682-7DD369F2FFAC}"/>
    <cellStyle name="60% - Accent6 3 21 4 2 2" xfId="43064" xr:uid="{2FF3179B-4B33-4B4E-B350-F65EAB46F14E}"/>
    <cellStyle name="60% - Accent6 3 21 4 3" xfId="23239" xr:uid="{749776CC-26CB-425C-8BC9-39AFB611A15E}"/>
    <cellStyle name="60% - Accent6 3 21 4 3 2" xfId="51916" xr:uid="{49DDEC39-B807-40CF-BC99-D2B28AEDB2C6}"/>
    <cellStyle name="60% - Accent6 3 21 4 4" xfId="37359" xr:uid="{98000032-F692-40CC-B5B8-50C227C82038}"/>
    <cellStyle name="60% - Accent6 3 21 5" xfId="15901" xr:uid="{4C9F3D87-124A-47B5-9BA5-9367FA88374D}"/>
    <cellStyle name="60% - Accent6 3 21 5 2" xfId="24754" xr:uid="{42974FA1-1AD7-4B47-970C-115E3E3FD9CA}"/>
    <cellStyle name="60% - Accent6 3 21 5 2 2" xfId="53431" xr:uid="{55ADA6DA-C886-4B72-933A-D73F8455B319}"/>
    <cellStyle name="60% - Accent6 3 21 5 3" xfId="44579" xr:uid="{C69263AD-4720-48D1-8DF6-3705E9230F84}"/>
    <cellStyle name="60% - Accent6 3 21 6" xfId="17460" xr:uid="{84AAC3E5-2FA3-471F-8CF1-9D15CA6E0329}"/>
    <cellStyle name="60% - Accent6 3 21 6 2" xfId="26313" xr:uid="{F2411B7C-5642-4D3E-AE90-7B21B11C8B70}"/>
    <cellStyle name="60% - Accent6 3 21 6 2 2" xfId="54990" xr:uid="{B0724EBC-7D70-4D8C-9B4F-B5A7D196E7E6}"/>
    <cellStyle name="60% - Accent6 3 21 6 3" xfId="46138" xr:uid="{9F0DBE71-9F64-48CC-A02C-746CAC788997}"/>
    <cellStyle name="60% - Accent6 3 21 7" xfId="10201" xr:uid="{F5BCD3F6-FBCE-4915-846D-80B823C3BB36}"/>
    <cellStyle name="60% - Accent6 3 21 7 2" xfId="27906" xr:uid="{38B92A21-5A0B-47EB-8E40-9EBE42D99E06}"/>
    <cellStyle name="60% - Accent6 3 21 7 2 2" xfId="56583" xr:uid="{C8B0B486-D375-4DBC-A793-E6DAA50147D8}"/>
    <cellStyle name="60% - Accent6 3 21 7 3" xfId="38879" xr:uid="{AE2563F2-2118-4023-86A4-20A6B283B6B9}"/>
    <cellStyle name="60% - Accent6 3 21 8" xfId="19054" xr:uid="{B0E4D24D-7EA9-4092-A6F3-8BD7B4C7C823}"/>
    <cellStyle name="60% - Accent6 3 21 8 2" xfId="47731" xr:uid="{4EDF0AB0-546D-447D-994D-E7A755DAE964}"/>
    <cellStyle name="60% - Accent6 3 21 9" xfId="33174" xr:uid="{09A3D66A-3730-4703-85E8-EA02358EA470}"/>
    <cellStyle name="60% - Accent6 3 22" xfId="4511" xr:uid="{B6CCF3C0-7D04-45AB-B96D-17FF42B29136}"/>
    <cellStyle name="60% - Accent6 3 22 2" xfId="5862" xr:uid="{951FDAEF-BF2D-421F-A468-9A8589C49D5D}"/>
    <cellStyle name="60% - Accent6 3 22 2 2" xfId="11574" xr:uid="{CA0C3C85-EF17-4796-8E5E-585D8A40BDEC}"/>
    <cellStyle name="60% - Accent6 3 22 2 2 2" xfId="40252" xr:uid="{70B5C0BE-FDC4-47B4-9B7B-00D7E8735D47}"/>
    <cellStyle name="60% - Accent6 3 22 2 3" xfId="20427" xr:uid="{61DB56B3-B6B3-441F-9E64-A4E9580CAF2D}"/>
    <cellStyle name="60% - Accent6 3 22 2 3 2" xfId="49104" xr:uid="{DBCCFA4B-FF86-4DDB-B165-925C8958B900}"/>
    <cellStyle name="60% - Accent6 3 22 2 4" xfId="34547" xr:uid="{BEB4B44C-4592-4389-BAD3-033D07C13E46}"/>
    <cellStyle name="60% - Accent6 3 22 3" xfId="7279" xr:uid="{84893EC2-FDFE-452C-BFFD-5E0EDA2DBB36}"/>
    <cellStyle name="60% - Accent6 3 22 3 2" xfId="12991" xr:uid="{46F7DD74-ED8D-4D1D-BD4B-25C1E13EA40B}"/>
    <cellStyle name="60% - Accent6 3 22 3 2 2" xfId="41669" xr:uid="{6BB59731-94A0-4EAA-9502-3E881B7270D8}"/>
    <cellStyle name="60% - Accent6 3 22 3 3" xfId="21844" xr:uid="{EDED3DC5-A609-42A6-A799-415557263703}"/>
    <cellStyle name="60% - Accent6 3 22 3 3 2" xfId="50521" xr:uid="{F70B8F98-99B4-4897-AF05-AE02915FC3FB}"/>
    <cellStyle name="60% - Accent6 3 22 3 4" xfId="35964" xr:uid="{FF6763FC-27CD-40A1-927D-B037D73C19FF}"/>
    <cellStyle name="60% - Accent6 3 22 4" xfId="8696" xr:uid="{1E432C85-1492-403C-A379-2F5785FD9FC7}"/>
    <cellStyle name="60% - Accent6 3 22 4 2" xfId="14408" xr:uid="{5B77F107-8209-41EB-8C2E-D311EFCBF4CA}"/>
    <cellStyle name="60% - Accent6 3 22 4 2 2" xfId="43086" xr:uid="{6EBFE8FB-9933-4580-9FC0-A9CBEA249BED}"/>
    <cellStyle name="60% - Accent6 3 22 4 3" xfId="23261" xr:uid="{F71A81AD-FAA2-4C14-BF0E-735DB6C80CDC}"/>
    <cellStyle name="60% - Accent6 3 22 4 3 2" xfId="51938" xr:uid="{679DDD95-6743-4A05-8018-D684C4EF5486}"/>
    <cellStyle name="60% - Accent6 3 22 4 4" xfId="37381" xr:uid="{F682A135-F6EF-4200-BC3D-D5A2A5DB2114}"/>
    <cellStyle name="60% - Accent6 3 22 5" xfId="15923" xr:uid="{1939C462-793E-4EC7-AC72-55874D12C196}"/>
    <cellStyle name="60% - Accent6 3 22 5 2" xfId="24776" xr:uid="{CDDDCB8D-97FF-4EF3-A3C7-EF743E34552A}"/>
    <cellStyle name="60% - Accent6 3 22 5 2 2" xfId="53453" xr:uid="{EE1E4049-3AF7-40CA-98A9-2E74AF3CEA03}"/>
    <cellStyle name="60% - Accent6 3 22 5 3" xfId="44601" xr:uid="{06A8BF05-1986-4AE8-A708-6FF1D7D4A8C6}"/>
    <cellStyle name="60% - Accent6 3 22 6" xfId="17482" xr:uid="{2DB976AD-755C-4CD7-936A-DD82E051208C}"/>
    <cellStyle name="60% - Accent6 3 22 6 2" xfId="26335" xr:uid="{2A8C7126-FE9B-439E-A5C1-4D600EA483C9}"/>
    <cellStyle name="60% - Accent6 3 22 6 2 2" xfId="55012" xr:uid="{C3306D75-FB8A-4CA9-98A9-ADDD05C15D4D}"/>
    <cellStyle name="60% - Accent6 3 22 6 3" xfId="46160" xr:uid="{A7D2E5E8-5E16-4342-A359-6133DB3E9115}"/>
    <cellStyle name="60% - Accent6 3 22 7" xfId="10223" xr:uid="{4A80BF5E-8AF2-4730-A816-9CBF64850331}"/>
    <cellStyle name="60% - Accent6 3 22 7 2" xfId="27928" xr:uid="{17D891D0-5461-4C7B-B41B-957B43F4D62A}"/>
    <cellStyle name="60% - Accent6 3 22 7 2 2" xfId="56605" xr:uid="{A9A12A62-FA28-45C1-B74F-3BF538D9B745}"/>
    <cellStyle name="60% - Accent6 3 22 7 3" xfId="38901" xr:uid="{2ABC6A7D-EF48-4F66-A998-0371E56EA889}"/>
    <cellStyle name="60% - Accent6 3 22 8" xfId="19076" xr:uid="{65F89DA3-13DB-46C8-B948-B51D623F756F}"/>
    <cellStyle name="60% - Accent6 3 22 8 2" xfId="47753" xr:uid="{2B5D9773-D5C5-4B92-8F70-6576F9ADBCDF}"/>
    <cellStyle name="60% - Accent6 3 22 9" xfId="33196" xr:uid="{DB1CB1B1-65DF-4D3F-8563-5AE336BDF3A0}"/>
    <cellStyle name="60% - Accent6 3 23" xfId="4533" xr:uid="{3BB31B41-35F1-427B-9067-44F01183200B}"/>
    <cellStyle name="60% - Accent6 3 23 2" xfId="5884" xr:uid="{D3600103-23C5-4489-95B4-482588812041}"/>
    <cellStyle name="60% - Accent6 3 23 2 2" xfId="11596" xr:uid="{3E789A73-34F0-4D31-B9D8-FDE28EA41490}"/>
    <cellStyle name="60% - Accent6 3 23 2 2 2" xfId="40274" xr:uid="{2C81C40D-BD55-4369-AE65-E2A1290B8836}"/>
    <cellStyle name="60% - Accent6 3 23 2 3" xfId="20449" xr:uid="{36E5541C-AE4F-43CC-BA68-AF9EFFF58483}"/>
    <cellStyle name="60% - Accent6 3 23 2 3 2" xfId="49126" xr:uid="{4A2A9702-6561-445D-82CE-F215903941DD}"/>
    <cellStyle name="60% - Accent6 3 23 2 4" xfId="34569" xr:uid="{9DF914A2-1B6D-43D4-BE19-90648D465CC1}"/>
    <cellStyle name="60% - Accent6 3 23 3" xfId="7301" xr:uid="{B424CA28-1447-49CF-9E63-B5ABE1D64946}"/>
    <cellStyle name="60% - Accent6 3 23 3 2" xfId="13013" xr:uid="{7CF6E537-5503-489C-A269-8A0BCC80639A}"/>
    <cellStyle name="60% - Accent6 3 23 3 2 2" xfId="41691" xr:uid="{8778B0FE-9B64-4379-ABD1-CF6F5D1822A4}"/>
    <cellStyle name="60% - Accent6 3 23 3 3" xfId="21866" xr:uid="{2F7DC253-01EE-4ECC-B32B-6D8DD3E83477}"/>
    <cellStyle name="60% - Accent6 3 23 3 3 2" xfId="50543" xr:uid="{0804C9CD-C968-4DA5-9367-BD31B2832A5E}"/>
    <cellStyle name="60% - Accent6 3 23 3 4" xfId="35986" xr:uid="{10A32588-22B7-4617-9DF2-48E538058C08}"/>
    <cellStyle name="60% - Accent6 3 23 4" xfId="8718" xr:uid="{2B93D8F5-A4EE-4595-9601-7C2CB8862643}"/>
    <cellStyle name="60% - Accent6 3 23 4 2" xfId="14430" xr:uid="{56A03CD6-6768-4D8C-BEE6-C508B33BE8AF}"/>
    <cellStyle name="60% - Accent6 3 23 4 2 2" xfId="43108" xr:uid="{32083CE7-47E2-4C16-951A-9C8A2CA53CC8}"/>
    <cellStyle name="60% - Accent6 3 23 4 3" xfId="23283" xr:uid="{1AAB194D-0235-4314-9245-A3B96F5A3278}"/>
    <cellStyle name="60% - Accent6 3 23 4 3 2" xfId="51960" xr:uid="{9954713C-162E-48C6-82F3-AF56F5BA48FC}"/>
    <cellStyle name="60% - Accent6 3 23 4 4" xfId="37403" xr:uid="{4ADC5450-266D-45B6-B1B9-7B035D26483E}"/>
    <cellStyle name="60% - Accent6 3 23 5" xfId="15945" xr:uid="{2F889FAD-3167-4F7B-B3AA-34CF7DFFD091}"/>
    <cellStyle name="60% - Accent6 3 23 5 2" xfId="24798" xr:uid="{5E70C7A0-29FE-4D3D-90E6-DD3EF7E32765}"/>
    <cellStyle name="60% - Accent6 3 23 5 2 2" xfId="53475" xr:uid="{D9790659-256B-4638-AA82-C436F46044E0}"/>
    <cellStyle name="60% - Accent6 3 23 5 3" xfId="44623" xr:uid="{8F55DB31-A9AF-4A14-BCA9-F94C058076D1}"/>
    <cellStyle name="60% - Accent6 3 23 6" xfId="17504" xr:uid="{71BB83B5-D068-4399-8D8D-A0FAEA7B5AA3}"/>
    <cellStyle name="60% - Accent6 3 23 6 2" xfId="26357" xr:uid="{293896EF-E2BE-4749-859D-F23CC0EE8F19}"/>
    <cellStyle name="60% - Accent6 3 23 6 2 2" xfId="55034" xr:uid="{49581A35-FC86-4742-BF98-A9BB789CCC9C}"/>
    <cellStyle name="60% - Accent6 3 23 6 3" xfId="46182" xr:uid="{BBE1703E-BC43-4FEB-83AA-1AD40A888644}"/>
    <cellStyle name="60% - Accent6 3 23 7" xfId="10245" xr:uid="{BE285177-55B7-4DE9-B8EB-31C5809D25F8}"/>
    <cellStyle name="60% - Accent6 3 23 7 2" xfId="27950" xr:uid="{2F9F33A5-8A0F-4745-8979-49B28A13D554}"/>
    <cellStyle name="60% - Accent6 3 23 7 2 2" xfId="56627" xr:uid="{37BDBD0A-EF51-4299-8F66-A0D10790B640}"/>
    <cellStyle name="60% - Accent6 3 23 7 3" xfId="38923" xr:uid="{B7C743D5-2584-4F7C-8169-EF7ABEAB4DAB}"/>
    <cellStyle name="60% - Accent6 3 23 8" xfId="19098" xr:uid="{BB9284E8-D7B1-44CE-AED7-BC8EDDE40FC4}"/>
    <cellStyle name="60% - Accent6 3 23 8 2" xfId="47775" xr:uid="{82EA7C6B-392D-4EC5-9E2C-910087A2268D}"/>
    <cellStyle name="60% - Accent6 3 23 9" xfId="33218" xr:uid="{A06005BD-489B-4BA4-942C-CEC8B5E0ABEB}"/>
    <cellStyle name="60% - Accent6 3 24" xfId="4555" xr:uid="{C78D4523-B53C-4967-8858-7065125877B7}"/>
    <cellStyle name="60% - Accent6 3 24 2" xfId="5906" xr:uid="{58098A59-B563-4096-A900-5D856815287B}"/>
    <cellStyle name="60% - Accent6 3 24 2 2" xfId="11618" xr:uid="{AFF638CE-3AC6-413F-971E-9B33B2D9584B}"/>
    <cellStyle name="60% - Accent6 3 24 2 2 2" xfId="40296" xr:uid="{0D3D773B-AF4D-4AFE-AD98-4FA16F90B9DB}"/>
    <cellStyle name="60% - Accent6 3 24 2 3" xfId="20471" xr:uid="{50C7F6B8-FF70-49C2-A1C5-9A5C2004EE72}"/>
    <cellStyle name="60% - Accent6 3 24 2 3 2" xfId="49148" xr:uid="{DB585CA0-DE8B-4972-8F23-5436BD2388CF}"/>
    <cellStyle name="60% - Accent6 3 24 2 4" xfId="34591" xr:uid="{8322F825-6F72-45A1-B332-3A83C450E167}"/>
    <cellStyle name="60% - Accent6 3 24 3" xfId="7323" xr:uid="{AE6078C9-D356-48A9-AA9F-B045015DEA14}"/>
    <cellStyle name="60% - Accent6 3 24 3 2" xfId="13035" xr:uid="{84F1503F-97C1-43C5-8BFE-49AA24ACD73A}"/>
    <cellStyle name="60% - Accent6 3 24 3 2 2" xfId="41713" xr:uid="{A35D65EC-5585-48F7-B679-A3058E2E6CC5}"/>
    <cellStyle name="60% - Accent6 3 24 3 3" xfId="21888" xr:uid="{0EFAE4E4-FF0F-440C-9F28-19A813206820}"/>
    <cellStyle name="60% - Accent6 3 24 3 3 2" xfId="50565" xr:uid="{1DA7F6D5-81C9-4D96-AF12-C3184FCFEB27}"/>
    <cellStyle name="60% - Accent6 3 24 3 4" xfId="36008" xr:uid="{08FFA7FE-C6FD-403D-8036-315C6C81DBE5}"/>
    <cellStyle name="60% - Accent6 3 24 4" xfId="8740" xr:uid="{A0DDB28C-5D2D-4D5E-9AF7-29E892A446F7}"/>
    <cellStyle name="60% - Accent6 3 24 4 2" xfId="14452" xr:uid="{700C6EE3-64F3-46E4-8029-FE6007DA104C}"/>
    <cellStyle name="60% - Accent6 3 24 4 2 2" xfId="43130" xr:uid="{F012B6A9-C9B4-437B-B81F-3F6BFBE0B23E}"/>
    <cellStyle name="60% - Accent6 3 24 4 3" xfId="23305" xr:uid="{726B7491-FBE5-430D-BDAF-CD3FDD0557A6}"/>
    <cellStyle name="60% - Accent6 3 24 4 3 2" xfId="51982" xr:uid="{533ED2E9-B739-45B2-94BF-55C8D5DA2C55}"/>
    <cellStyle name="60% - Accent6 3 24 4 4" xfId="37425" xr:uid="{EB1AEC53-DBE3-45FC-87C9-BB4FD0894ED6}"/>
    <cellStyle name="60% - Accent6 3 24 5" xfId="15967" xr:uid="{6579B1F8-9CD2-4A58-9663-D58C5BFE2C2C}"/>
    <cellStyle name="60% - Accent6 3 24 5 2" xfId="24820" xr:uid="{5903A5BC-10F2-4394-AB65-394C7D4F71EF}"/>
    <cellStyle name="60% - Accent6 3 24 5 2 2" xfId="53497" xr:uid="{D40801EF-7EF9-4846-8BCD-269AF73671C6}"/>
    <cellStyle name="60% - Accent6 3 24 5 3" xfId="44645" xr:uid="{6524E8EE-3AC0-4FC6-B2E2-ED3D32A4BA17}"/>
    <cellStyle name="60% - Accent6 3 24 6" xfId="17526" xr:uid="{7607D070-FFC6-41A7-A955-80E89AA92EF4}"/>
    <cellStyle name="60% - Accent6 3 24 6 2" xfId="26379" xr:uid="{9EF3240F-9516-4F03-8749-69D49135ECF8}"/>
    <cellStyle name="60% - Accent6 3 24 6 2 2" xfId="55056" xr:uid="{EDCF2869-C54A-47EA-A579-C2CF2D4C2E66}"/>
    <cellStyle name="60% - Accent6 3 24 6 3" xfId="46204" xr:uid="{7D9F3D39-CC26-47D9-8D2D-E486FF9669CE}"/>
    <cellStyle name="60% - Accent6 3 24 7" xfId="10267" xr:uid="{96C5E08E-6C97-410A-9370-E9A544D0907A}"/>
    <cellStyle name="60% - Accent6 3 24 7 2" xfId="27972" xr:uid="{0FDF21FD-EA2F-40C6-AEB0-D6ADA3633C1A}"/>
    <cellStyle name="60% - Accent6 3 24 7 2 2" xfId="56649" xr:uid="{335A2F85-144F-4C14-B2B0-E4BCEDA63D59}"/>
    <cellStyle name="60% - Accent6 3 24 7 3" xfId="38945" xr:uid="{49663323-6AC7-4FA1-A362-D64A32D3F675}"/>
    <cellStyle name="60% - Accent6 3 24 8" xfId="19120" xr:uid="{235A3F38-94C4-460C-B14D-79DE4B86BE62}"/>
    <cellStyle name="60% - Accent6 3 24 8 2" xfId="47797" xr:uid="{590ACAD6-D4B9-4840-B2F6-1DABD04B7431}"/>
    <cellStyle name="60% - Accent6 3 24 9" xfId="33240" xr:uid="{7E5F9508-4256-4B84-94CC-06621A2145C6}"/>
    <cellStyle name="60% - Accent6 3 25" xfId="4577" xr:uid="{541D1527-1772-4422-B474-0D35BB1B07A3}"/>
    <cellStyle name="60% - Accent6 3 25 2" xfId="5928" xr:uid="{04CE02A4-E3F1-44EE-96DA-B4FADCFFCE8B}"/>
    <cellStyle name="60% - Accent6 3 25 2 2" xfId="11640" xr:uid="{3870DC86-1341-4F8B-8021-1B83A9A3D16F}"/>
    <cellStyle name="60% - Accent6 3 25 2 2 2" xfId="40318" xr:uid="{A6F0CCA9-E84D-4FD4-83FD-88C49979F3DD}"/>
    <cellStyle name="60% - Accent6 3 25 2 3" xfId="20493" xr:uid="{D307CEF7-EAC7-42F7-B504-5A7086CAB4D5}"/>
    <cellStyle name="60% - Accent6 3 25 2 3 2" xfId="49170" xr:uid="{AB83116F-F227-42CA-AAD0-B51178DE24DC}"/>
    <cellStyle name="60% - Accent6 3 25 2 4" xfId="34613" xr:uid="{298F0BAB-1084-4DAD-B2AD-6281F229B24D}"/>
    <cellStyle name="60% - Accent6 3 25 3" xfId="7345" xr:uid="{4003BA26-2600-4851-A460-494072A20765}"/>
    <cellStyle name="60% - Accent6 3 25 3 2" xfId="13057" xr:uid="{CE41D758-C42A-4B26-839E-7D104A835958}"/>
    <cellStyle name="60% - Accent6 3 25 3 2 2" xfId="41735" xr:uid="{1BFD2ECE-2DCF-4E73-B057-C9DCACDCBD3C}"/>
    <cellStyle name="60% - Accent6 3 25 3 3" xfId="21910" xr:uid="{7C8F40F6-16BC-431A-BB82-84297554832C}"/>
    <cellStyle name="60% - Accent6 3 25 3 3 2" xfId="50587" xr:uid="{07288BB4-4F64-4E5D-829D-DBDBE702992C}"/>
    <cellStyle name="60% - Accent6 3 25 3 4" xfId="36030" xr:uid="{E0EC776D-6D4E-4F6A-ACD8-8A0B34F0FD8D}"/>
    <cellStyle name="60% - Accent6 3 25 4" xfId="8762" xr:uid="{2FF4DC23-6A28-40B1-88E4-8B87D647FDF5}"/>
    <cellStyle name="60% - Accent6 3 25 4 2" xfId="14474" xr:uid="{C6246DFB-670E-4729-9DD3-65BE028FDB9F}"/>
    <cellStyle name="60% - Accent6 3 25 4 2 2" xfId="43152" xr:uid="{0F519BE8-9D34-4D14-A85D-CA627F46F5A0}"/>
    <cellStyle name="60% - Accent6 3 25 4 3" xfId="23327" xr:uid="{4793B18C-A665-470C-8E90-5AB1990FFCD3}"/>
    <cellStyle name="60% - Accent6 3 25 4 3 2" xfId="52004" xr:uid="{88E73AA7-3409-4C79-8EDE-9B0656420E52}"/>
    <cellStyle name="60% - Accent6 3 25 4 4" xfId="37447" xr:uid="{5EDF7790-A1E5-45F4-AD85-1EE88E06E4F9}"/>
    <cellStyle name="60% - Accent6 3 25 5" xfId="15989" xr:uid="{6F2803B5-6CDC-4E23-9F39-F72E20CD6DE4}"/>
    <cellStyle name="60% - Accent6 3 25 5 2" xfId="24842" xr:uid="{4ADBE5B5-E59A-4A3A-9DEA-046DA9697F92}"/>
    <cellStyle name="60% - Accent6 3 25 5 2 2" xfId="53519" xr:uid="{F0E13478-BBD2-43A1-B770-69029931BB43}"/>
    <cellStyle name="60% - Accent6 3 25 5 3" xfId="44667" xr:uid="{70172211-7A1F-45B6-A956-30FA1659DA1F}"/>
    <cellStyle name="60% - Accent6 3 25 6" xfId="17548" xr:uid="{B7BE99B3-B3B9-4627-8A45-8374E567BD2C}"/>
    <cellStyle name="60% - Accent6 3 25 6 2" xfId="26401" xr:uid="{CCEE7A9F-C8E5-4A2C-9415-C08EC1082CCA}"/>
    <cellStyle name="60% - Accent6 3 25 6 2 2" xfId="55078" xr:uid="{FA88BFC3-2E95-4863-8AF1-F3A8184D213B}"/>
    <cellStyle name="60% - Accent6 3 25 6 3" xfId="46226" xr:uid="{7C3D08C4-F3BE-4988-BA61-884BDEC787B1}"/>
    <cellStyle name="60% - Accent6 3 25 7" xfId="10289" xr:uid="{5164BF37-97CF-4ADB-A434-484CACB89CB0}"/>
    <cellStyle name="60% - Accent6 3 25 7 2" xfId="27994" xr:uid="{069D2B67-6337-412C-95C5-E3B6ECE0B472}"/>
    <cellStyle name="60% - Accent6 3 25 7 2 2" xfId="56671" xr:uid="{06146295-70D4-4C03-9FAE-921E98F47238}"/>
    <cellStyle name="60% - Accent6 3 25 7 3" xfId="38967" xr:uid="{143E6EC2-972E-45A4-A7D1-BA2F7F4F9536}"/>
    <cellStyle name="60% - Accent6 3 25 8" xfId="19142" xr:uid="{8C2FFDA6-D712-4D8B-9AA2-62518D37DFFD}"/>
    <cellStyle name="60% - Accent6 3 25 8 2" xfId="47819" xr:uid="{948D2962-E77B-44A6-B73E-5FC1919E1A4D}"/>
    <cellStyle name="60% - Accent6 3 25 9" xfId="33262" xr:uid="{4E49C618-042F-41BE-89DB-F8E4BE82C44D}"/>
    <cellStyle name="60% - Accent6 3 26" xfId="4599" xr:uid="{38F88E53-BCBD-43F0-9CC9-1F07EE955AD4}"/>
    <cellStyle name="60% - Accent6 3 26 2" xfId="5950" xr:uid="{E0207D07-0710-46CA-9994-9072176D35A2}"/>
    <cellStyle name="60% - Accent6 3 26 2 2" xfId="11662" xr:uid="{B319BC9B-2171-475F-AB8B-808596DA470C}"/>
    <cellStyle name="60% - Accent6 3 26 2 2 2" xfId="40340" xr:uid="{DCB7D76B-7C0C-479E-A017-37BC309662C7}"/>
    <cellStyle name="60% - Accent6 3 26 2 3" xfId="20515" xr:uid="{F266E068-E7CB-4C65-A999-FDEC44D78B10}"/>
    <cellStyle name="60% - Accent6 3 26 2 3 2" xfId="49192" xr:uid="{AD2667EB-9729-405D-8A19-D215F590E73F}"/>
    <cellStyle name="60% - Accent6 3 26 2 4" xfId="34635" xr:uid="{60B4680C-EA5A-41FB-9092-E76E6FE6C639}"/>
    <cellStyle name="60% - Accent6 3 26 3" xfId="7367" xr:uid="{ADED3C6C-44A9-465C-913C-60D9384BC3D6}"/>
    <cellStyle name="60% - Accent6 3 26 3 2" xfId="13079" xr:uid="{3568C096-1321-4009-B3E3-DACB8F4DEBAC}"/>
    <cellStyle name="60% - Accent6 3 26 3 2 2" xfId="41757" xr:uid="{099E7E59-4D58-4631-B29F-D240DD736DB7}"/>
    <cellStyle name="60% - Accent6 3 26 3 3" xfId="21932" xr:uid="{C14A0526-C328-41C5-81E4-D278510ADA57}"/>
    <cellStyle name="60% - Accent6 3 26 3 3 2" xfId="50609" xr:uid="{8C29AAF3-12F5-4CB8-A234-EFA84AE5F33C}"/>
    <cellStyle name="60% - Accent6 3 26 3 4" xfId="36052" xr:uid="{F5E793C8-43A5-4B54-9B9B-459D7DD92BF2}"/>
    <cellStyle name="60% - Accent6 3 26 4" xfId="8784" xr:uid="{DA04F021-0C50-4453-95A8-13E506F89D37}"/>
    <cellStyle name="60% - Accent6 3 26 4 2" xfId="14496" xr:uid="{54C714E7-1A66-4835-9604-03ADC9CF311F}"/>
    <cellStyle name="60% - Accent6 3 26 4 2 2" xfId="43174" xr:uid="{0B4649FD-A60C-4AB4-9F1C-E57232A40D3B}"/>
    <cellStyle name="60% - Accent6 3 26 4 3" xfId="23349" xr:uid="{2C30F6AD-786E-4882-AF14-6377CE4ECAB7}"/>
    <cellStyle name="60% - Accent6 3 26 4 3 2" xfId="52026" xr:uid="{B5F0827E-A8F9-4DE0-B489-11417404EF7D}"/>
    <cellStyle name="60% - Accent6 3 26 4 4" xfId="37469" xr:uid="{F3CABC93-9FA2-4F41-9D20-3D9A0AADB478}"/>
    <cellStyle name="60% - Accent6 3 26 5" xfId="16011" xr:uid="{71859EFE-2FD1-48E5-82FF-CA3778C557F4}"/>
    <cellStyle name="60% - Accent6 3 26 5 2" xfId="24864" xr:uid="{2CA8B6A4-B685-4ADD-8506-A538D35F6567}"/>
    <cellStyle name="60% - Accent6 3 26 5 2 2" xfId="53541" xr:uid="{70E0A556-FF4C-406A-860D-4D7F54F4D9CA}"/>
    <cellStyle name="60% - Accent6 3 26 5 3" xfId="44689" xr:uid="{8C762111-AF74-4262-AC19-3200F252B9E2}"/>
    <cellStyle name="60% - Accent6 3 26 6" xfId="17570" xr:uid="{FA4180D0-2517-407B-A096-407038E731D1}"/>
    <cellStyle name="60% - Accent6 3 26 6 2" xfId="26423" xr:uid="{9DB1E7AB-4CFC-4A7C-918C-5E306CFF6C0F}"/>
    <cellStyle name="60% - Accent6 3 26 6 2 2" xfId="55100" xr:uid="{78681AEB-9308-4D37-A24E-1796C8D9B048}"/>
    <cellStyle name="60% - Accent6 3 26 6 3" xfId="46248" xr:uid="{59323F27-9E7E-4EE0-BA02-B152362585E0}"/>
    <cellStyle name="60% - Accent6 3 26 7" xfId="10311" xr:uid="{52300826-E655-4205-A96F-2EEDCF6E7ADE}"/>
    <cellStyle name="60% - Accent6 3 26 7 2" xfId="28016" xr:uid="{B0D73CC0-A33A-4D57-885E-540A7BAC500D}"/>
    <cellStyle name="60% - Accent6 3 26 7 2 2" xfId="56693" xr:uid="{136D1499-6C7E-40F3-89B5-FCD4D79A1A7B}"/>
    <cellStyle name="60% - Accent6 3 26 7 3" xfId="38989" xr:uid="{FD68F17A-C7EE-424D-9EC0-21FAF37FCF75}"/>
    <cellStyle name="60% - Accent6 3 26 8" xfId="19164" xr:uid="{70932058-2D77-452B-9039-D18B30654396}"/>
    <cellStyle name="60% - Accent6 3 26 8 2" xfId="47841" xr:uid="{98EA57F7-4733-4B4C-922B-8762757131D3}"/>
    <cellStyle name="60% - Accent6 3 26 9" xfId="33284" xr:uid="{D2866541-20EF-49A9-B012-B09CF36F0EC3}"/>
    <cellStyle name="60% - Accent6 3 27" xfId="4621" xr:uid="{A64A687A-C447-4BC0-9617-81428E7B1B4F}"/>
    <cellStyle name="60% - Accent6 3 27 2" xfId="5972" xr:uid="{25C5680D-B9AD-4BCE-B705-026D8C81BC9A}"/>
    <cellStyle name="60% - Accent6 3 27 2 2" xfId="11684" xr:uid="{64CF270F-B6FD-471C-895D-1155D34ABED2}"/>
    <cellStyle name="60% - Accent6 3 27 2 2 2" xfId="40362" xr:uid="{02AFABE6-5719-4046-885A-4DB6A9025FDC}"/>
    <cellStyle name="60% - Accent6 3 27 2 3" xfId="20537" xr:uid="{DE47FE7B-E9BB-4A3E-8E1E-A7DC662DFA83}"/>
    <cellStyle name="60% - Accent6 3 27 2 3 2" xfId="49214" xr:uid="{A86765F1-E4F0-4B23-B592-0B41B9807F10}"/>
    <cellStyle name="60% - Accent6 3 27 2 4" xfId="34657" xr:uid="{79E87C1D-5792-4366-8B95-B11D5083E7BF}"/>
    <cellStyle name="60% - Accent6 3 27 3" xfId="7389" xr:uid="{E6CFAEB3-E345-4545-96B5-3BD40E19705B}"/>
    <cellStyle name="60% - Accent6 3 27 3 2" xfId="13101" xr:uid="{F0A8543D-0E31-4AA7-9436-33598ADD929B}"/>
    <cellStyle name="60% - Accent6 3 27 3 2 2" xfId="41779" xr:uid="{9E409CF2-D13E-451B-A4D3-325096F6844B}"/>
    <cellStyle name="60% - Accent6 3 27 3 3" xfId="21954" xr:uid="{0C64BC28-3450-41FB-B9E4-7A62276911C7}"/>
    <cellStyle name="60% - Accent6 3 27 3 3 2" xfId="50631" xr:uid="{312E44AC-327B-4610-8F0A-C5CC3BFA27F6}"/>
    <cellStyle name="60% - Accent6 3 27 3 4" xfId="36074" xr:uid="{F4CB6DED-2372-49C2-805C-8A5784161F98}"/>
    <cellStyle name="60% - Accent6 3 27 4" xfId="8806" xr:uid="{9821F95B-01AF-4E6D-A493-23B5B280B66B}"/>
    <cellStyle name="60% - Accent6 3 27 4 2" xfId="14518" xr:uid="{568D79EE-C4AB-4D99-AAAD-A65FCAAE1EF5}"/>
    <cellStyle name="60% - Accent6 3 27 4 2 2" xfId="43196" xr:uid="{F9307532-20ED-404C-9588-60C4F038B809}"/>
    <cellStyle name="60% - Accent6 3 27 4 3" xfId="23371" xr:uid="{102587C1-7AB9-470E-A89F-BA018B77F638}"/>
    <cellStyle name="60% - Accent6 3 27 4 3 2" xfId="52048" xr:uid="{C1511003-AD3D-44E1-9B24-A74D685B0341}"/>
    <cellStyle name="60% - Accent6 3 27 4 4" xfId="37491" xr:uid="{F3E3FEB4-F5CF-41E6-8E5B-FFA12D8962B4}"/>
    <cellStyle name="60% - Accent6 3 27 5" xfId="16033" xr:uid="{DFB9448C-9F6E-4451-81EA-0FD44C1697D8}"/>
    <cellStyle name="60% - Accent6 3 27 5 2" xfId="24886" xr:uid="{36A93DFC-1BD4-43FE-B89E-E54E2CC7CD31}"/>
    <cellStyle name="60% - Accent6 3 27 5 2 2" xfId="53563" xr:uid="{E805C273-8D81-40F9-A364-36CD64882DC5}"/>
    <cellStyle name="60% - Accent6 3 27 5 3" xfId="44711" xr:uid="{A01D39B0-A0E5-42DF-876C-E8BB6B366DD2}"/>
    <cellStyle name="60% - Accent6 3 27 6" xfId="17592" xr:uid="{8CCB07BF-2F69-455E-8726-5572DF283D44}"/>
    <cellStyle name="60% - Accent6 3 27 6 2" xfId="26445" xr:uid="{5FA4CA08-BF64-449D-8F5E-DB57FCDD5791}"/>
    <cellStyle name="60% - Accent6 3 27 6 2 2" xfId="55122" xr:uid="{584D68C6-8C28-4BE1-B992-220597305C0C}"/>
    <cellStyle name="60% - Accent6 3 27 6 3" xfId="46270" xr:uid="{5D66AB3F-62DC-4E41-A8CA-44B4DB347E39}"/>
    <cellStyle name="60% - Accent6 3 27 7" xfId="10333" xr:uid="{F7676592-7314-4A79-895F-CFB57F486DFD}"/>
    <cellStyle name="60% - Accent6 3 27 7 2" xfId="28038" xr:uid="{C5A8A9F4-EB51-4F08-8C7D-B75BD8C1B4FC}"/>
    <cellStyle name="60% - Accent6 3 27 7 2 2" xfId="56715" xr:uid="{3CD50A38-2A50-4ED1-AC58-D049C69AC975}"/>
    <cellStyle name="60% - Accent6 3 27 7 3" xfId="39011" xr:uid="{AE66AC10-3741-4772-AFEA-452B922FE3B9}"/>
    <cellStyle name="60% - Accent6 3 27 8" xfId="19186" xr:uid="{74A11A11-764D-46E4-A0BA-D1436F981F47}"/>
    <cellStyle name="60% - Accent6 3 27 8 2" xfId="47863" xr:uid="{6EBF91B3-0D07-43C8-BF9C-6B5F11CC39C5}"/>
    <cellStyle name="60% - Accent6 3 27 9" xfId="33306" xr:uid="{D6A53049-7F9D-4390-97AD-3D51F82F9543}"/>
    <cellStyle name="60% - Accent6 3 28" xfId="4643" xr:uid="{CA5B3EA2-F4FB-4E20-A624-62D7C546091C}"/>
    <cellStyle name="60% - Accent6 3 28 2" xfId="5994" xr:uid="{555EFC5D-68DD-4622-B121-B6E732C934AC}"/>
    <cellStyle name="60% - Accent6 3 28 2 2" xfId="11706" xr:uid="{B2518EEA-6528-4953-8B66-1BFEFA7616EA}"/>
    <cellStyle name="60% - Accent6 3 28 2 2 2" xfId="40384" xr:uid="{E506F6D0-87C3-46F4-A8E3-92CBF30C7031}"/>
    <cellStyle name="60% - Accent6 3 28 2 3" xfId="20559" xr:uid="{5F37728C-6AFE-4E0A-8DEC-5131331CEB50}"/>
    <cellStyle name="60% - Accent6 3 28 2 3 2" xfId="49236" xr:uid="{B9F3FEA0-2624-452A-B3A4-EF5D7BD0217A}"/>
    <cellStyle name="60% - Accent6 3 28 2 4" xfId="34679" xr:uid="{935C002B-17D0-435E-8BD1-D78110DA0E1B}"/>
    <cellStyle name="60% - Accent6 3 28 3" xfId="7411" xr:uid="{9F90873F-A84A-4DDA-AF79-EA474E647783}"/>
    <cellStyle name="60% - Accent6 3 28 3 2" xfId="13123" xr:uid="{684AE5D3-6092-4759-BFDE-5819867B381E}"/>
    <cellStyle name="60% - Accent6 3 28 3 2 2" xfId="41801" xr:uid="{25B919A5-1DE3-43E9-8219-041EEA26625C}"/>
    <cellStyle name="60% - Accent6 3 28 3 3" xfId="21976" xr:uid="{B95D2368-BD5D-494E-A7B8-9D91628C052A}"/>
    <cellStyle name="60% - Accent6 3 28 3 3 2" xfId="50653" xr:uid="{D358BFFF-5BBC-4E83-B270-3AC6E49D74A1}"/>
    <cellStyle name="60% - Accent6 3 28 3 4" xfId="36096" xr:uid="{B414EB60-A925-4493-B53B-F7E7D3590E1E}"/>
    <cellStyle name="60% - Accent6 3 28 4" xfId="8828" xr:uid="{5564CD99-3701-4097-8A4C-276EDB8F8BC6}"/>
    <cellStyle name="60% - Accent6 3 28 4 2" xfId="14540" xr:uid="{CF042215-E3C1-44C7-BF6C-E3B572D89FE6}"/>
    <cellStyle name="60% - Accent6 3 28 4 2 2" xfId="43218" xr:uid="{7D40E543-DE03-4F50-9962-952C89BE2B09}"/>
    <cellStyle name="60% - Accent6 3 28 4 3" xfId="23393" xr:uid="{E71F1A39-4E41-4B6B-8437-DBE060FD254F}"/>
    <cellStyle name="60% - Accent6 3 28 4 3 2" xfId="52070" xr:uid="{9CE8666F-81F3-4318-BCAE-A5672A9A203B}"/>
    <cellStyle name="60% - Accent6 3 28 4 4" xfId="37513" xr:uid="{7DD4F474-ACD0-4CF3-904D-62C9BFB372C4}"/>
    <cellStyle name="60% - Accent6 3 28 5" xfId="16055" xr:uid="{66BF8AF1-BA85-4F53-8F13-BB8CD4FF2419}"/>
    <cellStyle name="60% - Accent6 3 28 5 2" xfId="24908" xr:uid="{63730590-6C5C-45EA-8D61-BD95AD6B2A6D}"/>
    <cellStyle name="60% - Accent6 3 28 5 2 2" xfId="53585" xr:uid="{019A0A9A-A1AF-4A88-8F65-C1CC60179A75}"/>
    <cellStyle name="60% - Accent6 3 28 5 3" xfId="44733" xr:uid="{18AD1D81-422C-4D9C-A7FA-41AB9A20413A}"/>
    <cellStyle name="60% - Accent6 3 28 6" xfId="17614" xr:uid="{AA3AE90E-8CEC-4CA2-A0AC-8F5B056A423C}"/>
    <cellStyle name="60% - Accent6 3 28 6 2" xfId="26467" xr:uid="{0BD6BA51-3E6D-4A01-811C-8744D501D1C8}"/>
    <cellStyle name="60% - Accent6 3 28 6 2 2" xfId="55144" xr:uid="{B2BCF682-519F-41AB-9648-9A63864E433A}"/>
    <cellStyle name="60% - Accent6 3 28 6 3" xfId="46292" xr:uid="{2E5EF2C1-836D-4D3B-9283-42DB94D5F288}"/>
    <cellStyle name="60% - Accent6 3 28 7" xfId="10355" xr:uid="{02E0E5A6-B133-4822-978B-62F115A6444C}"/>
    <cellStyle name="60% - Accent6 3 28 7 2" xfId="28060" xr:uid="{AE4D1799-5846-47FD-8BAA-BF91037CDAEA}"/>
    <cellStyle name="60% - Accent6 3 28 7 2 2" xfId="56737" xr:uid="{312DA20B-236B-4CC2-93AE-D4E71E9AED0C}"/>
    <cellStyle name="60% - Accent6 3 28 7 3" xfId="39033" xr:uid="{E0860234-3CF1-4FA9-81EF-2458D0495A1F}"/>
    <cellStyle name="60% - Accent6 3 28 8" xfId="19208" xr:uid="{53A62C11-D160-4BD7-8229-A7261BC31149}"/>
    <cellStyle name="60% - Accent6 3 28 8 2" xfId="47885" xr:uid="{8A003CAA-2C6E-4881-B853-B56EB22446B1}"/>
    <cellStyle name="60% - Accent6 3 28 9" xfId="33328" xr:uid="{BF28C25E-69AF-4453-A572-E244F6C11726}"/>
    <cellStyle name="60% - Accent6 3 29" xfId="4665" xr:uid="{CA1F8812-20B6-4005-B6F8-154E044BB953}"/>
    <cellStyle name="60% - Accent6 3 29 2" xfId="6016" xr:uid="{D534A523-49AA-4F9F-8DA3-FE11F4602C71}"/>
    <cellStyle name="60% - Accent6 3 29 2 2" xfId="11728" xr:uid="{7C5CFC12-86D9-44CD-BD59-61C05A7B4622}"/>
    <cellStyle name="60% - Accent6 3 29 2 2 2" xfId="40406" xr:uid="{99D01A07-4C1E-455F-9E9A-F48216BC1BC3}"/>
    <cellStyle name="60% - Accent6 3 29 2 3" xfId="20581" xr:uid="{0F12FB02-BE54-416C-8DCA-0BE789625559}"/>
    <cellStyle name="60% - Accent6 3 29 2 3 2" xfId="49258" xr:uid="{B0CCED3A-947F-46B5-A5FA-91E04BC29BDD}"/>
    <cellStyle name="60% - Accent6 3 29 2 4" xfId="34701" xr:uid="{1B9F22D1-D084-4925-A9DD-AC91D0732EB8}"/>
    <cellStyle name="60% - Accent6 3 29 3" xfId="7433" xr:uid="{DF8CE799-7CB3-4E0F-800B-233F13D104FA}"/>
    <cellStyle name="60% - Accent6 3 29 3 2" xfId="13145" xr:uid="{8A2CD03A-2D58-4F31-9EE5-F50E7DED03A5}"/>
    <cellStyle name="60% - Accent6 3 29 3 2 2" xfId="41823" xr:uid="{88106E38-7A15-4500-8B68-673CE8C76094}"/>
    <cellStyle name="60% - Accent6 3 29 3 3" xfId="21998" xr:uid="{482ABFE2-5464-496F-9B5B-BCB643A65C5F}"/>
    <cellStyle name="60% - Accent6 3 29 3 3 2" xfId="50675" xr:uid="{1FF85F94-C931-43FD-AA3F-1B9CA3529E16}"/>
    <cellStyle name="60% - Accent6 3 29 3 4" xfId="36118" xr:uid="{D89E8522-5012-4C07-9303-8B6196EA4D3B}"/>
    <cellStyle name="60% - Accent6 3 29 4" xfId="8850" xr:uid="{4405A198-87FB-41AA-A1BC-4A16E63DD344}"/>
    <cellStyle name="60% - Accent6 3 29 4 2" xfId="14562" xr:uid="{8960B927-AD4D-43C3-801A-430569367C6A}"/>
    <cellStyle name="60% - Accent6 3 29 4 2 2" xfId="43240" xr:uid="{800B3F9F-49EC-4ECC-A22F-E43A0C924D50}"/>
    <cellStyle name="60% - Accent6 3 29 4 3" xfId="23415" xr:uid="{46D1CDBF-7A0E-474E-B4FA-AA08C300C047}"/>
    <cellStyle name="60% - Accent6 3 29 4 3 2" xfId="52092" xr:uid="{E3995A99-AE45-4494-AFE9-7FC3DC9F37E7}"/>
    <cellStyle name="60% - Accent6 3 29 4 4" xfId="37535" xr:uid="{1557DC35-8AFC-4E7B-ADA3-7A48CBB26412}"/>
    <cellStyle name="60% - Accent6 3 29 5" xfId="16077" xr:uid="{3A3E9D32-8971-4CC5-8050-8253B9BD4BCA}"/>
    <cellStyle name="60% - Accent6 3 29 5 2" xfId="24930" xr:uid="{65735D86-E487-4AF5-8E3E-7A4F2B565980}"/>
    <cellStyle name="60% - Accent6 3 29 5 2 2" xfId="53607" xr:uid="{1C061C05-7B32-4DA1-8B44-9E9070C6725A}"/>
    <cellStyle name="60% - Accent6 3 29 5 3" xfId="44755" xr:uid="{62103F78-2444-48ED-B63E-3E8A837A046B}"/>
    <cellStyle name="60% - Accent6 3 29 6" xfId="17636" xr:uid="{DF52887E-D704-41AC-B83F-CCFB4DB4BCD0}"/>
    <cellStyle name="60% - Accent6 3 29 6 2" xfId="26489" xr:uid="{73FF59C1-6294-4200-B22E-56E0311CB20D}"/>
    <cellStyle name="60% - Accent6 3 29 6 2 2" xfId="55166" xr:uid="{4359E8E4-0EA2-4166-A6A9-F399F1847661}"/>
    <cellStyle name="60% - Accent6 3 29 6 3" xfId="46314" xr:uid="{58EACC10-A5E0-4568-8FF9-C3E7B2B6F68B}"/>
    <cellStyle name="60% - Accent6 3 29 7" xfId="10377" xr:uid="{A4F8008B-04BA-4D6E-829E-4D5E5E3FF22B}"/>
    <cellStyle name="60% - Accent6 3 29 7 2" xfId="28082" xr:uid="{5EA70097-14A1-41B9-B945-8EB9EC5B4464}"/>
    <cellStyle name="60% - Accent6 3 29 7 2 2" xfId="56759" xr:uid="{DBD38C0C-32BA-4C52-9E24-1C51C98BA034}"/>
    <cellStyle name="60% - Accent6 3 29 7 3" xfId="39055" xr:uid="{7077AD08-6DF2-43D4-8FD8-E17B8C74E3D0}"/>
    <cellStyle name="60% - Accent6 3 29 8" xfId="19230" xr:uid="{5F76A233-F1C9-4922-A9CC-647B9A05F0BF}"/>
    <cellStyle name="60% - Accent6 3 29 8 2" xfId="47907" xr:uid="{6885D99F-881D-4ACE-A189-A2D8F3C003F2}"/>
    <cellStyle name="60% - Accent6 3 29 9" xfId="33350" xr:uid="{1FFA72AE-6771-4070-B3CE-AFEC366F1394}"/>
    <cellStyle name="60% - Accent6 3 3" xfId="288" xr:uid="{BC7F921F-F0E8-431D-A92C-B9DB3A5ACA4B}"/>
    <cellStyle name="60% - Accent6 3 3 10" xfId="4093" xr:uid="{5FB40E1C-ECC8-4CDD-B0AA-05AAD23F7879}"/>
    <cellStyle name="60% - Accent6 3 3 10 2" xfId="32778" xr:uid="{3B2B156C-D355-490C-B7BA-576EB1C9A178}"/>
    <cellStyle name="60% - Accent6 3 3 11" xfId="9805" xr:uid="{8A4CD9BF-5595-444C-B365-74CC2142B685}"/>
    <cellStyle name="60% - Accent6 3 3 11 2" xfId="38483" xr:uid="{9AAD603B-1390-411D-BD47-D50FFD5F3A3F}"/>
    <cellStyle name="60% - Accent6 3 3 12" xfId="18658" xr:uid="{E024AE0A-631A-4AEC-B9B2-8AE79441E0D5}"/>
    <cellStyle name="60% - Accent6 3 3 12 2" xfId="47335" xr:uid="{6A757E95-6C12-4530-B20C-7A09C8A42BC1}"/>
    <cellStyle name="60% - Accent6 3 3 13" xfId="29202" xr:uid="{310110DE-FDD2-42C6-A377-A91ED0342107}"/>
    <cellStyle name="60% - Accent6 3 3 2" xfId="363" xr:uid="{3E8EAAEC-E909-48D5-B68B-3B0E6299B1DC}"/>
    <cellStyle name="60% - Accent6 3 3 2 2" xfId="2330" xr:uid="{871130DB-A6F4-4DD1-8F31-6814E7C35DFB}"/>
    <cellStyle name="60% - Accent6 3 3 2 2 2" xfId="31070" xr:uid="{8E8E2C6B-435C-41CC-B746-A8CA8E9A36D0}"/>
    <cellStyle name="60% - Accent6 3 3 2 3" xfId="5444" xr:uid="{D9C37D59-A66B-4AF1-8846-294D5BC92E4E}"/>
    <cellStyle name="60% - Accent6 3 3 2 3 2" xfId="34129" xr:uid="{02CAB533-16A4-465B-B18D-0E87346A99C4}"/>
    <cellStyle name="60% - Accent6 3 3 2 4" xfId="11156" xr:uid="{92140955-80E3-47CE-87C2-84053786E40D}"/>
    <cellStyle name="60% - Accent6 3 3 2 4 2" xfId="39834" xr:uid="{9B969961-4DC3-4597-A07F-BBF6A20B63DA}"/>
    <cellStyle name="60% - Accent6 3 3 2 5" xfId="20009" xr:uid="{A0540AEF-0C2A-441F-8D34-9DF23F9BEB71}"/>
    <cellStyle name="60% - Accent6 3 3 2 5 2" xfId="48686" xr:uid="{77EF4D07-AA54-4256-9361-81F9456473E9}"/>
    <cellStyle name="60% - Accent6 3 3 2 6" xfId="29277" xr:uid="{BA338F0E-FC88-42E8-BF7A-066562BE0287}"/>
    <cellStyle name="60% - Accent6 3 3 3" xfId="472" xr:uid="{27CE81C4-6BAC-4F09-9C5D-962B25C59A53}"/>
    <cellStyle name="60% - Accent6 3 3 3 2" xfId="2426" xr:uid="{06D27957-D18B-40FD-8B6D-66481A14D336}"/>
    <cellStyle name="60% - Accent6 3 3 3 2 2" xfId="31166" xr:uid="{644CDB34-8410-411B-8C00-2AAAFE268535}"/>
    <cellStyle name="60% - Accent6 3 3 3 3" xfId="6861" xr:uid="{A2322A77-6000-4C41-8566-4DD639E9CD5D}"/>
    <cellStyle name="60% - Accent6 3 3 3 3 2" xfId="35546" xr:uid="{F615A3F2-0B5A-403B-A715-3319D210D01A}"/>
    <cellStyle name="60% - Accent6 3 3 3 4" xfId="12573" xr:uid="{E929A2F5-5877-4B9A-A12D-442B1BDD7D7B}"/>
    <cellStyle name="60% - Accent6 3 3 3 4 2" xfId="41251" xr:uid="{A9D4410B-B056-4E0F-9D3E-7CC52C646C3D}"/>
    <cellStyle name="60% - Accent6 3 3 3 5" xfId="21426" xr:uid="{4FE36573-ADCC-4C58-990B-AE68390E1479}"/>
    <cellStyle name="60% - Accent6 3 3 3 5 2" xfId="50103" xr:uid="{F0403640-3D0B-40CA-A3C7-03C1A793B90E}"/>
    <cellStyle name="60% - Accent6 3 3 3 6" xfId="29373" xr:uid="{496FB5D6-8288-4371-851A-55000EE82354}"/>
    <cellStyle name="60% - Accent6 3 3 4" xfId="591" xr:uid="{E6F3A726-BB9C-46B7-BD9D-BA6BE99B3FD8}"/>
    <cellStyle name="60% - Accent6 3 3 4 2" xfId="2545" xr:uid="{53BBD112-F5AD-40A5-A783-4E0B32E7360F}"/>
    <cellStyle name="60% - Accent6 3 3 4 2 2" xfId="31285" xr:uid="{134E5734-E82F-492E-B3AF-03BD6285C026}"/>
    <cellStyle name="60% - Accent6 3 3 4 3" xfId="8278" xr:uid="{478148E2-0E4F-4811-866A-3256571B2E0D}"/>
    <cellStyle name="60% - Accent6 3 3 4 3 2" xfId="36963" xr:uid="{9533CDC2-5C72-4284-8D79-C3EA8BC86C63}"/>
    <cellStyle name="60% - Accent6 3 3 4 4" xfId="13990" xr:uid="{68D32FBE-DF7E-4562-972D-92EF1859CBF5}"/>
    <cellStyle name="60% - Accent6 3 3 4 4 2" xfId="42668" xr:uid="{9CB535EC-DB8E-45E4-BF92-8FE7F15F47AA}"/>
    <cellStyle name="60% - Accent6 3 3 4 5" xfId="22843" xr:uid="{16A8BF3E-9029-422C-8292-E3C4E701F77F}"/>
    <cellStyle name="60% - Accent6 3 3 4 5 2" xfId="51520" xr:uid="{66DE3BCB-7963-41A0-A80E-C5619F43ED18}"/>
    <cellStyle name="60% - Accent6 3 3 4 6" xfId="29492" xr:uid="{2B9AA0A8-9C9A-47CD-B32B-CFA3DE37B2E3}"/>
    <cellStyle name="60% - Accent6 3 3 5" xfId="732" xr:uid="{FDE9EC72-8E4C-4C82-ADD4-ADA84080D1C5}"/>
    <cellStyle name="60% - Accent6 3 3 5 2" xfId="2686" xr:uid="{E7072CA1-AD18-477B-A1E8-CA19F143BED9}"/>
    <cellStyle name="60% - Accent6 3 3 5 2 2" xfId="31426" xr:uid="{44D44B0E-AA46-4614-8BBB-672F58C776E8}"/>
    <cellStyle name="60% - Accent6 3 3 5 3" xfId="15505" xr:uid="{887949BB-164D-478A-BB13-FFAEA3F1FC85}"/>
    <cellStyle name="60% - Accent6 3 3 5 3 2" xfId="44183" xr:uid="{8A2D8E41-9B82-4F9B-8DCD-70A9F28B0D87}"/>
    <cellStyle name="60% - Accent6 3 3 5 4" xfId="24358" xr:uid="{2F207CC4-1ED8-449F-A571-D971557B39F9}"/>
    <cellStyle name="60% - Accent6 3 3 5 4 2" xfId="53035" xr:uid="{C4BD2CA1-276B-424B-AC03-FF694262DF9D}"/>
    <cellStyle name="60% - Accent6 3 3 5 5" xfId="29633" xr:uid="{4183F223-5F8C-45DE-B3E6-6C5DAB65BDFD}"/>
    <cellStyle name="60% - Accent6 3 3 6" xfId="1005" xr:uid="{C92F1633-250B-4697-97FA-3CAF6A727699}"/>
    <cellStyle name="60% - Accent6 3 3 6 2" xfId="2959" xr:uid="{465A7DEC-FCA5-4921-879F-A6711FAC8630}"/>
    <cellStyle name="60% - Accent6 3 3 6 2 2" xfId="31699" xr:uid="{7CBA98A0-6C5A-4533-9D5B-8ED5E1C054C5}"/>
    <cellStyle name="60% - Accent6 3 3 6 3" xfId="17064" xr:uid="{939E373C-B3C5-440F-82E5-05053083DC8A}"/>
    <cellStyle name="60% - Accent6 3 3 6 3 2" xfId="45742" xr:uid="{9AFBCFE3-A786-4130-8D7D-5D26E10986D8}"/>
    <cellStyle name="60% - Accent6 3 3 6 4" xfId="25917" xr:uid="{010BB3E4-4893-492B-BE98-F8188EA7568F}"/>
    <cellStyle name="60% - Accent6 3 3 6 4 2" xfId="54594" xr:uid="{CB00028C-E8F7-4095-9798-DB64DFA456BC}"/>
    <cellStyle name="60% - Accent6 3 3 6 5" xfId="29906" xr:uid="{6F482DF2-24B4-42A8-8018-2F88F887F266}"/>
    <cellStyle name="60% - Accent6 3 3 7" xfId="1300" xr:uid="{AC9BDF4A-3225-421D-BE38-B37749D3FB05}"/>
    <cellStyle name="60% - Accent6 3 3 7 2" xfId="3254" xr:uid="{E29D7B5A-4A90-489C-8A61-8F70DCC532CA}"/>
    <cellStyle name="60% - Accent6 3 3 7 2 2" xfId="31994" xr:uid="{4DFB7D99-AABD-4CBA-A017-EAE0DE972B8D}"/>
    <cellStyle name="60% - Accent6 3 3 7 3" xfId="27510" xr:uid="{9317D26F-2B63-4ABF-9980-211A8B0CDE41}"/>
    <cellStyle name="60% - Accent6 3 3 7 3 2" xfId="56187" xr:uid="{E8A9A9CE-3F68-47A1-BCCB-735959C2F516}"/>
    <cellStyle name="60% - Accent6 3 3 7 4" xfId="30201" xr:uid="{FD992EDA-917A-43EC-B43C-DA4CE15723FB}"/>
    <cellStyle name="60% - Accent6 3 3 8" xfId="1639" xr:uid="{4974C992-2A8A-4FBA-9B96-00C046FE0B23}"/>
    <cellStyle name="60% - Accent6 3 3 8 2" xfId="3593" xr:uid="{87D51964-DD93-4638-98AA-3644F0316C5C}"/>
    <cellStyle name="60% - Accent6 3 3 8 2 2" xfId="32333" xr:uid="{32466E5F-B2BA-4934-A054-EF96855BC4E7}"/>
    <cellStyle name="60% - Accent6 3 3 8 3" xfId="30540" xr:uid="{C4B9D1D8-9FD4-4491-845B-61E0CE1DFB93}"/>
    <cellStyle name="60% - Accent6 3 3 9" xfId="2255" xr:uid="{0D1C2748-3878-47DD-ADBC-17DDA8C507D0}"/>
    <cellStyle name="60% - Accent6 3 3 9 2" xfId="30995" xr:uid="{DCB544C5-377A-4454-9ABE-AC3D03C4588B}"/>
    <cellStyle name="60% - Accent6 3 30" xfId="4687" xr:uid="{4FC2261D-1BCA-4773-B2A3-1EB8A0B6B54E}"/>
    <cellStyle name="60% - Accent6 3 30 2" xfId="6038" xr:uid="{F87E760B-D02E-4239-A53E-413A60934B9E}"/>
    <cellStyle name="60% - Accent6 3 30 2 2" xfId="11750" xr:uid="{D1B6078C-6957-43FD-9DA4-89573D722B26}"/>
    <cellStyle name="60% - Accent6 3 30 2 2 2" xfId="40428" xr:uid="{F418CCE4-EA27-4D1A-BD4B-5700B46FEE18}"/>
    <cellStyle name="60% - Accent6 3 30 2 3" xfId="20603" xr:uid="{E097754E-42C9-4DF8-A5AF-84E05C6A3138}"/>
    <cellStyle name="60% - Accent6 3 30 2 3 2" xfId="49280" xr:uid="{0B715F8E-CED2-4C30-BE28-D0940CFD5827}"/>
    <cellStyle name="60% - Accent6 3 30 2 4" xfId="34723" xr:uid="{85043AA3-1A98-4E4B-BCF7-0322CD06542F}"/>
    <cellStyle name="60% - Accent6 3 30 3" xfId="7455" xr:uid="{D39BD074-1C24-4F91-8F6D-986E251E8971}"/>
    <cellStyle name="60% - Accent6 3 30 3 2" xfId="13167" xr:uid="{70C45051-419F-48F5-9961-8544CC644BC3}"/>
    <cellStyle name="60% - Accent6 3 30 3 2 2" xfId="41845" xr:uid="{59000F72-66BE-4D94-B7FE-57BE3355296D}"/>
    <cellStyle name="60% - Accent6 3 30 3 3" xfId="22020" xr:uid="{26AC3FC7-22C1-45E3-B251-98D2D102436F}"/>
    <cellStyle name="60% - Accent6 3 30 3 3 2" xfId="50697" xr:uid="{C1F72009-09E6-49F8-A4C0-AF0F8D2F1064}"/>
    <cellStyle name="60% - Accent6 3 30 3 4" xfId="36140" xr:uid="{636B0CF5-16B9-4E0E-84AE-17FE64EF384B}"/>
    <cellStyle name="60% - Accent6 3 30 4" xfId="8872" xr:uid="{28AADB37-4719-4BFE-83A9-88CC2DB84088}"/>
    <cellStyle name="60% - Accent6 3 30 4 2" xfId="14584" xr:uid="{F3B8B94A-B986-469A-A185-AC1A3A3C6FC1}"/>
    <cellStyle name="60% - Accent6 3 30 4 2 2" xfId="43262" xr:uid="{2812898A-E609-4BC0-B883-893866524E40}"/>
    <cellStyle name="60% - Accent6 3 30 4 3" xfId="23437" xr:uid="{FEA432EC-0E1D-4581-B6F1-3E8D95A51209}"/>
    <cellStyle name="60% - Accent6 3 30 4 3 2" xfId="52114" xr:uid="{FE12B2B8-7418-46A5-9192-C80FD5BD7F26}"/>
    <cellStyle name="60% - Accent6 3 30 4 4" xfId="37557" xr:uid="{CF9F93A3-0577-4046-A485-92044D21A043}"/>
    <cellStyle name="60% - Accent6 3 30 5" xfId="16099" xr:uid="{F84B6600-D27D-4221-9A45-02EAC067A57B}"/>
    <cellStyle name="60% - Accent6 3 30 5 2" xfId="24952" xr:uid="{5C44A895-BC44-4FE3-93B6-C40D74730864}"/>
    <cellStyle name="60% - Accent6 3 30 5 2 2" xfId="53629" xr:uid="{9EC68283-E9AD-47D9-89FE-4EC35D505E93}"/>
    <cellStyle name="60% - Accent6 3 30 5 3" xfId="44777" xr:uid="{7801183C-BD00-415E-AD72-7ACAFDBCD2B2}"/>
    <cellStyle name="60% - Accent6 3 30 6" xfId="17658" xr:uid="{29DCB310-E755-43DF-9FAD-61FA4C6A25A2}"/>
    <cellStyle name="60% - Accent6 3 30 6 2" xfId="26511" xr:uid="{4044E110-6A1A-457C-A8E4-0E5C677C1954}"/>
    <cellStyle name="60% - Accent6 3 30 6 2 2" xfId="55188" xr:uid="{443C9D56-AC12-451F-BFA5-110A7C72C712}"/>
    <cellStyle name="60% - Accent6 3 30 6 3" xfId="46336" xr:uid="{C5C84FC8-63EC-43DA-BDD7-6A27546FD7E7}"/>
    <cellStyle name="60% - Accent6 3 30 7" xfId="10399" xr:uid="{8DCE938A-2E99-45F4-8593-CDB21B7FD507}"/>
    <cellStyle name="60% - Accent6 3 30 7 2" xfId="28104" xr:uid="{E39028FB-C71C-41E3-AA4D-F467ACE601DD}"/>
    <cellStyle name="60% - Accent6 3 30 7 2 2" xfId="56781" xr:uid="{7D79FAB9-86D8-4E0C-A257-0F0E610ED1D6}"/>
    <cellStyle name="60% - Accent6 3 30 7 3" xfId="39077" xr:uid="{1CC59799-741C-48F8-A4F9-55B67097352C}"/>
    <cellStyle name="60% - Accent6 3 30 8" xfId="19252" xr:uid="{4ADEAEBF-D194-473E-9A15-8B1AC7F6E9B0}"/>
    <cellStyle name="60% - Accent6 3 30 8 2" xfId="47929" xr:uid="{573A4ABD-C2CF-4DDC-A2E9-A6064E25047E}"/>
    <cellStyle name="60% - Accent6 3 30 9" xfId="33372" xr:uid="{B0D971B9-14BE-4796-AF56-D138F29D460A}"/>
    <cellStyle name="60% - Accent6 3 31" xfId="4709" xr:uid="{2C83ABF5-62B1-40D8-8B8B-894B015664A8}"/>
    <cellStyle name="60% - Accent6 3 31 2" xfId="6060" xr:uid="{D5AB2F48-11E4-4F78-AA22-F4988163D440}"/>
    <cellStyle name="60% - Accent6 3 31 2 2" xfId="11772" xr:uid="{67A41228-A9CF-4B81-89F2-32FC3E5B342A}"/>
    <cellStyle name="60% - Accent6 3 31 2 2 2" xfId="40450" xr:uid="{14F523C8-5B5B-4352-9CC7-EC6562BF2DFE}"/>
    <cellStyle name="60% - Accent6 3 31 2 3" xfId="20625" xr:uid="{00D8207A-3E6A-4A49-A3EC-40157F4E23F3}"/>
    <cellStyle name="60% - Accent6 3 31 2 3 2" xfId="49302" xr:uid="{6BF89698-574D-4DE0-9746-E6882B5E03CB}"/>
    <cellStyle name="60% - Accent6 3 31 2 4" xfId="34745" xr:uid="{0A78A9C2-8819-4C83-885F-DF3FE669B960}"/>
    <cellStyle name="60% - Accent6 3 31 3" xfId="7477" xr:uid="{C7963FFF-AB6B-4D7B-907D-4B10611B41F0}"/>
    <cellStyle name="60% - Accent6 3 31 3 2" xfId="13189" xr:uid="{DB9FE505-9EFE-4278-99CF-A507615A6A5D}"/>
    <cellStyle name="60% - Accent6 3 31 3 2 2" xfId="41867" xr:uid="{707FC558-2772-4CFF-B6AD-8BDCA28027AB}"/>
    <cellStyle name="60% - Accent6 3 31 3 3" xfId="22042" xr:uid="{39434126-8FD3-476E-AC78-D59CDEFCFE1C}"/>
    <cellStyle name="60% - Accent6 3 31 3 3 2" xfId="50719" xr:uid="{C0F96D95-3EB3-4411-99F9-08CE681BB357}"/>
    <cellStyle name="60% - Accent6 3 31 3 4" xfId="36162" xr:uid="{1C7ACE3A-B79B-4E60-9B7C-583DF6598E14}"/>
    <cellStyle name="60% - Accent6 3 31 4" xfId="8894" xr:uid="{9650734C-2EF3-4228-8DD0-74C09108B819}"/>
    <cellStyle name="60% - Accent6 3 31 4 2" xfId="14606" xr:uid="{DB60858F-86C2-4F6D-9022-4A600CDFD06A}"/>
    <cellStyle name="60% - Accent6 3 31 4 2 2" xfId="43284" xr:uid="{9A7170DC-7ACD-4F88-B583-FF11B6EE15CA}"/>
    <cellStyle name="60% - Accent6 3 31 4 3" xfId="23459" xr:uid="{CF52C35F-C8F7-4088-BB95-4D0E858E255A}"/>
    <cellStyle name="60% - Accent6 3 31 4 3 2" xfId="52136" xr:uid="{775C7252-B2AC-4675-B9CD-8CA92DF26BA1}"/>
    <cellStyle name="60% - Accent6 3 31 4 4" xfId="37579" xr:uid="{202C79ED-CDAA-46B4-B0FE-7CF0856899FF}"/>
    <cellStyle name="60% - Accent6 3 31 5" xfId="16121" xr:uid="{8376BECA-2A12-473D-BCEA-633C722ACD09}"/>
    <cellStyle name="60% - Accent6 3 31 5 2" xfId="24974" xr:uid="{D732A280-DC15-476B-9D2C-6646E7AAFE9D}"/>
    <cellStyle name="60% - Accent6 3 31 5 2 2" xfId="53651" xr:uid="{2A6B2FE7-D93D-4290-BB21-A3D139C65032}"/>
    <cellStyle name="60% - Accent6 3 31 5 3" xfId="44799" xr:uid="{C806E19A-8C33-495A-AEEC-AAB8AC3CC011}"/>
    <cellStyle name="60% - Accent6 3 31 6" xfId="17680" xr:uid="{60E410B0-9111-4E00-A954-FB46F6CDCD69}"/>
    <cellStyle name="60% - Accent6 3 31 6 2" xfId="26533" xr:uid="{31CB4029-4C85-4FFE-ABA9-C33286179F98}"/>
    <cellStyle name="60% - Accent6 3 31 6 2 2" xfId="55210" xr:uid="{D23F3F47-3278-464F-92E7-33A55E77CEE5}"/>
    <cellStyle name="60% - Accent6 3 31 6 3" xfId="46358" xr:uid="{A4ED4ECF-96F0-408B-815A-D25A82CF0087}"/>
    <cellStyle name="60% - Accent6 3 31 7" xfId="10421" xr:uid="{6BB7A155-B1BE-4747-BC04-283E1AEA7AB3}"/>
    <cellStyle name="60% - Accent6 3 31 7 2" xfId="28126" xr:uid="{823F5806-AE3D-4595-A97B-968D0CB8F412}"/>
    <cellStyle name="60% - Accent6 3 31 7 2 2" xfId="56803" xr:uid="{F8137C32-F43A-41BB-95A0-78CACB653894}"/>
    <cellStyle name="60% - Accent6 3 31 7 3" xfId="39099" xr:uid="{2A21E534-54B7-4712-850B-9AC40A101FB5}"/>
    <cellStyle name="60% - Accent6 3 31 8" xfId="19274" xr:uid="{B4F6C0E8-FCF5-4332-80E1-88C3A1140C96}"/>
    <cellStyle name="60% - Accent6 3 31 8 2" xfId="47951" xr:uid="{53D88A18-F7E6-46B1-BCBF-A8FCC1625A95}"/>
    <cellStyle name="60% - Accent6 3 31 9" xfId="33394" xr:uid="{00024BB7-E120-493A-BC4B-0A8872251C8C}"/>
    <cellStyle name="60% - Accent6 3 32" xfId="4731" xr:uid="{0674162A-87F2-4B14-932C-A96CC5D61526}"/>
    <cellStyle name="60% - Accent6 3 32 2" xfId="6082" xr:uid="{71FEC111-DED0-4C80-90F8-701FFE2A93D2}"/>
    <cellStyle name="60% - Accent6 3 32 2 2" xfId="11794" xr:uid="{1176F764-BA63-4397-A18D-C65588CB6517}"/>
    <cellStyle name="60% - Accent6 3 32 2 2 2" xfId="40472" xr:uid="{A086200E-93FB-44B2-8604-DD9CCE3A3DEC}"/>
    <cellStyle name="60% - Accent6 3 32 2 3" xfId="20647" xr:uid="{73621A03-C5DF-493E-9CE6-57CABBBE991D}"/>
    <cellStyle name="60% - Accent6 3 32 2 3 2" xfId="49324" xr:uid="{9EFDB60E-C443-4A33-8823-828DD512A67D}"/>
    <cellStyle name="60% - Accent6 3 32 2 4" xfId="34767" xr:uid="{7C8F0DBD-7588-487D-BD64-879CC1EDD0B4}"/>
    <cellStyle name="60% - Accent6 3 32 3" xfId="7499" xr:uid="{2FC40AA1-78D7-4AD7-AAD6-E10187E7FC29}"/>
    <cellStyle name="60% - Accent6 3 32 3 2" xfId="13211" xr:uid="{C09F4F92-D964-439A-AD14-DB7368856193}"/>
    <cellStyle name="60% - Accent6 3 32 3 2 2" xfId="41889" xr:uid="{1D994730-238A-4D85-8AB5-5E88812A8192}"/>
    <cellStyle name="60% - Accent6 3 32 3 3" xfId="22064" xr:uid="{A2A50397-C36E-4566-B1D7-B9C6AEF6DB22}"/>
    <cellStyle name="60% - Accent6 3 32 3 3 2" xfId="50741" xr:uid="{E50AFCA9-A804-4D5B-BA78-B8985322E904}"/>
    <cellStyle name="60% - Accent6 3 32 3 4" xfId="36184" xr:uid="{C6B42291-BA2A-4E14-90FE-B93A83EF6233}"/>
    <cellStyle name="60% - Accent6 3 32 4" xfId="8916" xr:uid="{5F083470-72C3-442F-B0B3-367C52027126}"/>
    <cellStyle name="60% - Accent6 3 32 4 2" xfId="14628" xr:uid="{70BA7B0B-308E-4BD9-AF6F-D83924E00296}"/>
    <cellStyle name="60% - Accent6 3 32 4 2 2" xfId="43306" xr:uid="{28C010F0-FFC3-4E8C-91C0-18FB705AA7FA}"/>
    <cellStyle name="60% - Accent6 3 32 4 3" xfId="23481" xr:uid="{9D8EC534-EFEE-495C-BBD6-2725EF9C8669}"/>
    <cellStyle name="60% - Accent6 3 32 4 3 2" xfId="52158" xr:uid="{6E2CA6AB-09AA-4559-AE4A-B9505828529A}"/>
    <cellStyle name="60% - Accent6 3 32 4 4" xfId="37601" xr:uid="{7E9A4B11-9F39-4DF3-904D-5A5DC012F45E}"/>
    <cellStyle name="60% - Accent6 3 32 5" xfId="16143" xr:uid="{B17347F3-905F-401C-A0F9-8B36101C8572}"/>
    <cellStyle name="60% - Accent6 3 32 5 2" xfId="24996" xr:uid="{00F8AFB6-CEEA-4F21-BF8F-EC048C9C3C61}"/>
    <cellStyle name="60% - Accent6 3 32 5 2 2" xfId="53673" xr:uid="{722AA0C6-B872-4ACB-8CC6-1D6D96542638}"/>
    <cellStyle name="60% - Accent6 3 32 5 3" xfId="44821" xr:uid="{E817DC0F-B379-41AE-B4DC-7E8447A7CF3A}"/>
    <cellStyle name="60% - Accent6 3 32 6" xfId="17702" xr:uid="{DA63170A-E306-4324-9580-A5BD53EB0578}"/>
    <cellStyle name="60% - Accent6 3 32 6 2" xfId="26555" xr:uid="{2B2D3922-F9FB-43B6-82E6-262175A21228}"/>
    <cellStyle name="60% - Accent6 3 32 6 2 2" xfId="55232" xr:uid="{66A12F31-A93C-4513-8B7A-F4FBE5065994}"/>
    <cellStyle name="60% - Accent6 3 32 6 3" xfId="46380" xr:uid="{5F179FF3-3FC9-425F-AC33-661C7243E41D}"/>
    <cellStyle name="60% - Accent6 3 32 7" xfId="10443" xr:uid="{DBDC56A4-2240-422A-9DE4-772DA8891171}"/>
    <cellStyle name="60% - Accent6 3 32 7 2" xfId="28148" xr:uid="{0C19803C-2550-4CB9-8FD0-4085C137893E}"/>
    <cellStyle name="60% - Accent6 3 32 7 2 2" xfId="56825" xr:uid="{D52160A8-A7C3-4841-87E8-B8C36B8574B1}"/>
    <cellStyle name="60% - Accent6 3 32 7 3" xfId="39121" xr:uid="{C006AC8D-846C-4FA2-9038-DD2499F6BF86}"/>
    <cellStyle name="60% - Accent6 3 32 8" xfId="19296" xr:uid="{FA6DB828-940A-440A-B6D5-F41C6560F2CE}"/>
    <cellStyle name="60% - Accent6 3 32 8 2" xfId="47973" xr:uid="{E6364AA8-EB08-4654-B68D-EC7F54239D5E}"/>
    <cellStyle name="60% - Accent6 3 32 9" xfId="33416" xr:uid="{C8B8ABCF-39BC-4F11-BFF9-FC2C201E4E19}"/>
    <cellStyle name="60% - Accent6 3 33" xfId="4753" xr:uid="{4743F7F2-5A57-4457-98E6-2FCD97695240}"/>
    <cellStyle name="60% - Accent6 3 33 2" xfId="6104" xr:uid="{367DF7DF-05CD-4D57-8DC0-1AF980D8CCC0}"/>
    <cellStyle name="60% - Accent6 3 33 2 2" xfId="11816" xr:uid="{CA51B1D2-0768-494A-8FA3-66096EBA97FA}"/>
    <cellStyle name="60% - Accent6 3 33 2 2 2" xfId="40494" xr:uid="{A9512C80-D32D-49A9-AAA5-743138F046BD}"/>
    <cellStyle name="60% - Accent6 3 33 2 3" xfId="20669" xr:uid="{6B7D0C88-6200-4EE3-B182-53D1FFD58216}"/>
    <cellStyle name="60% - Accent6 3 33 2 3 2" xfId="49346" xr:uid="{208E995F-FE2E-4FF2-A7EE-5C104B10CE37}"/>
    <cellStyle name="60% - Accent6 3 33 2 4" xfId="34789" xr:uid="{F5482D08-508B-4D70-AD9E-9F4512AE5ABE}"/>
    <cellStyle name="60% - Accent6 3 33 3" xfId="7521" xr:uid="{F2F69A8A-635D-4A64-9FB6-BE6F64E07809}"/>
    <cellStyle name="60% - Accent6 3 33 3 2" xfId="13233" xr:uid="{165D1043-0123-4EFE-A0B2-8F0D305B680B}"/>
    <cellStyle name="60% - Accent6 3 33 3 2 2" xfId="41911" xr:uid="{B979AC55-6E91-4393-9F2E-5DF9757DF307}"/>
    <cellStyle name="60% - Accent6 3 33 3 3" xfId="22086" xr:uid="{A93550C3-B3E5-41D9-9DDF-0256D38A318A}"/>
    <cellStyle name="60% - Accent6 3 33 3 3 2" xfId="50763" xr:uid="{CC4DA019-7072-4318-8054-9783A1C05CA4}"/>
    <cellStyle name="60% - Accent6 3 33 3 4" xfId="36206" xr:uid="{9087242E-9A15-441E-834D-1205A58A836D}"/>
    <cellStyle name="60% - Accent6 3 33 4" xfId="8938" xr:uid="{AB467F28-2A19-4BE3-82DF-6BE83D06F42F}"/>
    <cellStyle name="60% - Accent6 3 33 4 2" xfId="14650" xr:uid="{A8F50974-A2A1-4D52-BD1C-5141DA9DC990}"/>
    <cellStyle name="60% - Accent6 3 33 4 2 2" xfId="43328" xr:uid="{7113D39D-56DA-4572-84ED-D9C5D0A50936}"/>
    <cellStyle name="60% - Accent6 3 33 4 3" xfId="23503" xr:uid="{77EAB92C-E6A9-411E-ACA9-38F4F2CFBB28}"/>
    <cellStyle name="60% - Accent6 3 33 4 3 2" xfId="52180" xr:uid="{50FC3CB2-E3D7-4F06-97F5-3667D34E9864}"/>
    <cellStyle name="60% - Accent6 3 33 4 4" xfId="37623" xr:uid="{B12DB85E-1E94-45DB-AD53-59D50C494B3E}"/>
    <cellStyle name="60% - Accent6 3 33 5" xfId="16165" xr:uid="{BDE7EE4B-C88F-4E92-BAF3-02F85D00BE87}"/>
    <cellStyle name="60% - Accent6 3 33 5 2" xfId="25018" xr:uid="{48C7CDA9-1D12-4CFC-BB8B-0DD72828CEB9}"/>
    <cellStyle name="60% - Accent6 3 33 5 2 2" xfId="53695" xr:uid="{D29DA269-88D0-4F2A-9E22-EEC25A9CD05F}"/>
    <cellStyle name="60% - Accent6 3 33 5 3" xfId="44843" xr:uid="{2D3198F2-6163-4B30-9DB5-0D6A6C601852}"/>
    <cellStyle name="60% - Accent6 3 33 6" xfId="17724" xr:uid="{D2EB2DC9-0CC0-4E49-B77D-A8E654DAA188}"/>
    <cellStyle name="60% - Accent6 3 33 6 2" xfId="26577" xr:uid="{CD2D8623-B576-4413-9B88-BD4A992282E7}"/>
    <cellStyle name="60% - Accent6 3 33 6 2 2" xfId="55254" xr:uid="{CEE9BEF2-DFF2-491A-97F1-5DD1CC4B1CD9}"/>
    <cellStyle name="60% - Accent6 3 33 6 3" xfId="46402" xr:uid="{37DB7AB6-EB3C-46A7-8375-5489A8DD546E}"/>
    <cellStyle name="60% - Accent6 3 33 7" xfId="10465" xr:uid="{4C3E6B6D-DC7E-4ED4-AE68-F9034A36C8EA}"/>
    <cellStyle name="60% - Accent6 3 33 7 2" xfId="28170" xr:uid="{C187D191-5D35-45CB-87EB-3A9BC3D85916}"/>
    <cellStyle name="60% - Accent6 3 33 7 2 2" xfId="56847" xr:uid="{D0829EDC-694F-408A-9D41-A4A536E8CC41}"/>
    <cellStyle name="60% - Accent6 3 33 7 3" xfId="39143" xr:uid="{13DA1CC7-C90B-4DDA-93FD-8CCEE16E24E3}"/>
    <cellStyle name="60% - Accent6 3 33 8" xfId="19318" xr:uid="{9B91D2D7-E787-403F-AE96-979F1FAE4DD0}"/>
    <cellStyle name="60% - Accent6 3 33 8 2" xfId="47995" xr:uid="{2376A404-D9A8-46BD-AAC9-368E3B1E443A}"/>
    <cellStyle name="60% - Accent6 3 33 9" xfId="33438" xr:uid="{995A780B-190D-443E-98AF-945D4773118E}"/>
    <cellStyle name="60% - Accent6 3 34" xfId="4775" xr:uid="{2C4BFB36-23AE-41CA-AC10-A7202160AB38}"/>
    <cellStyle name="60% - Accent6 3 34 2" xfId="6126" xr:uid="{AA4EEAAE-30B1-4A0A-9D2F-D63E95883324}"/>
    <cellStyle name="60% - Accent6 3 34 2 2" xfId="11838" xr:uid="{33C0CC2C-5F79-421E-930B-FFCD90F9B887}"/>
    <cellStyle name="60% - Accent6 3 34 2 2 2" xfId="40516" xr:uid="{5321BEBA-5CB4-4091-B86C-70C1656EFB4A}"/>
    <cellStyle name="60% - Accent6 3 34 2 3" xfId="20691" xr:uid="{DA74EB34-16AA-46C5-B8E8-6FA982B20F92}"/>
    <cellStyle name="60% - Accent6 3 34 2 3 2" xfId="49368" xr:uid="{1113ECD5-35F8-4DE0-8E0C-BF43A274EED1}"/>
    <cellStyle name="60% - Accent6 3 34 2 4" xfId="34811" xr:uid="{7ABB6381-F29C-4BB4-A309-D4677F07BB76}"/>
    <cellStyle name="60% - Accent6 3 34 3" xfId="7543" xr:uid="{8F5B1B7F-68E6-4892-AAA1-57D64591C4C4}"/>
    <cellStyle name="60% - Accent6 3 34 3 2" xfId="13255" xr:uid="{38DCF557-A3CB-44AA-A18B-57663B0E1142}"/>
    <cellStyle name="60% - Accent6 3 34 3 2 2" xfId="41933" xr:uid="{1CDB646D-35C5-497A-82B6-AEA3E0D52A2A}"/>
    <cellStyle name="60% - Accent6 3 34 3 3" xfId="22108" xr:uid="{7FF49F09-CA41-4F6D-BAC3-494A33373B2F}"/>
    <cellStyle name="60% - Accent6 3 34 3 3 2" xfId="50785" xr:uid="{6DAC46F1-CA56-44DE-9514-372B61E473A4}"/>
    <cellStyle name="60% - Accent6 3 34 3 4" xfId="36228" xr:uid="{21197DCA-BE3F-4C2A-8BB9-7D42D14728F0}"/>
    <cellStyle name="60% - Accent6 3 34 4" xfId="8960" xr:uid="{F43CCE89-8CAA-40DF-8BF9-B2D70863CF12}"/>
    <cellStyle name="60% - Accent6 3 34 4 2" xfId="14672" xr:uid="{0D7659E3-6F60-4EF2-900D-3B54F37089B9}"/>
    <cellStyle name="60% - Accent6 3 34 4 2 2" xfId="43350" xr:uid="{F16E1247-330B-4AB6-89DB-9B97617C39BC}"/>
    <cellStyle name="60% - Accent6 3 34 4 3" xfId="23525" xr:uid="{4BA3E3A2-3680-4579-8683-38EB0D0942BE}"/>
    <cellStyle name="60% - Accent6 3 34 4 3 2" xfId="52202" xr:uid="{AED8D9FA-6EE0-485B-A0EC-7C0DC0E598E5}"/>
    <cellStyle name="60% - Accent6 3 34 4 4" xfId="37645" xr:uid="{B4391B70-2DEE-4BAF-B01B-B24F90EFE5EF}"/>
    <cellStyle name="60% - Accent6 3 34 5" xfId="16187" xr:uid="{E228485B-9E26-45B1-854F-71F4AF82644B}"/>
    <cellStyle name="60% - Accent6 3 34 5 2" xfId="25040" xr:uid="{0F8955E8-D87C-40FA-8279-45C6FBA280F3}"/>
    <cellStyle name="60% - Accent6 3 34 5 2 2" xfId="53717" xr:uid="{5665258B-A17E-4282-A9C7-48F6361FABDD}"/>
    <cellStyle name="60% - Accent6 3 34 5 3" xfId="44865" xr:uid="{76847368-BA41-409C-9032-44B4A87C1F80}"/>
    <cellStyle name="60% - Accent6 3 34 6" xfId="17746" xr:uid="{529DC54B-F0A7-47B8-B97A-8D7109470C5E}"/>
    <cellStyle name="60% - Accent6 3 34 6 2" xfId="26599" xr:uid="{374EF92A-7E15-4DB8-AD67-52463728B14B}"/>
    <cellStyle name="60% - Accent6 3 34 6 2 2" xfId="55276" xr:uid="{B938BBB4-121A-44A2-979C-F5E1FBFD9170}"/>
    <cellStyle name="60% - Accent6 3 34 6 3" xfId="46424" xr:uid="{42D63FEC-AA45-4E70-B8C6-97F7919AA76A}"/>
    <cellStyle name="60% - Accent6 3 34 7" xfId="10487" xr:uid="{1BF20725-DDB8-4CC0-B6DF-F8E300053B25}"/>
    <cellStyle name="60% - Accent6 3 34 7 2" xfId="28192" xr:uid="{66929F50-4A47-4FBA-B993-223F45ED8E8A}"/>
    <cellStyle name="60% - Accent6 3 34 7 2 2" xfId="56869" xr:uid="{D508C810-4A49-4EBF-B76E-711F9B80B4D4}"/>
    <cellStyle name="60% - Accent6 3 34 7 3" xfId="39165" xr:uid="{C40D5333-EC21-4F5C-823F-74AB4BCA1E9C}"/>
    <cellStyle name="60% - Accent6 3 34 8" xfId="19340" xr:uid="{6444C003-7877-4F28-B5E2-69C02A458BB8}"/>
    <cellStyle name="60% - Accent6 3 34 8 2" xfId="48017" xr:uid="{CAB962E2-DB02-4C37-A7C6-46BC6C8B7DE4}"/>
    <cellStyle name="60% - Accent6 3 34 9" xfId="33460" xr:uid="{5ADF1672-D661-416D-A174-217557B3F4DA}"/>
    <cellStyle name="60% - Accent6 3 35" xfId="4797" xr:uid="{7796769D-3020-4AA4-96DB-2729D7176AD6}"/>
    <cellStyle name="60% - Accent6 3 35 2" xfId="6148" xr:uid="{3F684835-E699-4EAB-8232-7311034AA994}"/>
    <cellStyle name="60% - Accent6 3 35 2 2" xfId="11860" xr:uid="{C8BD41A9-76A1-4841-826C-97158CA3542D}"/>
    <cellStyle name="60% - Accent6 3 35 2 2 2" xfId="40538" xr:uid="{A08D9B71-F1BF-4553-81B7-64C1AB287887}"/>
    <cellStyle name="60% - Accent6 3 35 2 3" xfId="20713" xr:uid="{B7550EE5-CB99-47A7-AE4B-7D39CA074C36}"/>
    <cellStyle name="60% - Accent6 3 35 2 3 2" xfId="49390" xr:uid="{C2FB854C-5AC1-4814-879D-116B302790CC}"/>
    <cellStyle name="60% - Accent6 3 35 2 4" xfId="34833" xr:uid="{5066C1B3-77C7-4E84-B99F-233858E3D48A}"/>
    <cellStyle name="60% - Accent6 3 35 3" xfId="7565" xr:uid="{B39D3DF9-C973-41B3-BC82-299109214766}"/>
    <cellStyle name="60% - Accent6 3 35 3 2" xfId="13277" xr:uid="{C04CD0E3-9966-4E67-8424-4AF0BB9937AA}"/>
    <cellStyle name="60% - Accent6 3 35 3 2 2" xfId="41955" xr:uid="{C0878B03-B4D3-42B8-B69A-6A4D4D61D625}"/>
    <cellStyle name="60% - Accent6 3 35 3 3" xfId="22130" xr:uid="{8238DD33-1DE8-4E66-BEEB-319D7B4335A7}"/>
    <cellStyle name="60% - Accent6 3 35 3 3 2" xfId="50807" xr:uid="{9BEC4286-FAA4-43A4-8AB7-E8FB81375BD6}"/>
    <cellStyle name="60% - Accent6 3 35 3 4" xfId="36250" xr:uid="{3F145FE3-1629-448B-AFB2-92CA819D0D0E}"/>
    <cellStyle name="60% - Accent6 3 35 4" xfId="8982" xr:uid="{73D7402D-144C-4CB1-B087-4E8BAB4E0448}"/>
    <cellStyle name="60% - Accent6 3 35 4 2" xfId="14694" xr:uid="{6D24066A-F480-4550-ACF9-8AAD56D80E1C}"/>
    <cellStyle name="60% - Accent6 3 35 4 2 2" xfId="43372" xr:uid="{3B8E282F-09F3-4EB8-BBA0-384457B5CE7E}"/>
    <cellStyle name="60% - Accent6 3 35 4 3" xfId="23547" xr:uid="{A65F320E-EB9F-4B49-95C0-BE05B7EA3E97}"/>
    <cellStyle name="60% - Accent6 3 35 4 3 2" xfId="52224" xr:uid="{40AA1916-BEFF-48E4-80DB-2E263E1D32BA}"/>
    <cellStyle name="60% - Accent6 3 35 4 4" xfId="37667" xr:uid="{0A5082E2-D3EF-4FBA-99DC-6BA9C24AB1B8}"/>
    <cellStyle name="60% - Accent6 3 35 5" xfId="16209" xr:uid="{32CC755F-204B-4743-94A7-9C9490EB5DB3}"/>
    <cellStyle name="60% - Accent6 3 35 5 2" xfId="25062" xr:uid="{5ECD764F-A651-4463-BC0E-7BC1059C2454}"/>
    <cellStyle name="60% - Accent6 3 35 5 2 2" xfId="53739" xr:uid="{575E36BA-910E-431E-89D7-A099B2C234B7}"/>
    <cellStyle name="60% - Accent6 3 35 5 3" xfId="44887" xr:uid="{B4EFB863-3FDD-4921-989F-3190D6742808}"/>
    <cellStyle name="60% - Accent6 3 35 6" xfId="17768" xr:uid="{CDFC2795-1535-47B0-9B58-CFC4094B3A46}"/>
    <cellStyle name="60% - Accent6 3 35 6 2" xfId="26621" xr:uid="{58EFF66E-5763-499A-ABE3-36A736FFEA8C}"/>
    <cellStyle name="60% - Accent6 3 35 6 2 2" xfId="55298" xr:uid="{681CF38A-F87A-4E2D-B1AE-2B8C4CC47FCB}"/>
    <cellStyle name="60% - Accent6 3 35 6 3" xfId="46446" xr:uid="{30F88886-70B2-43B4-BA37-CDD50A4FC67C}"/>
    <cellStyle name="60% - Accent6 3 35 7" xfId="10509" xr:uid="{49A12EDA-AC57-4DC1-9245-F1FA07533079}"/>
    <cellStyle name="60% - Accent6 3 35 7 2" xfId="28214" xr:uid="{387F2D12-7155-49BA-A8DC-FA47D0E259D2}"/>
    <cellStyle name="60% - Accent6 3 35 7 2 2" xfId="56891" xr:uid="{27E52731-9955-4018-BEAA-77B5E9E801AF}"/>
    <cellStyle name="60% - Accent6 3 35 7 3" xfId="39187" xr:uid="{2A8C2A26-0F2E-443C-8AD8-B7E79CAA73F0}"/>
    <cellStyle name="60% - Accent6 3 35 8" xfId="19362" xr:uid="{67C922C4-06B7-48C8-8F2A-09E2ADD27081}"/>
    <cellStyle name="60% - Accent6 3 35 8 2" xfId="48039" xr:uid="{92516AB1-3D2C-436C-BFB6-9DA21AC20C8A}"/>
    <cellStyle name="60% - Accent6 3 35 9" xfId="33482" xr:uid="{5A3CB9B2-ABA7-47AA-9E78-0EFE6329D3C2}"/>
    <cellStyle name="60% - Accent6 3 36" xfId="4819" xr:uid="{B987A0B6-41E9-4E07-8E21-25B5AD8E4A10}"/>
    <cellStyle name="60% - Accent6 3 36 2" xfId="6170" xr:uid="{D5F0F5EB-FF18-427E-B201-19BAF80797E7}"/>
    <cellStyle name="60% - Accent6 3 36 2 2" xfId="11882" xr:uid="{15DD04A6-AFEB-4392-BECA-88BE002B3E81}"/>
    <cellStyle name="60% - Accent6 3 36 2 2 2" xfId="40560" xr:uid="{4DC0A4E5-A553-4611-AE26-56004DCEFA4F}"/>
    <cellStyle name="60% - Accent6 3 36 2 3" xfId="20735" xr:uid="{BE097B31-F59C-4F89-9F24-BBA13F795D15}"/>
    <cellStyle name="60% - Accent6 3 36 2 3 2" xfId="49412" xr:uid="{F8363D1E-269E-4FC4-9E44-0DDA6723A665}"/>
    <cellStyle name="60% - Accent6 3 36 2 4" xfId="34855" xr:uid="{E3AE7458-CDFE-4B25-BF1F-86233D225B62}"/>
    <cellStyle name="60% - Accent6 3 36 3" xfId="7587" xr:uid="{14E7D4C5-AC13-41B3-B359-6940E14343F3}"/>
    <cellStyle name="60% - Accent6 3 36 3 2" xfId="13299" xr:uid="{90147972-EEC9-4A47-AF27-386A0E2C3339}"/>
    <cellStyle name="60% - Accent6 3 36 3 2 2" xfId="41977" xr:uid="{F5437571-A159-4317-9CB0-8524A38685D9}"/>
    <cellStyle name="60% - Accent6 3 36 3 3" xfId="22152" xr:uid="{40E9F308-EB06-4B80-931F-58077C30CAB6}"/>
    <cellStyle name="60% - Accent6 3 36 3 3 2" xfId="50829" xr:uid="{73E2BB0F-AAAD-4417-B0E8-0F4F8413874D}"/>
    <cellStyle name="60% - Accent6 3 36 3 4" xfId="36272" xr:uid="{FD19B3A2-3F56-4481-A5E1-4AE4D9C5C0B9}"/>
    <cellStyle name="60% - Accent6 3 36 4" xfId="9004" xr:uid="{FD14E901-DBB8-415A-9E89-6A4562E22E7D}"/>
    <cellStyle name="60% - Accent6 3 36 4 2" xfId="14716" xr:uid="{5DE5735D-32B0-4928-83E3-57C5186B4973}"/>
    <cellStyle name="60% - Accent6 3 36 4 2 2" xfId="43394" xr:uid="{42D019EA-754D-4E6E-8D9E-8F010B1841C6}"/>
    <cellStyle name="60% - Accent6 3 36 4 3" xfId="23569" xr:uid="{C31257C1-A16A-48E2-A8B2-CD47E008D517}"/>
    <cellStyle name="60% - Accent6 3 36 4 3 2" xfId="52246" xr:uid="{3790FB19-C094-4FC7-8383-1A7AF8D8F4C7}"/>
    <cellStyle name="60% - Accent6 3 36 4 4" xfId="37689" xr:uid="{EDB62E74-BAE6-4B06-B07F-3F83A674A7AF}"/>
    <cellStyle name="60% - Accent6 3 36 5" xfId="16231" xr:uid="{01EC15CC-EE53-4883-8D42-B121D7132F24}"/>
    <cellStyle name="60% - Accent6 3 36 5 2" xfId="25084" xr:uid="{EF703D3C-9D4D-4A3C-ACA2-C266C23065A1}"/>
    <cellStyle name="60% - Accent6 3 36 5 2 2" xfId="53761" xr:uid="{94EF3DAA-8327-4930-92E2-93F1D663E31F}"/>
    <cellStyle name="60% - Accent6 3 36 5 3" xfId="44909" xr:uid="{6339F3EB-AEB4-4514-8A87-4B3EBF94EABF}"/>
    <cellStyle name="60% - Accent6 3 36 6" xfId="17790" xr:uid="{2A1D3FFD-E09E-4679-9F69-746B39146093}"/>
    <cellStyle name="60% - Accent6 3 36 6 2" xfId="26643" xr:uid="{20EEA2E7-33E1-473E-9CEF-EFDE36868075}"/>
    <cellStyle name="60% - Accent6 3 36 6 2 2" xfId="55320" xr:uid="{1639B04E-7E16-428A-A36C-3EE5BAC89DEB}"/>
    <cellStyle name="60% - Accent6 3 36 6 3" xfId="46468" xr:uid="{CBA2557C-0E3D-4F66-AD7B-D8AD9F22D729}"/>
    <cellStyle name="60% - Accent6 3 36 7" xfId="10531" xr:uid="{274D7D5E-006F-4E37-ABDE-4F7DD94BD1A5}"/>
    <cellStyle name="60% - Accent6 3 36 7 2" xfId="28236" xr:uid="{136771EB-DEB4-4B63-A081-9F51090DE3E6}"/>
    <cellStyle name="60% - Accent6 3 36 7 2 2" xfId="56913" xr:uid="{0E09BC27-B754-4056-A630-D49C8C32987A}"/>
    <cellStyle name="60% - Accent6 3 36 7 3" xfId="39209" xr:uid="{2DC24223-EFFA-4300-BCE8-6A0262E38A77}"/>
    <cellStyle name="60% - Accent6 3 36 8" xfId="19384" xr:uid="{179701FD-3710-4DF9-BAD1-B5FEE7225BB6}"/>
    <cellStyle name="60% - Accent6 3 36 8 2" xfId="48061" xr:uid="{58F86F83-BEB1-4C75-A158-7E403B210E7F}"/>
    <cellStyle name="60% - Accent6 3 36 9" xfId="33504" xr:uid="{CCDF5494-AB48-4383-9D21-D4AD545B4A9C}"/>
    <cellStyle name="60% - Accent6 3 37" xfId="4841" xr:uid="{1130A477-0EAD-44A0-9B3E-FBF42BAFBFA8}"/>
    <cellStyle name="60% - Accent6 3 37 2" xfId="6192" xr:uid="{D6E843E5-12CA-41C7-BF0F-72B7953CA1B9}"/>
    <cellStyle name="60% - Accent6 3 37 2 2" xfId="11904" xr:uid="{FA434251-8660-4692-B1C2-E3AC0C14B115}"/>
    <cellStyle name="60% - Accent6 3 37 2 2 2" xfId="40582" xr:uid="{5AD9A443-8238-42ED-B0B0-97DADF683F13}"/>
    <cellStyle name="60% - Accent6 3 37 2 3" xfId="20757" xr:uid="{C219A26C-940E-4139-9CCA-3441F113C6BF}"/>
    <cellStyle name="60% - Accent6 3 37 2 3 2" xfId="49434" xr:uid="{D46C66C6-0AE9-42F4-BF20-0AD4C4DD2699}"/>
    <cellStyle name="60% - Accent6 3 37 2 4" xfId="34877" xr:uid="{D6B46AEA-2AD4-4725-8F55-A3FEC773418C}"/>
    <cellStyle name="60% - Accent6 3 37 3" xfId="7609" xr:uid="{8F060B05-37A9-472F-B424-13C2AB31967D}"/>
    <cellStyle name="60% - Accent6 3 37 3 2" xfId="13321" xr:uid="{1011939C-F63A-42B9-8C05-0ACC3CCE4D09}"/>
    <cellStyle name="60% - Accent6 3 37 3 2 2" xfId="41999" xr:uid="{40B5C365-7F63-4EF1-B26C-CBD1983204DB}"/>
    <cellStyle name="60% - Accent6 3 37 3 3" xfId="22174" xr:uid="{A99967D6-FC07-425E-AF4D-86F3603FAD22}"/>
    <cellStyle name="60% - Accent6 3 37 3 3 2" xfId="50851" xr:uid="{9C2143B9-5795-4222-BA52-9B634A486136}"/>
    <cellStyle name="60% - Accent6 3 37 3 4" xfId="36294" xr:uid="{E2D32780-83AD-405C-B3E1-ED3BEAAB9C3B}"/>
    <cellStyle name="60% - Accent6 3 37 4" xfId="9026" xr:uid="{A1475D96-C8D2-4AF7-BBEB-3183AE3D7E8E}"/>
    <cellStyle name="60% - Accent6 3 37 4 2" xfId="14738" xr:uid="{539200B0-2800-4084-8E2E-4FBB7501B828}"/>
    <cellStyle name="60% - Accent6 3 37 4 2 2" xfId="43416" xr:uid="{3669832B-AE1A-424B-8E09-2C91BE105C06}"/>
    <cellStyle name="60% - Accent6 3 37 4 3" xfId="23591" xr:uid="{8123187A-BE1C-4E40-8B48-1B093BE84499}"/>
    <cellStyle name="60% - Accent6 3 37 4 3 2" xfId="52268" xr:uid="{A42C02FA-44A4-406B-8AF2-D9981D025A75}"/>
    <cellStyle name="60% - Accent6 3 37 4 4" xfId="37711" xr:uid="{2436CFE8-5E9E-40EB-AA86-82D008BF531A}"/>
    <cellStyle name="60% - Accent6 3 37 5" xfId="16253" xr:uid="{145FE1FA-10CA-4F5F-A84E-D0C7E8FD35AD}"/>
    <cellStyle name="60% - Accent6 3 37 5 2" xfId="25106" xr:uid="{9652C7F3-4278-41CC-85CE-BB130CC89FA5}"/>
    <cellStyle name="60% - Accent6 3 37 5 2 2" xfId="53783" xr:uid="{85789462-A324-428D-BA5F-DB2439A6AD0B}"/>
    <cellStyle name="60% - Accent6 3 37 5 3" xfId="44931" xr:uid="{10024115-CD9C-4793-A076-5E1536417FD2}"/>
    <cellStyle name="60% - Accent6 3 37 6" xfId="17812" xr:uid="{CDC01E52-0127-41A7-B21C-C13B5D4B8CEE}"/>
    <cellStyle name="60% - Accent6 3 37 6 2" xfId="26665" xr:uid="{59F07CAE-D222-431B-ABE4-97E7202E79F1}"/>
    <cellStyle name="60% - Accent6 3 37 6 2 2" xfId="55342" xr:uid="{C9FFD6B1-7F23-403D-AB4E-D92DDEE947DC}"/>
    <cellStyle name="60% - Accent6 3 37 6 3" xfId="46490" xr:uid="{70CD305A-5014-409D-9F5D-6E911DA21596}"/>
    <cellStyle name="60% - Accent6 3 37 7" xfId="10553" xr:uid="{8EF763EE-BAE1-44ED-8CAD-7D3AC534EA96}"/>
    <cellStyle name="60% - Accent6 3 37 7 2" xfId="28258" xr:uid="{98948860-712A-471F-AB32-732996D4DECD}"/>
    <cellStyle name="60% - Accent6 3 37 7 2 2" xfId="56935" xr:uid="{BB3F15FD-B184-4691-9614-6F04C389CD50}"/>
    <cellStyle name="60% - Accent6 3 37 7 3" xfId="39231" xr:uid="{C4D0CC9B-598D-4AF4-8C2B-7C73C1CF0CB1}"/>
    <cellStyle name="60% - Accent6 3 37 8" xfId="19406" xr:uid="{6E771FE6-02C0-470E-9FD8-F78C45FDB880}"/>
    <cellStyle name="60% - Accent6 3 37 8 2" xfId="48083" xr:uid="{C6E8891E-E375-4AAF-B9DB-1EDC2BB7BC17}"/>
    <cellStyle name="60% - Accent6 3 37 9" xfId="33526" xr:uid="{3A5FDD30-4F41-4E59-A17E-CDAEB6D103C7}"/>
    <cellStyle name="60% - Accent6 3 38" xfId="4863" xr:uid="{E125E863-E20F-4D2F-BD52-8206F783319E}"/>
    <cellStyle name="60% - Accent6 3 38 2" xfId="6214" xr:uid="{02FED6F2-59E4-4227-9703-D4E01F505D85}"/>
    <cellStyle name="60% - Accent6 3 38 2 2" xfId="11926" xr:uid="{B7282269-85F2-4298-90DC-8D27B213E3E6}"/>
    <cellStyle name="60% - Accent6 3 38 2 2 2" xfId="40604" xr:uid="{1D61609E-B5BB-45D7-8B6C-75112E9261AA}"/>
    <cellStyle name="60% - Accent6 3 38 2 3" xfId="20779" xr:uid="{FA7F25AE-2889-4C61-B76A-070FFCD7806F}"/>
    <cellStyle name="60% - Accent6 3 38 2 3 2" xfId="49456" xr:uid="{DBBCE3A1-EDE5-4B56-867C-9EC30B3D4902}"/>
    <cellStyle name="60% - Accent6 3 38 2 4" xfId="34899" xr:uid="{51A52E97-F6E3-4FFD-9E48-3B8B19499BC0}"/>
    <cellStyle name="60% - Accent6 3 38 3" xfId="7631" xr:uid="{7D437231-6169-4713-AF91-30AAD24EAA1F}"/>
    <cellStyle name="60% - Accent6 3 38 3 2" xfId="13343" xr:uid="{01C255C0-026B-42CF-AAA5-EA24D98AC88D}"/>
    <cellStyle name="60% - Accent6 3 38 3 2 2" xfId="42021" xr:uid="{A767D3BE-BA61-44BF-A3FD-BD046F4F01CE}"/>
    <cellStyle name="60% - Accent6 3 38 3 3" xfId="22196" xr:uid="{89BDCC02-BA79-4B74-B033-FD89814C5856}"/>
    <cellStyle name="60% - Accent6 3 38 3 3 2" xfId="50873" xr:uid="{70A9C879-C42C-4945-9029-B9FCD349068F}"/>
    <cellStyle name="60% - Accent6 3 38 3 4" xfId="36316" xr:uid="{90743E54-AB1F-459D-BBB4-6C95F91E51C3}"/>
    <cellStyle name="60% - Accent6 3 38 4" xfId="9048" xr:uid="{9292B24C-FDFC-458B-8DA7-18762BDB70F2}"/>
    <cellStyle name="60% - Accent6 3 38 4 2" xfId="14760" xr:uid="{49EAE938-42DE-4C74-8226-AA9B1B69A4F5}"/>
    <cellStyle name="60% - Accent6 3 38 4 2 2" xfId="43438" xr:uid="{3D37310F-CA95-4910-9A42-3BA295997D18}"/>
    <cellStyle name="60% - Accent6 3 38 4 3" xfId="23613" xr:uid="{357AAAAE-BEBE-499C-BDCF-7927B26BCC42}"/>
    <cellStyle name="60% - Accent6 3 38 4 3 2" xfId="52290" xr:uid="{A295B735-121B-44C0-8DEC-BD39CB6F4C5A}"/>
    <cellStyle name="60% - Accent6 3 38 4 4" xfId="37733" xr:uid="{148A3424-0A19-4E23-A8B5-ACD8CF791E30}"/>
    <cellStyle name="60% - Accent6 3 38 5" xfId="16275" xr:uid="{BAF487FD-1F98-4417-8E65-62F2C7598C14}"/>
    <cellStyle name="60% - Accent6 3 38 5 2" xfId="25128" xr:uid="{B8131C22-6C45-43C0-96AF-8A296B67D930}"/>
    <cellStyle name="60% - Accent6 3 38 5 2 2" xfId="53805" xr:uid="{FD62AC11-7487-4BAB-AB15-D753768354A4}"/>
    <cellStyle name="60% - Accent6 3 38 5 3" xfId="44953" xr:uid="{6C263768-3632-40E8-8948-92ED985BCED5}"/>
    <cellStyle name="60% - Accent6 3 38 6" xfId="17834" xr:uid="{717163DB-CDEB-4FF9-95D0-D68C0350F659}"/>
    <cellStyle name="60% - Accent6 3 38 6 2" xfId="26687" xr:uid="{F6569536-732C-4036-923A-19215BA4450B}"/>
    <cellStyle name="60% - Accent6 3 38 6 2 2" xfId="55364" xr:uid="{551ABCA3-5F32-4973-9ADA-C4F7C422D45D}"/>
    <cellStyle name="60% - Accent6 3 38 6 3" xfId="46512" xr:uid="{AC3D0134-F452-4DF4-99E0-A8F9209DFC24}"/>
    <cellStyle name="60% - Accent6 3 38 7" xfId="10575" xr:uid="{3D1787E7-0067-4413-8608-0E642F58B7B4}"/>
    <cellStyle name="60% - Accent6 3 38 7 2" xfId="28280" xr:uid="{0E5FEA61-15DD-42DE-B8DD-47B42DE7E2BB}"/>
    <cellStyle name="60% - Accent6 3 38 7 2 2" xfId="56957" xr:uid="{61AFC96E-37BF-4B3A-BA7C-894352F12660}"/>
    <cellStyle name="60% - Accent6 3 38 7 3" xfId="39253" xr:uid="{3DF9A339-147B-4EA9-9505-D8152D5FF2A6}"/>
    <cellStyle name="60% - Accent6 3 38 8" xfId="19428" xr:uid="{CE5B4467-6752-4873-88CA-610ABC7792DB}"/>
    <cellStyle name="60% - Accent6 3 38 8 2" xfId="48105" xr:uid="{3835386C-2FAF-4039-BCE4-9A8A89615689}"/>
    <cellStyle name="60% - Accent6 3 38 9" xfId="33548" xr:uid="{58642293-09D3-44D7-9BE2-3ACD6759EB29}"/>
    <cellStyle name="60% - Accent6 3 39" xfId="4885" xr:uid="{64A652AC-8C0A-4A62-A784-C708143CFA6F}"/>
    <cellStyle name="60% - Accent6 3 39 2" xfId="6236" xr:uid="{E8FDEFF9-3605-4110-BEE4-7E1511F45A72}"/>
    <cellStyle name="60% - Accent6 3 39 2 2" xfId="11948" xr:uid="{4ED3DB6F-DAC0-4381-98DA-66F032EFA0FE}"/>
    <cellStyle name="60% - Accent6 3 39 2 2 2" xfId="40626" xr:uid="{ADFAAE3E-84E3-4011-97D2-0CEA929A970B}"/>
    <cellStyle name="60% - Accent6 3 39 2 3" xfId="20801" xr:uid="{73BBDBEB-A713-4675-BE4F-19F0F769B093}"/>
    <cellStyle name="60% - Accent6 3 39 2 3 2" xfId="49478" xr:uid="{2FD56295-4B4F-407D-9336-DA58DDD3EADF}"/>
    <cellStyle name="60% - Accent6 3 39 2 4" xfId="34921" xr:uid="{A0A6E2FD-8180-4A4E-A794-79CE0C9793D9}"/>
    <cellStyle name="60% - Accent6 3 39 3" xfId="7653" xr:uid="{9D9C266A-9CEE-43A9-AE8E-9490E861B722}"/>
    <cellStyle name="60% - Accent6 3 39 3 2" xfId="13365" xr:uid="{574C444D-B70D-41FC-86DC-6F7D28163A09}"/>
    <cellStyle name="60% - Accent6 3 39 3 2 2" xfId="42043" xr:uid="{04295700-FBAD-4FA2-8717-B6F5D1E691EE}"/>
    <cellStyle name="60% - Accent6 3 39 3 3" xfId="22218" xr:uid="{F7F55481-8E39-47FB-A9D6-1DB3829CF8B0}"/>
    <cellStyle name="60% - Accent6 3 39 3 3 2" xfId="50895" xr:uid="{62E0CC67-D3CB-4051-A85D-5CBD017EADA9}"/>
    <cellStyle name="60% - Accent6 3 39 3 4" xfId="36338" xr:uid="{D4188B55-6C57-4756-842F-C7EDD3D4E847}"/>
    <cellStyle name="60% - Accent6 3 39 4" xfId="9070" xr:uid="{40590642-0FF2-4FA9-A43A-FBEFB17A9047}"/>
    <cellStyle name="60% - Accent6 3 39 4 2" xfId="14782" xr:uid="{1C73B088-4B15-4C05-AF46-513F51B6D166}"/>
    <cellStyle name="60% - Accent6 3 39 4 2 2" xfId="43460" xr:uid="{9BE76FFB-2FF9-4D62-974F-B832B8043C2C}"/>
    <cellStyle name="60% - Accent6 3 39 4 3" xfId="23635" xr:uid="{DE37A5C0-89C2-4658-A2B6-4C5ACE1493DD}"/>
    <cellStyle name="60% - Accent6 3 39 4 3 2" xfId="52312" xr:uid="{05859885-59BD-4D58-9F89-A7A5E07E9778}"/>
    <cellStyle name="60% - Accent6 3 39 4 4" xfId="37755" xr:uid="{7AF9E455-4F03-49A4-A6B9-0D650B49AC64}"/>
    <cellStyle name="60% - Accent6 3 39 5" xfId="16297" xr:uid="{0CA4F2CA-B022-4359-9FC3-200CAAAA225C}"/>
    <cellStyle name="60% - Accent6 3 39 5 2" xfId="25150" xr:uid="{715F126E-E45A-4A8B-8316-A1A2A54E389E}"/>
    <cellStyle name="60% - Accent6 3 39 5 2 2" xfId="53827" xr:uid="{7B81B410-3216-4A25-8CA9-47E7F737C1D1}"/>
    <cellStyle name="60% - Accent6 3 39 5 3" xfId="44975" xr:uid="{EF3DDACF-D1E6-433E-9A4C-1C051972CEC5}"/>
    <cellStyle name="60% - Accent6 3 39 6" xfId="17856" xr:uid="{3C8184EB-E83A-4247-9BEB-4A3A5D55595D}"/>
    <cellStyle name="60% - Accent6 3 39 6 2" xfId="26709" xr:uid="{0E8950F2-DB8D-4B0B-8964-2A6AB3DDFA0F}"/>
    <cellStyle name="60% - Accent6 3 39 6 2 2" xfId="55386" xr:uid="{75999E2F-3B34-40CB-B36A-792CF47A2401}"/>
    <cellStyle name="60% - Accent6 3 39 6 3" xfId="46534" xr:uid="{38F2F1C0-1E95-46CB-AE43-B1840FD86CF7}"/>
    <cellStyle name="60% - Accent6 3 39 7" xfId="10597" xr:uid="{4DCDDC2D-BEB5-4BB4-816D-62F0C0FD4401}"/>
    <cellStyle name="60% - Accent6 3 39 7 2" xfId="28302" xr:uid="{C706B9E9-9737-48BF-8E9A-40E531A2349E}"/>
    <cellStyle name="60% - Accent6 3 39 7 2 2" xfId="56979" xr:uid="{28A8F3E1-2AB7-45C3-B63E-0C632A67103C}"/>
    <cellStyle name="60% - Accent6 3 39 7 3" xfId="39275" xr:uid="{B3778073-2118-41E3-BFBD-BF52A74927A6}"/>
    <cellStyle name="60% - Accent6 3 39 8" xfId="19450" xr:uid="{2F815A5F-1F56-4049-B5A6-EA5EFFF83CE6}"/>
    <cellStyle name="60% - Accent6 3 39 8 2" xfId="48127" xr:uid="{2DFDCA8C-9A31-4610-8E6C-50F88AF85BEF}"/>
    <cellStyle name="60% - Accent6 3 39 9" xfId="33570" xr:uid="{4554EFAF-C841-4E8A-8A82-8936D3295919}"/>
    <cellStyle name="60% - Accent6 3 4" xfId="385" xr:uid="{EAD13902-B90E-4319-9AB3-22029421CE77}"/>
    <cellStyle name="60% - Accent6 3 4 10" xfId="9827" xr:uid="{43B21C74-1AA4-45AA-ACD1-2EB08AEB7595}"/>
    <cellStyle name="60% - Accent6 3 4 10 2" xfId="38505" xr:uid="{7F714F2C-8B64-4CD7-8940-CF916B1B5B52}"/>
    <cellStyle name="60% - Accent6 3 4 11" xfId="18680" xr:uid="{EC1F94C8-6085-414F-9CD5-25A77E879728}"/>
    <cellStyle name="60% - Accent6 3 4 11 2" xfId="47357" xr:uid="{9B1B9DB2-94A1-47FC-908A-D524F72F2F62}"/>
    <cellStyle name="60% - Accent6 3 4 12" xfId="29298" xr:uid="{58D803F6-DDC3-4602-932F-44B469968E88}"/>
    <cellStyle name="60% - Accent6 3 4 2" xfId="494" xr:uid="{09FC317C-50C1-4AAE-91E3-1F8865A5315C}"/>
    <cellStyle name="60% - Accent6 3 4 2 2" xfId="2448" xr:uid="{17CB8D21-AA60-435A-ACC4-DA7167B077FE}"/>
    <cellStyle name="60% - Accent6 3 4 2 2 2" xfId="31188" xr:uid="{C252665B-5C28-4665-BEC9-DBCC9238164F}"/>
    <cellStyle name="60% - Accent6 3 4 2 3" xfId="5466" xr:uid="{3D7A10E5-1F47-4834-961E-65221131063F}"/>
    <cellStyle name="60% - Accent6 3 4 2 3 2" xfId="34151" xr:uid="{B94B8A35-6FC1-4C04-ADEC-3501825D880A}"/>
    <cellStyle name="60% - Accent6 3 4 2 4" xfId="11178" xr:uid="{95B4D516-58C8-405C-96A2-80D2AD4BE4DD}"/>
    <cellStyle name="60% - Accent6 3 4 2 4 2" xfId="39856" xr:uid="{465ADC36-D02E-4E4D-ADB2-084C6FAC65AE}"/>
    <cellStyle name="60% - Accent6 3 4 2 5" xfId="20031" xr:uid="{84E67F8E-3AF6-4D84-A571-86DD8E61F5A6}"/>
    <cellStyle name="60% - Accent6 3 4 2 5 2" xfId="48708" xr:uid="{6FF59DC8-5BAD-48B2-9ABD-1519FD568208}"/>
    <cellStyle name="60% - Accent6 3 4 2 6" xfId="29395" xr:uid="{D3665212-7778-4B5C-93D8-D815ED4858DF}"/>
    <cellStyle name="60% - Accent6 3 4 3" xfId="613" xr:uid="{2BB642BF-D61C-49ED-B7FA-432DED81E058}"/>
    <cellStyle name="60% - Accent6 3 4 3 2" xfId="2567" xr:uid="{0BF6251A-8F4B-418C-88DF-29C7E4629A94}"/>
    <cellStyle name="60% - Accent6 3 4 3 2 2" xfId="31307" xr:uid="{65EF1C83-E65E-402C-A329-54A84411F1CE}"/>
    <cellStyle name="60% - Accent6 3 4 3 3" xfId="6883" xr:uid="{CB43F483-420F-493C-BDB8-1DE3E9409202}"/>
    <cellStyle name="60% - Accent6 3 4 3 3 2" xfId="35568" xr:uid="{1455B5ED-C87A-4FAD-8217-73E1911B146B}"/>
    <cellStyle name="60% - Accent6 3 4 3 4" xfId="12595" xr:uid="{125B166E-7156-450E-990F-FAE9F6480821}"/>
    <cellStyle name="60% - Accent6 3 4 3 4 2" xfId="41273" xr:uid="{FFACB174-F277-4B07-875F-A0D134E182C6}"/>
    <cellStyle name="60% - Accent6 3 4 3 5" xfId="21448" xr:uid="{07DCDE91-D7F8-4FD1-82E8-8E9CEC40F45C}"/>
    <cellStyle name="60% - Accent6 3 4 3 5 2" xfId="50125" xr:uid="{BC7CBF72-6DB2-42CD-862A-F346783FADD4}"/>
    <cellStyle name="60% - Accent6 3 4 3 6" xfId="29514" xr:uid="{AF0EF669-E68E-485C-98A0-BDEA7428F648}"/>
    <cellStyle name="60% - Accent6 3 4 4" xfId="754" xr:uid="{719E04BD-ADFB-4E01-8051-81AAA16683B4}"/>
    <cellStyle name="60% - Accent6 3 4 4 2" xfId="2708" xr:uid="{2AB9B3A4-30A4-4A57-8E41-737A39E40CC2}"/>
    <cellStyle name="60% - Accent6 3 4 4 2 2" xfId="31448" xr:uid="{E9AD02FA-0AB3-494F-A6FB-EA131C8C8F32}"/>
    <cellStyle name="60% - Accent6 3 4 4 3" xfId="8300" xr:uid="{DCE94660-64EE-4C7A-A715-E58CF9F38D5F}"/>
    <cellStyle name="60% - Accent6 3 4 4 3 2" xfId="36985" xr:uid="{14E0833F-5983-4C5C-9904-E1E4F79294C0}"/>
    <cellStyle name="60% - Accent6 3 4 4 4" xfId="14012" xr:uid="{9EA1D691-A232-472F-A625-74474D3FCAC8}"/>
    <cellStyle name="60% - Accent6 3 4 4 4 2" xfId="42690" xr:uid="{C19D43D0-3A30-41A3-83A3-E8AD35240C0E}"/>
    <cellStyle name="60% - Accent6 3 4 4 5" xfId="22865" xr:uid="{09D0DB80-CA0A-479B-AB7E-4FD997E15F7E}"/>
    <cellStyle name="60% - Accent6 3 4 4 5 2" xfId="51542" xr:uid="{1416D9CC-6FCE-425F-8B62-5F7CA12F713D}"/>
    <cellStyle name="60% - Accent6 3 4 4 6" xfId="29655" xr:uid="{CC7572C8-D96B-40D1-A1E8-11506EBB8BBF}"/>
    <cellStyle name="60% - Accent6 3 4 5" xfId="1027" xr:uid="{B5101ED5-8DBD-424E-B528-DF66A02254CE}"/>
    <cellStyle name="60% - Accent6 3 4 5 2" xfId="2981" xr:uid="{587A5781-56DC-46E9-B6FF-92D5522A6A6B}"/>
    <cellStyle name="60% - Accent6 3 4 5 2 2" xfId="31721" xr:uid="{5D3D4B87-C0BD-4BC1-8902-3FB47A3D6050}"/>
    <cellStyle name="60% - Accent6 3 4 5 3" xfId="15527" xr:uid="{39BB3352-F5AC-485D-BE72-C89D3D17897C}"/>
    <cellStyle name="60% - Accent6 3 4 5 3 2" xfId="44205" xr:uid="{AAFC6492-78B9-413C-8EE7-749994330AC3}"/>
    <cellStyle name="60% - Accent6 3 4 5 4" xfId="24380" xr:uid="{EBADE6BB-5E63-4F8F-9B4B-A868DE26C69E}"/>
    <cellStyle name="60% - Accent6 3 4 5 4 2" xfId="53057" xr:uid="{581DF732-376E-44BF-B4D6-714EEDD6E0EC}"/>
    <cellStyle name="60% - Accent6 3 4 5 5" xfId="29928" xr:uid="{83115713-85A1-4BF3-983A-27E4FD584C4A}"/>
    <cellStyle name="60% - Accent6 3 4 6" xfId="1322" xr:uid="{5CB15D61-F95B-4518-B305-7E3A74AD4DBE}"/>
    <cellStyle name="60% - Accent6 3 4 6 2" xfId="3276" xr:uid="{E0B56CD1-55BB-40B5-85F2-3082A43D3449}"/>
    <cellStyle name="60% - Accent6 3 4 6 2 2" xfId="32016" xr:uid="{46F46BB8-4434-49F6-9BF5-386F33E396EC}"/>
    <cellStyle name="60% - Accent6 3 4 6 3" xfId="17086" xr:uid="{CC498FC4-8088-4078-A2A3-FDB0DF5F9B22}"/>
    <cellStyle name="60% - Accent6 3 4 6 3 2" xfId="45764" xr:uid="{86CF831F-D800-4922-B6A7-AAA0C125ADE9}"/>
    <cellStyle name="60% - Accent6 3 4 6 4" xfId="25939" xr:uid="{237E94C2-D449-4D93-ACC9-1984FB8EE238}"/>
    <cellStyle name="60% - Accent6 3 4 6 4 2" xfId="54616" xr:uid="{239B8517-62AB-4982-9F7F-09062FFEF4F4}"/>
    <cellStyle name="60% - Accent6 3 4 6 5" xfId="30223" xr:uid="{3ECAB9BA-9EA6-4D62-87C2-EC3FDA5BA00E}"/>
    <cellStyle name="60% - Accent6 3 4 7" xfId="1661" xr:uid="{2705D23D-33B2-404F-84AE-123D8D8518CA}"/>
    <cellStyle name="60% - Accent6 3 4 7 2" xfId="3615" xr:uid="{17B3DC98-33B0-476C-B313-CF44FC08991A}"/>
    <cellStyle name="60% - Accent6 3 4 7 2 2" xfId="32355" xr:uid="{63EA67F5-AB56-4659-A231-36FC2E1DE7B6}"/>
    <cellStyle name="60% - Accent6 3 4 7 3" xfId="27532" xr:uid="{6DE3FE3C-1575-49C4-838A-899E13909DDB}"/>
    <cellStyle name="60% - Accent6 3 4 7 3 2" xfId="56209" xr:uid="{E0230F94-0258-4A30-B39D-0E61E05B1C7A}"/>
    <cellStyle name="60% - Accent6 3 4 7 4" xfId="30562" xr:uid="{AE9EB46D-532F-4F98-A6E9-C0B37DFF7DB8}"/>
    <cellStyle name="60% - Accent6 3 4 8" xfId="2351" xr:uid="{7797EAE3-F692-46D7-86F8-3F5A08FE0AEC}"/>
    <cellStyle name="60% - Accent6 3 4 8 2" xfId="31091" xr:uid="{C29ABBA2-3C5F-4BC5-89D7-F7C4DACD4386}"/>
    <cellStyle name="60% - Accent6 3 4 9" xfId="4115" xr:uid="{649A1A93-3966-4754-921A-BA6515EB17B2}"/>
    <cellStyle name="60% - Accent6 3 4 9 2" xfId="32800" xr:uid="{64F97B38-23C4-44AA-9287-3018B5286329}"/>
    <cellStyle name="60% - Accent6 3 40" xfId="4907" xr:uid="{29041AA2-3AF3-45DF-ABA0-479707A14C2F}"/>
    <cellStyle name="60% - Accent6 3 40 2" xfId="6258" xr:uid="{DECAD25B-AE0D-4E9F-A10A-1515C27DD7B3}"/>
    <cellStyle name="60% - Accent6 3 40 2 2" xfId="11970" xr:uid="{21E34212-E99A-4FF9-85D5-93E4F73EE219}"/>
    <cellStyle name="60% - Accent6 3 40 2 2 2" xfId="40648" xr:uid="{88D9A49D-7F0E-4725-8828-B0A3998931B7}"/>
    <cellStyle name="60% - Accent6 3 40 2 3" xfId="20823" xr:uid="{769FEE2D-358E-4F20-95F7-3DE0E932C75E}"/>
    <cellStyle name="60% - Accent6 3 40 2 3 2" xfId="49500" xr:uid="{BED9D048-4D0F-467E-B14D-63F5B111C9A4}"/>
    <cellStyle name="60% - Accent6 3 40 2 4" xfId="34943" xr:uid="{C4F8403F-EC60-43CF-9530-923AB221A3C4}"/>
    <cellStyle name="60% - Accent6 3 40 3" xfId="7675" xr:uid="{51D50B01-880B-4B5B-B80F-99BD30C6A77D}"/>
    <cellStyle name="60% - Accent6 3 40 3 2" xfId="13387" xr:uid="{DD4BC4E4-1156-4FFA-B7B5-30B3578C2AEC}"/>
    <cellStyle name="60% - Accent6 3 40 3 2 2" xfId="42065" xr:uid="{6F487761-A3A2-49D1-8F29-2F850926A540}"/>
    <cellStyle name="60% - Accent6 3 40 3 3" xfId="22240" xr:uid="{B57F9BE8-A3A0-4A66-A217-7B8858004A20}"/>
    <cellStyle name="60% - Accent6 3 40 3 3 2" xfId="50917" xr:uid="{2D979CFC-6A65-4616-B842-97D8AF013072}"/>
    <cellStyle name="60% - Accent6 3 40 3 4" xfId="36360" xr:uid="{39ADEAD4-97C8-4107-9495-7AC4F0EE8495}"/>
    <cellStyle name="60% - Accent6 3 40 4" xfId="9092" xr:uid="{9F9C5576-32BA-4AC1-85DA-197D508C6C44}"/>
    <cellStyle name="60% - Accent6 3 40 4 2" xfId="14804" xr:uid="{77D417CF-2BE5-4773-9A41-818335FD03DB}"/>
    <cellStyle name="60% - Accent6 3 40 4 2 2" xfId="43482" xr:uid="{0975FA2E-4060-4D59-9CC4-06A963931F26}"/>
    <cellStyle name="60% - Accent6 3 40 4 3" xfId="23657" xr:uid="{AA860CDF-DA42-42C4-9336-45006531ED51}"/>
    <cellStyle name="60% - Accent6 3 40 4 3 2" xfId="52334" xr:uid="{50272A49-F0F7-4759-85F0-B371016E3133}"/>
    <cellStyle name="60% - Accent6 3 40 4 4" xfId="37777" xr:uid="{8D918E32-D1AF-4DEE-B598-1C76E136ED6B}"/>
    <cellStyle name="60% - Accent6 3 40 5" xfId="16319" xr:uid="{CF5B0F52-D5F4-4191-946F-746F6C0BA1E8}"/>
    <cellStyle name="60% - Accent6 3 40 5 2" xfId="25172" xr:uid="{67D48832-0E75-4418-970A-FC5C67DB8386}"/>
    <cellStyle name="60% - Accent6 3 40 5 2 2" xfId="53849" xr:uid="{4CE228DF-9AF8-4D90-80EB-06891F60A55D}"/>
    <cellStyle name="60% - Accent6 3 40 5 3" xfId="44997" xr:uid="{40C252D4-B662-4C87-B949-583E851D31EF}"/>
    <cellStyle name="60% - Accent6 3 40 6" xfId="17878" xr:uid="{E0E2812C-D988-4BFC-8754-A8CCD5D46C40}"/>
    <cellStyle name="60% - Accent6 3 40 6 2" xfId="26731" xr:uid="{42432577-5C4A-404C-8CD2-7BAEE5FFA576}"/>
    <cellStyle name="60% - Accent6 3 40 6 2 2" xfId="55408" xr:uid="{2E17A02C-15F2-45BA-9C5E-1EA9DC267670}"/>
    <cellStyle name="60% - Accent6 3 40 6 3" xfId="46556" xr:uid="{4C519D1C-C1D4-467D-A8F0-50865EF4616F}"/>
    <cellStyle name="60% - Accent6 3 40 7" xfId="10619" xr:uid="{53F1B0B5-69A3-4988-8E68-CCFCB6FC8094}"/>
    <cellStyle name="60% - Accent6 3 40 7 2" xfId="28324" xr:uid="{EA0006C9-8C4E-41C4-860A-0A695730C40F}"/>
    <cellStyle name="60% - Accent6 3 40 7 2 2" xfId="57001" xr:uid="{2E6AB2E1-6D40-4AA4-8C4E-B7CE0007828C}"/>
    <cellStyle name="60% - Accent6 3 40 7 3" xfId="39297" xr:uid="{1C773493-E9CE-43DB-9A83-4F61B8CE07DC}"/>
    <cellStyle name="60% - Accent6 3 40 8" xfId="19472" xr:uid="{EA638F12-8239-4988-8243-F62F6336323F}"/>
    <cellStyle name="60% - Accent6 3 40 8 2" xfId="48149" xr:uid="{3603E2C3-EBEA-4828-BEB1-2A381BEDAC36}"/>
    <cellStyle name="60% - Accent6 3 40 9" xfId="33592" xr:uid="{D9CB6099-AED3-4ACC-8383-B0EC82EB2F37}"/>
    <cellStyle name="60% - Accent6 3 41" xfId="4929" xr:uid="{E61BB379-9CD0-4E29-8940-8F57FEA4223E}"/>
    <cellStyle name="60% - Accent6 3 41 2" xfId="6280" xr:uid="{26E1E421-6FA4-4D10-938F-00BDA34D43D5}"/>
    <cellStyle name="60% - Accent6 3 41 2 2" xfId="11992" xr:uid="{0BA7CD63-870A-4F37-B417-CBF6D20CB772}"/>
    <cellStyle name="60% - Accent6 3 41 2 2 2" xfId="40670" xr:uid="{50BC43E2-39B7-4F7F-B502-C7BF37E5914F}"/>
    <cellStyle name="60% - Accent6 3 41 2 3" xfId="20845" xr:uid="{66FBB381-6C1B-4EAE-A1C6-81C7A4B435B2}"/>
    <cellStyle name="60% - Accent6 3 41 2 3 2" xfId="49522" xr:uid="{06C0F466-51BB-4BF6-862C-AF78EEB6996A}"/>
    <cellStyle name="60% - Accent6 3 41 2 4" xfId="34965" xr:uid="{073590FB-35EF-4AAF-8950-66A5D8A17DEF}"/>
    <cellStyle name="60% - Accent6 3 41 3" xfId="7697" xr:uid="{C6B7A521-5E03-4E68-9F83-0B5B1F836A4D}"/>
    <cellStyle name="60% - Accent6 3 41 3 2" xfId="13409" xr:uid="{2B863174-9C78-4DF3-850D-E735658C0342}"/>
    <cellStyle name="60% - Accent6 3 41 3 2 2" xfId="42087" xr:uid="{A6C776BB-FDD5-4727-AD9E-6FC0C790F9E5}"/>
    <cellStyle name="60% - Accent6 3 41 3 3" xfId="22262" xr:uid="{90C5C321-C746-4048-9D78-1A9B561A9703}"/>
    <cellStyle name="60% - Accent6 3 41 3 3 2" xfId="50939" xr:uid="{D13C8A17-E808-4144-A068-3D202C577AA5}"/>
    <cellStyle name="60% - Accent6 3 41 3 4" xfId="36382" xr:uid="{E0CA8B58-481E-4E4B-B96F-C0E5E60D04B6}"/>
    <cellStyle name="60% - Accent6 3 41 4" xfId="9114" xr:uid="{50FB5B2D-3E5C-4F01-862D-ED53560DE4C3}"/>
    <cellStyle name="60% - Accent6 3 41 4 2" xfId="14826" xr:uid="{A55766D7-8D9E-4C6A-9C8A-73D484DC8BA9}"/>
    <cellStyle name="60% - Accent6 3 41 4 2 2" xfId="43504" xr:uid="{BF1E691F-83FF-43F3-A5ED-E2F1B3C5E4F1}"/>
    <cellStyle name="60% - Accent6 3 41 4 3" xfId="23679" xr:uid="{0A6D57A8-51A6-4E58-BB0E-3F6AD8E63BBF}"/>
    <cellStyle name="60% - Accent6 3 41 4 3 2" xfId="52356" xr:uid="{A026789A-08E7-4148-B80B-A005FD87ADB9}"/>
    <cellStyle name="60% - Accent6 3 41 4 4" xfId="37799" xr:uid="{A4C09B74-B035-48B2-9543-1288DDE7A546}"/>
    <cellStyle name="60% - Accent6 3 41 5" xfId="16341" xr:uid="{8F6A4B1C-E00B-4902-A884-FABE6E9C91AE}"/>
    <cellStyle name="60% - Accent6 3 41 5 2" xfId="25194" xr:uid="{56EF7F6A-153C-4C1E-A48A-4F2F0C0A70D3}"/>
    <cellStyle name="60% - Accent6 3 41 5 2 2" xfId="53871" xr:uid="{B93484E9-63F6-4569-BD69-91C6205C07F6}"/>
    <cellStyle name="60% - Accent6 3 41 5 3" xfId="45019" xr:uid="{3A63A39A-CBF5-4FC1-8C2B-73D083B8A201}"/>
    <cellStyle name="60% - Accent6 3 41 6" xfId="17900" xr:uid="{9BCF6305-ED7A-4855-8421-ECD2F2CDAD08}"/>
    <cellStyle name="60% - Accent6 3 41 6 2" xfId="26753" xr:uid="{056DE8D9-3441-4960-8D8A-81DDE074C6ED}"/>
    <cellStyle name="60% - Accent6 3 41 6 2 2" xfId="55430" xr:uid="{4CE45878-5EB0-4801-B21A-BE3BE7D26DAB}"/>
    <cellStyle name="60% - Accent6 3 41 6 3" xfId="46578" xr:uid="{B7C7C1CB-24BF-405D-9C95-09F20598DE05}"/>
    <cellStyle name="60% - Accent6 3 41 7" xfId="10641" xr:uid="{341AEB91-D1F1-40EA-BF12-914EB49CF88C}"/>
    <cellStyle name="60% - Accent6 3 41 7 2" xfId="28346" xr:uid="{DB60899E-D066-49E4-B43D-BD8121488C6C}"/>
    <cellStyle name="60% - Accent6 3 41 7 2 2" xfId="57023" xr:uid="{520F2444-FEB9-47C8-83F2-E997F8ED7261}"/>
    <cellStyle name="60% - Accent6 3 41 7 3" xfId="39319" xr:uid="{BFAA15C8-FDEE-4B43-AC53-F6773DD1BA8D}"/>
    <cellStyle name="60% - Accent6 3 41 8" xfId="19494" xr:uid="{9844EF22-4B3A-4353-A1B1-87DE403B9D97}"/>
    <cellStyle name="60% - Accent6 3 41 8 2" xfId="48171" xr:uid="{01632C1B-F172-4A88-85BF-38C43C08AB15}"/>
    <cellStyle name="60% - Accent6 3 41 9" xfId="33614" xr:uid="{61453871-D261-4A0D-A255-B3CD6E1400FB}"/>
    <cellStyle name="60% - Accent6 3 42" xfId="4951" xr:uid="{9080BB53-A772-4B3A-A015-F9287DD86358}"/>
    <cellStyle name="60% - Accent6 3 42 2" xfId="6302" xr:uid="{AB15F410-E515-4B21-8EE5-A766CD105DBC}"/>
    <cellStyle name="60% - Accent6 3 42 2 2" xfId="12014" xr:uid="{C0981F4F-3D00-4BB1-B7C9-34FCEEA46554}"/>
    <cellStyle name="60% - Accent6 3 42 2 2 2" xfId="40692" xr:uid="{E371CE2A-B636-4CE9-B4B8-3405B2A43EF6}"/>
    <cellStyle name="60% - Accent6 3 42 2 3" xfId="20867" xr:uid="{3AD7F287-BF47-41F5-BE04-6F41FED23899}"/>
    <cellStyle name="60% - Accent6 3 42 2 3 2" xfId="49544" xr:uid="{B2AE3B29-C0AC-497F-A04B-0C71DEC8DF00}"/>
    <cellStyle name="60% - Accent6 3 42 2 4" xfId="34987" xr:uid="{73BE5CCD-4090-43A8-8388-2DF5F692E397}"/>
    <cellStyle name="60% - Accent6 3 42 3" xfId="7719" xr:uid="{E2346268-B5DB-4929-8607-7B9C98850C95}"/>
    <cellStyle name="60% - Accent6 3 42 3 2" xfId="13431" xr:uid="{347E59B9-4343-442F-85F4-021565F24D7D}"/>
    <cellStyle name="60% - Accent6 3 42 3 2 2" xfId="42109" xr:uid="{BE7FDB24-B144-406A-A4E1-B35F9B1B114F}"/>
    <cellStyle name="60% - Accent6 3 42 3 3" xfId="22284" xr:uid="{D4857BAE-0678-44C1-9B5E-B86503162E6E}"/>
    <cellStyle name="60% - Accent6 3 42 3 3 2" xfId="50961" xr:uid="{42CEDFA3-D306-4BA0-B3AB-9C951F58ED75}"/>
    <cellStyle name="60% - Accent6 3 42 3 4" xfId="36404" xr:uid="{BD9041FF-A44F-40BC-A9FB-41C5F015BA3B}"/>
    <cellStyle name="60% - Accent6 3 42 4" xfId="9136" xr:uid="{E85FB07C-0A24-49FB-BFBA-D73EFB0AB79D}"/>
    <cellStyle name="60% - Accent6 3 42 4 2" xfId="14848" xr:uid="{B2245604-6671-45A2-8F2B-796041795DC2}"/>
    <cellStyle name="60% - Accent6 3 42 4 2 2" xfId="43526" xr:uid="{3A54DDEC-AAAA-4525-83FB-15BDFD862EF9}"/>
    <cellStyle name="60% - Accent6 3 42 4 3" xfId="23701" xr:uid="{4AB2347F-F6C5-4E21-B2E6-95D6655511CC}"/>
    <cellStyle name="60% - Accent6 3 42 4 3 2" xfId="52378" xr:uid="{24699D81-8114-4A85-9E65-2C0B99478E0B}"/>
    <cellStyle name="60% - Accent6 3 42 4 4" xfId="37821" xr:uid="{AF86C6C9-3F35-4FF3-B17E-D112DFE931E3}"/>
    <cellStyle name="60% - Accent6 3 42 5" xfId="16363" xr:uid="{A0A94014-B6E2-4180-9505-E4362C239CD0}"/>
    <cellStyle name="60% - Accent6 3 42 5 2" xfId="25216" xr:uid="{BCE7A118-CC92-489A-B168-40B141D84996}"/>
    <cellStyle name="60% - Accent6 3 42 5 2 2" xfId="53893" xr:uid="{9D9A01C7-3232-41AE-9C0B-A1B339A17808}"/>
    <cellStyle name="60% - Accent6 3 42 5 3" xfId="45041" xr:uid="{AD36C89F-B625-4FD3-93C0-9E16833B9464}"/>
    <cellStyle name="60% - Accent6 3 42 6" xfId="17922" xr:uid="{ED1E8AAA-2E28-46F6-8C40-FFE4F14628DE}"/>
    <cellStyle name="60% - Accent6 3 42 6 2" xfId="26775" xr:uid="{76347982-ED14-43B5-B42F-A49073BA2F97}"/>
    <cellStyle name="60% - Accent6 3 42 6 2 2" xfId="55452" xr:uid="{FB1C411D-404F-44C1-B5C8-3F58D776F191}"/>
    <cellStyle name="60% - Accent6 3 42 6 3" xfId="46600" xr:uid="{90F4AC18-4ADF-44EC-8518-CED1BA170048}"/>
    <cellStyle name="60% - Accent6 3 42 7" xfId="10663" xr:uid="{94BB5AC2-94CE-4091-B516-42E71819141A}"/>
    <cellStyle name="60% - Accent6 3 42 7 2" xfId="28368" xr:uid="{F6122672-A177-427A-9461-7A7319BB0575}"/>
    <cellStyle name="60% - Accent6 3 42 7 2 2" xfId="57045" xr:uid="{2709C18C-DC0B-4390-8C09-1E52C2CDA4BB}"/>
    <cellStyle name="60% - Accent6 3 42 7 3" xfId="39341" xr:uid="{87522B94-0EF3-44E7-AC7D-778D8C44D2FA}"/>
    <cellStyle name="60% - Accent6 3 42 8" xfId="19516" xr:uid="{B4AB1171-56DA-4F97-B25E-D7F63F3B57F8}"/>
    <cellStyle name="60% - Accent6 3 42 8 2" xfId="48193" xr:uid="{00051950-ECC2-4987-A0DE-F6DABB54A39B}"/>
    <cellStyle name="60% - Accent6 3 42 9" xfId="33636" xr:uid="{0B7E0478-F7AB-4DB7-8313-EB4C48F08780}"/>
    <cellStyle name="60% - Accent6 3 43" xfId="4973" xr:uid="{5F52E90C-1C8D-4DDB-BBF3-962419D5CC8B}"/>
    <cellStyle name="60% - Accent6 3 43 2" xfId="6324" xr:uid="{DD6D58D6-966A-4A74-8F1B-FC7F6E0FC776}"/>
    <cellStyle name="60% - Accent6 3 43 2 2" xfId="12036" xr:uid="{97674E16-83BA-4E2A-855B-B89F98AA8E88}"/>
    <cellStyle name="60% - Accent6 3 43 2 2 2" xfId="40714" xr:uid="{B8407EA3-4848-4F1D-8D07-F2F36A529E70}"/>
    <cellStyle name="60% - Accent6 3 43 2 3" xfId="20889" xr:uid="{1F1606DD-E9FE-4EFE-B7B7-0EE51172F107}"/>
    <cellStyle name="60% - Accent6 3 43 2 3 2" xfId="49566" xr:uid="{0D543A24-F9CE-40A8-983E-D76BA3352EB3}"/>
    <cellStyle name="60% - Accent6 3 43 2 4" xfId="35009" xr:uid="{B2FAC756-CB40-4CD8-A46D-B415484EE500}"/>
    <cellStyle name="60% - Accent6 3 43 3" xfId="7741" xr:uid="{5C790856-166F-4B42-9C15-9F5D442CDC42}"/>
    <cellStyle name="60% - Accent6 3 43 3 2" xfId="13453" xr:uid="{28ED5572-FD55-47C9-A328-46822F7F0484}"/>
    <cellStyle name="60% - Accent6 3 43 3 2 2" xfId="42131" xr:uid="{77DB72CF-218B-4226-A1CF-2FEE31011762}"/>
    <cellStyle name="60% - Accent6 3 43 3 3" xfId="22306" xr:uid="{AE9DD370-8F41-4624-8E03-85A31ED67F5C}"/>
    <cellStyle name="60% - Accent6 3 43 3 3 2" xfId="50983" xr:uid="{4549DCC4-93EA-4DBF-B378-E7B4EB7A3594}"/>
    <cellStyle name="60% - Accent6 3 43 3 4" xfId="36426" xr:uid="{F180F131-5F8B-4F93-8650-9D08CC743C52}"/>
    <cellStyle name="60% - Accent6 3 43 4" xfId="9158" xr:uid="{725EEDE8-C175-4641-83CA-69EC9CA3504F}"/>
    <cellStyle name="60% - Accent6 3 43 4 2" xfId="14870" xr:uid="{27EAD7A3-AE8F-4053-A65D-655C5580754B}"/>
    <cellStyle name="60% - Accent6 3 43 4 2 2" xfId="43548" xr:uid="{704AF2A8-5F94-4AAF-B845-40A2A70DAE2F}"/>
    <cellStyle name="60% - Accent6 3 43 4 3" xfId="23723" xr:uid="{86B067DE-7FCA-402A-B72F-990EB40506A1}"/>
    <cellStyle name="60% - Accent6 3 43 4 3 2" xfId="52400" xr:uid="{777FF486-0CFA-46A8-A74D-D63CBEE90D15}"/>
    <cellStyle name="60% - Accent6 3 43 4 4" xfId="37843" xr:uid="{737432F2-1971-47B1-B5F0-1E6C93323497}"/>
    <cellStyle name="60% - Accent6 3 43 5" xfId="16385" xr:uid="{207F9335-E8D8-4183-8798-EF67457A7D09}"/>
    <cellStyle name="60% - Accent6 3 43 5 2" xfId="25238" xr:uid="{A14B0B4C-BA48-4315-A181-DEFE26B0D175}"/>
    <cellStyle name="60% - Accent6 3 43 5 2 2" xfId="53915" xr:uid="{E39C2902-1259-43E9-8BA6-B6BD8D6AA9FF}"/>
    <cellStyle name="60% - Accent6 3 43 5 3" xfId="45063" xr:uid="{512A1889-7129-4A96-B0AC-BD883B495FBA}"/>
    <cellStyle name="60% - Accent6 3 43 6" xfId="17944" xr:uid="{A81B2011-9BB4-49D1-B703-2261C51F48D4}"/>
    <cellStyle name="60% - Accent6 3 43 6 2" xfId="26797" xr:uid="{438FCDEA-4406-4A67-A407-35BD1EA9F6AA}"/>
    <cellStyle name="60% - Accent6 3 43 6 2 2" xfId="55474" xr:uid="{2FDA64DB-496D-4948-9400-02D6C4065869}"/>
    <cellStyle name="60% - Accent6 3 43 6 3" xfId="46622" xr:uid="{7511530B-2BB0-482A-A319-208EBC717304}"/>
    <cellStyle name="60% - Accent6 3 43 7" xfId="10685" xr:uid="{BBCBC6AB-E891-4E92-9A73-1FB86D0B3BAD}"/>
    <cellStyle name="60% - Accent6 3 43 7 2" xfId="28390" xr:uid="{0E3307FF-210E-4761-89F7-3DE01E6E5D35}"/>
    <cellStyle name="60% - Accent6 3 43 7 2 2" xfId="57067" xr:uid="{21582F9C-EE05-43D9-B42E-5B7DB381A0C4}"/>
    <cellStyle name="60% - Accent6 3 43 7 3" xfId="39363" xr:uid="{E2EBC8B5-CE77-476F-B246-75B320FEA950}"/>
    <cellStyle name="60% - Accent6 3 43 8" xfId="19538" xr:uid="{BAB47BCC-4D22-4BD7-A664-37629E82AC1E}"/>
    <cellStyle name="60% - Accent6 3 43 8 2" xfId="48215" xr:uid="{CC1A7D11-7523-448D-9DA1-A492D9F5D240}"/>
    <cellStyle name="60% - Accent6 3 43 9" xfId="33658" xr:uid="{F8EB9967-44C7-44FB-8263-84D2CD484BBE}"/>
    <cellStyle name="60% - Accent6 3 44" xfId="4995" xr:uid="{AEF514AD-B93E-4001-B08D-24AE44773367}"/>
    <cellStyle name="60% - Accent6 3 44 2" xfId="6346" xr:uid="{1DF05020-C2CA-4913-ACC0-A5997F9D4B71}"/>
    <cellStyle name="60% - Accent6 3 44 2 2" xfId="12058" xr:uid="{F3C6D25A-9CEC-4891-B420-5936C2477840}"/>
    <cellStyle name="60% - Accent6 3 44 2 2 2" xfId="40736" xr:uid="{D08D8BAA-98BF-45D6-AF3E-33E82418A8E4}"/>
    <cellStyle name="60% - Accent6 3 44 2 3" xfId="20911" xr:uid="{0E9C2457-C52D-4AA7-884A-90485C58A970}"/>
    <cellStyle name="60% - Accent6 3 44 2 3 2" xfId="49588" xr:uid="{30DA8F41-F3BE-41EA-A4F4-724E10800AA4}"/>
    <cellStyle name="60% - Accent6 3 44 2 4" xfId="35031" xr:uid="{CFC06AEB-B68E-423D-A92B-7A6A8FC44D44}"/>
    <cellStyle name="60% - Accent6 3 44 3" xfId="7763" xr:uid="{5705E3D1-6335-4E6A-8789-6A2E020E9FBF}"/>
    <cellStyle name="60% - Accent6 3 44 3 2" xfId="13475" xr:uid="{22889AA5-5BFB-4FB9-B24D-BDEBED56CC53}"/>
    <cellStyle name="60% - Accent6 3 44 3 2 2" xfId="42153" xr:uid="{D9C1336A-24FD-46AD-B59F-398522CADB14}"/>
    <cellStyle name="60% - Accent6 3 44 3 3" xfId="22328" xr:uid="{FFF3C130-7215-4AD2-989E-2FA4114E5A2B}"/>
    <cellStyle name="60% - Accent6 3 44 3 3 2" xfId="51005" xr:uid="{55EAFC63-41A8-4C32-AB33-CD87C6C63AAB}"/>
    <cellStyle name="60% - Accent6 3 44 3 4" xfId="36448" xr:uid="{052DB7AF-6F26-44D7-A677-AD93E3CFBA3E}"/>
    <cellStyle name="60% - Accent6 3 44 4" xfId="9180" xr:uid="{BD508487-52C8-4E53-A5AB-AD33EB43239D}"/>
    <cellStyle name="60% - Accent6 3 44 4 2" xfId="14892" xr:uid="{87E3AB0E-0709-4DE9-96AC-C15C2280B06E}"/>
    <cellStyle name="60% - Accent6 3 44 4 2 2" xfId="43570" xr:uid="{6DC21C8E-8E1C-4A1A-B373-73F02D95F77E}"/>
    <cellStyle name="60% - Accent6 3 44 4 3" xfId="23745" xr:uid="{C2BD8A93-C399-4BDC-BE09-8CBAD557D726}"/>
    <cellStyle name="60% - Accent6 3 44 4 3 2" xfId="52422" xr:uid="{BAEA244D-195D-4BA2-8E3A-3CB015E00F31}"/>
    <cellStyle name="60% - Accent6 3 44 4 4" xfId="37865" xr:uid="{E5DED71C-DFF0-45C8-91C3-44241FB1B9B5}"/>
    <cellStyle name="60% - Accent6 3 44 5" xfId="16407" xr:uid="{D93629C7-6D83-44EA-B2BD-FAE75B03CF8E}"/>
    <cellStyle name="60% - Accent6 3 44 5 2" xfId="25260" xr:uid="{2B3098BC-33FA-4E95-B3D8-26389037F871}"/>
    <cellStyle name="60% - Accent6 3 44 5 2 2" xfId="53937" xr:uid="{0203E0A8-9937-4531-AE0C-F6BD0FFE5951}"/>
    <cellStyle name="60% - Accent6 3 44 5 3" xfId="45085" xr:uid="{62C14F77-F9B6-4E0E-8407-7B92254275E2}"/>
    <cellStyle name="60% - Accent6 3 44 6" xfId="17966" xr:uid="{D26CD0BF-0B16-4487-9460-5F583CC6535D}"/>
    <cellStyle name="60% - Accent6 3 44 6 2" xfId="26819" xr:uid="{9B932F7B-737D-4BA5-B286-1737E3AFDAC7}"/>
    <cellStyle name="60% - Accent6 3 44 6 2 2" xfId="55496" xr:uid="{D57EBEB2-232E-4C79-839D-A2A993E32272}"/>
    <cellStyle name="60% - Accent6 3 44 6 3" xfId="46644" xr:uid="{37B2E1BB-EE18-47E8-99C3-3E0981A91FE5}"/>
    <cellStyle name="60% - Accent6 3 44 7" xfId="10707" xr:uid="{D2D16BB0-0CAF-4C6F-BDE0-BFEE4A5E6D1E}"/>
    <cellStyle name="60% - Accent6 3 44 7 2" xfId="28412" xr:uid="{C7FFEC26-2C03-4AEB-B04A-0A1BF171EF5A}"/>
    <cellStyle name="60% - Accent6 3 44 7 2 2" xfId="57089" xr:uid="{C80E9D3B-3571-428C-BA0E-21C6D1106395}"/>
    <cellStyle name="60% - Accent6 3 44 7 3" xfId="39385" xr:uid="{956513A4-8668-47C1-A028-3C8873A0E3EE}"/>
    <cellStyle name="60% - Accent6 3 44 8" xfId="19560" xr:uid="{B94DEB39-376C-4F42-9541-962F02A60271}"/>
    <cellStyle name="60% - Accent6 3 44 8 2" xfId="48237" xr:uid="{54F627AA-DD34-4EE8-B3F4-0F72C4783E77}"/>
    <cellStyle name="60% - Accent6 3 44 9" xfId="33680" xr:uid="{623CDBAF-38DE-4FEF-B2AB-D4E6EB1155E7}"/>
    <cellStyle name="60% - Accent6 3 45" xfId="5017" xr:uid="{ED5E0477-22B7-4379-9FF6-DD72325B7B3D}"/>
    <cellStyle name="60% - Accent6 3 45 2" xfId="6368" xr:uid="{6E00736A-DD96-4D9B-90DB-9936BBAA6693}"/>
    <cellStyle name="60% - Accent6 3 45 2 2" xfId="12080" xr:uid="{99751D70-4067-4367-9B94-B0B1E597090A}"/>
    <cellStyle name="60% - Accent6 3 45 2 2 2" xfId="40758" xr:uid="{1D893DA0-6254-4705-B650-923A8C56ED7E}"/>
    <cellStyle name="60% - Accent6 3 45 2 3" xfId="20933" xr:uid="{2F133C0C-E23D-43CD-853A-174C79D04BDB}"/>
    <cellStyle name="60% - Accent6 3 45 2 3 2" xfId="49610" xr:uid="{696BF2ED-55F6-473E-BDEB-339AF72EE5CB}"/>
    <cellStyle name="60% - Accent6 3 45 2 4" xfId="35053" xr:uid="{7FDC4BCF-861B-4949-AECE-79A8FC17776F}"/>
    <cellStyle name="60% - Accent6 3 45 3" xfId="7785" xr:uid="{23B45B9E-5200-4893-A95B-6E4A9DD8014A}"/>
    <cellStyle name="60% - Accent6 3 45 3 2" xfId="13497" xr:uid="{16EB22E7-83A3-42B0-BD00-3CCD346D2579}"/>
    <cellStyle name="60% - Accent6 3 45 3 2 2" xfId="42175" xr:uid="{2A536A9F-550D-4A9E-A3BB-28AF0260DC08}"/>
    <cellStyle name="60% - Accent6 3 45 3 3" xfId="22350" xr:uid="{313A4ACA-F852-49BE-A472-173BF85498A8}"/>
    <cellStyle name="60% - Accent6 3 45 3 3 2" xfId="51027" xr:uid="{1BAC9470-D037-409F-924F-F285D7593417}"/>
    <cellStyle name="60% - Accent6 3 45 3 4" xfId="36470" xr:uid="{F51523B2-E1B5-4A12-8CE9-F9277C0E9C94}"/>
    <cellStyle name="60% - Accent6 3 45 4" xfId="9202" xr:uid="{4A059C0E-B915-4F86-A825-E7FEBC95E696}"/>
    <cellStyle name="60% - Accent6 3 45 4 2" xfId="14914" xr:uid="{E177AFA1-EDA7-4307-B93A-54F2F733EBB7}"/>
    <cellStyle name="60% - Accent6 3 45 4 2 2" xfId="43592" xr:uid="{869A645C-E7A8-4729-B27D-CFD45BAAB82C}"/>
    <cellStyle name="60% - Accent6 3 45 4 3" xfId="23767" xr:uid="{1C04EA41-2E15-4425-8B88-8BF913D94A07}"/>
    <cellStyle name="60% - Accent6 3 45 4 3 2" xfId="52444" xr:uid="{15DAB8E5-D2F8-4742-8952-A7EE4B203273}"/>
    <cellStyle name="60% - Accent6 3 45 4 4" xfId="37887" xr:uid="{5C4C9BB0-3836-47A6-83EE-EEBE6AD4FA76}"/>
    <cellStyle name="60% - Accent6 3 45 5" xfId="16429" xr:uid="{E7F16543-1E10-409E-B935-6DED58F5201E}"/>
    <cellStyle name="60% - Accent6 3 45 5 2" xfId="25282" xr:uid="{6E522E38-3B79-49DD-94FE-8CE7B577DD6E}"/>
    <cellStyle name="60% - Accent6 3 45 5 2 2" xfId="53959" xr:uid="{3E34369A-0802-4563-9390-1DAEAA0C8650}"/>
    <cellStyle name="60% - Accent6 3 45 5 3" xfId="45107" xr:uid="{2F375FDC-C92E-40FC-8F8F-C324DC457FB2}"/>
    <cellStyle name="60% - Accent6 3 45 6" xfId="17988" xr:uid="{09A62203-6764-455E-9C8D-18EB39CE19EA}"/>
    <cellStyle name="60% - Accent6 3 45 6 2" xfId="26841" xr:uid="{D838E27D-0D33-41C1-86CD-A5A876780A28}"/>
    <cellStyle name="60% - Accent6 3 45 6 2 2" xfId="55518" xr:uid="{DD061B34-53C3-4B9D-94B8-D01708C3A992}"/>
    <cellStyle name="60% - Accent6 3 45 6 3" xfId="46666" xr:uid="{A783EBDA-DAE4-45AD-BC73-B622974B5F6D}"/>
    <cellStyle name="60% - Accent6 3 45 7" xfId="10729" xr:uid="{8F8F58E1-4AEF-45E1-9315-1463F70BFCC6}"/>
    <cellStyle name="60% - Accent6 3 45 7 2" xfId="28434" xr:uid="{6BB1AB78-E843-4238-A675-7EDE628E6FBE}"/>
    <cellStyle name="60% - Accent6 3 45 7 2 2" xfId="57111" xr:uid="{46B05EFB-2B65-4A5C-9F5F-B2779780D6CC}"/>
    <cellStyle name="60% - Accent6 3 45 7 3" xfId="39407" xr:uid="{9EB5D4B9-A554-485F-82F0-91DE3BC38D40}"/>
    <cellStyle name="60% - Accent6 3 45 8" xfId="19582" xr:uid="{1C35A020-D8B0-4D41-ABFC-E67C1D01C13F}"/>
    <cellStyle name="60% - Accent6 3 45 8 2" xfId="48259" xr:uid="{796A0209-B4C7-4A05-BEE0-5540C820F8C2}"/>
    <cellStyle name="60% - Accent6 3 45 9" xfId="33702" xr:uid="{D049D265-77F9-4D4B-B481-958013303C46}"/>
    <cellStyle name="60% - Accent6 3 46" xfId="5039" xr:uid="{4879F628-2A7F-41A1-9B1D-32F51288E918}"/>
    <cellStyle name="60% - Accent6 3 46 2" xfId="6390" xr:uid="{339C7A9B-34CC-472C-AB0B-93A46FE093C7}"/>
    <cellStyle name="60% - Accent6 3 46 2 2" xfId="12102" xr:uid="{DB33B9F6-8659-49CD-A299-7F560696CC7F}"/>
    <cellStyle name="60% - Accent6 3 46 2 2 2" xfId="40780" xr:uid="{99468CA7-8FDB-48BA-A70A-491F095DF801}"/>
    <cellStyle name="60% - Accent6 3 46 2 3" xfId="20955" xr:uid="{4A695294-A40B-449B-A3D3-4E07B8C9BE1E}"/>
    <cellStyle name="60% - Accent6 3 46 2 3 2" xfId="49632" xr:uid="{5B66CB7F-E67A-4F7F-AB0D-08E77D74D6D8}"/>
    <cellStyle name="60% - Accent6 3 46 2 4" xfId="35075" xr:uid="{E5E70DC3-F82D-42EE-B322-5159810F6E42}"/>
    <cellStyle name="60% - Accent6 3 46 3" xfId="7807" xr:uid="{B48A47B0-3F7B-4C80-85A3-2BE35EDBF1F5}"/>
    <cellStyle name="60% - Accent6 3 46 3 2" xfId="13519" xr:uid="{A6522861-4762-47CD-8102-7D6DC164A580}"/>
    <cellStyle name="60% - Accent6 3 46 3 2 2" xfId="42197" xr:uid="{2023D5E1-5542-4092-B344-3E74735B037F}"/>
    <cellStyle name="60% - Accent6 3 46 3 3" xfId="22372" xr:uid="{E637AA3C-B361-4DC9-8D0F-6A3F4BA6AC6F}"/>
    <cellStyle name="60% - Accent6 3 46 3 3 2" xfId="51049" xr:uid="{D357B63F-3B01-437B-8D1A-26A8A8436142}"/>
    <cellStyle name="60% - Accent6 3 46 3 4" xfId="36492" xr:uid="{4EC2CB5B-A399-456C-9AE2-6CD4F92C18D4}"/>
    <cellStyle name="60% - Accent6 3 46 4" xfId="9224" xr:uid="{52FC5D31-1F72-474B-8BF7-779F9436E03C}"/>
    <cellStyle name="60% - Accent6 3 46 4 2" xfId="14936" xr:uid="{244FF772-F361-48C1-811B-E460D5BFCF54}"/>
    <cellStyle name="60% - Accent6 3 46 4 2 2" xfId="43614" xr:uid="{5B05A5A5-0BD9-4008-A921-2E5CF21942F1}"/>
    <cellStyle name="60% - Accent6 3 46 4 3" xfId="23789" xr:uid="{6DF78D49-E30C-469C-AE20-52480255AA98}"/>
    <cellStyle name="60% - Accent6 3 46 4 3 2" xfId="52466" xr:uid="{B019A93A-7990-456E-858A-8E0AEABEB45D}"/>
    <cellStyle name="60% - Accent6 3 46 4 4" xfId="37909" xr:uid="{11420C35-FA0A-4EF5-95BB-22BC03C9E183}"/>
    <cellStyle name="60% - Accent6 3 46 5" xfId="16451" xr:uid="{A667322E-86E5-4571-926B-8D3C1B389A27}"/>
    <cellStyle name="60% - Accent6 3 46 5 2" xfId="25304" xr:uid="{5FEC4CD7-F901-44D1-90CE-A93D9FE01353}"/>
    <cellStyle name="60% - Accent6 3 46 5 2 2" xfId="53981" xr:uid="{BA7F9F9C-BA72-4A6A-8FCC-CA8990ED0DC9}"/>
    <cellStyle name="60% - Accent6 3 46 5 3" xfId="45129" xr:uid="{6B91552E-A2B4-4943-ADF2-BDDC1EAF7DE9}"/>
    <cellStyle name="60% - Accent6 3 46 6" xfId="18010" xr:uid="{B261C661-A913-40CF-BC07-3EEB9FFACA3E}"/>
    <cellStyle name="60% - Accent6 3 46 6 2" xfId="26863" xr:uid="{74D068EA-9ECC-4844-A53E-3057FFD1FC76}"/>
    <cellStyle name="60% - Accent6 3 46 6 2 2" xfId="55540" xr:uid="{6244E3E4-6842-4E0B-916E-6D825B3BC54B}"/>
    <cellStyle name="60% - Accent6 3 46 6 3" xfId="46688" xr:uid="{7E28EF65-0F29-4B02-9202-AB17540489BA}"/>
    <cellStyle name="60% - Accent6 3 46 7" xfId="10751" xr:uid="{76D869A2-C3A9-465E-8815-3FF8CD13BA6F}"/>
    <cellStyle name="60% - Accent6 3 46 7 2" xfId="28456" xr:uid="{08B18379-D5AC-4F38-A428-C0D6CB82D2F5}"/>
    <cellStyle name="60% - Accent6 3 46 7 2 2" xfId="57133" xr:uid="{6526F5C6-2321-4D2A-A288-3BA3BBD930B8}"/>
    <cellStyle name="60% - Accent6 3 46 7 3" xfId="39429" xr:uid="{920E9932-80A0-42A4-9864-DC392AD80964}"/>
    <cellStyle name="60% - Accent6 3 46 8" xfId="19604" xr:uid="{4767B9B7-34F6-47A6-8CB5-8DC082FC7FFB}"/>
    <cellStyle name="60% - Accent6 3 46 8 2" xfId="48281" xr:uid="{075C1A34-A0B1-4C09-929D-E4D49FC2FCF5}"/>
    <cellStyle name="60% - Accent6 3 46 9" xfId="33724" xr:uid="{313AD399-3C33-45D5-8397-AF052F8C64F3}"/>
    <cellStyle name="60% - Accent6 3 47" xfId="5061" xr:uid="{33E132A4-4DCF-488B-A470-6EF4261484AE}"/>
    <cellStyle name="60% - Accent6 3 47 2" xfId="6412" xr:uid="{E4A80B67-863C-4B92-B99D-0B6425755181}"/>
    <cellStyle name="60% - Accent6 3 47 2 2" xfId="12124" xr:uid="{A815E80E-9636-4550-9E6E-148422E88B64}"/>
    <cellStyle name="60% - Accent6 3 47 2 2 2" xfId="40802" xr:uid="{D0920495-9A70-4A0E-9C40-EDA00DB85FF2}"/>
    <cellStyle name="60% - Accent6 3 47 2 3" xfId="20977" xr:uid="{52BC1F78-8127-464A-A03C-57F9745C3A15}"/>
    <cellStyle name="60% - Accent6 3 47 2 3 2" xfId="49654" xr:uid="{E55C2AA5-41DB-484B-BE4E-7E867A429A69}"/>
    <cellStyle name="60% - Accent6 3 47 2 4" xfId="35097" xr:uid="{96F618D3-8A6E-44ED-9E4E-BE565FB8DC89}"/>
    <cellStyle name="60% - Accent6 3 47 3" xfId="7829" xr:uid="{3CD5461C-0D1C-425C-8FB4-6263DCA5FA5B}"/>
    <cellStyle name="60% - Accent6 3 47 3 2" xfId="13541" xr:uid="{91444045-31F4-49F5-9168-6FF6A6C783BC}"/>
    <cellStyle name="60% - Accent6 3 47 3 2 2" xfId="42219" xr:uid="{5D2A4B1E-880E-4E29-A567-7F05AB24D1A9}"/>
    <cellStyle name="60% - Accent6 3 47 3 3" xfId="22394" xr:uid="{75AFBE6F-DB07-4D4B-8840-77664B5E107E}"/>
    <cellStyle name="60% - Accent6 3 47 3 3 2" xfId="51071" xr:uid="{3C6A5DA7-26BA-4DFF-8147-33F7E43314A7}"/>
    <cellStyle name="60% - Accent6 3 47 3 4" xfId="36514" xr:uid="{BCE1D19C-35AA-496C-9249-22EACB484770}"/>
    <cellStyle name="60% - Accent6 3 47 4" xfId="9246" xr:uid="{D69C9065-DDDC-446F-B28C-0FDD0DBA482F}"/>
    <cellStyle name="60% - Accent6 3 47 4 2" xfId="14958" xr:uid="{5482BF75-03E1-4DC5-85A8-12CFAC9DC8B3}"/>
    <cellStyle name="60% - Accent6 3 47 4 2 2" xfId="43636" xr:uid="{40BB1359-BCCF-42F9-BEE0-3CA292241760}"/>
    <cellStyle name="60% - Accent6 3 47 4 3" xfId="23811" xr:uid="{4A8FF548-59FD-4073-9C90-F19E532068F7}"/>
    <cellStyle name="60% - Accent6 3 47 4 3 2" xfId="52488" xr:uid="{E0EBED97-ACEE-4CC4-B901-071FBDFA12FE}"/>
    <cellStyle name="60% - Accent6 3 47 4 4" xfId="37931" xr:uid="{34F1C941-86C2-4FF7-8295-1112144AE824}"/>
    <cellStyle name="60% - Accent6 3 47 5" xfId="16473" xr:uid="{9C8F4041-C339-4F0E-8651-8E71A493F156}"/>
    <cellStyle name="60% - Accent6 3 47 5 2" xfId="25326" xr:uid="{1B52FF41-F904-4AC5-A3B3-A1D606327E74}"/>
    <cellStyle name="60% - Accent6 3 47 5 2 2" xfId="54003" xr:uid="{8A811722-584E-4C61-8AE7-F684B0936453}"/>
    <cellStyle name="60% - Accent6 3 47 5 3" xfId="45151" xr:uid="{1C7D8C12-A2F5-4B46-8174-D636CCA79312}"/>
    <cellStyle name="60% - Accent6 3 47 6" xfId="18032" xr:uid="{DB8C10A6-2F21-42C8-AC8B-6D581CBE912B}"/>
    <cellStyle name="60% - Accent6 3 47 6 2" xfId="26885" xr:uid="{792275C2-BF96-426D-997A-BAD5F120F1F3}"/>
    <cellStyle name="60% - Accent6 3 47 6 2 2" xfId="55562" xr:uid="{ABC341CA-44D4-48EE-8399-EA86EFF228A5}"/>
    <cellStyle name="60% - Accent6 3 47 6 3" xfId="46710" xr:uid="{CFCF2E1A-8217-4DD6-8C4B-73171E851908}"/>
    <cellStyle name="60% - Accent6 3 47 7" xfId="10773" xr:uid="{174D2B06-5FC7-46B0-8336-7AD8647AC1F1}"/>
    <cellStyle name="60% - Accent6 3 47 7 2" xfId="28478" xr:uid="{72AC6469-7C52-4CB4-A6AB-5B60ED2B16E4}"/>
    <cellStyle name="60% - Accent6 3 47 7 2 2" xfId="57155" xr:uid="{91401683-3FA6-4D6E-8603-30FE2A08E3E4}"/>
    <cellStyle name="60% - Accent6 3 47 7 3" xfId="39451" xr:uid="{C67793B6-7B0C-4C36-A3BE-18532B00BC20}"/>
    <cellStyle name="60% - Accent6 3 47 8" xfId="19626" xr:uid="{840307DC-7893-4DBD-ACBB-735E5C4BCA61}"/>
    <cellStyle name="60% - Accent6 3 47 8 2" xfId="48303" xr:uid="{DEAC5030-0B36-461E-ABA2-B7CDE25BF8EC}"/>
    <cellStyle name="60% - Accent6 3 47 9" xfId="33746" xr:uid="{4DE4FC36-8CB8-4E94-BDAF-8DF05538F014}"/>
    <cellStyle name="60% - Accent6 3 48" xfId="5083" xr:uid="{D92FFC87-D866-4592-9403-75A549AF69EC}"/>
    <cellStyle name="60% - Accent6 3 48 2" xfId="6434" xr:uid="{DFB14506-337C-4360-8D6F-0DD42DB6AE19}"/>
    <cellStyle name="60% - Accent6 3 48 2 2" xfId="12146" xr:uid="{AEBE9D46-6FFC-4DED-935E-CD5AC8B48914}"/>
    <cellStyle name="60% - Accent6 3 48 2 2 2" xfId="40824" xr:uid="{C3BACBBC-DFAE-4DBD-920E-626834AF5904}"/>
    <cellStyle name="60% - Accent6 3 48 2 3" xfId="20999" xr:uid="{F8851BF2-D7C2-431F-95B7-CBE4FC1EFB89}"/>
    <cellStyle name="60% - Accent6 3 48 2 3 2" xfId="49676" xr:uid="{C24C270D-F1A2-483E-9B06-EF7940CDD0B1}"/>
    <cellStyle name="60% - Accent6 3 48 2 4" xfId="35119" xr:uid="{B6D46FDA-45ED-419E-A631-1170877BA9BC}"/>
    <cellStyle name="60% - Accent6 3 48 3" xfId="7851" xr:uid="{2808454D-0FD3-4A04-B661-D2238753BD7E}"/>
    <cellStyle name="60% - Accent6 3 48 3 2" xfId="13563" xr:uid="{EAC49E84-4F63-4847-A4AC-3D1617F6A81B}"/>
    <cellStyle name="60% - Accent6 3 48 3 2 2" xfId="42241" xr:uid="{812C0881-9A74-4199-957D-65807E975DFB}"/>
    <cellStyle name="60% - Accent6 3 48 3 3" xfId="22416" xr:uid="{898087BF-CD47-488A-B188-4884CC2B7D7D}"/>
    <cellStyle name="60% - Accent6 3 48 3 3 2" xfId="51093" xr:uid="{72069511-B755-4C33-B78F-2857DC5D9EAA}"/>
    <cellStyle name="60% - Accent6 3 48 3 4" xfId="36536" xr:uid="{4594C550-44EB-4E7E-AFF8-6545D7EB4166}"/>
    <cellStyle name="60% - Accent6 3 48 4" xfId="9268" xr:uid="{4450B8E2-00B9-4E42-8E42-E7558987F59B}"/>
    <cellStyle name="60% - Accent6 3 48 4 2" xfId="14980" xr:uid="{DB276708-B84C-4E18-A154-B1112C128541}"/>
    <cellStyle name="60% - Accent6 3 48 4 2 2" xfId="43658" xr:uid="{2E0271BC-04BA-4A69-A510-F44EB92FAF55}"/>
    <cellStyle name="60% - Accent6 3 48 4 3" xfId="23833" xr:uid="{4FAF74D5-BBC3-4522-8693-527DCE5BD65C}"/>
    <cellStyle name="60% - Accent6 3 48 4 3 2" xfId="52510" xr:uid="{904EF805-6870-462C-A36A-5B82D7DB3BFE}"/>
    <cellStyle name="60% - Accent6 3 48 4 4" xfId="37953" xr:uid="{001508CF-25B7-4E38-AD96-D4351E098BE5}"/>
    <cellStyle name="60% - Accent6 3 48 5" xfId="16495" xr:uid="{52D86CAB-DC8D-45B5-99E1-96000142A65E}"/>
    <cellStyle name="60% - Accent6 3 48 5 2" xfId="25348" xr:uid="{7822B795-AE3E-4A0A-BC0D-685B689A9FFD}"/>
    <cellStyle name="60% - Accent6 3 48 5 2 2" xfId="54025" xr:uid="{38E173B9-A522-48E0-B60C-EAB147511572}"/>
    <cellStyle name="60% - Accent6 3 48 5 3" xfId="45173" xr:uid="{F21C9FDA-68EB-478E-936F-E744091ED0E3}"/>
    <cellStyle name="60% - Accent6 3 48 6" xfId="18054" xr:uid="{AB2E9971-D889-4FB2-A995-1DD6FC049F2C}"/>
    <cellStyle name="60% - Accent6 3 48 6 2" xfId="26907" xr:uid="{41C9C6AF-0059-4DC3-86D5-3CF08EEA5725}"/>
    <cellStyle name="60% - Accent6 3 48 6 2 2" xfId="55584" xr:uid="{31EBFA1E-27D8-4785-A77A-1541A3EE0932}"/>
    <cellStyle name="60% - Accent6 3 48 6 3" xfId="46732" xr:uid="{67D1FC40-14B9-4D43-8076-FCD6E758BD9D}"/>
    <cellStyle name="60% - Accent6 3 48 7" xfId="10795" xr:uid="{C4F46749-25F2-4DD3-8D95-AF38A03423CD}"/>
    <cellStyle name="60% - Accent6 3 48 7 2" xfId="28500" xr:uid="{A5CFCDE7-5469-4199-8C04-68BC9B089FBF}"/>
    <cellStyle name="60% - Accent6 3 48 7 2 2" xfId="57177" xr:uid="{05CBE440-15E9-4C68-8931-75EE3AF8FCC9}"/>
    <cellStyle name="60% - Accent6 3 48 7 3" xfId="39473" xr:uid="{553901F6-22A6-4790-A7BF-EAC5A87C6FD4}"/>
    <cellStyle name="60% - Accent6 3 48 8" xfId="19648" xr:uid="{4FC4C8A3-A168-4372-8048-950D87F8E3B9}"/>
    <cellStyle name="60% - Accent6 3 48 8 2" xfId="48325" xr:uid="{8973CC8D-F425-471D-A01E-5A91E0E607F3}"/>
    <cellStyle name="60% - Accent6 3 48 9" xfId="33768" xr:uid="{152C365C-DA0E-442F-86FD-4D21558636B9}"/>
    <cellStyle name="60% - Accent6 3 49" xfId="5105" xr:uid="{11B36013-A52B-422A-AAD6-D8D055509705}"/>
    <cellStyle name="60% - Accent6 3 49 2" xfId="6456" xr:uid="{C5866DFE-F946-4F8A-94F1-6BE3F3531C9C}"/>
    <cellStyle name="60% - Accent6 3 49 2 2" xfId="12168" xr:uid="{C422F1F8-6373-41B2-8971-5838F5B47E36}"/>
    <cellStyle name="60% - Accent6 3 49 2 2 2" xfId="40846" xr:uid="{D336DB46-40A3-4857-AA26-F8C0BA9D871D}"/>
    <cellStyle name="60% - Accent6 3 49 2 3" xfId="21021" xr:uid="{B64B2146-9BF7-4550-AFB6-00BDBB1F6C52}"/>
    <cellStyle name="60% - Accent6 3 49 2 3 2" xfId="49698" xr:uid="{32095154-2C71-49B2-AACD-10B77780696D}"/>
    <cellStyle name="60% - Accent6 3 49 2 4" xfId="35141" xr:uid="{F95E7E8B-990D-42FF-870F-47908F33F448}"/>
    <cellStyle name="60% - Accent6 3 49 3" xfId="7873" xr:uid="{9942A926-07F7-407D-9D54-716C57B2AF43}"/>
    <cellStyle name="60% - Accent6 3 49 3 2" xfId="13585" xr:uid="{4C7EF81E-0394-42E6-BDD8-6DF1C31562C2}"/>
    <cellStyle name="60% - Accent6 3 49 3 2 2" xfId="42263" xr:uid="{48FDD51E-F7FC-4008-81CD-F96CC8123CDA}"/>
    <cellStyle name="60% - Accent6 3 49 3 3" xfId="22438" xr:uid="{355CB043-3431-4C60-BEBA-26E4DA29C6F3}"/>
    <cellStyle name="60% - Accent6 3 49 3 3 2" xfId="51115" xr:uid="{F01F5010-E082-458B-A3F8-BAAA23CB65DD}"/>
    <cellStyle name="60% - Accent6 3 49 3 4" xfId="36558" xr:uid="{DF33701B-CA8B-42B3-A50A-D6310D04D852}"/>
    <cellStyle name="60% - Accent6 3 49 4" xfId="9290" xr:uid="{505BAB36-4989-4CCF-AD1E-B9F8365C86A8}"/>
    <cellStyle name="60% - Accent6 3 49 4 2" xfId="15002" xr:uid="{573E0B41-36AF-4901-AFD2-70A0E6D81675}"/>
    <cellStyle name="60% - Accent6 3 49 4 2 2" xfId="43680" xr:uid="{3B32BF6F-0D36-40DD-B994-9F3F4C81A137}"/>
    <cellStyle name="60% - Accent6 3 49 4 3" xfId="23855" xr:uid="{2D863E98-344A-419D-B3CB-CE7F85F205D6}"/>
    <cellStyle name="60% - Accent6 3 49 4 3 2" xfId="52532" xr:uid="{AAE44B6D-52C9-4C8E-B8D4-C64F6EB3F3F3}"/>
    <cellStyle name="60% - Accent6 3 49 4 4" xfId="37975" xr:uid="{1192D931-4192-4516-A295-08E2394C9664}"/>
    <cellStyle name="60% - Accent6 3 49 5" xfId="16517" xr:uid="{C60EC5FB-7DE2-4E18-BBC0-4BBBDF6C6980}"/>
    <cellStyle name="60% - Accent6 3 49 5 2" xfId="25370" xr:uid="{854D29AA-0786-433D-A598-E9809EB1BB06}"/>
    <cellStyle name="60% - Accent6 3 49 5 2 2" xfId="54047" xr:uid="{22DBDDB5-3919-4683-96AD-CB8B08E88D9E}"/>
    <cellStyle name="60% - Accent6 3 49 5 3" xfId="45195" xr:uid="{9309818B-5A3F-44F2-B795-DF8D7FA3A7D2}"/>
    <cellStyle name="60% - Accent6 3 49 6" xfId="18076" xr:uid="{6550953C-7EBB-437B-B293-99B0901E7866}"/>
    <cellStyle name="60% - Accent6 3 49 6 2" xfId="26929" xr:uid="{5E475206-9C46-4AA2-A1EA-9ACC5B459AF2}"/>
    <cellStyle name="60% - Accent6 3 49 6 2 2" xfId="55606" xr:uid="{E7D2A3C9-C2F7-404D-9859-0FCA8C0922BA}"/>
    <cellStyle name="60% - Accent6 3 49 6 3" xfId="46754" xr:uid="{2142E71B-59D7-4F80-82E4-510F316155D4}"/>
    <cellStyle name="60% - Accent6 3 49 7" xfId="10817" xr:uid="{ECB323CD-EEF4-4BEF-A551-0379CC1AE206}"/>
    <cellStyle name="60% - Accent6 3 49 7 2" xfId="28522" xr:uid="{E27720B6-CF3A-4CE3-AB2F-318EBF921D23}"/>
    <cellStyle name="60% - Accent6 3 49 7 2 2" xfId="57199" xr:uid="{4CC003DB-D00F-454C-9475-8269D5DDA24D}"/>
    <cellStyle name="60% - Accent6 3 49 7 3" xfId="39495" xr:uid="{701492B6-46C5-4844-9A4A-1CB8305C51C8}"/>
    <cellStyle name="60% - Accent6 3 49 8" xfId="19670" xr:uid="{036E9857-0CB0-4F07-9433-BAFF5D5ED740}"/>
    <cellStyle name="60% - Accent6 3 49 8 2" xfId="48347" xr:uid="{F5576EB1-9060-4794-9A64-F616F6CCE168}"/>
    <cellStyle name="60% - Accent6 3 49 9" xfId="33790" xr:uid="{A0F5E1A7-796A-4443-8D59-DFBCA6FFABC1}"/>
    <cellStyle name="60% - Accent6 3 5" xfId="516" xr:uid="{D2E274F0-AE38-4ABC-90D0-9305FB589681}"/>
    <cellStyle name="60% - Accent6 3 5 10" xfId="18702" xr:uid="{F120D44C-5A70-4565-9F32-0C42818F5792}"/>
    <cellStyle name="60% - Accent6 3 5 10 2" xfId="47379" xr:uid="{B5FE769C-ECF7-4DB3-B8B4-79B491A6B235}"/>
    <cellStyle name="60% - Accent6 3 5 11" xfId="29417" xr:uid="{82B0C311-43ED-4184-84B7-0362159C32CE}"/>
    <cellStyle name="60% - Accent6 3 5 2" xfId="635" xr:uid="{5824F41D-C778-4E75-B721-B30A5059A27C}"/>
    <cellStyle name="60% - Accent6 3 5 2 2" xfId="2589" xr:uid="{74AF0102-2473-4797-814B-E3C715087DFC}"/>
    <cellStyle name="60% - Accent6 3 5 2 2 2" xfId="31329" xr:uid="{F62AC5D6-F24E-4669-A3F9-695EEF5EDB94}"/>
    <cellStyle name="60% - Accent6 3 5 2 3" xfId="5488" xr:uid="{EF26CC01-E225-4205-A57A-8964BD324960}"/>
    <cellStyle name="60% - Accent6 3 5 2 3 2" xfId="34173" xr:uid="{2919403F-A23D-4968-90A2-1F8B4B5EB149}"/>
    <cellStyle name="60% - Accent6 3 5 2 4" xfId="11200" xr:uid="{41EFA71C-468F-4613-92D7-63821343EA7D}"/>
    <cellStyle name="60% - Accent6 3 5 2 4 2" xfId="39878" xr:uid="{D4979566-92FC-4826-AFC5-13FF47D24429}"/>
    <cellStyle name="60% - Accent6 3 5 2 5" xfId="20053" xr:uid="{9C17120A-99F7-4E72-809F-55BBEC5A26EA}"/>
    <cellStyle name="60% - Accent6 3 5 2 5 2" xfId="48730" xr:uid="{C1C23734-C8B0-4948-8A6B-9D8E2C150640}"/>
    <cellStyle name="60% - Accent6 3 5 2 6" xfId="29536" xr:uid="{9DB52A79-CB35-4954-9B14-C5AA252339EA}"/>
    <cellStyle name="60% - Accent6 3 5 3" xfId="776" xr:uid="{63B04AED-E279-4848-A54A-8D68E55256A9}"/>
    <cellStyle name="60% - Accent6 3 5 3 2" xfId="2730" xr:uid="{30045A8A-E27E-42EE-96C7-2DA8EE16796B}"/>
    <cellStyle name="60% - Accent6 3 5 3 2 2" xfId="31470" xr:uid="{E552E9DE-A286-4951-9084-FD3749E319E4}"/>
    <cellStyle name="60% - Accent6 3 5 3 3" xfId="6905" xr:uid="{057142BD-1023-4DFA-9DEB-0A82CBD25842}"/>
    <cellStyle name="60% - Accent6 3 5 3 3 2" xfId="35590" xr:uid="{6227183F-AECD-474F-B89E-87822E046899}"/>
    <cellStyle name="60% - Accent6 3 5 3 4" xfId="12617" xr:uid="{02D288C5-7392-4442-A398-A122FEDFD044}"/>
    <cellStyle name="60% - Accent6 3 5 3 4 2" xfId="41295" xr:uid="{93B3DA8A-A010-47CB-B68D-891DDCA646F1}"/>
    <cellStyle name="60% - Accent6 3 5 3 5" xfId="21470" xr:uid="{518A1892-40FE-4079-9DD3-64CCBC3060B2}"/>
    <cellStyle name="60% - Accent6 3 5 3 5 2" xfId="50147" xr:uid="{8D0D2D5B-832D-44BD-9976-1FE79231A428}"/>
    <cellStyle name="60% - Accent6 3 5 3 6" xfId="29677" xr:uid="{DECEF987-884D-4E9E-B44B-97C8A6C0BAB3}"/>
    <cellStyle name="60% - Accent6 3 5 4" xfId="1049" xr:uid="{CD145A06-E852-473C-B8DC-A7259F6AEFB8}"/>
    <cellStyle name="60% - Accent6 3 5 4 2" xfId="3003" xr:uid="{0CC3A862-717C-4248-8ABB-48CF6ADAA467}"/>
    <cellStyle name="60% - Accent6 3 5 4 2 2" xfId="31743" xr:uid="{7317F83F-D830-4394-B760-0B4B999A14B3}"/>
    <cellStyle name="60% - Accent6 3 5 4 3" xfId="8322" xr:uid="{E0853004-314B-4385-A615-98BB85BB7E91}"/>
    <cellStyle name="60% - Accent6 3 5 4 3 2" xfId="37007" xr:uid="{D9AD4A9C-6C2B-4D85-BEF2-9DA1E995739E}"/>
    <cellStyle name="60% - Accent6 3 5 4 4" xfId="14034" xr:uid="{3EC07B9C-F260-4117-A472-E12C10910018}"/>
    <cellStyle name="60% - Accent6 3 5 4 4 2" xfId="42712" xr:uid="{EA556F2B-3681-42FE-8587-5EB8C53716C6}"/>
    <cellStyle name="60% - Accent6 3 5 4 5" xfId="22887" xr:uid="{CFBAACC8-E5E4-4293-8119-38C082215EC4}"/>
    <cellStyle name="60% - Accent6 3 5 4 5 2" xfId="51564" xr:uid="{130EDDA7-BE6E-4314-B682-435C6F1117A1}"/>
    <cellStyle name="60% - Accent6 3 5 4 6" xfId="29950" xr:uid="{668B0EBA-58F3-4FA4-B373-3413FBA4399C}"/>
    <cellStyle name="60% - Accent6 3 5 5" xfId="1344" xr:uid="{3D7CBB5E-65A8-44FE-9AFB-7ED93C49362D}"/>
    <cellStyle name="60% - Accent6 3 5 5 2" xfId="3298" xr:uid="{C1A15627-229F-449E-9C5C-12C3922B6841}"/>
    <cellStyle name="60% - Accent6 3 5 5 2 2" xfId="32038" xr:uid="{0277DF5D-223E-4D1F-B9F6-0DC24005759F}"/>
    <cellStyle name="60% - Accent6 3 5 5 3" xfId="15549" xr:uid="{E3EAC3DE-3830-4708-AA68-5953B826DDB7}"/>
    <cellStyle name="60% - Accent6 3 5 5 3 2" xfId="44227" xr:uid="{E668620D-43F9-4E49-86B3-EA1BDBD3D56A}"/>
    <cellStyle name="60% - Accent6 3 5 5 4" xfId="24402" xr:uid="{621FE1BD-B502-487C-A5F5-0D5C8C7A41BE}"/>
    <cellStyle name="60% - Accent6 3 5 5 4 2" xfId="53079" xr:uid="{B909C75E-D3A5-46AF-A514-5377D433BE5A}"/>
    <cellStyle name="60% - Accent6 3 5 5 5" xfId="30245" xr:uid="{7433A484-63A2-4BC4-9B5E-D08F7B01CC1A}"/>
    <cellStyle name="60% - Accent6 3 5 6" xfId="1683" xr:uid="{D57E00FA-13E2-45D7-8A80-B7F100B4A83F}"/>
    <cellStyle name="60% - Accent6 3 5 6 2" xfId="3637" xr:uid="{8BEC91E9-F438-4BD0-987A-DFA7DDDDF4BA}"/>
    <cellStyle name="60% - Accent6 3 5 6 2 2" xfId="32377" xr:uid="{1B32ECD9-7BF2-4277-8CA1-5EEECCB2034E}"/>
    <cellStyle name="60% - Accent6 3 5 6 3" xfId="17108" xr:uid="{157D3594-4A2A-452B-B7BA-83525C094D1A}"/>
    <cellStyle name="60% - Accent6 3 5 6 3 2" xfId="45786" xr:uid="{D815D088-DCFC-47D6-A765-B1CFF75EAC06}"/>
    <cellStyle name="60% - Accent6 3 5 6 4" xfId="25961" xr:uid="{8A88369F-7652-4CF2-B393-78B01B5C3426}"/>
    <cellStyle name="60% - Accent6 3 5 6 4 2" xfId="54638" xr:uid="{8C4480CF-235D-4890-BC01-79B458B62A42}"/>
    <cellStyle name="60% - Accent6 3 5 6 5" xfId="30584" xr:uid="{71CF8FF3-210D-4F79-9AD4-0203F32C294A}"/>
    <cellStyle name="60% - Accent6 3 5 7" xfId="2470" xr:uid="{FAB0AC6B-A77A-4FD6-82CC-3159E14429DC}"/>
    <cellStyle name="60% - Accent6 3 5 7 2" xfId="27554" xr:uid="{1D881299-DF71-45F8-B889-C04CB43DD037}"/>
    <cellStyle name="60% - Accent6 3 5 7 2 2" xfId="56231" xr:uid="{B657768E-1334-4AFA-8944-A9CD7F1B2DC4}"/>
    <cellStyle name="60% - Accent6 3 5 7 3" xfId="31210" xr:uid="{E1BD6341-5FC1-4D63-A9E6-12226C2423A2}"/>
    <cellStyle name="60% - Accent6 3 5 8" xfId="4137" xr:uid="{54A81D30-9B15-46D4-8663-40A86905451F}"/>
    <cellStyle name="60% - Accent6 3 5 8 2" xfId="32822" xr:uid="{B58FBAF6-A940-4420-A031-28687CBE73A1}"/>
    <cellStyle name="60% - Accent6 3 5 9" xfId="9849" xr:uid="{CB0646DD-60FD-406F-A774-561602BE9F27}"/>
    <cellStyle name="60% - Accent6 3 5 9 2" xfId="38527" xr:uid="{C469CBEC-009F-451F-ADEE-3A7F133E97BB}"/>
    <cellStyle name="60% - Accent6 3 50" xfId="5127" xr:uid="{FD04C7B7-D5CB-4A19-A4B4-4A2DA9701309}"/>
    <cellStyle name="60% - Accent6 3 50 2" xfId="6478" xr:uid="{6E43E2FD-8CF0-4AF2-A62D-B9B9058618AF}"/>
    <cellStyle name="60% - Accent6 3 50 2 2" xfId="12190" xr:uid="{91D69005-6A4D-42F7-91D9-CD93D9133038}"/>
    <cellStyle name="60% - Accent6 3 50 2 2 2" xfId="40868" xr:uid="{8007046E-8D68-4070-8C5C-AFCAE5C9B6E9}"/>
    <cellStyle name="60% - Accent6 3 50 2 3" xfId="21043" xr:uid="{3698899E-3DD0-4784-AED7-ED54728618B2}"/>
    <cellStyle name="60% - Accent6 3 50 2 3 2" xfId="49720" xr:uid="{E7BBFFCC-70C0-49FE-9EE0-575C32C354B2}"/>
    <cellStyle name="60% - Accent6 3 50 2 4" xfId="35163" xr:uid="{03B355B3-181B-4C0A-B1F9-A7F2FDD5A780}"/>
    <cellStyle name="60% - Accent6 3 50 3" xfId="7895" xr:uid="{DD656FB4-023B-462F-83DD-6836F6BD7397}"/>
    <cellStyle name="60% - Accent6 3 50 3 2" xfId="13607" xr:uid="{5A68C3EA-8368-4C31-8C86-422375D79A2A}"/>
    <cellStyle name="60% - Accent6 3 50 3 2 2" xfId="42285" xr:uid="{21C30CE5-4436-4835-A96D-48EE095E9561}"/>
    <cellStyle name="60% - Accent6 3 50 3 3" xfId="22460" xr:uid="{631C40D3-1D3D-4F03-A353-9169059945AC}"/>
    <cellStyle name="60% - Accent6 3 50 3 3 2" xfId="51137" xr:uid="{C88B0CC8-8AF6-4653-A6ED-E9D7415693EB}"/>
    <cellStyle name="60% - Accent6 3 50 3 4" xfId="36580" xr:uid="{54A3589F-029C-4059-9F80-5559D7A3B0C0}"/>
    <cellStyle name="60% - Accent6 3 50 4" xfId="9312" xr:uid="{26F4D77B-FF31-46AF-9247-A83616B45037}"/>
    <cellStyle name="60% - Accent6 3 50 4 2" xfId="15024" xr:uid="{F18DD7BC-7A7E-4A04-9CAE-A1AB43C7BCF8}"/>
    <cellStyle name="60% - Accent6 3 50 4 2 2" xfId="43702" xr:uid="{5C29E57F-DA61-430F-933D-3988DB095A0B}"/>
    <cellStyle name="60% - Accent6 3 50 4 3" xfId="23877" xr:uid="{B00E2F20-7F14-410D-95E1-386AA4FC0C71}"/>
    <cellStyle name="60% - Accent6 3 50 4 3 2" xfId="52554" xr:uid="{4ECB57AE-6661-405D-813D-4EFEFDBE104A}"/>
    <cellStyle name="60% - Accent6 3 50 4 4" xfId="37997" xr:uid="{A6CA5A65-5894-49E8-BDCA-170894343509}"/>
    <cellStyle name="60% - Accent6 3 50 5" xfId="16539" xr:uid="{50F4638F-8176-4E8D-83B5-8CE7FF6C601E}"/>
    <cellStyle name="60% - Accent6 3 50 5 2" xfId="25392" xr:uid="{AF740F19-9F3D-44ED-BD3F-B1ED3DB7FFAC}"/>
    <cellStyle name="60% - Accent6 3 50 5 2 2" xfId="54069" xr:uid="{E7F616C0-D075-41C8-A0D6-8054112B7199}"/>
    <cellStyle name="60% - Accent6 3 50 5 3" xfId="45217" xr:uid="{31353790-1DBF-46B3-BD07-F38468983A16}"/>
    <cellStyle name="60% - Accent6 3 50 6" xfId="18098" xr:uid="{2D1FD85B-9A11-4357-8A15-C11BBE59E250}"/>
    <cellStyle name="60% - Accent6 3 50 6 2" xfId="26951" xr:uid="{F8306FE1-D35F-45CD-86DC-BA8CD50DAD48}"/>
    <cellStyle name="60% - Accent6 3 50 6 2 2" xfId="55628" xr:uid="{6EB12FD0-EA41-4B4E-A3F3-068F61808254}"/>
    <cellStyle name="60% - Accent6 3 50 6 3" xfId="46776" xr:uid="{4283D8C2-880B-4E50-9636-7F20E088A51D}"/>
    <cellStyle name="60% - Accent6 3 50 7" xfId="10839" xr:uid="{41BC249F-E86F-4019-B465-2FC02F854A15}"/>
    <cellStyle name="60% - Accent6 3 50 7 2" xfId="28544" xr:uid="{5375358E-83E8-4CF2-A36A-F6DFFF6BE926}"/>
    <cellStyle name="60% - Accent6 3 50 7 2 2" xfId="57221" xr:uid="{1939CA77-0012-4B32-8C88-3B334004684D}"/>
    <cellStyle name="60% - Accent6 3 50 7 3" xfId="39517" xr:uid="{0F4111B4-025B-436B-AA1B-0D0654DD7248}"/>
    <cellStyle name="60% - Accent6 3 50 8" xfId="19692" xr:uid="{30E55DBF-1A8F-4983-92C6-F8BC6C338FB2}"/>
    <cellStyle name="60% - Accent6 3 50 8 2" xfId="48369" xr:uid="{99EA5E4F-15D2-42C7-97B5-7661E35EE7D5}"/>
    <cellStyle name="60% - Accent6 3 50 9" xfId="33812" xr:uid="{3C7C3455-CA80-408D-A813-63D1CC3DEDAB}"/>
    <cellStyle name="60% - Accent6 3 51" xfId="5149" xr:uid="{224D11EF-35DD-4F18-8557-C4A5FFDEC1A7}"/>
    <cellStyle name="60% - Accent6 3 51 2" xfId="6500" xr:uid="{7A8BF378-0EE6-4DBD-8622-3D65A39150C3}"/>
    <cellStyle name="60% - Accent6 3 51 2 2" xfId="12212" xr:uid="{5281718E-0831-4B2B-8834-C6FEA4D13FF4}"/>
    <cellStyle name="60% - Accent6 3 51 2 2 2" xfId="40890" xr:uid="{E2D75789-2B86-43C5-9925-3DD30494FCC0}"/>
    <cellStyle name="60% - Accent6 3 51 2 3" xfId="21065" xr:uid="{2475FA7F-5DD1-4B2F-94DE-963831A026FD}"/>
    <cellStyle name="60% - Accent6 3 51 2 3 2" xfId="49742" xr:uid="{E9B89694-ECBD-4287-BF07-9FB1DCCDD561}"/>
    <cellStyle name="60% - Accent6 3 51 2 4" xfId="35185" xr:uid="{46435000-C4A6-449B-AA51-0B5FE3FB2F33}"/>
    <cellStyle name="60% - Accent6 3 51 3" xfId="7917" xr:uid="{5775DE90-ECD5-4EEA-B7E0-2C836C469694}"/>
    <cellStyle name="60% - Accent6 3 51 3 2" xfId="13629" xr:uid="{07BD5094-EA73-48AE-B8D1-1FACD5AB3802}"/>
    <cellStyle name="60% - Accent6 3 51 3 2 2" xfId="42307" xr:uid="{87BB0A48-FB8A-47A3-AB86-2F11934B79B6}"/>
    <cellStyle name="60% - Accent6 3 51 3 3" xfId="22482" xr:uid="{E2310DEC-6628-4283-A7B8-1FDB401AD181}"/>
    <cellStyle name="60% - Accent6 3 51 3 3 2" xfId="51159" xr:uid="{67048B6B-32F9-490B-A7C9-7BB2950088BA}"/>
    <cellStyle name="60% - Accent6 3 51 3 4" xfId="36602" xr:uid="{4474D44B-645C-4F69-9A50-BD3424135421}"/>
    <cellStyle name="60% - Accent6 3 51 4" xfId="9334" xr:uid="{D39F5F03-A84C-47C6-B596-7DC5A4E6D210}"/>
    <cellStyle name="60% - Accent6 3 51 4 2" xfId="15046" xr:uid="{307544CA-FD71-40CA-812E-AD51CB3F548B}"/>
    <cellStyle name="60% - Accent6 3 51 4 2 2" xfId="43724" xr:uid="{A0B1404D-B163-419C-9F04-CD48B4232D94}"/>
    <cellStyle name="60% - Accent6 3 51 4 3" xfId="23899" xr:uid="{D9A28D03-CB32-42C9-8C04-2A17031F9D3D}"/>
    <cellStyle name="60% - Accent6 3 51 4 3 2" xfId="52576" xr:uid="{2F856F62-2D09-468D-8A88-DFD494A18AA0}"/>
    <cellStyle name="60% - Accent6 3 51 4 4" xfId="38019" xr:uid="{FAAB792B-83EE-4143-8133-660873CAFFF7}"/>
    <cellStyle name="60% - Accent6 3 51 5" xfId="16561" xr:uid="{8BC3E1D7-7A91-411B-B031-8FF7B9BEEE8E}"/>
    <cellStyle name="60% - Accent6 3 51 5 2" xfId="25414" xr:uid="{A047DAF4-4038-40F1-9B33-0E0FE9BAB330}"/>
    <cellStyle name="60% - Accent6 3 51 5 2 2" xfId="54091" xr:uid="{88C8051E-634C-4759-BEDE-78E5A89EACD9}"/>
    <cellStyle name="60% - Accent6 3 51 5 3" xfId="45239" xr:uid="{B1E90C0E-2261-4F2B-B40B-5A2904AE7660}"/>
    <cellStyle name="60% - Accent6 3 51 6" xfId="18120" xr:uid="{A1907B9C-876A-419C-A33C-817DE9737E17}"/>
    <cellStyle name="60% - Accent6 3 51 6 2" xfId="26973" xr:uid="{34DB01F7-AB6D-4FC9-93AF-2BC4E996CD83}"/>
    <cellStyle name="60% - Accent6 3 51 6 2 2" xfId="55650" xr:uid="{EF3BD794-266A-44F8-BBD1-67456126EB54}"/>
    <cellStyle name="60% - Accent6 3 51 6 3" xfId="46798" xr:uid="{0450ABB9-26F2-4FE1-AFFB-F944EE9EE750}"/>
    <cellStyle name="60% - Accent6 3 51 7" xfId="10861" xr:uid="{5175521A-748B-4685-9969-DB095A030208}"/>
    <cellStyle name="60% - Accent6 3 51 7 2" xfId="28566" xr:uid="{D30813A4-53AA-4487-A513-4B44FBD35CED}"/>
    <cellStyle name="60% - Accent6 3 51 7 2 2" xfId="57243" xr:uid="{C20947D7-DF0C-4C3A-A523-7E38074D5161}"/>
    <cellStyle name="60% - Accent6 3 51 7 3" xfId="39539" xr:uid="{62CCC88B-E2FD-4C16-AFDA-BB69BD515A96}"/>
    <cellStyle name="60% - Accent6 3 51 8" xfId="19714" xr:uid="{BEDE7AB7-9795-4F57-A9A8-2CB8D2C5D544}"/>
    <cellStyle name="60% - Accent6 3 51 8 2" xfId="48391" xr:uid="{0B106DFD-4581-4FE0-B2CB-CF52333CBA92}"/>
    <cellStyle name="60% - Accent6 3 51 9" xfId="33834" xr:uid="{5886EE9C-15FC-438B-8EB5-C5471619B6C8}"/>
    <cellStyle name="60% - Accent6 3 52" xfId="5171" xr:uid="{BF2D1D01-1797-40A7-B0F3-749B9343907D}"/>
    <cellStyle name="60% - Accent6 3 52 2" xfId="6522" xr:uid="{A108DF6F-39DD-4461-8BB0-17EFF1A0367C}"/>
    <cellStyle name="60% - Accent6 3 52 2 2" xfId="12234" xr:uid="{1F5CD36F-7DEB-4A6D-93D7-4989C70D58F4}"/>
    <cellStyle name="60% - Accent6 3 52 2 2 2" xfId="40912" xr:uid="{E635CEBE-037C-414A-8E71-9A336DDC1024}"/>
    <cellStyle name="60% - Accent6 3 52 2 3" xfId="21087" xr:uid="{AE7AAF54-2AE0-4AE9-984F-96EC85B1F6DC}"/>
    <cellStyle name="60% - Accent6 3 52 2 3 2" xfId="49764" xr:uid="{0AB221E2-0B97-45B0-AF21-63D920D4C77B}"/>
    <cellStyle name="60% - Accent6 3 52 2 4" xfId="35207" xr:uid="{C2BE3FC8-2EE2-4186-B8C7-8B45E7C10018}"/>
    <cellStyle name="60% - Accent6 3 52 3" xfId="7939" xr:uid="{42F77381-85F9-4BBA-AE63-59E1D00AFEB7}"/>
    <cellStyle name="60% - Accent6 3 52 3 2" xfId="13651" xr:uid="{879B61A1-DE0F-4E16-902F-6F3CDBCA0288}"/>
    <cellStyle name="60% - Accent6 3 52 3 2 2" xfId="42329" xr:uid="{A1A94DF7-A742-47AD-9BC7-232EFDC4C16E}"/>
    <cellStyle name="60% - Accent6 3 52 3 3" xfId="22504" xr:uid="{6F8D8537-55DC-47E7-9103-417C5ED62123}"/>
    <cellStyle name="60% - Accent6 3 52 3 3 2" xfId="51181" xr:uid="{23B9A47F-216E-484F-BA5F-A0FA6C7F4AC6}"/>
    <cellStyle name="60% - Accent6 3 52 3 4" xfId="36624" xr:uid="{2FBE4433-66C3-4A8B-86D7-B7C5D1194BCF}"/>
    <cellStyle name="60% - Accent6 3 52 4" xfId="9356" xr:uid="{0D49F321-0A01-4D09-8984-2228416FA393}"/>
    <cellStyle name="60% - Accent6 3 52 4 2" xfId="15068" xr:uid="{A5B5EE45-8445-4E07-B4F7-A3E8A3D0FEB8}"/>
    <cellStyle name="60% - Accent6 3 52 4 2 2" xfId="43746" xr:uid="{89397897-EB90-4816-A66E-E50D08559373}"/>
    <cellStyle name="60% - Accent6 3 52 4 3" xfId="23921" xr:uid="{5339C245-9318-432E-8A55-B567257BC03A}"/>
    <cellStyle name="60% - Accent6 3 52 4 3 2" xfId="52598" xr:uid="{D356CD9D-9720-40B1-A3F3-FEE7F3BF39A1}"/>
    <cellStyle name="60% - Accent6 3 52 4 4" xfId="38041" xr:uid="{BCE9EEFC-E2FD-4635-A1DF-443F69629583}"/>
    <cellStyle name="60% - Accent6 3 52 5" xfId="16583" xr:uid="{A8CFFB48-D2A0-40F4-AA52-B106A1C9F726}"/>
    <cellStyle name="60% - Accent6 3 52 5 2" xfId="25436" xr:uid="{182C2E9C-814C-45E3-98BB-0CF3080F5BC5}"/>
    <cellStyle name="60% - Accent6 3 52 5 2 2" xfId="54113" xr:uid="{472C01EC-83CF-4127-976E-D1014CE2A59D}"/>
    <cellStyle name="60% - Accent6 3 52 5 3" xfId="45261" xr:uid="{76D60B6F-9B50-40A2-A14D-5047923CA86B}"/>
    <cellStyle name="60% - Accent6 3 52 6" xfId="18142" xr:uid="{30C05459-357E-4BE0-9DA7-AB48807D6A69}"/>
    <cellStyle name="60% - Accent6 3 52 6 2" xfId="26995" xr:uid="{8A77A50B-C5F4-48CD-AACB-AFE254BB85AD}"/>
    <cellStyle name="60% - Accent6 3 52 6 2 2" xfId="55672" xr:uid="{C58F7B31-119E-4EA6-814F-B07B65F7AE1A}"/>
    <cellStyle name="60% - Accent6 3 52 6 3" xfId="46820" xr:uid="{07101388-32F9-4453-9AAC-FD3FA4C02919}"/>
    <cellStyle name="60% - Accent6 3 52 7" xfId="10883" xr:uid="{DBEF7D3D-BE0D-4E53-B322-5A7BC67DD196}"/>
    <cellStyle name="60% - Accent6 3 52 7 2" xfId="28588" xr:uid="{79FEE84C-C101-4B97-86CE-4DFE3E665F24}"/>
    <cellStyle name="60% - Accent6 3 52 7 2 2" xfId="57265" xr:uid="{A9151C32-CD03-4FC6-96C1-5675B2E948E3}"/>
    <cellStyle name="60% - Accent6 3 52 7 3" xfId="39561" xr:uid="{FC27DEA7-2F37-4897-B193-4E38D4BDDB01}"/>
    <cellStyle name="60% - Accent6 3 52 8" xfId="19736" xr:uid="{13ADD2B0-6EF5-4EFB-8956-6174E1CCB72A}"/>
    <cellStyle name="60% - Accent6 3 52 8 2" xfId="48413" xr:uid="{32C31F32-B805-4C15-A9E4-225B56F3A1B4}"/>
    <cellStyle name="60% - Accent6 3 52 9" xfId="33856" xr:uid="{1F08F9CE-D0B7-44CC-B95C-26014CB66A13}"/>
    <cellStyle name="60% - Accent6 3 53" xfId="5193" xr:uid="{BE49C858-571C-4C3D-815F-C62311168996}"/>
    <cellStyle name="60% - Accent6 3 53 2" xfId="6544" xr:uid="{4D82BC0E-6A14-4FDA-9DBB-0CD09393AE64}"/>
    <cellStyle name="60% - Accent6 3 53 2 2" xfId="12256" xr:uid="{5104F626-DC90-4F06-9F0C-28BD05CCDD52}"/>
    <cellStyle name="60% - Accent6 3 53 2 2 2" xfId="40934" xr:uid="{0D9EA36D-3011-4F10-BB19-C9B1D70F86A3}"/>
    <cellStyle name="60% - Accent6 3 53 2 3" xfId="21109" xr:uid="{6EBDC054-57A8-476A-A785-68E72853FAF3}"/>
    <cellStyle name="60% - Accent6 3 53 2 3 2" xfId="49786" xr:uid="{9805FF1E-FCED-4999-BDF2-5F6792870B9F}"/>
    <cellStyle name="60% - Accent6 3 53 2 4" xfId="35229" xr:uid="{65EC9720-C771-4D87-AB9A-154A085E89A8}"/>
    <cellStyle name="60% - Accent6 3 53 3" xfId="7961" xr:uid="{4782F588-9077-4E2F-9EF7-E824F7D70BB8}"/>
    <cellStyle name="60% - Accent6 3 53 3 2" xfId="13673" xr:uid="{4D78DE9C-D976-4D97-BB57-A2CCA9BF86C1}"/>
    <cellStyle name="60% - Accent6 3 53 3 2 2" xfId="42351" xr:uid="{0D68C9AD-91E1-48E4-A1A1-00CDF66CEA11}"/>
    <cellStyle name="60% - Accent6 3 53 3 3" xfId="22526" xr:uid="{EAA2670E-6AB5-4D9E-BADB-520FAAA112F6}"/>
    <cellStyle name="60% - Accent6 3 53 3 3 2" xfId="51203" xr:uid="{BE7E56FA-BCF8-4987-B2EF-140664BF93C6}"/>
    <cellStyle name="60% - Accent6 3 53 3 4" xfId="36646" xr:uid="{E3A5B42D-6E70-41E5-BDF2-34753F75A47B}"/>
    <cellStyle name="60% - Accent6 3 53 4" xfId="9378" xr:uid="{75A19DEA-2E10-4EE0-ACD9-44944C97ABBE}"/>
    <cellStyle name="60% - Accent6 3 53 4 2" xfId="15090" xr:uid="{236B97A3-542B-40EE-8F04-1DDDBD9E0AC1}"/>
    <cellStyle name="60% - Accent6 3 53 4 2 2" xfId="43768" xr:uid="{0AD08971-1E34-4F38-972F-188A3A2242E3}"/>
    <cellStyle name="60% - Accent6 3 53 4 3" xfId="23943" xr:uid="{1A72B4FB-531D-4D09-B3AB-B17FC8E1EDEB}"/>
    <cellStyle name="60% - Accent6 3 53 4 3 2" xfId="52620" xr:uid="{E669FF27-A527-4A47-A834-1F19DD057CBB}"/>
    <cellStyle name="60% - Accent6 3 53 4 4" xfId="38063" xr:uid="{D8FD2773-8CEA-4FDF-AB22-42970566D20A}"/>
    <cellStyle name="60% - Accent6 3 53 5" xfId="16605" xr:uid="{0AFECD16-306B-47A5-91DA-5A68E448E64C}"/>
    <cellStyle name="60% - Accent6 3 53 5 2" xfId="25458" xr:uid="{4B0513A3-D864-4855-B6EF-2EC46BC0427A}"/>
    <cellStyle name="60% - Accent6 3 53 5 2 2" xfId="54135" xr:uid="{177BF7BD-0009-401A-ABC1-6558F87E7721}"/>
    <cellStyle name="60% - Accent6 3 53 5 3" xfId="45283" xr:uid="{67D016BB-3DF6-4FD2-81C1-8FAA1FCE8443}"/>
    <cellStyle name="60% - Accent6 3 53 6" xfId="18164" xr:uid="{7895A522-7562-4963-891B-D3DBC8E69DF8}"/>
    <cellStyle name="60% - Accent6 3 53 6 2" xfId="27017" xr:uid="{D916AA5C-DFE8-4D28-A962-D51BA2EA8FD1}"/>
    <cellStyle name="60% - Accent6 3 53 6 2 2" xfId="55694" xr:uid="{39943816-5E2B-468E-9FDD-418154319FE7}"/>
    <cellStyle name="60% - Accent6 3 53 6 3" xfId="46842" xr:uid="{2C1C4B47-8451-42AA-BC05-4DD1A83DCAC8}"/>
    <cellStyle name="60% - Accent6 3 53 7" xfId="10905" xr:uid="{2620BBFA-4526-439C-9E9D-21CA8B84A221}"/>
    <cellStyle name="60% - Accent6 3 53 7 2" xfId="28610" xr:uid="{BD43CCAF-E56F-46C8-8EA0-C4342A81C7DF}"/>
    <cellStyle name="60% - Accent6 3 53 7 2 2" xfId="57287" xr:uid="{E6A0A80B-4298-494B-ACAB-B5371FAF81A4}"/>
    <cellStyle name="60% - Accent6 3 53 7 3" xfId="39583" xr:uid="{1A48CC35-5831-46EC-A4AB-F1F3830DA773}"/>
    <cellStyle name="60% - Accent6 3 53 8" xfId="19758" xr:uid="{B1ADD145-05D7-4317-B792-EB63E0B38241}"/>
    <cellStyle name="60% - Accent6 3 53 8 2" xfId="48435" xr:uid="{C07A3345-E1C2-4FDB-8A17-A1B21536E78D}"/>
    <cellStyle name="60% - Accent6 3 53 9" xfId="33878" xr:uid="{BE00C81B-5975-4407-AF5D-883354964700}"/>
    <cellStyle name="60% - Accent6 3 54" xfId="5215" xr:uid="{37E2B192-5CBC-41AC-9F0B-9822F8001680}"/>
    <cellStyle name="60% - Accent6 3 54 2" xfId="6566" xr:uid="{2932573C-FD0C-4E8B-9DC7-35338E423E15}"/>
    <cellStyle name="60% - Accent6 3 54 2 2" xfId="12278" xr:uid="{563B8085-FF14-4F28-A191-18B278C612AC}"/>
    <cellStyle name="60% - Accent6 3 54 2 2 2" xfId="40956" xr:uid="{E66232EF-8877-4B5C-9814-949262760947}"/>
    <cellStyle name="60% - Accent6 3 54 2 3" xfId="21131" xr:uid="{2075E5D7-1ED2-4BE5-A28C-B4454359E13E}"/>
    <cellStyle name="60% - Accent6 3 54 2 3 2" xfId="49808" xr:uid="{61BDE3F6-35D7-40AE-BEAE-D321112EC657}"/>
    <cellStyle name="60% - Accent6 3 54 2 4" xfId="35251" xr:uid="{07276DC5-B9EA-42DE-B9A1-0B6619E7C4C4}"/>
    <cellStyle name="60% - Accent6 3 54 3" xfId="7983" xr:uid="{A57373A5-BDEB-4C7E-925A-DC8CDECFBA1B}"/>
    <cellStyle name="60% - Accent6 3 54 3 2" xfId="13695" xr:uid="{5515EAA3-F7F8-4D29-BE12-7C0E753180D4}"/>
    <cellStyle name="60% - Accent6 3 54 3 2 2" xfId="42373" xr:uid="{5FABAF57-2274-4208-BE6A-754C1C35A1E5}"/>
    <cellStyle name="60% - Accent6 3 54 3 3" xfId="22548" xr:uid="{038A08C8-1FA2-4EA0-B579-157FCAA9501C}"/>
    <cellStyle name="60% - Accent6 3 54 3 3 2" xfId="51225" xr:uid="{15B0EE06-F89B-462D-8507-A95D147B0FE9}"/>
    <cellStyle name="60% - Accent6 3 54 3 4" xfId="36668" xr:uid="{B1B10553-B241-4921-A507-84E16096785A}"/>
    <cellStyle name="60% - Accent6 3 54 4" xfId="9400" xr:uid="{A20E0043-616B-456B-92DF-1B2168AA0C47}"/>
    <cellStyle name="60% - Accent6 3 54 4 2" xfId="15112" xr:uid="{9C88CE42-872E-4E59-9C0E-4E035510033C}"/>
    <cellStyle name="60% - Accent6 3 54 4 2 2" xfId="43790" xr:uid="{B9603570-21A3-4BA6-8A09-565B07E5768B}"/>
    <cellStyle name="60% - Accent6 3 54 4 3" xfId="23965" xr:uid="{72C257F1-CD2C-4425-8B1C-970B8A17957D}"/>
    <cellStyle name="60% - Accent6 3 54 4 3 2" xfId="52642" xr:uid="{B2525EF4-0DB5-468A-A1C8-DA4C7D5D05D0}"/>
    <cellStyle name="60% - Accent6 3 54 4 4" xfId="38085" xr:uid="{35960F73-833B-4EF0-BBB3-C03D09C0FE68}"/>
    <cellStyle name="60% - Accent6 3 54 5" xfId="16627" xr:uid="{ED5D30B6-8C35-416C-A3BE-9C498970F162}"/>
    <cellStyle name="60% - Accent6 3 54 5 2" xfId="25480" xr:uid="{86844044-EC7E-4C6C-8350-7C47358821E6}"/>
    <cellStyle name="60% - Accent6 3 54 5 2 2" xfId="54157" xr:uid="{248A978F-8EA2-4365-B573-BD02BAE47050}"/>
    <cellStyle name="60% - Accent6 3 54 5 3" xfId="45305" xr:uid="{E949FAA7-CB5B-46E8-9E17-1BD2150951ED}"/>
    <cellStyle name="60% - Accent6 3 54 6" xfId="18186" xr:uid="{655131D2-84EF-4BD7-BFD3-B6CBC919C4E2}"/>
    <cellStyle name="60% - Accent6 3 54 6 2" xfId="27039" xr:uid="{DB4B571D-BC07-4A1B-B479-A2E943FEBB99}"/>
    <cellStyle name="60% - Accent6 3 54 6 2 2" xfId="55716" xr:uid="{D081D706-1AC2-4D1D-B557-50BE55F450BD}"/>
    <cellStyle name="60% - Accent6 3 54 6 3" xfId="46864" xr:uid="{27065914-A45A-4A38-8A3D-6A23C1E12F38}"/>
    <cellStyle name="60% - Accent6 3 54 7" xfId="10927" xr:uid="{E1E07AA8-8931-4187-B9B0-AE3E5C5974B1}"/>
    <cellStyle name="60% - Accent6 3 54 7 2" xfId="28632" xr:uid="{FD6A9A5C-E868-46F2-A01B-81D0944066E5}"/>
    <cellStyle name="60% - Accent6 3 54 7 2 2" xfId="57309" xr:uid="{06BA5056-4F22-4C04-B9B4-61342098EECE}"/>
    <cellStyle name="60% - Accent6 3 54 7 3" xfId="39605" xr:uid="{B981672B-687E-4492-9E5D-B78240B9367A}"/>
    <cellStyle name="60% - Accent6 3 54 8" xfId="19780" xr:uid="{02BD50F2-00C5-4A42-BDAF-2CC4B0F34540}"/>
    <cellStyle name="60% - Accent6 3 54 8 2" xfId="48457" xr:uid="{A05A1397-D1EA-4349-94EC-E11CB8D00D92}"/>
    <cellStyle name="60% - Accent6 3 54 9" xfId="33900" xr:uid="{33C81A9B-A15F-4733-8F6F-AF1D5D334F3F}"/>
    <cellStyle name="60% - Accent6 3 55" xfId="5237" xr:uid="{B68E459A-E3B7-491C-9BDA-48C3A17DB08D}"/>
    <cellStyle name="60% - Accent6 3 55 2" xfId="6588" xr:uid="{E17BF81B-0B2F-4CB5-812C-2CA9A51E903B}"/>
    <cellStyle name="60% - Accent6 3 55 2 2" xfId="12300" xr:uid="{4920B01F-21FD-4841-96C3-10D2F31A065D}"/>
    <cellStyle name="60% - Accent6 3 55 2 2 2" xfId="40978" xr:uid="{A64D3EE9-A90D-4D93-B4F4-8CE2DAA41C23}"/>
    <cellStyle name="60% - Accent6 3 55 2 3" xfId="21153" xr:uid="{B516C643-962C-471A-88E7-48E17945D341}"/>
    <cellStyle name="60% - Accent6 3 55 2 3 2" xfId="49830" xr:uid="{1B43244E-E6C4-4328-A43D-7F93C2F7AC80}"/>
    <cellStyle name="60% - Accent6 3 55 2 4" xfId="35273" xr:uid="{6FC19BBC-39F2-4268-8335-AB3B0B63EA95}"/>
    <cellStyle name="60% - Accent6 3 55 3" xfId="8005" xr:uid="{D9D2DB50-FBB3-462F-B850-41D87F26EAB8}"/>
    <cellStyle name="60% - Accent6 3 55 3 2" xfId="13717" xr:uid="{833CD362-58F5-4234-ADCB-5033FC6C8C87}"/>
    <cellStyle name="60% - Accent6 3 55 3 2 2" xfId="42395" xr:uid="{C3794CF3-0865-4CB5-B135-AA0102355D7F}"/>
    <cellStyle name="60% - Accent6 3 55 3 3" xfId="22570" xr:uid="{5943E92C-CD4B-4763-B59B-5D7DDC647397}"/>
    <cellStyle name="60% - Accent6 3 55 3 3 2" xfId="51247" xr:uid="{12FFAAE0-7443-4721-8256-B4A18547799C}"/>
    <cellStyle name="60% - Accent6 3 55 3 4" xfId="36690" xr:uid="{77077B77-117B-4E33-8AAA-DF2FBF2E27E7}"/>
    <cellStyle name="60% - Accent6 3 55 4" xfId="9422" xr:uid="{9CE3546B-42BC-430A-B47B-2012F1256CC2}"/>
    <cellStyle name="60% - Accent6 3 55 4 2" xfId="15134" xr:uid="{83E7B1AC-06A6-4DAD-BAFE-AC22383B6B12}"/>
    <cellStyle name="60% - Accent6 3 55 4 2 2" xfId="43812" xr:uid="{E1C1893D-EAEA-48A2-980B-1AA30813BCC3}"/>
    <cellStyle name="60% - Accent6 3 55 4 3" xfId="23987" xr:uid="{21E6AB71-5224-4FAB-BE10-C9C5EFE25785}"/>
    <cellStyle name="60% - Accent6 3 55 4 3 2" xfId="52664" xr:uid="{EFA81BEE-DAFA-460D-B3A4-CCFB38C68654}"/>
    <cellStyle name="60% - Accent6 3 55 4 4" xfId="38107" xr:uid="{55E2C6F8-08F2-4E12-9CBF-B9EB91BC5470}"/>
    <cellStyle name="60% - Accent6 3 55 5" xfId="16649" xr:uid="{ADDEAF88-18A0-4765-97FB-CCA98D81F5F5}"/>
    <cellStyle name="60% - Accent6 3 55 5 2" xfId="25502" xr:uid="{EF2C437F-17D0-4D13-BA38-8DC4F32DDEDA}"/>
    <cellStyle name="60% - Accent6 3 55 5 2 2" xfId="54179" xr:uid="{8E0FEA2A-B3DB-4C6F-9C3B-F29D50A5EC5B}"/>
    <cellStyle name="60% - Accent6 3 55 5 3" xfId="45327" xr:uid="{9B0A6BFE-C276-4395-90DE-80213DB77363}"/>
    <cellStyle name="60% - Accent6 3 55 6" xfId="18208" xr:uid="{04DC8DA4-5ABB-4F96-BCAD-6FA85089709E}"/>
    <cellStyle name="60% - Accent6 3 55 6 2" xfId="27061" xr:uid="{C4F7142B-6D0D-4C23-8A60-3343E140CF24}"/>
    <cellStyle name="60% - Accent6 3 55 6 2 2" xfId="55738" xr:uid="{1F821305-E1F8-4EE9-8E25-020BB6381F3D}"/>
    <cellStyle name="60% - Accent6 3 55 6 3" xfId="46886" xr:uid="{349B0E8B-B1E7-4442-B229-ECA4DEEF572B}"/>
    <cellStyle name="60% - Accent6 3 55 7" xfId="10949" xr:uid="{DAE2D417-508B-4A1E-967D-323F3CF6DD5E}"/>
    <cellStyle name="60% - Accent6 3 55 7 2" xfId="28654" xr:uid="{E2451A9A-CB30-4328-AE64-B21B8B6A532E}"/>
    <cellStyle name="60% - Accent6 3 55 7 2 2" xfId="57331" xr:uid="{6A436764-5267-49BE-987A-C65EF4203DE6}"/>
    <cellStyle name="60% - Accent6 3 55 7 3" xfId="39627" xr:uid="{7A504597-E2EA-4A47-ADB2-26EF8A362EF8}"/>
    <cellStyle name="60% - Accent6 3 55 8" xfId="19802" xr:uid="{9FDB21ED-3A9C-4491-AA0F-C8291132D959}"/>
    <cellStyle name="60% - Accent6 3 55 8 2" xfId="48479" xr:uid="{58AE7CDE-2D32-491A-A383-D6CCD56AEB26}"/>
    <cellStyle name="60% - Accent6 3 55 9" xfId="33922" xr:uid="{854581FE-A229-4731-B829-77F8C409F65C}"/>
    <cellStyle name="60% - Accent6 3 56" xfId="5259" xr:uid="{B497F8F3-B155-40F5-898D-44F0871E2DA1}"/>
    <cellStyle name="60% - Accent6 3 56 2" xfId="6610" xr:uid="{223E58A2-2BF2-4F48-9153-95BB8A26FF7A}"/>
    <cellStyle name="60% - Accent6 3 56 2 2" xfId="12322" xr:uid="{3ABDB9F7-CFF9-40A7-80DC-416523802816}"/>
    <cellStyle name="60% - Accent6 3 56 2 2 2" xfId="41000" xr:uid="{04B9C504-E285-42CB-83D7-6744F69D7E2F}"/>
    <cellStyle name="60% - Accent6 3 56 2 3" xfId="21175" xr:uid="{F3D901AF-41E2-4896-BD4F-8AB7E97B6D45}"/>
    <cellStyle name="60% - Accent6 3 56 2 3 2" xfId="49852" xr:uid="{98709C3C-5C8C-4651-A545-432CB0442C1F}"/>
    <cellStyle name="60% - Accent6 3 56 2 4" xfId="35295" xr:uid="{B60E3BD5-D221-4D1A-BC5A-7E6752A5553F}"/>
    <cellStyle name="60% - Accent6 3 56 3" xfId="8027" xr:uid="{87DFD16B-62B0-4903-A78C-05DDD3BDC2C9}"/>
    <cellStyle name="60% - Accent6 3 56 3 2" xfId="13739" xr:uid="{FA68684B-4A3A-4ED1-AE91-B3F42E797994}"/>
    <cellStyle name="60% - Accent6 3 56 3 2 2" xfId="42417" xr:uid="{74340A0E-C135-4A04-AFE2-0EABCDAFC305}"/>
    <cellStyle name="60% - Accent6 3 56 3 3" xfId="22592" xr:uid="{6B0340AF-E5AE-4EFB-9D94-E42242ABC3C5}"/>
    <cellStyle name="60% - Accent6 3 56 3 3 2" xfId="51269" xr:uid="{7320998A-69D8-4867-876A-209015F3C89F}"/>
    <cellStyle name="60% - Accent6 3 56 3 4" xfId="36712" xr:uid="{9C8B35FF-2F6D-409D-8579-90284B05B4AF}"/>
    <cellStyle name="60% - Accent6 3 56 4" xfId="9444" xr:uid="{6F0A300E-9095-4D54-92DB-1EFC0E339E0F}"/>
    <cellStyle name="60% - Accent6 3 56 4 2" xfId="15156" xr:uid="{5DF7C6C0-D8BB-44B1-A1A9-4837DFCB0BAC}"/>
    <cellStyle name="60% - Accent6 3 56 4 2 2" xfId="43834" xr:uid="{2C068133-CAF5-4337-ABD3-3A749B0CC29C}"/>
    <cellStyle name="60% - Accent6 3 56 4 3" xfId="24009" xr:uid="{694B5820-D1A9-4B14-B1EC-04B338648485}"/>
    <cellStyle name="60% - Accent6 3 56 4 3 2" xfId="52686" xr:uid="{0BDD83D7-7DBB-4183-86B6-4266A0C55964}"/>
    <cellStyle name="60% - Accent6 3 56 4 4" xfId="38129" xr:uid="{BC6EE3E8-25D6-4189-B914-1963E726B519}"/>
    <cellStyle name="60% - Accent6 3 56 5" xfId="16671" xr:uid="{2561FE50-8719-470A-B2E1-51437ACC5FB0}"/>
    <cellStyle name="60% - Accent6 3 56 5 2" xfId="25524" xr:uid="{97986909-2DDE-4E2E-AFB5-1EF2D35FE3CE}"/>
    <cellStyle name="60% - Accent6 3 56 5 2 2" xfId="54201" xr:uid="{4FF78522-9EB9-4E5B-8B01-6CCBE0E45752}"/>
    <cellStyle name="60% - Accent6 3 56 5 3" xfId="45349" xr:uid="{77F88387-BEC1-4751-B5F7-F200D479A553}"/>
    <cellStyle name="60% - Accent6 3 56 6" xfId="18230" xr:uid="{7F4F4AFE-A06C-404D-B315-8F319A53B443}"/>
    <cellStyle name="60% - Accent6 3 56 6 2" xfId="27083" xr:uid="{4D202461-64C2-47E0-9A0F-B8EF8F081A89}"/>
    <cellStyle name="60% - Accent6 3 56 6 2 2" xfId="55760" xr:uid="{4C253FD6-B171-4F9F-888E-06CBE08D5AB4}"/>
    <cellStyle name="60% - Accent6 3 56 6 3" xfId="46908" xr:uid="{ACE519B1-6585-42F7-B01E-42B9F2650502}"/>
    <cellStyle name="60% - Accent6 3 56 7" xfId="10971" xr:uid="{4DB684A9-8B40-499C-B78F-BCBEF517C02D}"/>
    <cellStyle name="60% - Accent6 3 56 7 2" xfId="28676" xr:uid="{4E577CE3-593B-44BE-8FD6-5750020AAE77}"/>
    <cellStyle name="60% - Accent6 3 56 7 2 2" xfId="57353" xr:uid="{DFC04525-71E9-4217-A05C-58B710389207}"/>
    <cellStyle name="60% - Accent6 3 56 7 3" xfId="39649" xr:uid="{A72DB059-9CF5-42C9-B02B-029B23643F35}"/>
    <cellStyle name="60% - Accent6 3 56 8" xfId="19824" xr:uid="{64A78B64-5503-476C-BC92-65B02E3A1BC2}"/>
    <cellStyle name="60% - Accent6 3 56 8 2" xfId="48501" xr:uid="{1B0E83CF-F427-4DAA-B1D1-E3032F25BF09}"/>
    <cellStyle name="60% - Accent6 3 56 9" xfId="33944" xr:uid="{C13A86EF-C9A5-495E-9CD7-0269DF53562C}"/>
    <cellStyle name="60% - Accent6 3 57" xfId="5281" xr:uid="{E2A7E873-91DF-4DB1-BF6A-530755479AD1}"/>
    <cellStyle name="60% - Accent6 3 57 2" xfId="6632" xr:uid="{F1B86C8A-D158-42C2-9AB5-EBE0B9E3D096}"/>
    <cellStyle name="60% - Accent6 3 57 2 2" xfId="12344" xr:uid="{38C242FD-961B-4E07-8BBE-D280527A7160}"/>
    <cellStyle name="60% - Accent6 3 57 2 2 2" xfId="41022" xr:uid="{6C32BFB7-DC14-4AC2-8791-1DDCDABE24C2}"/>
    <cellStyle name="60% - Accent6 3 57 2 3" xfId="21197" xr:uid="{F56A6163-5AB3-4C81-A006-07AE9810547E}"/>
    <cellStyle name="60% - Accent6 3 57 2 3 2" xfId="49874" xr:uid="{136B3053-7E73-48C2-9836-6A9641173BCF}"/>
    <cellStyle name="60% - Accent6 3 57 2 4" xfId="35317" xr:uid="{3B7AFCB2-02CC-4514-8086-199A0D37CCDB}"/>
    <cellStyle name="60% - Accent6 3 57 3" xfId="8049" xr:uid="{569CD525-AAAD-4060-A251-4573576E959A}"/>
    <cellStyle name="60% - Accent6 3 57 3 2" xfId="13761" xr:uid="{F973BA28-A6BC-4C0B-B417-39E371CE0538}"/>
    <cellStyle name="60% - Accent6 3 57 3 2 2" xfId="42439" xr:uid="{1A293757-0EE6-45A0-9170-6592C673AF53}"/>
    <cellStyle name="60% - Accent6 3 57 3 3" xfId="22614" xr:uid="{B37693A3-9982-4FA9-B237-C2C5DA0F07E2}"/>
    <cellStyle name="60% - Accent6 3 57 3 3 2" xfId="51291" xr:uid="{2D4E0AD5-D4B3-4D07-B4A0-4BFD6D50E174}"/>
    <cellStyle name="60% - Accent6 3 57 3 4" xfId="36734" xr:uid="{AD69F68D-AE86-4B83-A3E9-33DD0E707FAC}"/>
    <cellStyle name="60% - Accent6 3 57 4" xfId="9466" xr:uid="{AC0D64DE-DA4A-46D3-A0EB-198912AC591A}"/>
    <cellStyle name="60% - Accent6 3 57 4 2" xfId="15178" xr:uid="{27DC86A7-EDE0-40B2-A80E-C4161F3132F5}"/>
    <cellStyle name="60% - Accent6 3 57 4 2 2" xfId="43856" xr:uid="{98C267AB-787E-4C3C-9ACE-A5F79AB9720E}"/>
    <cellStyle name="60% - Accent6 3 57 4 3" xfId="24031" xr:uid="{F1245786-E278-493C-B641-FF19F97D6F58}"/>
    <cellStyle name="60% - Accent6 3 57 4 3 2" xfId="52708" xr:uid="{76A75A9D-9336-409D-A325-DDA58481A804}"/>
    <cellStyle name="60% - Accent6 3 57 4 4" xfId="38151" xr:uid="{50785EA3-AA89-476C-A182-FDE8EA5389C8}"/>
    <cellStyle name="60% - Accent6 3 57 5" xfId="16693" xr:uid="{6B6EBCB3-D6CE-4E3E-99AB-427588D7220A}"/>
    <cellStyle name="60% - Accent6 3 57 5 2" xfId="25546" xr:uid="{23236C61-8DA2-490D-852F-2E20B2751B87}"/>
    <cellStyle name="60% - Accent6 3 57 5 2 2" xfId="54223" xr:uid="{49E05345-E98F-48FB-97D0-C99DDDAEE3AD}"/>
    <cellStyle name="60% - Accent6 3 57 5 3" xfId="45371" xr:uid="{49FB1D88-EF47-41FE-915B-79854A4E7315}"/>
    <cellStyle name="60% - Accent6 3 57 6" xfId="18252" xr:uid="{4502BA38-2DB0-4011-8FE5-45B258E65065}"/>
    <cellStyle name="60% - Accent6 3 57 6 2" xfId="27105" xr:uid="{C1C6C7CD-E717-4C2D-9399-42AFAF525492}"/>
    <cellStyle name="60% - Accent6 3 57 6 2 2" xfId="55782" xr:uid="{AF1C88D4-15FF-4C17-8337-65CDC0F776C5}"/>
    <cellStyle name="60% - Accent6 3 57 6 3" xfId="46930" xr:uid="{9D261BF3-AD0B-45FA-AD9B-211C0113DACD}"/>
    <cellStyle name="60% - Accent6 3 57 7" xfId="10993" xr:uid="{A6A05F05-A006-43AA-AFD4-B6DDDA56CB0D}"/>
    <cellStyle name="60% - Accent6 3 57 7 2" xfId="28698" xr:uid="{25697EE5-B65B-4BF9-8F43-2E13FA8F0131}"/>
    <cellStyle name="60% - Accent6 3 57 7 2 2" xfId="57375" xr:uid="{E9AFABF2-FB50-41C4-8599-8D3767D22602}"/>
    <cellStyle name="60% - Accent6 3 57 7 3" xfId="39671" xr:uid="{FD7C241E-E50C-4111-B8FD-CA81F73B3B6C}"/>
    <cellStyle name="60% - Accent6 3 57 8" xfId="19846" xr:uid="{302D45F3-F7A1-4ABD-B7FE-E3D1CC5C92FC}"/>
    <cellStyle name="60% - Accent6 3 57 8 2" xfId="48523" xr:uid="{0449767C-B8C4-4D75-AA1A-0F32599E2B06}"/>
    <cellStyle name="60% - Accent6 3 57 9" xfId="33966" xr:uid="{116EE53B-3EF3-4E3E-BD53-DC76A55BABE7}"/>
    <cellStyle name="60% - Accent6 3 58" xfId="5303" xr:uid="{02B1158C-C4CA-4377-9C5F-79BB139E489D}"/>
    <cellStyle name="60% - Accent6 3 58 2" xfId="6654" xr:uid="{BF9E4086-8496-4398-8F97-96E97DE51F06}"/>
    <cellStyle name="60% - Accent6 3 58 2 2" xfId="12366" xr:uid="{3222A423-F6B0-4FA1-BE88-423D2B73171A}"/>
    <cellStyle name="60% - Accent6 3 58 2 2 2" xfId="41044" xr:uid="{7783A000-96F4-4359-880C-7230B8D2886B}"/>
    <cellStyle name="60% - Accent6 3 58 2 3" xfId="21219" xr:uid="{52EB43D6-66EC-42FA-9380-B18CCB661627}"/>
    <cellStyle name="60% - Accent6 3 58 2 3 2" xfId="49896" xr:uid="{6305A144-CED2-43D7-BEFC-960ABACD7DDD}"/>
    <cellStyle name="60% - Accent6 3 58 2 4" xfId="35339" xr:uid="{D45437C7-2275-4DF4-9B93-71A99366F616}"/>
    <cellStyle name="60% - Accent6 3 58 3" xfId="8071" xr:uid="{05C8261C-ABB3-4702-9840-185EB0655D6C}"/>
    <cellStyle name="60% - Accent6 3 58 3 2" xfId="13783" xr:uid="{4118CB64-9DF6-42F1-A79E-FE631F6F0B7A}"/>
    <cellStyle name="60% - Accent6 3 58 3 2 2" xfId="42461" xr:uid="{1C3CDF07-7E8C-4D26-A627-7EEEA02342F6}"/>
    <cellStyle name="60% - Accent6 3 58 3 3" xfId="22636" xr:uid="{6912230A-B6B4-46AE-A6D0-BCF85D70558F}"/>
    <cellStyle name="60% - Accent6 3 58 3 3 2" xfId="51313" xr:uid="{E9CAE9C5-5ED5-4F32-8EDE-5D2D9B8E9130}"/>
    <cellStyle name="60% - Accent6 3 58 3 4" xfId="36756" xr:uid="{700C07FD-5210-49E9-9884-4DB235472590}"/>
    <cellStyle name="60% - Accent6 3 58 4" xfId="9488" xr:uid="{FE5315B3-1233-48B6-A44F-7CF8EA41B255}"/>
    <cellStyle name="60% - Accent6 3 58 4 2" xfId="15200" xr:uid="{E02C4D20-445C-4CBB-9647-CDDE12099128}"/>
    <cellStyle name="60% - Accent6 3 58 4 2 2" xfId="43878" xr:uid="{A2C5B957-5A72-4BC5-9D5F-854B3E7DF356}"/>
    <cellStyle name="60% - Accent6 3 58 4 3" xfId="24053" xr:uid="{26FA78A9-CC82-4249-8BEC-FC94867D0684}"/>
    <cellStyle name="60% - Accent6 3 58 4 3 2" xfId="52730" xr:uid="{06489E90-46BE-42FE-AE8A-A354244E9DCD}"/>
    <cellStyle name="60% - Accent6 3 58 4 4" xfId="38173" xr:uid="{B5F2E77F-B6DF-4241-BA11-F48E73D54739}"/>
    <cellStyle name="60% - Accent6 3 58 5" xfId="16715" xr:uid="{191958FF-6C3A-480F-925D-892D32D9A46D}"/>
    <cellStyle name="60% - Accent6 3 58 5 2" xfId="25568" xr:uid="{E9F9F9AC-C4CB-4AF9-8EE4-613096660C0B}"/>
    <cellStyle name="60% - Accent6 3 58 5 2 2" xfId="54245" xr:uid="{90FB9649-EDEF-4971-9E25-3F4F72F3EA6D}"/>
    <cellStyle name="60% - Accent6 3 58 5 3" xfId="45393" xr:uid="{7652829B-8BD5-4730-AA75-BEC95ED06E1B}"/>
    <cellStyle name="60% - Accent6 3 58 6" xfId="18274" xr:uid="{FBF0E2A2-CEB9-48DF-84AE-A17E5EFE62B0}"/>
    <cellStyle name="60% - Accent6 3 58 6 2" xfId="27127" xr:uid="{BC8570DB-9484-4E56-82B0-AAAD30071A25}"/>
    <cellStyle name="60% - Accent6 3 58 6 2 2" xfId="55804" xr:uid="{71E59482-D8C7-4B47-968B-1848C8169169}"/>
    <cellStyle name="60% - Accent6 3 58 6 3" xfId="46952" xr:uid="{F591296B-69BC-4EF9-A893-87D18EF10EFD}"/>
    <cellStyle name="60% - Accent6 3 58 7" xfId="11015" xr:uid="{77BC4F84-5AE4-413E-91F8-D9D012775F2A}"/>
    <cellStyle name="60% - Accent6 3 58 7 2" xfId="28720" xr:uid="{07BD6682-38DD-43FC-8DAA-3A57B9DEA07C}"/>
    <cellStyle name="60% - Accent6 3 58 7 2 2" xfId="57397" xr:uid="{2169D94B-AFC0-4B8D-91DF-BB3AB820991A}"/>
    <cellStyle name="60% - Accent6 3 58 7 3" xfId="39693" xr:uid="{78262410-6337-4D40-AD03-D08741847D09}"/>
    <cellStyle name="60% - Accent6 3 58 8" xfId="19868" xr:uid="{32A542CE-FD1B-4335-B55C-4A64FAA01952}"/>
    <cellStyle name="60% - Accent6 3 58 8 2" xfId="48545" xr:uid="{95CD743B-32F0-4C27-8BA2-E2E971C2A061}"/>
    <cellStyle name="60% - Accent6 3 58 9" xfId="33988" xr:uid="{4B03FFEA-90D8-4C65-BBB1-335B3C965F3F}"/>
    <cellStyle name="60% - Accent6 3 59" xfId="5325" xr:uid="{8370CD80-FE4E-49A1-A876-FBC539661652}"/>
    <cellStyle name="60% - Accent6 3 59 2" xfId="6676" xr:uid="{CC2630A0-3AC5-4276-B892-979043453AA5}"/>
    <cellStyle name="60% - Accent6 3 59 2 2" xfId="12388" xr:uid="{4F9138E3-2F47-49F1-9543-95A258B1B8DF}"/>
    <cellStyle name="60% - Accent6 3 59 2 2 2" xfId="41066" xr:uid="{DAEF1D58-DBC8-4B2B-AA05-4E033474DFC4}"/>
    <cellStyle name="60% - Accent6 3 59 2 3" xfId="21241" xr:uid="{C591335D-2590-46DD-8226-5297488778E3}"/>
    <cellStyle name="60% - Accent6 3 59 2 3 2" xfId="49918" xr:uid="{CE2FCA9F-A699-48B8-BEB4-C281E9815729}"/>
    <cellStyle name="60% - Accent6 3 59 2 4" xfId="35361" xr:uid="{23D0D044-0E3F-47EB-B831-BD1F68DCA5C7}"/>
    <cellStyle name="60% - Accent6 3 59 3" xfId="8093" xr:uid="{77CF15A9-E33A-4255-B4F7-136F601F661F}"/>
    <cellStyle name="60% - Accent6 3 59 3 2" xfId="13805" xr:uid="{BDECDA81-F509-4635-AB0A-E1CA65F5686C}"/>
    <cellStyle name="60% - Accent6 3 59 3 2 2" xfId="42483" xr:uid="{37D9A9D6-A7A9-47EB-84F0-CA16177F7A8F}"/>
    <cellStyle name="60% - Accent6 3 59 3 3" xfId="22658" xr:uid="{7E2E598C-FE21-496D-B97F-FFC38591503D}"/>
    <cellStyle name="60% - Accent6 3 59 3 3 2" xfId="51335" xr:uid="{18481AAE-A1EE-411F-BF1B-094429AADF71}"/>
    <cellStyle name="60% - Accent6 3 59 3 4" xfId="36778" xr:uid="{7BEC7297-D44E-40F0-92E2-BADA3BAAB9CF}"/>
    <cellStyle name="60% - Accent6 3 59 4" xfId="9510" xr:uid="{1BEC6A39-1259-4A21-AA19-CB5F90C2AC1A}"/>
    <cellStyle name="60% - Accent6 3 59 4 2" xfId="15222" xr:uid="{0219962E-2213-4AB2-B369-D9E3A4B13405}"/>
    <cellStyle name="60% - Accent6 3 59 4 2 2" xfId="43900" xr:uid="{1D864A42-B70E-43C6-8DF8-9FDA25FA8C0A}"/>
    <cellStyle name="60% - Accent6 3 59 4 3" xfId="24075" xr:uid="{5124B085-9162-4895-B9D2-8DC8503BBE40}"/>
    <cellStyle name="60% - Accent6 3 59 4 3 2" xfId="52752" xr:uid="{7FCD9EFE-1718-40E2-9C18-6B642C70509B}"/>
    <cellStyle name="60% - Accent6 3 59 4 4" xfId="38195" xr:uid="{616E492A-C126-4F8C-A560-7FF3C9D16FAA}"/>
    <cellStyle name="60% - Accent6 3 59 5" xfId="16737" xr:uid="{9EF7F6C3-ED36-42C3-9618-7AF652AA3511}"/>
    <cellStyle name="60% - Accent6 3 59 5 2" xfId="25590" xr:uid="{7D28A2B1-BF70-4822-90E3-CC82B2249BA2}"/>
    <cellStyle name="60% - Accent6 3 59 5 2 2" xfId="54267" xr:uid="{C617AF92-D154-4D26-945D-19C1D165478B}"/>
    <cellStyle name="60% - Accent6 3 59 5 3" xfId="45415" xr:uid="{FB7B75CC-8670-4FE4-8B91-D2958AE16641}"/>
    <cellStyle name="60% - Accent6 3 59 6" xfId="18296" xr:uid="{B148CE28-2658-412C-A964-D6B3F7191647}"/>
    <cellStyle name="60% - Accent6 3 59 6 2" xfId="27149" xr:uid="{ADC929E2-7D21-4F3E-89BE-AC1EC89B8019}"/>
    <cellStyle name="60% - Accent6 3 59 6 2 2" xfId="55826" xr:uid="{77F52607-3E26-45AD-88FE-DD1E22AAA382}"/>
    <cellStyle name="60% - Accent6 3 59 6 3" xfId="46974" xr:uid="{CE229EBC-43C9-4028-8CA6-B4210E882126}"/>
    <cellStyle name="60% - Accent6 3 59 7" xfId="11037" xr:uid="{A01B4048-203E-4628-ACC5-731CFD2E1304}"/>
    <cellStyle name="60% - Accent6 3 59 7 2" xfId="28742" xr:uid="{9D9AF5F4-E4DF-4DF2-A9E5-30A6CA112030}"/>
    <cellStyle name="60% - Accent6 3 59 7 2 2" xfId="57419" xr:uid="{BD97BC70-DA93-414B-9383-2C8C3CD73DB4}"/>
    <cellStyle name="60% - Accent6 3 59 7 3" xfId="39715" xr:uid="{66914581-15D5-4397-8013-57FB3485902E}"/>
    <cellStyle name="60% - Accent6 3 59 8" xfId="19890" xr:uid="{E8FCFCF7-70B2-49BD-AD21-74592B89B1DB}"/>
    <cellStyle name="60% - Accent6 3 59 8 2" xfId="48567" xr:uid="{1E5312D8-49B7-4E1F-A8BF-E21FE5EFD1F2}"/>
    <cellStyle name="60% - Accent6 3 59 9" xfId="34010" xr:uid="{CAC2840F-7943-401D-81C1-6580185223F8}"/>
    <cellStyle name="60% - Accent6 3 6" xfId="657" xr:uid="{85A27FCF-9032-4E82-872C-EE317D498022}"/>
    <cellStyle name="60% - Accent6 3 6 10" xfId="29558" xr:uid="{EF7CCF3D-1FCE-45EB-9209-469E17E25FEC}"/>
    <cellStyle name="60% - Accent6 3 6 2" xfId="798" xr:uid="{095450E6-7822-4500-B9F4-FD46DB33552C}"/>
    <cellStyle name="60% - Accent6 3 6 2 2" xfId="2752" xr:uid="{BFCBE368-3C02-450C-9E5F-D986B64DAF8B}"/>
    <cellStyle name="60% - Accent6 3 6 2 2 2" xfId="31492" xr:uid="{74A2610D-C293-4F23-AA0E-6B5F12EF3941}"/>
    <cellStyle name="60% - Accent6 3 6 2 3" xfId="5510" xr:uid="{7CFA0E2D-4900-40F6-AEF8-F57EDD8927A8}"/>
    <cellStyle name="60% - Accent6 3 6 2 3 2" xfId="34195" xr:uid="{F4041DF5-55EF-4E82-870A-A9212C23D501}"/>
    <cellStyle name="60% - Accent6 3 6 2 4" xfId="11222" xr:uid="{F652EE44-5E63-49E6-B9BE-7942429B8064}"/>
    <cellStyle name="60% - Accent6 3 6 2 4 2" xfId="39900" xr:uid="{BE492735-59BB-4784-ABFA-5C29B372CBAC}"/>
    <cellStyle name="60% - Accent6 3 6 2 5" xfId="20075" xr:uid="{12E96CA5-CDE4-42DD-96A1-DF05415FC53B}"/>
    <cellStyle name="60% - Accent6 3 6 2 5 2" xfId="48752" xr:uid="{9C334DDF-57A0-4079-BDAB-32C47A896CA8}"/>
    <cellStyle name="60% - Accent6 3 6 2 6" xfId="29699" xr:uid="{94F330A3-5B9B-4CD0-9027-F3660E89D919}"/>
    <cellStyle name="60% - Accent6 3 6 3" xfId="1071" xr:uid="{1D8C7ED8-AFC3-40E3-8488-DC82D3FA19F6}"/>
    <cellStyle name="60% - Accent6 3 6 3 2" xfId="3025" xr:uid="{5115E4A5-A052-43B4-B81C-D996A87B8EF0}"/>
    <cellStyle name="60% - Accent6 3 6 3 2 2" xfId="31765" xr:uid="{A4955864-70BC-42FC-A4D2-24F03D022CE3}"/>
    <cellStyle name="60% - Accent6 3 6 3 3" xfId="6927" xr:uid="{A9CBF05C-A8F7-4A96-BBAE-E07626784FFC}"/>
    <cellStyle name="60% - Accent6 3 6 3 3 2" xfId="35612" xr:uid="{F8CFD07F-F866-4D34-8683-C789CA5E7E50}"/>
    <cellStyle name="60% - Accent6 3 6 3 4" xfId="12639" xr:uid="{D6FD9783-2F62-402C-9D4B-54DFBBCAABA3}"/>
    <cellStyle name="60% - Accent6 3 6 3 4 2" xfId="41317" xr:uid="{0029FB70-A5B3-4109-911F-AB1E175D0124}"/>
    <cellStyle name="60% - Accent6 3 6 3 5" xfId="21492" xr:uid="{D015B3F0-0BF4-4E4E-A812-515E29418EA5}"/>
    <cellStyle name="60% - Accent6 3 6 3 5 2" xfId="50169" xr:uid="{F6805429-920D-45F7-968D-F4E2747FDCA2}"/>
    <cellStyle name="60% - Accent6 3 6 3 6" xfId="29972" xr:uid="{E10C8418-4BB5-4A72-A35D-0EBCC4CB54F0}"/>
    <cellStyle name="60% - Accent6 3 6 4" xfId="1366" xr:uid="{198709B4-6057-40D9-813F-343185549905}"/>
    <cellStyle name="60% - Accent6 3 6 4 2" xfId="3320" xr:uid="{C975E2F6-F9BD-4297-BBE4-FA59E41FC256}"/>
    <cellStyle name="60% - Accent6 3 6 4 2 2" xfId="32060" xr:uid="{9F3C9629-C8E8-4375-8639-93A8EDFDE7BA}"/>
    <cellStyle name="60% - Accent6 3 6 4 3" xfId="8344" xr:uid="{CB891794-F0A4-4F2C-BF47-E0303B1B847C}"/>
    <cellStyle name="60% - Accent6 3 6 4 3 2" xfId="37029" xr:uid="{193320D6-227E-417C-97F9-E459241E6514}"/>
    <cellStyle name="60% - Accent6 3 6 4 4" xfId="14056" xr:uid="{81D84A22-618A-4B45-BB88-8AFE3A3E03B0}"/>
    <cellStyle name="60% - Accent6 3 6 4 4 2" xfId="42734" xr:uid="{E9DD21BC-4FCD-4573-9B4C-045B5A447475}"/>
    <cellStyle name="60% - Accent6 3 6 4 5" xfId="22909" xr:uid="{018E83A2-1E8A-427F-ABF4-D5DC666BC2D3}"/>
    <cellStyle name="60% - Accent6 3 6 4 5 2" xfId="51586" xr:uid="{A08E7446-BE10-420A-BC94-38F2C1C2B154}"/>
    <cellStyle name="60% - Accent6 3 6 4 6" xfId="30267" xr:uid="{719440AE-0E01-4D9C-AC21-3712AC371D28}"/>
    <cellStyle name="60% - Accent6 3 6 5" xfId="1705" xr:uid="{6D3B0D45-47C5-4F71-B2FB-C60A762D95BA}"/>
    <cellStyle name="60% - Accent6 3 6 5 2" xfId="3659" xr:uid="{57D84EEA-9826-4DF5-9003-ACEE400084BB}"/>
    <cellStyle name="60% - Accent6 3 6 5 2 2" xfId="32399" xr:uid="{F320F41D-2728-482E-B0EA-8A3314607BC7}"/>
    <cellStyle name="60% - Accent6 3 6 5 3" xfId="15571" xr:uid="{BE45CC27-4BCE-4C0C-8713-3FFFDF5D53C2}"/>
    <cellStyle name="60% - Accent6 3 6 5 3 2" xfId="44249" xr:uid="{A870582E-F3D4-4F3C-848A-2471491D3070}"/>
    <cellStyle name="60% - Accent6 3 6 5 4" xfId="24424" xr:uid="{4ED1B5FF-9655-430B-B47F-727B0E9E3FB3}"/>
    <cellStyle name="60% - Accent6 3 6 5 4 2" xfId="53101" xr:uid="{D1F31185-9FD7-41A6-BC6F-1311139ABDEC}"/>
    <cellStyle name="60% - Accent6 3 6 5 5" xfId="30606" xr:uid="{BFBC5612-1D17-49B4-8157-CB7F04FD620C}"/>
    <cellStyle name="60% - Accent6 3 6 6" xfId="2611" xr:uid="{23830233-65EA-4390-8644-FDE646B30D9F}"/>
    <cellStyle name="60% - Accent6 3 6 6 2" xfId="17130" xr:uid="{217F8D1A-E95F-4141-8877-1536F000FD99}"/>
    <cellStyle name="60% - Accent6 3 6 6 2 2" xfId="45808" xr:uid="{337834F8-788F-4C28-92D9-FE6A9EFF71B2}"/>
    <cellStyle name="60% - Accent6 3 6 6 3" xfId="25983" xr:uid="{8EB4117F-5B00-46CF-895B-2BD70AF8FEBA}"/>
    <cellStyle name="60% - Accent6 3 6 6 3 2" xfId="54660" xr:uid="{47EAF983-1E20-44CF-B83A-09DF2812B0D5}"/>
    <cellStyle name="60% - Accent6 3 6 6 4" xfId="31351" xr:uid="{F647E0EF-1F12-4D32-814C-0CE6D92AD45B}"/>
    <cellStyle name="60% - Accent6 3 6 7" xfId="4159" xr:uid="{6944728C-6685-4209-8B4E-363CEACF6BA7}"/>
    <cellStyle name="60% - Accent6 3 6 7 2" xfId="27576" xr:uid="{C77659E1-83FB-487A-B641-26C235616056}"/>
    <cellStyle name="60% - Accent6 3 6 7 2 2" xfId="56253" xr:uid="{1D7217E1-30ED-465A-B5AC-8D9D04F91878}"/>
    <cellStyle name="60% - Accent6 3 6 7 3" xfId="32844" xr:uid="{21011370-98F7-4F0B-9BAD-9827D927256E}"/>
    <cellStyle name="60% - Accent6 3 6 8" xfId="9871" xr:uid="{F78BB79D-EE09-444E-8C41-5C473B2F91CB}"/>
    <cellStyle name="60% - Accent6 3 6 8 2" xfId="38549" xr:uid="{4CBEC9A7-6CF2-4310-802E-2390714F7587}"/>
    <cellStyle name="60% - Accent6 3 6 9" xfId="18724" xr:uid="{7E4D0FAA-636F-455D-9EE2-43045592B969}"/>
    <cellStyle name="60% - Accent6 3 6 9 2" xfId="47401" xr:uid="{551350BD-E87C-48A6-AD66-EF744B8A827A}"/>
    <cellStyle name="60% - Accent6 3 60" xfId="5347" xr:uid="{E0DF208C-3B4B-4273-8B7F-E89068C9A662}"/>
    <cellStyle name="60% - Accent6 3 60 2" xfId="6698" xr:uid="{DEC8864C-0F2F-4139-A9CE-7CE143BDE1D5}"/>
    <cellStyle name="60% - Accent6 3 60 2 2" xfId="12410" xr:uid="{5EE1FE88-D4A4-4E6C-95B1-EEE5A5BC21A1}"/>
    <cellStyle name="60% - Accent6 3 60 2 2 2" xfId="41088" xr:uid="{B9E97161-0986-4BEA-8C5D-E799C2435805}"/>
    <cellStyle name="60% - Accent6 3 60 2 3" xfId="21263" xr:uid="{6698CFAC-3311-43B7-A426-8A2112801861}"/>
    <cellStyle name="60% - Accent6 3 60 2 3 2" xfId="49940" xr:uid="{F2EFFBCE-4FCE-4A13-A425-DD82E3EB978B}"/>
    <cellStyle name="60% - Accent6 3 60 2 4" xfId="35383" xr:uid="{1729A051-7A86-4852-B724-7E3008A556E0}"/>
    <cellStyle name="60% - Accent6 3 60 3" xfId="8115" xr:uid="{22115F34-2BFC-4779-BF8A-48236A8E286C}"/>
    <cellStyle name="60% - Accent6 3 60 3 2" xfId="13827" xr:uid="{C6D6F6FE-3250-4D39-9A2B-A34DCEBC366D}"/>
    <cellStyle name="60% - Accent6 3 60 3 2 2" xfId="42505" xr:uid="{BC84A26A-BF4A-4C7B-8F3F-FB2E085FA341}"/>
    <cellStyle name="60% - Accent6 3 60 3 3" xfId="22680" xr:uid="{4046CBA8-C4D0-4FC9-9892-179E058EAD07}"/>
    <cellStyle name="60% - Accent6 3 60 3 3 2" xfId="51357" xr:uid="{6D2E0FBD-71F6-42EF-9CDB-46D9B6EF9110}"/>
    <cellStyle name="60% - Accent6 3 60 3 4" xfId="36800" xr:uid="{5C5BDF9A-0F2C-4FF9-8645-8E153C48F94A}"/>
    <cellStyle name="60% - Accent6 3 60 4" xfId="9532" xr:uid="{DDDB4C39-EC07-4FEE-BEA1-8ECB2ADF3000}"/>
    <cellStyle name="60% - Accent6 3 60 4 2" xfId="15244" xr:uid="{AD05D465-46ED-4FE5-86A5-6A26E3EB57A7}"/>
    <cellStyle name="60% - Accent6 3 60 4 2 2" xfId="43922" xr:uid="{1DFA9AC4-0DBC-48A4-84DE-8E9BC716B76E}"/>
    <cellStyle name="60% - Accent6 3 60 4 3" xfId="24097" xr:uid="{100C5F2F-1F83-4901-B5AD-E72A3DC31F6E}"/>
    <cellStyle name="60% - Accent6 3 60 4 3 2" xfId="52774" xr:uid="{14675783-27F3-49E6-8BFD-581FCC84F8AE}"/>
    <cellStyle name="60% - Accent6 3 60 4 4" xfId="38217" xr:uid="{0619B212-5B95-4293-835D-3D42DD712AF4}"/>
    <cellStyle name="60% - Accent6 3 60 5" xfId="16759" xr:uid="{2BB3B8A3-F5D5-4863-83A7-CA47542F38B1}"/>
    <cellStyle name="60% - Accent6 3 60 5 2" xfId="25612" xr:uid="{829F302C-6CE1-46E5-B554-6A8536455E68}"/>
    <cellStyle name="60% - Accent6 3 60 5 2 2" xfId="54289" xr:uid="{15B2A03D-CFF1-4CE8-857A-106CDA412C61}"/>
    <cellStyle name="60% - Accent6 3 60 5 3" xfId="45437" xr:uid="{AD421254-1D5F-407B-88E9-D0683B4D83A9}"/>
    <cellStyle name="60% - Accent6 3 60 6" xfId="18318" xr:uid="{83DA6DA5-1059-4C4D-9695-1A65D92A36B4}"/>
    <cellStyle name="60% - Accent6 3 60 6 2" xfId="27171" xr:uid="{4162DC7C-490A-41F9-980F-CD6598610551}"/>
    <cellStyle name="60% - Accent6 3 60 6 2 2" xfId="55848" xr:uid="{3B87D005-F702-42CA-9C41-54743364BF58}"/>
    <cellStyle name="60% - Accent6 3 60 6 3" xfId="46996" xr:uid="{8F75FB8E-02C0-46FE-BF94-8CAE165CC8CD}"/>
    <cellStyle name="60% - Accent6 3 60 7" xfId="11059" xr:uid="{5CBED38F-2ED2-4BE4-BF84-535BE5A4E8F8}"/>
    <cellStyle name="60% - Accent6 3 60 7 2" xfId="28764" xr:uid="{FD9D2E38-8D4D-4BEF-8F42-00DD0CE7D249}"/>
    <cellStyle name="60% - Accent6 3 60 7 2 2" xfId="57441" xr:uid="{15FB6B6C-E6A3-483F-A002-B1D11EB6932D}"/>
    <cellStyle name="60% - Accent6 3 60 7 3" xfId="39737" xr:uid="{BCDCAB43-32C8-46C3-B650-CC550B5B42DA}"/>
    <cellStyle name="60% - Accent6 3 60 8" xfId="19912" xr:uid="{8B77B9E0-E38F-42EA-AECF-F7BFFFCE4D4A}"/>
    <cellStyle name="60% - Accent6 3 60 8 2" xfId="48589" xr:uid="{25F89522-43CA-4A1B-B4CA-64A90AAFFD68}"/>
    <cellStyle name="60% - Accent6 3 60 9" xfId="34032" xr:uid="{D70E43CE-FD07-405A-9B7B-5B4146D9877D}"/>
    <cellStyle name="60% - Accent6 3 61" xfId="5369" xr:uid="{ACE940EB-8812-4AD6-8DF6-139CF95A77B7}"/>
    <cellStyle name="60% - Accent6 3 61 2" xfId="6720" xr:uid="{EB499AD4-5B48-4952-90FB-D1E3841156F9}"/>
    <cellStyle name="60% - Accent6 3 61 2 2" xfId="12432" xr:uid="{41ABEBFB-FD34-4268-933F-CDBAED959229}"/>
    <cellStyle name="60% - Accent6 3 61 2 2 2" xfId="41110" xr:uid="{83B0A66C-49C4-447A-A11E-E7E6CD3F3144}"/>
    <cellStyle name="60% - Accent6 3 61 2 3" xfId="21285" xr:uid="{89D2D6B7-BE3C-470B-920C-7694575E7F7E}"/>
    <cellStyle name="60% - Accent6 3 61 2 3 2" xfId="49962" xr:uid="{82B86759-4A57-47E0-A049-B98239C27F04}"/>
    <cellStyle name="60% - Accent6 3 61 2 4" xfId="35405" xr:uid="{5515156F-E4EF-4268-9574-4DE2CD272B03}"/>
    <cellStyle name="60% - Accent6 3 61 3" xfId="8137" xr:uid="{03254499-8328-49CA-84F4-153263A1AAA8}"/>
    <cellStyle name="60% - Accent6 3 61 3 2" xfId="13849" xr:uid="{F73AB1FE-47D4-442E-AA08-0E6DC5BA5D53}"/>
    <cellStyle name="60% - Accent6 3 61 3 2 2" xfId="42527" xr:uid="{6AF55590-C299-4F73-B79C-AE09FADF7C87}"/>
    <cellStyle name="60% - Accent6 3 61 3 3" xfId="22702" xr:uid="{43914387-6047-4735-9370-5B0FB74B2A04}"/>
    <cellStyle name="60% - Accent6 3 61 3 3 2" xfId="51379" xr:uid="{109EE8C3-93C2-419C-886E-881AE5B4AA6E}"/>
    <cellStyle name="60% - Accent6 3 61 3 4" xfId="36822" xr:uid="{5320DA49-59CB-4AA8-9486-AEA2EF8BAAA7}"/>
    <cellStyle name="60% - Accent6 3 61 4" xfId="9554" xr:uid="{1D5227FF-D23A-4176-A187-D994986F3556}"/>
    <cellStyle name="60% - Accent6 3 61 4 2" xfId="15266" xr:uid="{CF4D625A-3407-4799-BCA6-4825DA10DBEC}"/>
    <cellStyle name="60% - Accent6 3 61 4 2 2" xfId="43944" xr:uid="{09BC7254-E71C-487C-8A5E-8FD2E3463C0D}"/>
    <cellStyle name="60% - Accent6 3 61 4 3" xfId="24119" xr:uid="{C3937CBD-8A5F-4B5F-916A-6B0B7E1DDA3A}"/>
    <cellStyle name="60% - Accent6 3 61 4 3 2" xfId="52796" xr:uid="{E5555FC9-BD04-4D24-9FFD-ECB9AFE73D5A}"/>
    <cellStyle name="60% - Accent6 3 61 4 4" xfId="38239" xr:uid="{B3726C29-41EF-4302-9959-E05EB9C7BC46}"/>
    <cellStyle name="60% - Accent6 3 61 5" xfId="16781" xr:uid="{C455119F-ED11-4EC9-9BD5-EE7643FC1B0B}"/>
    <cellStyle name="60% - Accent6 3 61 5 2" xfId="25634" xr:uid="{4DB94407-627B-4CE6-9B91-5A26B4644AB8}"/>
    <cellStyle name="60% - Accent6 3 61 5 2 2" xfId="54311" xr:uid="{023AB449-E192-48F0-99D6-B301940C0609}"/>
    <cellStyle name="60% - Accent6 3 61 5 3" xfId="45459" xr:uid="{BCE8F338-CB4C-47D2-A182-7505F323C286}"/>
    <cellStyle name="60% - Accent6 3 61 6" xfId="18340" xr:uid="{40014DD1-9260-4CC5-A288-8A62D7776ED5}"/>
    <cellStyle name="60% - Accent6 3 61 6 2" xfId="27193" xr:uid="{AEE0DA4F-0735-4FE8-A93F-EE097BF48C57}"/>
    <cellStyle name="60% - Accent6 3 61 6 2 2" xfId="55870" xr:uid="{3C8A720A-34C2-458B-B7EE-122661510D81}"/>
    <cellStyle name="60% - Accent6 3 61 6 3" xfId="47018" xr:uid="{565273B8-3F45-48A2-A141-ACF7D27125D3}"/>
    <cellStyle name="60% - Accent6 3 61 7" xfId="11081" xr:uid="{1A019EB7-B610-4678-8D53-CF644EBEE8EE}"/>
    <cellStyle name="60% - Accent6 3 61 7 2" xfId="28786" xr:uid="{576D563A-445D-42BD-A6F3-1CF60D135E7B}"/>
    <cellStyle name="60% - Accent6 3 61 7 2 2" xfId="57463" xr:uid="{4106175A-1075-4CF1-9CB9-F5947B8BE775}"/>
    <cellStyle name="60% - Accent6 3 61 7 3" xfId="39759" xr:uid="{BD42DEDF-069D-415D-A5CD-A792D22BB982}"/>
    <cellStyle name="60% - Accent6 3 61 8" xfId="19934" xr:uid="{E5B8EAFA-2A39-4820-8FA1-244608FA156C}"/>
    <cellStyle name="60% - Accent6 3 61 8 2" xfId="48611" xr:uid="{FDF7AE57-FE25-4C51-8BD3-D5DF95339AF6}"/>
    <cellStyle name="60% - Accent6 3 61 9" xfId="34054" xr:uid="{CB851391-6215-4B42-8C0E-C2E7B5FA1AF2}"/>
    <cellStyle name="60% - Accent6 3 62" xfId="6742" xr:uid="{66E3B96C-0A97-4AEA-9225-EFFFD1834A64}"/>
    <cellStyle name="60% - Accent6 3 62 2" xfId="8159" xr:uid="{754C230F-6D18-4E50-A4BF-39183CD44122}"/>
    <cellStyle name="60% - Accent6 3 62 2 2" xfId="13871" xr:uid="{9B93AA56-75FE-4F2C-9A7F-299211B93E7B}"/>
    <cellStyle name="60% - Accent6 3 62 2 2 2" xfId="42549" xr:uid="{B127419F-8AAC-402A-9207-0F96F4317B60}"/>
    <cellStyle name="60% - Accent6 3 62 2 3" xfId="22724" xr:uid="{3872573E-C6C3-49E3-8F79-B19B66D06137}"/>
    <cellStyle name="60% - Accent6 3 62 2 3 2" xfId="51401" xr:uid="{476A01C4-44BF-4323-9529-C45C222ED792}"/>
    <cellStyle name="60% - Accent6 3 62 2 4" xfId="36844" xr:uid="{79D865E6-0B4E-4D4F-9A49-AB2FB7246092}"/>
    <cellStyle name="60% - Accent6 3 62 3" xfId="9576" xr:uid="{4F782FD4-4772-4F50-B98A-316564C55C27}"/>
    <cellStyle name="60% - Accent6 3 62 3 2" xfId="15288" xr:uid="{847D331C-FD46-45F1-96B4-23722DBDFCDA}"/>
    <cellStyle name="60% - Accent6 3 62 3 2 2" xfId="43966" xr:uid="{B2D7FDD0-17C2-44F6-89DB-CB4C16B0671A}"/>
    <cellStyle name="60% - Accent6 3 62 3 3" xfId="24141" xr:uid="{C4D985A6-1CEF-4697-8944-219ED0F0A33F}"/>
    <cellStyle name="60% - Accent6 3 62 3 3 2" xfId="52818" xr:uid="{77815530-6699-4E47-B98E-E41D10A206DD}"/>
    <cellStyle name="60% - Accent6 3 62 3 4" xfId="38261" xr:uid="{579B19A7-CE5C-460F-A4E1-6BF2A8EAF560}"/>
    <cellStyle name="60% - Accent6 3 62 4" xfId="16803" xr:uid="{C71227DD-897B-4161-8EDD-D94C7099D917}"/>
    <cellStyle name="60% - Accent6 3 62 4 2" xfId="25656" xr:uid="{EF019504-B8FE-4768-9827-D923BD85C9BD}"/>
    <cellStyle name="60% - Accent6 3 62 4 2 2" xfId="54333" xr:uid="{C7A42A5F-964A-49E3-BE93-1B8BC90A5243}"/>
    <cellStyle name="60% - Accent6 3 62 4 3" xfId="45481" xr:uid="{C852EF7E-0D54-460D-8ACD-BC9169C7EC5E}"/>
    <cellStyle name="60% - Accent6 3 62 5" xfId="18362" xr:uid="{354D9E87-3E9F-41C1-B84F-C741B8D8C75D}"/>
    <cellStyle name="60% - Accent6 3 62 5 2" xfId="27215" xr:uid="{4EABE2A8-50A5-4D8B-A300-742E06DFEA49}"/>
    <cellStyle name="60% - Accent6 3 62 5 2 2" xfId="55892" xr:uid="{7225AC6F-790E-4C45-AF48-00B02F6F586A}"/>
    <cellStyle name="60% - Accent6 3 62 5 3" xfId="47040" xr:uid="{8ADCF68C-AC8C-41A3-92D8-1C54544890D7}"/>
    <cellStyle name="60% - Accent6 3 62 6" xfId="12454" xr:uid="{6467C4EE-B075-4C08-ACF4-34A8070A2D64}"/>
    <cellStyle name="60% - Accent6 3 62 6 2" xfId="28808" xr:uid="{343B9B9E-7ADA-440A-82D7-4A8B06CA2198}"/>
    <cellStyle name="60% - Accent6 3 62 6 2 2" xfId="57485" xr:uid="{D25652CE-6A31-40E9-BCD8-2BD5A97AEEFB}"/>
    <cellStyle name="60% - Accent6 3 62 6 3" xfId="41132" xr:uid="{6792E50C-722A-4E5E-8E0C-FC0C3EFF498C}"/>
    <cellStyle name="60% - Accent6 3 62 7" xfId="21307" xr:uid="{230C459D-615C-4AC3-B483-BB9C75ABB39B}"/>
    <cellStyle name="60% - Accent6 3 62 7 2" xfId="49984" xr:uid="{FEE8E01D-4850-4B3F-9919-52D0C1462E76}"/>
    <cellStyle name="60% - Accent6 3 62 8" xfId="35427" xr:uid="{BFBDD17C-633A-4B93-AA01-8A71843F4DB3}"/>
    <cellStyle name="60% - Accent6 3 63" xfId="6764" xr:uid="{2B8213F4-A147-4872-ACC4-728BC8B703E7}"/>
    <cellStyle name="60% - Accent6 3 63 2" xfId="8181" xr:uid="{80F3F0E4-B52D-479C-8BA6-C51A85AF0C93}"/>
    <cellStyle name="60% - Accent6 3 63 2 2" xfId="13893" xr:uid="{5296F346-D683-47FF-932C-4414DDBE9BAA}"/>
    <cellStyle name="60% - Accent6 3 63 2 2 2" xfId="42571" xr:uid="{B32D4E44-E9C9-419B-B1CA-011472CCAC71}"/>
    <cellStyle name="60% - Accent6 3 63 2 3" xfId="22746" xr:uid="{2B9D2119-03B3-48EC-9710-4BBA2E9CEBC5}"/>
    <cellStyle name="60% - Accent6 3 63 2 3 2" xfId="51423" xr:uid="{D974C069-BB97-458A-BD64-9008DE658657}"/>
    <cellStyle name="60% - Accent6 3 63 2 4" xfId="36866" xr:uid="{A856E040-BA9F-45A2-A2F3-D3A4FB058CB3}"/>
    <cellStyle name="60% - Accent6 3 63 3" xfId="9598" xr:uid="{D23A432C-3E0A-4636-8931-CF3E8820BA46}"/>
    <cellStyle name="60% - Accent6 3 63 3 2" xfId="15310" xr:uid="{D118AF7C-93F8-484C-8EE6-249B9F9F0E9C}"/>
    <cellStyle name="60% - Accent6 3 63 3 2 2" xfId="43988" xr:uid="{654EC346-364F-4CD6-AB46-A4EAF3805B3F}"/>
    <cellStyle name="60% - Accent6 3 63 3 3" xfId="24163" xr:uid="{BD539624-83AC-4366-9525-3B4F5D286D64}"/>
    <cellStyle name="60% - Accent6 3 63 3 3 2" xfId="52840" xr:uid="{B5810B76-9CBC-4C7A-9B62-3ABCCFECF2C4}"/>
    <cellStyle name="60% - Accent6 3 63 3 4" xfId="38283" xr:uid="{C686C4E3-8157-4254-BDA0-2450BFC63D89}"/>
    <cellStyle name="60% - Accent6 3 63 4" xfId="16825" xr:uid="{AA16BEED-1F83-4897-86D5-6E0BB6115E0B}"/>
    <cellStyle name="60% - Accent6 3 63 4 2" xfId="25678" xr:uid="{DCEBC3B2-1CCB-4796-9F5A-8E7150C1664B}"/>
    <cellStyle name="60% - Accent6 3 63 4 2 2" xfId="54355" xr:uid="{86B514E3-6158-429C-93DD-86DCB73DA027}"/>
    <cellStyle name="60% - Accent6 3 63 4 3" xfId="45503" xr:uid="{6D737A24-6A2D-4336-B740-3DD75DFDFBE6}"/>
    <cellStyle name="60% - Accent6 3 63 5" xfId="18384" xr:uid="{F34216BA-BB3C-4A11-B478-9A809515C73C}"/>
    <cellStyle name="60% - Accent6 3 63 5 2" xfId="27237" xr:uid="{31CD06BD-F9F0-4FF6-950D-2283F0B35ADE}"/>
    <cellStyle name="60% - Accent6 3 63 5 2 2" xfId="55914" xr:uid="{7F5AB383-BF11-42CE-8200-DD9C267C3496}"/>
    <cellStyle name="60% - Accent6 3 63 5 3" xfId="47062" xr:uid="{32F0407B-A2ED-402D-A7D4-EB77674D3DA0}"/>
    <cellStyle name="60% - Accent6 3 63 6" xfId="12476" xr:uid="{2B846EF2-28AA-45E6-806D-EAF66A344737}"/>
    <cellStyle name="60% - Accent6 3 63 6 2" xfId="28830" xr:uid="{B76FCA8E-5A1D-443F-8925-27DDCB1394E5}"/>
    <cellStyle name="60% - Accent6 3 63 6 2 2" xfId="57507" xr:uid="{0DC9E21F-6889-4DB4-92B9-194D7A77424B}"/>
    <cellStyle name="60% - Accent6 3 63 6 3" xfId="41154" xr:uid="{0FCA2436-5297-4C59-AD41-7851F44ACA2E}"/>
    <cellStyle name="60% - Accent6 3 63 7" xfId="21329" xr:uid="{F6672CE2-3025-4C48-949C-19F6ED94B710}"/>
    <cellStyle name="60% - Accent6 3 63 7 2" xfId="50006" xr:uid="{05876F8F-22F8-4BE6-A521-0959007AF08D}"/>
    <cellStyle name="60% - Accent6 3 63 8" xfId="35449" xr:uid="{BCACC9E3-9CDE-4D22-95B4-A961AC8FABD1}"/>
    <cellStyle name="60% - Accent6 3 64" xfId="6786" xr:uid="{5BACEE94-7929-45FA-AA37-F450EFA3D690}"/>
    <cellStyle name="60% - Accent6 3 64 2" xfId="8203" xr:uid="{310009BC-7638-4E97-A872-F7E5EFA47F4A}"/>
    <cellStyle name="60% - Accent6 3 64 2 2" xfId="13915" xr:uid="{20D402D5-D7A8-4F18-8C87-B13EAA116E6B}"/>
    <cellStyle name="60% - Accent6 3 64 2 2 2" xfId="42593" xr:uid="{44A5C507-6B7C-497A-9CA1-565D00C842B9}"/>
    <cellStyle name="60% - Accent6 3 64 2 3" xfId="22768" xr:uid="{53AD91D6-785D-4E08-BB66-5AC9C08CFE3A}"/>
    <cellStyle name="60% - Accent6 3 64 2 3 2" xfId="51445" xr:uid="{5A0B01C3-2F56-4190-A876-858298864AC1}"/>
    <cellStyle name="60% - Accent6 3 64 2 4" xfId="36888" xr:uid="{7000712B-0448-40CC-9759-472BF7896C02}"/>
    <cellStyle name="60% - Accent6 3 64 3" xfId="9620" xr:uid="{FE6FE5BD-E2E5-44AA-9174-FCD19CC4AE05}"/>
    <cellStyle name="60% - Accent6 3 64 3 2" xfId="15332" xr:uid="{DE4A9609-C9B5-4122-8350-271ED9FA20A7}"/>
    <cellStyle name="60% - Accent6 3 64 3 2 2" xfId="44010" xr:uid="{13A7BFCC-BAE7-46BD-B264-19FE4774F407}"/>
    <cellStyle name="60% - Accent6 3 64 3 3" xfId="24185" xr:uid="{0683D280-F75A-4C11-849E-B2A34B34CF56}"/>
    <cellStyle name="60% - Accent6 3 64 3 3 2" xfId="52862" xr:uid="{AD0CB46E-3916-4FC4-9CB8-1666B81FEFAA}"/>
    <cellStyle name="60% - Accent6 3 64 3 4" xfId="38305" xr:uid="{9647C27A-7195-4EFA-8B2D-9283DEACEF98}"/>
    <cellStyle name="60% - Accent6 3 64 4" xfId="16847" xr:uid="{D55C511C-BD6E-4150-B8A3-480D51E55FE4}"/>
    <cellStyle name="60% - Accent6 3 64 4 2" xfId="25700" xr:uid="{F1A07C71-F0B9-4693-A46A-D45EC65BE707}"/>
    <cellStyle name="60% - Accent6 3 64 4 2 2" xfId="54377" xr:uid="{900E2DD6-C881-4825-8AB6-9CB921BFAD4C}"/>
    <cellStyle name="60% - Accent6 3 64 4 3" xfId="45525" xr:uid="{76F11706-BC9E-489F-BBB1-EEEC7DE1D456}"/>
    <cellStyle name="60% - Accent6 3 64 5" xfId="18406" xr:uid="{CFAAE4FE-1551-4C71-9494-EAD128D42807}"/>
    <cellStyle name="60% - Accent6 3 64 5 2" xfId="27259" xr:uid="{AF2DAB4D-F5FD-459B-B207-1B16F79DCCF0}"/>
    <cellStyle name="60% - Accent6 3 64 5 2 2" xfId="55936" xr:uid="{41F85FA6-A1F4-4E32-92AE-4402AD5137AB}"/>
    <cellStyle name="60% - Accent6 3 64 5 3" xfId="47084" xr:uid="{22E028A9-6E3B-4313-8464-7E35956588FA}"/>
    <cellStyle name="60% - Accent6 3 64 6" xfId="12498" xr:uid="{9268E930-DCBE-4242-B914-0650CB489763}"/>
    <cellStyle name="60% - Accent6 3 64 6 2" xfId="28852" xr:uid="{B773195B-462F-42A8-B547-80A24B9F568E}"/>
    <cellStyle name="60% - Accent6 3 64 6 2 2" xfId="57529" xr:uid="{3685A90A-1A14-41ED-946B-77073BD4B5E8}"/>
    <cellStyle name="60% - Accent6 3 64 6 3" xfId="41176" xr:uid="{D262840A-AB75-44E7-B363-FE01B5D9EB3E}"/>
    <cellStyle name="60% - Accent6 3 64 7" xfId="21351" xr:uid="{9592EE64-FA38-47BE-B254-A1C5EE742A18}"/>
    <cellStyle name="60% - Accent6 3 64 7 2" xfId="50028" xr:uid="{0CD9CFE7-E3B9-4DE4-910A-43EB1D39E19B}"/>
    <cellStyle name="60% - Accent6 3 64 8" xfId="35471" xr:uid="{45791A3B-36DA-4FA7-94CB-F05618F9980B}"/>
    <cellStyle name="60% - Accent6 3 65" xfId="9642" xr:uid="{71790415-CCBB-4177-8561-997D374AC564}"/>
    <cellStyle name="60% - Accent6 3 65 2" xfId="16869" xr:uid="{2F17484F-CFBA-4A20-86A6-ED8F50F6E061}"/>
    <cellStyle name="60% - Accent6 3 65 2 2" xfId="25722" xr:uid="{4E8F805B-4463-4B96-969B-D48FF0954243}"/>
    <cellStyle name="60% - Accent6 3 65 2 2 2" xfId="54399" xr:uid="{4424B1B9-EE86-428A-8395-FE109019E97F}"/>
    <cellStyle name="60% - Accent6 3 65 2 3" xfId="45547" xr:uid="{C7ADDC91-9EF1-492C-8050-2BB8279AAE2B}"/>
    <cellStyle name="60% - Accent6 3 65 3" xfId="18428" xr:uid="{A2CBCD03-96FA-4765-8FB2-3F2E50A762F7}"/>
    <cellStyle name="60% - Accent6 3 65 3 2" xfId="27281" xr:uid="{6B490025-49FC-4DF1-B19A-6B439EE1AB0D}"/>
    <cellStyle name="60% - Accent6 3 65 3 2 2" xfId="55958" xr:uid="{38220030-4B95-4D55-8056-239D440E8D4B}"/>
    <cellStyle name="60% - Accent6 3 65 3 3" xfId="47106" xr:uid="{B2AC0737-EB89-4C45-A589-3377D933C105}"/>
    <cellStyle name="60% - Accent6 3 65 4" xfId="15354" xr:uid="{F5459469-AC02-4BEB-A6E7-7F02957A21AC}"/>
    <cellStyle name="60% - Accent6 3 65 4 2" xfId="28874" xr:uid="{B0B122F1-44E7-4D72-853F-247323A12EED}"/>
    <cellStyle name="60% - Accent6 3 65 4 2 2" xfId="57551" xr:uid="{4DDCDB9F-DBFA-49FE-AB18-B53DEE71A658}"/>
    <cellStyle name="60% - Accent6 3 65 4 3" xfId="44032" xr:uid="{9D24E698-2F1D-40D2-806C-0987E72F2DF7}"/>
    <cellStyle name="60% - Accent6 3 65 5" xfId="24207" xr:uid="{F1CA5934-CAD1-4DD4-A8F8-AD1CAEA11571}"/>
    <cellStyle name="60% - Accent6 3 65 5 2" xfId="52884" xr:uid="{C599B237-BC43-4E79-B564-84C0C38ED326}"/>
    <cellStyle name="60% - Accent6 3 65 6" xfId="38327" xr:uid="{4894047D-5F2F-414A-AD67-03224458F796}"/>
    <cellStyle name="60% - Accent6 3 66" xfId="9664" xr:uid="{5E4EFF08-0547-4378-8AE2-035DCF3ABE6D}"/>
    <cellStyle name="60% - Accent6 3 66 2" xfId="16891" xr:uid="{89B8E080-1105-41E0-ACBA-934D58AE96A6}"/>
    <cellStyle name="60% - Accent6 3 66 2 2" xfId="25744" xr:uid="{034D6B47-4262-4429-9FF1-DFED52EA4662}"/>
    <cellStyle name="60% - Accent6 3 66 2 2 2" xfId="54421" xr:uid="{41B38D55-1232-4DA6-969E-06C48A6A344E}"/>
    <cellStyle name="60% - Accent6 3 66 2 3" xfId="45569" xr:uid="{66A39861-70E1-46DE-A3CE-4FBF5B31908F}"/>
    <cellStyle name="60% - Accent6 3 66 3" xfId="18450" xr:uid="{86DE40F1-BF66-4859-B1BB-71CCA8C3222F}"/>
    <cellStyle name="60% - Accent6 3 66 3 2" xfId="27303" xr:uid="{B1D4F308-411A-421A-90DD-9BB8C897BF2E}"/>
    <cellStyle name="60% - Accent6 3 66 3 2 2" xfId="55980" xr:uid="{5885EF2C-4576-45C1-ACB1-532654AB171A}"/>
    <cellStyle name="60% - Accent6 3 66 3 3" xfId="47128" xr:uid="{4DCD7E21-81F8-4B77-A3B5-6AE7BBC68F95}"/>
    <cellStyle name="60% - Accent6 3 66 4" xfId="15376" xr:uid="{C10D9C94-FFEF-43FF-89FB-6A9ACBEFF3DF}"/>
    <cellStyle name="60% - Accent6 3 66 4 2" xfId="28896" xr:uid="{569F85B7-03F9-4C01-AD45-96492B58F560}"/>
    <cellStyle name="60% - Accent6 3 66 4 2 2" xfId="57573" xr:uid="{666C0F80-3A41-44DF-AE31-D7AFC426D5F6}"/>
    <cellStyle name="60% - Accent6 3 66 4 3" xfId="44054" xr:uid="{DD4967ED-C89B-4FD2-8316-D48E2FEEAF00}"/>
    <cellStyle name="60% - Accent6 3 66 5" xfId="24229" xr:uid="{E5A40580-FBBD-401A-8A22-797879A8A041}"/>
    <cellStyle name="60% - Accent6 3 66 5 2" xfId="52906" xr:uid="{C7521DEC-5E78-4827-A6AA-741A5B9542F1}"/>
    <cellStyle name="60% - Accent6 3 66 6" xfId="38349" xr:uid="{5F99721E-8336-456F-83DC-ACB3FF768C0F}"/>
    <cellStyle name="60% - Accent6 3 67" xfId="9686" xr:uid="{17A3DE2A-8FD3-4EFF-A53C-A4FDF26737EC}"/>
    <cellStyle name="60% - Accent6 3 67 2" xfId="16913" xr:uid="{1B77CF5A-2259-454E-96CB-8E7F65E4744F}"/>
    <cellStyle name="60% - Accent6 3 67 2 2" xfId="25766" xr:uid="{D6D4EBBB-F153-4F9E-A3A4-FF2D794F72B5}"/>
    <cellStyle name="60% - Accent6 3 67 2 2 2" xfId="54443" xr:uid="{9625EDD7-9C91-4503-BF66-22430F710575}"/>
    <cellStyle name="60% - Accent6 3 67 2 3" xfId="45591" xr:uid="{5419D97D-12DC-4B58-A949-D6C4BB7F838D}"/>
    <cellStyle name="60% - Accent6 3 67 3" xfId="18472" xr:uid="{F9C3E1A9-04E8-4CEC-B7BB-7FB6CB4B8A4D}"/>
    <cellStyle name="60% - Accent6 3 67 3 2" xfId="27325" xr:uid="{79902409-FCEA-4AF2-A6CD-701685FF0DA7}"/>
    <cellStyle name="60% - Accent6 3 67 3 2 2" xfId="56002" xr:uid="{E3E5369A-FB42-4938-A720-D4C1718CF404}"/>
    <cellStyle name="60% - Accent6 3 67 3 3" xfId="47150" xr:uid="{5BB03676-F52A-4867-A833-DF5AB8023A35}"/>
    <cellStyle name="60% - Accent6 3 67 4" xfId="15398" xr:uid="{4031513C-34B3-4ADF-9835-E5AC614E19BF}"/>
    <cellStyle name="60% - Accent6 3 67 4 2" xfId="28918" xr:uid="{48FAE900-84BB-4650-81C9-9AC33E9B5445}"/>
    <cellStyle name="60% - Accent6 3 67 4 2 2" xfId="57595" xr:uid="{E6B93A66-64D5-456C-85EE-39A045BAABC5}"/>
    <cellStyle name="60% - Accent6 3 67 4 3" xfId="44076" xr:uid="{C09E0457-09D8-41DF-9499-2991B75427FB}"/>
    <cellStyle name="60% - Accent6 3 67 5" xfId="24251" xr:uid="{6ABEE558-FEE6-48B6-8AEF-522097DBC8EF}"/>
    <cellStyle name="60% - Accent6 3 67 5 2" xfId="52928" xr:uid="{7B156A21-6C56-4599-9E62-F66EE1065E0D}"/>
    <cellStyle name="60% - Accent6 3 67 6" xfId="38371" xr:uid="{C35ACC5B-4364-4C22-B326-8F6A30D2C5E0}"/>
    <cellStyle name="60% - Accent6 3 68" xfId="9708" xr:uid="{B99EEF09-94C1-443E-A07B-D27F9BD64893}"/>
    <cellStyle name="60% - Accent6 3 68 2" xfId="16935" xr:uid="{F7C8EE50-3FEF-46A5-B248-6710C93491E1}"/>
    <cellStyle name="60% - Accent6 3 68 2 2" xfId="25788" xr:uid="{A0C710DA-69D5-46F9-B7BC-51BE4DDC79B4}"/>
    <cellStyle name="60% - Accent6 3 68 2 2 2" xfId="54465" xr:uid="{F943B635-2FBA-4D28-9947-18A8E2CD25BD}"/>
    <cellStyle name="60% - Accent6 3 68 2 3" xfId="45613" xr:uid="{38AA9975-3833-48DB-AE0F-1CBC3EA6535B}"/>
    <cellStyle name="60% - Accent6 3 68 3" xfId="18494" xr:uid="{34F968CA-B959-4EF3-897E-5FC38B054004}"/>
    <cellStyle name="60% - Accent6 3 68 3 2" xfId="27347" xr:uid="{3B7C7164-71C9-43B0-8AE9-E9F22EB7F027}"/>
    <cellStyle name="60% - Accent6 3 68 3 2 2" xfId="56024" xr:uid="{66E17D58-33F2-456E-BCE7-32EB77A5F899}"/>
    <cellStyle name="60% - Accent6 3 68 3 3" xfId="47172" xr:uid="{DB1CD985-D434-4FAA-8834-1AB514FA962E}"/>
    <cellStyle name="60% - Accent6 3 68 4" xfId="15420" xr:uid="{4D6CFD1D-9201-4A39-BEF7-CA6FBFB30FA2}"/>
    <cellStyle name="60% - Accent6 3 68 4 2" xfId="28940" xr:uid="{6053A904-0621-412B-AC8C-4BC795FE682F}"/>
    <cellStyle name="60% - Accent6 3 68 4 2 2" xfId="57617" xr:uid="{89E7BFFE-5C60-45A5-B701-01C3C17FDE07}"/>
    <cellStyle name="60% - Accent6 3 68 4 3" xfId="44098" xr:uid="{49DD56F7-1389-442E-AED8-DDE836C292B6}"/>
    <cellStyle name="60% - Accent6 3 68 5" xfId="24273" xr:uid="{25CBE11C-50F2-4A37-A046-E755CAE7E633}"/>
    <cellStyle name="60% - Accent6 3 68 5 2" xfId="52950" xr:uid="{BF564698-DC68-48AD-91F8-1D9C937D4016}"/>
    <cellStyle name="60% - Accent6 3 68 6" xfId="38393" xr:uid="{3DADBA08-1BDD-4073-BDC6-002C5D2FFD24}"/>
    <cellStyle name="60% - Accent6 3 69" xfId="9718" xr:uid="{5ACF9A2A-F12E-4237-B0C2-823FC46AE2C4}"/>
    <cellStyle name="60% - Accent6 3 69 2" xfId="16957" xr:uid="{D159999B-CB76-4B5F-990D-90597158D937}"/>
    <cellStyle name="60% - Accent6 3 69 2 2" xfId="25810" xr:uid="{EC1B1197-4EFA-4258-AFBC-E8CC42787A7E}"/>
    <cellStyle name="60% - Accent6 3 69 2 2 2" xfId="54487" xr:uid="{D36B0B6E-6CFA-4A11-ADDF-076965703CD0}"/>
    <cellStyle name="60% - Accent6 3 69 2 3" xfId="45635" xr:uid="{26AFFE73-25D4-4549-BB03-51A71040CFBC}"/>
    <cellStyle name="60% - Accent6 3 69 3" xfId="18516" xr:uid="{A306461E-D831-4911-8B1A-71BB921567AC}"/>
    <cellStyle name="60% - Accent6 3 69 3 2" xfId="27369" xr:uid="{4E72028D-2F8C-4DCE-B3A0-A4AB75658093}"/>
    <cellStyle name="60% - Accent6 3 69 3 2 2" xfId="56046" xr:uid="{F7450E44-CF29-4555-8E27-6202B2AB724D}"/>
    <cellStyle name="60% - Accent6 3 69 3 3" xfId="47194" xr:uid="{76EA34DE-B3C2-411D-99D8-B8C5750792E3}"/>
    <cellStyle name="60% - Accent6 3 69 4" xfId="15430" xr:uid="{FD070344-8B12-4DDB-B59D-0036BAEC68F3}"/>
    <cellStyle name="60% - Accent6 3 69 4 2" xfId="28962" xr:uid="{D56526AC-9A59-4A6D-8615-9A9C2FC73D1F}"/>
    <cellStyle name="60% - Accent6 3 69 4 2 2" xfId="57639" xr:uid="{1A478A5E-F68D-4B07-A9F1-2A0E6B1EAB82}"/>
    <cellStyle name="60% - Accent6 3 69 4 3" xfId="44108" xr:uid="{908E3892-72DF-4272-AE32-6714EC96485E}"/>
    <cellStyle name="60% - Accent6 3 69 5" xfId="24283" xr:uid="{473691A0-97C7-4958-A430-3E64543CF27F}"/>
    <cellStyle name="60% - Accent6 3 69 5 2" xfId="52960" xr:uid="{6168DA1B-596E-434D-B7D9-98917144E4EA}"/>
    <cellStyle name="60% - Accent6 3 69 6" xfId="38403" xr:uid="{654DE20B-C92D-4327-BBBC-C53B7B0E9398}"/>
    <cellStyle name="60% - Accent6 3 7" xfId="820" xr:uid="{BDDF7FB3-3924-4BE4-95E5-CF9724B0860A}"/>
    <cellStyle name="60% - Accent6 3 7 2" xfId="1093" xr:uid="{C496DF26-92B7-4850-B4A6-9B4E1578E271}"/>
    <cellStyle name="60% - Accent6 3 7 2 2" xfId="3047" xr:uid="{527FDE67-F023-4328-83AD-92DAE626ED95}"/>
    <cellStyle name="60% - Accent6 3 7 2 2 2" xfId="31787" xr:uid="{E89E4960-79B8-45CC-B705-923BA27B287C}"/>
    <cellStyle name="60% - Accent6 3 7 2 3" xfId="5532" xr:uid="{54C173E9-D4B0-4C08-91DE-06056E66C5C7}"/>
    <cellStyle name="60% - Accent6 3 7 2 3 2" xfId="34217" xr:uid="{2B5E89FB-92A3-49EA-864D-02166D122167}"/>
    <cellStyle name="60% - Accent6 3 7 2 4" xfId="11244" xr:uid="{F2313FC5-747B-42DF-BB9F-D948CF4ADEBD}"/>
    <cellStyle name="60% - Accent6 3 7 2 4 2" xfId="39922" xr:uid="{617B8A94-CCE0-4BD8-97C9-695C760315D6}"/>
    <cellStyle name="60% - Accent6 3 7 2 5" xfId="20097" xr:uid="{C318B0D7-5F8E-4FD9-8C1B-3C83C860DF67}"/>
    <cellStyle name="60% - Accent6 3 7 2 5 2" xfId="48774" xr:uid="{1149FE48-FA77-4621-9F58-790864D55E1C}"/>
    <cellStyle name="60% - Accent6 3 7 2 6" xfId="29994" xr:uid="{9624FF94-DB32-43F8-8341-AD957CF70809}"/>
    <cellStyle name="60% - Accent6 3 7 3" xfId="1388" xr:uid="{B67453ED-22FE-463F-8B23-54DB40D52447}"/>
    <cellStyle name="60% - Accent6 3 7 3 2" xfId="3342" xr:uid="{5CAFA64B-DA16-4EC0-80F1-07FED66BD724}"/>
    <cellStyle name="60% - Accent6 3 7 3 2 2" xfId="32082" xr:uid="{8C86D8A6-7924-4EDC-882C-89923A144276}"/>
    <cellStyle name="60% - Accent6 3 7 3 3" xfId="6949" xr:uid="{108927C6-FA2C-4D98-876D-A3FA11E0BB40}"/>
    <cellStyle name="60% - Accent6 3 7 3 3 2" xfId="35634" xr:uid="{F224125C-24DD-4FB1-BAD6-1860FB2CBD85}"/>
    <cellStyle name="60% - Accent6 3 7 3 4" xfId="12661" xr:uid="{BFC2A5A0-5912-420D-BB42-B0AF0C092435}"/>
    <cellStyle name="60% - Accent6 3 7 3 4 2" xfId="41339" xr:uid="{60ABF295-5569-4D75-B32F-22DAFF964750}"/>
    <cellStyle name="60% - Accent6 3 7 3 5" xfId="21514" xr:uid="{C25DF8A6-725B-4640-A2E7-E7FD5341236A}"/>
    <cellStyle name="60% - Accent6 3 7 3 5 2" xfId="50191" xr:uid="{2EAE0DD0-4867-4673-A2CB-FC6C6798E1C9}"/>
    <cellStyle name="60% - Accent6 3 7 3 6" xfId="30289" xr:uid="{EEDAEFD6-F43D-4B3E-B3D9-660AA81A23D3}"/>
    <cellStyle name="60% - Accent6 3 7 4" xfId="1727" xr:uid="{E365D103-1E3A-4213-98E0-E26303798B6E}"/>
    <cellStyle name="60% - Accent6 3 7 4 2" xfId="3681" xr:uid="{EC07C75A-D799-4673-8735-AC3838FCB4E1}"/>
    <cellStyle name="60% - Accent6 3 7 4 2 2" xfId="32421" xr:uid="{D3F0899C-6C9B-420E-8709-CEDB5A6BBB9A}"/>
    <cellStyle name="60% - Accent6 3 7 4 3" xfId="8366" xr:uid="{C10DA79A-1AA7-4393-8197-7C25B167C66B}"/>
    <cellStyle name="60% - Accent6 3 7 4 3 2" xfId="37051" xr:uid="{A6652446-0E83-4BC8-8B40-AF2ACBB6BC42}"/>
    <cellStyle name="60% - Accent6 3 7 4 4" xfId="14078" xr:uid="{1A8AF14A-0BB5-493B-A065-0891E863DD44}"/>
    <cellStyle name="60% - Accent6 3 7 4 4 2" xfId="42756" xr:uid="{6A332F50-B899-4276-9386-92FCC2D31298}"/>
    <cellStyle name="60% - Accent6 3 7 4 5" xfId="22931" xr:uid="{144FACDC-9A13-4796-B947-C2ECA7EC1A12}"/>
    <cellStyle name="60% - Accent6 3 7 4 5 2" xfId="51608" xr:uid="{740F24AC-34BD-45D5-B946-E2D31E3EB8C4}"/>
    <cellStyle name="60% - Accent6 3 7 4 6" xfId="30628" xr:uid="{B3D11989-059C-402B-866F-12710D67DFA3}"/>
    <cellStyle name="60% - Accent6 3 7 5" xfId="2774" xr:uid="{AABAC248-74F1-46A1-8412-73E1CA865378}"/>
    <cellStyle name="60% - Accent6 3 7 5 2" xfId="15593" xr:uid="{C08FD88A-E2E9-44AD-BED5-E15DC4949872}"/>
    <cellStyle name="60% - Accent6 3 7 5 2 2" xfId="44271" xr:uid="{008841E9-1BB9-4D3A-9C56-989C08B44F6A}"/>
    <cellStyle name="60% - Accent6 3 7 5 3" xfId="24446" xr:uid="{824218CC-19BC-4F07-872C-BE02CA4DF311}"/>
    <cellStyle name="60% - Accent6 3 7 5 3 2" xfId="53123" xr:uid="{D3A29A77-CC1F-4ED6-AFAB-B45DFB059930}"/>
    <cellStyle name="60% - Accent6 3 7 5 4" xfId="31514" xr:uid="{682E563D-DA5C-42BB-85C0-BB3F4A328D0F}"/>
    <cellStyle name="60% - Accent6 3 7 6" xfId="4181" xr:uid="{24B1353F-2C7A-4387-9332-0999F91F313F}"/>
    <cellStyle name="60% - Accent6 3 7 6 2" xfId="17152" xr:uid="{62320761-8B56-4E72-9417-CCBB9C6AC327}"/>
    <cellStyle name="60% - Accent6 3 7 6 2 2" xfId="45830" xr:uid="{9A99AE82-BD3D-4413-A004-68BEC72384E6}"/>
    <cellStyle name="60% - Accent6 3 7 6 3" xfId="26005" xr:uid="{471FA322-3917-4128-80F1-512AA5BEB975}"/>
    <cellStyle name="60% - Accent6 3 7 6 3 2" xfId="54682" xr:uid="{17EC4CE8-7EB4-426B-94A6-E013B85726C2}"/>
    <cellStyle name="60% - Accent6 3 7 6 4" xfId="32866" xr:uid="{99F3C1B6-B0F9-48F1-ADB4-9FF5A568DB2C}"/>
    <cellStyle name="60% - Accent6 3 7 7" xfId="9893" xr:uid="{16B37936-F69D-47D8-9859-420FE30EFF22}"/>
    <cellStyle name="60% - Accent6 3 7 7 2" xfId="27598" xr:uid="{9B85C85E-537E-489F-93F1-87044E2B5A19}"/>
    <cellStyle name="60% - Accent6 3 7 7 2 2" xfId="56275" xr:uid="{4B6E5BC5-E703-48C4-A93C-FC003665FDCB}"/>
    <cellStyle name="60% - Accent6 3 7 7 3" xfId="38571" xr:uid="{EAF66523-2AF3-4D1A-BE0E-E4475F8BCF77}"/>
    <cellStyle name="60% - Accent6 3 7 8" xfId="18746" xr:uid="{59986E16-E784-4B07-A059-743C1F2906E4}"/>
    <cellStyle name="60% - Accent6 3 7 8 2" xfId="47423" xr:uid="{8C633808-CBCC-4649-AE89-8195390E02D2}"/>
    <cellStyle name="60% - Accent6 3 7 9" xfId="29721" xr:uid="{26E22C3B-B1AF-4DC2-9F61-3520446F88E6}"/>
    <cellStyle name="60% - Accent6 3 70" xfId="16979" xr:uid="{C9489BDF-6918-4ABF-B7D7-4F8A2D533B93}"/>
    <cellStyle name="60% - Accent6 3 70 2" xfId="18538" xr:uid="{92ED6BBB-C101-4C71-B044-CD7875D34328}"/>
    <cellStyle name="60% - Accent6 3 70 2 2" xfId="27391" xr:uid="{EFAB1BE3-23E4-4A07-AED6-3C7AE2056831}"/>
    <cellStyle name="60% - Accent6 3 70 2 2 2" xfId="56068" xr:uid="{232498E2-C16D-4D7D-AD1C-B427493A2A5F}"/>
    <cellStyle name="60% - Accent6 3 70 2 3" xfId="47216" xr:uid="{4AC3ACC5-3E6F-42C7-8E18-DC210C3C40E1}"/>
    <cellStyle name="60% - Accent6 3 70 3" xfId="28984" xr:uid="{E9B1C82B-5DDF-4F19-A738-A35740AF57D6}"/>
    <cellStyle name="60% - Accent6 3 70 3 2" xfId="57661" xr:uid="{C89DF5E4-64DC-4FE5-9222-311416000A53}"/>
    <cellStyle name="60% - Accent6 3 70 4" xfId="25832" xr:uid="{D9E174B7-57E3-46B6-8ACA-7B5F6F212F85}"/>
    <cellStyle name="60% - Accent6 3 70 4 2" xfId="54509" xr:uid="{E5F10F40-0484-4D39-8499-0488AC9DDC6E}"/>
    <cellStyle name="60% - Accent6 3 70 5" xfId="45657" xr:uid="{1BDDD1CC-32B0-41C1-871D-08A12B623FDB}"/>
    <cellStyle name="60% - Accent6 3 71" xfId="16989" xr:uid="{BB1F5236-6CAF-4A02-8CA6-12AE7C1FECA3}"/>
    <cellStyle name="60% - Accent6 3 71 2" xfId="18560" xr:uid="{2B2C73FA-9382-4810-9948-B0F5389FB577}"/>
    <cellStyle name="60% - Accent6 3 71 2 2" xfId="27413" xr:uid="{5EB5F64C-4E46-4AB3-B55C-E24F51037E8B}"/>
    <cellStyle name="60% - Accent6 3 71 2 2 2" xfId="56090" xr:uid="{B2D58494-A99B-4609-AE75-BB6F9F42D5DA}"/>
    <cellStyle name="60% - Accent6 3 71 2 3" xfId="47238" xr:uid="{1D04A045-7585-4A63-9F7F-1FCACA09F889}"/>
    <cellStyle name="60% - Accent6 3 71 3" xfId="29006" xr:uid="{0B820D9F-117F-412B-BC4D-1EC5931AD7E7}"/>
    <cellStyle name="60% - Accent6 3 71 3 2" xfId="57683" xr:uid="{F3C616ED-9D69-41B8-9EFB-544E50B82060}"/>
    <cellStyle name="60% - Accent6 3 71 4" xfId="25842" xr:uid="{D652BF52-7B21-466A-982F-3BBA5D6F043B}"/>
    <cellStyle name="60% - Accent6 3 71 4 2" xfId="54519" xr:uid="{0E3FF5BD-D246-43F3-B16C-615712E1313C}"/>
    <cellStyle name="60% - Accent6 3 71 5" xfId="45667" xr:uid="{E74249F3-800D-4C71-8024-2EF952401817}"/>
    <cellStyle name="60% - Accent6 3 72" xfId="18582" xr:uid="{8E68378E-E530-450E-9119-ABF52C7EFD97}"/>
    <cellStyle name="60% - Accent6 3 72 2" xfId="29028" xr:uid="{8F39BDD1-E229-48CE-8621-9CF4868B4C65}"/>
    <cellStyle name="60% - Accent6 3 72 2 2" xfId="57705" xr:uid="{1F7AF516-2F93-429F-A5F0-5C4D1A387BEF}"/>
    <cellStyle name="60% - Accent6 3 72 3" xfId="27435" xr:uid="{67EE7934-0760-45AA-BCD4-B9D516C9E5B0}"/>
    <cellStyle name="60% - Accent6 3 72 3 2" xfId="56112" xr:uid="{84061BD8-79BA-4BD8-BEB0-18E9BA698B0D}"/>
    <cellStyle name="60% - Accent6 3 72 4" xfId="47260" xr:uid="{E13E2381-43E6-400E-A4D1-A75ED02183F2}"/>
    <cellStyle name="60% - Accent6 3 73" xfId="29050" xr:uid="{10B21BC3-9C69-4C6B-841C-613AFC6A074B}"/>
    <cellStyle name="60% - Accent6 3 73 2" xfId="57727" xr:uid="{9FF7A04E-8377-40C2-96D6-282359DB50A1}"/>
    <cellStyle name="60% - Accent6 3 74" xfId="29060" xr:uid="{76B07C23-E031-425A-8175-BBC189E17D0A}"/>
    <cellStyle name="60% - Accent6 3 74 2" xfId="57737" xr:uid="{52EF103B-86B1-42C0-ACB4-BBC1B95717EA}"/>
    <cellStyle name="60% - Accent6 3 75" xfId="29082" xr:uid="{3D2159D1-97D1-4F57-97A0-4167F278CF50}"/>
    <cellStyle name="60% - Accent6 3 75 2" xfId="57759" xr:uid="{0C48122A-C063-4340-A741-0A6173524FF8}"/>
    <cellStyle name="60% - Accent6 3 76" xfId="29104" xr:uid="{6E1E4533-01B2-44CD-A19A-352DCB12E71C}"/>
    <cellStyle name="60% - Accent6 3 76 2" xfId="57781" xr:uid="{D06A2E00-9FAD-4E3A-BE91-4C8B4379FC81}"/>
    <cellStyle name="60% - Accent6 3 8" xfId="842" xr:uid="{2DA9931B-F3E8-401F-A639-B6219FECFBBE}"/>
    <cellStyle name="60% - Accent6 3 8 2" xfId="1115" xr:uid="{158A40A5-CAA6-4E9D-AA71-0EFC4B11B03B}"/>
    <cellStyle name="60% - Accent6 3 8 2 2" xfId="3069" xr:uid="{7ABCFB75-63DB-46F3-9FDE-323C3BEA2045}"/>
    <cellStyle name="60% - Accent6 3 8 2 2 2" xfId="31809" xr:uid="{CD01D2C0-DABE-4551-9305-A6D5ACFCF053}"/>
    <cellStyle name="60% - Accent6 3 8 2 3" xfId="5554" xr:uid="{B6CAC167-2697-4797-8FD6-9DF10DF63B84}"/>
    <cellStyle name="60% - Accent6 3 8 2 3 2" xfId="34239" xr:uid="{BDEE8D36-BBDB-4411-A4C9-44AC2E5AF9D0}"/>
    <cellStyle name="60% - Accent6 3 8 2 4" xfId="11266" xr:uid="{2AA0BE2F-93F6-4A50-B710-2A7EBBBF73DC}"/>
    <cellStyle name="60% - Accent6 3 8 2 4 2" xfId="39944" xr:uid="{CC7E3221-7BBE-4AD9-B835-F6B124DEA744}"/>
    <cellStyle name="60% - Accent6 3 8 2 5" xfId="20119" xr:uid="{C2693DA4-48B3-4D45-9B8E-C56EE87B9C9A}"/>
    <cellStyle name="60% - Accent6 3 8 2 5 2" xfId="48796" xr:uid="{8F74F677-4A55-426A-8DA1-1CF72D066424}"/>
    <cellStyle name="60% - Accent6 3 8 2 6" xfId="30016" xr:uid="{6CABB005-8F0C-4721-BE9A-FD809EB8399C}"/>
    <cellStyle name="60% - Accent6 3 8 3" xfId="1410" xr:uid="{00497955-7495-4D85-B9D5-0D240C5DC9D1}"/>
    <cellStyle name="60% - Accent6 3 8 3 2" xfId="3364" xr:uid="{CEB3D7E1-0242-4658-9E43-116C0507C5D3}"/>
    <cellStyle name="60% - Accent6 3 8 3 2 2" xfId="32104" xr:uid="{689B89AE-3669-42F3-A79C-19068A8E6DF5}"/>
    <cellStyle name="60% - Accent6 3 8 3 3" xfId="6971" xr:uid="{B7D7E08D-6523-4A28-AC4C-7BCB26DED833}"/>
    <cellStyle name="60% - Accent6 3 8 3 3 2" xfId="35656" xr:uid="{33430B09-F4E3-4DDA-93F4-E62148646858}"/>
    <cellStyle name="60% - Accent6 3 8 3 4" xfId="12683" xr:uid="{94C25162-9298-4137-8CE9-BEAEC4C3EFCE}"/>
    <cellStyle name="60% - Accent6 3 8 3 4 2" xfId="41361" xr:uid="{31D3CE5E-3F44-499D-8FA1-8FAB9B7CA9C9}"/>
    <cellStyle name="60% - Accent6 3 8 3 5" xfId="21536" xr:uid="{1950A8C8-F979-4E52-A3AA-6767B91F32E8}"/>
    <cellStyle name="60% - Accent6 3 8 3 5 2" xfId="50213" xr:uid="{E0A2196E-33A7-4385-9C4A-1FA514D9AB7F}"/>
    <cellStyle name="60% - Accent6 3 8 3 6" xfId="30311" xr:uid="{FAE4DB40-2CA6-4B11-8F95-D6E597C80DEB}"/>
    <cellStyle name="60% - Accent6 3 8 4" xfId="1749" xr:uid="{5C71EFDF-F0D5-4954-B3FA-3DDBDA653197}"/>
    <cellStyle name="60% - Accent6 3 8 4 2" xfId="3703" xr:uid="{C3AB6A03-276E-4E78-88F7-606BC3BFF9FB}"/>
    <cellStyle name="60% - Accent6 3 8 4 2 2" xfId="32443" xr:uid="{289AC754-21E2-442C-94C3-F2345E9403BE}"/>
    <cellStyle name="60% - Accent6 3 8 4 3" xfId="8388" xr:uid="{2E13C0C3-9A81-4A05-9CEA-7C26B5F3BCA3}"/>
    <cellStyle name="60% - Accent6 3 8 4 3 2" xfId="37073" xr:uid="{022A51C0-1BFA-4FD8-B78C-193B9061750D}"/>
    <cellStyle name="60% - Accent6 3 8 4 4" xfId="14100" xr:uid="{DB746264-5CB3-41D3-9BB7-3569A7683843}"/>
    <cellStyle name="60% - Accent6 3 8 4 4 2" xfId="42778" xr:uid="{A133AF1A-8388-44B1-AFF0-AF27DAA02DAD}"/>
    <cellStyle name="60% - Accent6 3 8 4 5" xfId="22953" xr:uid="{72A7FB7E-6494-4703-B37F-EB5079A9FA82}"/>
    <cellStyle name="60% - Accent6 3 8 4 5 2" xfId="51630" xr:uid="{482DFFF2-F6E3-4546-97A5-0B97A3C6886B}"/>
    <cellStyle name="60% - Accent6 3 8 4 6" xfId="30650" xr:uid="{C24A922E-12BC-449D-A924-9E02D6008C43}"/>
    <cellStyle name="60% - Accent6 3 8 5" xfId="2796" xr:uid="{172809DA-5F4C-4A39-9599-8C69543C16FB}"/>
    <cellStyle name="60% - Accent6 3 8 5 2" xfId="15615" xr:uid="{4AA019E7-09DF-4562-9255-2B100354A785}"/>
    <cellStyle name="60% - Accent6 3 8 5 2 2" xfId="44293" xr:uid="{4315B140-FA01-463F-9398-B7C98B3B85D1}"/>
    <cellStyle name="60% - Accent6 3 8 5 3" xfId="24468" xr:uid="{1F724E54-D0A5-482D-B017-4C89956AFCB5}"/>
    <cellStyle name="60% - Accent6 3 8 5 3 2" xfId="53145" xr:uid="{6E057C11-891D-46E9-9794-F1BA37CEA8CB}"/>
    <cellStyle name="60% - Accent6 3 8 5 4" xfId="31536" xr:uid="{082EF552-CA7A-4374-A57C-2F621A4C30D7}"/>
    <cellStyle name="60% - Accent6 3 8 6" xfId="4203" xr:uid="{B8239636-47B9-4C90-8A09-2296015388CA}"/>
    <cellStyle name="60% - Accent6 3 8 6 2" xfId="17174" xr:uid="{6EE9BC22-078D-425B-9D17-C1D13245D37D}"/>
    <cellStyle name="60% - Accent6 3 8 6 2 2" xfId="45852" xr:uid="{903A83F5-026F-407C-81D3-3B0B0BCB141E}"/>
    <cellStyle name="60% - Accent6 3 8 6 3" xfId="26027" xr:uid="{EF7FBDEB-50DF-4682-A9A1-89698BA19438}"/>
    <cellStyle name="60% - Accent6 3 8 6 3 2" xfId="54704" xr:uid="{760B3D68-93D5-4E99-964F-8F505EA78CF1}"/>
    <cellStyle name="60% - Accent6 3 8 6 4" xfId="32888" xr:uid="{7166309C-388E-49E6-8CD7-A606C1D3F824}"/>
    <cellStyle name="60% - Accent6 3 8 7" xfId="9915" xr:uid="{9AC5A280-A5BE-49B0-8D2A-92914B30E22E}"/>
    <cellStyle name="60% - Accent6 3 8 7 2" xfId="27620" xr:uid="{FE1D023B-9A14-4F6C-99BB-1F62251D9755}"/>
    <cellStyle name="60% - Accent6 3 8 7 2 2" xfId="56297" xr:uid="{45F9269F-E671-424A-A979-CA663BDC963A}"/>
    <cellStyle name="60% - Accent6 3 8 7 3" xfId="38593" xr:uid="{D363D17A-F770-47AF-A137-F5AB423691F2}"/>
    <cellStyle name="60% - Accent6 3 8 8" xfId="18768" xr:uid="{ACB5DCE6-9460-4A2A-8480-6EF49DF0F1AE}"/>
    <cellStyle name="60% - Accent6 3 8 8 2" xfId="47445" xr:uid="{420BF1F0-50C9-4C4D-9A1B-A435479F579C}"/>
    <cellStyle name="60% - Accent6 3 8 9" xfId="29743" xr:uid="{66A626B0-B11D-42DC-AF6D-5396F5A41158}"/>
    <cellStyle name="60% - Accent6 3 9" xfId="864" xr:uid="{A95CE6F7-B4EA-49A4-9651-3D49F15BB7D5}"/>
    <cellStyle name="60% - Accent6 3 9 2" xfId="1137" xr:uid="{F2F53B0D-098A-45FD-A3B0-540B118859D4}"/>
    <cellStyle name="60% - Accent6 3 9 2 2" xfId="3091" xr:uid="{27C57B0D-85B7-41EC-B754-07D4378EF9E3}"/>
    <cellStyle name="60% - Accent6 3 9 2 2 2" xfId="31831" xr:uid="{64B863EB-02B4-46AB-B28D-1B57948427BF}"/>
    <cellStyle name="60% - Accent6 3 9 2 3" xfId="5576" xr:uid="{9FA33F35-7289-4ACE-818D-571EC593291C}"/>
    <cellStyle name="60% - Accent6 3 9 2 3 2" xfId="34261" xr:uid="{468073E2-8EAF-4375-A414-D095A7F7CB5A}"/>
    <cellStyle name="60% - Accent6 3 9 2 4" xfId="11288" xr:uid="{6C26EC8B-8B0A-442A-8D34-7EAC61743B80}"/>
    <cellStyle name="60% - Accent6 3 9 2 4 2" xfId="39966" xr:uid="{44D42280-B147-400C-B760-37A4A5CEB201}"/>
    <cellStyle name="60% - Accent6 3 9 2 5" xfId="20141" xr:uid="{63624B84-5617-4E32-A468-EB55C86A69C9}"/>
    <cellStyle name="60% - Accent6 3 9 2 5 2" xfId="48818" xr:uid="{685FB7D3-D389-4FEB-8499-7B8323E92FF9}"/>
    <cellStyle name="60% - Accent6 3 9 2 6" xfId="30038" xr:uid="{63255B05-4279-4A34-BE41-856BFB852F89}"/>
    <cellStyle name="60% - Accent6 3 9 3" xfId="1432" xr:uid="{AECA32D6-E0A7-4322-8836-04CB00CFB092}"/>
    <cellStyle name="60% - Accent6 3 9 3 2" xfId="3386" xr:uid="{6D43A6CD-5AF2-43B1-BD1E-11365F404075}"/>
    <cellStyle name="60% - Accent6 3 9 3 2 2" xfId="32126" xr:uid="{771FFEBC-0A61-4872-BF7E-12B0E128C6A3}"/>
    <cellStyle name="60% - Accent6 3 9 3 3" xfId="6993" xr:uid="{3BDFD5D1-5389-41B2-9118-EE0B0BA6231D}"/>
    <cellStyle name="60% - Accent6 3 9 3 3 2" xfId="35678" xr:uid="{AC537DEF-0A80-4049-8959-E089F4B42E65}"/>
    <cellStyle name="60% - Accent6 3 9 3 4" xfId="12705" xr:uid="{00E0B6CB-7CCE-49CD-856E-5B6C455A4EB9}"/>
    <cellStyle name="60% - Accent6 3 9 3 4 2" xfId="41383" xr:uid="{D9A8783B-C3F6-4D0E-A86C-739D9F8C202A}"/>
    <cellStyle name="60% - Accent6 3 9 3 5" xfId="21558" xr:uid="{69E50477-5A66-4AC9-B806-7767EE30B621}"/>
    <cellStyle name="60% - Accent6 3 9 3 5 2" xfId="50235" xr:uid="{CA7ED820-1323-4053-9338-BF9B8DFBA1AA}"/>
    <cellStyle name="60% - Accent6 3 9 3 6" xfId="30333" xr:uid="{C00E87B2-AB79-485D-B0C2-A9074B5DA563}"/>
    <cellStyle name="60% - Accent6 3 9 4" xfId="1771" xr:uid="{038AABBD-F9D2-40DF-9149-7320934B3B86}"/>
    <cellStyle name="60% - Accent6 3 9 4 2" xfId="3725" xr:uid="{1FB19FB9-A0FC-4C48-8CA5-EEA0F94455E9}"/>
    <cellStyle name="60% - Accent6 3 9 4 2 2" xfId="32465" xr:uid="{633F7B37-D8DA-46A5-986F-2360D58F70FB}"/>
    <cellStyle name="60% - Accent6 3 9 4 3" xfId="8410" xr:uid="{E1A90F8E-E167-4A52-B65B-07EB29108FBB}"/>
    <cellStyle name="60% - Accent6 3 9 4 3 2" xfId="37095" xr:uid="{8F781890-6C8A-477F-A665-C4B0433AB4BC}"/>
    <cellStyle name="60% - Accent6 3 9 4 4" xfId="14122" xr:uid="{C478C777-1A17-4742-B799-BAE345C01DA5}"/>
    <cellStyle name="60% - Accent6 3 9 4 4 2" xfId="42800" xr:uid="{4BAFFB62-BAB1-4410-9EE3-4CD07F347EED}"/>
    <cellStyle name="60% - Accent6 3 9 4 5" xfId="22975" xr:uid="{AA50DE0A-FFE6-4817-B874-2CB5FC7FF4F1}"/>
    <cellStyle name="60% - Accent6 3 9 4 5 2" xfId="51652" xr:uid="{2A44FC4B-703F-462B-BCC7-1527C9EFCCDB}"/>
    <cellStyle name="60% - Accent6 3 9 4 6" xfId="30672" xr:uid="{FBE9514C-E874-4BFE-9F30-A79CBC9BE448}"/>
    <cellStyle name="60% - Accent6 3 9 5" xfId="2818" xr:uid="{424A3EFA-1133-45EA-BCE6-F925269AC46B}"/>
    <cellStyle name="60% - Accent6 3 9 5 2" xfId="15637" xr:uid="{6868A6D4-A9AC-4B78-91EC-CF4E14164D8E}"/>
    <cellStyle name="60% - Accent6 3 9 5 2 2" xfId="44315" xr:uid="{403E93DF-A2F1-484E-B98F-684409589714}"/>
    <cellStyle name="60% - Accent6 3 9 5 3" xfId="24490" xr:uid="{3147F3F8-3E30-4700-B58B-F271B0A7C57A}"/>
    <cellStyle name="60% - Accent6 3 9 5 3 2" xfId="53167" xr:uid="{565A2E3C-A25C-4EB3-9EB0-F048993C3FB3}"/>
    <cellStyle name="60% - Accent6 3 9 5 4" xfId="31558" xr:uid="{E508AE72-9161-44CA-B69B-90C75500FD77}"/>
    <cellStyle name="60% - Accent6 3 9 6" xfId="4225" xr:uid="{CD942FC4-58B9-45A3-898C-CD8014274B72}"/>
    <cellStyle name="60% - Accent6 3 9 6 2" xfId="17196" xr:uid="{51D6DD36-9530-4A5B-93D8-590335ADDDEC}"/>
    <cellStyle name="60% - Accent6 3 9 6 2 2" xfId="45874" xr:uid="{BBCDE7E3-DFDB-4D38-9E86-62FBB7C60864}"/>
    <cellStyle name="60% - Accent6 3 9 6 3" xfId="26049" xr:uid="{6A6EDC2E-CE40-44DF-8669-D4280AF556A2}"/>
    <cellStyle name="60% - Accent6 3 9 6 3 2" xfId="54726" xr:uid="{23B676BF-9D5A-477E-A20F-F96FF46BC757}"/>
    <cellStyle name="60% - Accent6 3 9 6 4" xfId="32910" xr:uid="{6237FC4D-EF1E-4AB5-86D4-42B352E5AC14}"/>
    <cellStyle name="60% - Accent6 3 9 7" xfId="9937" xr:uid="{6BCBCEC8-4561-4C54-BE09-5C1D14F476D5}"/>
    <cellStyle name="60% - Accent6 3 9 7 2" xfId="27642" xr:uid="{8A3D3D85-2F21-457D-9CA8-B086A65D2941}"/>
    <cellStyle name="60% - Accent6 3 9 7 2 2" xfId="56319" xr:uid="{2B240478-A412-434F-8218-5C845AE8C42B}"/>
    <cellStyle name="60% - Accent6 3 9 7 3" xfId="38615" xr:uid="{7F28FE5E-7086-4E60-9463-6FA3E7CF200C}"/>
    <cellStyle name="60% - Accent6 3 9 8" xfId="18790" xr:uid="{91D146F5-2A3E-4F55-A717-2A53C8A291BC}"/>
    <cellStyle name="60% - Accent6 3 9 8 2" xfId="47467" xr:uid="{2B1935A0-52B7-4E69-AD58-1B01B20B8CC2}"/>
    <cellStyle name="60% - Accent6 3 9 9" xfId="29765" xr:uid="{2B251462-83FA-463C-8B71-87B59C09CD7F}"/>
    <cellStyle name="60% - Accent6 4" xfId="138" xr:uid="{230CDCE5-7D89-4EF4-AA8F-5CBCB0B48B71}"/>
    <cellStyle name="Accent1 2" xfId="175" xr:uid="{42F3892B-3444-4382-BF09-C0B715611B1B}"/>
    <cellStyle name="Accent1 3" xfId="71" xr:uid="{A4C2F0B0-2F3E-43DC-ACFA-080CCA165D11}"/>
    <cellStyle name="Accent2 2" xfId="179" xr:uid="{82BE6472-A11B-480D-AF41-FE6FA004AEAE}"/>
    <cellStyle name="Accent2 3" xfId="74" xr:uid="{035D26C6-CED6-4871-96F0-928500BC0EDC}"/>
    <cellStyle name="Accent3 2" xfId="183" xr:uid="{45999DAB-075F-4DC5-9791-E23287B46D67}"/>
    <cellStyle name="Accent3 3" xfId="77" xr:uid="{681F6F58-449A-4CBE-A680-86CB98C5E1A1}"/>
    <cellStyle name="Accent4 2" xfId="187" xr:uid="{D255AA84-9541-4D49-A6E8-2AC0732A9B93}"/>
    <cellStyle name="Accent4 3" xfId="80" xr:uid="{999968B5-3EA5-49BE-A76C-64AFEE839307}"/>
    <cellStyle name="Accent5 2" xfId="191" xr:uid="{D6E2D7A2-C4F8-4813-88A4-C61EB5FED9E1}"/>
    <cellStyle name="Accent5 3" xfId="83" xr:uid="{41D37C23-1851-42CA-8D96-84F3CE96E627}"/>
    <cellStyle name="Accent6 2" xfId="195" xr:uid="{CB66810A-6C07-4751-8FF4-BEF1A1327155}"/>
    <cellStyle name="Accent6 3" xfId="86" xr:uid="{E60C7559-C94E-43C2-818E-92699E964EAB}"/>
    <cellStyle name="Bad 2" xfId="164" xr:uid="{7A62B89F-5AEC-4B47-814E-A43D39710F57}"/>
    <cellStyle name="Bad 3" xfId="68" xr:uid="{64836B6A-2251-456E-AD61-6DFA1F1B6321}"/>
    <cellStyle name="Calculation" xfId="16" builtinId="22" customBuiltin="1"/>
    <cellStyle name="Calculation 2" xfId="168" xr:uid="{A59F2CC2-172F-4000-B18E-564299E2CFB7}"/>
    <cellStyle name="Check Cell" xfId="18" builtinId="23" customBuiltin="1"/>
    <cellStyle name="Check Cell 2" xfId="170" xr:uid="{C982009F-77E8-4456-8A33-1FBAE488B8F0}"/>
    <cellStyle name="Comma" xfId="2" builtinId="3"/>
    <cellStyle name="Comma [0] 2" xfId="107" xr:uid="{35758C32-CAB2-4BE5-B6C2-76D3656BB096}"/>
    <cellStyle name="Comma [0] 3" xfId="4014" xr:uid="{6567260B-B338-4309-97B7-2A9F4BB34E8D}"/>
    <cellStyle name="Comma 10" xfId="129" xr:uid="{0528114A-1049-4D65-8302-A2C1E7EEB7CC}"/>
    <cellStyle name="Comma 10 10" xfId="9908" xr:uid="{48894F90-FC82-45A5-BD71-57609552BE8D}"/>
    <cellStyle name="Comma 10 10 2" xfId="38586" xr:uid="{F706B3A8-B979-40DA-9339-D7A4F0879C28}"/>
    <cellStyle name="Comma 10 11" xfId="18761" xr:uid="{279FFB0E-B752-4A3F-B891-35BFC80DD3C4}"/>
    <cellStyle name="Comma 10 11 2" xfId="47438" xr:uid="{E5458F93-72F1-4F22-B382-FD24592DA9E1}"/>
    <cellStyle name="Comma 10 2" xfId="1108" xr:uid="{24BDF898-B21A-45B8-B611-0738E3B3117D}"/>
    <cellStyle name="Comma 10 2 2" xfId="3062" xr:uid="{EFFB8F68-C179-4E58-AF1B-5E414DE278E9}"/>
    <cellStyle name="Comma 10 2 2 2" xfId="31802" xr:uid="{B0CE159F-4227-463F-85F3-4D4A819C6A68}"/>
    <cellStyle name="Comma 10 2 3" xfId="2162" xr:uid="{615ECF43-EC72-4262-98AB-21D30C2E9859}"/>
    <cellStyle name="Comma 10 2 4" xfId="5547" xr:uid="{C1074E6C-96FA-4F94-82C8-0AC81457651C}"/>
    <cellStyle name="Comma 10 2 4 2" xfId="34232" xr:uid="{D4A99E6D-16D2-4BAE-8DA4-A90545A44953}"/>
    <cellStyle name="Comma 10 2 5" xfId="11259" xr:uid="{55097E9D-FB2E-48F1-856A-9F4D24352E71}"/>
    <cellStyle name="Comma 10 2 5 2" xfId="39937" xr:uid="{68AB3687-8363-4EDE-B785-54AC1401928F}"/>
    <cellStyle name="Comma 10 2 6" xfId="20112" xr:uid="{419916F1-4D34-45E1-BC74-E74FD0DE1983}"/>
    <cellStyle name="Comma 10 2 6 2" xfId="48789" xr:uid="{7127903A-9409-4857-8B7A-8C0020FBE92E}"/>
    <cellStyle name="Comma 10 2 7" xfId="30009" xr:uid="{158B2C44-F885-4A06-98DA-2EEBEB1E729B}"/>
    <cellStyle name="Comma 10 3" xfId="1403" xr:uid="{15D92C9B-1E64-404F-B3AB-94D342831B48}"/>
    <cellStyle name="Comma 10 3 2" xfId="3357" xr:uid="{1A05F316-A991-4899-8F93-6CBC5221A523}"/>
    <cellStyle name="Comma 10 3 2 2" xfId="32097" xr:uid="{9DD76762-2C2A-4AFD-9A95-F57E32F89DCE}"/>
    <cellStyle name="Comma 10 3 3" xfId="6964" xr:uid="{77B584DE-1493-4F34-909E-F60F79F327F0}"/>
    <cellStyle name="Comma 10 3 3 2" xfId="35649" xr:uid="{F43B496E-DA3E-4BEB-A935-093A4BBDD100}"/>
    <cellStyle name="Comma 10 3 4" xfId="12676" xr:uid="{430A9C84-32A5-49F7-819B-E23709F762BF}"/>
    <cellStyle name="Comma 10 3 4 2" xfId="41354" xr:uid="{51D8FCF2-88C6-410B-839E-B19E406FB8AC}"/>
    <cellStyle name="Comma 10 3 5" xfId="21529" xr:uid="{DEF52480-A2D9-4355-810D-BF24E3AEF273}"/>
    <cellStyle name="Comma 10 3 5 2" xfId="50206" xr:uid="{0A2E460C-7D09-42AF-B533-EEF8B6B708C1}"/>
    <cellStyle name="Comma 10 3 6" xfId="30304" xr:uid="{FCCBE1A5-EC0F-4FD2-9C9B-21C5196B8E76}"/>
    <cellStyle name="Comma 10 4" xfId="1742" xr:uid="{0A64ED82-2984-4B98-9875-D587A9BCE0F7}"/>
    <cellStyle name="Comma 10 4 2" xfId="3696" xr:uid="{CD8869A0-FB2E-4445-ABFF-77EFC69C39E9}"/>
    <cellStyle name="Comma 10 4 2 2" xfId="32436" xr:uid="{6D86C3C9-C0B5-4C37-B207-EA2BD726D9E1}"/>
    <cellStyle name="Comma 10 4 3" xfId="8381" xr:uid="{5E5D3F82-107D-4CD5-8071-54B24F991A6C}"/>
    <cellStyle name="Comma 10 4 3 2" xfId="37066" xr:uid="{8AECE9A6-06A3-4831-BE23-25040A666802}"/>
    <cellStyle name="Comma 10 4 4" xfId="14093" xr:uid="{F0AE913C-53CD-4B8E-BED7-014DD9ABF170}"/>
    <cellStyle name="Comma 10 4 4 2" xfId="42771" xr:uid="{00ABCCAA-BE67-4AFF-9BA1-71C9D4F307A8}"/>
    <cellStyle name="Comma 10 4 5" xfId="22946" xr:uid="{4CA6A167-8A6F-49E4-8111-14E7379024AE}"/>
    <cellStyle name="Comma 10 4 5 2" xfId="51623" xr:uid="{AAB5B2A3-16D6-496C-9ABF-08B079E31543}"/>
    <cellStyle name="Comma 10 4 6" xfId="30643" xr:uid="{68A8BD72-871A-4461-A884-EB58F6646138}"/>
    <cellStyle name="Comma 10 5" xfId="2002" xr:uid="{4090BB04-B79C-48A8-9CAE-7B861794803F}"/>
    <cellStyle name="Comma 10 5 2" xfId="15608" xr:uid="{497A3A77-D3A3-4CF2-BC6F-D35DA51C51F8}"/>
    <cellStyle name="Comma 10 5 2 2" xfId="44286" xr:uid="{AB606BB4-85E4-4396-845C-F43254F77988}"/>
    <cellStyle name="Comma 10 5 3" xfId="24461" xr:uid="{DAC8E780-8BDA-431C-B731-9FF55DD56965}"/>
    <cellStyle name="Comma 10 5 3 2" xfId="53138" xr:uid="{DBF30CBE-31E6-4F5E-95AB-50C203A21304}"/>
    <cellStyle name="Comma 10 6" xfId="835" xr:uid="{3FB7410A-C5F6-47BF-AA8E-13FC1C3C4BAE}"/>
    <cellStyle name="Comma 10 6 2" xfId="2789" xr:uid="{2A750D3F-35C8-413C-AB92-267C45422D04}"/>
    <cellStyle name="Comma 10 6 2 2" xfId="31529" xr:uid="{162866F2-8EBE-4AE4-9BC0-384CCF5D01C7}"/>
    <cellStyle name="Comma 10 6 3" xfId="17167" xr:uid="{907252FA-4A57-4E80-8F26-70C4973B5F57}"/>
    <cellStyle name="Comma 10 6 3 2" xfId="45845" xr:uid="{BBDA1409-E0C7-473A-9FD2-7F7A80A1205F}"/>
    <cellStyle name="Comma 10 6 4" xfId="26020" xr:uid="{6F0522CD-0008-428E-8817-3B65DC3C1B6E}"/>
    <cellStyle name="Comma 10 6 4 2" xfId="54697" xr:uid="{CA3FCBA2-0DCB-4D71-964C-F538276297A8}"/>
    <cellStyle name="Comma 10 6 5" xfId="29736" xr:uid="{596AC5FA-7435-4D0E-9EE2-A8E77BD43B79}"/>
    <cellStyle name="Comma 10 7" xfId="2039" xr:uid="{06E17410-6FD4-4547-AA67-AE013810EB60}"/>
    <cellStyle name="Comma 10 7 2" xfId="3952" xr:uid="{0E6827B8-724D-4560-BE76-E1F8260BBDB4}"/>
    <cellStyle name="Comma 10 7 2 2" xfId="32682" xr:uid="{EDB6364F-4200-4295-80BB-0754F838274E}"/>
    <cellStyle name="Comma 10 7 3" xfId="27613" xr:uid="{17992403-3898-414A-A18C-F654D173D359}"/>
    <cellStyle name="Comma 10 7 3 2" xfId="56290" xr:uid="{BE619E35-076A-479A-B943-8E89BCB69E81}"/>
    <cellStyle name="Comma 10 7 4" xfId="30889" xr:uid="{1382251B-4587-4836-92F6-6C17B11A5E17}"/>
    <cellStyle name="Comma 10 8" xfId="2127" xr:uid="{191868A9-8A21-491E-8A22-B55E9500AA85}"/>
    <cellStyle name="Comma 10 8 2" xfId="30904" xr:uid="{2A9A7D85-B28B-4645-B630-A0B46B4CD07F}"/>
    <cellStyle name="Comma 10 9" xfId="4196" xr:uid="{D93E3745-2F78-4934-A27E-CF52A299E808}"/>
    <cellStyle name="Comma 10 9 2" xfId="32881" xr:uid="{C030AECB-60B5-4BCD-AC58-A12C9135CA05}"/>
    <cellStyle name="Comma 100" xfId="57850" xr:uid="{53C9D707-61FF-4109-9FFB-30818D82F4AE}"/>
    <cellStyle name="Comma 101" xfId="57851" xr:uid="{96218F8F-DC06-4A53-97AE-E8A908FB9428}"/>
    <cellStyle name="Comma 102" xfId="57852" xr:uid="{8CDDA3A8-54A8-480A-A742-D43AC1681A65}"/>
    <cellStyle name="Comma 103" xfId="57862" xr:uid="{3827723C-68F0-42BA-85D3-EE215163E91B}"/>
    <cellStyle name="Comma 104" xfId="57866" xr:uid="{B22BF235-ACD4-46CF-A73A-84F0E88446FF}"/>
    <cellStyle name="Comma 105" xfId="57868" xr:uid="{14BA0EC0-3CB8-4A25-B995-BC98491C15E2}"/>
    <cellStyle name="Comma 106" xfId="57873" xr:uid="{3A939B25-4600-4A37-93F7-B9E598456B26}"/>
    <cellStyle name="Comma 107" xfId="57874" xr:uid="{8B3C7687-0D97-4C92-A9BC-650570DA7309}"/>
    <cellStyle name="Comma 108" xfId="57879" xr:uid="{866C5328-B003-4605-A38F-A8FE502BF856}"/>
    <cellStyle name="Comma 109" xfId="57882" xr:uid="{89BF1CF4-6DFF-426E-A35C-F9769FDE91AA}"/>
    <cellStyle name="Comma 11" xfId="131" xr:uid="{7BEE3553-BCD4-44A2-96B4-4A88D11743D3}"/>
    <cellStyle name="Comma 11 10" xfId="9930" xr:uid="{C12D1492-BD9E-4315-9121-FA02F4CBE966}"/>
    <cellStyle name="Comma 11 10 2" xfId="38608" xr:uid="{33B873C4-D7A2-4E0D-AB3B-6213F2994F77}"/>
    <cellStyle name="Comma 11 11" xfId="18783" xr:uid="{6E7C11D0-B1FE-4CDD-852D-10F2BEAA8F20}"/>
    <cellStyle name="Comma 11 11 2" xfId="47460" xr:uid="{8CECCD11-B2BB-4998-BF69-9A7B951FEE66}"/>
    <cellStyle name="Comma 11 2" xfId="1130" xr:uid="{59F83F8E-8F4D-4ABA-BBAE-D37F901D8B0F}"/>
    <cellStyle name="Comma 11 2 2" xfId="3084" xr:uid="{068B0400-B8AA-43CC-AF23-D44ECF7CB0FE}"/>
    <cellStyle name="Comma 11 2 2 2" xfId="31824" xr:uid="{0A7F3010-5ECF-4591-8547-3A0C05A1C337}"/>
    <cellStyle name="Comma 11 2 3" xfId="2163" xr:uid="{7E224CFF-61CE-4F3D-846F-48BB45270260}"/>
    <cellStyle name="Comma 11 2 4" xfId="5569" xr:uid="{9D04E9BA-5402-4094-BE26-425EFBCF6D46}"/>
    <cellStyle name="Comma 11 2 4 2" xfId="34254" xr:uid="{907FC2E3-A652-4CFF-93FC-3E7C13D8A2CB}"/>
    <cellStyle name="Comma 11 2 5" xfId="11281" xr:uid="{FF650C2F-343D-42B2-AFB2-D3B37267C66A}"/>
    <cellStyle name="Comma 11 2 5 2" xfId="39959" xr:uid="{9FFF6BBE-B391-48E2-BAC1-FF5D7DDB2719}"/>
    <cellStyle name="Comma 11 2 6" xfId="20134" xr:uid="{C3AD04BA-E812-4111-BC05-BF8EEE411F13}"/>
    <cellStyle name="Comma 11 2 6 2" xfId="48811" xr:uid="{F1CC8850-ED8A-4D42-B8F2-0EBAFE4EFBA2}"/>
    <cellStyle name="Comma 11 2 7" xfId="30031" xr:uid="{614B7E63-7F98-4053-AAAC-7A5F14BEFEA3}"/>
    <cellStyle name="Comma 11 3" xfId="1425" xr:uid="{F950EF9A-7D6C-4F35-835C-2B7E13D662FA}"/>
    <cellStyle name="Comma 11 3 2" xfId="3379" xr:uid="{BC7D5877-6519-4E97-BA02-197FB7026740}"/>
    <cellStyle name="Comma 11 3 2 2" xfId="32119" xr:uid="{DE191DBD-E04B-4803-AA6B-4572D70AFF40}"/>
    <cellStyle name="Comma 11 3 3" xfId="6986" xr:uid="{0FA25917-910C-47A0-8909-72A8B3E1D729}"/>
    <cellStyle name="Comma 11 3 3 2" xfId="35671" xr:uid="{0B0308AC-66FD-42EA-9EA1-3392A50C9553}"/>
    <cellStyle name="Comma 11 3 4" xfId="12698" xr:uid="{76E636C9-9DDF-4A5A-BD19-B6CC590512E6}"/>
    <cellStyle name="Comma 11 3 4 2" xfId="41376" xr:uid="{36C027CF-223E-4C7A-AF43-DC5EDFD3F70E}"/>
    <cellStyle name="Comma 11 3 5" xfId="21551" xr:uid="{3B33295B-9108-466C-AC49-0053B596F1B3}"/>
    <cellStyle name="Comma 11 3 5 2" xfId="50228" xr:uid="{6B23B57C-D31C-4440-A60B-0DD9E7D1E28F}"/>
    <cellStyle name="Comma 11 3 6" xfId="30326" xr:uid="{EDC14887-7B56-47B0-9481-7146592EAA89}"/>
    <cellStyle name="Comma 11 4" xfId="1764" xr:uid="{B6D0AB8F-6DDA-4ED7-A309-D377601F1E44}"/>
    <cellStyle name="Comma 11 4 2" xfId="3718" xr:uid="{ECB8BE97-1EC6-48A8-9900-4C1F10D2DAA7}"/>
    <cellStyle name="Comma 11 4 2 2" xfId="32458" xr:uid="{75AD2F4F-F613-4373-A2FE-266A41860900}"/>
    <cellStyle name="Comma 11 4 3" xfId="8403" xr:uid="{EEE3F704-EE35-4BCC-A935-71303623B511}"/>
    <cellStyle name="Comma 11 4 3 2" xfId="37088" xr:uid="{80639155-0C11-48E2-9EA3-7113B517733F}"/>
    <cellStyle name="Comma 11 4 4" xfId="14115" xr:uid="{27EB5BA6-5BFE-463F-BC57-299B5C92938E}"/>
    <cellStyle name="Comma 11 4 4 2" xfId="42793" xr:uid="{0131E481-14CC-46E4-86B7-2FB82E3E1DA9}"/>
    <cellStyle name="Comma 11 4 5" xfId="22968" xr:uid="{37AC00F2-8008-438B-8954-333A54783B1F}"/>
    <cellStyle name="Comma 11 4 5 2" xfId="51645" xr:uid="{978C6CF6-AC37-40EF-A538-0762BFD86B8C}"/>
    <cellStyle name="Comma 11 4 6" xfId="30665" xr:uid="{D651789D-B35C-4DF3-B11B-742EE1CBFA58}"/>
    <cellStyle name="Comma 11 5" xfId="2004" xr:uid="{D4411968-52D9-44D8-97A6-6EE56B8DDB17}"/>
    <cellStyle name="Comma 11 5 2" xfId="15630" xr:uid="{AD70CC06-834D-4EF5-AAB3-C786D7091339}"/>
    <cellStyle name="Comma 11 5 2 2" xfId="44308" xr:uid="{8C380F50-615B-43E5-9BF7-DB263F16EB6F}"/>
    <cellStyle name="Comma 11 5 3" xfId="24483" xr:uid="{5A7C1E6D-492D-448A-AA8B-20A92C60F720}"/>
    <cellStyle name="Comma 11 5 3 2" xfId="53160" xr:uid="{E412837C-EA36-4749-B157-83464590EF25}"/>
    <cellStyle name="Comma 11 6" xfId="857" xr:uid="{4B4AD965-03C5-4693-8EDE-584CB89298F4}"/>
    <cellStyle name="Comma 11 6 2" xfId="2811" xr:uid="{D099430E-F35C-415C-BF90-444C11D6B9BB}"/>
    <cellStyle name="Comma 11 6 2 2" xfId="31551" xr:uid="{B44B7F4E-AB33-4181-A788-36211A75FB14}"/>
    <cellStyle name="Comma 11 6 3" xfId="17189" xr:uid="{5E238951-2134-4398-B6EB-AE3FD6B52371}"/>
    <cellStyle name="Comma 11 6 3 2" xfId="45867" xr:uid="{B594045D-78D8-49E4-A5C0-7A0BC0F91D40}"/>
    <cellStyle name="Comma 11 6 4" xfId="26042" xr:uid="{0D02A45E-8757-4CF1-A9DB-51757D3C287E}"/>
    <cellStyle name="Comma 11 6 4 2" xfId="54719" xr:uid="{C48BC9C3-6F9D-45AD-BC8A-3E8592DDF8BA}"/>
    <cellStyle name="Comma 11 6 5" xfId="29758" xr:uid="{F2920683-A5B7-465B-A394-C208FEB4E29E}"/>
    <cellStyle name="Comma 11 7" xfId="2053" xr:uid="{874F45C5-8988-4614-9D55-53D2870C4CBC}"/>
    <cellStyle name="Comma 11 7 2" xfId="3960" xr:uid="{87B61A69-56AF-4897-BFF0-A88B6E12E40B}"/>
    <cellStyle name="Comma 11 7 2 2" xfId="32690" xr:uid="{88DB0F0F-A43C-4915-BF33-4D083310BE12}"/>
    <cellStyle name="Comma 11 7 3" xfId="27635" xr:uid="{EB178032-9E0F-4E45-8D0A-39AE846AAC82}"/>
    <cellStyle name="Comma 11 7 3 2" xfId="56312" xr:uid="{25D62B81-6539-4362-9C03-ECB0C35413A1}"/>
    <cellStyle name="Comma 11 7 4" xfId="30897" xr:uid="{D9363963-39A2-4216-8976-60AF1D0D81D6}"/>
    <cellStyle name="Comma 11 8" xfId="2135" xr:uid="{A6B7BCF3-5DAF-4002-939A-65CB241313CF}"/>
    <cellStyle name="Comma 11 8 2" xfId="30912" xr:uid="{5C44F936-8EB9-473A-B27D-37F712D44741}"/>
    <cellStyle name="Comma 11 9" xfId="4218" xr:uid="{52632C69-F189-4A31-9793-F44DD7F531D8}"/>
    <cellStyle name="Comma 11 9 2" xfId="32903" xr:uid="{477DD18D-D37C-45F5-9570-3EC6F27027EE}"/>
    <cellStyle name="Comma 110" xfId="21" xr:uid="{B793FA7E-51A7-44FA-87C9-8CF6E2F1BA5E}"/>
    <cellStyle name="Comma 12" xfId="101" xr:uid="{1840665C-9D74-41D1-875E-C1DBDEF1C88E}"/>
    <cellStyle name="Comma 12 2" xfId="1152" xr:uid="{2817B688-CDD3-4F67-A35E-0EADEF90A98C}"/>
    <cellStyle name="Comma 12 2 2" xfId="3106" xr:uid="{426BF800-0659-4DFA-ADF1-8BB85A864A00}"/>
    <cellStyle name="Comma 12 2 2 2" xfId="31846" xr:uid="{0CCA45CE-53E3-448E-856D-58FB2DF05297}"/>
    <cellStyle name="Comma 12 2 3" xfId="5591" xr:uid="{A02C0AE1-71D1-4CF1-947B-09148C828CE3}"/>
    <cellStyle name="Comma 12 2 3 2" xfId="34276" xr:uid="{7DEFB666-7A1F-4C5F-AB04-C4342792D64D}"/>
    <cellStyle name="Comma 12 2 4" xfId="11303" xr:uid="{A1A161C7-CA93-4675-8C2B-4360B04A1F0F}"/>
    <cellStyle name="Comma 12 2 4 2" xfId="39981" xr:uid="{B6F520DA-57A1-4649-932E-514734D6D0A4}"/>
    <cellStyle name="Comma 12 2 5" xfId="20156" xr:uid="{1879FD26-E3E1-4E19-9CE4-30F67F78A265}"/>
    <cellStyle name="Comma 12 2 5 2" xfId="48833" xr:uid="{EE0E9487-AB2F-4B39-AB34-C4422908D55A}"/>
    <cellStyle name="Comma 12 2 6" xfId="30053" xr:uid="{11D77B66-3090-4E62-BEFF-A69FC9E57E87}"/>
    <cellStyle name="Comma 12 3" xfId="1447" xr:uid="{08797139-F062-481A-8333-62F8CBD2FE5B}"/>
    <cellStyle name="Comma 12 3 2" xfId="3401" xr:uid="{17967075-1165-482F-BA2C-F0200FBE00CF}"/>
    <cellStyle name="Comma 12 3 2 2" xfId="32141" xr:uid="{C49DE6F8-DFCD-479F-889D-54743336011B}"/>
    <cellStyle name="Comma 12 3 3" xfId="7008" xr:uid="{0DDC16DF-92B1-456E-A1C7-93B9ED64FA4D}"/>
    <cellStyle name="Comma 12 3 3 2" xfId="35693" xr:uid="{4EBF59A1-EE17-4E59-AAF2-506D451BC5AA}"/>
    <cellStyle name="Comma 12 3 4" xfId="12720" xr:uid="{23AC591F-EC9C-4D8C-90C6-7DD46E7C5952}"/>
    <cellStyle name="Comma 12 3 4 2" xfId="41398" xr:uid="{0375D750-9A07-4261-BB6C-4B0C5B8A5260}"/>
    <cellStyle name="Comma 12 3 5" xfId="21573" xr:uid="{CA90B065-639C-4045-A63C-9ADAFFA06141}"/>
    <cellStyle name="Comma 12 3 5 2" xfId="50250" xr:uid="{3FB7C461-C858-4FD4-BAC1-5CA0428C99FB}"/>
    <cellStyle name="Comma 12 3 6" xfId="30348" xr:uid="{815DDD10-8A1D-4D5B-B23C-04946959D39A}"/>
    <cellStyle name="Comma 12 4" xfId="1786" xr:uid="{2A079893-1C1D-4739-888A-A24F767C032C}"/>
    <cellStyle name="Comma 12 4 2" xfId="3740" xr:uid="{3176A236-A0C7-4845-A9E6-40D154836010}"/>
    <cellStyle name="Comma 12 4 2 2" xfId="32480" xr:uid="{2605F8A0-FFA4-44E9-9565-ACB29C2A6E74}"/>
    <cellStyle name="Comma 12 4 3" xfId="8425" xr:uid="{C9B1996A-FE5F-4FC7-A155-8EF1D47BB9F2}"/>
    <cellStyle name="Comma 12 4 3 2" xfId="37110" xr:uid="{37563DA1-1D79-4D6C-A175-A01CF3558D9E}"/>
    <cellStyle name="Comma 12 4 4" xfId="14137" xr:uid="{FC78964C-4513-4F9B-B22F-F60218A923DA}"/>
    <cellStyle name="Comma 12 4 4 2" xfId="42815" xr:uid="{A6DE4493-E910-41D8-B701-DCEF208EF634}"/>
    <cellStyle name="Comma 12 4 5" xfId="22990" xr:uid="{32E59EA0-73A3-4971-8C2A-7B7A8D7C9A54}"/>
    <cellStyle name="Comma 12 4 5 2" xfId="51667" xr:uid="{99D207C9-DA20-48B7-828B-EFD92076DA36}"/>
    <cellStyle name="Comma 12 4 6" xfId="30687" xr:uid="{61725128-FCFD-4F3D-95BD-3F4147AA9B86}"/>
    <cellStyle name="Comma 12 5" xfId="1980" xr:uid="{1AA5339B-B8F4-462C-BDE7-75963A2004BE}"/>
    <cellStyle name="Comma 12 5 2" xfId="15652" xr:uid="{7192C1A9-483A-4A7E-943B-764560C73C4F}"/>
    <cellStyle name="Comma 12 5 2 2" xfId="44330" xr:uid="{CE6E0AE5-867F-418D-9CAE-29F4BBFFA678}"/>
    <cellStyle name="Comma 12 5 3" xfId="24505" xr:uid="{C5317C6B-2332-49AA-A0D8-C05DE7B4E8D1}"/>
    <cellStyle name="Comma 12 5 3 2" xfId="53182" xr:uid="{8AD1D393-C304-4C63-A4C0-F391AD85A6D9}"/>
    <cellStyle name="Comma 12 6" xfId="879" xr:uid="{88DE411A-D7EB-4E78-9504-02A83A2968AC}"/>
    <cellStyle name="Comma 12 6 2" xfId="2833" xr:uid="{997C07C1-8047-4901-9F68-F025262D4E99}"/>
    <cellStyle name="Comma 12 6 2 2" xfId="31573" xr:uid="{C1A1C1DE-0A70-40B4-8A5F-B1163BE4A10A}"/>
    <cellStyle name="Comma 12 6 3" xfId="17211" xr:uid="{5CABF6E9-1B18-4FF4-9C5D-97CF55621E32}"/>
    <cellStyle name="Comma 12 6 3 2" xfId="45889" xr:uid="{E40A02F4-6399-4243-9EB5-5F2947F6B15C}"/>
    <cellStyle name="Comma 12 6 4" xfId="26064" xr:uid="{F593556D-1D36-4BAA-89A9-DDFD7799BD3A}"/>
    <cellStyle name="Comma 12 6 4 2" xfId="54741" xr:uid="{8353A02E-AD0A-4689-9279-1A5A709C9F0F}"/>
    <cellStyle name="Comma 12 6 5" xfId="29780" xr:uid="{7640D211-FBA7-45AC-8E6F-E5A192AB0070}"/>
    <cellStyle name="Comma 12 7" xfId="4240" xr:uid="{EF1F3604-4076-49CB-9A60-548B1612D539}"/>
    <cellStyle name="Comma 12 7 2" xfId="27657" xr:uid="{8792C8D4-43CE-4323-9774-72A6D8C9FF69}"/>
    <cellStyle name="Comma 12 7 2 2" xfId="56334" xr:uid="{6736A138-C862-481E-BC3E-806242C39550}"/>
    <cellStyle name="Comma 12 7 3" xfId="32925" xr:uid="{C0742CF6-9CEA-4B5F-8C3C-34587BAD0D21}"/>
    <cellStyle name="Comma 12 8" xfId="9952" xr:uid="{A96E2CB3-1DD8-463A-BBA9-60EC340655A1}"/>
    <cellStyle name="Comma 12 8 2" xfId="38630" xr:uid="{09E261AA-B4BA-4055-A2E2-E0B1579ABB2D}"/>
    <cellStyle name="Comma 12 9" xfId="18805" xr:uid="{5A201DC8-0199-40FE-BED4-83443ADDDD53}"/>
    <cellStyle name="Comma 12 9 2" xfId="47482" xr:uid="{392A7122-2DBE-4ABE-92F0-AA04626AA6DD}"/>
    <cellStyle name="Comma 13" xfId="120" xr:uid="{01A4B294-2B32-48D1-A5F9-EB545B599034}"/>
    <cellStyle name="Comma 13 10" xfId="4262" xr:uid="{56E5ADAC-7D88-436C-A72E-099FD73FC204}"/>
    <cellStyle name="Comma 13 10 2" xfId="32947" xr:uid="{1D182334-FE67-45B9-9486-475B0F9D5641}"/>
    <cellStyle name="Comma 13 11" xfId="9974" xr:uid="{4EA06C63-922E-406C-9C0E-0EFB13ABA3FE}"/>
    <cellStyle name="Comma 13 11 2" xfId="38652" xr:uid="{CF841A2C-F0B5-4D0E-92E1-196AC8BF1200}"/>
    <cellStyle name="Comma 13 12" xfId="18827" xr:uid="{1DFFF3B6-A51F-49AD-B5BE-0A8335ABCAF7}"/>
    <cellStyle name="Comma 13 12 2" xfId="47504" xr:uid="{72B89C81-29FE-46DE-A62D-43BD5B585CC4}"/>
    <cellStyle name="Comma 13 13" xfId="29131" xr:uid="{3C51A80B-84FE-4D3D-BB63-566E821CE47F}"/>
    <cellStyle name="Comma 13 2" xfId="1174" xr:uid="{E904951F-DB2E-43CD-B9B6-F7B4D1AA3976}"/>
    <cellStyle name="Comma 13 2 2" xfId="3128" xr:uid="{08B03C02-BB12-4DC8-B978-2B1161A52B77}"/>
    <cellStyle name="Comma 13 2 2 2" xfId="31868" xr:uid="{986B6BAB-261C-4B34-92E6-4E911BABC78A}"/>
    <cellStyle name="Comma 13 2 3" xfId="5613" xr:uid="{6B1D66CB-D7C3-4F66-AA66-CF2EBA3BE4E1}"/>
    <cellStyle name="Comma 13 2 3 2" xfId="34298" xr:uid="{A138A97F-7121-48AA-8EA3-74F29AC4D7B5}"/>
    <cellStyle name="Comma 13 2 4" xfId="11325" xr:uid="{1DDDFC96-129F-412C-8867-44AC6026E87F}"/>
    <cellStyle name="Comma 13 2 4 2" xfId="40003" xr:uid="{0A742B04-5CFE-43AB-888A-1E9CD4BE2E61}"/>
    <cellStyle name="Comma 13 2 5" xfId="20178" xr:uid="{2F8757A6-4635-4549-B1C3-62E4A94E02CB}"/>
    <cellStyle name="Comma 13 2 5 2" xfId="48855" xr:uid="{B3EF6998-6FCF-49AC-B9FD-70DB366E28A7}"/>
    <cellStyle name="Comma 13 2 6" xfId="30075" xr:uid="{D58D3EF8-082F-421E-90E0-15BD3E96BBA9}"/>
    <cellStyle name="Comma 13 3" xfId="1469" xr:uid="{8644B574-814E-4A3A-BAA0-A589DE927CCC}"/>
    <cellStyle name="Comma 13 3 2" xfId="3423" xr:uid="{5E3A0DF2-55A3-4B86-A95C-C1D7E59D135C}"/>
    <cellStyle name="Comma 13 3 2 2" xfId="32163" xr:uid="{9AF9793F-56A3-4F7E-BD1F-103928AC83F3}"/>
    <cellStyle name="Comma 13 3 3" xfId="7030" xr:uid="{E8AC68CF-59B0-4515-BA6E-CB085173D8BF}"/>
    <cellStyle name="Comma 13 3 3 2" xfId="35715" xr:uid="{8AE1D78F-4B78-42F0-A3A5-A25EB14D40A5}"/>
    <cellStyle name="Comma 13 3 4" xfId="12742" xr:uid="{0D4FC310-3859-4176-87A0-E3BD25A55265}"/>
    <cellStyle name="Comma 13 3 4 2" xfId="41420" xr:uid="{18F271B6-314B-4E37-AB02-37A7DD3C8D0A}"/>
    <cellStyle name="Comma 13 3 5" xfId="21595" xr:uid="{196A0F17-72A3-4352-A351-5322E699C166}"/>
    <cellStyle name="Comma 13 3 5 2" xfId="50272" xr:uid="{2137622D-E0F3-4D43-BE31-AEE72E62F619}"/>
    <cellStyle name="Comma 13 3 6" xfId="30370" xr:uid="{2310A3FB-3503-4548-9765-1E2C943C7449}"/>
    <cellStyle name="Comma 13 4" xfId="1808" xr:uid="{840333DA-6FAA-46AF-9917-628C525FFCA9}"/>
    <cellStyle name="Comma 13 4 2" xfId="3762" xr:uid="{06E64ED1-7CFB-4F05-AFC8-C928F72943AE}"/>
    <cellStyle name="Comma 13 4 2 2" xfId="32502" xr:uid="{A2CACF8C-160A-48E8-8830-981EAE325851}"/>
    <cellStyle name="Comma 13 4 3" xfId="8447" xr:uid="{637F9B11-9938-424F-AD52-E656C5DEFB55}"/>
    <cellStyle name="Comma 13 4 3 2" xfId="37132" xr:uid="{36280F1C-E1B1-46E6-BEE9-E42EE3FB892B}"/>
    <cellStyle name="Comma 13 4 4" xfId="14159" xr:uid="{BC81FBB3-C0DF-408A-BE01-04C35823E142}"/>
    <cellStyle name="Comma 13 4 4 2" xfId="42837" xr:uid="{64EEBA1A-4A7F-4A70-84A5-7099F0581B50}"/>
    <cellStyle name="Comma 13 4 5" xfId="23012" xr:uid="{F41B51C8-B7E7-4A7C-8E3C-901146CF9CB2}"/>
    <cellStyle name="Comma 13 4 5 2" xfId="51689" xr:uid="{17736FAE-FE5C-4F7B-B77F-CCCEB335837F}"/>
    <cellStyle name="Comma 13 4 6" xfId="30709" xr:uid="{61AA39B2-D1BB-418B-A070-A311C56A13FE}"/>
    <cellStyle name="Comma 13 5" xfId="1995" xr:uid="{8BC4BCE7-E09B-4E16-8085-39DA22FED529}"/>
    <cellStyle name="Comma 13 5 2" xfId="15674" xr:uid="{39C564EF-71C1-43E3-945E-A549F4B70CCA}"/>
    <cellStyle name="Comma 13 5 2 2" xfId="44352" xr:uid="{36E2C04A-BC8F-49D0-83A7-D1B6774430D7}"/>
    <cellStyle name="Comma 13 5 3" xfId="24527" xr:uid="{80EE7C09-E646-46C2-8F03-0653D621FBEA}"/>
    <cellStyle name="Comma 13 5 3 2" xfId="53204" xr:uid="{B243A75C-6623-4076-8B81-241322751D97}"/>
    <cellStyle name="Comma 13 6" xfId="901" xr:uid="{D459238D-45EB-4137-8A92-9B9BE5F3B92E}"/>
    <cellStyle name="Comma 13 6 2" xfId="2855" xr:uid="{EA46B124-2437-4636-8796-E497F61CC293}"/>
    <cellStyle name="Comma 13 6 2 2" xfId="31595" xr:uid="{D1E0803B-D3A8-4E4C-B2C6-084724A5FD7C}"/>
    <cellStyle name="Comma 13 6 3" xfId="17233" xr:uid="{73CD2435-53B1-45B3-BAD9-D18E717E70E3}"/>
    <cellStyle name="Comma 13 6 3 2" xfId="45911" xr:uid="{17250107-4068-4FC7-9E14-BEF433056156}"/>
    <cellStyle name="Comma 13 6 4" xfId="26086" xr:uid="{D4E64DAA-5B6B-4805-B2CC-F4E7AA34E403}"/>
    <cellStyle name="Comma 13 6 4 2" xfId="54763" xr:uid="{77D680F0-1480-4BD7-8652-CE58CA249BB9}"/>
    <cellStyle name="Comma 13 6 5" xfId="29802" xr:uid="{B7A4BC94-5786-4CA3-9C05-488DC3CB6655}"/>
    <cellStyle name="Comma 13 7" xfId="2050" xr:uid="{8B2F0DA0-38A9-4973-8FF1-4017FE945A69}"/>
    <cellStyle name="Comma 13 7 2" xfId="3959" xr:uid="{0709EEC9-6B98-4418-B3E9-3C5D48DCCEA3}"/>
    <cellStyle name="Comma 13 7 2 2" xfId="32689" xr:uid="{A465189D-2C08-4E14-AE3D-B0749A6E24B0}"/>
    <cellStyle name="Comma 13 7 3" xfId="27679" xr:uid="{9795FA9E-4934-4671-BFD4-7CB4A05EEC3D}"/>
    <cellStyle name="Comma 13 7 3 2" xfId="56356" xr:uid="{EB3ED473-1DF1-4B6D-85F8-934B5D7F98A2}"/>
    <cellStyle name="Comma 13 7 4" xfId="30896" xr:uid="{48254FFA-70F3-4992-BBF4-F06ECD8E36DC}"/>
    <cellStyle name="Comma 13 8" xfId="2180" xr:uid="{FE336089-22B6-4287-90D0-188955BCCA5D}"/>
    <cellStyle name="Comma 13 9" xfId="2134" xr:uid="{193C8C64-24CD-4973-9C2D-FB525181AF87}"/>
    <cellStyle name="Comma 13 9 2" xfId="30911" xr:uid="{A4FBD8D9-E6C6-4527-B01E-9B8CC11AA862}"/>
    <cellStyle name="Comma 14" xfId="130" xr:uid="{911B9619-7131-4430-B638-1B5AD2B6B04F}"/>
    <cellStyle name="Comma 14 10" xfId="4284" xr:uid="{63D42704-F003-43CC-9D57-46F75AB39128}"/>
    <cellStyle name="Comma 14 10 2" xfId="32969" xr:uid="{57B60BA3-63FF-4278-B87C-3388D91351D2}"/>
    <cellStyle name="Comma 14 11" xfId="9996" xr:uid="{2C55C7DC-F02A-49F1-85AF-B225F8534A44}"/>
    <cellStyle name="Comma 14 11 2" xfId="38674" xr:uid="{FF50D255-7A24-471A-B2E8-56237C69B272}"/>
    <cellStyle name="Comma 14 12" xfId="18849" xr:uid="{2EFA7395-090A-4F5B-A271-0784119F70FE}"/>
    <cellStyle name="Comma 14 12 2" xfId="47526" xr:uid="{C34DD4FA-4A56-4139-8DAF-B2F46A3B1680}"/>
    <cellStyle name="Comma 14 13" xfId="29134" xr:uid="{F323ADE4-C6D1-4421-9C39-4FC58106EFEF}"/>
    <cellStyle name="Comma 14 2" xfId="1196" xr:uid="{CA59B028-6BB5-48C5-A4F9-D5D545047CC9}"/>
    <cellStyle name="Comma 14 2 2" xfId="3150" xr:uid="{54C9D309-E0E4-4B53-ABC3-3D33F60C1F0C}"/>
    <cellStyle name="Comma 14 2 2 2" xfId="31890" xr:uid="{990E5C03-3FE7-4B7D-9DA0-2365BE741725}"/>
    <cellStyle name="Comma 14 2 3" xfId="5635" xr:uid="{ACBBD4A6-14BF-4EFB-844D-E5F49C2671BF}"/>
    <cellStyle name="Comma 14 2 3 2" xfId="34320" xr:uid="{22F2EE67-4A7E-4D62-B0EE-C58BFE616810}"/>
    <cellStyle name="Comma 14 2 4" xfId="11347" xr:uid="{4E716EB1-1BF9-4AEF-89A3-BB493848579C}"/>
    <cellStyle name="Comma 14 2 4 2" xfId="40025" xr:uid="{6CD3A209-BCEA-4A89-BCBC-2E570723AACD}"/>
    <cellStyle name="Comma 14 2 5" xfId="20200" xr:uid="{1BA41653-70BA-402B-A7FB-861CEDE7C3E3}"/>
    <cellStyle name="Comma 14 2 5 2" xfId="48877" xr:uid="{DD0FA00E-7AF8-4C15-BA4A-CFA224DB26A9}"/>
    <cellStyle name="Comma 14 2 6" xfId="30097" xr:uid="{33F523AE-DFA6-4B3A-9A3A-ED5A5811325D}"/>
    <cellStyle name="Comma 14 3" xfId="1491" xr:uid="{33F33DF4-E2A5-4C41-B32B-5105118B66C5}"/>
    <cellStyle name="Comma 14 3 2" xfId="3445" xr:uid="{A54B6A85-DAC4-4FAD-B60F-33E63F548A24}"/>
    <cellStyle name="Comma 14 3 2 2" xfId="32185" xr:uid="{30D0E20B-0F4D-4765-95D8-9195DC616EA6}"/>
    <cellStyle name="Comma 14 3 3" xfId="7052" xr:uid="{97440A2B-935E-43BC-BBCB-7BCC5066057C}"/>
    <cellStyle name="Comma 14 3 3 2" xfId="35737" xr:uid="{67E3FB44-E519-4F7E-9522-6C7DA04EE4E4}"/>
    <cellStyle name="Comma 14 3 4" xfId="12764" xr:uid="{2F9C3B8A-C3DC-443B-8EB0-06D68CC9C6BB}"/>
    <cellStyle name="Comma 14 3 4 2" xfId="41442" xr:uid="{B8351F62-5E13-4E87-AEFE-B8FFD72CE4CF}"/>
    <cellStyle name="Comma 14 3 5" xfId="21617" xr:uid="{C935247D-FED1-4321-B40F-7B1A01CC308C}"/>
    <cellStyle name="Comma 14 3 5 2" xfId="50294" xr:uid="{D2A61E45-F790-4C72-8382-4E41EC2AB310}"/>
    <cellStyle name="Comma 14 3 6" xfId="30392" xr:uid="{07DF6DE1-76D5-4B65-BFFE-7E00DBCFE443}"/>
    <cellStyle name="Comma 14 4" xfId="1830" xr:uid="{1A83B8C8-542E-4438-BEBA-91B21D677183}"/>
    <cellStyle name="Comma 14 4 2" xfId="3784" xr:uid="{F323D12B-872A-43E2-A2AA-57E994FBFAF8}"/>
    <cellStyle name="Comma 14 4 2 2" xfId="32524" xr:uid="{CFE9A9ED-E810-45E5-A0E3-6BBD891F6D93}"/>
    <cellStyle name="Comma 14 4 3" xfId="8469" xr:uid="{19F1630A-7158-4893-AC49-7D3294D063B9}"/>
    <cellStyle name="Comma 14 4 3 2" xfId="37154" xr:uid="{2C3321F7-8E45-485F-86B3-B95F2AEB135A}"/>
    <cellStyle name="Comma 14 4 4" xfId="14181" xr:uid="{67259CAB-BFE5-4562-8150-E8D305F3991E}"/>
    <cellStyle name="Comma 14 4 4 2" xfId="42859" xr:uid="{501C9A83-F822-4F4B-B819-AEFA8139F2D2}"/>
    <cellStyle name="Comma 14 4 5" xfId="23034" xr:uid="{085AC3D6-6847-482A-80A2-4520709A520B}"/>
    <cellStyle name="Comma 14 4 5 2" xfId="51711" xr:uid="{581E7551-7A51-4C3E-B44D-3786A24FCFDF}"/>
    <cellStyle name="Comma 14 4 6" xfId="30731" xr:uid="{48316599-408C-4BBF-BFDB-AC9770EB7797}"/>
    <cellStyle name="Comma 14 5" xfId="2003" xr:uid="{556B85EE-7211-4ECB-8C89-B5AB4A55AD45}"/>
    <cellStyle name="Comma 14 5 2" xfId="15696" xr:uid="{101C74C0-3605-44AB-88D0-ECD542FEC700}"/>
    <cellStyle name="Comma 14 5 2 2" xfId="44374" xr:uid="{46096D77-376C-47F7-A634-EEA5317046B1}"/>
    <cellStyle name="Comma 14 5 3" xfId="24549" xr:uid="{0D9E6CBA-907B-4070-9B32-D741A0F33784}"/>
    <cellStyle name="Comma 14 5 3 2" xfId="53226" xr:uid="{6D43B108-1956-4A86-9B4F-1A572565A0AB}"/>
    <cellStyle name="Comma 14 6" xfId="923" xr:uid="{F8BEAF4D-F239-4542-876E-E92BC3FEB01E}"/>
    <cellStyle name="Comma 14 6 2" xfId="2877" xr:uid="{3F60D029-629A-42F3-A82B-8BE42D9530A2}"/>
    <cellStyle name="Comma 14 6 2 2" xfId="31617" xr:uid="{9CFA935A-735D-4902-BFEA-08AC4778A128}"/>
    <cellStyle name="Comma 14 6 3" xfId="17255" xr:uid="{09AFEDE6-ED97-4A2A-8AE5-9C5BEB571103}"/>
    <cellStyle name="Comma 14 6 3 2" xfId="45933" xr:uid="{D4CF3576-9A22-4D57-A418-F5C76D24D6AF}"/>
    <cellStyle name="Comma 14 6 4" xfId="26108" xr:uid="{F4C94DC5-C9E6-4878-ADDA-1D85E76939E4}"/>
    <cellStyle name="Comma 14 6 4 2" xfId="54785" xr:uid="{C6B34620-FAA3-4DD5-8637-42473EB1AEF2}"/>
    <cellStyle name="Comma 14 6 5" xfId="29824" xr:uid="{9B1B022A-B269-42B5-872D-E4C09821FC6C}"/>
    <cellStyle name="Comma 14 7" xfId="2037" xr:uid="{36D023F1-F6C1-438E-B1DA-F6A242DBE743}"/>
    <cellStyle name="Comma 14 7 2" xfId="3951" xr:uid="{A5C87588-599A-4240-BE58-908AF9EB2C42}"/>
    <cellStyle name="Comma 14 7 2 2" xfId="32681" xr:uid="{F7E3B277-45A0-4013-9ACC-61F400724ED1}"/>
    <cellStyle name="Comma 14 7 3" xfId="27701" xr:uid="{5E9D9793-934F-4094-A568-7E651C8B05AB}"/>
    <cellStyle name="Comma 14 7 3 2" xfId="56378" xr:uid="{0417B275-4589-407F-AD05-0E4837E956E2}"/>
    <cellStyle name="Comma 14 7 4" xfId="30888" xr:uid="{4265DEEB-5AAD-4FEB-8F8B-3710C218E624}"/>
    <cellStyle name="Comma 14 8" xfId="2183" xr:uid="{5FC86EFA-157B-4AD8-8DD7-3D0B2379CA00}"/>
    <cellStyle name="Comma 14 9" xfId="2126" xr:uid="{C486C442-BC3F-4EAB-B844-FEDD2B40D285}"/>
    <cellStyle name="Comma 14 9 2" xfId="30903" xr:uid="{643F98B4-AB10-498D-B00C-E616C8A0848E}"/>
    <cellStyle name="Comma 15" xfId="140" xr:uid="{11CE6733-BCD4-49D3-86BC-4F1558DB88CF}"/>
    <cellStyle name="Comma 15 10" xfId="18871" xr:uid="{81FA472C-02D1-44E0-9BD0-5CF34FD63FBE}"/>
    <cellStyle name="Comma 15 10 2" xfId="47548" xr:uid="{4E3A72ED-468E-4F4F-8882-01EB2284EE24}"/>
    <cellStyle name="Comma 15 2" xfId="1513" xr:uid="{649F39AD-34F9-4DD3-BD14-5E421347D6EC}"/>
    <cellStyle name="Comma 15 2 2" xfId="3467" xr:uid="{C526B921-776F-4EAA-BB49-7CCC62E609B2}"/>
    <cellStyle name="Comma 15 2 2 2" xfId="32207" xr:uid="{EED2B944-8C90-49A3-BDC7-BFA708F19C45}"/>
    <cellStyle name="Comma 15 2 3" xfId="5657" xr:uid="{2ACE717E-9480-4084-B30B-84414C2C9B68}"/>
    <cellStyle name="Comma 15 2 3 2" xfId="34342" xr:uid="{AAE34F78-E6EB-42A4-95DE-0D370544673F}"/>
    <cellStyle name="Comma 15 2 4" xfId="11369" xr:uid="{BB6BC0BF-E8E0-49B6-8681-F3D5F89FBEB9}"/>
    <cellStyle name="Comma 15 2 4 2" xfId="40047" xr:uid="{57C452AD-D33A-4E45-9ED4-7CBE0B964F46}"/>
    <cellStyle name="Comma 15 2 5" xfId="20222" xr:uid="{072F7442-AEF0-45E6-8E57-81E23C3D3F69}"/>
    <cellStyle name="Comma 15 2 5 2" xfId="48899" xr:uid="{B2603179-67F8-493A-B0F5-D2E28986FEED}"/>
    <cellStyle name="Comma 15 2 6" xfId="30414" xr:uid="{8A5BAFB1-436C-4374-ADDA-5E57C289E410}"/>
    <cellStyle name="Comma 15 3" xfId="1852" xr:uid="{DD14E784-43CB-4A77-9508-14AD50D85AE0}"/>
    <cellStyle name="Comma 15 3 2" xfId="3806" xr:uid="{11645CB8-C92E-4693-8CB7-A2BD1307C145}"/>
    <cellStyle name="Comma 15 3 2 2" xfId="32546" xr:uid="{FA9C8D50-C37A-479A-A7F7-AA2A8DB4FDAC}"/>
    <cellStyle name="Comma 15 3 3" xfId="7074" xr:uid="{5B773D9C-AD36-4105-A550-B4B2BD1C2C9F}"/>
    <cellStyle name="Comma 15 3 3 2" xfId="35759" xr:uid="{3365B41F-B310-4018-9D57-1254E0127B26}"/>
    <cellStyle name="Comma 15 3 4" xfId="12786" xr:uid="{24C1E290-3B54-4B5F-BFE3-618C7FAA062E}"/>
    <cellStyle name="Comma 15 3 4 2" xfId="41464" xr:uid="{98485C95-E990-42D6-AD92-C4BBB2CE2EC5}"/>
    <cellStyle name="Comma 15 3 5" xfId="21639" xr:uid="{1EA71166-F522-49FC-8B65-69F20C204056}"/>
    <cellStyle name="Comma 15 3 5 2" xfId="50316" xr:uid="{CD13549B-8089-41C8-BA9A-7428FB3146B5}"/>
    <cellStyle name="Comma 15 3 6" xfId="30753" xr:uid="{B9A3AB3F-C355-4F87-A340-27C1340C58EA}"/>
    <cellStyle name="Comma 15 4" xfId="2006" xr:uid="{B2D9103E-3E77-4943-8C1A-486CC29B75AB}"/>
    <cellStyle name="Comma 15 4 2" xfId="8491" xr:uid="{34D45C94-71FA-49FF-9701-994408483B77}"/>
    <cellStyle name="Comma 15 4 2 2" xfId="37176" xr:uid="{47CA674B-21CF-4EFA-84DD-9E67DB9EF36F}"/>
    <cellStyle name="Comma 15 4 3" xfId="14203" xr:uid="{5797C1C3-4675-4F9E-A524-D75B277A45EC}"/>
    <cellStyle name="Comma 15 4 3 2" xfId="42881" xr:uid="{45F87A7C-98B3-4870-9485-C3AC4A00010C}"/>
    <cellStyle name="Comma 15 4 4" xfId="23056" xr:uid="{CB791F6B-4483-47FB-8EA3-1C3C30A4DDA0}"/>
    <cellStyle name="Comma 15 4 4 2" xfId="51733" xr:uid="{42BAB0AF-E9B8-4094-AD12-D28DFEE2D6C5}"/>
    <cellStyle name="Comma 15 5" xfId="1218" xr:uid="{80B98C89-B77C-4F88-9B74-D36FC59B20D3}"/>
    <cellStyle name="Comma 15 5 2" xfId="3172" xr:uid="{C48B6D17-984A-46CC-9F3D-2EA50A7D8B40}"/>
    <cellStyle name="Comma 15 5 2 2" xfId="31912" xr:uid="{4C32CAE2-DDE4-46A1-AC45-43982E1E450D}"/>
    <cellStyle name="Comma 15 5 3" xfId="15718" xr:uid="{82347A14-9B42-49F2-990E-0B41178B3AAB}"/>
    <cellStyle name="Comma 15 5 3 2" xfId="44396" xr:uid="{6BA625FC-6408-4B0B-9454-05E14EE83865}"/>
    <cellStyle name="Comma 15 5 4" xfId="24571" xr:uid="{6AD509EF-43E4-4183-9C6E-16FB14CCBB21}"/>
    <cellStyle name="Comma 15 5 4 2" xfId="53248" xr:uid="{0E6B7B31-4497-42FA-8566-A8CE1E5192F7}"/>
    <cellStyle name="Comma 15 5 5" xfId="30119" xr:uid="{B056A247-6246-4F8F-A874-B5C8460B347A}"/>
    <cellStyle name="Comma 15 6" xfId="2052" xr:uid="{E973DD85-D174-426A-BB2C-2456F84D7EBD}"/>
    <cellStyle name="Comma 15 6 2" xfId="17277" xr:uid="{60E5A0EA-90E5-476C-89EE-58550DFF24D8}"/>
    <cellStyle name="Comma 15 6 2 2" xfId="45955" xr:uid="{3F51B96E-C885-48D7-AA03-D418C7F37B90}"/>
    <cellStyle name="Comma 15 6 3" xfId="26130" xr:uid="{9FF37854-025B-48A5-A129-8A28488D28EC}"/>
    <cellStyle name="Comma 15 6 3 2" xfId="54807" xr:uid="{9DE2D7BE-EAAD-419E-86FE-9AD5E2B36510}"/>
    <cellStyle name="Comma 15 7" xfId="2185" xr:uid="{CAD4146F-C6C2-405F-A771-530DBE2B78D0}"/>
    <cellStyle name="Comma 15 7 2" xfId="27723" xr:uid="{328ABD07-2A63-44AE-9B71-46332E853D3E}"/>
    <cellStyle name="Comma 15 7 2 2" xfId="56400" xr:uid="{265C46FA-6699-48E9-926E-9B0516DB7329}"/>
    <cellStyle name="Comma 15 8" xfId="4306" xr:uid="{2F28474B-F25A-42E0-A698-46C5FE8085B1}"/>
    <cellStyle name="Comma 15 8 2" xfId="32991" xr:uid="{75217073-6ADB-4E79-AF87-DE1CBB4317EB}"/>
    <cellStyle name="Comma 15 9" xfId="10018" xr:uid="{14540903-7DCF-4A97-85BF-FFC40867C4E3}"/>
    <cellStyle name="Comma 15 9 2" xfId="38696" xr:uid="{F36604FA-B368-44A1-AF56-FE67FD195637}"/>
    <cellStyle name="Comma 16" xfId="141" xr:uid="{12B0EFB4-0E43-410D-8B5B-4ED5C81B29A6}"/>
    <cellStyle name="Comma 16 2" xfId="1874" xr:uid="{713DB687-6EC9-4963-B84E-C872210AF1A3}"/>
    <cellStyle name="Comma 16 2 2" xfId="3828" xr:uid="{4A2465B1-70F9-4600-9639-B8223209E69C}"/>
    <cellStyle name="Comma 16 2 2 2" xfId="32568" xr:uid="{F16D4272-3520-46C9-91BF-C187CAE9F99C}"/>
    <cellStyle name="Comma 16 2 3" xfId="5679" xr:uid="{0D2FAA7F-A649-4415-90CD-0B71DB65DC44}"/>
    <cellStyle name="Comma 16 2 3 2" xfId="34364" xr:uid="{6A4719D1-BB46-4F57-88D5-6B38C7230B28}"/>
    <cellStyle name="Comma 16 2 4" xfId="11391" xr:uid="{701BF297-A7CC-4063-B50B-BC5F53B68F1E}"/>
    <cellStyle name="Comma 16 2 4 2" xfId="40069" xr:uid="{46B83510-E235-482B-A3F3-A124F1B7CFC3}"/>
    <cellStyle name="Comma 16 2 5" xfId="20244" xr:uid="{AF6B9F4D-0362-4097-8E9D-69D0760ECEEE}"/>
    <cellStyle name="Comma 16 2 5 2" xfId="48921" xr:uid="{48991915-A926-475F-B091-17D05DB8F271}"/>
    <cellStyle name="Comma 16 2 6" xfId="30775" xr:uid="{B82E0CEB-5C5E-46AE-A5A0-620FCF28A0A1}"/>
    <cellStyle name="Comma 16 3" xfId="2007" xr:uid="{9B88C5C0-67E4-48E6-9029-86E84A588372}"/>
    <cellStyle name="Comma 16 3 2" xfId="7096" xr:uid="{A5AE2882-813D-4060-B428-0E7B598AAF63}"/>
    <cellStyle name="Comma 16 3 2 2" xfId="35781" xr:uid="{CEC147C9-763F-4DEF-8356-CC6211158697}"/>
    <cellStyle name="Comma 16 3 3" xfId="12808" xr:uid="{0F011E29-EB0D-4F0C-A714-8C5F9EB573B2}"/>
    <cellStyle name="Comma 16 3 3 2" xfId="41486" xr:uid="{EFE4137D-C012-48E4-87FC-35F42419A9B8}"/>
    <cellStyle name="Comma 16 3 4" xfId="21661" xr:uid="{A7CC9711-595E-4CD0-910D-1C0238146F49}"/>
    <cellStyle name="Comma 16 3 4 2" xfId="50338" xr:uid="{BB5864DE-F5AB-47DD-B22A-C3B50605948B}"/>
    <cellStyle name="Comma 16 4" xfId="1535" xr:uid="{CCF4A09E-60C9-444D-98DC-CCF098F4E676}"/>
    <cellStyle name="Comma 16 4 2" xfId="3489" xr:uid="{17A1E77F-097F-41A1-9D90-308DC3BE7597}"/>
    <cellStyle name="Comma 16 4 2 2" xfId="32229" xr:uid="{92689B4F-1B1A-46C5-B438-3FFF48CD19C7}"/>
    <cellStyle name="Comma 16 4 3" xfId="8513" xr:uid="{E3BEE5B5-B347-4E2F-BA1B-5CDFCF43476F}"/>
    <cellStyle name="Comma 16 4 3 2" xfId="37198" xr:uid="{92FF3486-D437-4601-AAB5-ABC26B928DA5}"/>
    <cellStyle name="Comma 16 4 4" xfId="14225" xr:uid="{F530DDAB-B809-4DB4-A77F-7B93B0E95FFE}"/>
    <cellStyle name="Comma 16 4 4 2" xfId="42903" xr:uid="{6E1BE2B2-2FF4-46D7-A331-A81052E47457}"/>
    <cellStyle name="Comma 16 4 5" xfId="23078" xr:uid="{1C4DB8E1-23A0-432F-A50C-4A171E46CEDD}"/>
    <cellStyle name="Comma 16 4 5 2" xfId="51755" xr:uid="{6B9CA42F-DF2C-48C6-93F4-1BACF23F6668}"/>
    <cellStyle name="Comma 16 4 6" xfId="30436" xr:uid="{B2B3AFED-6BC6-4DB8-B576-C6625E83627A}"/>
    <cellStyle name="Comma 16 5" xfId="2051" xr:uid="{C3BA3BFB-D7F5-4FD1-9FF0-A8C0594C2F70}"/>
    <cellStyle name="Comma 16 5 2" xfId="15740" xr:uid="{8D6E87AC-F233-4337-A1CB-A97077694F6F}"/>
    <cellStyle name="Comma 16 5 2 2" xfId="44418" xr:uid="{5D52A573-2A0E-436B-9749-723565A0F43A}"/>
    <cellStyle name="Comma 16 5 3" xfId="24593" xr:uid="{A65B5AB3-1809-4FCC-A1F2-8C5125D3F218}"/>
    <cellStyle name="Comma 16 5 3 2" xfId="53270" xr:uid="{4E08FEC6-CDB3-48CF-BC08-E489C6FAC52B}"/>
    <cellStyle name="Comma 16 6" xfId="2186" xr:uid="{E2EDA1B3-4648-4212-83ED-DE755B5FEC77}"/>
    <cellStyle name="Comma 16 6 2" xfId="17299" xr:uid="{5735274C-650B-4DF1-A15E-0AD1DA8FE86C}"/>
    <cellStyle name="Comma 16 6 2 2" xfId="45977" xr:uid="{E6CB3D37-4571-4C8B-A65C-7355ABD1081D}"/>
    <cellStyle name="Comma 16 6 3" xfId="26152" xr:uid="{70EA08F8-81F8-487E-81C4-D99F6BBB8D35}"/>
    <cellStyle name="Comma 16 6 3 2" xfId="54829" xr:uid="{D8588AF7-DB18-40FC-B35A-59BA8932EC72}"/>
    <cellStyle name="Comma 16 7" xfId="4328" xr:uid="{698C4D9A-D1CB-4546-860B-5FB3344D8177}"/>
    <cellStyle name="Comma 16 7 2" xfId="27745" xr:uid="{102DC6EC-B944-4DB9-BC39-305E0BA2204A}"/>
    <cellStyle name="Comma 16 7 2 2" xfId="56422" xr:uid="{C47CFA69-325C-495C-93AE-DAAA96B7A374}"/>
    <cellStyle name="Comma 16 7 3" xfId="33013" xr:uid="{5F785207-D149-48CF-A26C-5527F2DA9A11}"/>
    <cellStyle name="Comma 16 8" xfId="10040" xr:uid="{B2497CE6-3ED9-41DD-AC12-EA8AB4785612}"/>
    <cellStyle name="Comma 16 8 2" xfId="38718" xr:uid="{EC7B6246-5FEB-4978-9491-85E2FEED7926}"/>
    <cellStyle name="Comma 16 9" xfId="18893" xr:uid="{7B19162A-87BB-4E0A-A4D2-2FB928DCC913}"/>
    <cellStyle name="Comma 16 9 2" xfId="47570" xr:uid="{929CBF33-1722-4D09-A627-9ABFB1D80702}"/>
    <cellStyle name="Comma 17" xfId="139" xr:uid="{176DA361-EEE7-439A-AD19-3AB1D222D67A}"/>
    <cellStyle name="Comma 17 2" xfId="1896" xr:uid="{DCD0C73C-9EE3-4AAD-8869-24CEFD87F0BF}"/>
    <cellStyle name="Comma 17 2 2" xfId="3850" xr:uid="{1BCD4F0C-BEEF-45CA-9C6D-9EC8965334C7}"/>
    <cellStyle name="Comma 17 2 2 2" xfId="32590" xr:uid="{AF667029-997A-4233-BFD1-CBB5AC4B8772}"/>
    <cellStyle name="Comma 17 2 3" xfId="5701" xr:uid="{30669E39-0A43-408E-BF1F-0D596D0ECB9A}"/>
    <cellStyle name="Comma 17 2 3 2" xfId="34386" xr:uid="{F99A3F61-0D9E-428E-B662-08991259F60D}"/>
    <cellStyle name="Comma 17 2 4" xfId="11413" xr:uid="{592F476C-B709-4034-A313-236CE16528DA}"/>
    <cellStyle name="Comma 17 2 4 2" xfId="40091" xr:uid="{51BCEA26-984B-4E50-BE81-6812D5E87C5F}"/>
    <cellStyle name="Comma 17 2 5" xfId="20266" xr:uid="{310429CA-5828-42A2-9922-560F20E23A3C}"/>
    <cellStyle name="Comma 17 2 5 2" xfId="48943" xr:uid="{ECF763AC-3A1F-4A6F-B268-604F1EC162AA}"/>
    <cellStyle name="Comma 17 2 6" xfId="30797" xr:uid="{27EE4737-64BD-4399-926C-71021729D2DA}"/>
    <cellStyle name="Comma 17 3" xfId="2005" xr:uid="{355AB5E0-8360-4417-8FD2-8879B2BEE86A}"/>
    <cellStyle name="Comma 17 3 2" xfId="7118" xr:uid="{50434380-6EA1-4808-9F09-EF8D560C217E}"/>
    <cellStyle name="Comma 17 3 2 2" xfId="35803" xr:uid="{EF504CEF-0D4F-4DC6-80B5-625FB1652745}"/>
    <cellStyle name="Comma 17 3 3" xfId="12830" xr:uid="{45F33328-8F51-488F-86B5-2863CC8B8FA1}"/>
    <cellStyle name="Comma 17 3 3 2" xfId="41508" xr:uid="{5C506D0D-26EF-4C72-B87B-8F46091D523D}"/>
    <cellStyle name="Comma 17 3 4" xfId="21683" xr:uid="{3366B0D1-FE66-4E9F-98F1-CC725F08FAAC}"/>
    <cellStyle name="Comma 17 3 4 2" xfId="50360" xr:uid="{F61B3DE2-F996-484C-92C2-865579BA7F6B}"/>
    <cellStyle name="Comma 17 4" xfId="1557" xr:uid="{FB6B2887-C76A-4428-9BFC-B909634199F8}"/>
    <cellStyle name="Comma 17 4 2" xfId="3511" xr:uid="{449AB953-A29A-4975-9D7C-17383BF7743D}"/>
    <cellStyle name="Comma 17 4 2 2" xfId="32251" xr:uid="{0371EC59-C0FF-4A2D-A9AF-2D3EC02DE409}"/>
    <cellStyle name="Comma 17 4 3" xfId="8535" xr:uid="{7C41BF66-DFA7-431B-A491-673B624C6B06}"/>
    <cellStyle name="Comma 17 4 3 2" xfId="37220" xr:uid="{8997B4A8-1455-4767-B6A7-6127EB007CFA}"/>
    <cellStyle name="Comma 17 4 4" xfId="14247" xr:uid="{71206459-E301-4AA8-AF1A-AE2BB8A82442}"/>
    <cellStyle name="Comma 17 4 4 2" xfId="42925" xr:uid="{11C89EF8-2AA6-4FB7-97AD-7CDFEB8148A8}"/>
    <cellStyle name="Comma 17 4 5" xfId="23100" xr:uid="{C5EF53CB-F92F-4DBF-9B24-26817535D175}"/>
    <cellStyle name="Comma 17 4 5 2" xfId="51777" xr:uid="{5DF41B3A-8050-4154-8366-B1F6B8F9D744}"/>
    <cellStyle name="Comma 17 4 6" xfId="30458" xr:uid="{4B44C69C-1CD1-4FBD-A902-555EC289B0BB}"/>
    <cellStyle name="Comma 17 5" xfId="2054" xr:uid="{6F9C3678-ACF3-4A90-A93D-2C148F17DCF4}"/>
    <cellStyle name="Comma 17 5 2" xfId="15762" xr:uid="{173140E9-30C0-463E-AEED-8E7C6A8F5B1D}"/>
    <cellStyle name="Comma 17 5 2 2" xfId="44440" xr:uid="{3D32A410-79DB-4296-B40A-C86B5FC78A36}"/>
    <cellStyle name="Comma 17 5 3" xfId="24615" xr:uid="{6404469E-98AC-40C0-8605-D0AFC5AB9162}"/>
    <cellStyle name="Comma 17 5 3 2" xfId="53292" xr:uid="{25AA060E-7B4F-4D63-958C-C3E179AA9F1C}"/>
    <cellStyle name="Comma 17 6" xfId="2184" xr:uid="{63FA7DBB-1D34-4EEE-8622-26ACC32BEC42}"/>
    <cellStyle name="Comma 17 6 2" xfId="17321" xr:uid="{20DFCC34-011D-44C1-A92B-88714F190F0D}"/>
    <cellStyle name="Comma 17 6 2 2" xfId="45999" xr:uid="{9490F341-2581-4831-AFC9-5007BBA2D834}"/>
    <cellStyle name="Comma 17 6 3" xfId="26174" xr:uid="{8659EA42-AA2F-4368-8B9C-24D988A4DB48}"/>
    <cellStyle name="Comma 17 6 3 2" xfId="54851" xr:uid="{14CB8E99-F0D5-41C6-B516-07B480DFCFFF}"/>
    <cellStyle name="Comma 17 7" xfId="4350" xr:uid="{7B454DA5-66D4-4812-864A-A454F1F20ADA}"/>
    <cellStyle name="Comma 17 7 2" xfId="27767" xr:uid="{51D686C4-E221-4E37-850A-85CAD2DD9BDC}"/>
    <cellStyle name="Comma 17 7 2 2" xfId="56444" xr:uid="{DA8964A6-EDAF-45D0-8F4F-60B2EAAAD39A}"/>
    <cellStyle name="Comma 17 7 3" xfId="33035" xr:uid="{567DE1B1-B151-48F0-A5A2-4D38D801FBAC}"/>
    <cellStyle name="Comma 17 8" xfId="10062" xr:uid="{8AFE4FC9-6FC0-435B-86EB-EBA4B86ACB1F}"/>
    <cellStyle name="Comma 17 8 2" xfId="38740" xr:uid="{CE095A84-CFBC-4579-804C-47056307FD40}"/>
    <cellStyle name="Comma 17 9" xfId="18915" xr:uid="{CD41E8D0-EC42-442E-9236-140828A1DA17}"/>
    <cellStyle name="Comma 17 9 2" xfId="47592" xr:uid="{A6057A4C-B4A6-450D-A83F-B5EC2CA9C41B}"/>
    <cellStyle name="Comma 18" xfId="1918" xr:uid="{C408E43C-6549-42D0-A93F-A86345971946}"/>
    <cellStyle name="Comma 18 10" xfId="30819" xr:uid="{9297DEDE-B5BB-468B-95E0-43214CBB0D05}"/>
    <cellStyle name="Comma 18 2" xfId="2055" xr:uid="{64531F49-C3AF-46C7-8E6D-62B62B520CD0}"/>
    <cellStyle name="Comma 18 2 2" xfId="4005" xr:uid="{F0FC2D35-C079-4113-97BC-3CFF0C37E00E}"/>
    <cellStyle name="Comma 18 2 3" xfId="5723" xr:uid="{5828441B-F5F0-4D68-B008-9474580F296C}"/>
    <cellStyle name="Comma 18 2 3 2" xfId="34408" xr:uid="{A698B866-98A3-4354-A2A5-B68BD6701624}"/>
    <cellStyle name="Comma 18 2 4" xfId="11435" xr:uid="{5D9C347E-4735-44B6-AC5C-964B76CD4FA5}"/>
    <cellStyle name="Comma 18 2 4 2" xfId="40113" xr:uid="{8B983CE2-FD31-4FF1-8513-F48DC175462B}"/>
    <cellStyle name="Comma 18 2 5" xfId="20288" xr:uid="{DAE163A2-A36D-45D0-B8A0-6E6C7F91BBA9}"/>
    <cellStyle name="Comma 18 2 5 2" xfId="48965" xr:uid="{ED6F9166-B7CA-4F70-938E-3FA3F253E577}"/>
    <cellStyle name="Comma 18 3" xfId="3872" xr:uid="{93903E17-5711-4949-8984-3B4E54679960}"/>
    <cellStyle name="Comma 18 3 2" xfId="7140" xr:uid="{938E468E-CDC6-44D6-BBE0-B50BFBA96442}"/>
    <cellStyle name="Comma 18 3 2 2" xfId="35825" xr:uid="{D81D4AB4-1F1E-4ACD-9F67-9088A23C895C}"/>
    <cellStyle name="Comma 18 3 3" xfId="12852" xr:uid="{0D6EB19B-8A27-4997-AF54-0ED7C087A81C}"/>
    <cellStyle name="Comma 18 3 3 2" xfId="41530" xr:uid="{61373605-EC2C-4F1D-8038-45DC6660B672}"/>
    <cellStyle name="Comma 18 3 4" xfId="21705" xr:uid="{3BB2543C-A170-4B43-9340-373C6C8C64C5}"/>
    <cellStyle name="Comma 18 3 4 2" xfId="50382" xr:uid="{074D8E61-6AB0-416B-8AD0-EEEE8E055EF4}"/>
    <cellStyle name="Comma 18 3 5" xfId="32612" xr:uid="{2947845E-45F0-4344-A263-AEEFE3AA1A5C}"/>
    <cellStyle name="Comma 18 4" xfId="8557" xr:uid="{B95ADB07-717F-4C28-96A2-85D67384B6AB}"/>
    <cellStyle name="Comma 18 4 2" xfId="14269" xr:uid="{B2C52206-3414-47C8-BCAA-214B5EF94FD2}"/>
    <cellStyle name="Comma 18 4 2 2" xfId="42947" xr:uid="{1BEE5969-0FDF-4089-AF7B-BE4BBD3E7701}"/>
    <cellStyle name="Comma 18 4 3" xfId="23122" xr:uid="{FAACED23-6F16-4F07-89F2-230691766A18}"/>
    <cellStyle name="Comma 18 4 3 2" xfId="51799" xr:uid="{FF0E7B5E-30A1-4EC2-BA27-C09F7F3D59AA}"/>
    <cellStyle name="Comma 18 4 4" xfId="37242" xr:uid="{F2D358F1-F461-47D1-8D7F-127FC1023BCD}"/>
    <cellStyle name="Comma 18 5" xfId="4372" xr:uid="{48EED38C-FA40-4B27-BA7D-AADB332FAAAF}"/>
    <cellStyle name="Comma 18 5 2" xfId="15784" xr:uid="{6ADEE40B-1886-4942-97DF-F12EDB89BD8B}"/>
    <cellStyle name="Comma 18 5 2 2" xfId="44462" xr:uid="{7F520AFA-DD5C-4B4C-9A02-684197545B41}"/>
    <cellStyle name="Comma 18 5 3" xfId="24637" xr:uid="{CDFBBF57-FB85-499F-A3A6-05F7D595CC09}"/>
    <cellStyle name="Comma 18 5 3 2" xfId="53314" xr:uid="{EE2882FE-1573-4F6A-A926-3D186B9B45F8}"/>
    <cellStyle name="Comma 18 5 4" xfId="33057" xr:uid="{B298CF4E-AEED-43D2-A85F-2750F87635E2}"/>
    <cellStyle name="Comma 18 6" xfId="17343" xr:uid="{C09EA4C3-8468-4A42-B7CE-CF4206166AEE}"/>
    <cellStyle name="Comma 18 6 2" xfId="26196" xr:uid="{566D2042-8406-47F6-A2AB-D165664726D4}"/>
    <cellStyle name="Comma 18 6 2 2" xfId="54873" xr:uid="{8AAC526F-94DD-4883-ACCD-72783570BA92}"/>
    <cellStyle name="Comma 18 6 3" xfId="46021" xr:uid="{9664D194-B8E0-4179-85AB-D64A4CB7A50F}"/>
    <cellStyle name="Comma 18 7" xfId="10084" xr:uid="{B3267E05-59FF-4D69-8A4A-27627DDEEEBD}"/>
    <cellStyle name="Comma 18 7 2" xfId="27789" xr:uid="{8A074D6D-9786-48B8-8A9C-6C219FBD96ED}"/>
    <cellStyle name="Comma 18 7 2 2" xfId="56466" xr:uid="{0E8C55C4-62C2-4971-A4F9-1A7270F5DDDC}"/>
    <cellStyle name="Comma 18 7 3" xfId="38762" xr:uid="{09DECB1E-6B4B-4DEC-B19E-E8767AA437A6}"/>
    <cellStyle name="Comma 18 8" xfId="18937" xr:uid="{C8E3212F-2D67-4CB1-B55A-36377662F4BD}"/>
    <cellStyle name="Comma 18 8 2" xfId="47614" xr:uid="{987B85EE-288C-4346-BFF6-B6D21318BB48}"/>
    <cellStyle name="Comma 18 9" xfId="29135" xr:uid="{CA13B7AD-EFBA-4DB5-839A-D236B0DD7037}"/>
    <cellStyle name="Comma 19" xfId="1940" xr:uid="{56BAFA44-70DF-4DF3-823B-FBBC6ABF6506}"/>
    <cellStyle name="Comma 19 10" xfId="30841" xr:uid="{904554D5-9A85-4BD5-8316-5A6900296A6A}"/>
    <cellStyle name="Comma 19 2" xfId="2056" xr:uid="{29CA5D12-5686-4BB0-B8FF-80B5A7FD353B}"/>
    <cellStyle name="Comma 19 2 2" xfId="5745" xr:uid="{5C314F5D-CBF7-4876-B18D-44D34F4514EF}"/>
    <cellStyle name="Comma 19 2 2 2" xfId="34430" xr:uid="{5F422DE1-0FC8-4C0D-9895-4980E31A220C}"/>
    <cellStyle name="Comma 19 2 3" xfId="11457" xr:uid="{215A5F58-F927-4357-98D2-7D894F6C2355}"/>
    <cellStyle name="Comma 19 2 3 2" xfId="40135" xr:uid="{213A095C-B765-46EB-8567-3FD6CCBA2ABB}"/>
    <cellStyle name="Comma 19 2 4" xfId="20310" xr:uid="{3E8E872B-5BC8-490A-98BB-3D0125427AE9}"/>
    <cellStyle name="Comma 19 2 4 2" xfId="48987" xr:uid="{68E77A4B-C4FA-4562-99BA-EAA0E606582F}"/>
    <cellStyle name="Comma 19 3" xfId="3894" xr:uid="{2B1967FF-CB54-4182-A68C-EBC0A0F0721F}"/>
    <cellStyle name="Comma 19 3 2" xfId="7162" xr:uid="{9D824A88-4851-441C-9A3F-68381170105B}"/>
    <cellStyle name="Comma 19 3 2 2" xfId="35847" xr:uid="{A9CD4457-3300-4410-BE81-062A65815CFD}"/>
    <cellStyle name="Comma 19 3 3" xfId="12874" xr:uid="{D26094DC-E3DB-4BC5-9E25-81DD578E00A8}"/>
    <cellStyle name="Comma 19 3 3 2" xfId="41552" xr:uid="{4688AFCF-570E-46A3-8EA3-4EF9BD5D3508}"/>
    <cellStyle name="Comma 19 3 4" xfId="21727" xr:uid="{E3228294-0FD2-4C0B-996F-7146E6937E71}"/>
    <cellStyle name="Comma 19 3 4 2" xfId="50404" xr:uid="{2789F557-DAB5-4662-AD33-1679C9BEE24D}"/>
    <cellStyle name="Comma 19 3 5" xfId="32634" xr:uid="{024D4993-F1E9-4C86-AE0D-FCBAD46B0371}"/>
    <cellStyle name="Comma 19 4" xfId="8579" xr:uid="{E444323C-252F-42A0-964C-6F80DE35110A}"/>
    <cellStyle name="Comma 19 4 2" xfId="14291" xr:uid="{8B256EE2-5E5C-4501-874B-B020E7CFBAC4}"/>
    <cellStyle name="Comma 19 4 2 2" xfId="42969" xr:uid="{945321D9-7EAB-43F5-9158-9980598C3B42}"/>
    <cellStyle name="Comma 19 4 3" xfId="23144" xr:uid="{5917121F-F7D6-42A3-8E3A-B2DD25A04B33}"/>
    <cellStyle name="Comma 19 4 3 2" xfId="51821" xr:uid="{2A4FB0C8-030E-4EE2-8329-2D28F1CBFC95}"/>
    <cellStyle name="Comma 19 4 4" xfId="37264" xr:uid="{E87691D3-C677-4B9A-B346-418EAD387B43}"/>
    <cellStyle name="Comma 19 5" xfId="4394" xr:uid="{8319B89F-7F46-450B-8E0D-DF2F22F77266}"/>
    <cellStyle name="Comma 19 5 2" xfId="15806" xr:uid="{4A171857-85C5-4E8C-8EE7-5A31DA09EB55}"/>
    <cellStyle name="Comma 19 5 2 2" xfId="44484" xr:uid="{3CA09F85-0478-4C49-B380-3C7086A2049A}"/>
    <cellStyle name="Comma 19 5 3" xfId="24659" xr:uid="{7AD75443-905E-4EBD-8014-B2397F3D18B2}"/>
    <cellStyle name="Comma 19 5 3 2" xfId="53336" xr:uid="{6DF7313B-BB7E-4195-BCAD-C4E320F23B8B}"/>
    <cellStyle name="Comma 19 5 4" xfId="33079" xr:uid="{0B3CDAA4-F191-4A9F-B37C-656946D6EB42}"/>
    <cellStyle name="Comma 19 6" xfId="17365" xr:uid="{E17F73D0-4AEB-4D19-A779-7C0E10489A2B}"/>
    <cellStyle name="Comma 19 6 2" xfId="26218" xr:uid="{0BBC1F5A-F5F9-45EF-9FDF-E6D53709D698}"/>
    <cellStyle name="Comma 19 6 2 2" xfId="54895" xr:uid="{260FAD94-A545-4483-B774-D289A484A16B}"/>
    <cellStyle name="Comma 19 6 3" xfId="46043" xr:uid="{7398CC19-3004-4288-9AA1-973205CEA076}"/>
    <cellStyle name="Comma 19 7" xfId="10106" xr:uid="{09216D38-A1A2-4486-B1F6-2EBE94CD593B}"/>
    <cellStyle name="Comma 19 7 2" xfId="27811" xr:uid="{208B8482-D960-4A33-B79F-7C749EF4CDA0}"/>
    <cellStyle name="Comma 19 7 2 2" xfId="56488" xr:uid="{D07FB0C7-DC2E-49D0-BA9F-82E1181ACFCA}"/>
    <cellStyle name="Comma 19 7 3" xfId="38784" xr:uid="{297C1CC6-A89D-431C-9C8B-04C33556A59E}"/>
    <cellStyle name="Comma 19 8" xfId="18959" xr:uid="{60937A31-EE20-4B32-9C00-1F2E3B11B0CA}"/>
    <cellStyle name="Comma 19 8 2" xfId="47636" xr:uid="{B32EA12B-F4A1-4A1E-9C37-00BB75C2C5B3}"/>
    <cellStyle name="Comma 19 9" xfId="29136" xr:uid="{D5A279DD-2876-4044-BC8E-BE4BDF9922F2}"/>
    <cellStyle name="Comma 2" xfId="8" xr:uid="{C9D6E355-D48B-49AD-A89F-2E615B53B934}"/>
    <cellStyle name="Comma 2 10" xfId="858" xr:uid="{141AD0CC-C765-4F25-B4A8-4B9F20832308}"/>
    <cellStyle name="Comma 2 10 2" xfId="1131" xr:uid="{E826381A-C22E-4B70-BE27-FEBA18A265EF}"/>
    <cellStyle name="Comma 2 10 2 2" xfId="3085" xr:uid="{0ADDA9E2-7FDC-4A4B-95EC-5F8DC5FA2E6E}"/>
    <cellStyle name="Comma 2 10 2 2 2" xfId="31825" xr:uid="{3E65C93F-4B3A-4E4A-AD63-ADEA20160834}"/>
    <cellStyle name="Comma 2 10 2 3" xfId="5570" xr:uid="{F59FD30F-26BF-42E6-B776-C269A16D3ECD}"/>
    <cellStyle name="Comma 2 10 2 3 2" xfId="34255" xr:uid="{521216C6-90AE-49CD-9E85-009727C1CBF9}"/>
    <cellStyle name="Comma 2 10 2 4" xfId="11282" xr:uid="{7AD91E9D-EB37-432F-9947-445875515E65}"/>
    <cellStyle name="Comma 2 10 2 4 2" xfId="39960" xr:uid="{257F9E63-8883-4A6D-B5A3-0AAAC6C8A348}"/>
    <cellStyle name="Comma 2 10 2 5" xfId="20135" xr:uid="{2D43BABF-683E-4DFA-B325-2D859040A622}"/>
    <cellStyle name="Comma 2 10 2 5 2" xfId="48812" xr:uid="{8574B1D3-FFFA-463E-A16D-268D9B02B8EC}"/>
    <cellStyle name="Comma 2 10 2 6" xfId="30032" xr:uid="{048ED3AB-5611-4B2E-BE24-70FF2A5E2704}"/>
    <cellStyle name="Comma 2 10 3" xfId="1426" xr:uid="{7F599E17-EA7F-44A7-B001-2053D51E2DFD}"/>
    <cellStyle name="Comma 2 10 3 2" xfId="3380" xr:uid="{6E767C08-A87E-4CA1-8428-277A21DCB2D9}"/>
    <cellStyle name="Comma 2 10 3 2 2" xfId="32120" xr:uid="{953FFDAF-04BC-4C95-8DAF-42F63B84AD27}"/>
    <cellStyle name="Comma 2 10 3 3" xfId="6987" xr:uid="{F269F40D-AFCF-47CC-BD67-DD956DC338B0}"/>
    <cellStyle name="Comma 2 10 3 3 2" xfId="35672" xr:uid="{031FEA9B-3251-4643-97A7-4EBF9EE173D3}"/>
    <cellStyle name="Comma 2 10 3 4" xfId="12699" xr:uid="{8B76AFCA-204D-4B4B-82FB-C2064691051B}"/>
    <cellStyle name="Comma 2 10 3 4 2" xfId="41377" xr:uid="{AB580748-0830-44DB-8393-A5640894326E}"/>
    <cellStyle name="Comma 2 10 3 5" xfId="21552" xr:uid="{231B1F5A-362D-495D-9E95-E45063B69AAA}"/>
    <cellStyle name="Comma 2 10 3 5 2" xfId="50229" xr:uid="{AEDDFD26-BD63-4645-BB4A-2FF59EDD78C2}"/>
    <cellStyle name="Comma 2 10 3 6" xfId="30327" xr:uid="{EBE58217-0A6F-4EBA-A37D-225FE8CBD01A}"/>
    <cellStyle name="Comma 2 10 4" xfId="1765" xr:uid="{8B7F12FA-3467-40A8-891E-C965C2454BEB}"/>
    <cellStyle name="Comma 2 10 4 2" xfId="3719" xr:uid="{71474224-9A39-4500-83E3-C49B0A90EA4A}"/>
    <cellStyle name="Comma 2 10 4 2 2" xfId="32459" xr:uid="{F370815B-C05C-41BE-9104-65670E00A016}"/>
    <cellStyle name="Comma 2 10 4 3" xfId="8404" xr:uid="{4259405B-FA07-47D3-9807-7C7B6DF8A02E}"/>
    <cellStyle name="Comma 2 10 4 3 2" xfId="37089" xr:uid="{33500C2F-4234-4AC6-95C7-B48F3CF23076}"/>
    <cellStyle name="Comma 2 10 4 4" xfId="14116" xr:uid="{185CA6F8-EA03-46E1-95A6-BA02767DB70A}"/>
    <cellStyle name="Comma 2 10 4 4 2" xfId="42794" xr:uid="{8E9EAF1A-BB26-4AC9-A0DE-A16050E40251}"/>
    <cellStyle name="Comma 2 10 4 5" xfId="22969" xr:uid="{1037456E-B31B-41A4-8745-0DFA4E59E784}"/>
    <cellStyle name="Comma 2 10 4 5 2" xfId="51646" xr:uid="{F7D7C46A-606D-4583-9568-9D1122755A8F}"/>
    <cellStyle name="Comma 2 10 4 6" xfId="30666" xr:uid="{EF4B3AFD-D603-481E-836F-7F44A62E3C1C}"/>
    <cellStyle name="Comma 2 10 5" xfId="2812" xr:uid="{F882CB3B-9508-4BC1-974C-260CE700E3AF}"/>
    <cellStyle name="Comma 2 10 5 2" xfId="15631" xr:uid="{C0574C84-C0F4-435D-A2DE-A9EB7179150B}"/>
    <cellStyle name="Comma 2 10 5 2 2" xfId="44309" xr:uid="{0B7E82C7-2A5E-448F-8FE7-18D88E8C9C5D}"/>
    <cellStyle name="Comma 2 10 5 3" xfId="24484" xr:uid="{22D7F993-22BC-424D-A6C5-3CC37F5E9F78}"/>
    <cellStyle name="Comma 2 10 5 3 2" xfId="53161" xr:uid="{6572EA3A-6447-43FE-923E-2040641C3024}"/>
    <cellStyle name="Comma 2 10 5 4" xfId="31552" xr:uid="{4E55E9C3-D5BB-4440-AA47-1011D73DB2B5}"/>
    <cellStyle name="Comma 2 10 6" xfId="4219" xr:uid="{578CBDEB-B23F-4418-A6B6-8B48DBF7CE9F}"/>
    <cellStyle name="Comma 2 10 6 2" xfId="17190" xr:uid="{F72DE6C5-C0E1-4AE6-9D0E-9C4CD757797D}"/>
    <cellStyle name="Comma 2 10 6 2 2" xfId="45868" xr:uid="{40985878-074F-4347-9862-88980285899D}"/>
    <cellStyle name="Comma 2 10 6 3" xfId="26043" xr:uid="{00701EDD-E3FF-4E9D-9E92-16CCF5F57EE7}"/>
    <cellStyle name="Comma 2 10 6 3 2" xfId="54720" xr:uid="{7A34E38D-D37A-492A-8AB8-7F840E8AB0C7}"/>
    <cellStyle name="Comma 2 10 6 4" xfId="32904" xr:uid="{68E25F8A-76E9-44BF-987E-1671CCE2BCAB}"/>
    <cellStyle name="Comma 2 10 7" xfId="9931" xr:uid="{A8442829-3A1C-47F2-88E0-49D305DB656D}"/>
    <cellStyle name="Comma 2 10 7 2" xfId="27636" xr:uid="{67995590-E45E-48CB-8F90-416CA1BFCB49}"/>
    <cellStyle name="Comma 2 10 7 2 2" xfId="56313" xr:uid="{53753B4F-3B59-4292-BCD8-9EB040D2AB2B}"/>
    <cellStyle name="Comma 2 10 7 3" xfId="38609" xr:uid="{27632DC5-FF0D-485D-9387-8E212C590463}"/>
    <cellStyle name="Comma 2 10 8" xfId="18784" xr:uid="{AE3C6D1C-7712-4CFA-A626-6B12B247380E}"/>
    <cellStyle name="Comma 2 10 8 2" xfId="47461" xr:uid="{5109F272-FD8F-4672-9E40-5EA6F47A6AA2}"/>
    <cellStyle name="Comma 2 10 9" xfId="29759" xr:uid="{9978BFCA-594F-4358-92F8-E6DB90336876}"/>
    <cellStyle name="Comma 2 11" xfId="880" xr:uid="{958F71C6-63AA-4A09-8DE0-72008BD0DADB}"/>
    <cellStyle name="Comma 2 11 2" xfId="1153" xr:uid="{A5D07D1F-EBD3-426A-BB68-565E8B67E225}"/>
    <cellStyle name="Comma 2 11 2 2" xfId="3107" xr:uid="{BB354BBE-AB99-4E3A-93F1-301D15DD6CB4}"/>
    <cellStyle name="Comma 2 11 2 2 2" xfId="31847" xr:uid="{85646166-C7D9-4C42-98C5-B76688B1A68C}"/>
    <cellStyle name="Comma 2 11 2 3" xfId="5592" xr:uid="{71014071-B591-46FD-AD45-5FBA887E02B7}"/>
    <cellStyle name="Comma 2 11 2 3 2" xfId="34277" xr:uid="{23DCB57D-2DC1-493A-958C-3B7B58C70E82}"/>
    <cellStyle name="Comma 2 11 2 4" xfId="11304" xr:uid="{63D75EEA-188D-4033-A8EA-9F9900D7609C}"/>
    <cellStyle name="Comma 2 11 2 4 2" xfId="39982" xr:uid="{099CF073-FA27-4454-9EEA-D91F9222057A}"/>
    <cellStyle name="Comma 2 11 2 5" xfId="20157" xr:uid="{93188DEF-A1D1-4754-BA9C-09C26ADE2C60}"/>
    <cellStyle name="Comma 2 11 2 5 2" xfId="48834" xr:uid="{663F55E9-2C37-43EE-86A0-3AC1BC815F7A}"/>
    <cellStyle name="Comma 2 11 2 6" xfId="30054" xr:uid="{CDB97ECB-754F-4B80-A8CB-8340381919CE}"/>
    <cellStyle name="Comma 2 11 3" xfId="1448" xr:uid="{147DBF15-913F-45A1-90DC-6146BEDC86E8}"/>
    <cellStyle name="Comma 2 11 3 2" xfId="3402" xr:uid="{790A92F5-8C83-4B46-9427-31EE5A1754BA}"/>
    <cellStyle name="Comma 2 11 3 2 2" xfId="32142" xr:uid="{0A27EBFD-13CC-4CA0-8033-B6CD521BEE7B}"/>
    <cellStyle name="Comma 2 11 3 3" xfId="7009" xr:uid="{2D6B90CD-CE37-4256-A3E1-7324CC668A61}"/>
    <cellStyle name="Comma 2 11 3 3 2" xfId="35694" xr:uid="{DEB3ABEC-886B-46CE-A390-E76F3E7B63D9}"/>
    <cellStyle name="Comma 2 11 3 4" xfId="12721" xr:uid="{10ACF267-AD64-4EC8-BA48-43464E002E53}"/>
    <cellStyle name="Comma 2 11 3 4 2" xfId="41399" xr:uid="{80BFB1E5-19B5-4EDD-BCC8-EDDE7D9E500F}"/>
    <cellStyle name="Comma 2 11 3 5" xfId="21574" xr:uid="{5B05AE08-3AFB-4664-A1A1-E3BB95CB0E53}"/>
    <cellStyle name="Comma 2 11 3 5 2" xfId="50251" xr:uid="{AD35E979-D63C-459E-9C15-19A7EBE0A335}"/>
    <cellStyle name="Comma 2 11 3 6" xfId="30349" xr:uid="{66A0DC9C-87B8-49B4-B4F8-0DE027319E4D}"/>
    <cellStyle name="Comma 2 11 4" xfId="1787" xr:uid="{47BD7522-7ABD-4AE4-84A9-F9FD35CD02A4}"/>
    <cellStyle name="Comma 2 11 4 2" xfId="3741" xr:uid="{4EA33BC0-0E16-49F1-BDDF-C31429924434}"/>
    <cellStyle name="Comma 2 11 4 2 2" xfId="32481" xr:uid="{D2CBB9C8-59C2-4A2C-8506-9776E5897EC6}"/>
    <cellStyle name="Comma 2 11 4 3" xfId="8426" xr:uid="{DF5E1D5A-8A0F-40E7-9C33-5C25A3F1DCB3}"/>
    <cellStyle name="Comma 2 11 4 3 2" xfId="37111" xr:uid="{EEE8AC84-B5E5-4802-8C91-B0460ECD532D}"/>
    <cellStyle name="Comma 2 11 4 4" xfId="14138" xr:uid="{9AC6353A-FB56-4238-9F9B-04730B202705}"/>
    <cellStyle name="Comma 2 11 4 4 2" xfId="42816" xr:uid="{4C90DDE1-3F02-462F-A6F2-AA64D8406FAF}"/>
    <cellStyle name="Comma 2 11 4 5" xfId="22991" xr:uid="{D0A0CBA0-0971-4643-98EB-E3D36804B94B}"/>
    <cellStyle name="Comma 2 11 4 5 2" xfId="51668" xr:uid="{FD4A006B-DB20-41A9-9CC6-887FD3F5A303}"/>
    <cellStyle name="Comma 2 11 4 6" xfId="30688" xr:uid="{185C90E1-F72E-413B-899E-58E5B348B54C}"/>
    <cellStyle name="Comma 2 11 5" xfId="2834" xr:uid="{0BC3092B-0F01-42B0-9A58-405276251AD7}"/>
    <cellStyle name="Comma 2 11 5 2" xfId="15653" xr:uid="{42CC2EC6-042A-4D78-8839-F142CDD488B2}"/>
    <cellStyle name="Comma 2 11 5 2 2" xfId="44331" xr:uid="{E782692C-FE37-4BC1-8EA1-F44FFD0B1806}"/>
    <cellStyle name="Comma 2 11 5 3" xfId="24506" xr:uid="{D6195F4A-D20E-4E17-A4AB-1DDA1906CB14}"/>
    <cellStyle name="Comma 2 11 5 3 2" xfId="53183" xr:uid="{5A4660CD-6E49-48E9-AD03-E817D09215FC}"/>
    <cellStyle name="Comma 2 11 5 4" xfId="31574" xr:uid="{84A15991-1D41-4AF1-B251-1530D89D6C0D}"/>
    <cellStyle name="Comma 2 11 6" xfId="4241" xr:uid="{A22BBFFE-64EE-4FA2-B3CA-7BE80F9B1A4E}"/>
    <cellStyle name="Comma 2 11 6 2" xfId="17212" xr:uid="{384128BD-18DB-4510-8102-31B4FE0F7485}"/>
    <cellStyle name="Comma 2 11 6 2 2" xfId="45890" xr:uid="{236A6D9A-8EDA-48FA-9F79-30C8F0D8BDA5}"/>
    <cellStyle name="Comma 2 11 6 3" xfId="26065" xr:uid="{53AD09E9-6967-4CA0-85F5-1FB3274A3B3A}"/>
    <cellStyle name="Comma 2 11 6 3 2" xfId="54742" xr:uid="{F4348B2C-FC2D-42FA-B9CC-CED6C5880C3A}"/>
    <cellStyle name="Comma 2 11 6 4" xfId="32926" xr:uid="{FD09A1FA-F466-4417-9FDD-8752304E83D6}"/>
    <cellStyle name="Comma 2 11 7" xfId="9953" xr:uid="{C1A94B48-A19B-4942-9A67-58D42ED121FE}"/>
    <cellStyle name="Comma 2 11 7 2" xfId="27658" xr:uid="{48A6F5C9-C887-41AF-A4A1-A6E9CE76E284}"/>
    <cellStyle name="Comma 2 11 7 2 2" xfId="56335" xr:uid="{9D0F1898-FEB6-4E9C-B047-56655228FB55}"/>
    <cellStyle name="Comma 2 11 7 3" xfId="38631" xr:uid="{DD74541B-C233-4556-94B6-FB47ED73BE38}"/>
    <cellStyle name="Comma 2 11 8" xfId="18806" xr:uid="{C081091F-E2BD-4A63-9FD1-C48787E3D68F}"/>
    <cellStyle name="Comma 2 11 8 2" xfId="47483" xr:uid="{96DF6DF5-B806-4E4F-9DEF-A034084A272D}"/>
    <cellStyle name="Comma 2 11 9" xfId="29781" xr:uid="{501FE49E-7FFC-4756-9439-700A0AED8B95}"/>
    <cellStyle name="Comma 2 12" xfId="902" xr:uid="{36D280AD-E7D9-49A1-BEC9-1755CA787337}"/>
    <cellStyle name="Comma 2 12 2" xfId="1175" xr:uid="{89BCE434-2BA0-40E9-B8C8-0395A386698F}"/>
    <cellStyle name="Comma 2 12 2 2" xfId="3129" xr:uid="{D7153F97-8C1B-43AE-9F3C-156935D797D0}"/>
    <cellStyle name="Comma 2 12 2 2 2" xfId="31869" xr:uid="{0868D4B0-BD94-4F51-90A4-9E88B5751DE5}"/>
    <cellStyle name="Comma 2 12 2 3" xfId="5614" xr:uid="{D24B83EA-8510-461E-84DC-53B5CBCF006A}"/>
    <cellStyle name="Comma 2 12 2 3 2" xfId="34299" xr:uid="{BA2430E2-8EFD-4182-A7FC-359842066D94}"/>
    <cellStyle name="Comma 2 12 2 4" xfId="11326" xr:uid="{55A539A1-1120-4ED3-8875-F5C0DEEEBB41}"/>
    <cellStyle name="Comma 2 12 2 4 2" xfId="40004" xr:uid="{71302A2E-A047-4594-BAAB-D09F1033A3A4}"/>
    <cellStyle name="Comma 2 12 2 5" xfId="20179" xr:uid="{1AB05B04-635C-4FAD-9D3C-85AEAC007F61}"/>
    <cellStyle name="Comma 2 12 2 5 2" xfId="48856" xr:uid="{EAE70645-32F2-45AD-BD1C-79B6789F81A9}"/>
    <cellStyle name="Comma 2 12 2 6" xfId="30076" xr:uid="{1CB0D66B-EDD3-41CF-A0D9-5F78D2DDFC16}"/>
    <cellStyle name="Comma 2 12 3" xfId="1470" xr:uid="{54664088-72CE-4CD5-883C-6E394187C5B8}"/>
    <cellStyle name="Comma 2 12 3 2" xfId="3424" xr:uid="{8DA0164F-27DC-4FD2-A165-FF8F43F872EF}"/>
    <cellStyle name="Comma 2 12 3 2 2" xfId="32164" xr:uid="{4EDC5B7E-5DBF-407E-B300-2B344413FFC2}"/>
    <cellStyle name="Comma 2 12 3 3" xfId="7031" xr:uid="{85BC3921-60DC-44AA-B669-766DAE110AC7}"/>
    <cellStyle name="Comma 2 12 3 3 2" xfId="35716" xr:uid="{85074030-5037-429A-801E-9EC002D1EF44}"/>
    <cellStyle name="Comma 2 12 3 4" xfId="12743" xr:uid="{802A8C24-8F93-484C-AC0D-2553FE6B5511}"/>
    <cellStyle name="Comma 2 12 3 4 2" xfId="41421" xr:uid="{AB3A5FE3-CA00-4C12-9A7C-55727B50CB65}"/>
    <cellStyle name="Comma 2 12 3 5" xfId="21596" xr:uid="{EE3922EC-15CF-42B5-9328-95907EC0A1C2}"/>
    <cellStyle name="Comma 2 12 3 5 2" xfId="50273" xr:uid="{64B5A3E4-EAC4-4B18-9735-8655CB4D1BA8}"/>
    <cellStyle name="Comma 2 12 3 6" xfId="30371" xr:uid="{D0B1AEFC-7758-456D-AB64-69DF43635AED}"/>
    <cellStyle name="Comma 2 12 4" xfId="1809" xr:uid="{56DC8D90-0E7E-4370-B98F-A648BA50F068}"/>
    <cellStyle name="Comma 2 12 4 2" xfId="3763" xr:uid="{C7AE5DB3-04FF-4D48-8EFE-1438F2F30EA8}"/>
    <cellStyle name="Comma 2 12 4 2 2" xfId="32503" xr:uid="{083633FC-8D69-49A1-B71A-8FC103C746A7}"/>
    <cellStyle name="Comma 2 12 4 3" xfId="8448" xr:uid="{E15D48F4-4C0C-4123-BD0F-CFE5B4D9499E}"/>
    <cellStyle name="Comma 2 12 4 3 2" xfId="37133" xr:uid="{787BF39E-C862-417C-B39A-7A7133E4033F}"/>
    <cellStyle name="Comma 2 12 4 4" xfId="14160" xr:uid="{51AE61E2-9EE9-43E3-9734-014B4FF9F3DA}"/>
    <cellStyle name="Comma 2 12 4 4 2" xfId="42838" xr:uid="{05BCE868-F006-496D-9DB1-8045A740EA64}"/>
    <cellStyle name="Comma 2 12 4 5" xfId="23013" xr:uid="{7B2B742D-26AE-41D2-A271-31CADF727511}"/>
    <cellStyle name="Comma 2 12 4 5 2" xfId="51690" xr:uid="{AFB16E06-359A-480C-BD51-F561A30FDBE1}"/>
    <cellStyle name="Comma 2 12 4 6" xfId="30710" xr:uid="{ECE73D7C-AA60-43FC-AA8C-B101B2339330}"/>
    <cellStyle name="Comma 2 12 5" xfId="2856" xr:uid="{65B8A15E-2988-4F1F-BF55-995421D38EB6}"/>
    <cellStyle name="Comma 2 12 5 2" xfId="15675" xr:uid="{B69F0FE0-1722-41C5-9E49-2F0AC825D894}"/>
    <cellStyle name="Comma 2 12 5 2 2" xfId="44353" xr:uid="{3F60F366-13AF-4E22-B781-AB304EE29DA6}"/>
    <cellStyle name="Comma 2 12 5 3" xfId="24528" xr:uid="{648F5C8B-47F3-4B58-A9C0-D149007377BD}"/>
    <cellStyle name="Comma 2 12 5 3 2" xfId="53205" xr:uid="{AAAEE02F-F8B6-46DC-8D90-56A01D57E7B3}"/>
    <cellStyle name="Comma 2 12 5 4" xfId="31596" xr:uid="{F929289D-04D2-43EC-AF3A-5CBDE11F684C}"/>
    <cellStyle name="Comma 2 12 6" xfId="4263" xr:uid="{48D6DAC9-E2B5-4A65-BC6E-5D6FCC8E7594}"/>
    <cellStyle name="Comma 2 12 6 2" xfId="17234" xr:uid="{6962FD06-97E0-4C93-A553-366FA56F0E38}"/>
    <cellStyle name="Comma 2 12 6 2 2" xfId="45912" xr:uid="{0D613345-E404-47D7-AFB2-C63FEDDCFBDA}"/>
    <cellStyle name="Comma 2 12 6 3" xfId="26087" xr:uid="{8BC80B00-7689-4A24-9EAD-5DAF08BA5A51}"/>
    <cellStyle name="Comma 2 12 6 3 2" xfId="54764" xr:uid="{F50D98F3-635C-4744-AE16-05CF8ACFE476}"/>
    <cellStyle name="Comma 2 12 6 4" xfId="32948" xr:uid="{A70660AF-250D-4E32-AF7D-BC2BE8913534}"/>
    <cellStyle name="Comma 2 12 7" xfId="9975" xr:uid="{BE15AC61-3912-4AB9-90E3-7E3ABE542D46}"/>
    <cellStyle name="Comma 2 12 7 2" xfId="27680" xr:uid="{1967F47C-F4FB-45B4-997B-CF89FB4F5ABB}"/>
    <cellStyle name="Comma 2 12 7 2 2" xfId="56357" xr:uid="{6F718732-D912-4F48-8916-01F714E6BEA1}"/>
    <cellStyle name="Comma 2 12 7 3" xfId="38653" xr:uid="{10A8EDE3-980B-4463-83F0-FE4F052E3E53}"/>
    <cellStyle name="Comma 2 12 8" xfId="18828" xr:uid="{0FAF66D7-480A-48A1-8D09-4F97DC7201FF}"/>
    <cellStyle name="Comma 2 12 8 2" xfId="47505" xr:uid="{0E524283-1FD2-4A5B-9085-CE1C06E08764}"/>
    <cellStyle name="Comma 2 12 9" xfId="29803" xr:uid="{892AC740-EB57-48DC-A70A-FB82D2456527}"/>
    <cellStyle name="Comma 2 13" xfId="924" xr:uid="{CEEFED45-7101-4AF0-A44D-FD8AF0CD1814}"/>
    <cellStyle name="Comma 2 13 2" xfId="1197" xr:uid="{83263B92-AE03-40CF-AEEC-1586DFF73D41}"/>
    <cellStyle name="Comma 2 13 2 2" xfId="3151" xr:uid="{7A288FF1-D4E8-439F-916B-D2069343FA88}"/>
    <cellStyle name="Comma 2 13 2 2 2" xfId="31891" xr:uid="{1243CC5F-706B-4164-9A35-F736FF2F1B9A}"/>
    <cellStyle name="Comma 2 13 2 3" xfId="5636" xr:uid="{3F7C3576-16F2-4E16-8819-F86D1832D85D}"/>
    <cellStyle name="Comma 2 13 2 3 2" xfId="34321" xr:uid="{CD1986AD-7C43-452B-916A-45F74E2E7E31}"/>
    <cellStyle name="Comma 2 13 2 4" xfId="11348" xr:uid="{5F505E81-3F2B-464C-A90C-58159687BC8F}"/>
    <cellStyle name="Comma 2 13 2 4 2" xfId="40026" xr:uid="{4C9EDB6C-64F1-45D9-B063-8BD39E16D159}"/>
    <cellStyle name="Comma 2 13 2 5" xfId="20201" xr:uid="{07C2516E-6FC2-4B83-B1BE-CBE82B483C39}"/>
    <cellStyle name="Comma 2 13 2 5 2" xfId="48878" xr:uid="{17ADD313-81BB-498F-A3DB-E7FEC8AFA082}"/>
    <cellStyle name="Comma 2 13 2 6" xfId="30098" xr:uid="{13A05787-1B2D-41EA-A15F-2E57A514C2E6}"/>
    <cellStyle name="Comma 2 13 3" xfId="1492" xr:uid="{D9451F4F-98C2-4480-A9F6-D38162D53F43}"/>
    <cellStyle name="Comma 2 13 3 2" xfId="3446" xr:uid="{6F5E64F4-1F0E-473A-BF9D-EC57AC9381D3}"/>
    <cellStyle name="Comma 2 13 3 2 2" xfId="32186" xr:uid="{2E1D59CD-4DC9-446E-805B-C7823543CD8F}"/>
    <cellStyle name="Comma 2 13 3 3" xfId="7053" xr:uid="{C7BEED38-F1A8-4203-B594-EC1BEEF5A56E}"/>
    <cellStyle name="Comma 2 13 3 3 2" xfId="35738" xr:uid="{F00C2E46-1DE4-469F-A557-6E1A64CF7FB9}"/>
    <cellStyle name="Comma 2 13 3 4" xfId="12765" xr:uid="{F1FB5CD8-0C1C-4D5A-8D2E-91B243858FAE}"/>
    <cellStyle name="Comma 2 13 3 4 2" xfId="41443" xr:uid="{E68638A3-A70D-46A0-89BB-9BB6050FBB5C}"/>
    <cellStyle name="Comma 2 13 3 5" xfId="21618" xr:uid="{C24648DF-5F0E-4413-A8BB-B033C3625DC0}"/>
    <cellStyle name="Comma 2 13 3 5 2" xfId="50295" xr:uid="{D6F7A06D-75B1-40F6-AAC7-5FC104AE8C91}"/>
    <cellStyle name="Comma 2 13 3 6" xfId="30393" xr:uid="{7015247A-F8EB-416E-BF96-BB2120BE217B}"/>
    <cellStyle name="Comma 2 13 4" xfId="1831" xr:uid="{BDAD95AE-E74F-48C3-A839-1B421D5D3C65}"/>
    <cellStyle name="Comma 2 13 4 2" xfId="3785" xr:uid="{16B556B4-B4DB-40C5-89DF-B3052F17D20B}"/>
    <cellStyle name="Comma 2 13 4 2 2" xfId="32525" xr:uid="{BC7F8E20-38AF-44B0-BA44-0CE24D418790}"/>
    <cellStyle name="Comma 2 13 4 3" xfId="8470" xr:uid="{36C65E6B-E72F-4391-AFE7-7EA807911324}"/>
    <cellStyle name="Comma 2 13 4 3 2" xfId="37155" xr:uid="{2382D788-5171-4885-8BF1-2071A481F024}"/>
    <cellStyle name="Comma 2 13 4 4" xfId="14182" xr:uid="{E8F7C36E-7816-496E-B7D9-6E27E37C7212}"/>
    <cellStyle name="Comma 2 13 4 4 2" xfId="42860" xr:uid="{77B1868D-F5B1-4E1D-8EB5-5594FCBE2457}"/>
    <cellStyle name="Comma 2 13 4 5" xfId="23035" xr:uid="{BB4747AC-6527-466D-8F8A-77C9902037DF}"/>
    <cellStyle name="Comma 2 13 4 5 2" xfId="51712" xr:uid="{CB725B97-5217-4F80-AC52-EC1C811CBE4C}"/>
    <cellStyle name="Comma 2 13 4 6" xfId="30732" xr:uid="{08D961D0-A2C4-4C12-A99C-0AB567D334BD}"/>
    <cellStyle name="Comma 2 13 5" xfId="2878" xr:uid="{B91F924C-C01D-49D9-A3DE-474CE196A2F0}"/>
    <cellStyle name="Comma 2 13 5 2" xfId="15697" xr:uid="{97B6412A-A279-425C-9FF1-6879BB8CF3AD}"/>
    <cellStyle name="Comma 2 13 5 2 2" xfId="44375" xr:uid="{CF67D360-A438-48C5-9F9F-4E2108B10DE9}"/>
    <cellStyle name="Comma 2 13 5 3" xfId="24550" xr:uid="{7BCBF0D0-9EC8-443F-B446-988ABF903449}"/>
    <cellStyle name="Comma 2 13 5 3 2" xfId="53227" xr:uid="{556CBD4D-F349-40D2-B309-52A4C03488DA}"/>
    <cellStyle name="Comma 2 13 5 4" xfId="31618" xr:uid="{1ADFA67F-984F-44B5-90AB-CFEA426FB4E7}"/>
    <cellStyle name="Comma 2 13 6" xfId="4285" xr:uid="{C1BDEAEB-7A53-4B11-B532-5C09CCC558A6}"/>
    <cellStyle name="Comma 2 13 6 2" xfId="17256" xr:uid="{B8C683DB-0B56-443E-A828-1771F4D67953}"/>
    <cellStyle name="Comma 2 13 6 2 2" xfId="45934" xr:uid="{2C8F451A-400F-4136-B0EE-8A9B6322634D}"/>
    <cellStyle name="Comma 2 13 6 3" xfId="26109" xr:uid="{51DBD45C-EA3A-4CE7-B5FE-3447742110EE}"/>
    <cellStyle name="Comma 2 13 6 3 2" xfId="54786" xr:uid="{7E6C6D3A-3BF1-4316-A9BA-24FB470134B9}"/>
    <cellStyle name="Comma 2 13 6 4" xfId="32970" xr:uid="{C92C1453-3D9C-4403-81AC-BB4B27B5D1D5}"/>
    <cellStyle name="Comma 2 13 7" xfId="9997" xr:uid="{0C10F193-71E7-4764-A406-1DF017F16985}"/>
    <cellStyle name="Comma 2 13 7 2" xfId="27702" xr:uid="{95BEC381-D152-460E-A276-39D481D50238}"/>
    <cellStyle name="Comma 2 13 7 2 2" xfId="56379" xr:uid="{9E833705-9FA9-4B6F-B6D4-5900EBCA7313}"/>
    <cellStyle name="Comma 2 13 7 3" xfId="38675" xr:uid="{E923F168-9FFB-4874-AE2C-99389A738996}"/>
    <cellStyle name="Comma 2 13 8" xfId="18850" xr:uid="{32D47B4F-28F6-4ACB-8DD7-C7E1AC67C98A}"/>
    <cellStyle name="Comma 2 13 8 2" xfId="47527" xr:uid="{2FA43F48-C00E-4D29-9331-993E68EE501A}"/>
    <cellStyle name="Comma 2 13 9" xfId="29825" xr:uid="{7EE22FDC-738D-4258-93FD-24AB39E9A439}"/>
    <cellStyle name="Comma 2 14" xfId="672" xr:uid="{359E72A6-A210-4C95-ADDA-6DE13191D430}"/>
    <cellStyle name="Comma 2 14 2" xfId="1219" xr:uid="{58AD7CB5-19E1-43F1-9AD0-E77FE54F67FD}"/>
    <cellStyle name="Comma 2 14 2 2" xfId="3173" xr:uid="{01494090-FEB5-4F4C-A51B-24C575E9C01D}"/>
    <cellStyle name="Comma 2 14 2 2 2" xfId="31913" xr:uid="{F88AEB47-B84C-4253-B924-C91BD9380946}"/>
    <cellStyle name="Comma 2 14 2 3" xfId="5658" xr:uid="{014EBD4E-4DA8-48C5-931B-E7E46A8F4AA8}"/>
    <cellStyle name="Comma 2 14 2 3 2" xfId="34343" xr:uid="{467A771E-F960-4835-B741-9C038FC88EDB}"/>
    <cellStyle name="Comma 2 14 2 4" xfId="11370" xr:uid="{DFD3C78E-D411-4C94-9AEA-AB0DBE3B96A5}"/>
    <cellStyle name="Comma 2 14 2 4 2" xfId="40048" xr:uid="{5040D542-CA42-4E57-B128-38A3BA5DF093}"/>
    <cellStyle name="Comma 2 14 2 5" xfId="20223" xr:uid="{11CE643B-FD87-49C1-84F5-AFB63ACA2A26}"/>
    <cellStyle name="Comma 2 14 2 5 2" xfId="48900" xr:uid="{11B839C3-112E-4AE9-8052-911455940E44}"/>
    <cellStyle name="Comma 2 14 2 6" xfId="30120" xr:uid="{F098D04A-B60A-4975-835E-83825FE73827}"/>
    <cellStyle name="Comma 2 14 3" xfId="1514" xr:uid="{B53A3B91-A46B-408A-9C1C-09A02C919FAB}"/>
    <cellStyle name="Comma 2 14 3 2" xfId="3468" xr:uid="{4CAF6E14-7B3B-42A1-A9BD-1C217CE22587}"/>
    <cellStyle name="Comma 2 14 3 2 2" xfId="32208" xr:uid="{EE1C214D-FC8E-447E-A851-0F54815387AE}"/>
    <cellStyle name="Comma 2 14 3 3" xfId="7075" xr:uid="{1979E61B-66EA-4FEF-ACC5-A49523BAEDC8}"/>
    <cellStyle name="Comma 2 14 3 3 2" xfId="35760" xr:uid="{E5FCDDC7-09F7-48C2-BDE9-A35F8B073EA9}"/>
    <cellStyle name="Comma 2 14 3 4" xfId="12787" xr:uid="{E90155B5-DBE1-47FC-B092-6E3AC39BBE79}"/>
    <cellStyle name="Comma 2 14 3 4 2" xfId="41465" xr:uid="{AF26145A-929C-450F-A425-5BA5E981D21F}"/>
    <cellStyle name="Comma 2 14 3 5" xfId="21640" xr:uid="{13FA156B-24C9-4376-AAFD-966F814FDE9D}"/>
    <cellStyle name="Comma 2 14 3 5 2" xfId="50317" xr:uid="{E7169293-AB5F-403D-A51C-47CDE6F6BD7C}"/>
    <cellStyle name="Comma 2 14 3 6" xfId="30415" xr:uid="{2896C2F5-F012-4EEA-9D55-466099E3FE7A}"/>
    <cellStyle name="Comma 2 14 4" xfId="1853" xr:uid="{D8EC8677-34B7-4332-81FA-90A02663E973}"/>
    <cellStyle name="Comma 2 14 4 2" xfId="3807" xr:uid="{40376FF9-65B7-41ED-A99D-1EDA7F92C9F8}"/>
    <cellStyle name="Comma 2 14 4 2 2" xfId="32547" xr:uid="{2D7AE85D-EFA2-4058-ACAB-5E50EC116AE0}"/>
    <cellStyle name="Comma 2 14 4 3" xfId="8492" xr:uid="{E0CE1232-9201-4C66-A1CF-2DBA4E4E7354}"/>
    <cellStyle name="Comma 2 14 4 3 2" xfId="37177" xr:uid="{59FB1C45-C35D-4D60-AB21-BE18DAA843FF}"/>
    <cellStyle name="Comma 2 14 4 4" xfId="14204" xr:uid="{F82EC586-CAF0-48C1-AC46-98AF864BC088}"/>
    <cellStyle name="Comma 2 14 4 4 2" xfId="42882" xr:uid="{A7E9C0CB-87EA-4DA3-84F5-785388725FB2}"/>
    <cellStyle name="Comma 2 14 4 5" xfId="23057" xr:uid="{716FBB93-9B81-4BED-BCA9-240C3A00C021}"/>
    <cellStyle name="Comma 2 14 4 5 2" xfId="51734" xr:uid="{3A7D2607-CD37-4248-A3B4-4BE50FAA3FA1}"/>
    <cellStyle name="Comma 2 14 4 6" xfId="30754" xr:uid="{7890A08E-FA29-4134-A045-91C794DEC250}"/>
    <cellStyle name="Comma 2 14 5" xfId="2626" xr:uid="{04977A86-7E84-4689-8DB4-17FAA77218B3}"/>
    <cellStyle name="Comma 2 14 5 2" xfId="15719" xr:uid="{419E3722-2B99-4182-84B8-53038E6EB1E3}"/>
    <cellStyle name="Comma 2 14 5 2 2" xfId="44397" xr:uid="{F23E0FA7-2F39-4B32-A58A-24CC71AF1B00}"/>
    <cellStyle name="Comma 2 14 5 3" xfId="24572" xr:uid="{97D12998-56F9-4C69-B320-1860A778E55B}"/>
    <cellStyle name="Comma 2 14 5 3 2" xfId="53249" xr:uid="{50268AB6-BE16-4759-BCA1-3C0E21273028}"/>
    <cellStyle name="Comma 2 14 5 4" xfId="31366" xr:uid="{FD5A3E65-5927-4E0C-A585-2CE2EA54576F}"/>
    <cellStyle name="Comma 2 14 6" xfId="4307" xr:uid="{010524DD-E8EA-42C1-8615-B8F061956575}"/>
    <cellStyle name="Comma 2 14 6 2" xfId="17278" xr:uid="{0980609B-8F74-4EE9-8AEF-79723E547B9E}"/>
    <cellStyle name="Comma 2 14 6 2 2" xfId="45956" xr:uid="{7FE0B511-4759-4D98-B760-2DE9A0868AD5}"/>
    <cellStyle name="Comma 2 14 6 3" xfId="26131" xr:uid="{363DC415-2E28-49CB-A316-0312C6CC47B7}"/>
    <cellStyle name="Comma 2 14 6 3 2" xfId="54808" xr:uid="{B0D61BA0-2124-48FA-A364-5F76701BF1EA}"/>
    <cellStyle name="Comma 2 14 6 4" xfId="32992" xr:uid="{CE2C7FE9-174B-425F-BD87-6135599DB620}"/>
    <cellStyle name="Comma 2 14 7" xfId="10019" xr:uid="{53EABBDA-4342-4DD7-ACCA-8286547AD769}"/>
    <cellStyle name="Comma 2 14 7 2" xfId="27724" xr:uid="{E3D7C9A2-6F52-47AD-9930-C4EF980E8358}"/>
    <cellStyle name="Comma 2 14 7 2 2" xfId="56401" xr:uid="{CC4A32D7-26D2-419D-97BF-1537EA3B5A91}"/>
    <cellStyle name="Comma 2 14 7 3" xfId="38697" xr:uid="{9F3A57F9-2330-4FC0-B4F7-A2381AB2CA83}"/>
    <cellStyle name="Comma 2 14 8" xfId="18872" xr:uid="{661D6106-3A95-4D3B-BD93-414C4A88C2FA}"/>
    <cellStyle name="Comma 2 14 8 2" xfId="47549" xr:uid="{75F9C9E9-0265-489C-B38B-AB9330DD44FC}"/>
    <cellStyle name="Comma 2 14 9" xfId="29573" xr:uid="{5620E3EF-9EE3-4E09-850F-93F579836B71}"/>
    <cellStyle name="Comma 2 15" xfId="945" xr:uid="{2EBBC446-C2F4-413B-AF8B-CBA4A8CBA306}"/>
    <cellStyle name="Comma 2 15 2" xfId="1536" xr:uid="{29F809E7-7A47-4804-B5C9-D599237FC84C}"/>
    <cellStyle name="Comma 2 15 2 2" xfId="3490" xr:uid="{05D40D11-342D-44A8-A88C-1A0D8DAC9381}"/>
    <cellStyle name="Comma 2 15 2 2 2" xfId="32230" xr:uid="{9770616E-A1E8-40C8-9B7A-EBE521D3D572}"/>
    <cellStyle name="Comma 2 15 2 3" xfId="5680" xr:uid="{3218381B-A2C6-43CA-ADA2-E9D56BBE46E8}"/>
    <cellStyle name="Comma 2 15 2 3 2" xfId="34365" xr:uid="{1F3F98EA-6A5F-4FBB-BAD3-FEDD25FCD5F1}"/>
    <cellStyle name="Comma 2 15 2 4" xfId="11392" xr:uid="{C9437814-E52D-42CB-BB59-877CC9A7E3A0}"/>
    <cellStyle name="Comma 2 15 2 4 2" xfId="40070" xr:uid="{88B4706D-C445-4AD2-B0E9-75912DDF6470}"/>
    <cellStyle name="Comma 2 15 2 5" xfId="20245" xr:uid="{2323D48A-401E-4DDB-835E-60F25B9FDD07}"/>
    <cellStyle name="Comma 2 15 2 5 2" xfId="48922" xr:uid="{93E6C0A6-EF0D-44CC-9D75-4A05D9AF3520}"/>
    <cellStyle name="Comma 2 15 2 6" xfId="30437" xr:uid="{ACEDF724-02A3-4851-8607-28E221BB441C}"/>
    <cellStyle name="Comma 2 15 3" xfId="1875" xr:uid="{36C57B65-2BFA-42BF-A873-A5B6948B59C0}"/>
    <cellStyle name="Comma 2 15 3 2" xfId="3829" xr:uid="{75CE3141-EEF8-400D-8663-C4E883B369E6}"/>
    <cellStyle name="Comma 2 15 3 2 2" xfId="32569" xr:uid="{FA15ACCD-7EF6-42AF-B4DF-2B42916C0D85}"/>
    <cellStyle name="Comma 2 15 3 3" xfId="7097" xr:uid="{6CD458C6-FBAC-4B80-A0CE-AD5C6744E93B}"/>
    <cellStyle name="Comma 2 15 3 3 2" xfId="35782" xr:uid="{266116CF-5DAB-46C6-8B41-EB9BFEC41C47}"/>
    <cellStyle name="Comma 2 15 3 4" xfId="12809" xr:uid="{58F4B964-FA05-4FC7-9694-9EE3DA696402}"/>
    <cellStyle name="Comma 2 15 3 4 2" xfId="41487" xr:uid="{8407A5F0-F342-4D97-9297-A57AC17DC23C}"/>
    <cellStyle name="Comma 2 15 3 5" xfId="21662" xr:uid="{8961308D-63A1-487E-A5AE-D194E41CBA4B}"/>
    <cellStyle name="Comma 2 15 3 5 2" xfId="50339" xr:uid="{40C245AA-CFAB-49DC-B7A3-F1FA65D81DCA}"/>
    <cellStyle name="Comma 2 15 3 6" xfId="30776" xr:uid="{FA6431DB-00F3-433E-80AE-85E42C24A636}"/>
    <cellStyle name="Comma 2 15 4" xfId="2899" xr:uid="{4572FD35-0CD9-4255-B141-19A76E458A5E}"/>
    <cellStyle name="Comma 2 15 4 2" xfId="8514" xr:uid="{41110C8B-BECB-4AE3-8E71-9E02096D901A}"/>
    <cellStyle name="Comma 2 15 4 2 2" xfId="37199" xr:uid="{39013A59-8FE4-4801-B401-D2324C435E37}"/>
    <cellStyle name="Comma 2 15 4 3" xfId="14226" xr:uid="{23D8AA9D-1B06-4537-A58C-5177DF623BBD}"/>
    <cellStyle name="Comma 2 15 4 3 2" xfId="42904" xr:uid="{F0BB2C66-F803-417B-8D3E-771DA80081B2}"/>
    <cellStyle name="Comma 2 15 4 4" xfId="23079" xr:uid="{7746DE7C-5033-4F8D-9A56-E142C64FFD1F}"/>
    <cellStyle name="Comma 2 15 4 4 2" xfId="51756" xr:uid="{050FC251-C646-4E0A-A79F-55F2181303E7}"/>
    <cellStyle name="Comma 2 15 4 5" xfId="31639" xr:uid="{60202117-7578-4E6D-BB2A-45FD7CEC7F56}"/>
    <cellStyle name="Comma 2 15 5" xfId="4329" xr:uid="{F87EC5CE-D929-44AE-9A22-76E38FEE6875}"/>
    <cellStyle name="Comma 2 15 5 2" xfId="15741" xr:uid="{A6AA967B-ECE4-4EE1-95AB-ABE8D838A750}"/>
    <cellStyle name="Comma 2 15 5 2 2" xfId="44419" xr:uid="{CCDFF32C-FD45-4AC1-9045-E2E30B875B03}"/>
    <cellStyle name="Comma 2 15 5 3" xfId="24594" xr:uid="{AFC40341-31CB-4AD8-8F13-F24BE2847C92}"/>
    <cellStyle name="Comma 2 15 5 3 2" xfId="53271" xr:uid="{627AC361-ED74-4560-97EF-C47C7CAEB2EE}"/>
    <cellStyle name="Comma 2 15 5 4" xfId="33014" xr:uid="{A24DDF15-8C68-471D-AE73-E2A9876FAF7D}"/>
    <cellStyle name="Comma 2 15 6" xfId="17300" xr:uid="{B75ECA42-F0CE-4588-A6C9-9B4EB69C9928}"/>
    <cellStyle name="Comma 2 15 6 2" xfId="26153" xr:uid="{28B433E2-5FEA-4EA6-BDE2-8A9C2B159135}"/>
    <cellStyle name="Comma 2 15 6 2 2" xfId="54830" xr:uid="{EBC0EBD7-8C83-4DF2-AD54-1A96CD394018}"/>
    <cellStyle name="Comma 2 15 6 3" xfId="45978" xr:uid="{74BDC9D0-2562-4496-8750-898AE9344352}"/>
    <cellStyle name="Comma 2 15 7" xfId="10041" xr:uid="{4FB4B18B-F490-4AE0-805D-6D5DC3DF776F}"/>
    <cellStyle name="Comma 2 15 7 2" xfId="27746" xr:uid="{543C44C4-C6FE-4C6A-A471-3FA534CE8A3F}"/>
    <cellStyle name="Comma 2 15 7 2 2" xfId="56423" xr:uid="{3CDE0E5F-9676-49B2-A3BF-E6BEFE0D10A8}"/>
    <cellStyle name="Comma 2 15 7 3" xfId="38719" xr:uid="{276BE7E5-24F4-4E1F-88F4-50EF591DAB7D}"/>
    <cellStyle name="Comma 2 15 8" xfId="18894" xr:uid="{F6EA0B20-9906-4779-804E-FDF8861BF0EA}"/>
    <cellStyle name="Comma 2 15 8 2" xfId="47571" xr:uid="{BDB226AD-4725-44EC-9592-B01F859F6E7A}"/>
    <cellStyle name="Comma 2 15 9" xfId="29846" xr:uid="{313A6D1B-068C-45BC-90E7-12DCA132F6E3}"/>
    <cellStyle name="Comma 2 16" xfId="1558" xr:uid="{6E595BC2-D602-463B-AF8F-E31E827C7F00}"/>
    <cellStyle name="Comma 2 16 2" xfId="1897" xr:uid="{DC18A825-77BC-4C24-9A8A-93760AB7088E}"/>
    <cellStyle name="Comma 2 16 2 2" xfId="3851" xr:uid="{374F580E-01C7-47D7-A094-7C300D20DEF4}"/>
    <cellStyle name="Comma 2 16 2 2 2" xfId="32591" xr:uid="{929CE876-20D2-46C1-8998-812EA61E3196}"/>
    <cellStyle name="Comma 2 16 2 3" xfId="5702" xr:uid="{6521B5D9-3215-4CDC-AE5E-81C927D32B30}"/>
    <cellStyle name="Comma 2 16 2 3 2" xfId="34387" xr:uid="{A47A708E-A226-4C56-A16D-A03B7D031FED}"/>
    <cellStyle name="Comma 2 16 2 4" xfId="11414" xr:uid="{DD2DE57A-073B-4B0D-B2DE-08425B096D69}"/>
    <cellStyle name="Comma 2 16 2 4 2" xfId="40092" xr:uid="{BECEFD6E-42B1-4B60-B6B8-27EEFCD1E602}"/>
    <cellStyle name="Comma 2 16 2 5" xfId="20267" xr:uid="{DA4BDC1E-A4E8-4147-AE45-0C69A55BA043}"/>
    <cellStyle name="Comma 2 16 2 5 2" xfId="48944" xr:uid="{7FB13B7C-99EA-4FF5-8228-586E749298F4}"/>
    <cellStyle name="Comma 2 16 2 6" xfId="30798" xr:uid="{8F0C18AF-035B-4AF7-BFF6-74897FFBD980}"/>
    <cellStyle name="Comma 2 16 3" xfId="3512" xr:uid="{EC8BC58D-6794-4D47-BB55-BE104BBEB04F}"/>
    <cellStyle name="Comma 2 16 3 2" xfId="7119" xr:uid="{D79AE538-BB96-4BB6-B9CC-24FDA257582E}"/>
    <cellStyle name="Comma 2 16 3 2 2" xfId="35804" xr:uid="{22E70F38-B4C5-4591-A997-9A7799196BE7}"/>
    <cellStyle name="Comma 2 16 3 3" xfId="12831" xr:uid="{CE2F6F82-CFC1-47D0-B587-BC9F98848992}"/>
    <cellStyle name="Comma 2 16 3 3 2" xfId="41509" xr:uid="{1747193A-222B-4C9C-93ED-8F84FBDA7118}"/>
    <cellStyle name="Comma 2 16 3 4" xfId="21684" xr:uid="{815718AD-DEAE-440C-AF51-2AE01646357F}"/>
    <cellStyle name="Comma 2 16 3 4 2" xfId="50361" xr:uid="{D25D12F0-80F7-4E53-B044-FC5A884BA210}"/>
    <cellStyle name="Comma 2 16 3 5" xfId="32252" xr:uid="{701C6C28-1F61-4FE1-9610-AF1844F6784F}"/>
    <cellStyle name="Comma 2 16 4" xfId="8536" xr:uid="{355DC3B2-1A4D-4918-9811-C1BFCD80228F}"/>
    <cellStyle name="Comma 2 16 4 2" xfId="14248" xr:uid="{37F277AD-D132-4EBA-A64D-172428BAFB4D}"/>
    <cellStyle name="Comma 2 16 4 2 2" xfId="42926" xr:uid="{FF0F01F4-57AA-45E3-B79C-D0958A312169}"/>
    <cellStyle name="Comma 2 16 4 3" xfId="23101" xr:uid="{1D2ED4EF-D880-4627-8AB2-6B16C1B2AFF4}"/>
    <cellStyle name="Comma 2 16 4 3 2" xfId="51778" xr:uid="{0715E7B8-E194-428E-8C90-071551A7FD59}"/>
    <cellStyle name="Comma 2 16 4 4" xfId="37221" xr:uid="{93372938-B9D7-4EB1-A13C-998075264BF4}"/>
    <cellStyle name="Comma 2 16 5" xfId="4351" xr:uid="{7995521C-26DB-4496-8E32-3F43761A81C2}"/>
    <cellStyle name="Comma 2 16 5 2" xfId="15763" xr:uid="{10087948-5876-4FEE-9CB2-F2D6012C9DA8}"/>
    <cellStyle name="Comma 2 16 5 2 2" xfId="44441" xr:uid="{E813DC82-6200-47BF-9F65-2F3AAC8D7AE5}"/>
    <cellStyle name="Comma 2 16 5 3" xfId="24616" xr:uid="{BDD71826-6601-4308-96A6-610682AC3BD4}"/>
    <cellStyle name="Comma 2 16 5 3 2" xfId="53293" xr:uid="{11D4A1B7-938B-4DA2-892E-D4ECBC7642E9}"/>
    <cellStyle name="Comma 2 16 5 4" xfId="33036" xr:uid="{0A63D8CC-35BD-49FE-9D1B-909B9579EF59}"/>
    <cellStyle name="Comma 2 16 6" xfId="17322" xr:uid="{2F4D7BC7-B7B8-43CD-9BEB-774982A5011A}"/>
    <cellStyle name="Comma 2 16 6 2" xfId="26175" xr:uid="{3C4754F5-CFC0-4776-91C7-C2CA1065082C}"/>
    <cellStyle name="Comma 2 16 6 2 2" xfId="54852" xr:uid="{E36836DF-661E-4926-A50A-7A78D18D4B56}"/>
    <cellStyle name="Comma 2 16 6 3" xfId="46000" xr:uid="{4803E1FE-10CC-4778-94EB-EB020963C439}"/>
    <cellStyle name="Comma 2 16 7" xfId="10063" xr:uid="{9D9C6E5A-346E-4A86-8AA6-C5A81FAB1773}"/>
    <cellStyle name="Comma 2 16 7 2" xfId="27768" xr:uid="{FD5E7828-96DD-4CD6-AAD8-66767661B049}"/>
    <cellStyle name="Comma 2 16 7 2 2" xfId="56445" xr:uid="{BB827CDB-3B96-458A-A5C1-B12B9C1F0499}"/>
    <cellStyle name="Comma 2 16 7 3" xfId="38741" xr:uid="{24625F39-1257-4AFD-8FC4-15BAD4B94558}"/>
    <cellStyle name="Comma 2 16 8" xfId="18916" xr:uid="{A9DE47F7-7062-4056-9D3F-2609126E79AD}"/>
    <cellStyle name="Comma 2 16 8 2" xfId="47593" xr:uid="{D57FE74D-8A28-4461-B1EA-6F771D8FE46F}"/>
    <cellStyle name="Comma 2 16 9" xfId="30459" xr:uid="{4AB0A618-D6C9-4F08-96CE-E86FB8308AD6}"/>
    <cellStyle name="Comma 2 17" xfId="1240" xr:uid="{953045E7-2F66-47E7-84FF-5EA0ABD9BAB0}"/>
    <cellStyle name="Comma 2 17 2" xfId="1919" xr:uid="{A2D3D32A-75FB-4E6A-ACEE-48BE2D81116E}"/>
    <cellStyle name="Comma 2 17 2 2" xfId="3873" xr:uid="{234D0E3C-A6F2-4490-B174-C58C97C56D3E}"/>
    <cellStyle name="Comma 2 17 2 2 2" xfId="32613" xr:uid="{E44250FF-2D14-45E1-A587-5916C27389E2}"/>
    <cellStyle name="Comma 2 17 2 3" xfId="5724" xr:uid="{95AB5C4B-6728-47A8-AAFE-F4C5D0245D6C}"/>
    <cellStyle name="Comma 2 17 2 3 2" xfId="34409" xr:uid="{E382A443-1294-4C5B-A053-C588F903B745}"/>
    <cellStyle name="Comma 2 17 2 4" xfId="11436" xr:uid="{CEF0991A-A1BF-4DA6-8A5C-6ECBB29E3D87}"/>
    <cellStyle name="Comma 2 17 2 4 2" xfId="40114" xr:uid="{95426869-E6EF-4ED6-8004-F5EA14536401}"/>
    <cellStyle name="Comma 2 17 2 5" xfId="20289" xr:uid="{C8330374-5F39-4489-9DE0-829C10F68B77}"/>
    <cellStyle name="Comma 2 17 2 5 2" xfId="48966" xr:uid="{29B64F1B-55EF-4025-A85D-09002FD4DD12}"/>
    <cellStyle name="Comma 2 17 2 6" xfId="30820" xr:uid="{B672522D-715E-4025-A9DC-473D8CC9B2E4}"/>
    <cellStyle name="Comma 2 17 3" xfId="3194" xr:uid="{63590196-0FBF-498E-B2D9-E56A8D3CA9BB}"/>
    <cellStyle name="Comma 2 17 3 2" xfId="7141" xr:uid="{D737142E-4C1B-4759-BCDA-47CA8F270E2F}"/>
    <cellStyle name="Comma 2 17 3 2 2" xfId="35826" xr:uid="{67BD881B-6937-426A-A1BA-E3E8B732C42F}"/>
    <cellStyle name="Comma 2 17 3 3" xfId="12853" xr:uid="{ED174F3F-F6FA-45A9-B647-ACA873506C06}"/>
    <cellStyle name="Comma 2 17 3 3 2" xfId="41531" xr:uid="{2235B3AA-B7AF-470F-90AF-9C5808869EEF}"/>
    <cellStyle name="Comma 2 17 3 4" xfId="21706" xr:uid="{E8A0E943-D87B-4DF9-BCF9-E0AA5B53B276}"/>
    <cellStyle name="Comma 2 17 3 4 2" xfId="50383" xr:uid="{83624EE3-C13A-486B-936A-04F315A8C61A}"/>
    <cellStyle name="Comma 2 17 3 5" xfId="31934" xr:uid="{84C80120-8802-406C-88FD-FDB4230C2F5C}"/>
    <cellStyle name="Comma 2 17 4" xfId="8558" xr:uid="{4BF9FBA8-94F9-45EF-9CEE-28C275D59951}"/>
    <cellStyle name="Comma 2 17 4 2" xfId="14270" xr:uid="{C07F6C02-815A-46CA-8733-AE462DA34AF3}"/>
    <cellStyle name="Comma 2 17 4 2 2" xfId="42948" xr:uid="{EDE090D8-682B-4D81-9B6E-9DC7CE52C104}"/>
    <cellStyle name="Comma 2 17 4 3" xfId="23123" xr:uid="{ACF767C5-9C2D-4E6A-81A0-443CEBF2E24F}"/>
    <cellStyle name="Comma 2 17 4 3 2" xfId="51800" xr:uid="{5165D9A2-DC71-40CE-B95D-2B3F5D8709A7}"/>
    <cellStyle name="Comma 2 17 4 4" xfId="37243" xr:uid="{0B8C93BC-B61A-43CA-BC4B-4C62A55247B0}"/>
    <cellStyle name="Comma 2 17 5" xfId="4373" xr:uid="{F83DF05A-0DE7-4D9E-84BC-2E37F5C11813}"/>
    <cellStyle name="Comma 2 17 5 2" xfId="15785" xr:uid="{ACE15D76-5E20-45EF-9A5A-AABF3E8E6DE5}"/>
    <cellStyle name="Comma 2 17 5 2 2" xfId="44463" xr:uid="{71BC172D-0273-4203-938C-C2F342782906}"/>
    <cellStyle name="Comma 2 17 5 3" xfId="24638" xr:uid="{68469BE7-E977-4B72-9875-617A4F531A09}"/>
    <cellStyle name="Comma 2 17 5 3 2" xfId="53315" xr:uid="{77235E29-E1FC-4124-B2DF-46419DE44683}"/>
    <cellStyle name="Comma 2 17 5 4" xfId="33058" xr:uid="{E8D51A0D-85FC-4A0F-8D79-930041A8D84F}"/>
    <cellStyle name="Comma 2 17 6" xfId="17344" xr:uid="{122FAA77-CA33-470E-A6B0-A33E012BF6E4}"/>
    <cellStyle name="Comma 2 17 6 2" xfId="26197" xr:uid="{5975BEC1-078A-4414-8A2D-BEA90A5CFF6D}"/>
    <cellStyle name="Comma 2 17 6 2 2" xfId="54874" xr:uid="{6F9AF06D-3729-42AA-90AF-ED0CC8C98ABD}"/>
    <cellStyle name="Comma 2 17 6 3" xfId="46022" xr:uid="{8B345ECF-BFEB-4204-B04A-89253E0CAE83}"/>
    <cellStyle name="Comma 2 17 7" xfId="10085" xr:uid="{2CE644E3-7A62-4383-B6D8-F50D0883763A}"/>
    <cellStyle name="Comma 2 17 7 2" xfId="27790" xr:uid="{6E70B420-8A8D-4374-98C2-CEA6D18FCC33}"/>
    <cellStyle name="Comma 2 17 7 2 2" xfId="56467" xr:uid="{7209BC02-73D2-4FB2-99B0-8B5932F93A1C}"/>
    <cellStyle name="Comma 2 17 7 3" xfId="38763" xr:uid="{824FE9E6-84E9-4945-9533-A2B8991DBF0D}"/>
    <cellStyle name="Comma 2 17 8" xfId="18938" xr:uid="{DFB3933C-4072-454E-87AE-72B954529E4A}"/>
    <cellStyle name="Comma 2 17 8 2" xfId="47615" xr:uid="{F3A81DA6-9834-4815-A43A-57D516A2B610}"/>
    <cellStyle name="Comma 2 17 9" xfId="30141" xr:uid="{2902D84F-2055-4932-A84A-C2EAF28A100F}"/>
    <cellStyle name="Comma 2 18" xfId="1941" xr:uid="{C0675CEA-E69B-4205-A7E8-0A293F511A9B}"/>
    <cellStyle name="Comma 2 18 2" xfId="3895" xr:uid="{EAF591C0-2E7D-4B60-9466-63FD29311EDE}"/>
    <cellStyle name="Comma 2 18 2 2" xfId="5746" xr:uid="{8996101E-5DE3-4DCE-A527-7A360C89348A}"/>
    <cellStyle name="Comma 2 18 2 2 2" xfId="34431" xr:uid="{4DC82BBF-8FA2-479C-9192-039C4357BF06}"/>
    <cellStyle name="Comma 2 18 2 3" xfId="11458" xr:uid="{DFAA09B2-971F-4B6D-9261-E1E227C107D9}"/>
    <cellStyle name="Comma 2 18 2 3 2" xfId="40136" xr:uid="{8A7AAAC9-D958-4717-8F67-4493D8216CA4}"/>
    <cellStyle name="Comma 2 18 2 4" xfId="20311" xr:uid="{1CDC9368-6630-40A0-A9C5-A57B0BD3ECC7}"/>
    <cellStyle name="Comma 2 18 2 4 2" xfId="48988" xr:uid="{2EE4F80D-ECFC-44E2-9278-DD499F0EBAA4}"/>
    <cellStyle name="Comma 2 18 2 5" xfId="32635" xr:uid="{43E4412F-A90A-4865-AC8B-8D1E053AA1B0}"/>
    <cellStyle name="Comma 2 18 3" xfId="7163" xr:uid="{B40A61B8-7049-4AD7-B25C-DCDAA6E18731}"/>
    <cellStyle name="Comma 2 18 3 2" xfId="12875" xr:uid="{82B3F491-B2C6-4486-8BDD-10026CC4EB71}"/>
    <cellStyle name="Comma 2 18 3 2 2" xfId="41553" xr:uid="{3E3FA95C-F24D-4C67-ADB4-8502EDF2801C}"/>
    <cellStyle name="Comma 2 18 3 3" xfId="21728" xr:uid="{E2F4A614-44B1-4072-88C2-106DEB147C6F}"/>
    <cellStyle name="Comma 2 18 3 3 2" xfId="50405" xr:uid="{E6C9F935-4D29-4EAE-BDC7-1B624DC321F9}"/>
    <cellStyle name="Comma 2 18 3 4" xfId="35848" xr:uid="{445D5BE8-DE01-4C21-B0DE-22F4CA9A8FE6}"/>
    <cellStyle name="Comma 2 18 4" xfId="8580" xr:uid="{50401525-B6F9-4A36-8E5F-25175FABDEBF}"/>
    <cellStyle name="Comma 2 18 4 2" xfId="14292" xr:uid="{60722B64-DEC8-4CE4-8FED-C3EFDC180B66}"/>
    <cellStyle name="Comma 2 18 4 2 2" xfId="42970" xr:uid="{E34FF33B-07E0-4446-941D-253C795626FA}"/>
    <cellStyle name="Comma 2 18 4 3" xfId="23145" xr:uid="{E810D268-BD07-4E20-8FA1-308EAF75E81A}"/>
    <cellStyle name="Comma 2 18 4 3 2" xfId="51822" xr:uid="{C6A7EC58-634B-4A57-87D2-6B809ADCAC5F}"/>
    <cellStyle name="Comma 2 18 4 4" xfId="37265" xr:uid="{4A2A6B16-4A03-4948-BCC3-8E11495768EA}"/>
    <cellStyle name="Comma 2 18 5" xfId="4395" xr:uid="{B7348EE1-C3A9-4DDA-AF21-4950070B427E}"/>
    <cellStyle name="Comma 2 18 5 2" xfId="15807" xr:uid="{75BDD8A6-68D6-4371-9DBD-320659FE977B}"/>
    <cellStyle name="Comma 2 18 5 2 2" xfId="44485" xr:uid="{E181F250-2673-4A6E-948D-D8A2D13663FF}"/>
    <cellStyle name="Comma 2 18 5 3" xfId="24660" xr:uid="{EBACE406-A2A4-458A-B3CA-87955573A292}"/>
    <cellStyle name="Comma 2 18 5 3 2" xfId="53337" xr:uid="{41231F69-8A52-4102-81F8-3E22B5BC2BC8}"/>
    <cellStyle name="Comma 2 18 5 4" xfId="33080" xr:uid="{B1BD4C32-F7C3-4582-913E-E50B2E4A237E}"/>
    <cellStyle name="Comma 2 18 6" xfId="17366" xr:uid="{CE0BE3B8-CCBA-43B7-AE80-DAABBEA87420}"/>
    <cellStyle name="Comma 2 18 6 2" xfId="26219" xr:uid="{855CEB5D-FB29-4A6E-A5DB-AD7C8D6010FE}"/>
    <cellStyle name="Comma 2 18 6 2 2" xfId="54896" xr:uid="{EFEF06AD-20E8-4BCC-B074-056D9A046616}"/>
    <cellStyle name="Comma 2 18 6 3" xfId="46044" xr:uid="{00971990-CF3A-4C57-BA80-813217A81869}"/>
    <cellStyle name="Comma 2 18 7" xfId="10107" xr:uid="{CDE45362-B1B4-49FA-92B4-67CE5E943C35}"/>
    <cellStyle name="Comma 2 18 7 2" xfId="27812" xr:uid="{0F66286F-D3D6-4C89-B29C-460B067460D6}"/>
    <cellStyle name="Comma 2 18 7 2 2" xfId="56489" xr:uid="{FA2FD59D-47FF-41A0-B3BE-AEDD67D3E378}"/>
    <cellStyle name="Comma 2 18 7 3" xfId="38785" xr:uid="{0AF5815A-8A31-4E7A-BE21-DC090E2E0449}"/>
    <cellStyle name="Comma 2 18 8" xfId="18960" xr:uid="{1AA2A5F5-1E8E-4B75-BCDA-7FE8FF773D8D}"/>
    <cellStyle name="Comma 2 18 8 2" xfId="47637" xr:uid="{1418C903-579C-4E24-9D5A-87E2665B6A5E}"/>
    <cellStyle name="Comma 2 18 9" xfId="30842" xr:uid="{354114E9-1D8B-414A-B7A5-22B767E1C5EC}"/>
    <cellStyle name="Comma 2 19" xfId="1964" xr:uid="{DFA3D252-C523-4A1B-9459-44F383836A64}"/>
    <cellStyle name="Comma 2 19 2" xfId="3917" xr:uid="{2E527062-7982-4B1F-9142-194BAB5846EB}"/>
    <cellStyle name="Comma 2 19 2 2" xfId="5768" xr:uid="{A9FFB361-DCF4-4078-8419-A21F3C52C21A}"/>
    <cellStyle name="Comma 2 19 2 2 2" xfId="34453" xr:uid="{C9D049AC-F642-4FEA-901A-F6FB8168FDD0}"/>
    <cellStyle name="Comma 2 19 2 3" xfId="11480" xr:uid="{A4610133-A2E0-4934-978A-A16D65FDD271}"/>
    <cellStyle name="Comma 2 19 2 3 2" xfId="40158" xr:uid="{5F0E48ED-6B16-4E78-BC23-455705B1A18E}"/>
    <cellStyle name="Comma 2 19 2 4" xfId="20333" xr:uid="{7612DEF5-00EA-4940-A22A-C62531D7EF17}"/>
    <cellStyle name="Comma 2 19 2 4 2" xfId="49010" xr:uid="{40E739D0-2842-4A1B-BB66-A48C4DF57953}"/>
    <cellStyle name="Comma 2 19 2 5" xfId="32657" xr:uid="{771FDDA4-5C7B-44C2-A91C-C53F85C0458E}"/>
    <cellStyle name="Comma 2 19 3" xfId="7185" xr:uid="{90DF657D-8735-4150-9763-841D48CEFD5A}"/>
    <cellStyle name="Comma 2 19 3 2" xfId="12897" xr:uid="{B88558BA-6C64-4EA0-9542-98FE50C262F7}"/>
    <cellStyle name="Comma 2 19 3 2 2" xfId="41575" xr:uid="{34908557-D5AF-460E-8CB7-15D4C08E5958}"/>
    <cellStyle name="Comma 2 19 3 3" xfId="21750" xr:uid="{92CCAAC6-43BD-4B94-AC90-767E24E2F96C}"/>
    <cellStyle name="Comma 2 19 3 3 2" xfId="50427" xr:uid="{46B95C14-2F0A-4D5F-96E1-4C89F3691F15}"/>
    <cellStyle name="Comma 2 19 3 4" xfId="35870" xr:uid="{F0128474-8B71-4A81-BA83-06EEA1F918B5}"/>
    <cellStyle name="Comma 2 19 4" xfId="8602" xr:uid="{1B19274D-C8D8-43F3-8D8B-6DEFE409313B}"/>
    <cellStyle name="Comma 2 19 4 2" xfId="14314" xr:uid="{742422FD-E9A0-47FF-AAAD-D21D359606AD}"/>
    <cellStyle name="Comma 2 19 4 2 2" xfId="42992" xr:uid="{254CE5FF-D328-457F-B089-DF5080AF64C0}"/>
    <cellStyle name="Comma 2 19 4 3" xfId="23167" xr:uid="{C0008527-A5B5-4BB7-9383-D382E3370CC3}"/>
    <cellStyle name="Comma 2 19 4 3 2" xfId="51844" xr:uid="{655D9A61-5AD9-4726-8FEB-DB9FF75CB187}"/>
    <cellStyle name="Comma 2 19 4 4" xfId="37287" xr:uid="{30F48AAB-ABD8-4471-A920-21E261417E8A}"/>
    <cellStyle name="Comma 2 19 5" xfId="4417" xr:uid="{A5991E8A-70B5-4BA9-884F-F06A61EB1F3D}"/>
    <cellStyle name="Comma 2 19 5 2" xfId="15829" xr:uid="{C78F3C05-E73C-423E-B4E1-2F0978484793}"/>
    <cellStyle name="Comma 2 19 5 2 2" xfId="44507" xr:uid="{080C0437-83F0-4BEB-B938-F411779999F5}"/>
    <cellStyle name="Comma 2 19 5 3" xfId="24682" xr:uid="{D5A4122A-F6A6-4DF1-9E33-8ACEE880E9C3}"/>
    <cellStyle name="Comma 2 19 5 3 2" xfId="53359" xr:uid="{F8AA21F8-F836-401B-8BA4-8BA6C980281F}"/>
    <cellStyle name="Comma 2 19 5 4" xfId="33102" xr:uid="{B686B84D-A326-4AC5-AE2B-58CDAF2C0810}"/>
    <cellStyle name="Comma 2 19 6" xfId="17388" xr:uid="{BA4EA347-7B06-48BB-AF46-5C4E87B1AA7C}"/>
    <cellStyle name="Comma 2 19 6 2" xfId="26241" xr:uid="{281B9B38-EAB7-4C20-AEB5-D8D02E1083CF}"/>
    <cellStyle name="Comma 2 19 6 2 2" xfId="54918" xr:uid="{FB4A9EB6-1872-41E7-B0B8-A0483C11DAC3}"/>
    <cellStyle name="Comma 2 19 6 3" xfId="46066" xr:uid="{1D136BD5-35D4-44C8-BE0D-F58FF22D3EB2}"/>
    <cellStyle name="Comma 2 19 7" xfId="10129" xr:uid="{33205D94-9D90-48D3-B125-AC68C2983FD0}"/>
    <cellStyle name="Comma 2 19 7 2" xfId="27834" xr:uid="{5E0BABE5-EA07-4F30-91DC-4ADC17C74A4A}"/>
    <cellStyle name="Comma 2 19 7 2 2" xfId="56511" xr:uid="{EC151C61-6339-41EA-93BD-97B009750E00}"/>
    <cellStyle name="Comma 2 19 7 3" xfId="38807" xr:uid="{C8BBCE4A-B355-4307-A26F-83A7B1B4174A}"/>
    <cellStyle name="Comma 2 19 8" xfId="18982" xr:uid="{F273CBD4-0C23-4611-BF98-57CD77AD6588}"/>
    <cellStyle name="Comma 2 19 8 2" xfId="47659" xr:uid="{E20B8BBB-C522-4267-9092-2909924EF791}"/>
    <cellStyle name="Comma 2 19 9" xfId="30864" xr:uid="{A83F602B-4997-4410-BF0C-E5C0C17B03AA}"/>
    <cellStyle name="Comma 2 2" xfId="40" xr:uid="{ABA45471-179C-480C-9664-43C3318F4323}"/>
    <cellStyle name="Comma 2 2 10" xfId="228" xr:uid="{7B17D536-91E7-4AE8-B63C-5447B7168EC5}"/>
    <cellStyle name="Comma 2 2 10 2" xfId="2209" xr:uid="{3D8C9D61-C1AD-43C9-92E0-19E27A29F535}"/>
    <cellStyle name="Comma 2 2 10 2 2" xfId="30951" xr:uid="{EEAAD9EE-8903-43A7-B13A-DC07613EF0C0}"/>
    <cellStyle name="Comma 2 2 10 3" xfId="29159" xr:uid="{98722DA7-B2A1-4150-913D-DD7F3770569D}"/>
    <cellStyle name="Comma 2 2 11" xfId="4049" xr:uid="{37754CB5-10D2-41A8-BCBD-6F49ECEE92A7}"/>
    <cellStyle name="Comma 2 2 11 2" xfId="32734" xr:uid="{2FB5EB47-57F5-4F71-B436-5ACBD15BE92C}"/>
    <cellStyle name="Comma 2 2 12" xfId="9761" xr:uid="{137ECE9E-0C03-47CA-9E3D-FDC7802A4184}"/>
    <cellStyle name="Comma 2 2 12 2" xfId="38439" xr:uid="{AF8AEAC7-18CF-4BB8-AD36-EDB0CA1C0C97}"/>
    <cellStyle name="Comma 2 2 13" xfId="18614" xr:uid="{71D84D70-C05D-48E1-904A-445CE4CDD5FB}"/>
    <cellStyle name="Comma 2 2 13 2" xfId="47291" xr:uid="{A9BA560E-56EC-4250-8936-365A47836F88}"/>
    <cellStyle name="Comma 2 2 14" xfId="109" xr:uid="{79038FEB-0624-4B56-A2ED-A2B0009AFBC4}"/>
    <cellStyle name="Comma 2 2 2" xfId="114" xr:uid="{FDC075C1-1326-4DB7-8141-F9B1EACE3BDB}"/>
    <cellStyle name="Comma 2 2 2 2" xfId="1990" xr:uid="{49E2CDC3-A843-4261-942C-8DC5D45BDAB2}"/>
    <cellStyle name="Comma 2 2 2 3" xfId="319" xr:uid="{EBBA46FB-49E0-40A0-ACD9-92CD0E93533D}"/>
    <cellStyle name="Comma 2 2 2 3 2" xfId="2286" xr:uid="{4CEDD777-15EB-4FE0-B0F0-D8CC5EF30120}"/>
    <cellStyle name="Comma 2 2 2 3 2 2" xfId="31026" xr:uid="{89661A6A-C089-4B21-BBB1-E3B1BABC8C7A}"/>
    <cellStyle name="Comma 2 2 2 3 3" xfId="29233" xr:uid="{9F427D99-D9B6-485E-AEA7-552DA329FBFE}"/>
    <cellStyle name="Comma 2 2 2 4" xfId="5400" xr:uid="{FF0341B3-4578-48A5-9923-488F389BBD91}"/>
    <cellStyle name="Comma 2 2 2 4 2" xfId="34085" xr:uid="{0FE993AC-2ABF-4196-A5BA-C7ACBA2D25C5}"/>
    <cellStyle name="Comma 2 2 2 5" xfId="11112" xr:uid="{86BE1B48-ED14-439C-AA5C-C18645999D0B}"/>
    <cellStyle name="Comma 2 2 2 5 2" xfId="39790" xr:uid="{ECE5A17F-9BE1-4850-B74F-8B6A895CC3FC}"/>
    <cellStyle name="Comma 2 2 2 6" xfId="19965" xr:uid="{C65A6CCE-3E39-4626-A62C-E5377272D72A}"/>
    <cellStyle name="Comma 2 2 2 6 2" xfId="48642" xr:uid="{93185031-0F42-43DB-A437-209F766B1BD4}"/>
    <cellStyle name="Comma 2 2 3" xfId="428" xr:uid="{A6A8001A-5C53-4035-8F3E-432DB2981C80}"/>
    <cellStyle name="Comma 2 2 3 2" xfId="2382" xr:uid="{53299635-29DC-4279-B3D8-F8BC984F43A2}"/>
    <cellStyle name="Comma 2 2 3 2 2" xfId="31122" xr:uid="{7658E36F-4EE5-4F9B-AE18-A0E7CEF18969}"/>
    <cellStyle name="Comma 2 2 3 3" xfId="6817" xr:uid="{41F6F1E2-3BEE-4587-8160-D3B4EDC87280}"/>
    <cellStyle name="Comma 2 2 3 3 2" xfId="35502" xr:uid="{25553BE3-B345-4A51-A782-43A07E9D7894}"/>
    <cellStyle name="Comma 2 2 3 4" xfId="12529" xr:uid="{F6B6608C-7BF0-40C1-918C-84993717610E}"/>
    <cellStyle name="Comma 2 2 3 4 2" xfId="41207" xr:uid="{7C7765C5-0151-492F-9BC0-4A375F252175}"/>
    <cellStyle name="Comma 2 2 3 5" xfId="21382" xr:uid="{BC70DE21-FA11-453D-9372-0F8ABF9F8396}"/>
    <cellStyle name="Comma 2 2 3 5 2" xfId="50059" xr:uid="{AF5AA784-F0C2-4A1F-B8D4-5D210AFCEFC3}"/>
    <cellStyle name="Comma 2 2 3 6" xfId="29329" xr:uid="{2FF04145-BC0A-484E-B27A-433AF4FDABB5}"/>
    <cellStyle name="Comma 2 2 4" xfId="547" xr:uid="{396A5062-7028-4809-B21B-915C5EAA11D4}"/>
    <cellStyle name="Comma 2 2 4 2" xfId="2501" xr:uid="{7F655494-D730-4F6C-AB73-CE49A7A0D619}"/>
    <cellStyle name="Comma 2 2 4 2 2" xfId="31241" xr:uid="{AE7A2187-2BE9-459A-BE38-E230914B4F74}"/>
    <cellStyle name="Comma 2 2 4 3" xfId="8234" xr:uid="{8B253A69-76D2-4694-B80B-ECF7BE7EEB9A}"/>
    <cellStyle name="Comma 2 2 4 3 2" xfId="36919" xr:uid="{441B22A8-347F-46C1-B873-9B1AA6985E75}"/>
    <cellStyle name="Comma 2 2 4 4" xfId="13946" xr:uid="{F2DA0E9A-B1E8-4B09-9D07-91CA57E463B4}"/>
    <cellStyle name="Comma 2 2 4 4 2" xfId="42624" xr:uid="{F4B9DE30-D927-442D-B015-19AEA0C92034}"/>
    <cellStyle name="Comma 2 2 4 5" xfId="22799" xr:uid="{83F49081-21C0-4A25-8B8A-32296FC1B292}"/>
    <cellStyle name="Comma 2 2 4 5 2" xfId="51476" xr:uid="{0EC4BEB9-96ED-4587-9A34-B9042D0B0D9A}"/>
    <cellStyle name="Comma 2 2 4 6" xfId="29448" xr:uid="{279817E3-ADE4-4A8C-A087-6453A17BC86E}"/>
    <cellStyle name="Comma 2 2 5" xfId="688" xr:uid="{3DFE03A3-C141-47DE-8948-D4E28DE66CF1}"/>
    <cellStyle name="Comma 2 2 5 2" xfId="2642" xr:uid="{F4D0F339-CECF-426C-82BF-4ECF1923B579}"/>
    <cellStyle name="Comma 2 2 5 2 2" xfId="31382" xr:uid="{57E700E8-296C-46EB-BDA5-466C09764146}"/>
    <cellStyle name="Comma 2 2 5 3" xfId="15461" xr:uid="{1EAA4F2C-EC02-465C-92DE-63AE229E6808}"/>
    <cellStyle name="Comma 2 2 5 3 2" xfId="44139" xr:uid="{FA61FDA6-E296-44B7-A25A-1A9D2074EED1}"/>
    <cellStyle name="Comma 2 2 5 4" xfId="24314" xr:uid="{7E7D6C82-10CD-46F9-B454-75FCB49A6EEA}"/>
    <cellStyle name="Comma 2 2 5 4 2" xfId="52991" xr:uid="{09CF043D-F4EA-4FEC-B08F-53553DD7A635}"/>
    <cellStyle name="Comma 2 2 5 5" xfId="29589" xr:uid="{CE903D03-8867-4C0A-89A3-00C61B67A212}"/>
    <cellStyle name="Comma 2 2 6" xfId="961" xr:uid="{96D61250-B08D-46B1-8AD8-E29764FE5420}"/>
    <cellStyle name="Comma 2 2 6 2" xfId="2915" xr:uid="{1329DADF-FE17-4EE5-A17A-817195A73532}"/>
    <cellStyle name="Comma 2 2 6 2 2" xfId="31655" xr:uid="{1AC1C175-88DA-401C-8C48-F8DA0BEB804B}"/>
    <cellStyle name="Comma 2 2 6 3" xfId="17020" xr:uid="{7DB8E1F7-299C-4FAC-A2E7-B179BABF988D}"/>
    <cellStyle name="Comma 2 2 6 3 2" xfId="45698" xr:uid="{EE6D422D-16BC-450F-9CA9-AFD30FD2E88F}"/>
    <cellStyle name="Comma 2 2 6 4" xfId="25873" xr:uid="{ECB23591-1E86-49F9-9171-84FBC9819ED4}"/>
    <cellStyle name="Comma 2 2 6 4 2" xfId="54550" xr:uid="{8373887A-672F-4FA7-8CDF-5C675033694B}"/>
    <cellStyle name="Comma 2 2 6 5" xfId="29862" xr:uid="{8736E216-59C0-44B4-96C3-3AC463D74820}"/>
    <cellStyle name="Comma 2 2 7" xfId="1256" xr:uid="{7D0AE916-6001-4DAC-A7F3-83331B899DB3}"/>
    <cellStyle name="Comma 2 2 7 2" xfId="3210" xr:uid="{A0D1BBA9-D5ED-49D8-AAE9-E0DBF460D920}"/>
    <cellStyle name="Comma 2 2 7 2 2" xfId="31950" xr:uid="{3629C013-D4B0-4D8E-81C6-BCBCEDC49ADE}"/>
    <cellStyle name="Comma 2 2 7 3" xfId="27466" xr:uid="{B7F50E80-F50C-4AAB-980C-F52EA6E57BC7}"/>
    <cellStyle name="Comma 2 2 7 3 2" xfId="56143" xr:uid="{FF14B083-F027-4552-B46A-8B812A54626A}"/>
    <cellStyle name="Comma 2 2 7 4" xfId="30157" xr:uid="{91B7E519-D89A-40FB-A188-82B70D1A4DAF}"/>
    <cellStyle name="Comma 2 2 8" xfId="1595" xr:uid="{24ADD5F1-8138-49FC-8776-5A46A9000738}"/>
    <cellStyle name="Comma 2 2 8 2" xfId="3549" xr:uid="{7978FD5F-DFA4-4DA5-8BA2-2A36E3DE5709}"/>
    <cellStyle name="Comma 2 2 8 2 2" xfId="32289" xr:uid="{9F376AD1-4658-43DC-8A2C-52FB2A8717EF}"/>
    <cellStyle name="Comma 2 2 8 3" xfId="30496" xr:uid="{1901F1B5-BFCC-419E-830F-97C221EB00C7}"/>
    <cellStyle name="Comma 2 2 9" xfId="1987" xr:uid="{4150B3EA-8411-4DC5-99D9-5F4E5C2E5D4C}"/>
    <cellStyle name="Comma 2 20" xfId="1579" xr:uid="{78601928-9189-4A7F-933D-47F1D4594E75}"/>
    <cellStyle name="Comma 2 20 2" xfId="3533" xr:uid="{192C96B7-8FC7-45E7-B466-853BC73A6C40}"/>
    <cellStyle name="Comma 2 20 2 2" xfId="5790" xr:uid="{2B0D545E-3380-454A-8AC6-E7BD65A6649C}"/>
    <cellStyle name="Comma 2 20 2 2 2" xfId="34475" xr:uid="{06A06B1E-6E33-48C8-B273-D85C7E1BF1F9}"/>
    <cellStyle name="Comma 2 20 2 3" xfId="11502" xr:uid="{1B747EAD-49D7-49DF-A37A-F5449E0957FA}"/>
    <cellStyle name="Comma 2 20 2 3 2" xfId="40180" xr:uid="{FBE0ECAB-299D-4943-9688-B7B77D839F05}"/>
    <cellStyle name="Comma 2 20 2 4" xfId="20355" xr:uid="{F3DE5068-9AE0-4D64-AA19-8F984D239CDB}"/>
    <cellStyle name="Comma 2 20 2 4 2" xfId="49032" xr:uid="{88B54F9E-C1D7-4877-8B4E-95CBADEB5373}"/>
    <cellStyle name="Comma 2 20 2 5" xfId="32273" xr:uid="{262DFCF6-C140-45B0-81DF-7DE82FDAADC8}"/>
    <cellStyle name="Comma 2 20 3" xfId="7207" xr:uid="{77E939F9-8FFE-4E78-8236-F0E796A90ED1}"/>
    <cellStyle name="Comma 2 20 3 2" xfId="12919" xr:uid="{58AB5404-7B6D-447C-9117-6B0CBE7CB281}"/>
    <cellStyle name="Comma 2 20 3 2 2" xfId="41597" xr:uid="{940EB473-BB88-44F8-8A0F-DFBCFF3B0CA9}"/>
    <cellStyle name="Comma 2 20 3 3" xfId="21772" xr:uid="{090BFE22-F388-4F59-B783-6EEA173B5C16}"/>
    <cellStyle name="Comma 2 20 3 3 2" xfId="50449" xr:uid="{EA15DE6C-A6F5-4F36-828A-F2C9C471C49C}"/>
    <cellStyle name="Comma 2 20 3 4" xfId="35892" xr:uid="{C18CDA82-C978-4073-95A4-8F3F915310AF}"/>
    <cellStyle name="Comma 2 20 4" xfId="8624" xr:uid="{D6EFCCD6-9004-4D18-8D61-7D1A81E949B4}"/>
    <cellStyle name="Comma 2 20 4 2" xfId="14336" xr:uid="{EBFE3414-8ED1-4F8B-B824-65E2EA3F18E5}"/>
    <cellStyle name="Comma 2 20 4 2 2" xfId="43014" xr:uid="{36D35022-2618-473B-B4E6-A20F7A60F144}"/>
    <cellStyle name="Comma 2 20 4 3" xfId="23189" xr:uid="{1C084D79-6478-4805-ABCA-0C5E1B49D71B}"/>
    <cellStyle name="Comma 2 20 4 3 2" xfId="51866" xr:uid="{98E8E714-40CB-46EA-9B50-B63DD6731FED}"/>
    <cellStyle name="Comma 2 20 4 4" xfId="37309" xr:uid="{6B72C38D-C600-4D8C-800B-DBC7457916A0}"/>
    <cellStyle name="Comma 2 20 5" xfId="4439" xr:uid="{1C994286-27F8-4ABD-B46A-6E070E38E821}"/>
    <cellStyle name="Comma 2 20 5 2" xfId="15851" xr:uid="{E2A2040B-0BDD-4A77-93EB-F6CC6CFFBCBF}"/>
    <cellStyle name="Comma 2 20 5 2 2" xfId="44529" xr:uid="{81359907-7E9A-418B-8180-35C85A606A95}"/>
    <cellStyle name="Comma 2 20 5 3" xfId="24704" xr:uid="{F7E64D25-0CE7-4A9E-A01E-92593B293524}"/>
    <cellStyle name="Comma 2 20 5 3 2" xfId="53381" xr:uid="{53D064F0-108F-4FB1-AD58-1B30D4A5A7FF}"/>
    <cellStyle name="Comma 2 20 5 4" xfId="33124" xr:uid="{BBE7006A-C6D9-4516-B940-693043F55F3D}"/>
    <cellStyle name="Comma 2 20 6" xfId="17410" xr:uid="{C77B8C59-975B-4345-9D51-4FB34F5D7A93}"/>
    <cellStyle name="Comma 2 20 6 2" xfId="26263" xr:uid="{C21D18DD-7831-4891-8DAC-47D5A13EF56A}"/>
    <cellStyle name="Comma 2 20 6 2 2" xfId="54940" xr:uid="{143387D7-93BE-4CBC-A70E-572ACF318FE1}"/>
    <cellStyle name="Comma 2 20 6 3" xfId="46088" xr:uid="{C057EE8B-78B0-443C-89F1-F5C8E9E5D17B}"/>
    <cellStyle name="Comma 2 20 7" xfId="10151" xr:uid="{335470A4-9489-4BD7-9E7C-818BEC17F0C8}"/>
    <cellStyle name="Comma 2 20 7 2" xfId="27856" xr:uid="{0D3CB0D5-0AD0-418D-892E-17308AB2F387}"/>
    <cellStyle name="Comma 2 20 7 2 2" xfId="56533" xr:uid="{16D8F1D2-CA3B-4301-A61A-63076F334114}"/>
    <cellStyle name="Comma 2 20 7 3" xfId="38829" xr:uid="{C3354D72-2912-4B37-9F98-A3A8D610852C}"/>
    <cellStyle name="Comma 2 20 8" xfId="19004" xr:uid="{E3F97521-0564-4A51-954F-ECC569B1C8FF}"/>
    <cellStyle name="Comma 2 20 8 2" xfId="47681" xr:uid="{42961587-A28A-4F22-A615-5D597A2A2195}"/>
    <cellStyle name="Comma 2 20 9" xfId="30480" xr:uid="{8360EAB4-1087-4626-97E6-B393076818CE}"/>
    <cellStyle name="Comma 2 21" xfId="1978" xr:uid="{13D30D56-346E-4213-83EC-6BBF677F9E8F}"/>
    <cellStyle name="Comma 2 21 2" xfId="5812" xr:uid="{FA88CEE2-2AF2-4048-9E56-F5730E8E4215}"/>
    <cellStyle name="Comma 2 21 2 2" xfId="11524" xr:uid="{982DDD83-CA7C-427C-9932-E0F316CE6E5A}"/>
    <cellStyle name="Comma 2 21 2 2 2" xfId="40202" xr:uid="{8156B5AA-7F0A-48A4-BCD2-3094C3CF26FC}"/>
    <cellStyle name="Comma 2 21 2 3" xfId="20377" xr:uid="{3DD89787-7AA9-4C3C-9CE0-644CD7DC0E5A}"/>
    <cellStyle name="Comma 2 21 2 3 2" xfId="49054" xr:uid="{F901B4DF-3BAD-44A2-BBC3-D6D510612A1C}"/>
    <cellStyle name="Comma 2 21 2 4" xfId="34497" xr:uid="{434C0834-3E89-4F30-8472-2DD9FBE52420}"/>
    <cellStyle name="Comma 2 21 3" xfId="7229" xr:uid="{EC21D3B4-E898-45B2-8203-215856FD35F8}"/>
    <cellStyle name="Comma 2 21 3 2" xfId="12941" xr:uid="{2383D4F1-986B-4814-A9EF-C18B5FC30920}"/>
    <cellStyle name="Comma 2 21 3 2 2" xfId="41619" xr:uid="{28A59BF9-2309-4FC2-A95D-394B9F0D8EA0}"/>
    <cellStyle name="Comma 2 21 3 3" xfId="21794" xr:uid="{AD62AD11-BDE3-4D87-9170-1C80BB0CCFDB}"/>
    <cellStyle name="Comma 2 21 3 3 2" xfId="50471" xr:uid="{E775EDF1-510D-4259-9461-6090E416FC39}"/>
    <cellStyle name="Comma 2 21 3 4" xfId="35914" xr:uid="{6493694F-0BAF-40BB-844D-188F5E80DB46}"/>
    <cellStyle name="Comma 2 21 4" xfId="8646" xr:uid="{A582A77F-6334-4406-B850-E9467C448603}"/>
    <cellStyle name="Comma 2 21 4 2" xfId="14358" xr:uid="{4AE2AC87-04C1-4483-8E86-540FFFF20FEB}"/>
    <cellStyle name="Comma 2 21 4 2 2" xfId="43036" xr:uid="{A153D23D-0194-4FCD-AAB9-26A2A7BE1685}"/>
    <cellStyle name="Comma 2 21 4 3" xfId="23211" xr:uid="{8A38F07B-C75E-4BF4-A090-3610ED44EFD1}"/>
    <cellStyle name="Comma 2 21 4 3 2" xfId="51888" xr:uid="{CB7DE1EA-121F-4E9F-8F89-40BB37F212FC}"/>
    <cellStyle name="Comma 2 21 4 4" xfId="37331" xr:uid="{C8EABBC6-35E8-44E2-A463-2DB3DF1E59D1}"/>
    <cellStyle name="Comma 2 21 5" xfId="4461" xr:uid="{31D676BE-8A15-4DD2-8C08-85F0918BA482}"/>
    <cellStyle name="Comma 2 21 5 2" xfId="15873" xr:uid="{62541B77-2659-4E21-ACB6-B7BD9D1D3B10}"/>
    <cellStyle name="Comma 2 21 5 2 2" xfId="44551" xr:uid="{438674C0-C866-4A7A-A557-226213C7AAE8}"/>
    <cellStyle name="Comma 2 21 5 3" xfId="24726" xr:uid="{6C1F2F0A-E157-4E09-871F-195085D3D6DE}"/>
    <cellStyle name="Comma 2 21 5 3 2" xfId="53403" xr:uid="{106184D9-37C4-4806-BF9D-32C57CA96A78}"/>
    <cellStyle name="Comma 2 21 5 4" xfId="33146" xr:uid="{BD9C151F-7255-431B-A53D-F6F200CE4A8F}"/>
    <cellStyle name="Comma 2 21 6" xfId="17432" xr:uid="{79BFEFFB-E12C-4FDD-8F90-C633BF67FAA6}"/>
    <cellStyle name="Comma 2 21 6 2" xfId="26285" xr:uid="{87AF9EFB-F739-4C2C-849A-2D0947BDE344}"/>
    <cellStyle name="Comma 2 21 6 2 2" xfId="54962" xr:uid="{CC4810F2-1E24-41CC-98FE-9A9F5B7A4E8C}"/>
    <cellStyle name="Comma 2 21 6 3" xfId="46110" xr:uid="{E287F4D2-F7A9-4B38-AD6B-AA229281A962}"/>
    <cellStyle name="Comma 2 21 7" xfId="10173" xr:uid="{8A05E5F8-FE4A-4E17-BFA6-B5A293DD3EB8}"/>
    <cellStyle name="Comma 2 21 7 2" xfId="27878" xr:uid="{BB92999E-19AF-4620-B775-97D7F4F2008C}"/>
    <cellStyle name="Comma 2 21 7 2 2" xfId="56555" xr:uid="{3909E09D-F432-4734-B9EB-D2432364D094}"/>
    <cellStyle name="Comma 2 21 7 3" xfId="38851" xr:uid="{85A08E33-4D4A-49E7-8BD9-200CD42D5C3D}"/>
    <cellStyle name="Comma 2 21 8" xfId="19026" xr:uid="{14E36D98-6079-4C93-BFAA-73411B015EAF}"/>
    <cellStyle name="Comma 2 21 8 2" xfId="47703" xr:uid="{9E19632E-4D19-4BAE-A5EA-CFD04151092C}"/>
    <cellStyle name="Comma 2 22" xfId="156" xr:uid="{408D12AF-44C3-409F-95D2-101C94697821}"/>
    <cellStyle name="Comma 2 22 2" xfId="2193" xr:uid="{64C42B60-9347-4791-8FB6-A6A51371CD9E}"/>
    <cellStyle name="Comma 2 22 2 2" xfId="5834" xr:uid="{C31D3552-77E2-43DD-9B42-1338918A2979}"/>
    <cellStyle name="Comma 2 22 2 2 2" xfId="34519" xr:uid="{DE97F330-C4B6-4041-B812-D2CE9E045F6A}"/>
    <cellStyle name="Comma 2 22 2 3" xfId="11546" xr:uid="{697B3877-7FF6-46AA-9215-A23C81D8E772}"/>
    <cellStyle name="Comma 2 22 2 3 2" xfId="40224" xr:uid="{0BEA83E9-A49D-48F9-86BD-564D641D7BDC}"/>
    <cellStyle name="Comma 2 22 2 4" xfId="20399" xr:uid="{000F9E43-13E5-4EFB-BE2F-380FD08394E9}"/>
    <cellStyle name="Comma 2 22 2 4 2" xfId="49076" xr:uid="{11642EA0-BD62-4ECC-BACD-2166BE73A747}"/>
    <cellStyle name="Comma 2 22 2 5" xfId="30935" xr:uid="{A98D0527-04F7-4F27-8B83-CA8678E88C2B}"/>
    <cellStyle name="Comma 2 22 3" xfId="7251" xr:uid="{C84224C9-F85C-46FF-8CEC-54837A8FDC14}"/>
    <cellStyle name="Comma 2 22 3 2" xfId="12963" xr:uid="{B22F65A2-6732-40BC-9619-1A13EF0010D0}"/>
    <cellStyle name="Comma 2 22 3 2 2" xfId="41641" xr:uid="{2D25930F-80D7-4F79-A760-3B01EA3F44D0}"/>
    <cellStyle name="Comma 2 22 3 3" xfId="21816" xr:uid="{D83A5B8C-E280-42F5-B200-F31FBE5536BB}"/>
    <cellStyle name="Comma 2 22 3 3 2" xfId="50493" xr:uid="{CA2F45D8-9D02-49C2-98CF-5CEE70F405B9}"/>
    <cellStyle name="Comma 2 22 3 4" xfId="35936" xr:uid="{E90E222C-A335-4372-99DF-310C0D2161CA}"/>
    <cellStyle name="Comma 2 22 4" xfId="8668" xr:uid="{35D3851F-8C1E-486A-8914-D095A97BCF30}"/>
    <cellStyle name="Comma 2 22 4 2" xfId="14380" xr:uid="{2733986F-6EF7-440F-914A-346651203608}"/>
    <cellStyle name="Comma 2 22 4 2 2" xfId="43058" xr:uid="{E0A1BDE4-16F9-4273-AEAE-F9584111AF39}"/>
    <cellStyle name="Comma 2 22 4 3" xfId="23233" xr:uid="{0CEA44A4-074B-4ECD-AA8E-950CBEE54E43}"/>
    <cellStyle name="Comma 2 22 4 3 2" xfId="51910" xr:uid="{6C79D312-A0A9-4EEF-BC50-8C30D4035F8F}"/>
    <cellStyle name="Comma 2 22 4 4" xfId="37353" xr:uid="{19850CE9-2079-4E95-8AAB-D03EFA846268}"/>
    <cellStyle name="Comma 2 22 5" xfId="4483" xr:uid="{30B66284-2EB3-4292-A704-9BCD5E9057A0}"/>
    <cellStyle name="Comma 2 22 5 2" xfId="15895" xr:uid="{8C3B9828-534B-4D1A-9DBF-720F08B41FCA}"/>
    <cellStyle name="Comma 2 22 5 2 2" xfId="44573" xr:uid="{56DDD17C-8F00-4186-8136-D5648B551428}"/>
    <cellStyle name="Comma 2 22 5 3" xfId="24748" xr:uid="{62B37B85-426D-49D8-8149-9C6303EDBD9E}"/>
    <cellStyle name="Comma 2 22 5 3 2" xfId="53425" xr:uid="{2A2C28DF-A3E2-4477-8498-44142C727C00}"/>
    <cellStyle name="Comma 2 22 5 4" xfId="33168" xr:uid="{F9F78A33-BCC2-480C-AC62-0014A21F6950}"/>
    <cellStyle name="Comma 2 22 6" xfId="17454" xr:uid="{F8E269CB-E254-4D85-B1E8-15C97170B70A}"/>
    <cellStyle name="Comma 2 22 6 2" xfId="26307" xr:uid="{7E088F4C-8BC4-4126-A683-4793E224AE07}"/>
    <cellStyle name="Comma 2 22 6 2 2" xfId="54984" xr:uid="{ADCCDBAC-AD2E-42E5-8B4A-693715AF8D58}"/>
    <cellStyle name="Comma 2 22 6 3" xfId="46132" xr:uid="{AFFA59C8-4BAA-48D9-923F-A38EB4C27BCA}"/>
    <cellStyle name="Comma 2 22 7" xfId="10195" xr:uid="{D91B24B8-AF22-4429-B115-4101A0A44744}"/>
    <cellStyle name="Comma 2 22 7 2" xfId="27900" xr:uid="{F955B4A2-74CE-42ED-8432-4BB588C566BE}"/>
    <cellStyle name="Comma 2 22 7 2 2" xfId="56577" xr:uid="{D37C125A-565C-4EFA-BD38-8764779C975E}"/>
    <cellStyle name="Comma 2 22 7 3" xfId="38873" xr:uid="{63E4BE99-D46F-46A8-9A3F-D449C039C5C5}"/>
    <cellStyle name="Comma 2 22 8" xfId="19048" xr:uid="{F138410F-A2B9-4A9C-BD4E-FBC9C96DE02E}"/>
    <cellStyle name="Comma 2 22 8 2" xfId="47725" xr:uid="{EB513646-5539-46A8-B3E3-4D81D43E836D}"/>
    <cellStyle name="Comma 2 22 9" xfId="29143" xr:uid="{3A801E72-4C99-4B27-B9C4-260427EFF113}"/>
    <cellStyle name="Comma 2 23" xfId="2096" xr:uid="{9EAB3686-8761-40C7-9427-F05E1667CB5D}"/>
    <cellStyle name="Comma 2 23 2" xfId="3970" xr:uid="{6C18E6B0-403B-4A9A-9B30-5847D90BDC94}"/>
    <cellStyle name="Comma 2 23 2 2" xfId="5856" xr:uid="{1D5EB2DF-B4D9-424B-B52B-200E2FDAC5DC}"/>
    <cellStyle name="Comma 2 23 2 2 2" xfId="34541" xr:uid="{5DA4AC31-94B7-4FC5-857B-21A42378F73D}"/>
    <cellStyle name="Comma 2 23 2 3" xfId="11568" xr:uid="{B9095A4B-74F2-4811-87E1-918B602FF40A}"/>
    <cellStyle name="Comma 2 23 2 3 2" xfId="40246" xr:uid="{67213404-A2AE-425A-A2E5-D9C5D5B660A7}"/>
    <cellStyle name="Comma 2 23 2 4" xfId="20421" xr:uid="{2B5011C2-505C-491C-819E-7E720D5820F3}"/>
    <cellStyle name="Comma 2 23 2 4 2" xfId="49098" xr:uid="{013F7B9D-0F8B-428D-BE44-71265B65CCE5}"/>
    <cellStyle name="Comma 2 23 3" xfId="7273" xr:uid="{AB68A429-3401-40A8-8926-4DD4964AB360}"/>
    <cellStyle name="Comma 2 23 3 2" xfId="12985" xr:uid="{F21D80B1-0A9F-4049-B0A2-0E1B1A473CB0}"/>
    <cellStyle name="Comma 2 23 3 2 2" xfId="41663" xr:uid="{4114127C-0DEE-40C8-9F75-AF5A1CD8A1B7}"/>
    <cellStyle name="Comma 2 23 3 3" xfId="21838" xr:uid="{E3C4648E-67B1-4D74-8A52-D4C834D077EE}"/>
    <cellStyle name="Comma 2 23 3 3 2" xfId="50515" xr:uid="{0B63FA55-242B-46D5-964B-CB66CF7D9D2B}"/>
    <cellStyle name="Comma 2 23 3 4" xfId="35958" xr:uid="{6DA83F59-7440-482F-893E-37588C51C721}"/>
    <cellStyle name="Comma 2 23 4" xfId="8690" xr:uid="{A51C235F-54AF-4C20-AC27-206D073CB9CD}"/>
    <cellStyle name="Comma 2 23 4 2" xfId="14402" xr:uid="{B0056D29-7C42-44F6-89C4-9A8D3AA16779}"/>
    <cellStyle name="Comma 2 23 4 2 2" xfId="43080" xr:uid="{4695D3FE-14E2-4DDB-9737-C3FEA67BAC44}"/>
    <cellStyle name="Comma 2 23 4 3" xfId="23255" xr:uid="{DCCA46C1-4A44-44C0-91C0-B002D2B2493D}"/>
    <cellStyle name="Comma 2 23 4 3 2" xfId="51932" xr:uid="{04FDDD22-EB77-482D-BBC7-A0A40C98F0FB}"/>
    <cellStyle name="Comma 2 23 4 4" xfId="37375" xr:uid="{023FC7D2-E61E-470D-9C18-49F0EA54AE63}"/>
    <cellStyle name="Comma 2 23 5" xfId="4505" xr:uid="{7A1154C8-1791-498E-B96C-B3D7E59130D8}"/>
    <cellStyle name="Comma 2 23 5 2" xfId="15917" xr:uid="{480FF23A-6547-4C69-9E02-54A10450C11D}"/>
    <cellStyle name="Comma 2 23 5 2 2" xfId="44595" xr:uid="{6DAC4D35-3FF3-448D-8B82-39D13C23354E}"/>
    <cellStyle name="Comma 2 23 5 3" xfId="24770" xr:uid="{78A555EA-0BF6-41DE-A14C-1950B5911FD0}"/>
    <cellStyle name="Comma 2 23 5 3 2" xfId="53447" xr:uid="{75642097-5809-45AA-B6F8-E495D9C5FCA7}"/>
    <cellStyle name="Comma 2 23 5 4" xfId="33190" xr:uid="{06106D7B-C7FA-4483-8951-23D46F8A3C26}"/>
    <cellStyle name="Comma 2 23 6" xfId="17476" xr:uid="{51998E11-9012-47D0-86CD-625796406470}"/>
    <cellStyle name="Comma 2 23 6 2" xfId="26329" xr:uid="{87AA456D-1F39-4CDB-A646-8D3B74B37279}"/>
    <cellStyle name="Comma 2 23 6 2 2" xfId="55006" xr:uid="{680ED2AC-4AFB-4AE6-A16A-CD7452487F58}"/>
    <cellStyle name="Comma 2 23 6 3" xfId="46154" xr:uid="{EF7B3933-7526-424D-81B1-D167BD3D2DCD}"/>
    <cellStyle name="Comma 2 23 7" xfId="10217" xr:uid="{D25D3C26-70FD-457B-A4D2-277D0E472838}"/>
    <cellStyle name="Comma 2 23 7 2" xfId="27922" xr:uid="{3BEE6269-C8A7-4F7B-B8BE-9EDA753E61B2}"/>
    <cellStyle name="Comma 2 23 7 2 2" xfId="56599" xr:uid="{8692B827-3062-4D71-9FA6-8F1E29B4F385}"/>
    <cellStyle name="Comma 2 23 7 3" xfId="38895" xr:uid="{A37467A8-339D-4E6F-B527-0F93334537DA}"/>
    <cellStyle name="Comma 2 23 8" xfId="19070" xr:uid="{93E936C6-DFAC-4DD0-BB4E-C84A6B8D5A86}"/>
    <cellStyle name="Comma 2 23 8 2" xfId="47747" xr:uid="{B9F68074-1F22-468C-8E35-0A8CC03030D4}"/>
    <cellStyle name="Comma 2 24" xfId="2120" xr:uid="{1507FD98-91BA-4A03-9FDD-A9F31534B1E8}"/>
    <cellStyle name="Comma 2 24 2" xfId="3994" xr:uid="{E749E76A-0F47-4145-9E0C-9BC5B2DC5190}"/>
    <cellStyle name="Comma 2 24 2 2" xfId="5878" xr:uid="{FB8EE552-CF39-4667-8995-A35FF24C5D84}"/>
    <cellStyle name="Comma 2 24 2 2 2" xfId="34563" xr:uid="{02DA21AB-6A44-46C9-99DB-86080E7D80F4}"/>
    <cellStyle name="Comma 2 24 2 3" xfId="11590" xr:uid="{40D4504B-D5EE-4039-B58C-05B8FF51343C}"/>
    <cellStyle name="Comma 2 24 2 3 2" xfId="40268" xr:uid="{A672F107-1D07-4F9A-AA24-EB386C222DA8}"/>
    <cellStyle name="Comma 2 24 2 4" xfId="20443" xr:uid="{68A370A7-7406-43A4-85CD-4D753887B7AF}"/>
    <cellStyle name="Comma 2 24 2 4 2" xfId="49120" xr:uid="{4CBDA34D-605F-4234-AAD0-72419A433A91}"/>
    <cellStyle name="Comma 2 24 2 5" xfId="32692" xr:uid="{B9A9D79B-4A1B-43FE-9B2A-195FC47561B1}"/>
    <cellStyle name="Comma 2 24 3" xfId="7295" xr:uid="{7F961D19-7607-465C-802C-EFAFABDC4F33}"/>
    <cellStyle name="Comma 2 24 3 2" xfId="13007" xr:uid="{E8C30483-364F-47E1-A76E-FB40156ED9B7}"/>
    <cellStyle name="Comma 2 24 3 2 2" xfId="41685" xr:uid="{76703E86-A81E-45E4-93B9-7D2A266A3695}"/>
    <cellStyle name="Comma 2 24 3 3" xfId="21860" xr:uid="{022EADE8-5C87-458F-AF46-AAC6A18F5518}"/>
    <cellStyle name="Comma 2 24 3 3 2" xfId="50537" xr:uid="{536F9CDA-EEA3-4347-8206-D52445F99607}"/>
    <cellStyle name="Comma 2 24 3 4" xfId="35980" xr:uid="{6636AB8E-2CF1-4843-9A43-CA0161D8CF9F}"/>
    <cellStyle name="Comma 2 24 4" xfId="8712" xr:uid="{E4F3EE39-B78A-463A-BB43-2BD38D2E77D2}"/>
    <cellStyle name="Comma 2 24 4 2" xfId="14424" xr:uid="{847333B5-48E9-471B-AB57-F7E61A6D2CCA}"/>
    <cellStyle name="Comma 2 24 4 2 2" xfId="43102" xr:uid="{A51B74B6-B2D3-4285-972C-620F2B78E503}"/>
    <cellStyle name="Comma 2 24 4 3" xfId="23277" xr:uid="{DE1DC745-3CD6-42E9-B1E8-2C7DEE15F9CC}"/>
    <cellStyle name="Comma 2 24 4 3 2" xfId="51954" xr:uid="{BA4E35E4-0028-4F7A-9448-4365D1746D24}"/>
    <cellStyle name="Comma 2 24 4 4" xfId="37397" xr:uid="{962701FB-C1D7-4970-998F-C61BAEF32A4D}"/>
    <cellStyle name="Comma 2 24 5" xfId="4527" xr:uid="{CF3BA466-CE6F-48FC-A2B2-F663138553D1}"/>
    <cellStyle name="Comma 2 24 5 2" xfId="15939" xr:uid="{4DC67A3A-E50B-4EDE-B439-145802A02A3C}"/>
    <cellStyle name="Comma 2 24 5 2 2" xfId="44617" xr:uid="{753D82B5-C4AB-45B7-86D7-6CD1A899AFE6}"/>
    <cellStyle name="Comma 2 24 5 3" xfId="24792" xr:uid="{24DA82FE-98A2-46EF-8F24-F77E67695610}"/>
    <cellStyle name="Comma 2 24 5 3 2" xfId="53469" xr:uid="{FA09526F-DBEA-473D-9CE1-01383DF0BA7A}"/>
    <cellStyle name="Comma 2 24 5 4" xfId="33212" xr:uid="{93166576-7289-4AC9-B830-A7891EE49E39}"/>
    <cellStyle name="Comma 2 24 6" xfId="17498" xr:uid="{655C8496-67CA-4A7C-B8AD-09CFEC025962}"/>
    <cellStyle name="Comma 2 24 6 2" xfId="26351" xr:uid="{33733C55-ACFE-49D2-A484-068DD3FF5CA9}"/>
    <cellStyle name="Comma 2 24 6 2 2" xfId="55028" xr:uid="{AA8D0EF2-A62A-4CA1-A59B-646B9584EB35}"/>
    <cellStyle name="Comma 2 24 6 3" xfId="46176" xr:uid="{ABE20176-D4F7-4497-A6D1-CFA956606B1A}"/>
    <cellStyle name="Comma 2 24 7" xfId="10239" xr:uid="{ECE2816B-A133-47D1-9DF0-4FFBFD2012ED}"/>
    <cellStyle name="Comma 2 24 7 2" xfId="27944" xr:uid="{3CFAF27A-9AEA-444C-AF7F-AFFA9E627C8F}"/>
    <cellStyle name="Comma 2 24 7 2 2" xfId="56621" xr:uid="{3DCCE7F2-9208-441D-B063-88FE04B1A659}"/>
    <cellStyle name="Comma 2 24 7 3" xfId="38917" xr:uid="{F43A7349-D42F-4F6B-9360-F9D8BA7E10CB}"/>
    <cellStyle name="Comma 2 24 8" xfId="19092" xr:uid="{10306E10-95B5-4768-AF3A-EB60360EF751}"/>
    <cellStyle name="Comma 2 24 8 2" xfId="47769" xr:uid="{FF45170D-D232-4681-A358-889A011FA9D9}"/>
    <cellStyle name="Comma 2 24 9" xfId="30899" xr:uid="{5615DDFE-976E-45E6-8F80-B009E0E00628}"/>
    <cellStyle name="Comma 2 25" xfId="4000" xr:uid="{14439673-E34B-45E1-9CA0-8A99E8FEB89C}"/>
    <cellStyle name="Comma 2 25 2" xfId="5900" xr:uid="{191F798B-0B1A-412D-9803-9EE82E19CC1F}"/>
    <cellStyle name="Comma 2 25 2 2" xfId="11612" xr:uid="{445917B7-77AC-4135-AE0D-1C015FDE3EE3}"/>
    <cellStyle name="Comma 2 25 2 2 2" xfId="40290" xr:uid="{33234BAB-6D10-45C5-ABDD-06AC2A02F202}"/>
    <cellStyle name="Comma 2 25 2 3" xfId="20465" xr:uid="{2E6552AB-592A-44CF-90B9-FB30BCA79DED}"/>
    <cellStyle name="Comma 2 25 2 3 2" xfId="49142" xr:uid="{7E7673E7-76DF-4B28-BF7A-144A8B2A42DB}"/>
    <cellStyle name="Comma 2 25 2 4" xfId="34585" xr:uid="{6754D2AF-BA79-489D-BC56-C661DB15E791}"/>
    <cellStyle name="Comma 2 25 3" xfId="7317" xr:uid="{25064019-018B-4565-BEF4-5740C3D2BF0C}"/>
    <cellStyle name="Comma 2 25 3 2" xfId="13029" xr:uid="{DA168045-F792-4F75-B1DF-B558E31598A7}"/>
    <cellStyle name="Comma 2 25 3 2 2" xfId="41707" xr:uid="{F886440D-3E41-4DF2-9087-A8A40CDF02F6}"/>
    <cellStyle name="Comma 2 25 3 3" xfId="21882" xr:uid="{52A76FDE-15B6-4FBE-9D27-8F4EB6FAA715}"/>
    <cellStyle name="Comma 2 25 3 3 2" xfId="50559" xr:uid="{0095E5E3-2389-487E-A773-9BF8FC8A704E}"/>
    <cellStyle name="Comma 2 25 3 4" xfId="36002" xr:uid="{F29F5308-3C1C-4BE1-BBD4-BE0D4C26F358}"/>
    <cellStyle name="Comma 2 25 4" xfId="8734" xr:uid="{B5380EE7-C6AF-4C40-BA78-D10110B4FF75}"/>
    <cellStyle name="Comma 2 25 4 2" xfId="14446" xr:uid="{FE8C6419-9900-4DCF-AEE1-BEAF3E4534F4}"/>
    <cellStyle name="Comma 2 25 4 2 2" xfId="43124" xr:uid="{CFDA340F-A236-4873-A256-CF136750C588}"/>
    <cellStyle name="Comma 2 25 4 3" xfId="23299" xr:uid="{0AA56CEE-8A74-43C3-9E07-93A15D008378}"/>
    <cellStyle name="Comma 2 25 4 3 2" xfId="51976" xr:uid="{C4A8B148-DB83-4937-9AE7-F93CC5EFFD1D}"/>
    <cellStyle name="Comma 2 25 4 4" xfId="37419" xr:uid="{8CCF341E-4AA0-403B-84AA-11236B02974D}"/>
    <cellStyle name="Comma 2 25 5" xfId="4549" xr:uid="{025D86ED-CA6B-46A2-A286-A6F5C2AAA4A2}"/>
    <cellStyle name="Comma 2 25 5 2" xfId="15961" xr:uid="{4004D0D9-0129-4E1C-ADFE-FFDC139EAAE1}"/>
    <cellStyle name="Comma 2 25 5 2 2" xfId="44639" xr:uid="{48518EF8-4E5F-4E77-A9E9-92198F94F728}"/>
    <cellStyle name="Comma 2 25 5 3" xfId="24814" xr:uid="{6C2F9F9A-A08F-44F3-9479-ACE5AAC39A8E}"/>
    <cellStyle name="Comma 2 25 5 3 2" xfId="53491" xr:uid="{61ECFF37-2CDE-4F94-A370-4458ECAD6834}"/>
    <cellStyle name="Comma 2 25 5 4" xfId="33234" xr:uid="{9D934F49-AA5F-4F92-9E45-C64B4856894B}"/>
    <cellStyle name="Comma 2 25 6" xfId="17520" xr:uid="{3D77EEFD-0FED-433C-9646-1C5DF57C038E}"/>
    <cellStyle name="Comma 2 25 6 2" xfId="26373" xr:uid="{985B1C95-288D-47DB-A435-E6235F76CBD0}"/>
    <cellStyle name="Comma 2 25 6 2 2" xfId="55050" xr:uid="{54C5F535-51E7-4CF9-BE96-410E56B342EF}"/>
    <cellStyle name="Comma 2 25 6 3" xfId="46198" xr:uid="{C452DA9B-B4D8-4570-86F6-E387C5BB138E}"/>
    <cellStyle name="Comma 2 25 7" xfId="10261" xr:uid="{66C5FD5E-2092-4C7F-9B4D-A6055250F1A1}"/>
    <cellStyle name="Comma 2 25 7 2" xfId="27966" xr:uid="{46AFF224-2773-4E2A-B25B-17773A00A499}"/>
    <cellStyle name="Comma 2 25 7 2 2" xfId="56643" xr:uid="{D70E4596-AF35-4978-9B68-853C99BDF9AB}"/>
    <cellStyle name="Comma 2 25 7 3" xfId="38939" xr:uid="{25DB77DE-C308-4B67-9B6E-D050C00FB0D6}"/>
    <cellStyle name="Comma 2 25 8" xfId="19114" xr:uid="{EADD6F69-9776-489C-AAD2-4E4B8A72A7C8}"/>
    <cellStyle name="Comma 2 25 8 2" xfId="47791" xr:uid="{4DD6ADF9-34CA-429F-85D8-164BDD23BD64}"/>
    <cellStyle name="Comma 2 25 9" xfId="32696" xr:uid="{A81CD6A8-3599-49F4-ABE4-7B180671C9BA}"/>
    <cellStyle name="Comma 2 26" xfId="4010" xr:uid="{72D0B976-7BF8-4986-9998-7F1BDE03C2DC}"/>
    <cellStyle name="Comma 2 26 2" xfId="5922" xr:uid="{91C7B8C2-8936-4A4B-AC02-5AF4088228C7}"/>
    <cellStyle name="Comma 2 26 2 2" xfId="11634" xr:uid="{37328515-033B-4FDD-9FAC-B37EE7E8118B}"/>
    <cellStyle name="Comma 2 26 2 2 2" xfId="40312" xr:uid="{77ACF296-F043-41EB-848C-B73A09E845B0}"/>
    <cellStyle name="Comma 2 26 2 3" xfId="20487" xr:uid="{C2B54C98-95D7-4454-970D-94069859A4B7}"/>
    <cellStyle name="Comma 2 26 2 3 2" xfId="49164" xr:uid="{5C4FAF13-D65A-41F0-8B5A-33BA11EE3895}"/>
    <cellStyle name="Comma 2 26 2 4" xfId="34607" xr:uid="{DA2BED8F-912D-4A19-94A9-0ED3BD90CA85}"/>
    <cellStyle name="Comma 2 26 3" xfId="7339" xr:uid="{FD667241-C432-46BB-ADDB-DFE2CF9ED0BF}"/>
    <cellStyle name="Comma 2 26 3 2" xfId="13051" xr:uid="{9F94CDE7-E96C-4CF6-92D3-628448F104AB}"/>
    <cellStyle name="Comma 2 26 3 2 2" xfId="41729" xr:uid="{CF8A4193-ABFC-40FB-A7C1-F89DC58687F9}"/>
    <cellStyle name="Comma 2 26 3 3" xfId="21904" xr:uid="{BDE554C6-8488-422D-91D0-58E3084589DE}"/>
    <cellStyle name="Comma 2 26 3 3 2" xfId="50581" xr:uid="{65B40D89-0262-4B27-9B20-0028BCA5A4CA}"/>
    <cellStyle name="Comma 2 26 3 4" xfId="36024" xr:uid="{811E7F9C-498E-45A0-9F5C-A32BD4B5B01E}"/>
    <cellStyle name="Comma 2 26 4" xfId="8756" xr:uid="{126B2FF6-1631-44A3-AEA8-9055BC0FC8BD}"/>
    <cellStyle name="Comma 2 26 4 2" xfId="14468" xr:uid="{89CDD58D-029E-4782-B460-005C6AD7795F}"/>
    <cellStyle name="Comma 2 26 4 2 2" xfId="43146" xr:uid="{6571341E-334A-4DD2-B7CC-E464A89A28D9}"/>
    <cellStyle name="Comma 2 26 4 3" xfId="23321" xr:uid="{ED09F51E-D69E-4250-97CE-B2BAFCAAAFCC}"/>
    <cellStyle name="Comma 2 26 4 3 2" xfId="51998" xr:uid="{C98B0D4C-1930-4D01-9DC5-BA70946FD0C0}"/>
    <cellStyle name="Comma 2 26 4 4" xfId="37441" xr:uid="{1243FCC3-892F-4B82-A50D-111ABCEBC62A}"/>
    <cellStyle name="Comma 2 26 5" xfId="4571" xr:uid="{4317F42F-F0B4-4F6C-A6F3-33D49FE047D5}"/>
    <cellStyle name="Comma 2 26 5 2" xfId="15983" xr:uid="{C9930C52-D511-4D71-9BF1-F4A713C224B6}"/>
    <cellStyle name="Comma 2 26 5 2 2" xfId="44661" xr:uid="{DA929350-4ADA-4FEE-BE23-C887E0BA77D6}"/>
    <cellStyle name="Comma 2 26 5 3" xfId="24836" xr:uid="{61095D60-FA39-4325-BA06-A5A03E87F2A5}"/>
    <cellStyle name="Comma 2 26 5 3 2" xfId="53513" xr:uid="{D66CED52-24F0-42D4-880A-CFD433D6365E}"/>
    <cellStyle name="Comma 2 26 5 4" xfId="33256" xr:uid="{0FFD81DD-A7D9-4B04-B2A5-281BCF8D056E}"/>
    <cellStyle name="Comma 2 26 6" xfId="17542" xr:uid="{56624F60-B100-416B-BCFF-A0CD32BD6AEC}"/>
    <cellStyle name="Comma 2 26 6 2" xfId="26395" xr:uid="{D75144E9-1A70-4EBC-8561-2A15321B8CEA}"/>
    <cellStyle name="Comma 2 26 6 2 2" xfId="55072" xr:uid="{0A38958E-F79E-4106-9490-8FAD14089204}"/>
    <cellStyle name="Comma 2 26 6 3" xfId="46220" xr:uid="{B9A10803-A1A1-4E7F-84CE-A838A37086E9}"/>
    <cellStyle name="Comma 2 26 7" xfId="10283" xr:uid="{5CBCE46A-2A8B-479B-9C66-02FA28286AA2}"/>
    <cellStyle name="Comma 2 26 7 2" xfId="27988" xr:uid="{2A4D6A03-2837-4CB9-9E5B-1279E5000B00}"/>
    <cellStyle name="Comma 2 26 7 2 2" xfId="56665" xr:uid="{1E57DFAE-A188-4755-A76A-6BF9E8B3B490}"/>
    <cellStyle name="Comma 2 26 7 3" xfId="38961" xr:uid="{FD3979DB-466E-4684-8369-632371B1D2A0}"/>
    <cellStyle name="Comma 2 26 8" xfId="19136" xr:uid="{90A35FAC-6F16-461C-BB33-E3DF67830AC8}"/>
    <cellStyle name="Comma 2 26 8 2" xfId="47813" xr:uid="{89525977-6292-4818-B1B7-1DC9D83ED3E2}"/>
    <cellStyle name="Comma 2 26 9" xfId="32700" xr:uid="{A3C1FA7E-E3E3-4019-93A8-0D82F9B7A41F}"/>
    <cellStyle name="Comma 2 27" xfId="4593" xr:uid="{76A26CA1-A878-43CA-807C-FB922CF8AC47}"/>
    <cellStyle name="Comma 2 27 2" xfId="5944" xr:uid="{F9C3E010-3626-4758-B615-03F4C9F83AC2}"/>
    <cellStyle name="Comma 2 27 2 2" xfId="11656" xr:uid="{AF1F8243-9CC9-4704-8646-29B887F0FB04}"/>
    <cellStyle name="Comma 2 27 2 2 2" xfId="40334" xr:uid="{660C594C-D16B-467B-9D38-B2796955286D}"/>
    <cellStyle name="Comma 2 27 2 3" xfId="20509" xr:uid="{2B7FDC0E-DF76-428C-B0B8-52435C3E31DC}"/>
    <cellStyle name="Comma 2 27 2 3 2" xfId="49186" xr:uid="{A5ACCEDF-2910-4552-880B-B42E61027957}"/>
    <cellStyle name="Comma 2 27 2 4" xfId="34629" xr:uid="{237C0733-0C46-418E-A4FC-CC2658B43576}"/>
    <cellStyle name="Comma 2 27 3" xfId="7361" xr:uid="{5D620118-8D9C-4357-B2B6-9894491710B7}"/>
    <cellStyle name="Comma 2 27 3 2" xfId="13073" xr:uid="{3AD46EC8-A0D6-4EB8-AFE0-AF0CC21A41E7}"/>
    <cellStyle name="Comma 2 27 3 2 2" xfId="41751" xr:uid="{ACA828F5-A786-4CE6-966F-02F70420F569}"/>
    <cellStyle name="Comma 2 27 3 3" xfId="21926" xr:uid="{040C7824-3304-4FF6-8C1A-CC562BA2CC25}"/>
    <cellStyle name="Comma 2 27 3 3 2" xfId="50603" xr:uid="{DE90953A-5794-4427-A40C-12EBBA2AE46E}"/>
    <cellStyle name="Comma 2 27 3 4" xfId="36046" xr:uid="{5EFCC748-0750-45F3-9BA4-3A287DB3C13C}"/>
    <cellStyle name="Comma 2 27 4" xfId="8778" xr:uid="{B9E97111-2DD7-405A-B4AC-CA55C9C13511}"/>
    <cellStyle name="Comma 2 27 4 2" xfId="14490" xr:uid="{6B454B4D-B004-4B83-9F84-735CA76ACABD}"/>
    <cellStyle name="Comma 2 27 4 2 2" xfId="43168" xr:uid="{892D2FA2-E325-4A78-B3D7-F43A7F525099}"/>
    <cellStyle name="Comma 2 27 4 3" xfId="23343" xr:uid="{2BC5313F-AB4B-4C1C-9DF3-17182DA5C331}"/>
    <cellStyle name="Comma 2 27 4 3 2" xfId="52020" xr:uid="{B3811A0E-3DF3-4644-B981-AFE4DC1A5AB7}"/>
    <cellStyle name="Comma 2 27 4 4" xfId="37463" xr:uid="{24D3F64E-A859-4579-BB10-EC54532C5591}"/>
    <cellStyle name="Comma 2 27 5" xfId="16005" xr:uid="{84D79808-B4F8-42AF-A539-28C3EE6BDA57}"/>
    <cellStyle name="Comma 2 27 5 2" xfId="24858" xr:uid="{177918E5-8555-4E18-8EBA-6480EAF859BC}"/>
    <cellStyle name="Comma 2 27 5 2 2" xfId="53535" xr:uid="{FD0DA534-C9C2-419C-AD9F-599C78E3E3E9}"/>
    <cellStyle name="Comma 2 27 5 3" xfId="44683" xr:uid="{DDB82979-3C7D-4453-80E4-27E5148D2C7D}"/>
    <cellStyle name="Comma 2 27 6" xfId="17564" xr:uid="{C83598FB-674E-4078-B1D4-39B57B8D7D1B}"/>
    <cellStyle name="Comma 2 27 6 2" xfId="26417" xr:uid="{E21E32C7-E9FF-4808-A991-8B62FC33A26E}"/>
    <cellStyle name="Comma 2 27 6 2 2" xfId="55094" xr:uid="{E7AD0B30-C92B-463E-9B93-69ED37F462A1}"/>
    <cellStyle name="Comma 2 27 6 3" xfId="46242" xr:uid="{5F1CFA24-BA77-4D78-A25A-2F6A14F4649B}"/>
    <cellStyle name="Comma 2 27 7" xfId="10305" xr:uid="{4F48E384-1EA6-4D5F-8B7B-CCA3B367A854}"/>
    <cellStyle name="Comma 2 27 7 2" xfId="28010" xr:uid="{229BA6E3-5FCD-4043-8FDA-4823D4CC7B58}"/>
    <cellStyle name="Comma 2 27 7 2 2" xfId="56687" xr:uid="{EAC94CAD-F247-4301-AD85-399CEF988CED}"/>
    <cellStyle name="Comma 2 27 7 3" xfId="38983" xr:uid="{C2002DFD-814B-419D-B0FF-2445BFC883EF}"/>
    <cellStyle name="Comma 2 27 8" xfId="19158" xr:uid="{68B27843-DD27-486A-B1BD-952056EE5402}"/>
    <cellStyle name="Comma 2 27 8 2" xfId="47835" xr:uid="{66D6CAF5-8685-4B95-BE82-BF356A2E712C}"/>
    <cellStyle name="Comma 2 27 9" xfId="33278" xr:uid="{5193F019-413B-4922-A4B2-7FB5FCA9A104}"/>
    <cellStyle name="Comma 2 28" xfId="4615" xr:uid="{F97F5295-1C11-4133-806B-68B22AEF28DC}"/>
    <cellStyle name="Comma 2 28 2" xfId="5966" xr:uid="{D80519BB-8131-4F17-B83B-801C794F2B01}"/>
    <cellStyle name="Comma 2 28 2 2" xfId="11678" xr:uid="{802C605A-C3BB-4625-B1BA-B33D509C651B}"/>
    <cellStyle name="Comma 2 28 2 2 2" xfId="40356" xr:uid="{CF99D13E-E5B1-4AFF-953E-C86435D66165}"/>
    <cellStyle name="Comma 2 28 2 3" xfId="20531" xr:uid="{1C5A47C1-2BA4-49A3-B247-1176588E8E8F}"/>
    <cellStyle name="Comma 2 28 2 3 2" xfId="49208" xr:uid="{759BE9E9-3392-4032-85C1-7AC82BF9598C}"/>
    <cellStyle name="Comma 2 28 2 4" xfId="34651" xr:uid="{65589A2B-7797-463A-8F7D-F81A466291EC}"/>
    <cellStyle name="Comma 2 28 3" xfId="7383" xr:uid="{6D75CC98-6A9E-4EED-8DA4-A62A87E5D8C2}"/>
    <cellStyle name="Comma 2 28 3 2" xfId="13095" xr:uid="{E2B96FAA-2BF6-4E60-9871-DCE3D3E12506}"/>
    <cellStyle name="Comma 2 28 3 2 2" xfId="41773" xr:uid="{5FFE5815-B0C4-42BA-B91B-4E6667F9F77D}"/>
    <cellStyle name="Comma 2 28 3 3" xfId="21948" xr:uid="{4509DA79-9332-45A5-A5BF-6E590F93F057}"/>
    <cellStyle name="Comma 2 28 3 3 2" xfId="50625" xr:uid="{8A803F42-542E-41C3-8AA5-BA110B1201C6}"/>
    <cellStyle name="Comma 2 28 3 4" xfId="36068" xr:uid="{80A892B7-907A-4D31-9593-7559398B9136}"/>
    <cellStyle name="Comma 2 28 4" xfId="8800" xr:uid="{89C2BDE1-174D-4DA2-AB44-AA0FB07B31FA}"/>
    <cellStyle name="Comma 2 28 4 2" xfId="14512" xr:uid="{BC57F228-99BA-4AE8-9892-271A942DC20C}"/>
    <cellStyle name="Comma 2 28 4 2 2" xfId="43190" xr:uid="{1925932F-39CD-4358-9530-FA987DD3FA3C}"/>
    <cellStyle name="Comma 2 28 4 3" xfId="23365" xr:uid="{AF80501F-43AF-4801-9FCB-EB8F933B865A}"/>
    <cellStyle name="Comma 2 28 4 3 2" xfId="52042" xr:uid="{C0B3902B-3CF6-4CA5-BFDC-7D646ACCBD6B}"/>
    <cellStyle name="Comma 2 28 4 4" xfId="37485" xr:uid="{E24E4219-DB38-48C4-B6A8-A2FD2A8234F9}"/>
    <cellStyle name="Comma 2 28 5" xfId="16027" xr:uid="{DB9916CE-EC51-4E90-B0E5-4F0EC931E02E}"/>
    <cellStyle name="Comma 2 28 5 2" xfId="24880" xr:uid="{E4C264BC-34AF-4603-A8B7-18D04083FDF9}"/>
    <cellStyle name="Comma 2 28 5 2 2" xfId="53557" xr:uid="{16704E65-006F-49A2-B0F6-2F39FC5DC72B}"/>
    <cellStyle name="Comma 2 28 5 3" xfId="44705" xr:uid="{7B3F6C50-19F3-41A5-AF4E-B764A49FA8F4}"/>
    <cellStyle name="Comma 2 28 6" xfId="17586" xr:uid="{66BC5B5D-4508-4BE7-9ED8-D0AA207E49A6}"/>
    <cellStyle name="Comma 2 28 6 2" xfId="26439" xr:uid="{8235275A-31A3-4202-9FC1-4F010E1CFE07}"/>
    <cellStyle name="Comma 2 28 6 2 2" xfId="55116" xr:uid="{902BF551-9269-46ED-B5DE-B7C134DE57F3}"/>
    <cellStyle name="Comma 2 28 6 3" xfId="46264" xr:uid="{29D95A86-CBEB-4B29-BEE7-0CEB3BE3C86E}"/>
    <cellStyle name="Comma 2 28 7" xfId="10327" xr:uid="{A697A1B3-D599-4220-A8DD-F2B5308C199B}"/>
    <cellStyle name="Comma 2 28 7 2" xfId="28032" xr:uid="{4133ACFA-294F-4A53-8044-3070D1122505}"/>
    <cellStyle name="Comma 2 28 7 2 2" xfId="56709" xr:uid="{E333F86C-2EC4-463F-BCFB-E40FA5E572A3}"/>
    <cellStyle name="Comma 2 28 7 3" xfId="39005" xr:uid="{724F72D3-3C21-463B-8AA6-162469C94F81}"/>
    <cellStyle name="Comma 2 28 8" xfId="19180" xr:uid="{42748D74-7ACC-4D5B-891F-B532A0179447}"/>
    <cellStyle name="Comma 2 28 8 2" xfId="47857" xr:uid="{7C208153-932F-4967-B267-D4CA8A35848D}"/>
    <cellStyle name="Comma 2 28 9" xfId="33300" xr:uid="{FDEB5974-18C6-4B09-B3EA-7D2CAA2EBD12}"/>
    <cellStyle name="Comma 2 29" xfId="4637" xr:uid="{EB787990-97D2-451B-92A0-2468CECAC54A}"/>
    <cellStyle name="Comma 2 29 2" xfId="5988" xr:uid="{6EEC3460-7453-4E07-AFE2-E9EA0B2A8563}"/>
    <cellStyle name="Comma 2 29 2 2" xfId="11700" xr:uid="{DD923EF3-07E7-4613-BCD7-1784967D459C}"/>
    <cellStyle name="Comma 2 29 2 2 2" xfId="40378" xr:uid="{304DAD68-1BDE-4A51-A1A1-655CAF1F79D1}"/>
    <cellStyle name="Comma 2 29 2 3" xfId="20553" xr:uid="{8D6ED9AB-F81B-43E4-BE4A-6B3FA30B9CEA}"/>
    <cellStyle name="Comma 2 29 2 3 2" xfId="49230" xr:uid="{B9CBEA94-E75A-4397-BF6A-E97931E1F05F}"/>
    <cellStyle name="Comma 2 29 2 4" xfId="34673" xr:uid="{02216670-D268-461C-84CD-5D276F1B4461}"/>
    <cellStyle name="Comma 2 29 3" xfId="7405" xr:uid="{5C113074-AD0F-4A10-A2AE-F9ECDFE3D1A4}"/>
    <cellStyle name="Comma 2 29 3 2" xfId="13117" xr:uid="{C69C959F-BAA2-4F65-AB96-46EA08EC92C8}"/>
    <cellStyle name="Comma 2 29 3 2 2" xfId="41795" xr:uid="{F6398986-5DC7-4F86-A7F7-6984A3C1A007}"/>
    <cellStyle name="Comma 2 29 3 3" xfId="21970" xr:uid="{E688A774-2392-44EB-8458-A8147D395633}"/>
    <cellStyle name="Comma 2 29 3 3 2" xfId="50647" xr:uid="{256C8DAD-7C14-4BFF-B9A5-729384E11A59}"/>
    <cellStyle name="Comma 2 29 3 4" xfId="36090" xr:uid="{DA040EB6-B2CC-4626-A325-1DC43CC72262}"/>
    <cellStyle name="Comma 2 29 4" xfId="8822" xr:uid="{1126E63D-FB85-448B-8CFC-25B398768AC1}"/>
    <cellStyle name="Comma 2 29 4 2" xfId="14534" xr:uid="{3D9AFF9D-557B-4B7F-A0F9-427E7F03A5E1}"/>
    <cellStyle name="Comma 2 29 4 2 2" xfId="43212" xr:uid="{570F26C4-9EC8-4B6B-8186-D3A20E359F06}"/>
    <cellStyle name="Comma 2 29 4 3" xfId="23387" xr:uid="{C9FE51D2-7790-4546-B11B-9A71ADC7A8CD}"/>
    <cellStyle name="Comma 2 29 4 3 2" xfId="52064" xr:uid="{E1459771-578C-421E-B4B1-4F581E55B3BD}"/>
    <cellStyle name="Comma 2 29 4 4" xfId="37507" xr:uid="{1F56068A-FF45-4EC9-8364-E2881511E0ED}"/>
    <cellStyle name="Comma 2 29 5" xfId="16049" xr:uid="{E45993C0-BD2E-4D90-B5F4-9A4A3E5838DB}"/>
    <cellStyle name="Comma 2 29 5 2" xfId="24902" xr:uid="{19C1E500-15A2-4E92-A2BE-A2D24F7C8069}"/>
    <cellStyle name="Comma 2 29 5 2 2" xfId="53579" xr:uid="{BBC2D885-8A95-40E9-94F2-21A172F7EBA7}"/>
    <cellStyle name="Comma 2 29 5 3" xfId="44727" xr:uid="{19D93FD7-F6D4-4C67-8F51-5AFACF0A0AED}"/>
    <cellStyle name="Comma 2 29 6" xfId="17608" xr:uid="{5C6EDBBB-1885-4452-A70A-70EF3818147A}"/>
    <cellStyle name="Comma 2 29 6 2" xfId="26461" xr:uid="{BA68BF64-AB5D-4BC2-9953-964ACD898E7C}"/>
    <cellStyle name="Comma 2 29 6 2 2" xfId="55138" xr:uid="{57F8A1EC-95F4-44A8-869D-E69ED51D4181}"/>
    <cellStyle name="Comma 2 29 6 3" xfId="46286" xr:uid="{D081E205-C2F9-4463-B735-3C1A2828D21A}"/>
    <cellStyle name="Comma 2 29 7" xfId="10349" xr:uid="{5070E5F3-FB32-4150-9154-F7A146DA8C6B}"/>
    <cellStyle name="Comma 2 29 7 2" xfId="28054" xr:uid="{96733382-103D-45FF-BA04-3837EEA688AA}"/>
    <cellStyle name="Comma 2 29 7 2 2" xfId="56731" xr:uid="{28FF555E-AB0A-49BA-8069-1ED2C28B6C76}"/>
    <cellStyle name="Comma 2 29 7 3" xfId="39027" xr:uid="{DF0A48FE-DCD9-490E-A560-937A4C0BC28F}"/>
    <cellStyle name="Comma 2 29 8" xfId="19202" xr:uid="{F52F9DF2-6E01-47AC-85AF-1ECD1C5555B6}"/>
    <cellStyle name="Comma 2 29 8 2" xfId="47879" xr:uid="{D6C20AE6-E782-4B79-A7A3-49947C00F945}"/>
    <cellStyle name="Comma 2 29 9" xfId="33322" xr:uid="{56668506-D228-4EF4-908E-259385E55EB5}"/>
    <cellStyle name="Comma 2 3" xfId="108" xr:uid="{276FA47A-F2FD-4066-8A8B-459B07C11C28}"/>
    <cellStyle name="Comma 2 3 10" xfId="258" xr:uid="{0C7D7A72-1223-4F92-B22F-15169FCB16DF}"/>
    <cellStyle name="Comma 2 3 10 2" xfId="2226" xr:uid="{C4ED134C-F12F-4F6A-B12E-49DF4BF704CD}"/>
    <cellStyle name="Comma 2 3 10 2 2" xfId="30967" xr:uid="{2C448DF5-F5C5-42AA-825E-7112578E6AA9}"/>
    <cellStyle name="Comma 2 3 10 3" xfId="29175" xr:uid="{4E26EA60-D714-4CD7-90F5-7939842B28AD}"/>
    <cellStyle name="Comma 2 3 11" xfId="4065" xr:uid="{3118759A-58DF-410F-9911-49B643EA67EC}"/>
    <cellStyle name="Comma 2 3 11 2" xfId="32750" xr:uid="{F94DB33E-D9AA-417C-94FC-5DE06CD8CE0A}"/>
    <cellStyle name="Comma 2 3 12" xfId="9777" xr:uid="{727C9146-A017-4BB0-932B-85C07ECFDA9F}"/>
    <cellStyle name="Comma 2 3 12 2" xfId="38455" xr:uid="{3849E1D2-D2C2-47ED-9F0A-0110A73BDDF6}"/>
    <cellStyle name="Comma 2 3 13" xfId="18630" xr:uid="{741EB3EE-B095-4A97-80FF-A01B394D0CA9}"/>
    <cellStyle name="Comma 2 3 13 2" xfId="47307" xr:uid="{2B958CC1-5F1D-4638-A253-361556EC0CEA}"/>
    <cellStyle name="Comma 2 3 2" xfId="335" xr:uid="{AF5D0DE8-61C7-4D0E-A3A7-D7397CFE5CD4}"/>
    <cellStyle name="Comma 2 3 2 2" xfId="2302" xr:uid="{765E0BFE-9D2C-4F8D-8CA6-F5BCC60C7606}"/>
    <cellStyle name="Comma 2 3 2 2 2" xfId="31042" xr:uid="{B71A0A6B-1BFD-4EE7-A46C-48C05AEA031F}"/>
    <cellStyle name="Comma 2 3 2 3" xfId="5416" xr:uid="{34715057-4396-4E8D-ABFA-B547D86BF241}"/>
    <cellStyle name="Comma 2 3 2 3 2" xfId="34101" xr:uid="{5F9A3EC3-1C83-433D-984E-EBBAD428E59F}"/>
    <cellStyle name="Comma 2 3 2 4" xfId="11128" xr:uid="{968E2514-985E-478B-9F57-7FB88CD4BA11}"/>
    <cellStyle name="Comma 2 3 2 4 2" xfId="39806" xr:uid="{498257D3-6C8C-4F8C-AD34-0110F27433B1}"/>
    <cellStyle name="Comma 2 3 2 5" xfId="19981" xr:uid="{600E5805-3BD0-4219-9BFC-299ECA975DF9}"/>
    <cellStyle name="Comma 2 3 2 5 2" xfId="48658" xr:uid="{247D6DB3-78F5-46DD-BBFA-750B3FAD4148}"/>
    <cellStyle name="Comma 2 3 2 6" xfId="29249" xr:uid="{0B574C34-AAA4-41A6-B853-5ACF81785B2A}"/>
    <cellStyle name="Comma 2 3 3" xfId="444" xr:uid="{FA518ED2-77FB-47E6-8107-316B2D3765BE}"/>
    <cellStyle name="Comma 2 3 3 2" xfId="2398" xr:uid="{5E197F9B-D90C-4E65-8B80-27BE7C05FB7D}"/>
    <cellStyle name="Comma 2 3 3 2 2" xfId="31138" xr:uid="{5E1099E9-C86E-47E1-921B-B56727342DC3}"/>
    <cellStyle name="Comma 2 3 3 3" xfId="6833" xr:uid="{856EF56A-16F8-4DC8-BAB8-204557D02DB0}"/>
    <cellStyle name="Comma 2 3 3 3 2" xfId="35518" xr:uid="{B5A502E0-DD96-4701-AFE7-ABA7BD8EBF2E}"/>
    <cellStyle name="Comma 2 3 3 4" xfId="12545" xr:uid="{7F283892-9E2D-4262-A951-238C0CA03412}"/>
    <cellStyle name="Comma 2 3 3 4 2" xfId="41223" xr:uid="{8F9E38BE-4AC3-4E46-B50D-D44AA9E1C1A8}"/>
    <cellStyle name="Comma 2 3 3 5" xfId="21398" xr:uid="{E91BCA3A-815D-4780-9202-5EDC640FC0BB}"/>
    <cellStyle name="Comma 2 3 3 5 2" xfId="50075" xr:uid="{9E1E0440-F1EA-487B-BA51-4D4D03E59AD4}"/>
    <cellStyle name="Comma 2 3 3 6" xfId="29345" xr:uid="{D0D320DF-9240-4B60-A1AB-566675034421}"/>
    <cellStyle name="Comma 2 3 4" xfId="563" xr:uid="{832EF1CB-F3F7-49AD-83C4-51A76BF20415}"/>
    <cellStyle name="Comma 2 3 4 2" xfId="2517" xr:uid="{78A85C24-05DE-49EB-A662-83CC2637B9C7}"/>
    <cellStyle name="Comma 2 3 4 2 2" xfId="31257" xr:uid="{A6FD0D18-E8F4-4B79-A4C8-988A6CE72219}"/>
    <cellStyle name="Comma 2 3 4 3" xfId="8250" xr:uid="{8ED2C3D1-8634-43DC-9E6D-31C41E716426}"/>
    <cellStyle name="Comma 2 3 4 3 2" xfId="36935" xr:uid="{A789BD59-3511-4832-9683-9E16C85D1DDA}"/>
    <cellStyle name="Comma 2 3 4 4" xfId="13962" xr:uid="{A8D4E7D3-5718-4F14-9A45-6ED73FD7F6F7}"/>
    <cellStyle name="Comma 2 3 4 4 2" xfId="42640" xr:uid="{F358B773-24DA-4CD0-AB34-AD6E26DE3AD4}"/>
    <cellStyle name="Comma 2 3 4 5" xfId="22815" xr:uid="{073313B0-98A8-486B-B575-90E491BDF622}"/>
    <cellStyle name="Comma 2 3 4 5 2" xfId="51492" xr:uid="{7A3349FD-8DA1-4B5E-9918-AC35DBF53C0F}"/>
    <cellStyle name="Comma 2 3 4 6" xfId="29464" xr:uid="{68E66C1F-FC4A-4EBC-89BB-916F6B82A1DF}"/>
    <cellStyle name="Comma 2 3 5" xfId="704" xr:uid="{E168C3F2-C47F-419E-99C4-2EAF1E49D388}"/>
    <cellStyle name="Comma 2 3 5 2" xfId="2658" xr:uid="{0B5BDF03-2FA6-4AFC-A311-E6FB89628DA8}"/>
    <cellStyle name="Comma 2 3 5 2 2" xfId="31398" xr:uid="{DE9903E4-5751-4173-A415-0B62956A9454}"/>
    <cellStyle name="Comma 2 3 5 3" xfId="15477" xr:uid="{30F7A525-38B6-49CE-89B1-EB550374EF1E}"/>
    <cellStyle name="Comma 2 3 5 3 2" xfId="44155" xr:uid="{9A8A0A8E-9954-42BA-8489-AEF30261646F}"/>
    <cellStyle name="Comma 2 3 5 4" xfId="24330" xr:uid="{C98F16FD-4263-4B29-8614-33ECC03AF980}"/>
    <cellStyle name="Comma 2 3 5 4 2" xfId="53007" xr:uid="{DEAD95F7-49C9-4B35-9AFE-1A395DCE9971}"/>
    <cellStyle name="Comma 2 3 5 5" xfId="29605" xr:uid="{B75602E9-D27E-42BD-9D6C-89FB2AAE7F5C}"/>
    <cellStyle name="Comma 2 3 6" xfId="977" xr:uid="{1D4DFBD4-DD3D-4A6B-8100-F445FB681573}"/>
    <cellStyle name="Comma 2 3 6 2" xfId="2931" xr:uid="{DB74669E-60B4-4AD4-8F47-76920BA33A07}"/>
    <cellStyle name="Comma 2 3 6 2 2" xfId="31671" xr:uid="{F2B8A670-5AD6-4ADF-8EC9-0CA2AAECBE2C}"/>
    <cellStyle name="Comma 2 3 6 3" xfId="17036" xr:uid="{7EBB7B9E-5D2B-40E9-98B6-6FF6275415F7}"/>
    <cellStyle name="Comma 2 3 6 3 2" xfId="45714" xr:uid="{8077DC0F-24A0-4BF4-B902-6C68A55E703D}"/>
    <cellStyle name="Comma 2 3 6 4" xfId="25889" xr:uid="{F455FF50-BA36-429F-99D2-30123036721B}"/>
    <cellStyle name="Comma 2 3 6 4 2" xfId="54566" xr:uid="{7E5F4338-90CF-4BE3-A768-ABEFAE05A3A2}"/>
    <cellStyle name="Comma 2 3 6 5" xfId="29878" xr:uid="{FD6B25B4-69DD-4BC8-ACAC-C6477A92D2DA}"/>
    <cellStyle name="Comma 2 3 7" xfId="1272" xr:uid="{F64B057D-8270-4C5E-A2FD-887D1F31905E}"/>
    <cellStyle name="Comma 2 3 7 2" xfId="3226" xr:uid="{5FF37925-A240-484D-A6F6-D1E8F175BD79}"/>
    <cellStyle name="Comma 2 3 7 2 2" xfId="31966" xr:uid="{9AA0878F-C2D5-4049-9ECE-F472BCD56B14}"/>
    <cellStyle name="Comma 2 3 7 3" xfId="27482" xr:uid="{AFF5BE6D-7B18-4CD6-AD2A-87FFD256ACDF}"/>
    <cellStyle name="Comma 2 3 7 3 2" xfId="56159" xr:uid="{53C6467E-7A57-4D49-9098-3BFFB5054688}"/>
    <cellStyle name="Comma 2 3 7 4" xfId="30173" xr:uid="{DDF54790-BBC0-4FC3-B74B-D8573004B64C}"/>
    <cellStyle name="Comma 2 3 8" xfId="1611" xr:uid="{A95E3B24-9780-47E1-A73F-8C28B36F4342}"/>
    <cellStyle name="Comma 2 3 8 2" xfId="3565" xr:uid="{E90ACA9F-C2D1-48D5-AE8B-B9EE9D89BD95}"/>
    <cellStyle name="Comma 2 3 8 2 2" xfId="32305" xr:uid="{47FBB98A-C6E7-40CD-A4AF-759FC6EEEE5F}"/>
    <cellStyle name="Comma 2 3 8 3" xfId="30512" xr:uid="{F5FA39BD-A1C8-41B0-81EF-F2552F60DE95}"/>
    <cellStyle name="Comma 2 3 9" xfId="1986" xr:uid="{E36BEE78-6046-4134-805C-2877C0E25C54}"/>
    <cellStyle name="Comma 2 30" xfId="4659" xr:uid="{F72E590A-716B-47B2-A284-E6A1A6CBF925}"/>
    <cellStyle name="Comma 2 30 2" xfId="6010" xr:uid="{6760D8EB-C6A6-4F81-AB6E-EE1302590CA0}"/>
    <cellStyle name="Comma 2 30 2 2" xfId="11722" xr:uid="{A613C068-ED98-4821-A7F6-88B6BB442D18}"/>
    <cellStyle name="Comma 2 30 2 2 2" xfId="40400" xr:uid="{517BBBDE-CD08-47A7-9A21-1193CE2A9E62}"/>
    <cellStyle name="Comma 2 30 2 3" xfId="20575" xr:uid="{AD2BAF2D-70A5-4C4E-B7E5-18F5194B2998}"/>
    <cellStyle name="Comma 2 30 2 3 2" xfId="49252" xr:uid="{661A47F6-0873-43A2-9DA9-2BEE372231D1}"/>
    <cellStyle name="Comma 2 30 2 4" xfId="34695" xr:uid="{BCDC6E67-0D82-4A11-8A85-C9E402D5F3E3}"/>
    <cellStyle name="Comma 2 30 3" xfId="7427" xr:uid="{77A93476-8D50-418C-A7E5-5F773AFBD0E5}"/>
    <cellStyle name="Comma 2 30 3 2" xfId="13139" xr:uid="{865F0608-2152-4EBC-BF55-94103E153249}"/>
    <cellStyle name="Comma 2 30 3 2 2" xfId="41817" xr:uid="{0224CC61-4122-477F-A4FA-0AD882A8A8E4}"/>
    <cellStyle name="Comma 2 30 3 3" xfId="21992" xr:uid="{3327CA50-76CC-46F8-A582-6E0208FBE3F0}"/>
    <cellStyle name="Comma 2 30 3 3 2" xfId="50669" xr:uid="{C0F390C3-2A19-4E56-9AD6-6AFFAFD8FA0F}"/>
    <cellStyle name="Comma 2 30 3 4" xfId="36112" xr:uid="{14D540E0-0FA9-49ED-8A85-DE2FE403FEE6}"/>
    <cellStyle name="Comma 2 30 4" xfId="8844" xr:uid="{96750EC5-C3F5-4E0D-B3B0-0EFB9504AFBE}"/>
    <cellStyle name="Comma 2 30 4 2" xfId="14556" xr:uid="{5D58CB4E-46F8-4983-A912-714CC203810B}"/>
    <cellStyle name="Comma 2 30 4 2 2" xfId="43234" xr:uid="{833A2D66-8B40-4512-BF12-7D7BA5B3B833}"/>
    <cellStyle name="Comma 2 30 4 3" xfId="23409" xr:uid="{EC05333B-2788-4D52-B892-44C47662ACD5}"/>
    <cellStyle name="Comma 2 30 4 3 2" xfId="52086" xr:uid="{95646A8C-C4F7-464E-9D3C-BE0DFDC6D30D}"/>
    <cellStyle name="Comma 2 30 4 4" xfId="37529" xr:uid="{8C2D6E0A-E04C-4466-A676-38BF0915A6F0}"/>
    <cellStyle name="Comma 2 30 5" xfId="16071" xr:uid="{12C8CC3A-C4EC-4624-BBB6-85A4F356FC6F}"/>
    <cellStyle name="Comma 2 30 5 2" xfId="24924" xr:uid="{2C5A685B-94FD-4695-9050-836B3DF9005F}"/>
    <cellStyle name="Comma 2 30 5 2 2" xfId="53601" xr:uid="{716ABE57-64FC-4A1F-8FDF-B360209BCDB4}"/>
    <cellStyle name="Comma 2 30 5 3" xfId="44749" xr:uid="{00AEE38C-B089-4BA3-B0E3-46270C3235AF}"/>
    <cellStyle name="Comma 2 30 6" xfId="17630" xr:uid="{6FCB4202-3D4B-45AE-957E-13376115F7B8}"/>
    <cellStyle name="Comma 2 30 6 2" xfId="26483" xr:uid="{5DBC7A78-A8A5-422C-8348-0FF640E8A95E}"/>
    <cellStyle name="Comma 2 30 6 2 2" xfId="55160" xr:uid="{F3FCB004-F4F3-40C3-B232-51254E6A6C80}"/>
    <cellStyle name="Comma 2 30 6 3" xfId="46308" xr:uid="{EB11FD69-3A72-40A4-BD90-36B0EA3E81D9}"/>
    <cellStyle name="Comma 2 30 7" xfId="10371" xr:uid="{D0FFF010-9930-438A-9372-E0EB39F700E0}"/>
    <cellStyle name="Comma 2 30 7 2" xfId="28076" xr:uid="{71866402-8829-448F-B588-E0D5E09192C3}"/>
    <cellStyle name="Comma 2 30 7 2 2" xfId="56753" xr:uid="{90BC02DC-71BB-4FDC-BA6D-9B9E0B7D369F}"/>
    <cellStyle name="Comma 2 30 7 3" xfId="39049" xr:uid="{2F6CBB45-208B-4A36-8543-9108784BE77A}"/>
    <cellStyle name="Comma 2 30 8" xfId="19224" xr:uid="{7ACDEBF0-B3B6-444B-981C-99A27669DEA1}"/>
    <cellStyle name="Comma 2 30 8 2" xfId="47901" xr:uid="{610529BE-6B41-4529-AFDE-0CDBAA9EDCB4}"/>
    <cellStyle name="Comma 2 30 9" xfId="33344" xr:uid="{7FF65728-BAC8-40DF-83C2-A38B942653AB}"/>
    <cellStyle name="Comma 2 31" xfId="4681" xr:uid="{A1E51F9F-AFC9-4AC0-8EBA-56E9AA017931}"/>
    <cellStyle name="Comma 2 31 2" xfId="6032" xr:uid="{2049D402-BE8F-4042-B407-434174A0253D}"/>
    <cellStyle name="Comma 2 31 2 2" xfId="11744" xr:uid="{001FCA94-8E00-4588-9FB6-FE5B1AA0B02A}"/>
    <cellStyle name="Comma 2 31 2 2 2" xfId="40422" xr:uid="{DD19B74B-691D-468F-903A-666EC4387A86}"/>
    <cellStyle name="Comma 2 31 2 3" xfId="20597" xr:uid="{A41BE35E-137F-426F-ABB3-39F4AA6CAA5C}"/>
    <cellStyle name="Comma 2 31 2 3 2" xfId="49274" xr:uid="{5D10F515-F44E-4A3B-8720-25056AC18D5A}"/>
    <cellStyle name="Comma 2 31 2 4" xfId="34717" xr:uid="{DFB7F889-BCC7-4AFF-9485-7A992F4FF656}"/>
    <cellStyle name="Comma 2 31 3" xfId="7449" xr:uid="{7CBFD04D-0111-4B40-97F1-861177305277}"/>
    <cellStyle name="Comma 2 31 3 2" xfId="13161" xr:uid="{59D97A58-C50D-4161-A995-7DAFF1B379A1}"/>
    <cellStyle name="Comma 2 31 3 2 2" xfId="41839" xr:uid="{668C6B3A-5D1E-4ADD-B8FB-0860AF681C7F}"/>
    <cellStyle name="Comma 2 31 3 3" xfId="22014" xr:uid="{1932FA74-E1C0-45F5-8316-B01D3AFA69F8}"/>
    <cellStyle name="Comma 2 31 3 3 2" xfId="50691" xr:uid="{2C82A4BC-611A-4F51-8C32-37C620A3F395}"/>
    <cellStyle name="Comma 2 31 3 4" xfId="36134" xr:uid="{5BADCAAE-D151-443D-B314-F6D73B4F9B20}"/>
    <cellStyle name="Comma 2 31 4" xfId="8866" xr:uid="{287E0F36-808E-4DA6-9D2E-C8362EB941D1}"/>
    <cellStyle name="Comma 2 31 4 2" xfId="14578" xr:uid="{BB04AD1B-B308-4620-A92F-CE5B74D2D3E1}"/>
    <cellStyle name="Comma 2 31 4 2 2" xfId="43256" xr:uid="{0920465B-0823-482C-AB89-032E10BE3884}"/>
    <cellStyle name="Comma 2 31 4 3" xfId="23431" xr:uid="{84A695C7-0E42-49B1-9BB2-9297FF30DE2C}"/>
    <cellStyle name="Comma 2 31 4 3 2" xfId="52108" xr:uid="{1CE7BAB5-75E7-4ADC-8145-258281BC2A2B}"/>
    <cellStyle name="Comma 2 31 4 4" xfId="37551" xr:uid="{98311482-9072-463D-A2FE-4034D6176FB0}"/>
    <cellStyle name="Comma 2 31 5" xfId="16093" xr:uid="{A4AEA884-E1C5-4645-B1A0-57F25C0945F1}"/>
    <cellStyle name="Comma 2 31 5 2" xfId="24946" xr:uid="{5D4E86FB-2A5C-445B-BB5D-E51F57166B51}"/>
    <cellStyle name="Comma 2 31 5 2 2" xfId="53623" xr:uid="{C0DA276E-BD90-4EF5-9EE5-19AE1DF72CBD}"/>
    <cellStyle name="Comma 2 31 5 3" xfId="44771" xr:uid="{72269C12-54F6-4E2A-9DE6-747CA7F03086}"/>
    <cellStyle name="Comma 2 31 6" xfId="17652" xr:uid="{FA3A8E07-D630-4716-B4C8-D10044C20EAA}"/>
    <cellStyle name="Comma 2 31 6 2" xfId="26505" xr:uid="{45E0BB3B-7605-4F0B-B1CC-2FD989122047}"/>
    <cellStyle name="Comma 2 31 6 2 2" xfId="55182" xr:uid="{162DF4EE-E91D-4C57-B3AE-F1A09D186998}"/>
    <cellStyle name="Comma 2 31 6 3" xfId="46330" xr:uid="{6C0ED135-4BA7-4F0B-8F1F-9AFD037F79A7}"/>
    <cellStyle name="Comma 2 31 7" xfId="10393" xr:uid="{5AECAD6E-6699-40C1-B8B9-43F8960D9E92}"/>
    <cellStyle name="Comma 2 31 7 2" xfId="28098" xr:uid="{A843F4B6-F2E8-42DF-96C4-5A8622EEF7BA}"/>
    <cellStyle name="Comma 2 31 7 2 2" xfId="56775" xr:uid="{9281DBE1-9CC2-45AB-9182-F53F19B6696E}"/>
    <cellStyle name="Comma 2 31 7 3" xfId="39071" xr:uid="{085B47EB-73FF-4DC3-B53E-3D50CDAA6444}"/>
    <cellStyle name="Comma 2 31 8" xfId="19246" xr:uid="{19304AF2-91FF-4C9E-BB76-FEB0933F6E56}"/>
    <cellStyle name="Comma 2 31 8 2" xfId="47923" xr:uid="{17B9A162-62B9-4519-8091-345402F05935}"/>
    <cellStyle name="Comma 2 31 9" xfId="33366" xr:uid="{A5394792-A31A-47AE-A1A8-AAF7C22AB09A}"/>
    <cellStyle name="Comma 2 32" xfId="4703" xr:uid="{0AF92559-64E3-4E8E-8E24-CA4158608F6D}"/>
    <cellStyle name="Comma 2 32 2" xfId="6054" xr:uid="{C4130E36-D2A9-490C-B97B-F7392329478B}"/>
    <cellStyle name="Comma 2 32 2 2" xfId="11766" xr:uid="{0E45256E-4A82-4155-B974-7392E278B3E4}"/>
    <cellStyle name="Comma 2 32 2 2 2" xfId="40444" xr:uid="{1B426BD5-5080-4E99-BA0A-406C7E6A2B25}"/>
    <cellStyle name="Comma 2 32 2 3" xfId="20619" xr:uid="{593988C7-3478-429D-B64A-B820FB4BBB43}"/>
    <cellStyle name="Comma 2 32 2 3 2" xfId="49296" xr:uid="{323A9315-C21D-40B2-B591-4BD04B1E84DE}"/>
    <cellStyle name="Comma 2 32 2 4" xfId="34739" xr:uid="{04BB46CB-919D-49B5-9640-7865035910F6}"/>
    <cellStyle name="Comma 2 32 3" xfId="7471" xr:uid="{ADAF49BC-71E2-403C-B6F1-ABCA112555EB}"/>
    <cellStyle name="Comma 2 32 3 2" xfId="13183" xr:uid="{EE73750B-BBC2-49C8-872A-F7E0CC72223D}"/>
    <cellStyle name="Comma 2 32 3 2 2" xfId="41861" xr:uid="{ACB0616E-910C-4169-B277-DA89F9142AFD}"/>
    <cellStyle name="Comma 2 32 3 3" xfId="22036" xr:uid="{849B4EA3-797C-41BE-AA4C-3C7E295B9D5C}"/>
    <cellStyle name="Comma 2 32 3 3 2" xfId="50713" xr:uid="{076CB1BE-FCC4-4D51-8583-AD58687A6B20}"/>
    <cellStyle name="Comma 2 32 3 4" xfId="36156" xr:uid="{798E2F17-6F15-4300-B29D-E04ACF30CD73}"/>
    <cellStyle name="Comma 2 32 4" xfId="8888" xr:uid="{8B59D840-B365-45A4-ABF4-A268C304BB25}"/>
    <cellStyle name="Comma 2 32 4 2" xfId="14600" xr:uid="{96D28177-E79F-4EAF-9E6C-9AC4DE9678FB}"/>
    <cellStyle name="Comma 2 32 4 2 2" xfId="43278" xr:uid="{19CE0D76-81BB-49C4-879B-264AB82B8E56}"/>
    <cellStyle name="Comma 2 32 4 3" xfId="23453" xr:uid="{01DDAC6D-C2C5-4E50-9C84-9F962298030F}"/>
    <cellStyle name="Comma 2 32 4 3 2" xfId="52130" xr:uid="{99EF7D13-5C16-4190-86AD-42E69AF491DE}"/>
    <cellStyle name="Comma 2 32 4 4" xfId="37573" xr:uid="{A0507126-6CFF-4D3B-8491-3C274CDF5577}"/>
    <cellStyle name="Comma 2 32 5" xfId="16115" xr:uid="{F5B3562C-E194-41B4-A87C-467CA1C7E049}"/>
    <cellStyle name="Comma 2 32 5 2" xfId="24968" xr:uid="{74890DE5-E4F6-4384-BF5B-15CB24E06B2D}"/>
    <cellStyle name="Comma 2 32 5 2 2" xfId="53645" xr:uid="{328B1C27-986C-40CF-AB12-C56C8CAA9764}"/>
    <cellStyle name="Comma 2 32 5 3" xfId="44793" xr:uid="{8830509D-4937-405D-B5AC-E6E66145BAD6}"/>
    <cellStyle name="Comma 2 32 6" xfId="17674" xr:uid="{D1539521-63C4-4F53-8203-280C4006A6A2}"/>
    <cellStyle name="Comma 2 32 6 2" xfId="26527" xr:uid="{E5F0032F-2C5E-40F3-B8AB-E02EAA3AA65F}"/>
    <cellStyle name="Comma 2 32 6 2 2" xfId="55204" xr:uid="{1B44AF9D-8076-457B-BD30-7954181283C5}"/>
    <cellStyle name="Comma 2 32 6 3" xfId="46352" xr:uid="{B728D024-425A-497C-9D43-AC70EA0741C0}"/>
    <cellStyle name="Comma 2 32 7" xfId="10415" xr:uid="{E333C205-35D0-4902-93F2-0992BD8246E7}"/>
    <cellStyle name="Comma 2 32 7 2" xfId="28120" xr:uid="{7389794E-419A-4C76-B7F1-809FF4E54483}"/>
    <cellStyle name="Comma 2 32 7 2 2" xfId="56797" xr:uid="{D3CB9FA3-E466-4181-A259-91361C3E1568}"/>
    <cellStyle name="Comma 2 32 7 3" xfId="39093" xr:uid="{3DAA090E-7EB5-4083-9027-3BFEF5A3A14B}"/>
    <cellStyle name="Comma 2 32 8" xfId="19268" xr:uid="{9B645DBD-ECB1-47AA-A9FB-FA6C86A5C1D4}"/>
    <cellStyle name="Comma 2 32 8 2" xfId="47945" xr:uid="{11FD0640-75D0-4D0F-82EA-CF171243E457}"/>
    <cellStyle name="Comma 2 32 9" xfId="33388" xr:uid="{87BCCD29-B218-44FB-B34D-3F854809F09C}"/>
    <cellStyle name="Comma 2 33" xfId="4725" xr:uid="{752FCD32-9C31-45D0-9A8A-16494DFA2E95}"/>
    <cellStyle name="Comma 2 33 2" xfId="6076" xr:uid="{94B56752-0B24-4AC6-9262-57B87AD8E7BB}"/>
    <cellStyle name="Comma 2 33 2 2" xfId="11788" xr:uid="{6A81515D-792C-443B-9AE5-1234DD9F2B18}"/>
    <cellStyle name="Comma 2 33 2 2 2" xfId="40466" xr:uid="{9438AE89-C62D-432B-A7FF-CC85621BD0DF}"/>
    <cellStyle name="Comma 2 33 2 3" xfId="20641" xr:uid="{982AFFC9-4B4E-4FF5-B078-F4778E00B9FB}"/>
    <cellStyle name="Comma 2 33 2 3 2" xfId="49318" xr:uid="{CC2DE9A2-2C51-46F7-A013-A93E3424535D}"/>
    <cellStyle name="Comma 2 33 2 4" xfId="34761" xr:uid="{E6C9C672-88F6-48F0-AEA3-DB3450577BA6}"/>
    <cellStyle name="Comma 2 33 3" xfId="7493" xr:uid="{9446F88E-1ED6-40C8-B3CB-74F517C95CCE}"/>
    <cellStyle name="Comma 2 33 3 2" xfId="13205" xr:uid="{2273FB81-4C69-4B63-B657-B33F269E5031}"/>
    <cellStyle name="Comma 2 33 3 2 2" xfId="41883" xr:uid="{188391A2-6E69-40FF-9D94-14AE517DBB74}"/>
    <cellStyle name="Comma 2 33 3 3" xfId="22058" xr:uid="{E12F2189-93BF-494E-80B7-B06FB571139C}"/>
    <cellStyle name="Comma 2 33 3 3 2" xfId="50735" xr:uid="{F89D3853-B368-48AA-822F-4D37BF1AAD0D}"/>
    <cellStyle name="Comma 2 33 3 4" xfId="36178" xr:uid="{FEE0CFB8-06E2-4090-B9DC-9CFFFD107D97}"/>
    <cellStyle name="Comma 2 33 4" xfId="8910" xr:uid="{5EFF9BDF-19DA-447B-A1EA-1EB301BE3AD9}"/>
    <cellStyle name="Comma 2 33 4 2" xfId="14622" xr:uid="{ABE9A410-9D41-46B4-87E8-825B379BC9DD}"/>
    <cellStyle name="Comma 2 33 4 2 2" xfId="43300" xr:uid="{9DA1F62A-AFA3-4CD4-8947-D0842801ACF5}"/>
    <cellStyle name="Comma 2 33 4 3" xfId="23475" xr:uid="{52F3A8CD-1FE5-42B4-89F1-757CF2D5B30D}"/>
    <cellStyle name="Comma 2 33 4 3 2" xfId="52152" xr:uid="{50124CC2-9B5E-494F-B21B-53850CE96EBF}"/>
    <cellStyle name="Comma 2 33 4 4" xfId="37595" xr:uid="{F0152A3E-DB49-4BE1-B459-3EB3FD0C5BC2}"/>
    <cellStyle name="Comma 2 33 5" xfId="16137" xr:uid="{80AB9E41-248A-4BAB-BFB0-72875B5741D1}"/>
    <cellStyle name="Comma 2 33 5 2" xfId="24990" xr:uid="{77ACFADB-C010-4641-A8F7-1FCAA4945A1D}"/>
    <cellStyle name="Comma 2 33 5 2 2" xfId="53667" xr:uid="{57456BA8-5AB3-40A5-BE4C-1DF2E9367BBC}"/>
    <cellStyle name="Comma 2 33 5 3" xfId="44815" xr:uid="{1681C20A-8B56-4B09-A5B0-4BA9344FA524}"/>
    <cellStyle name="Comma 2 33 6" xfId="17696" xr:uid="{BB2F6A33-2296-4961-A23D-B5E811D92116}"/>
    <cellStyle name="Comma 2 33 6 2" xfId="26549" xr:uid="{D0966307-204B-46EC-8B57-DA0C590AABB5}"/>
    <cellStyle name="Comma 2 33 6 2 2" xfId="55226" xr:uid="{F6A4C28C-EE20-47EC-B754-F83D44FE8877}"/>
    <cellStyle name="Comma 2 33 6 3" xfId="46374" xr:uid="{7F51F207-C4D2-4502-B847-775716A5D9AE}"/>
    <cellStyle name="Comma 2 33 7" xfId="10437" xr:uid="{FE545853-EDB0-4F98-8009-B837A10E732F}"/>
    <cellStyle name="Comma 2 33 7 2" xfId="28142" xr:uid="{91C5F5A8-DF22-40C6-A6FC-50FCDBFB52ED}"/>
    <cellStyle name="Comma 2 33 7 2 2" xfId="56819" xr:uid="{0611C694-6DB7-42B1-A326-03C3D424F132}"/>
    <cellStyle name="Comma 2 33 7 3" xfId="39115" xr:uid="{194D2C97-E3EE-4FA3-BD53-0452189AA35A}"/>
    <cellStyle name="Comma 2 33 8" xfId="19290" xr:uid="{31756AAF-E477-4D3A-B9D8-37D5CBBBFBB3}"/>
    <cellStyle name="Comma 2 33 8 2" xfId="47967" xr:uid="{DF5FAFAB-3C38-479C-859B-22DE9BF909D0}"/>
    <cellStyle name="Comma 2 33 9" xfId="33410" xr:uid="{E5C21884-1891-455D-B3B3-732F084709D8}"/>
    <cellStyle name="Comma 2 34" xfId="4747" xr:uid="{B6A07046-49F3-4943-A7FB-050F6D619D11}"/>
    <cellStyle name="Comma 2 34 2" xfId="6098" xr:uid="{E9E79743-BCE7-493C-88C3-78EEF4C9776A}"/>
    <cellStyle name="Comma 2 34 2 2" xfId="11810" xr:uid="{E2B08EC1-FC7F-4F35-BBAD-E8EC49153AEF}"/>
    <cellStyle name="Comma 2 34 2 2 2" xfId="40488" xr:uid="{CA299CC7-B1AD-4616-925F-2ED8C8E46EC6}"/>
    <cellStyle name="Comma 2 34 2 3" xfId="20663" xr:uid="{6B5F2781-78B9-4FFC-98C9-F2D509BB3568}"/>
    <cellStyle name="Comma 2 34 2 3 2" xfId="49340" xr:uid="{E9BCC14A-C02B-4F74-85CC-19D027BF0955}"/>
    <cellStyle name="Comma 2 34 2 4" xfId="34783" xr:uid="{4EB56AC0-5AC5-49B0-A32B-FCE9A56D6999}"/>
    <cellStyle name="Comma 2 34 3" xfId="7515" xr:uid="{CEBAEC81-9728-41F8-AA8F-ECC3AA4955DA}"/>
    <cellStyle name="Comma 2 34 3 2" xfId="13227" xr:uid="{07D84875-7070-4A07-986A-D81D9C90C78D}"/>
    <cellStyle name="Comma 2 34 3 2 2" xfId="41905" xr:uid="{9672B6D4-0B21-4B52-812E-2BD2EBDE41BC}"/>
    <cellStyle name="Comma 2 34 3 3" xfId="22080" xr:uid="{E14A6830-28D1-4C72-A216-9FA0E798A25E}"/>
    <cellStyle name="Comma 2 34 3 3 2" xfId="50757" xr:uid="{ABD63968-089B-4494-9E4F-4C79DE615AFB}"/>
    <cellStyle name="Comma 2 34 3 4" xfId="36200" xr:uid="{5D35D836-88C2-48BE-A0E9-0AFE689A01FC}"/>
    <cellStyle name="Comma 2 34 4" xfId="8932" xr:uid="{8ADF9E4B-FBDD-4446-841A-2E62F0D20042}"/>
    <cellStyle name="Comma 2 34 4 2" xfId="14644" xr:uid="{B7DC7050-E124-4053-B49A-55B67A25181C}"/>
    <cellStyle name="Comma 2 34 4 2 2" xfId="43322" xr:uid="{61B59B03-1FE3-4369-B5C4-D06F74AB5165}"/>
    <cellStyle name="Comma 2 34 4 3" xfId="23497" xr:uid="{321B32B4-D0CC-411E-AA5B-E614B8876431}"/>
    <cellStyle name="Comma 2 34 4 3 2" xfId="52174" xr:uid="{3F814DD4-2CE0-47E3-85B5-F5646D98A8F4}"/>
    <cellStyle name="Comma 2 34 4 4" xfId="37617" xr:uid="{58B5BB02-F9FA-4926-9431-2550DABA71C7}"/>
    <cellStyle name="Comma 2 34 5" xfId="16159" xr:uid="{913B3804-68AB-44B8-969D-229BF465D909}"/>
    <cellStyle name="Comma 2 34 5 2" xfId="25012" xr:uid="{5E1384A9-3492-4C08-8CA2-904E759C02CA}"/>
    <cellStyle name="Comma 2 34 5 2 2" xfId="53689" xr:uid="{D0C0129E-BF63-470C-B447-A98EE317163A}"/>
    <cellStyle name="Comma 2 34 5 3" xfId="44837" xr:uid="{B1D5AF5F-13A7-4F5B-8E6F-D792DFE703D5}"/>
    <cellStyle name="Comma 2 34 6" xfId="17718" xr:uid="{24505469-8EA7-4969-8BDF-915DBB15A0E4}"/>
    <cellStyle name="Comma 2 34 6 2" xfId="26571" xr:uid="{2DB6DB72-43A7-42C9-BBA6-D8FF95665998}"/>
    <cellStyle name="Comma 2 34 6 2 2" xfId="55248" xr:uid="{7EFCCD78-1AE0-4FFC-97A5-3B3542896BFD}"/>
    <cellStyle name="Comma 2 34 6 3" xfId="46396" xr:uid="{59F709DF-2646-45A6-8776-75C945D706DE}"/>
    <cellStyle name="Comma 2 34 7" xfId="10459" xr:uid="{FF570D2E-D99E-4E8C-84F1-C55C05F2E1E7}"/>
    <cellStyle name="Comma 2 34 7 2" xfId="28164" xr:uid="{60D5551C-CEA8-4DDD-8543-78B78957ECA9}"/>
    <cellStyle name="Comma 2 34 7 2 2" xfId="56841" xr:uid="{85AE36AB-0DBC-4042-BC8F-69ABFA5A6EB5}"/>
    <cellStyle name="Comma 2 34 7 3" xfId="39137" xr:uid="{BD51112F-CC42-450F-8296-8216CF232B08}"/>
    <cellStyle name="Comma 2 34 8" xfId="19312" xr:uid="{BABBF9A0-99B2-4619-929B-8CCEB1DE3D23}"/>
    <cellStyle name="Comma 2 34 8 2" xfId="47989" xr:uid="{FDF03447-59A8-4B1A-AC8E-C805A7AEFFA2}"/>
    <cellStyle name="Comma 2 34 9" xfId="33432" xr:uid="{5C9A3B99-2AC1-4F03-86C9-984C08541E07}"/>
    <cellStyle name="Comma 2 35" xfId="4769" xr:uid="{B74E2B6E-117F-4E91-89CB-D97B2DC2045E}"/>
    <cellStyle name="Comma 2 35 2" xfId="6120" xr:uid="{939093C6-5869-442C-8BE0-A6093D3E988F}"/>
    <cellStyle name="Comma 2 35 2 2" xfId="11832" xr:uid="{EF45FC80-660D-4400-B3D9-E56DD0FAFF9E}"/>
    <cellStyle name="Comma 2 35 2 2 2" xfId="40510" xr:uid="{05E4E50F-345C-4A60-9813-A8458702E6BF}"/>
    <cellStyle name="Comma 2 35 2 3" xfId="20685" xr:uid="{4DFE7897-7A34-410B-BA3C-9B2E92672811}"/>
    <cellStyle name="Comma 2 35 2 3 2" xfId="49362" xr:uid="{CC10ECDA-38FC-4CA0-BCB8-B869C0626F43}"/>
    <cellStyle name="Comma 2 35 2 4" xfId="34805" xr:uid="{7D6AAD2C-D5FA-4AF5-9F98-2504441D273E}"/>
    <cellStyle name="Comma 2 35 3" xfId="7537" xr:uid="{9ED00665-A17E-4716-ADE1-E2E1FE0314AC}"/>
    <cellStyle name="Comma 2 35 3 2" xfId="13249" xr:uid="{ECF89F1D-2FDF-4ED1-89E8-70470330526D}"/>
    <cellStyle name="Comma 2 35 3 2 2" xfId="41927" xr:uid="{56D48177-8FBE-422A-A589-E1510933B051}"/>
    <cellStyle name="Comma 2 35 3 3" xfId="22102" xr:uid="{DAD287D7-C4CD-420C-B1E9-00AB0BCBCFF2}"/>
    <cellStyle name="Comma 2 35 3 3 2" xfId="50779" xr:uid="{11E124F4-EEBE-498F-A1D5-6788D8B3D0BF}"/>
    <cellStyle name="Comma 2 35 3 4" xfId="36222" xr:uid="{82FEE54C-D737-439D-9590-55C192A5AFEE}"/>
    <cellStyle name="Comma 2 35 4" xfId="8954" xr:uid="{111B0CFA-B9E6-42AE-BC55-98C682B4DB8C}"/>
    <cellStyle name="Comma 2 35 4 2" xfId="14666" xr:uid="{37DA350E-7106-4B10-91D1-FEFADA34B3FE}"/>
    <cellStyle name="Comma 2 35 4 2 2" xfId="43344" xr:uid="{864AC6D4-AC84-4FE2-A716-FE2CE99C91A9}"/>
    <cellStyle name="Comma 2 35 4 3" xfId="23519" xr:uid="{17323331-FE5A-40AB-B59C-22CD72FCD622}"/>
    <cellStyle name="Comma 2 35 4 3 2" xfId="52196" xr:uid="{60E2BC16-E4DC-44D1-9BFF-C6C6005783C5}"/>
    <cellStyle name="Comma 2 35 4 4" xfId="37639" xr:uid="{26FECDEC-2C9A-4164-8A14-3B6DC53873A2}"/>
    <cellStyle name="Comma 2 35 5" xfId="16181" xr:uid="{031EDEB9-79C5-4670-837B-645920AF724D}"/>
    <cellStyle name="Comma 2 35 5 2" xfId="25034" xr:uid="{3A94B6C0-322D-41F9-A71D-1408004970A4}"/>
    <cellStyle name="Comma 2 35 5 2 2" xfId="53711" xr:uid="{DDE62B16-6C9C-41F5-9B41-4A4CC78F9A00}"/>
    <cellStyle name="Comma 2 35 5 3" xfId="44859" xr:uid="{0D57BE1A-E648-4C75-BA02-6812D65C55BD}"/>
    <cellStyle name="Comma 2 35 6" xfId="17740" xr:uid="{5115B664-E75D-4B4D-BB1A-D1A6E120FD41}"/>
    <cellStyle name="Comma 2 35 6 2" xfId="26593" xr:uid="{32F5DA76-B64F-42C3-BCF5-BD56ED63E425}"/>
    <cellStyle name="Comma 2 35 6 2 2" xfId="55270" xr:uid="{5AD60BBD-9F9F-4EFF-A0F8-4181CF8347A0}"/>
    <cellStyle name="Comma 2 35 6 3" xfId="46418" xr:uid="{31C8E735-43AE-42BF-BB4C-3F6C5DB9BD24}"/>
    <cellStyle name="Comma 2 35 7" xfId="10481" xr:uid="{21C1D118-355A-46E7-B616-F48A2BF9A03E}"/>
    <cellStyle name="Comma 2 35 7 2" xfId="28186" xr:uid="{B677CF1C-F4CC-4A2D-AD13-C07EB34287B0}"/>
    <cellStyle name="Comma 2 35 7 2 2" xfId="56863" xr:uid="{E928B612-9DB7-4FBF-B64D-000EEC56DBB3}"/>
    <cellStyle name="Comma 2 35 7 3" xfId="39159" xr:uid="{E22949AF-5E37-4B1F-B782-BE9BAE16181B}"/>
    <cellStyle name="Comma 2 35 8" xfId="19334" xr:uid="{8A779FDD-3562-4E93-A5C1-C2D6EAEF609D}"/>
    <cellStyle name="Comma 2 35 8 2" xfId="48011" xr:uid="{B0887E59-0881-4BA9-B5B1-2539954CD4C8}"/>
    <cellStyle name="Comma 2 35 9" xfId="33454" xr:uid="{4230659B-978C-45EA-A214-49613A34C1E1}"/>
    <cellStyle name="Comma 2 36" xfId="4791" xr:uid="{B51E8A57-3083-45E2-8BF8-9E6765DA39FD}"/>
    <cellStyle name="Comma 2 36 2" xfId="6142" xr:uid="{9D0EDBDC-47C5-4B7D-9FC8-7098CA284B22}"/>
    <cellStyle name="Comma 2 36 2 2" xfId="11854" xr:uid="{F5F0A7C0-61A2-4159-8EF7-8EFD2ACD616C}"/>
    <cellStyle name="Comma 2 36 2 2 2" xfId="40532" xr:uid="{F2478AF1-8B93-4D2B-9F75-31409069B375}"/>
    <cellStyle name="Comma 2 36 2 3" xfId="20707" xr:uid="{18B5F0B5-59F0-46CD-843E-5BD8990F0A6B}"/>
    <cellStyle name="Comma 2 36 2 3 2" xfId="49384" xr:uid="{D5BBC2C5-88C9-4623-8B3B-8A121ED4EFF7}"/>
    <cellStyle name="Comma 2 36 2 4" xfId="34827" xr:uid="{EA18C783-5B39-4BD8-98CE-72094A8D4708}"/>
    <cellStyle name="Comma 2 36 3" xfId="7559" xr:uid="{9EF9160A-EDEF-4370-8BD4-FA74FA0259E0}"/>
    <cellStyle name="Comma 2 36 3 2" xfId="13271" xr:uid="{D17D17D7-B59D-48E5-A720-0FD3038C8100}"/>
    <cellStyle name="Comma 2 36 3 2 2" xfId="41949" xr:uid="{CCB5DCF9-0FFA-4BC6-BEC8-17B7C6EFB6BA}"/>
    <cellStyle name="Comma 2 36 3 3" xfId="22124" xr:uid="{0B3796E0-C610-4C00-A6C6-D0CE2A736FE7}"/>
    <cellStyle name="Comma 2 36 3 3 2" xfId="50801" xr:uid="{B4973290-C176-49B1-B187-2CB751D5E797}"/>
    <cellStyle name="Comma 2 36 3 4" xfId="36244" xr:uid="{C9B15322-ED18-415A-93D4-AC26D50007D0}"/>
    <cellStyle name="Comma 2 36 4" xfId="8976" xr:uid="{E99B9485-91B9-4252-ABBD-81C5E4ABBA8E}"/>
    <cellStyle name="Comma 2 36 4 2" xfId="14688" xr:uid="{6A8F68EF-399A-4961-B114-E9E047513EF4}"/>
    <cellStyle name="Comma 2 36 4 2 2" xfId="43366" xr:uid="{1C7669B1-4A46-4914-A121-BEF728B66D20}"/>
    <cellStyle name="Comma 2 36 4 3" xfId="23541" xr:uid="{946EBF9A-1237-4A1C-B301-394B1F053F5F}"/>
    <cellStyle name="Comma 2 36 4 3 2" xfId="52218" xr:uid="{122393F1-D7FE-4E3D-B7AD-EF942D61653F}"/>
    <cellStyle name="Comma 2 36 4 4" xfId="37661" xr:uid="{68B62E30-CCFA-4207-83C3-F19517DD6DB2}"/>
    <cellStyle name="Comma 2 36 5" xfId="16203" xr:uid="{8E1ADDCD-DE07-43E3-8432-C61F15867B9C}"/>
    <cellStyle name="Comma 2 36 5 2" xfId="25056" xr:uid="{2DB1AE89-10E6-4EB0-BAEB-13AD4C80B8D5}"/>
    <cellStyle name="Comma 2 36 5 2 2" xfId="53733" xr:uid="{D95E05EB-4B2F-478A-A738-798767AAF24E}"/>
    <cellStyle name="Comma 2 36 5 3" xfId="44881" xr:uid="{0032F24D-898B-4859-BF08-549772B7ED5C}"/>
    <cellStyle name="Comma 2 36 6" xfId="17762" xr:uid="{22DA8B41-7DD1-465C-9B38-56621679734A}"/>
    <cellStyle name="Comma 2 36 6 2" xfId="26615" xr:uid="{D00BD978-BB0F-42F0-AEF0-E123CCFAF77C}"/>
    <cellStyle name="Comma 2 36 6 2 2" xfId="55292" xr:uid="{2BB0344B-7DC3-4222-86F9-BA2D20E8C5C6}"/>
    <cellStyle name="Comma 2 36 6 3" xfId="46440" xr:uid="{5510D7D2-721E-4CB3-817D-58FC224CBC91}"/>
    <cellStyle name="Comma 2 36 7" xfId="10503" xr:uid="{47C5AA1F-0CD0-4ACA-8244-3E1CB5D82031}"/>
    <cellStyle name="Comma 2 36 7 2" xfId="28208" xr:uid="{650017BD-DD49-4743-9A2E-FE018988A08D}"/>
    <cellStyle name="Comma 2 36 7 2 2" xfId="56885" xr:uid="{37BED55C-A88D-4ACB-B0CE-2020F9E2732B}"/>
    <cellStyle name="Comma 2 36 7 3" xfId="39181" xr:uid="{2473E20C-4292-4A44-BA36-7DD8915F95EB}"/>
    <cellStyle name="Comma 2 36 8" xfId="19356" xr:uid="{26871D82-F8DA-4313-AC5A-659F5F203603}"/>
    <cellStyle name="Comma 2 36 8 2" xfId="48033" xr:uid="{3BF867B8-8707-40E1-93AD-F4916079B6FE}"/>
    <cellStyle name="Comma 2 36 9" xfId="33476" xr:uid="{7B2F36D0-C440-40FE-8B2C-774F622D7A5F}"/>
    <cellStyle name="Comma 2 37" xfId="4813" xr:uid="{9730F59D-EA8D-41B4-8817-D411A3C6FE5B}"/>
    <cellStyle name="Comma 2 37 2" xfId="6164" xr:uid="{BA5EF36C-5EA2-47F8-9593-6F8FD19867A4}"/>
    <cellStyle name="Comma 2 37 2 2" xfId="11876" xr:uid="{1BB40755-B1AE-4812-A6FC-58645FAD8310}"/>
    <cellStyle name="Comma 2 37 2 2 2" xfId="40554" xr:uid="{0E18B0B2-F0F3-46F4-96B0-327E0970F8D9}"/>
    <cellStyle name="Comma 2 37 2 3" xfId="20729" xr:uid="{D8BB3688-E154-4F35-83E8-D8A529D2D9BE}"/>
    <cellStyle name="Comma 2 37 2 3 2" xfId="49406" xr:uid="{8C88960B-7FB0-4231-849B-945325206A3A}"/>
    <cellStyle name="Comma 2 37 2 4" xfId="34849" xr:uid="{74CF648C-7656-450F-A070-128C328D1776}"/>
    <cellStyle name="Comma 2 37 3" xfId="7581" xr:uid="{34E0700B-9997-41E1-B491-0B52ADD764B4}"/>
    <cellStyle name="Comma 2 37 3 2" xfId="13293" xr:uid="{EDCB070F-49D7-4F3D-AB41-3C9D65DD1EB9}"/>
    <cellStyle name="Comma 2 37 3 2 2" xfId="41971" xr:uid="{F3DEF5F0-9AD8-46D9-97B4-E51F8B18A375}"/>
    <cellStyle name="Comma 2 37 3 3" xfId="22146" xr:uid="{4156C222-B29B-4927-B917-5801D491A101}"/>
    <cellStyle name="Comma 2 37 3 3 2" xfId="50823" xr:uid="{994E2AE3-884A-4461-BF85-0AEEBF87916A}"/>
    <cellStyle name="Comma 2 37 3 4" xfId="36266" xr:uid="{EE71036B-3F15-4E1C-AD45-47CD2F491E9E}"/>
    <cellStyle name="Comma 2 37 4" xfId="8998" xr:uid="{DD185114-5AEA-4EFC-A342-7A52FF0E52FC}"/>
    <cellStyle name="Comma 2 37 4 2" xfId="14710" xr:uid="{EC728246-CDEE-4C10-ABA1-67CD60A7631F}"/>
    <cellStyle name="Comma 2 37 4 2 2" xfId="43388" xr:uid="{425466A0-42AB-4377-9E95-F6B1A74B4BEF}"/>
    <cellStyle name="Comma 2 37 4 3" xfId="23563" xr:uid="{47F2BD26-F950-4745-9335-8B7B1FB413C6}"/>
    <cellStyle name="Comma 2 37 4 3 2" xfId="52240" xr:uid="{76145D6D-53CE-4E0E-8193-54B50CC1CCF1}"/>
    <cellStyle name="Comma 2 37 4 4" xfId="37683" xr:uid="{74CEACDA-01F1-425C-A259-C89F59B4B4F3}"/>
    <cellStyle name="Comma 2 37 5" xfId="16225" xr:uid="{A44C9477-9D7B-434B-80F7-C9DE6F00A0CB}"/>
    <cellStyle name="Comma 2 37 5 2" xfId="25078" xr:uid="{5E54A00E-060B-453D-9090-A8554A94FDFE}"/>
    <cellStyle name="Comma 2 37 5 2 2" xfId="53755" xr:uid="{1AF9C392-85CD-4579-9163-819806FF3746}"/>
    <cellStyle name="Comma 2 37 5 3" xfId="44903" xr:uid="{7930986A-12A2-4061-8B22-AD7851F55239}"/>
    <cellStyle name="Comma 2 37 6" xfId="17784" xr:uid="{D076C718-3256-4DCE-A4B0-3C9EF1B42895}"/>
    <cellStyle name="Comma 2 37 6 2" xfId="26637" xr:uid="{345F6D0E-BB71-4815-A87B-35CCC292EA80}"/>
    <cellStyle name="Comma 2 37 6 2 2" xfId="55314" xr:uid="{60BA9B17-E5AA-4E7C-9A0A-4D4C71CB9F75}"/>
    <cellStyle name="Comma 2 37 6 3" xfId="46462" xr:uid="{D6CC5231-6B6D-459C-95B4-C96EC9ADD514}"/>
    <cellStyle name="Comma 2 37 7" xfId="10525" xr:uid="{8E9F6DDE-860A-4377-AD0E-3D080B6AF8C4}"/>
    <cellStyle name="Comma 2 37 7 2" xfId="28230" xr:uid="{05B9F01F-11F4-45E2-8443-37F7DDF7319B}"/>
    <cellStyle name="Comma 2 37 7 2 2" xfId="56907" xr:uid="{F3A39C54-069F-4C58-8D51-01C4B45359E8}"/>
    <cellStyle name="Comma 2 37 7 3" xfId="39203" xr:uid="{426487A1-452D-4015-985B-51EE995F2C33}"/>
    <cellStyle name="Comma 2 37 8" xfId="19378" xr:uid="{0D9A70EC-7AF9-4AB5-B8A5-93C719DAB0C2}"/>
    <cellStyle name="Comma 2 37 8 2" xfId="48055" xr:uid="{5D2063BC-E79E-461D-8865-21E16C301C69}"/>
    <cellStyle name="Comma 2 37 9" xfId="33498" xr:uid="{917C8059-0D80-47B7-AA5F-73BA290A1F49}"/>
    <cellStyle name="Comma 2 38" xfId="4835" xr:uid="{BFF27B9A-4A52-4A4A-9103-1ED92710DEB7}"/>
    <cellStyle name="Comma 2 38 2" xfId="6186" xr:uid="{7CC8BADC-F53C-4C03-AC83-0FABEEE9D202}"/>
    <cellStyle name="Comma 2 38 2 2" xfId="11898" xr:uid="{1B4B34C0-E632-4C24-ACE3-F356FCE350F5}"/>
    <cellStyle name="Comma 2 38 2 2 2" xfId="40576" xr:uid="{BC92E3C6-664A-4257-905B-1098DAB40958}"/>
    <cellStyle name="Comma 2 38 2 3" xfId="20751" xr:uid="{4493AE05-00B0-4E60-8F29-149857E14F7E}"/>
    <cellStyle name="Comma 2 38 2 3 2" xfId="49428" xr:uid="{7DF67598-4AE4-4699-96E9-BD9169085586}"/>
    <cellStyle name="Comma 2 38 2 4" xfId="34871" xr:uid="{5B03ABC9-0E4A-4B13-B48E-56C8F7F6B48B}"/>
    <cellStyle name="Comma 2 38 3" xfId="7603" xr:uid="{C68ADE9B-0EAA-4009-8ECA-B0B4BFC11BB1}"/>
    <cellStyle name="Comma 2 38 3 2" xfId="13315" xr:uid="{E6870610-04B3-4FBB-B494-BCED03506623}"/>
    <cellStyle name="Comma 2 38 3 2 2" xfId="41993" xr:uid="{9DE4E7F9-FBDA-4643-8BA6-DC30CE3C35DB}"/>
    <cellStyle name="Comma 2 38 3 3" xfId="22168" xr:uid="{11D507F9-8A48-4F79-BAF2-F73BEFC1ACA7}"/>
    <cellStyle name="Comma 2 38 3 3 2" xfId="50845" xr:uid="{E8D7E745-49AE-438D-A8E5-DAF10BE372F7}"/>
    <cellStyle name="Comma 2 38 3 4" xfId="36288" xr:uid="{98B48D9E-9744-4593-924F-29FC804A3894}"/>
    <cellStyle name="Comma 2 38 4" xfId="9020" xr:uid="{E562F718-D10E-4D0F-A426-E7042459DE68}"/>
    <cellStyle name="Comma 2 38 4 2" xfId="14732" xr:uid="{49455849-81C2-4DE6-9E1E-F1B0DCE2D8D3}"/>
    <cellStyle name="Comma 2 38 4 2 2" xfId="43410" xr:uid="{661CD802-CDCB-49C9-8FFB-6FBC9AA73774}"/>
    <cellStyle name="Comma 2 38 4 3" xfId="23585" xr:uid="{F3DA7940-595A-4E64-B451-D981B83A0766}"/>
    <cellStyle name="Comma 2 38 4 3 2" xfId="52262" xr:uid="{4F070233-4C97-40A9-9A64-60CDFBF82AF4}"/>
    <cellStyle name="Comma 2 38 4 4" xfId="37705" xr:uid="{BC3FA4AF-7CFC-4B5E-8593-1DBE05695C41}"/>
    <cellStyle name="Comma 2 38 5" xfId="16247" xr:uid="{068C4F75-FFB5-4C7C-A909-50B9CC964E84}"/>
    <cellStyle name="Comma 2 38 5 2" xfId="25100" xr:uid="{DC83DA43-4D6F-48C2-911B-290FF81CB06F}"/>
    <cellStyle name="Comma 2 38 5 2 2" xfId="53777" xr:uid="{0F64BB03-3439-436C-8612-8AD2E6D2896F}"/>
    <cellStyle name="Comma 2 38 5 3" xfId="44925" xr:uid="{4A69F1C4-4886-476E-81FC-4648DC3C20CB}"/>
    <cellStyle name="Comma 2 38 6" xfId="17806" xr:uid="{F6A6315E-6B2B-4252-A7BC-1E75F69C73F7}"/>
    <cellStyle name="Comma 2 38 6 2" xfId="26659" xr:uid="{34402DEA-EF47-49BD-94C0-53FC6F18F241}"/>
    <cellStyle name="Comma 2 38 6 2 2" xfId="55336" xr:uid="{59C9B3E5-6EC4-40E6-955E-F0604CF817B3}"/>
    <cellStyle name="Comma 2 38 6 3" xfId="46484" xr:uid="{9676179B-3BF2-4B35-B2CE-8B616DE69B57}"/>
    <cellStyle name="Comma 2 38 7" xfId="10547" xr:uid="{1795440E-6068-4578-85C7-77E0B691350E}"/>
    <cellStyle name="Comma 2 38 7 2" xfId="28252" xr:uid="{A1992D8E-DBAF-4E59-978E-FB32F7835E98}"/>
    <cellStyle name="Comma 2 38 7 2 2" xfId="56929" xr:uid="{D2DF14B8-0B62-4CAD-A83F-1B1CCE8EA840}"/>
    <cellStyle name="Comma 2 38 7 3" xfId="39225" xr:uid="{B841D9D5-72A2-40A5-9F4A-5F1E2358794B}"/>
    <cellStyle name="Comma 2 38 8" xfId="19400" xr:uid="{6C835223-7219-4E1E-BFF1-D8833F06B530}"/>
    <cellStyle name="Comma 2 38 8 2" xfId="48077" xr:uid="{82896B76-4D19-412A-95F2-6CFAAA3D3F4D}"/>
    <cellStyle name="Comma 2 38 9" xfId="33520" xr:uid="{BA35512A-3FFF-4D73-BBBC-65633C0ABB97}"/>
    <cellStyle name="Comma 2 39" xfId="4857" xr:uid="{F93B1037-3798-4C73-B186-C226A53E4E4E}"/>
    <cellStyle name="Comma 2 39 2" xfId="6208" xr:uid="{AF7B2965-7CAA-4B21-8D2C-D9B80B847B52}"/>
    <cellStyle name="Comma 2 39 2 2" xfId="11920" xr:uid="{9467EFA3-E4E6-4304-BF15-27C3B71BA31A}"/>
    <cellStyle name="Comma 2 39 2 2 2" xfId="40598" xr:uid="{A4E8E896-A631-4EA7-821A-C73840488DE0}"/>
    <cellStyle name="Comma 2 39 2 3" xfId="20773" xr:uid="{695CC39E-14C8-4D69-B74F-5FEC8AFF5C80}"/>
    <cellStyle name="Comma 2 39 2 3 2" xfId="49450" xr:uid="{582D3D42-9586-4474-8DB6-4F1ECE78124D}"/>
    <cellStyle name="Comma 2 39 2 4" xfId="34893" xr:uid="{FE9628D5-835F-4B78-B6E9-AF8E0589496F}"/>
    <cellStyle name="Comma 2 39 3" xfId="7625" xr:uid="{120FF0D5-01D3-43C4-95A2-61877A1DD65D}"/>
    <cellStyle name="Comma 2 39 3 2" xfId="13337" xr:uid="{A2F232D4-B321-4DAA-879D-CC177B060E83}"/>
    <cellStyle name="Comma 2 39 3 2 2" xfId="42015" xr:uid="{779D191D-E7EB-43CE-8525-2C0BC9A6FFE3}"/>
    <cellStyle name="Comma 2 39 3 3" xfId="22190" xr:uid="{61F4131F-BD87-4587-B4EA-853D102F4110}"/>
    <cellStyle name="Comma 2 39 3 3 2" xfId="50867" xr:uid="{BC93C640-8853-4D2E-94C1-0CE1276C924F}"/>
    <cellStyle name="Comma 2 39 3 4" xfId="36310" xr:uid="{30EEAC50-7883-4AF1-A353-87CE6B0D235C}"/>
    <cellStyle name="Comma 2 39 4" xfId="9042" xr:uid="{6792DD30-5498-484B-9916-14FBC73F4BA8}"/>
    <cellStyle name="Comma 2 39 4 2" xfId="14754" xr:uid="{CD773214-1FA1-4CA4-89A2-8483B42BB8F2}"/>
    <cellStyle name="Comma 2 39 4 2 2" xfId="43432" xr:uid="{E53559DC-223C-4A3B-ADB7-943686D489C7}"/>
    <cellStyle name="Comma 2 39 4 3" xfId="23607" xr:uid="{38D74B59-3C47-42B7-B48E-A1CAE721C56B}"/>
    <cellStyle name="Comma 2 39 4 3 2" xfId="52284" xr:uid="{F662C598-D18E-432E-BFA8-5F3455B51D5E}"/>
    <cellStyle name="Comma 2 39 4 4" xfId="37727" xr:uid="{1D1E6631-EB0F-46C1-A40F-17465D788113}"/>
    <cellStyle name="Comma 2 39 5" xfId="16269" xr:uid="{B5240C8E-1BBA-4F4A-83B4-00C3464D34F1}"/>
    <cellStyle name="Comma 2 39 5 2" xfId="25122" xr:uid="{C32FF029-99A5-4B03-86E9-CF743286423E}"/>
    <cellStyle name="Comma 2 39 5 2 2" xfId="53799" xr:uid="{4531D17F-DDE8-404A-9734-0A235B9A1576}"/>
    <cellStyle name="Comma 2 39 5 3" xfId="44947" xr:uid="{32F42464-92D9-4576-8267-0CCB2D4FAE0C}"/>
    <cellStyle name="Comma 2 39 6" xfId="17828" xr:uid="{A66CA0D0-D39D-459C-A109-A80A516BDC49}"/>
    <cellStyle name="Comma 2 39 6 2" xfId="26681" xr:uid="{CDEC43D2-8B81-43D6-A7F5-2BDE9847876D}"/>
    <cellStyle name="Comma 2 39 6 2 2" xfId="55358" xr:uid="{5821AEE9-ACF9-4FA8-A036-82356A417A97}"/>
    <cellStyle name="Comma 2 39 6 3" xfId="46506" xr:uid="{13BA3ACA-30EE-4833-B286-0FE363560DFD}"/>
    <cellStyle name="Comma 2 39 7" xfId="10569" xr:uid="{48310811-0A17-4334-BF42-1B396A44EB45}"/>
    <cellStyle name="Comma 2 39 7 2" xfId="28274" xr:uid="{6703753B-45B3-4371-A17B-22A453C3D2F6}"/>
    <cellStyle name="Comma 2 39 7 2 2" xfId="56951" xr:uid="{7E1612F5-2EC5-438F-8046-E67C89A363E1}"/>
    <cellStyle name="Comma 2 39 7 3" xfId="39247" xr:uid="{D898FB09-EAED-4E9E-9102-4A62B9CFA47C}"/>
    <cellStyle name="Comma 2 39 8" xfId="19422" xr:uid="{28BC0FAA-D972-44AB-BA58-9DD06FFC99C8}"/>
    <cellStyle name="Comma 2 39 8 2" xfId="48099" xr:uid="{DE2D1337-3407-4400-80EE-F90E34CA0A92}"/>
    <cellStyle name="Comma 2 39 9" xfId="33542" xr:uid="{14F79AFD-65AC-424B-8FE9-6CDEE884BC44}"/>
    <cellStyle name="Comma 2 4" xfId="104" xr:uid="{B3044D4F-73E1-4ABB-AEB9-83F363DBD533}"/>
    <cellStyle name="Comma 2 4 10" xfId="282" xr:uid="{89B1F97C-C7EA-4EC1-BB88-E898DE88408E}"/>
    <cellStyle name="Comma 2 4 10 2" xfId="2249" xr:uid="{F67AA0F1-B40E-488F-80F1-A3BC13903B8D}"/>
    <cellStyle name="Comma 2 4 10 2 2" xfId="30989" xr:uid="{DE2F6914-FA46-474D-BB64-DC26471DB783}"/>
    <cellStyle name="Comma 2 4 10 3" xfId="29196" xr:uid="{E68582E9-2D91-47D9-8323-18A989C4A1D0}"/>
    <cellStyle name="Comma 2 4 11" xfId="2019" xr:uid="{554FF0E4-11C2-4333-9E29-7A2D9B813491}"/>
    <cellStyle name="Comma 2 4 11 2" xfId="3944" xr:uid="{39EB9B37-1049-47B4-A756-6D61113C0873}"/>
    <cellStyle name="Comma 2 4 11 2 2" xfId="32678" xr:uid="{A98CBE2C-E08D-4885-B8FE-4042CFEA5222}"/>
    <cellStyle name="Comma 2 4 11 3" xfId="30885" xr:uid="{F7E6DE26-5A6D-4BF8-A3AB-1AC07B93422A}"/>
    <cellStyle name="Comma 2 4 12" xfId="2046" xr:uid="{47DE8C5A-7B27-40CC-9DE4-4D3EFCF54E8F}"/>
    <cellStyle name="Comma 2 4 12 2" xfId="3957" xr:uid="{2B9723C1-30D8-4430-965D-7C89E962E582}"/>
    <cellStyle name="Comma 2 4 12 2 2" xfId="32687" xr:uid="{709CA6F9-C08C-4F20-BEAB-EB94B03E916A}"/>
    <cellStyle name="Comma 2 4 12 3" xfId="30894" xr:uid="{A6238356-D72F-487E-9EED-5A084E658E62}"/>
    <cellStyle name="Comma 2 4 13" xfId="2123" xr:uid="{74E4A950-D883-42DB-AEEF-64A6A232FB1C}"/>
    <cellStyle name="Comma 2 4 13 2" xfId="3996" xr:uid="{281AF525-4E82-48E2-9C44-9A57B809E0CB}"/>
    <cellStyle name="Comma 2 4 13 2 2" xfId="32694" xr:uid="{C2ADC796-C396-4727-BC61-B2B4BC8B196C}"/>
    <cellStyle name="Comma 2 4 13 3" xfId="30901" xr:uid="{72D28ABC-1120-4696-9C78-DB271902D1A5}"/>
    <cellStyle name="Comma 2 4 14" xfId="2132" xr:uid="{7D3B912F-C1F2-491C-BB0B-F6BAC5EB3F4A}"/>
    <cellStyle name="Comma 2 4 14 2" xfId="30909" xr:uid="{449F1F2C-A572-47A2-A70D-558CC7A71ED2}"/>
    <cellStyle name="Comma 2 4 15" xfId="4003" xr:uid="{0B67F0E4-BE2D-4B8B-82A0-86773ED742A8}"/>
    <cellStyle name="Comma 2 4 15 2" xfId="32698" xr:uid="{E4D5159F-F9A1-480A-87DF-0C2C6535A16A}"/>
    <cellStyle name="Comma 2 4 16" xfId="4013" xr:uid="{68A16D7D-3996-4737-90AB-6C503E19A65F}"/>
    <cellStyle name="Comma 2 4 16 2" xfId="32702" xr:uid="{311B272A-CBE5-4E35-B9EC-532E0CA6FB30}"/>
    <cellStyle name="Comma 2 4 17" xfId="4087" xr:uid="{8B1312C6-A82B-4FA3-8BBB-7D672C386F38}"/>
    <cellStyle name="Comma 2 4 17 2" xfId="32772" xr:uid="{786DE52D-36AA-4709-B6ED-48E2DF280D63}"/>
    <cellStyle name="Comma 2 4 18" xfId="9723" xr:uid="{1276A261-88DE-4CE5-8BCF-1459CD8A73DB}"/>
    <cellStyle name="Comma 2 4 18 2" xfId="38407" xr:uid="{BEDF81F1-2E6F-49D6-97AE-BCAE0AC51442}"/>
    <cellStyle name="Comma 2 4 19" xfId="9799" xr:uid="{9EF4E0E0-A097-4C6B-8FD0-D6FF24C6D813}"/>
    <cellStyle name="Comma 2 4 19 2" xfId="38477" xr:uid="{A094D674-C2FB-47E8-8FE8-661A3EF0B33F}"/>
    <cellStyle name="Comma 2 4 2" xfId="127" xr:uid="{BD53B060-5267-4D97-86C0-DAE217EBB4E6}"/>
    <cellStyle name="Comma 2 4 2 2" xfId="2000" xr:uid="{74A14F7D-4B41-4A65-BA07-6C092BCDA3C0}"/>
    <cellStyle name="Comma 2 4 2 2 2" xfId="3933" xr:uid="{CA7747D7-ABB7-484C-BE44-6F92CB595ADF}"/>
    <cellStyle name="Comma 2 4 2 2 2 2" xfId="32669" xr:uid="{510044CC-7F65-4AEF-BBC3-867D3CAA4CF2}"/>
    <cellStyle name="Comma 2 4 2 2 3" xfId="30876" xr:uid="{544D85EE-1408-432E-B5F3-DA638DD42520}"/>
    <cellStyle name="Comma 2 4 2 3" xfId="357" xr:uid="{AD14883D-6A48-4A2D-8A2F-50238E012A7B}"/>
    <cellStyle name="Comma 2 4 2 3 2" xfId="2324" xr:uid="{4A3D5768-6560-4DF0-92BA-78A3A67A9A8D}"/>
    <cellStyle name="Comma 2 4 2 3 2 2" xfId="31064" xr:uid="{15C3A1FA-3252-4300-BB4A-D3BA0C96DA5D}"/>
    <cellStyle name="Comma 2 4 2 3 3" xfId="29271" xr:uid="{6389131C-5226-49E3-BCA8-EF2EC29B9D30}"/>
    <cellStyle name="Comma 2 4 2 4" xfId="2159" xr:uid="{8CD89452-6692-4B42-AA07-65BF2C1D3696}"/>
    <cellStyle name="Comma 2 4 2 4 2" xfId="30930" xr:uid="{A80B041D-8A53-4D84-B85C-1B894157F2C2}"/>
    <cellStyle name="Comma 2 4 2 5" xfId="5438" xr:uid="{AF1F9C12-EE26-47D4-969C-CD2FA16CD23E}"/>
    <cellStyle name="Comma 2 4 2 5 2" xfId="34123" xr:uid="{E12BB2F2-59C4-4D0D-A911-4C06A64C866B}"/>
    <cellStyle name="Comma 2 4 2 6" xfId="11150" xr:uid="{D15DBDA0-A730-4989-A3F5-D3BF86D0DBA6}"/>
    <cellStyle name="Comma 2 4 2 6 2" xfId="39828" xr:uid="{DB85EF5E-6C9D-49B5-BB47-D3131E5A117B}"/>
    <cellStyle name="Comma 2 4 2 7" xfId="20003" xr:uid="{8DBB1E05-BBDC-4972-AF4D-01959A91C59E}"/>
    <cellStyle name="Comma 2 4 2 7 2" xfId="48680" xr:uid="{A21D16E4-7BDE-45B0-AC0D-F6C6773992ED}"/>
    <cellStyle name="Comma 2 4 2 8" xfId="29106" xr:uid="{A992B9CD-3EFC-4CC1-84CB-91F31F6B6D84}"/>
    <cellStyle name="Comma 2 4 20" xfId="18652" xr:uid="{AFC316B1-1039-487D-B150-35A996B337CF}"/>
    <cellStyle name="Comma 2 4 20 2" xfId="47329" xr:uid="{3E6C2BCB-D1B3-4D54-8137-A3A3FAE696E0}"/>
    <cellStyle name="Comma 2 4 21" xfId="29126" xr:uid="{9D9E92AC-CEB7-466D-AD06-C74BA304DEA1}"/>
    <cellStyle name="Comma 2 4 22" xfId="57783" xr:uid="{EA060615-9C15-42E1-B275-CC6CAA53841F}"/>
    <cellStyle name="Comma 2 4 22 10" xfId="57812" xr:uid="{90716055-E1C2-4BE0-8AE1-B7706A5CAD5F}"/>
    <cellStyle name="Comma 2 4 22 11" xfId="57816" xr:uid="{18AB9991-91D8-44CF-8C97-E12257CDE0C5}"/>
    <cellStyle name="Comma 2 4 22 12" xfId="57820" xr:uid="{82EF45D3-F88E-4858-BF7B-9080D077507F}"/>
    <cellStyle name="Comma 2 4 22 12 2" xfId="57842" xr:uid="{298AE8F5-6C0D-4B7F-BCFD-B05619E7715D}"/>
    <cellStyle name="Comma 2 4 22 2" xfId="57788" xr:uid="{9409E274-E6FC-4FB0-AB7A-A202CB2A69F9}"/>
    <cellStyle name="Comma 2 4 22 3" xfId="57791" xr:uid="{C61274BE-F9FE-4D5A-9922-A4DCCD417209}"/>
    <cellStyle name="Comma 2 4 22 4" xfId="57794" xr:uid="{BA963376-29A7-44D6-9E3D-125036590196}"/>
    <cellStyle name="Comma 2 4 22 5" xfId="57797" xr:uid="{CFC9FE41-9FE1-4ACD-B542-C740EF1A6D48}"/>
    <cellStyle name="Comma 2 4 22 6" xfId="57800" xr:uid="{9EBEFB94-9ED1-4429-ABF2-6B933D9B93ED}"/>
    <cellStyle name="Comma 2 4 22 7" xfId="57803" xr:uid="{19198F11-ECCB-4BCF-9CC1-3977370F105C}"/>
    <cellStyle name="Comma 2 4 22 8" xfId="57806" xr:uid="{212A9483-EE2F-423C-9C7F-3F1CE59E7336}"/>
    <cellStyle name="Comma 2 4 22 9" xfId="57808" xr:uid="{B6A8BF08-C0FF-415C-912C-604D506DD76F}"/>
    <cellStyle name="Comma 2 4 3" xfId="466" xr:uid="{1C0D0A52-214A-446B-ADE5-01BD164A91ED}"/>
    <cellStyle name="Comma 2 4 3 2" xfId="2420" xr:uid="{F957BE18-8417-48F3-A826-302DA4963B73}"/>
    <cellStyle name="Comma 2 4 3 2 2" xfId="31160" xr:uid="{C682D2F2-6A2D-4585-9876-368C3A53A0D4}"/>
    <cellStyle name="Comma 2 4 3 3" xfId="6855" xr:uid="{FB225EA0-CB8A-4263-8242-6409221086B9}"/>
    <cellStyle name="Comma 2 4 3 3 2" xfId="35540" xr:uid="{5D42B9CC-5F73-4406-9348-980048A0D7FE}"/>
    <cellStyle name="Comma 2 4 3 4" xfId="12567" xr:uid="{C8CF3A26-34F3-4F09-A5B3-AB08BFC845A3}"/>
    <cellStyle name="Comma 2 4 3 4 2" xfId="41245" xr:uid="{723FA8EF-9500-48BB-B885-89B204533159}"/>
    <cellStyle name="Comma 2 4 3 5" xfId="21420" xr:uid="{CA38F4DD-C4AC-4BBB-8CEF-6F2B80032793}"/>
    <cellStyle name="Comma 2 4 3 5 2" xfId="50097" xr:uid="{2115E539-A6F0-4348-BD5C-48D0D431615F}"/>
    <cellStyle name="Comma 2 4 3 6" xfId="29367" xr:uid="{B8E5A7AE-4284-4B6F-ACDA-305CE4571429}"/>
    <cellStyle name="Comma 2 4 4" xfId="585" xr:uid="{B45B4DBC-BACC-4833-8D43-EFE340A302A7}"/>
    <cellStyle name="Comma 2 4 4 2" xfId="2539" xr:uid="{1B0E13AE-934B-4029-8C0A-5920637C0721}"/>
    <cellStyle name="Comma 2 4 4 2 2" xfId="31279" xr:uid="{E2350903-4457-48EC-886E-375F11518920}"/>
    <cellStyle name="Comma 2 4 4 3" xfId="8272" xr:uid="{C854DA6A-9070-4AC7-857F-54A47DD7A701}"/>
    <cellStyle name="Comma 2 4 4 3 2" xfId="36957" xr:uid="{06211E72-F0CF-4FFA-A1D4-002B7A78D87F}"/>
    <cellStyle name="Comma 2 4 4 4" xfId="13984" xr:uid="{1B2209EF-642A-43D0-ABD0-C965EE767457}"/>
    <cellStyle name="Comma 2 4 4 4 2" xfId="42662" xr:uid="{1E8EB89E-AE17-49F6-9B93-4B2F495E5F45}"/>
    <cellStyle name="Comma 2 4 4 5" xfId="22837" xr:uid="{2BF3B77B-1942-47B0-9416-9672B50C94F4}"/>
    <cellStyle name="Comma 2 4 4 5 2" xfId="51514" xr:uid="{DC1E579D-C6AC-4C21-B75C-41086404FAC4}"/>
    <cellStyle name="Comma 2 4 4 6" xfId="29486" xr:uid="{C207D5FA-8BA0-46CA-AB02-98CEC30938EF}"/>
    <cellStyle name="Comma 2 4 5" xfId="726" xr:uid="{0C7ED38B-6034-419C-8E7A-CA7861030AAB}"/>
    <cellStyle name="Comma 2 4 5 2" xfId="2680" xr:uid="{EF6435D0-DF92-459E-850D-150BE154BE78}"/>
    <cellStyle name="Comma 2 4 5 2 2" xfId="31420" xr:uid="{320D3CE6-B010-4ABE-890E-D11C10665FC2}"/>
    <cellStyle name="Comma 2 4 5 3" xfId="15499" xr:uid="{CEFB30A3-5D9D-48F0-BF85-A538B91EB452}"/>
    <cellStyle name="Comma 2 4 5 3 2" xfId="44177" xr:uid="{78915FAB-5393-4724-8866-F48CE65BADD3}"/>
    <cellStyle name="Comma 2 4 5 4" xfId="24352" xr:uid="{8D753A16-D098-45A2-9A0C-171182097E1F}"/>
    <cellStyle name="Comma 2 4 5 4 2" xfId="53029" xr:uid="{60665A81-35B0-4A6A-B2BF-3D8DD513460D}"/>
    <cellStyle name="Comma 2 4 5 5" xfId="29627" xr:uid="{A4DD2E77-461B-483C-A64E-B78C2D498333}"/>
    <cellStyle name="Comma 2 4 6" xfId="999" xr:uid="{2BA4A0A7-63AF-4F24-856D-B7C3301C3F14}"/>
    <cellStyle name="Comma 2 4 6 2" xfId="2953" xr:uid="{36B69EEA-7A03-4931-9E35-4301020BCEF2}"/>
    <cellStyle name="Comma 2 4 6 2 2" xfId="31693" xr:uid="{1603255D-3E20-489A-B708-545BD96E7E07}"/>
    <cellStyle name="Comma 2 4 6 3" xfId="17058" xr:uid="{46845E65-DB77-40D7-BF40-9B49DBCD0F77}"/>
    <cellStyle name="Comma 2 4 6 3 2" xfId="45736" xr:uid="{88D662D5-1554-4B67-A4B4-00B1A4D76B10}"/>
    <cellStyle name="Comma 2 4 6 4" xfId="25911" xr:uid="{1A1C8705-6EF8-4303-BF71-A41F99DE8CA2}"/>
    <cellStyle name="Comma 2 4 6 4 2" xfId="54588" xr:uid="{7CC33542-1498-4880-9F96-137F0FCBED8C}"/>
    <cellStyle name="Comma 2 4 6 5" xfId="29900" xr:uid="{C550D480-A771-42B6-A5FA-18EF486878AE}"/>
    <cellStyle name="Comma 2 4 7" xfId="1294" xr:uid="{C836B5CD-8F17-4A01-A494-2B9C25C2105D}"/>
    <cellStyle name="Comma 2 4 7 2" xfId="3248" xr:uid="{C1F516A0-671F-4BEC-A925-08FAA11F24AB}"/>
    <cellStyle name="Comma 2 4 7 2 2" xfId="31988" xr:uid="{DCD06C5C-63A2-4638-BAEA-3B881AA31D0F}"/>
    <cellStyle name="Comma 2 4 7 3" xfId="27504" xr:uid="{181159A4-8C45-4FDE-BD3E-59EE644761CC}"/>
    <cellStyle name="Comma 2 4 7 3 2" xfId="56181" xr:uid="{C1A1FAAD-4FA5-4EF3-9E77-EE5F63015D2D}"/>
    <cellStyle name="Comma 2 4 7 4" xfId="30195" xr:uid="{AAF5C6FB-9CC6-4AB7-B988-6719DD91140A}"/>
    <cellStyle name="Comma 2 4 8" xfId="1633" xr:uid="{0C000C7D-563C-4B06-920B-032757D0BB57}"/>
    <cellStyle name="Comma 2 4 8 2" xfId="3587" xr:uid="{A83EE5F3-BB08-452C-BE19-B8EEBBB451DF}"/>
    <cellStyle name="Comma 2 4 8 2 2" xfId="32327" xr:uid="{59ED42CF-FFC7-481D-AAE3-6C14DA38956C}"/>
    <cellStyle name="Comma 2 4 8 3" xfId="30534" xr:uid="{213EDBB7-CC1B-425B-93B0-D8F201ED28EA}"/>
    <cellStyle name="Comma 2 4 9" xfId="1983" xr:uid="{589DE10B-AB88-4FDC-99E6-3E8E01035B57}"/>
    <cellStyle name="Comma 2 4 9 2" xfId="3929" xr:uid="{12E62281-AEBE-43FA-AC29-0BA2445110FD}"/>
    <cellStyle name="Comma 2 4 9 2 2" xfId="32665" xr:uid="{7EBF857D-2507-4ABB-94CB-83A26D6C25D4}"/>
    <cellStyle name="Comma 2 4 9 3" xfId="30872" xr:uid="{93382132-D181-4963-B157-57E61EA9614A}"/>
    <cellStyle name="Comma 2 40" xfId="4879" xr:uid="{6FF1961A-13D4-45BA-8B4D-7F5815EA2D5D}"/>
    <cellStyle name="Comma 2 40 2" xfId="6230" xr:uid="{B5998220-FCA4-4C85-88AF-9E80E154AB25}"/>
    <cellStyle name="Comma 2 40 2 2" xfId="11942" xr:uid="{5CF2AFDE-199C-470C-AA7E-D5B0343BBD68}"/>
    <cellStyle name="Comma 2 40 2 2 2" xfId="40620" xr:uid="{DBE893B6-D867-4D2B-B549-9B1995D08159}"/>
    <cellStyle name="Comma 2 40 2 3" xfId="20795" xr:uid="{B0989E12-F530-4C2D-9136-F96AEE7C5E6C}"/>
    <cellStyle name="Comma 2 40 2 3 2" xfId="49472" xr:uid="{0E27ADEB-C19A-4F44-844C-757547D1DB05}"/>
    <cellStyle name="Comma 2 40 2 4" xfId="34915" xr:uid="{6B329811-1A74-4EC3-8E8F-882852DE8634}"/>
    <cellStyle name="Comma 2 40 3" xfId="7647" xr:uid="{9AC0B112-70E6-478D-B185-77964B8D5B02}"/>
    <cellStyle name="Comma 2 40 3 2" xfId="13359" xr:uid="{0687BD47-2462-4E24-883C-AE96253E9CEA}"/>
    <cellStyle name="Comma 2 40 3 2 2" xfId="42037" xr:uid="{8DAAD08A-84DA-4B8E-B1D2-F75DE10BF19D}"/>
    <cellStyle name="Comma 2 40 3 3" xfId="22212" xr:uid="{AD6F8572-729C-4AEA-B13B-96072E0CBDD7}"/>
    <cellStyle name="Comma 2 40 3 3 2" xfId="50889" xr:uid="{189F4451-D7F5-4DBF-83C6-258F0DD7AF03}"/>
    <cellStyle name="Comma 2 40 3 4" xfId="36332" xr:uid="{269F736D-5C96-4D84-BC75-EDE555FE5053}"/>
    <cellStyle name="Comma 2 40 4" xfId="9064" xr:uid="{381D93AE-5F7A-4F0C-AD31-F6388DCA05B7}"/>
    <cellStyle name="Comma 2 40 4 2" xfId="14776" xr:uid="{9D6DE2DB-A9A9-4643-B225-7928136D5931}"/>
    <cellStyle name="Comma 2 40 4 2 2" xfId="43454" xr:uid="{F4727B5D-CA86-4288-93E7-90A36155E8E2}"/>
    <cellStyle name="Comma 2 40 4 3" xfId="23629" xr:uid="{D95C78F0-6D11-4756-B13A-8EDC1FDD56F5}"/>
    <cellStyle name="Comma 2 40 4 3 2" xfId="52306" xr:uid="{55E9C28B-2C95-454C-B292-2A5E741BC986}"/>
    <cellStyle name="Comma 2 40 4 4" xfId="37749" xr:uid="{2C5D8B8A-9F81-46BE-87ED-8B94A023E1A7}"/>
    <cellStyle name="Comma 2 40 5" xfId="16291" xr:uid="{4829A707-BE60-4DB1-9DEA-0D71007FF281}"/>
    <cellStyle name="Comma 2 40 5 2" xfId="25144" xr:uid="{A5A86B7E-B9A6-4C53-A323-18C9F80AE09D}"/>
    <cellStyle name="Comma 2 40 5 2 2" xfId="53821" xr:uid="{520024DC-EC0E-4C97-8DB0-CA4C8A04C231}"/>
    <cellStyle name="Comma 2 40 5 3" xfId="44969" xr:uid="{0C73ED91-72E2-48DE-8F12-41A81D57DE97}"/>
    <cellStyle name="Comma 2 40 6" xfId="17850" xr:uid="{EC506BA0-4BD8-4495-AE49-AD3FD35B4338}"/>
    <cellStyle name="Comma 2 40 6 2" xfId="26703" xr:uid="{CB324422-83AE-4C5C-BC0F-CF5B58A9A4F5}"/>
    <cellStyle name="Comma 2 40 6 2 2" xfId="55380" xr:uid="{1C861009-88CE-499A-B172-68170A4B1A83}"/>
    <cellStyle name="Comma 2 40 6 3" xfId="46528" xr:uid="{9616BCA4-332E-49C6-8B25-AC25D83082C5}"/>
    <cellStyle name="Comma 2 40 7" xfId="10591" xr:uid="{782A4391-BC30-4FBE-817F-850418F9C581}"/>
    <cellStyle name="Comma 2 40 7 2" xfId="28296" xr:uid="{8BC651C9-EC86-4CE1-AAC9-6F696A38182F}"/>
    <cellStyle name="Comma 2 40 7 2 2" xfId="56973" xr:uid="{8C9C0BA2-13D5-4505-A00A-6F81E23C84D9}"/>
    <cellStyle name="Comma 2 40 7 3" xfId="39269" xr:uid="{23F83EC3-276D-4396-9075-D41309712BC8}"/>
    <cellStyle name="Comma 2 40 8" xfId="19444" xr:uid="{CC22F7A1-4EE9-4A56-B014-1971C003117E}"/>
    <cellStyle name="Comma 2 40 8 2" xfId="48121" xr:uid="{7D4653FF-51ED-4AA2-9423-2E8D76272966}"/>
    <cellStyle name="Comma 2 40 9" xfId="33564" xr:uid="{C76170F6-58DD-49D8-ACA9-DC2EC189E129}"/>
    <cellStyle name="Comma 2 41" xfId="4901" xr:uid="{55F9EE79-24FE-4941-8F00-27E4262A8636}"/>
    <cellStyle name="Comma 2 41 2" xfId="6252" xr:uid="{27C2734B-D5F0-4A46-8DAB-34F8B284AEF8}"/>
    <cellStyle name="Comma 2 41 2 2" xfId="11964" xr:uid="{8020F941-02E9-4352-8BF6-F45ADD7C3EAE}"/>
    <cellStyle name="Comma 2 41 2 2 2" xfId="40642" xr:uid="{52C882D5-75ED-4736-A091-FB59D316D886}"/>
    <cellStyle name="Comma 2 41 2 3" xfId="20817" xr:uid="{6DB798F0-71BB-463E-883C-09D2973FDF78}"/>
    <cellStyle name="Comma 2 41 2 3 2" xfId="49494" xr:uid="{1C94C342-A310-4657-B09B-10D02547221C}"/>
    <cellStyle name="Comma 2 41 2 4" xfId="34937" xr:uid="{5D03DC05-D796-4AAA-83B6-459D97020766}"/>
    <cellStyle name="Comma 2 41 3" xfId="7669" xr:uid="{AB9FB0BD-47E2-4028-963D-B66D555B2763}"/>
    <cellStyle name="Comma 2 41 3 2" xfId="13381" xr:uid="{9288567F-22E5-4B03-A60B-33CFA6F11A5A}"/>
    <cellStyle name="Comma 2 41 3 2 2" xfId="42059" xr:uid="{0AD0496A-CA7C-4A13-A039-555840DBCA3F}"/>
    <cellStyle name="Comma 2 41 3 3" xfId="22234" xr:uid="{9BCECE66-8F7D-4A23-B6AF-B1E1EAEEB5BB}"/>
    <cellStyle name="Comma 2 41 3 3 2" xfId="50911" xr:uid="{3B252670-585A-448E-827F-9987E28173CF}"/>
    <cellStyle name="Comma 2 41 3 4" xfId="36354" xr:uid="{5A47D23E-F511-4FE0-9F9A-5A2949864B25}"/>
    <cellStyle name="Comma 2 41 4" xfId="9086" xr:uid="{8826FEF6-199C-4056-A88D-7C5EB77B55C8}"/>
    <cellStyle name="Comma 2 41 4 2" xfId="14798" xr:uid="{865882D9-BD5A-46D0-A4F7-4DC25016E91B}"/>
    <cellStyle name="Comma 2 41 4 2 2" xfId="43476" xr:uid="{EEDDDC6C-978F-4187-A84A-EF46E7EC9283}"/>
    <cellStyle name="Comma 2 41 4 3" xfId="23651" xr:uid="{ECF2118A-7A09-4383-B726-90A871187180}"/>
    <cellStyle name="Comma 2 41 4 3 2" xfId="52328" xr:uid="{118BA7A0-E49A-4980-9F6D-20064065257A}"/>
    <cellStyle name="Comma 2 41 4 4" xfId="37771" xr:uid="{0BEC38B7-E3B9-4A54-9F68-9F0E8DDE451E}"/>
    <cellStyle name="Comma 2 41 5" xfId="16313" xr:uid="{482D63D1-A9EE-441F-986F-47468A4A7AB1}"/>
    <cellStyle name="Comma 2 41 5 2" xfId="25166" xr:uid="{54AAEFB0-E4B4-4D06-9443-2C45DFF2B2D1}"/>
    <cellStyle name="Comma 2 41 5 2 2" xfId="53843" xr:uid="{C3C85C45-99D1-4FBE-BFE2-DDCCEAB0C71E}"/>
    <cellStyle name="Comma 2 41 5 3" xfId="44991" xr:uid="{538D52FA-5318-47D5-BB04-D32066380E0C}"/>
    <cellStyle name="Comma 2 41 6" xfId="17872" xr:uid="{21DDC6F4-FE5E-4981-91B9-149BAFAC9A22}"/>
    <cellStyle name="Comma 2 41 6 2" xfId="26725" xr:uid="{DA135D90-F673-4735-8EC9-E0148426F610}"/>
    <cellStyle name="Comma 2 41 6 2 2" xfId="55402" xr:uid="{445BE05D-9657-4E32-A7D8-4931428098F8}"/>
    <cellStyle name="Comma 2 41 6 3" xfId="46550" xr:uid="{CC4A1087-2325-4729-AABF-546D74D3A021}"/>
    <cellStyle name="Comma 2 41 7" xfId="10613" xr:uid="{E71455EA-0C44-45E1-8F92-6E9F3FCA4C0F}"/>
    <cellStyle name="Comma 2 41 7 2" xfId="28318" xr:uid="{B7B379E9-A008-4151-B19E-9A360FF7CAE4}"/>
    <cellStyle name="Comma 2 41 7 2 2" xfId="56995" xr:uid="{8AEE171A-0B42-464D-B8C2-A7C62E44E3EB}"/>
    <cellStyle name="Comma 2 41 7 3" xfId="39291" xr:uid="{FB036DFA-917E-4241-86FF-440DE9AE7737}"/>
    <cellStyle name="Comma 2 41 8" xfId="19466" xr:uid="{BEEFCA4D-C775-4544-8566-741C2AEE11E6}"/>
    <cellStyle name="Comma 2 41 8 2" xfId="48143" xr:uid="{EBDB1F49-3819-44AF-8DD5-C0D17428F446}"/>
    <cellStyle name="Comma 2 41 9" xfId="33586" xr:uid="{51EEAC5B-5999-4B01-99A1-6556CAD0B3B0}"/>
    <cellStyle name="Comma 2 42" xfId="4923" xr:uid="{E34B0639-82D6-434F-8933-B45CB583305E}"/>
    <cellStyle name="Comma 2 42 2" xfId="6274" xr:uid="{26339740-1A22-45E7-81B8-ED3DC6BA7B76}"/>
    <cellStyle name="Comma 2 42 2 2" xfId="11986" xr:uid="{5445AAED-5A23-437D-933F-A1626C1BE62C}"/>
    <cellStyle name="Comma 2 42 2 2 2" xfId="40664" xr:uid="{CFD861CF-CCEF-4479-A291-705A4044E32A}"/>
    <cellStyle name="Comma 2 42 2 3" xfId="20839" xr:uid="{D303F805-0783-4010-BC33-BE7FD30E5E6B}"/>
    <cellStyle name="Comma 2 42 2 3 2" xfId="49516" xr:uid="{8741F80B-3890-4D19-B807-4CD5CF0AC14F}"/>
    <cellStyle name="Comma 2 42 2 4" xfId="34959" xr:uid="{38440088-400E-4D2F-9F23-50B3AF2C5693}"/>
    <cellStyle name="Comma 2 42 3" xfId="7691" xr:uid="{995BDFF4-CA33-4722-A599-DA043B19AB02}"/>
    <cellStyle name="Comma 2 42 3 2" xfId="13403" xr:uid="{0F3C0558-28C8-4760-820F-B51CC6A4E17F}"/>
    <cellStyle name="Comma 2 42 3 2 2" xfId="42081" xr:uid="{63ECA1B8-9420-4C01-9C00-C352184CF8A5}"/>
    <cellStyle name="Comma 2 42 3 3" xfId="22256" xr:uid="{48B5C92D-04CA-4430-A971-784B146A4C39}"/>
    <cellStyle name="Comma 2 42 3 3 2" xfId="50933" xr:uid="{C494AD60-94EF-4B11-8662-DFD563D90357}"/>
    <cellStyle name="Comma 2 42 3 4" xfId="36376" xr:uid="{577180ED-2E00-4336-A13D-0DF3D93588F3}"/>
    <cellStyle name="Comma 2 42 4" xfId="9108" xr:uid="{42692752-F3DB-49C3-8D6F-F813FF5DF458}"/>
    <cellStyle name="Comma 2 42 4 2" xfId="14820" xr:uid="{A67EEF99-24CE-4E63-916E-F24632E2FCDD}"/>
    <cellStyle name="Comma 2 42 4 2 2" xfId="43498" xr:uid="{8A212EC2-2D2F-401A-941F-21562849F000}"/>
    <cellStyle name="Comma 2 42 4 3" xfId="23673" xr:uid="{DF102312-62E4-4E75-BE49-8BD610B555DE}"/>
    <cellStyle name="Comma 2 42 4 3 2" xfId="52350" xr:uid="{49FD4003-9117-493D-800D-8FB43E82A192}"/>
    <cellStyle name="Comma 2 42 4 4" xfId="37793" xr:uid="{E2A440E0-DF30-4341-BBAD-345D3D81367D}"/>
    <cellStyle name="Comma 2 42 5" xfId="16335" xr:uid="{4A70DE99-CA6E-44BD-A724-055922B10D45}"/>
    <cellStyle name="Comma 2 42 5 2" xfId="25188" xr:uid="{1F79A4DF-11C8-4B97-AF59-4B23B2A3CA17}"/>
    <cellStyle name="Comma 2 42 5 2 2" xfId="53865" xr:uid="{51AB99BA-D7E6-47F3-A28A-DA673A5299A8}"/>
    <cellStyle name="Comma 2 42 5 3" xfId="45013" xr:uid="{8D4D6830-AD2F-4843-960C-5D0361C2F222}"/>
    <cellStyle name="Comma 2 42 6" xfId="17894" xr:uid="{F8DC122D-B351-4036-BE59-DCFDC11C1A3C}"/>
    <cellStyle name="Comma 2 42 6 2" xfId="26747" xr:uid="{A4D944DE-7404-4D13-B37E-1006F865C1AA}"/>
    <cellStyle name="Comma 2 42 6 2 2" xfId="55424" xr:uid="{B2875D16-140D-4689-AB38-281C3ACCCCEF}"/>
    <cellStyle name="Comma 2 42 6 3" xfId="46572" xr:uid="{34D638AE-E70F-4E0B-8B07-607987BF35F9}"/>
    <cellStyle name="Comma 2 42 7" xfId="10635" xr:uid="{F4CCFB58-C430-4246-A4D7-F17D02B59AD1}"/>
    <cellStyle name="Comma 2 42 7 2" xfId="28340" xr:uid="{7CC086A5-F7D7-4B23-A243-B4DBA9352A5F}"/>
    <cellStyle name="Comma 2 42 7 2 2" xfId="57017" xr:uid="{E4C60C62-441A-4878-8F3F-6E494BDBB5DF}"/>
    <cellStyle name="Comma 2 42 7 3" xfId="39313" xr:uid="{1FE26BA6-104E-427A-9C2F-8464B0703F23}"/>
    <cellStyle name="Comma 2 42 8" xfId="19488" xr:uid="{EAFAB85B-949B-4EF6-A972-1A3BCADD25B0}"/>
    <cellStyle name="Comma 2 42 8 2" xfId="48165" xr:uid="{88CF0824-8AE2-4184-BBA8-4D5735C41B6C}"/>
    <cellStyle name="Comma 2 42 9" xfId="33608" xr:uid="{FC6C54E3-949E-4E98-8DC2-46465552C21E}"/>
    <cellStyle name="Comma 2 43" xfId="4945" xr:uid="{1334FB9C-70EF-42E0-BD8E-B64F7B3F822A}"/>
    <cellStyle name="Comma 2 43 2" xfId="6296" xr:uid="{EC1CF3D2-F955-40C1-9674-BC24F102664A}"/>
    <cellStyle name="Comma 2 43 2 2" xfId="12008" xr:uid="{6667AA04-E512-496A-A4BC-6A296F211329}"/>
    <cellStyle name="Comma 2 43 2 2 2" xfId="40686" xr:uid="{B1CD42FC-A29A-4F01-AC36-F47DE1EC53B7}"/>
    <cellStyle name="Comma 2 43 2 3" xfId="20861" xr:uid="{38115F03-6F50-42B6-8B34-0D20DB69CC81}"/>
    <cellStyle name="Comma 2 43 2 3 2" xfId="49538" xr:uid="{25860BE6-A51C-44D5-A07D-D22136BC8C75}"/>
    <cellStyle name="Comma 2 43 2 4" xfId="34981" xr:uid="{E83CE5DA-DAC9-457D-A3D6-0593CB9A87EF}"/>
    <cellStyle name="Comma 2 43 3" xfId="7713" xr:uid="{8C6207C6-62B3-47EF-B90F-47073295A5DD}"/>
    <cellStyle name="Comma 2 43 3 2" xfId="13425" xr:uid="{B5EDAB9C-612D-4CC7-A68C-92A5395A7822}"/>
    <cellStyle name="Comma 2 43 3 2 2" xfId="42103" xr:uid="{863189F9-5E5E-4401-91EC-67A61382EFB1}"/>
    <cellStyle name="Comma 2 43 3 3" xfId="22278" xr:uid="{E907E150-8661-48E9-BB71-9636D0A1865F}"/>
    <cellStyle name="Comma 2 43 3 3 2" xfId="50955" xr:uid="{00E2167D-495D-4115-BDE8-CDA3E02863A8}"/>
    <cellStyle name="Comma 2 43 3 4" xfId="36398" xr:uid="{E5DE3950-DC69-4D89-8AF5-DC710C5BC6A9}"/>
    <cellStyle name="Comma 2 43 4" xfId="9130" xr:uid="{2FDB19FF-6692-4921-84C8-499C117AD282}"/>
    <cellStyle name="Comma 2 43 4 2" xfId="14842" xr:uid="{63854FFD-F655-4431-9986-BD109614FA06}"/>
    <cellStyle name="Comma 2 43 4 2 2" xfId="43520" xr:uid="{A5735A50-A8F6-4277-A645-1084C5817D3F}"/>
    <cellStyle name="Comma 2 43 4 3" xfId="23695" xr:uid="{9D89E81F-93AF-463C-9DB2-50C0C93B4132}"/>
    <cellStyle name="Comma 2 43 4 3 2" xfId="52372" xr:uid="{4575C365-17BE-4C9C-B23C-C14CA78EE541}"/>
    <cellStyle name="Comma 2 43 4 4" xfId="37815" xr:uid="{6DDE0A49-6795-4427-8972-DDC77BEED5F6}"/>
    <cellStyle name="Comma 2 43 5" xfId="16357" xr:uid="{9503AC71-5B72-4AF6-A3E4-3275E4CB4F70}"/>
    <cellStyle name="Comma 2 43 5 2" xfId="25210" xr:uid="{00EBC21F-7B2F-4EAA-8E81-0842400222A8}"/>
    <cellStyle name="Comma 2 43 5 2 2" xfId="53887" xr:uid="{C82A6BC8-F093-4183-8BB0-23B6BF1526F8}"/>
    <cellStyle name="Comma 2 43 5 3" xfId="45035" xr:uid="{A6768FD9-99A6-466E-A045-EFEDB39A51D8}"/>
    <cellStyle name="Comma 2 43 6" xfId="17916" xr:uid="{F72AAAA1-0311-470C-AEB1-1835FCC22D01}"/>
    <cellStyle name="Comma 2 43 6 2" xfId="26769" xr:uid="{EB8C6C30-F10A-42AF-8FA6-1D0695593235}"/>
    <cellStyle name="Comma 2 43 6 2 2" xfId="55446" xr:uid="{DC150351-E588-4C5B-8B9C-1DEBA18912DA}"/>
    <cellStyle name="Comma 2 43 6 3" xfId="46594" xr:uid="{DCB484AB-B181-410D-86F8-21EB882E04A5}"/>
    <cellStyle name="Comma 2 43 7" xfId="10657" xr:uid="{43317295-FDB0-4433-88AB-0FC35675A1C7}"/>
    <cellStyle name="Comma 2 43 7 2" xfId="28362" xr:uid="{43EC9CD8-E4EF-43D2-A1FC-B52BC2EDABDA}"/>
    <cellStyle name="Comma 2 43 7 2 2" xfId="57039" xr:uid="{351AE352-A0EC-451D-A440-2D3E6DA3F4A0}"/>
    <cellStyle name="Comma 2 43 7 3" xfId="39335" xr:uid="{9A2A2659-1E52-4FFA-9E07-8C3982A446D8}"/>
    <cellStyle name="Comma 2 43 8" xfId="19510" xr:uid="{209EE002-C508-477E-8703-4FC0E3C6591C}"/>
    <cellStyle name="Comma 2 43 8 2" xfId="48187" xr:uid="{9D6FE384-ADC4-475B-90AE-3EE93245EDEB}"/>
    <cellStyle name="Comma 2 43 9" xfId="33630" xr:uid="{46B03899-47EC-4D44-AD19-F30D41DB557E}"/>
    <cellStyle name="Comma 2 44" xfId="4967" xr:uid="{BC843BE3-FEA9-449F-B5EB-EE9ADE7EFE2E}"/>
    <cellStyle name="Comma 2 44 2" xfId="6318" xr:uid="{A5CDCFCF-82FB-4CE7-8203-581F432C9F77}"/>
    <cellStyle name="Comma 2 44 2 2" xfId="12030" xr:uid="{13F9C28E-05DB-4948-8331-AB3F7200BE18}"/>
    <cellStyle name="Comma 2 44 2 2 2" xfId="40708" xr:uid="{903FB0C9-040B-4B23-9F1B-0A8D3F1C9DEA}"/>
    <cellStyle name="Comma 2 44 2 3" xfId="20883" xr:uid="{33C2971E-FDD4-424C-A6CE-3B5E16CD531E}"/>
    <cellStyle name="Comma 2 44 2 3 2" xfId="49560" xr:uid="{C3176DED-74C3-46CD-A6C0-25A97D654E3B}"/>
    <cellStyle name="Comma 2 44 2 4" xfId="35003" xr:uid="{8C545E57-96E8-4E23-862E-CD618E4D0B49}"/>
    <cellStyle name="Comma 2 44 3" xfId="7735" xr:uid="{4ED10079-06CC-4F4B-8328-D384C577BC48}"/>
    <cellStyle name="Comma 2 44 3 2" xfId="13447" xr:uid="{51C60133-EC6D-4E80-8D1B-9D635AC4A5A8}"/>
    <cellStyle name="Comma 2 44 3 2 2" xfId="42125" xr:uid="{C5D9FC11-EE14-4E72-9633-D31C26E6A13E}"/>
    <cellStyle name="Comma 2 44 3 3" xfId="22300" xr:uid="{FE98E751-4378-41AC-93A5-261B48DBA3AB}"/>
    <cellStyle name="Comma 2 44 3 3 2" xfId="50977" xr:uid="{32124D78-5BA6-4AC7-BA21-D306FFD30AC3}"/>
    <cellStyle name="Comma 2 44 3 4" xfId="36420" xr:uid="{50178185-36E9-4573-87B1-CEC8533EED0D}"/>
    <cellStyle name="Comma 2 44 4" xfId="9152" xr:uid="{FF854F74-F322-400B-B255-479F8D1F27E2}"/>
    <cellStyle name="Comma 2 44 4 2" xfId="14864" xr:uid="{5BA4D364-4FE8-404C-AF79-8EC9B90E6621}"/>
    <cellStyle name="Comma 2 44 4 2 2" xfId="43542" xr:uid="{B2AC8C88-A15B-42EC-9CD2-327D11BDC27D}"/>
    <cellStyle name="Comma 2 44 4 3" xfId="23717" xr:uid="{5EF59BB4-3F7C-4570-835B-ABB50EA464FC}"/>
    <cellStyle name="Comma 2 44 4 3 2" xfId="52394" xr:uid="{C05F9F5B-4E40-445F-ADA5-7A4AC71DDF9A}"/>
    <cellStyle name="Comma 2 44 4 4" xfId="37837" xr:uid="{5E3CFC76-E65B-44D0-97B5-1D52EE1AC09F}"/>
    <cellStyle name="Comma 2 44 5" xfId="16379" xr:uid="{E34F8FF5-0F51-482A-AE14-2428B1C911B0}"/>
    <cellStyle name="Comma 2 44 5 2" xfId="25232" xr:uid="{A65FEBA9-7F30-4D8B-846C-4BA9C8F8372F}"/>
    <cellStyle name="Comma 2 44 5 2 2" xfId="53909" xr:uid="{1475F0D2-F466-4CD0-8E39-9F040EC714AA}"/>
    <cellStyle name="Comma 2 44 5 3" xfId="45057" xr:uid="{F88A531D-B502-4497-A517-FF4A6E46EC36}"/>
    <cellStyle name="Comma 2 44 6" xfId="17938" xr:uid="{3564EB60-0BF3-45CD-B0CA-55A994C98D1A}"/>
    <cellStyle name="Comma 2 44 6 2" xfId="26791" xr:uid="{E2730343-66D8-4497-86A4-030A62AF345C}"/>
    <cellStyle name="Comma 2 44 6 2 2" xfId="55468" xr:uid="{5536DD29-4439-4AFC-A960-95DC07A11343}"/>
    <cellStyle name="Comma 2 44 6 3" xfId="46616" xr:uid="{4BC77155-5F86-4AB9-BD09-E3A65E44379D}"/>
    <cellStyle name="Comma 2 44 7" xfId="10679" xr:uid="{0A6B0AD8-DAD0-4781-A3A1-F5697CF0EC44}"/>
    <cellStyle name="Comma 2 44 7 2" xfId="28384" xr:uid="{32D9056E-176E-4DFB-ABD0-282800504ED0}"/>
    <cellStyle name="Comma 2 44 7 2 2" xfId="57061" xr:uid="{FE6EA0F5-DF61-4879-A3D4-D0DF099CC3DC}"/>
    <cellStyle name="Comma 2 44 7 3" xfId="39357" xr:uid="{597A6293-2227-4192-BA78-39BE490B7B53}"/>
    <cellStyle name="Comma 2 44 8" xfId="19532" xr:uid="{24E09A03-2B44-4E46-B6DF-5BE384A64B7F}"/>
    <cellStyle name="Comma 2 44 8 2" xfId="48209" xr:uid="{C0A44608-FB2B-4ABB-AA0E-FB8D3413ED2E}"/>
    <cellStyle name="Comma 2 44 9" xfId="33652" xr:uid="{C844E327-92D2-41A7-BA4A-7D1DEB3DFE7A}"/>
    <cellStyle name="Comma 2 45" xfId="4989" xr:uid="{6E8EAC35-4D5F-407D-8850-32A5106E71D7}"/>
    <cellStyle name="Comma 2 45 2" xfId="6340" xr:uid="{8596A4A0-D150-4C69-8329-9B732C695898}"/>
    <cellStyle name="Comma 2 45 2 2" xfId="12052" xr:uid="{A24DCB85-18F6-4523-8333-3835D973BB26}"/>
    <cellStyle name="Comma 2 45 2 2 2" xfId="40730" xr:uid="{196B1E34-1225-461D-902C-CFFC30A90ED0}"/>
    <cellStyle name="Comma 2 45 2 3" xfId="20905" xr:uid="{B9DE17DA-7762-461F-9701-748263848A71}"/>
    <cellStyle name="Comma 2 45 2 3 2" xfId="49582" xr:uid="{69A84D48-5DC6-4A83-B76C-8A40D192E86D}"/>
    <cellStyle name="Comma 2 45 2 4" xfId="35025" xr:uid="{6D96233C-3C52-4895-AF4B-50046C564A5B}"/>
    <cellStyle name="Comma 2 45 3" xfId="7757" xr:uid="{804E6D12-9EDA-418B-9004-B8B4E749BC92}"/>
    <cellStyle name="Comma 2 45 3 2" xfId="13469" xr:uid="{DC27E866-59F9-4F1F-B1C9-A2D6A90C58BB}"/>
    <cellStyle name="Comma 2 45 3 2 2" xfId="42147" xr:uid="{7B7107B3-4CBA-4D56-BD6B-34F034DFAB48}"/>
    <cellStyle name="Comma 2 45 3 3" xfId="22322" xr:uid="{06C5FC41-3EEC-4323-8681-EB9381987594}"/>
    <cellStyle name="Comma 2 45 3 3 2" xfId="50999" xr:uid="{E62E57F6-3259-4502-A224-A00B440C86A5}"/>
    <cellStyle name="Comma 2 45 3 4" xfId="36442" xr:uid="{C54C41D4-CA5A-4AD9-BA1F-5AE72148E54D}"/>
    <cellStyle name="Comma 2 45 4" xfId="9174" xr:uid="{4D32F6BA-481A-446E-BDE0-FDB883CCD0CC}"/>
    <cellStyle name="Comma 2 45 4 2" xfId="14886" xr:uid="{7E1C1810-6DE3-416C-AE53-6582A16E6F5B}"/>
    <cellStyle name="Comma 2 45 4 2 2" xfId="43564" xr:uid="{7C1E4E6C-B85C-4AEA-B4C5-33AAADC48A23}"/>
    <cellStyle name="Comma 2 45 4 3" xfId="23739" xr:uid="{C1814026-2E1D-41DE-8DE5-2B6E6BD03D9E}"/>
    <cellStyle name="Comma 2 45 4 3 2" xfId="52416" xr:uid="{989F6144-9603-4D5E-A158-0ABCCFF57EE5}"/>
    <cellStyle name="Comma 2 45 4 4" xfId="37859" xr:uid="{2AB4222C-4EE9-43A3-AA5F-DB70D9CA7352}"/>
    <cellStyle name="Comma 2 45 5" xfId="16401" xr:uid="{44DCECF2-FD40-44FD-BB6F-6A5B90D5AAE4}"/>
    <cellStyle name="Comma 2 45 5 2" xfId="25254" xr:uid="{A3657169-82C7-4009-8648-A8A6057481FC}"/>
    <cellStyle name="Comma 2 45 5 2 2" xfId="53931" xr:uid="{B1140E4A-2924-411F-A8FF-66CB1879626F}"/>
    <cellStyle name="Comma 2 45 5 3" xfId="45079" xr:uid="{53106520-AF7B-4E50-95FF-1ED7E2B00B77}"/>
    <cellStyle name="Comma 2 45 6" xfId="17960" xr:uid="{347AE5CD-AA50-4AD7-9572-C6DC376D843D}"/>
    <cellStyle name="Comma 2 45 6 2" xfId="26813" xr:uid="{5F6215D8-C46F-4970-9AD8-47AFAF5F31E8}"/>
    <cellStyle name="Comma 2 45 6 2 2" xfId="55490" xr:uid="{585618CA-0723-49FE-813A-CD2BA03CC063}"/>
    <cellStyle name="Comma 2 45 6 3" xfId="46638" xr:uid="{9A70D317-22FB-48E6-B904-23FEBC0570E7}"/>
    <cellStyle name="Comma 2 45 7" xfId="10701" xr:uid="{A68CB7BE-0FA0-4FB6-A798-AEC34EF8F889}"/>
    <cellStyle name="Comma 2 45 7 2" xfId="28406" xr:uid="{DB362AC4-3087-4E28-9838-5053A17622BE}"/>
    <cellStyle name="Comma 2 45 7 2 2" xfId="57083" xr:uid="{5E8E1954-900C-4FF9-BD08-3699FB4B9DD9}"/>
    <cellStyle name="Comma 2 45 7 3" xfId="39379" xr:uid="{B7DA70C7-5993-470E-AC2B-88C32019D74F}"/>
    <cellStyle name="Comma 2 45 8" xfId="19554" xr:uid="{659F1C88-300E-4560-A0E9-A9D792F3272E}"/>
    <cellStyle name="Comma 2 45 8 2" xfId="48231" xr:uid="{00C5B68C-277F-4174-AFB7-13A07CCF238A}"/>
    <cellStyle name="Comma 2 45 9" xfId="33674" xr:uid="{DAF06764-8B8B-4A8A-804E-E5183DC054FA}"/>
    <cellStyle name="Comma 2 46" xfId="5011" xr:uid="{0AF1AB1C-0CFF-4606-A96D-FA94049B28AD}"/>
    <cellStyle name="Comma 2 46 2" xfId="6362" xr:uid="{E3094112-A09C-458B-BE50-73BBD25313A9}"/>
    <cellStyle name="Comma 2 46 2 2" xfId="12074" xr:uid="{9F02895C-4811-47C0-96E7-9915BF478561}"/>
    <cellStyle name="Comma 2 46 2 2 2" xfId="40752" xr:uid="{F2BDDECC-E8C8-4737-82CD-B6CF42E93B33}"/>
    <cellStyle name="Comma 2 46 2 3" xfId="20927" xr:uid="{5786200C-1EC9-4B29-9AE6-6A6158A2C28F}"/>
    <cellStyle name="Comma 2 46 2 3 2" xfId="49604" xr:uid="{A93A8462-6DC6-4BC3-A4C3-50ECC3481D5E}"/>
    <cellStyle name="Comma 2 46 2 4" xfId="35047" xr:uid="{D10AF2E3-6F0A-4898-B4BD-C90E35016300}"/>
    <cellStyle name="Comma 2 46 3" xfId="7779" xr:uid="{AD1AE4B8-3FA5-4607-92F7-81943AE84F2E}"/>
    <cellStyle name="Comma 2 46 3 2" xfId="13491" xr:uid="{1546AB8C-46E4-41B1-8B70-995767F1382B}"/>
    <cellStyle name="Comma 2 46 3 2 2" xfId="42169" xr:uid="{6EA27007-5C42-42E1-8A60-6B76770F7962}"/>
    <cellStyle name="Comma 2 46 3 3" xfId="22344" xr:uid="{E4EF2AB2-3819-49B0-95E8-33CCEB2647D5}"/>
    <cellStyle name="Comma 2 46 3 3 2" xfId="51021" xr:uid="{E0B8AB79-40FF-40EB-847D-6E81C2715807}"/>
    <cellStyle name="Comma 2 46 3 4" xfId="36464" xr:uid="{AC4D206E-C1A4-48AF-99A1-B3B225FF88DD}"/>
    <cellStyle name="Comma 2 46 4" xfId="9196" xr:uid="{63E8FDA7-32F6-42FD-86A2-7572D4463A10}"/>
    <cellStyle name="Comma 2 46 4 2" xfId="14908" xr:uid="{869DB6BD-2304-4ECB-A194-3DF8F7B76A67}"/>
    <cellStyle name="Comma 2 46 4 2 2" xfId="43586" xr:uid="{AC84BCAD-7AFC-4F5B-8D67-B0FE1DD9BF69}"/>
    <cellStyle name="Comma 2 46 4 3" xfId="23761" xr:uid="{489CB84E-544A-4BA9-8C8E-5CE5148137E3}"/>
    <cellStyle name="Comma 2 46 4 3 2" xfId="52438" xr:uid="{1372ECB0-CA76-4F88-A649-B16C938CE90E}"/>
    <cellStyle name="Comma 2 46 4 4" xfId="37881" xr:uid="{BF63FA34-7659-4181-A801-88A7243AF012}"/>
    <cellStyle name="Comma 2 46 5" xfId="16423" xr:uid="{069D779A-8CE5-4A9B-9DA4-564676B4277C}"/>
    <cellStyle name="Comma 2 46 5 2" xfId="25276" xr:uid="{8F98741C-9D71-43BA-B9EF-6C2BCAEE0AA7}"/>
    <cellStyle name="Comma 2 46 5 2 2" xfId="53953" xr:uid="{64A09FF1-F643-456C-9C82-3F9C5A9BA8DB}"/>
    <cellStyle name="Comma 2 46 5 3" xfId="45101" xr:uid="{18BEDBA7-BED1-4E24-BB0C-10C7CEE73768}"/>
    <cellStyle name="Comma 2 46 6" xfId="17982" xr:uid="{51C4E607-C77B-4B27-B9CD-8B0815727DED}"/>
    <cellStyle name="Comma 2 46 6 2" xfId="26835" xr:uid="{992EE949-B3C3-434A-8D60-12B8F54FC52E}"/>
    <cellStyle name="Comma 2 46 6 2 2" xfId="55512" xr:uid="{BD6A8F08-0565-46E5-813C-7039B861C957}"/>
    <cellStyle name="Comma 2 46 6 3" xfId="46660" xr:uid="{F3F75C67-ACA3-4C37-9E2F-DD8D089668C4}"/>
    <cellStyle name="Comma 2 46 7" xfId="10723" xr:uid="{F581A9DE-0BFE-43AB-932F-CED3FF59CB28}"/>
    <cellStyle name="Comma 2 46 7 2" xfId="28428" xr:uid="{A4B4E729-C536-4467-A941-62B23CF927D3}"/>
    <cellStyle name="Comma 2 46 7 2 2" xfId="57105" xr:uid="{6CE14108-F3AC-4029-8414-F166F39A140B}"/>
    <cellStyle name="Comma 2 46 7 3" xfId="39401" xr:uid="{839B2AED-BB4F-4209-A72F-07FF9125654C}"/>
    <cellStyle name="Comma 2 46 8" xfId="19576" xr:uid="{A40E1917-2A7C-4F37-9254-E32A3EA175E1}"/>
    <cellStyle name="Comma 2 46 8 2" xfId="48253" xr:uid="{D8C42055-D86B-428D-88B2-DEB75F349091}"/>
    <cellStyle name="Comma 2 46 9" xfId="33696" xr:uid="{35B0CCB7-307E-4B15-BC9A-5FFACA581B50}"/>
    <cellStyle name="Comma 2 47" xfId="5033" xr:uid="{FE61756B-A594-44C1-8C5A-42A4A3843EC0}"/>
    <cellStyle name="Comma 2 47 2" xfId="6384" xr:uid="{8D2C5BEF-CAE2-4AAE-B9CE-7CF77C329CE4}"/>
    <cellStyle name="Comma 2 47 2 2" xfId="12096" xr:uid="{CBE0AFC5-EAF9-4FE8-9F91-05249274D079}"/>
    <cellStyle name="Comma 2 47 2 2 2" xfId="40774" xr:uid="{8DFBB0B9-B387-40F5-B616-38E9C98DFDB7}"/>
    <cellStyle name="Comma 2 47 2 3" xfId="20949" xr:uid="{D79FC9B0-4FAE-4B11-B667-44A6AE811596}"/>
    <cellStyle name="Comma 2 47 2 3 2" xfId="49626" xr:uid="{76096A8A-880B-4CB9-94DF-971DC2CF3E82}"/>
    <cellStyle name="Comma 2 47 2 4" xfId="35069" xr:uid="{719A3732-D847-48FA-AE8F-E14F9726A233}"/>
    <cellStyle name="Comma 2 47 3" xfId="7801" xr:uid="{862324CE-614B-47D2-993F-5B0B9D56F396}"/>
    <cellStyle name="Comma 2 47 3 2" xfId="13513" xr:uid="{46EA91BF-D233-4CE7-A3CA-D073007A1E93}"/>
    <cellStyle name="Comma 2 47 3 2 2" xfId="42191" xr:uid="{F501E2D8-3EEB-4D88-B0D8-7E0B869D4C6D}"/>
    <cellStyle name="Comma 2 47 3 3" xfId="22366" xr:uid="{E7C0B17C-57EF-45C9-9B91-5E8A1C1BF497}"/>
    <cellStyle name="Comma 2 47 3 3 2" xfId="51043" xr:uid="{C9774E47-6AE3-4EE3-B355-1CFF781EEB10}"/>
    <cellStyle name="Comma 2 47 3 4" xfId="36486" xr:uid="{05E4AB6C-5054-49A1-BD23-E59ADBAC5EE0}"/>
    <cellStyle name="Comma 2 47 4" xfId="9218" xr:uid="{AAB62F0A-3C50-4A1B-B910-D5E05AB70310}"/>
    <cellStyle name="Comma 2 47 4 2" xfId="14930" xr:uid="{18CBB9E8-0228-48F3-842A-4ED0F54595D1}"/>
    <cellStyle name="Comma 2 47 4 2 2" xfId="43608" xr:uid="{75BDCA58-C222-447B-984A-96FB5BB93A40}"/>
    <cellStyle name="Comma 2 47 4 3" xfId="23783" xr:uid="{10574704-F782-42F2-A5C1-4EE00E7FABA8}"/>
    <cellStyle name="Comma 2 47 4 3 2" xfId="52460" xr:uid="{5FC7B96D-6227-4761-888C-01D85AE879AD}"/>
    <cellStyle name="Comma 2 47 4 4" xfId="37903" xr:uid="{DED4823D-D9D0-4629-B5F5-BB673299F5ED}"/>
    <cellStyle name="Comma 2 47 5" xfId="16445" xr:uid="{AA0DC6C0-FE37-4902-ABFA-520552BB7D52}"/>
    <cellStyle name="Comma 2 47 5 2" xfId="25298" xr:uid="{74EEC082-F280-44E9-9129-74CC8F4F05FE}"/>
    <cellStyle name="Comma 2 47 5 2 2" xfId="53975" xr:uid="{3AFB8DD5-0CDF-4BE1-9B7B-2D7CEBFFA9F8}"/>
    <cellStyle name="Comma 2 47 5 3" xfId="45123" xr:uid="{ECF9E052-7624-430A-903E-FBA0502CD24D}"/>
    <cellStyle name="Comma 2 47 6" xfId="18004" xr:uid="{8BE73D35-0355-4C74-852E-3FA030D76E35}"/>
    <cellStyle name="Comma 2 47 6 2" xfId="26857" xr:uid="{93DD2BF7-82AD-4F49-8EA8-D100BC76D81C}"/>
    <cellStyle name="Comma 2 47 6 2 2" xfId="55534" xr:uid="{56FC747E-F0C6-41D3-B5E0-AF8B01D05F8D}"/>
    <cellStyle name="Comma 2 47 6 3" xfId="46682" xr:uid="{3DFF130D-716E-4E4D-9AF9-E203D3339C7B}"/>
    <cellStyle name="Comma 2 47 7" xfId="10745" xr:uid="{1ED4F48A-A748-4D2C-93C6-70A1893C9B39}"/>
    <cellStyle name="Comma 2 47 7 2" xfId="28450" xr:uid="{11CD8111-8678-4A51-9080-ED7CB5376AA4}"/>
    <cellStyle name="Comma 2 47 7 2 2" xfId="57127" xr:uid="{4344EDB6-3EDA-438A-AD4D-AC2B8686F687}"/>
    <cellStyle name="Comma 2 47 7 3" xfId="39423" xr:uid="{B763AC57-5194-4EC4-A8A3-C47322589176}"/>
    <cellStyle name="Comma 2 47 8" xfId="19598" xr:uid="{9D8F3655-3223-430D-A881-7342885BE65A}"/>
    <cellStyle name="Comma 2 47 8 2" xfId="48275" xr:uid="{973F5F97-FD73-44A7-95FF-93B06BA3D49F}"/>
    <cellStyle name="Comma 2 47 9" xfId="33718" xr:uid="{4FC73257-1916-4B50-953F-17BDA7703C0F}"/>
    <cellStyle name="Comma 2 48" xfId="5055" xr:uid="{05BA8007-942D-4119-A794-50C993CE6A4B}"/>
    <cellStyle name="Comma 2 48 2" xfId="6406" xr:uid="{E35A5C5F-367B-4027-B544-A2F5F18C46B0}"/>
    <cellStyle name="Comma 2 48 2 2" xfId="12118" xr:uid="{CFB7FF84-3828-4E97-A579-DC9CA3D867BE}"/>
    <cellStyle name="Comma 2 48 2 2 2" xfId="40796" xr:uid="{1955C46A-D2A3-440D-A126-B2D69258D09A}"/>
    <cellStyle name="Comma 2 48 2 3" xfId="20971" xr:uid="{65068364-1BD9-4510-BEF3-583B25DFFF98}"/>
    <cellStyle name="Comma 2 48 2 3 2" xfId="49648" xr:uid="{D987BA34-2D42-4F9C-9A30-B85BAEA91D04}"/>
    <cellStyle name="Comma 2 48 2 4" xfId="35091" xr:uid="{42C93D8B-4964-4EE5-9185-AA269DB4E2CA}"/>
    <cellStyle name="Comma 2 48 3" xfId="7823" xr:uid="{315AA554-F208-4987-9134-2B1D9A9BF633}"/>
    <cellStyle name="Comma 2 48 3 2" xfId="13535" xr:uid="{B7E3025F-EA56-4DFA-B175-1B48176954FD}"/>
    <cellStyle name="Comma 2 48 3 2 2" xfId="42213" xr:uid="{3B487F70-02B2-418D-8EC5-33FACD529C18}"/>
    <cellStyle name="Comma 2 48 3 3" xfId="22388" xr:uid="{FF44EB17-EDCB-4859-9C70-749CE1EB22F6}"/>
    <cellStyle name="Comma 2 48 3 3 2" xfId="51065" xr:uid="{D6BD2B68-3836-4735-8D27-67D2E6468B3F}"/>
    <cellStyle name="Comma 2 48 3 4" xfId="36508" xr:uid="{74219070-4649-4689-BBA6-AFD546274F76}"/>
    <cellStyle name="Comma 2 48 4" xfId="9240" xr:uid="{29CD6706-6C52-4F6F-B001-E08F2C2CA037}"/>
    <cellStyle name="Comma 2 48 4 2" xfId="14952" xr:uid="{6DBE36EE-A967-4843-8105-E04548920D65}"/>
    <cellStyle name="Comma 2 48 4 2 2" xfId="43630" xr:uid="{1D0DA132-9D45-434A-8B9C-9C01ED8E50A2}"/>
    <cellStyle name="Comma 2 48 4 3" xfId="23805" xr:uid="{FE2C45D4-9FDC-428E-AF5B-DA48DB912C7E}"/>
    <cellStyle name="Comma 2 48 4 3 2" xfId="52482" xr:uid="{CCA74E72-02A7-49DD-A53C-652FB50E2253}"/>
    <cellStyle name="Comma 2 48 4 4" xfId="37925" xr:uid="{DCAA4E6A-5D91-42E6-BBB5-C3D4C6B6FE88}"/>
    <cellStyle name="Comma 2 48 5" xfId="16467" xr:uid="{847A772A-0C01-47C8-A1C3-DC06314532BC}"/>
    <cellStyle name="Comma 2 48 5 2" xfId="25320" xr:uid="{9A9719EF-5EDD-4C4F-B5E7-93C8D5393D47}"/>
    <cellStyle name="Comma 2 48 5 2 2" xfId="53997" xr:uid="{AEA6D20D-8403-4D3F-A3E0-539D67A288E7}"/>
    <cellStyle name="Comma 2 48 5 3" xfId="45145" xr:uid="{E3EA0482-AA27-43AD-BC71-1C47416C27B8}"/>
    <cellStyle name="Comma 2 48 6" xfId="18026" xr:uid="{FD2D34BA-EFE9-47A0-9B67-24B77073AF50}"/>
    <cellStyle name="Comma 2 48 6 2" xfId="26879" xr:uid="{BBC23253-EF2F-4E54-99C4-4E0F236025DB}"/>
    <cellStyle name="Comma 2 48 6 2 2" xfId="55556" xr:uid="{E1D1B855-DAE8-49B8-B71C-6E85EB0BF5FD}"/>
    <cellStyle name="Comma 2 48 6 3" xfId="46704" xr:uid="{23E45F16-008F-44F0-ADFE-76D648474435}"/>
    <cellStyle name="Comma 2 48 7" xfId="10767" xr:uid="{A6747AAB-D07D-454C-9EBB-9F60B4CA4BF4}"/>
    <cellStyle name="Comma 2 48 7 2" xfId="28472" xr:uid="{4773A5B2-C0D2-4B55-9237-58F6F3C48F52}"/>
    <cellStyle name="Comma 2 48 7 2 2" xfId="57149" xr:uid="{A036B9C1-EFC0-44D7-B1DE-D3706752BCB7}"/>
    <cellStyle name="Comma 2 48 7 3" xfId="39445" xr:uid="{53C71A66-5C14-4A0E-9314-66C38EB3C739}"/>
    <cellStyle name="Comma 2 48 8" xfId="19620" xr:uid="{ADA2D62A-6327-45CA-9286-2FFE775DB4A7}"/>
    <cellStyle name="Comma 2 48 8 2" xfId="48297" xr:uid="{E24A5ED6-05CB-421B-96E7-3D3F9B74B6ED}"/>
    <cellStyle name="Comma 2 48 9" xfId="33740" xr:uid="{E437321B-2A1E-42E2-A97D-32497B5EDB19}"/>
    <cellStyle name="Comma 2 49" xfId="5077" xr:uid="{ECF4DEC5-EC98-4A11-B0DE-100977459575}"/>
    <cellStyle name="Comma 2 49 2" xfId="6428" xr:uid="{CBFF9717-3009-4116-8098-EB7E48DB7C3D}"/>
    <cellStyle name="Comma 2 49 2 2" xfId="12140" xr:uid="{26B1AC90-4809-4696-9C33-6E047BF16A64}"/>
    <cellStyle name="Comma 2 49 2 2 2" xfId="40818" xr:uid="{50117E59-1F4F-4C83-982E-B77152C7BE95}"/>
    <cellStyle name="Comma 2 49 2 3" xfId="20993" xr:uid="{25E5F441-0804-4DF7-B6F2-453F644CF69E}"/>
    <cellStyle name="Comma 2 49 2 3 2" xfId="49670" xr:uid="{E298F4D2-EBC0-4BF7-A15B-8CECB1A1BB04}"/>
    <cellStyle name="Comma 2 49 2 4" xfId="35113" xr:uid="{415B6028-983F-4D41-8FF3-53AFCFD3EE09}"/>
    <cellStyle name="Comma 2 49 3" xfId="7845" xr:uid="{B8F190D0-E46E-4929-8EE6-AE858C7C2089}"/>
    <cellStyle name="Comma 2 49 3 2" xfId="13557" xr:uid="{EF68EF40-36B8-4A83-A202-BA50C6E37569}"/>
    <cellStyle name="Comma 2 49 3 2 2" xfId="42235" xr:uid="{138182D5-E0DE-434A-843C-515B75C69A6F}"/>
    <cellStyle name="Comma 2 49 3 3" xfId="22410" xr:uid="{AF18F9BF-7CC9-498D-B759-C75E244F710D}"/>
    <cellStyle name="Comma 2 49 3 3 2" xfId="51087" xr:uid="{A817B67C-E640-4607-BDD0-0D00A592FCD3}"/>
    <cellStyle name="Comma 2 49 3 4" xfId="36530" xr:uid="{7A2CFDA4-3112-41ED-A477-F61847768D13}"/>
    <cellStyle name="Comma 2 49 4" xfId="9262" xr:uid="{4A091136-68E4-4C9C-B021-87B589560D8F}"/>
    <cellStyle name="Comma 2 49 4 2" xfId="14974" xr:uid="{51595F58-50AC-48A3-858E-17382A0B382E}"/>
    <cellStyle name="Comma 2 49 4 2 2" xfId="43652" xr:uid="{0AFB0C03-76A4-4C86-BC98-903420F6201A}"/>
    <cellStyle name="Comma 2 49 4 3" xfId="23827" xr:uid="{112C7492-CE45-404A-BCD7-C1836F2416E9}"/>
    <cellStyle name="Comma 2 49 4 3 2" xfId="52504" xr:uid="{D2A004FC-D2C5-4D67-B8DB-1ABC3849CE4D}"/>
    <cellStyle name="Comma 2 49 4 4" xfId="37947" xr:uid="{008BDEFB-1AA9-4496-8516-EB2AD7896CAF}"/>
    <cellStyle name="Comma 2 49 5" xfId="16489" xr:uid="{98C239A9-2B64-4DD1-9EE5-524FE361BC77}"/>
    <cellStyle name="Comma 2 49 5 2" xfId="25342" xr:uid="{FA2A4C0C-B255-42A9-A142-665ABC7646AE}"/>
    <cellStyle name="Comma 2 49 5 2 2" xfId="54019" xr:uid="{8E787760-D448-46DD-98A0-FD2A979BE9A9}"/>
    <cellStyle name="Comma 2 49 5 3" xfId="45167" xr:uid="{4B5D1449-255F-4327-AA70-38CCCED4DFDD}"/>
    <cellStyle name="Comma 2 49 6" xfId="18048" xr:uid="{478F8071-F296-479E-983C-A5DBBEB186D9}"/>
    <cellStyle name="Comma 2 49 6 2" xfId="26901" xr:uid="{9A027FBA-AD1B-4EA9-AE32-0D0A2348D8AB}"/>
    <cellStyle name="Comma 2 49 6 2 2" xfId="55578" xr:uid="{EF78975B-169D-4427-AA29-A2BC518CC8AE}"/>
    <cellStyle name="Comma 2 49 6 3" xfId="46726" xr:uid="{06FABD99-7FC3-4FD4-9552-4028C0C9D8C9}"/>
    <cellStyle name="Comma 2 49 7" xfId="10789" xr:uid="{D6CC5F9E-1A13-4D9F-BE4B-9058750ABAFE}"/>
    <cellStyle name="Comma 2 49 7 2" xfId="28494" xr:uid="{E7B8591E-05B8-4097-B516-5C72A454E310}"/>
    <cellStyle name="Comma 2 49 7 2 2" xfId="57171" xr:uid="{899696F9-F0DE-46F9-9A94-636F4F0A2932}"/>
    <cellStyle name="Comma 2 49 7 3" xfId="39467" xr:uid="{CCCC5F9D-71C0-47B9-9C2A-6BFB7A46F707}"/>
    <cellStyle name="Comma 2 49 8" xfId="19642" xr:uid="{64016C40-FBD1-4C5B-A9BD-C1097E044EDE}"/>
    <cellStyle name="Comma 2 49 8 2" xfId="48319" xr:uid="{1DE9395F-AA3D-4E55-BC90-5D7984BB45BE}"/>
    <cellStyle name="Comma 2 49 9" xfId="33762" xr:uid="{AC96EF42-68A1-41EE-B515-D9C1E18D99CE}"/>
    <cellStyle name="Comma 2 5" xfId="116" xr:uid="{6D6F5655-00A1-4EEF-B651-B72164F6D9F1}"/>
    <cellStyle name="Comma 2 5 10" xfId="2014" xr:uid="{6425697B-138B-4575-8CB8-DFF29ED021F9}"/>
    <cellStyle name="Comma 2 5 10 2" xfId="3940" xr:uid="{957C2537-31DB-42B8-B14C-7660C2DB7AD6}"/>
    <cellStyle name="Comma 2 5 10 2 2" xfId="32674" xr:uid="{FD3F0EDB-5512-4C6E-8083-6D77FFE3ACC5}"/>
    <cellStyle name="Comma 2 5 10 3" xfId="30881" xr:uid="{88DA3313-4E6B-4D5D-8A94-D119E381E464}"/>
    <cellStyle name="Comma 2 5 11" xfId="2042" xr:uid="{DAB9B47C-BEA8-4156-A669-0EF8CC5B93A1}"/>
    <cellStyle name="Comma 2 5 11 2" xfId="3955" xr:uid="{27E79673-5B14-47E7-B50A-DC7D72BCDFB6}"/>
    <cellStyle name="Comma 2 5 11 2 2" xfId="32685" xr:uid="{E899635D-37D8-413A-B4DF-24C3DC4179F6}"/>
    <cellStyle name="Comma 2 5 11 3" xfId="30892" xr:uid="{2449B8C8-38C9-49FE-819F-39F118FC927E}"/>
    <cellStyle name="Comma 2 5 12" xfId="2130" xr:uid="{140C0117-A111-4D54-8F0E-7BD49163F146}"/>
    <cellStyle name="Comma 2 5 12 2" xfId="30907" xr:uid="{880153B5-42BA-4D02-BAA7-3F7888A112DA}"/>
    <cellStyle name="Comma 2 5 13" xfId="4109" xr:uid="{580C292A-FA5C-4948-95F9-F08F2A60AF5D}"/>
    <cellStyle name="Comma 2 5 13 2" xfId="32794" xr:uid="{EC9040BF-FEBA-4320-B9A8-3EA4A1AB7ED5}"/>
    <cellStyle name="Comma 2 5 14" xfId="9821" xr:uid="{CEF0D32A-D41B-4285-927F-360C50F39408}"/>
    <cellStyle name="Comma 2 5 14 2" xfId="38499" xr:uid="{3498D7FE-23DB-4A97-AA88-454A4979F477}"/>
    <cellStyle name="Comma 2 5 15" xfId="18674" xr:uid="{054C05BF-4DB4-4D8E-9BD2-1F7A711E84AF}"/>
    <cellStyle name="Comma 2 5 15 2" xfId="47351" xr:uid="{5F07A323-D696-48E5-94D6-8C759BD02E63}"/>
    <cellStyle name="Comma 2 5 16" xfId="29129" xr:uid="{8C6C4237-288A-4F64-B44B-A61E578D2E10}"/>
    <cellStyle name="Comma 2 5 2" xfId="488" xr:uid="{3383DF90-B057-4906-A607-FA8985FF0D60}"/>
    <cellStyle name="Comma 2 5 2 2" xfId="2442" xr:uid="{E134D8F6-5076-44FA-AC84-4C3B5B9E7BF6}"/>
    <cellStyle name="Comma 2 5 2 2 2" xfId="31182" xr:uid="{67A898A0-90AA-4FAD-8EC4-448823D61E54}"/>
    <cellStyle name="Comma 2 5 2 3" xfId="2156" xr:uid="{047EBC2B-EB71-4E08-8D5F-58CC6F1BD077}"/>
    <cellStyle name="Comma 2 5 2 3 2" xfId="30928" xr:uid="{28139A04-4D32-4BBD-A8B8-01265424962C}"/>
    <cellStyle name="Comma 2 5 2 4" xfId="5460" xr:uid="{B7398C5E-B48A-494B-98B6-83F41C44D650}"/>
    <cellStyle name="Comma 2 5 2 4 2" xfId="34145" xr:uid="{E9AE1E5C-E10B-45D8-B2D1-CEFDFF30558C}"/>
    <cellStyle name="Comma 2 5 2 5" xfId="11172" xr:uid="{06F35F34-1AB2-4691-98C8-466FF145AFDC}"/>
    <cellStyle name="Comma 2 5 2 5 2" xfId="39850" xr:uid="{8F401869-8020-4ADA-8B1A-B78CECEB5CBF}"/>
    <cellStyle name="Comma 2 5 2 6" xfId="20025" xr:uid="{55CF41B1-83A2-4258-82F7-B60F2F138FA1}"/>
    <cellStyle name="Comma 2 5 2 6 2" xfId="48702" xr:uid="{47142069-459F-44F9-BEA7-4FEB2A0E7E96}"/>
    <cellStyle name="Comma 2 5 2 7" xfId="29389" xr:uid="{70B1A995-A448-4AB8-9F74-952521C04374}"/>
    <cellStyle name="Comma 2 5 3" xfId="607" xr:uid="{9F6EE7CC-C213-4CE3-BCCA-8F980CE7510D}"/>
    <cellStyle name="Comma 2 5 3 2" xfId="2561" xr:uid="{665657D3-824A-4544-B745-FEDCC5027596}"/>
    <cellStyle name="Comma 2 5 3 2 2" xfId="31301" xr:uid="{B1E0547C-B140-4B1A-BEEA-D1253E0C6491}"/>
    <cellStyle name="Comma 2 5 3 3" xfId="6877" xr:uid="{3B77E2D5-3BAF-4C5C-871D-61ECFE0DEDDD}"/>
    <cellStyle name="Comma 2 5 3 3 2" xfId="35562" xr:uid="{EA1978B9-83FF-4DE5-B016-3648387FAF47}"/>
    <cellStyle name="Comma 2 5 3 4" xfId="12589" xr:uid="{9872BCD2-063E-40C1-B0DD-B948CC3EA105}"/>
    <cellStyle name="Comma 2 5 3 4 2" xfId="41267" xr:uid="{B387721C-E0A8-42DD-87E5-B4D285324C23}"/>
    <cellStyle name="Comma 2 5 3 5" xfId="21442" xr:uid="{8FABC937-9F70-497B-9DD5-C3D7E83CC38C}"/>
    <cellStyle name="Comma 2 5 3 5 2" xfId="50119" xr:uid="{6747E562-F60C-4AD6-B898-4949B9E8EE5C}"/>
    <cellStyle name="Comma 2 5 3 6" xfId="29508" xr:uid="{070E8FEF-3EB6-407A-B9A1-0A6A7899F689}"/>
    <cellStyle name="Comma 2 5 4" xfId="748" xr:uid="{3F1C6CD2-E83E-41B2-A6A5-57B3D51DF164}"/>
    <cellStyle name="Comma 2 5 4 2" xfId="2702" xr:uid="{081CAB32-18EC-4B88-B816-25303EF14767}"/>
    <cellStyle name="Comma 2 5 4 2 2" xfId="31442" xr:uid="{D847A19D-CB88-42FF-A740-2CEFCF4F64CF}"/>
    <cellStyle name="Comma 2 5 4 3" xfId="8294" xr:uid="{37AA4130-EA99-4729-B9BD-24737CBACD6B}"/>
    <cellStyle name="Comma 2 5 4 3 2" xfId="36979" xr:uid="{00D18509-B967-4901-92AC-60E3DDC51573}"/>
    <cellStyle name="Comma 2 5 4 4" xfId="14006" xr:uid="{43330BF2-3C45-4937-AF51-00041344137A}"/>
    <cellStyle name="Comma 2 5 4 4 2" xfId="42684" xr:uid="{8625B702-18C3-4F8F-B23C-042CB61D2041}"/>
    <cellStyle name="Comma 2 5 4 5" xfId="22859" xr:uid="{50050942-374B-4BCE-8100-4A9411DBAF96}"/>
    <cellStyle name="Comma 2 5 4 5 2" xfId="51536" xr:uid="{EBA25592-8F40-4E42-9740-8B75F902BF74}"/>
    <cellStyle name="Comma 2 5 4 6" xfId="29649" xr:uid="{DD98D68B-8494-4DDB-96DA-E617487FE8CC}"/>
    <cellStyle name="Comma 2 5 5" xfId="1021" xr:uid="{84CBF86F-EBCE-412D-A5EA-F262D07B8ED1}"/>
    <cellStyle name="Comma 2 5 5 2" xfId="2975" xr:uid="{92EF289E-EB35-44C1-A17F-0C385DCE9BA1}"/>
    <cellStyle name="Comma 2 5 5 2 2" xfId="31715" xr:uid="{0DCFB1FF-C788-4FC8-AB2A-199DA48AFAC9}"/>
    <cellStyle name="Comma 2 5 5 3" xfId="15521" xr:uid="{B4F758CD-22F3-41EE-9429-95DD44CA9071}"/>
    <cellStyle name="Comma 2 5 5 3 2" xfId="44199" xr:uid="{161CC504-A460-49D9-88C6-3015582EF93D}"/>
    <cellStyle name="Comma 2 5 5 4" xfId="24374" xr:uid="{FCD4F92C-4969-49EE-A7C8-4AA1D55181A1}"/>
    <cellStyle name="Comma 2 5 5 4 2" xfId="53051" xr:uid="{A9F28E8D-0C0D-49CF-AF3C-3FE264585E6C}"/>
    <cellStyle name="Comma 2 5 5 5" xfId="29922" xr:uid="{6B2B4AD7-7389-43D1-A84A-CA1D91453941}"/>
    <cellStyle name="Comma 2 5 6" xfId="1316" xr:uid="{4C2A94D8-24B3-4577-93C9-90EB402CC08E}"/>
    <cellStyle name="Comma 2 5 6 2" xfId="3270" xr:uid="{B9DCB788-EEA9-43D6-B778-4E789970E177}"/>
    <cellStyle name="Comma 2 5 6 2 2" xfId="32010" xr:uid="{C0CB6B78-7DF1-4B65-9388-7D09A776B57B}"/>
    <cellStyle name="Comma 2 5 6 3" xfId="17080" xr:uid="{0CEB7555-8D74-4552-A44C-9ED5363BA213}"/>
    <cellStyle name="Comma 2 5 6 3 2" xfId="45758" xr:uid="{B361726F-2F88-4E77-9CD0-07BC58659834}"/>
    <cellStyle name="Comma 2 5 6 4" xfId="25933" xr:uid="{D8195EA9-4B55-4C28-B531-0DECE019DF70}"/>
    <cellStyle name="Comma 2 5 6 4 2" xfId="54610" xr:uid="{CF2DA07E-E539-4504-88FC-755898F7D78B}"/>
    <cellStyle name="Comma 2 5 6 5" xfId="30217" xr:uid="{84667A85-3B8B-45C6-8514-311EA2868DED}"/>
    <cellStyle name="Comma 2 5 7" xfId="1655" xr:uid="{C6236F1A-9ECF-4DDC-8C30-2B3BC5A65E14}"/>
    <cellStyle name="Comma 2 5 7 2" xfId="3609" xr:uid="{E30F5EDD-22A7-4A16-A236-12B4DDE6AD93}"/>
    <cellStyle name="Comma 2 5 7 2 2" xfId="32349" xr:uid="{C03DEC5F-56CA-4D71-A6BE-96F9A30EC216}"/>
    <cellStyle name="Comma 2 5 7 3" xfId="27526" xr:uid="{1DA8A242-1228-420A-9D72-780796E98FB9}"/>
    <cellStyle name="Comma 2 5 7 3 2" xfId="56203" xr:uid="{B758CCAD-FCAC-481F-8BBC-54957430B77E}"/>
    <cellStyle name="Comma 2 5 7 4" xfId="30556" xr:uid="{12256CE4-5B8F-4873-9F95-922E085058BD}"/>
    <cellStyle name="Comma 2 5 8" xfId="1992" xr:uid="{D5C29A76-E1A1-44D9-9537-9126FEFE8287}"/>
    <cellStyle name="Comma 2 5 8 2" xfId="3931" xr:uid="{FA2CE328-4E4E-443B-8AD7-BCB652EF0B54}"/>
    <cellStyle name="Comma 2 5 8 2 2" xfId="32667" xr:uid="{234F2538-D46A-4F6B-A0DF-929DBC9150F8}"/>
    <cellStyle name="Comma 2 5 8 3" xfId="30874" xr:uid="{4C46350A-EF27-4B31-A828-FDFEF4F9D321}"/>
    <cellStyle name="Comma 2 5 9" xfId="379" xr:uid="{5EE23154-4C93-4C45-B317-EEF21A55D523}"/>
    <cellStyle name="Comma 2 5 9 2" xfId="2345" xr:uid="{6A045823-5765-4770-97B5-045D597B2D34}"/>
    <cellStyle name="Comma 2 5 9 2 2" xfId="31085" xr:uid="{DC01A74D-EF75-4B48-AD65-AA3577E0B7FB}"/>
    <cellStyle name="Comma 2 5 9 3" xfId="29292" xr:uid="{D27DF8B6-8E89-488B-BF0D-B2B31827D77D}"/>
    <cellStyle name="Comma 2 50" xfId="5099" xr:uid="{44F181A2-097F-40FF-80ED-CF35C0C6103F}"/>
    <cellStyle name="Comma 2 50 2" xfId="6450" xr:uid="{6951A5BE-994D-455E-B455-4C7C945DD56D}"/>
    <cellStyle name="Comma 2 50 2 2" xfId="12162" xr:uid="{DAAB7F5C-1D12-496F-A281-21B31AA188A5}"/>
    <cellStyle name="Comma 2 50 2 2 2" xfId="40840" xr:uid="{98C1FA3F-2416-4728-9CF3-C27806CA3701}"/>
    <cellStyle name="Comma 2 50 2 3" xfId="21015" xr:uid="{7D4EBD71-1ABC-4EA9-BAE7-3A6F0FF44244}"/>
    <cellStyle name="Comma 2 50 2 3 2" xfId="49692" xr:uid="{3DF8DC9C-69B3-48A0-B73F-4107E6B04BB3}"/>
    <cellStyle name="Comma 2 50 2 4" xfId="35135" xr:uid="{0A0B0E3C-7772-48C1-800D-83F2D8BEE754}"/>
    <cellStyle name="Comma 2 50 3" xfId="7867" xr:uid="{4BBDC5A8-D42C-4337-A98D-8539DFE17969}"/>
    <cellStyle name="Comma 2 50 3 2" xfId="13579" xr:uid="{EA8940C6-F672-4260-B2E1-BAC7DD9033C1}"/>
    <cellStyle name="Comma 2 50 3 2 2" xfId="42257" xr:uid="{0B877ADB-2CC2-4D7E-820A-77BC335AD499}"/>
    <cellStyle name="Comma 2 50 3 3" xfId="22432" xr:uid="{81A3DB85-4D8D-4167-BCF6-2A3C6D1FB8CF}"/>
    <cellStyle name="Comma 2 50 3 3 2" xfId="51109" xr:uid="{57E9D7BE-2D4C-4690-9CA4-6A47D8D2E5B4}"/>
    <cellStyle name="Comma 2 50 3 4" xfId="36552" xr:uid="{52C13A8E-C56A-44FE-AAFA-797DE081D45F}"/>
    <cellStyle name="Comma 2 50 4" xfId="9284" xr:uid="{29473A1E-6DBF-49EF-88BC-D280426B25B0}"/>
    <cellStyle name="Comma 2 50 4 2" xfId="14996" xr:uid="{FA82B995-F4AE-4F86-B776-06C6FA00FF72}"/>
    <cellStyle name="Comma 2 50 4 2 2" xfId="43674" xr:uid="{4AE98147-F76F-4CF5-8087-F40E917C61D4}"/>
    <cellStyle name="Comma 2 50 4 3" xfId="23849" xr:uid="{F6B876A6-1E99-40B7-BF2D-DE38594DEA45}"/>
    <cellStyle name="Comma 2 50 4 3 2" xfId="52526" xr:uid="{D1B1F607-6819-481B-838F-5F77B1F790A2}"/>
    <cellStyle name="Comma 2 50 4 4" xfId="37969" xr:uid="{A014973B-0226-468C-AF58-FBCD38D9E0D0}"/>
    <cellStyle name="Comma 2 50 5" xfId="16511" xr:uid="{7F99F7D5-9474-40C7-A392-E4B94CAE37E9}"/>
    <cellStyle name="Comma 2 50 5 2" xfId="25364" xr:uid="{52BFEE00-5E53-4250-8562-43167F2C657B}"/>
    <cellStyle name="Comma 2 50 5 2 2" xfId="54041" xr:uid="{87C3753E-E96B-4C60-9164-99BE3A879C82}"/>
    <cellStyle name="Comma 2 50 5 3" xfId="45189" xr:uid="{5F948762-01A4-4FF6-A5CD-383F72CBCA38}"/>
    <cellStyle name="Comma 2 50 6" xfId="18070" xr:uid="{077DD4AB-66E7-4AD1-A27E-1C70DE67C842}"/>
    <cellStyle name="Comma 2 50 6 2" xfId="26923" xr:uid="{6FFAB92B-D036-497E-92B4-D2EB6C8A8181}"/>
    <cellStyle name="Comma 2 50 6 2 2" xfId="55600" xr:uid="{D81672E3-3FC7-4E07-9FC8-D72CC3BE74EC}"/>
    <cellStyle name="Comma 2 50 6 3" xfId="46748" xr:uid="{6C50FD1D-10C5-4DFF-9F11-E01D6ADCBD4A}"/>
    <cellStyle name="Comma 2 50 7" xfId="10811" xr:uid="{94499662-3F78-45C3-B3DB-554DB6A174D2}"/>
    <cellStyle name="Comma 2 50 7 2" xfId="28516" xr:uid="{5F23653A-AF7E-49BC-9E91-02DC3DB1F034}"/>
    <cellStyle name="Comma 2 50 7 2 2" xfId="57193" xr:uid="{C81AAFF4-38E8-41E0-9A58-7C5227C70FF8}"/>
    <cellStyle name="Comma 2 50 7 3" xfId="39489" xr:uid="{5E521776-2260-4D37-83D6-016410081AA6}"/>
    <cellStyle name="Comma 2 50 8" xfId="19664" xr:uid="{3CDCBBFC-9BA5-413A-BF96-92D2234ECB70}"/>
    <cellStyle name="Comma 2 50 8 2" xfId="48341" xr:uid="{E9EF64F7-8FCD-4BD3-B459-C51C227396D4}"/>
    <cellStyle name="Comma 2 50 9" xfId="33784" xr:uid="{5E0EFF66-9EE8-4687-94F2-06A1B9EFD210}"/>
    <cellStyle name="Comma 2 51" xfId="5121" xr:uid="{A68110B1-F082-44A2-8381-1AE600360480}"/>
    <cellStyle name="Comma 2 51 2" xfId="6472" xr:uid="{0E18A8F8-736B-4CEF-AC69-1C18C8EE7B1C}"/>
    <cellStyle name="Comma 2 51 2 2" xfId="12184" xr:uid="{6176AAC7-79F2-41AE-80F2-81FD46946137}"/>
    <cellStyle name="Comma 2 51 2 2 2" xfId="40862" xr:uid="{B38B27C5-9CDC-4789-8650-7E70BBEEFD67}"/>
    <cellStyle name="Comma 2 51 2 3" xfId="21037" xr:uid="{D696A9D6-10D1-49DA-8112-EEF8EC951CEF}"/>
    <cellStyle name="Comma 2 51 2 3 2" xfId="49714" xr:uid="{C92425AE-43E9-4A17-8514-1FC4144E9F2F}"/>
    <cellStyle name="Comma 2 51 2 4" xfId="35157" xr:uid="{B047BBC3-611B-4856-9100-B7D553F0D89A}"/>
    <cellStyle name="Comma 2 51 3" xfId="7889" xr:uid="{76A06A3B-CF7A-494C-992B-3D37AEB64C08}"/>
    <cellStyle name="Comma 2 51 3 2" xfId="13601" xr:uid="{7A9E1DB7-E1BE-4891-8F90-72DC8F885C11}"/>
    <cellStyle name="Comma 2 51 3 2 2" xfId="42279" xr:uid="{18BE5934-84B5-4144-A080-4771AEDC8FEB}"/>
    <cellStyle name="Comma 2 51 3 3" xfId="22454" xr:uid="{83A3D066-6B0D-46B4-A4B3-0B41BBCD312E}"/>
    <cellStyle name="Comma 2 51 3 3 2" xfId="51131" xr:uid="{097B389C-E59F-4B73-9519-1AF2272584D3}"/>
    <cellStyle name="Comma 2 51 3 4" xfId="36574" xr:uid="{F531FE68-AB84-42B7-8AFA-497CBF3AF57A}"/>
    <cellStyle name="Comma 2 51 4" xfId="9306" xr:uid="{BE623E35-0C5D-4DE3-920A-A93C0859AE68}"/>
    <cellStyle name="Comma 2 51 4 2" xfId="15018" xr:uid="{E50DFC71-9DBC-4CCD-982F-BBED171583B7}"/>
    <cellStyle name="Comma 2 51 4 2 2" xfId="43696" xr:uid="{B9077E9E-E1CA-4CFE-BE4F-7EEDDDE2C95C}"/>
    <cellStyle name="Comma 2 51 4 3" xfId="23871" xr:uid="{3E7CE985-AC0B-4711-99B7-1D182236D984}"/>
    <cellStyle name="Comma 2 51 4 3 2" xfId="52548" xr:uid="{E32DC65E-0B71-40BB-8872-7E6A7962D3E5}"/>
    <cellStyle name="Comma 2 51 4 4" xfId="37991" xr:uid="{153B9C12-424B-48F2-ABA0-E830422422CE}"/>
    <cellStyle name="Comma 2 51 5" xfId="16533" xr:uid="{F5F6D68E-E1A1-41DC-B21C-C8D2E74D8E0F}"/>
    <cellStyle name="Comma 2 51 5 2" xfId="25386" xr:uid="{0A2FE6E4-9512-41C5-AFF7-162C89215ECB}"/>
    <cellStyle name="Comma 2 51 5 2 2" xfId="54063" xr:uid="{D99B14E6-67FB-4C33-80F5-250978CDF18F}"/>
    <cellStyle name="Comma 2 51 5 3" xfId="45211" xr:uid="{75D4114D-D7D2-4580-9ED2-261937A94858}"/>
    <cellStyle name="Comma 2 51 6" xfId="18092" xr:uid="{E5F12E7D-7215-4279-90B4-3534EF51C06F}"/>
    <cellStyle name="Comma 2 51 6 2" xfId="26945" xr:uid="{61D0AAFF-866E-4648-A2A2-CFD0E4EE562E}"/>
    <cellStyle name="Comma 2 51 6 2 2" xfId="55622" xr:uid="{718C138F-18F7-442B-A6CF-4B6CE1F7611E}"/>
    <cellStyle name="Comma 2 51 6 3" xfId="46770" xr:uid="{E0945AB2-49D1-4024-924D-8B34776FE05C}"/>
    <cellStyle name="Comma 2 51 7" xfId="10833" xr:uid="{80CAC693-8448-4C43-B27E-6234CBB9455E}"/>
    <cellStyle name="Comma 2 51 7 2" xfId="28538" xr:uid="{DCF74BED-B74D-43D9-AE01-8E9E63A483CD}"/>
    <cellStyle name="Comma 2 51 7 2 2" xfId="57215" xr:uid="{5E123A88-BD3A-4DDB-A192-2494545CFCF9}"/>
    <cellStyle name="Comma 2 51 7 3" xfId="39511" xr:uid="{E90E9B95-FB05-439E-A3D1-760DAF1DD134}"/>
    <cellStyle name="Comma 2 51 8" xfId="19686" xr:uid="{881FC45A-B263-4ED0-A6EA-F3C5379F3A1D}"/>
    <cellStyle name="Comma 2 51 8 2" xfId="48363" xr:uid="{828B0110-E687-4A57-AC7E-65B47B5431CD}"/>
    <cellStyle name="Comma 2 51 9" xfId="33806" xr:uid="{DF3C89A0-6DD5-4BED-A7EE-3EA65B8A818C}"/>
    <cellStyle name="Comma 2 52" xfId="5143" xr:uid="{F374E70B-018B-424E-80D3-DC29007ADA68}"/>
    <cellStyle name="Comma 2 52 2" xfId="6494" xr:uid="{5C4ABF89-0BC8-47B7-BA00-2130C94B2F79}"/>
    <cellStyle name="Comma 2 52 2 2" xfId="12206" xr:uid="{7ED6AF7B-0986-455B-B0A4-9E007EC1FC2B}"/>
    <cellStyle name="Comma 2 52 2 2 2" xfId="40884" xr:uid="{3013C147-43FF-47B3-BECE-A1EE741D134C}"/>
    <cellStyle name="Comma 2 52 2 3" xfId="21059" xr:uid="{5F207282-FC2B-4A5C-9637-1A7FDA7F6952}"/>
    <cellStyle name="Comma 2 52 2 3 2" xfId="49736" xr:uid="{A8D76E87-7860-47EC-B403-5C604E6DC608}"/>
    <cellStyle name="Comma 2 52 2 4" xfId="35179" xr:uid="{1FD82571-AB0E-4F37-BFC8-926306F56FE0}"/>
    <cellStyle name="Comma 2 52 3" xfId="7911" xr:uid="{3DC29C7F-A78F-48E4-8BE5-0887B2642145}"/>
    <cellStyle name="Comma 2 52 3 2" xfId="13623" xr:uid="{68126666-3D5E-4186-B014-C9ACDD6851C1}"/>
    <cellStyle name="Comma 2 52 3 2 2" xfId="42301" xr:uid="{5398559A-4A6B-4B31-94B2-5D30199BCFE3}"/>
    <cellStyle name="Comma 2 52 3 3" xfId="22476" xr:uid="{3156FDB7-F690-42F8-9ED7-7F990274E1CC}"/>
    <cellStyle name="Comma 2 52 3 3 2" xfId="51153" xr:uid="{CE9CB0AD-41A4-4126-8DDC-243DF27AB7A3}"/>
    <cellStyle name="Comma 2 52 3 4" xfId="36596" xr:uid="{11412203-06DF-411B-BB03-E0A9414EDB60}"/>
    <cellStyle name="Comma 2 52 4" xfId="9328" xr:uid="{17CE09F3-3C32-4FCD-96F0-81A9C2599EBF}"/>
    <cellStyle name="Comma 2 52 4 2" xfId="15040" xr:uid="{9C72A4D7-C6EE-4AE1-9311-56A7D7DB3A2D}"/>
    <cellStyle name="Comma 2 52 4 2 2" xfId="43718" xr:uid="{818D1AE5-2B57-4F53-8EE1-274CA67F9866}"/>
    <cellStyle name="Comma 2 52 4 3" xfId="23893" xr:uid="{4D43C2C2-32B3-4FF5-8DFD-1D96AE06A13B}"/>
    <cellStyle name="Comma 2 52 4 3 2" xfId="52570" xr:uid="{77AEB3B7-DE81-4245-BB20-DFFAFC674646}"/>
    <cellStyle name="Comma 2 52 4 4" xfId="38013" xr:uid="{4C38AE94-291B-4392-8FCB-6C1D4B8599F4}"/>
    <cellStyle name="Comma 2 52 5" xfId="16555" xr:uid="{A7771BF3-FF09-4C48-81CA-72EDDBB83A27}"/>
    <cellStyle name="Comma 2 52 5 2" xfId="25408" xr:uid="{314CB54A-4C7D-44F1-BAE0-4B22CA4D3434}"/>
    <cellStyle name="Comma 2 52 5 2 2" xfId="54085" xr:uid="{0D6C45BE-6866-42B3-8D45-A7177EB2E816}"/>
    <cellStyle name="Comma 2 52 5 3" xfId="45233" xr:uid="{B742EC96-ED55-4F63-8BF1-8439BCE9B82E}"/>
    <cellStyle name="Comma 2 52 6" xfId="18114" xr:uid="{CACD8D44-6294-4568-8276-08314CCBC0DF}"/>
    <cellStyle name="Comma 2 52 6 2" xfId="26967" xr:uid="{BB823657-9B0C-4EE4-B514-9BC920EE3F5B}"/>
    <cellStyle name="Comma 2 52 6 2 2" xfId="55644" xr:uid="{C78FBF89-AAF6-4851-870C-30C270805DD1}"/>
    <cellStyle name="Comma 2 52 6 3" xfId="46792" xr:uid="{637D3A5B-B6E4-4B3F-87BA-265BEE6E876A}"/>
    <cellStyle name="Comma 2 52 7" xfId="10855" xr:uid="{B04868FE-EC03-4D60-80C3-28445D6B5AB0}"/>
    <cellStyle name="Comma 2 52 7 2" xfId="28560" xr:uid="{0EDF7D1D-F307-4E3C-AEDF-130E9C526D40}"/>
    <cellStyle name="Comma 2 52 7 2 2" xfId="57237" xr:uid="{EBDE5BE5-1924-4058-88DB-189F30913BBB}"/>
    <cellStyle name="Comma 2 52 7 3" xfId="39533" xr:uid="{E1C63C74-D598-4831-851F-641A4D1C0B59}"/>
    <cellStyle name="Comma 2 52 8" xfId="19708" xr:uid="{A52BD19F-5A6D-4995-B5CE-C237447E3F77}"/>
    <cellStyle name="Comma 2 52 8 2" xfId="48385" xr:uid="{90B2B8B5-E4A5-4A9A-82BA-DD47E202F328}"/>
    <cellStyle name="Comma 2 52 9" xfId="33828" xr:uid="{446D4A2B-3073-43A7-830E-EE9A0314AD27}"/>
    <cellStyle name="Comma 2 53" xfId="5165" xr:uid="{BE660C16-50DC-4B32-915F-C0AB21709EFA}"/>
    <cellStyle name="Comma 2 53 2" xfId="6516" xr:uid="{A0D3FC68-92FD-4E6B-A2A2-2887583B6C8C}"/>
    <cellStyle name="Comma 2 53 2 2" xfId="12228" xr:uid="{CB320391-85CB-4CE4-B93F-9C79D6E19197}"/>
    <cellStyle name="Comma 2 53 2 2 2" xfId="40906" xr:uid="{0C6C3648-3500-4A65-9E54-4684113FAAB3}"/>
    <cellStyle name="Comma 2 53 2 3" xfId="21081" xr:uid="{865E8435-B80B-43EA-8CAD-813CD6A3F6B2}"/>
    <cellStyle name="Comma 2 53 2 3 2" xfId="49758" xr:uid="{EACB4615-3A82-498B-9297-6146ACE97707}"/>
    <cellStyle name="Comma 2 53 2 4" xfId="35201" xr:uid="{E7AA5AA2-9564-443B-94C1-7C6682121E2D}"/>
    <cellStyle name="Comma 2 53 3" xfId="7933" xr:uid="{40E441AC-BD2F-4108-A297-C5957460B23A}"/>
    <cellStyle name="Comma 2 53 3 2" xfId="13645" xr:uid="{C379BC37-AD2B-4710-98B0-AA536C72558B}"/>
    <cellStyle name="Comma 2 53 3 2 2" xfId="42323" xr:uid="{90B224C0-1127-40DF-93A6-7064CD4C1BEF}"/>
    <cellStyle name="Comma 2 53 3 3" xfId="22498" xr:uid="{D1FA2CB1-26E3-412E-84A1-F76A6DDA8E2D}"/>
    <cellStyle name="Comma 2 53 3 3 2" xfId="51175" xr:uid="{8DCC5C1A-8721-44E4-9529-90B1FF6885E6}"/>
    <cellStyle name="Comma 2 53 3 4" xfId="36618" xr:uid="{E8983DDD-E31D-4DF7-97EC-AC2C163A01FD}"/>
    <cellStyle name="Comma 2 53 4" xfId="9350" xr:uid="{C2A9C149-83CA-4610-BB87-37055C8CFE3C}"/>
    <cellStyle name="Comma 2 53 4 2" xfId="15062" xr:uid="{5429016B-063F-4DA3-9B1C-2AFF0FD2FA8F}"/>
    <cellStyle name="Comma 2 53 4 2 2" xfId="43740" xr:uid="{902A9C26-4E5D-424B-AE10-46C68A5749EA}"/>
    <cellStyle name="Comma 2 53 4 3" xfId="23915" xr:uid="{3F01E68B-6216-4BF0-B994-D13FEDD80925}"/>
    <cellStyle name="Comma 2 53 4 3 2" xfId="52592" xr:uid="{4EC03CB0-AF5C-4C03-A200-32D5B0A0AD22}"/>
    <cellStyle name="Comma 2 53 4 4" xfId="38035" xr:uid="{2FBEBB0E-1FBF-4112-B557-CE397EDF6F34}"/>
    <cellStyle name="Comma 2 53 5" xfId="16577" xr:uid="{18CA7A85-C6A2-4106-AF5A-4BA506FD0CA6}"/>
    <cellStyle name="Comma 2 53 5 2" xfId="25430" xr:uid="{AC844E06-7BC3-440E-BC4D-31399D5D96D6}"/>
    <cellStyle name="Comma 2 53 5 2 2" xfId="54107" xr:uid="{EA24AA94-2F5F-4F82-9955-3549138FC611}"/>
    <cellStyle name="Comma 2 53 5 3" xfId="45255" xr:uid="{20F0BDEE-8DF0-4336-A98A-A4B5A66E05B5}"/>
    <cellStyle name="Comma 2 53 6" xfId="18136" xr:uid="{F906937E-10EA-4B48-B854-4DADE060B24C}"/>
    <cellStyle name="Comma 2 53 6 2" xfId="26989" xr:uid="{F2EF658F-926F-44A2-AAB3-D7CF257A8CB5}"/>
    <cellStyle name="Comma 2 53 6 2 2" xfId="55666" xr:uid="{C7D61CF4-7E35-4B73-BABA-4AFB5F603032}"/>
    <cellStyle name="Comma 2 53 6 3" xfId="46814" xr:uid="{75BBD557-9CC7-4792-9E52-90521D0849E0}"/>
    <cellStyle name="Comma 2 53 7" xfId="10877" xr:uid="{DE179562-5E26-4D62-814A-6C09198AF744}"/>
    <cellStyle name="Comma 2 53 7 2" xfId="28582" xr:uid="{367B1E8A-5656-49E9-878D-5CA81F0E9619}"/>
    <cellStyle name="Comma 2 53 7 2 2" xfId="57259" xr:uid="{A45CEB1B-0573-4E2A-873A-483FB5DCC086}"/>
    <cellStyle name="Comma 2 53 7 3" xfId="39555" xr:uid="{FBE7387B-61AA-4912-9411-5984ADE5D9DE}"/>
    <cellStyle name="Comma 2 53 8" xfId="19730" xr:uid="{5FAC5775-509C-457A-9102-307691321EBC}"/>
    <cellStyle name="Comma 2 53 8 2" xfId="48407" xr:uid="{751A07F8-03F2-44CE-80DC-7BA945E0E9D7}"/>
    <cellStyle name="Comma 2 53 9" xfId="33850" xr:uid="{D56AEB98-F38B-4BDB-A5BB-CBE0C2A1B845}"/>
    <cellStyle name="Comma 2 54" xfId="5187" xr:uid="{7B948DDD-3CE3-49CD-B254-60FFC91B65F3}"/>
    <cellStyle name="Comma 2 54 2" xfId="6538" xr:uid="{F7E2D38E-B46A-4326-98D4-CCCE36A3E0BF}"/>
    <cellStyle name="Comma 2 54 2 2" xfId="12250" xr:uid="{F63050B0-88C1-4A23-A611-82A433535DBD}"/>
    <cellStyle name="Comma 2 54 2 2 2" xfId="40928" xr:uid="{3C1DFACA-D9A0-443A-BE9E-276A5F86DED5}"/>
    <cellStyle name="Comma 2 54 2 3" xfId="21103" xr:uid="{F03070EE-9ABF-4199-A1CC-29D432FB211E}"/>
    <cellStyle name="Comma 2 54 2 3 2" xfId="49780" xr:uid="{2597F855-023C-4880-8D2A-85A591BFBC30}"/>
    <cellStyle name="Comma 2 54 2 4" xfId="35223" xr:uid="{249EB96B-D5B5-473B-83C5-58D0B398491A}"/>
    <cellStyle name="Comma 2 54 3" xfId="7955" xr:uid="{00991DFF-1FF8-4D07-9E1A-DC98548B552C}"/>
    <cellStyle name="Comma 2 54 3 2" xfId="13667" xr:uid="{8D126AE2-2E71-466B-A4AE-C99DA00DBBB0}"/>
    <cellStyle name="Comma 2 54 3 2 2" xfId="42345" xr:uid="{AAD88B8B-7E5E-4DC9-AA06-41CB9C68CDC4}"/>
    <cellStyle name="Comma 2 54 3 3" xfId="22520" xr:uid="{CAE8EC72-B0A1-480F-A9F7-5E4304E27B4D}"/>
    <cellStyle name="Comma 2 54 3 3 2" xfId="51197" xr:uid="{F90FCAC7-DF6D-40B2-BA51-7FCF5D83FD07}"/>
    <cellStyle name="Comma 2 54 3 4" xfId="36640" xr:uid="{95D45D17-F40C-4F44-ADDA-7F9423F5C134}"/>
    <cellStyle name="Comma 2 54 4" xfId="9372" xr:uid="{96B0B839-6FA1-49B2-9896-478DE50AEF9D}"/>
    <cellStyle name="Comma 2 54 4 2" xfId="15084" xr:uid="{5D8BC4D7-F081-4FC0-9F14-6EE759DA1843}"/>
    <cellStyle name="Comma 2 54 4 2 2" xfId="43762" xr:uid="{4A640120-08B8-4142-A195-7173DBD1C088}"/>
    <cellStyle name="Comma 2 54 4 3" xfId="23937" xr:uid="{5102B7D1-1EBD-4656-8FAC-002065DCD007}"/>
    <cellStyle name="Comma 2 54 4 3 2" xfId="52614" xr:uid="{4691F296-F288-43C9-8813-8FAF1134199A}"/>
    <cellStyle name="Comma 2 54 4 4" xfId="38057" xr:uid="{DF5999E2-1150-4554-9D35-A34D7B65AB2A}"/>
    <cellStyle name="Comma 2 54 5" xfId="16599" xr:uid="{FE5F0969-675A-409F-885A-E0F17A8B2990}"/>
    <cellStyle name="Comma 2 54 5 2" xfId="25452" xr:uid="{A036F5F8-F451-4324-9B83-320484B7E4D9}"/>
    <cellStyle name="Comma 2 54 5 2 2" xfId="54129" xr:uid="{9DDA5C28-342A-4FD9-BB3E-A8AD89F446D0}"/>
    <cellStyle name="Comma 2 54 5 3" xfId="45277" xr:uid="{3DF9276F-A098-4C58-827F-CFCC75D262B3}"/>
    <cellStyle name="Comma 2 54 6" xfId="18158" xr:uid="{33672FA6-4903-46C0-B4F0-1F799FCCE21D}"/>
    <cellStyle name="Comma 2 54 6 2" xfId="27011" xr:uid="{DD8E3F2E-7629-4232-8CAE-45AEBFF101AD}"/>
    <cellStyle name="Comma 2 54 6 2 2" xfId="55688" xr:uid="{2C0A5E20-5124-4A2C-8550-D6B5C023CE6F}"/>
    <cellStyle name="Comma 2 54 6 3" xfId="46836" xr:uid="{B405C5A5-7DAB-4983-86E3-B92D91B053B7}"/>
    <cellStyle name="Comma 2 54 7" xfId="10899" xr:uid="{68AC754E-7F9D-4FC4-8959-8ED7093862A2}"/>
    <cellStyle name="Comma 2 54 7 2" xfId="28604" xr:uid="{B8B702C1-AB61-4453-B800-8C188449F44A}"/>
    <cellStyle name="Comma 2 54 7 2 2" xfId="57281" xr:uid="{7DB28A82-BC94-4012-8BE2-53127AD78B1D}"/>
    <cellStyle name="Comma 2 54 7 3" xfId="39577" xr:uid="{9DA01142-0B79-4B36-979F-E7611CB0EAD7}"/>
    <cellStyle name="Comma 2 54 8" xfId="19752" xr:uid="{B2191ECF-D78E-462E-9D59-C3B3B35ACD11}"/>
    <cellStyle name="Comma 2 54 8 2" xfId="48429" xr:uid="{E2EE1ECC-4AD0-4F01-B5A2-F188D8D43724}"/>
    <cellStyle name="Comma 2 54 9" xfId="33872" xr:uid="{465ACC4F-3710-4BA7-B1C4-46F75AB366BA}"/>
    <cellStyle name="Comma 2 55" xfId="5209" xr:uid="{FB025787-64A3-409D-8FD5-D42F37B0E65A}"/>
    <cellStyle name="Comma 2 55 2" xfId="6560" xr:uid="{5D8F3477-07D4-495C-9232-DEB904549389}"/>
    <cellStyle name="Comma 2 55 2 2" xfId="12272" xr:uid="{0EB80A14-75D6-4431-8130-0E620080C09F}"/>
    <cellStyle name="Comma 2 55 2 2 2" xfId="40950" xr:uid="{93B50A2D-4DD9-4D6B-9CA6-1A7924642109}"/>
    <cellStyle name="Comma 2 55 2 3" xfId="21125" xr:uid="{AB8297F3-8793-435A-9BB9-A525E761C5CA}"/>
    <cellStyle name="Comma 2 55 2 3 2" xfId="49802" xr:uid="{F86D1F82-AEC0-4AB3-8C64-1C846C1D09AD}"/>
    <cellStyle name="Comma 2 55 2 4" xfId="35245" xr:uid="{64D5D729-F9FE-4C66-A076-AB7AE4D41C58}"/>
    <cellStyle name="Comma 2 55 3" xfId="7977" xr:uid="{EF50D6DD-8273-410A-A66C-D903856CB036}"/>
    <cellStyle name="Comma 2 55 3 2" xfId="13689" xr:uid="{781BC621-4BB7-407A-8B3D-C91B5AA9628F}"/>
    <cellStyle name="Comma 2 55 3 2 2" xfId="42367" xr:uid="{A030C2C6-B6AF-40AE-BB33-FB0CF340D504}"/>
    <cellStyle name="Comma 2 55 3 3" xfId="22542" xr:uid="{9329B544-4BFB-4513-A51C-2C9567C5D81B}"/>
    <cellStyle name="Comma 2 55 3 3 2" xfId="51219" xr:uid="{9D7BF594-BD47-4D1F-AFBD-B836FFF7AE80}"/>
    <cellStyle name="Comma 2 55 3 4" xfId="36662" xr:uid="{6C7FD6A3-F2C3-4D21-9851-94307BF2BE8A}"/>
    <cellStyle name="Comma 2 55 4" xfId="9394" xr:uid="{CE8EC2A7-40D2-4F81-B31A-789D9F3C2E20}"/>
    <cellStyle name="Comma 2 55 4 2" xfId="15106" xr:uid="{CC60418A-1FBC-414B-A8D4-7E75201AEF4E}"/>
    <cellStyle name="Comma 2 55 4 2 2" xfId="43784" xr:uid="{516B5C6D-A6D0-4421-901B-8B2A614FA7F4}"/>
    <cellStyle name="Comma 2 55 4 3" xfId="23959" xr:uid="{4F0C5EC8-6731-4F6A-8023-75682E28023F}"/>
    <cellStyle name="Comma 2 55 4 3 2" xfId="52636" xr:uid="{CFBD8EC2-A1FB-4E95-9A71-4B997A48D791}"/>
    <cellStyle name="Comma 2 55 4 4" xfId="38079" xr:uid="{40DC4A48-AED8-4247-82D7-732CD4783DCA}"/>
    <cellStyle name="Comma 2 55 5" xfId="16621" xr:uid="{F88469E6-EB77-4D92-9AFD-3F9ED49D85B8}"/>
    <cellStyle name="Comma 2 55 5 2" xfId="25474" xr:uid="{4E269F2A-22AD-4EB4-96CD-F8734E9DE17D}"/>
    <cellStyle name="Comma 2 55 5 2 2" xfId="54151" xr:uid="{D66A5F2B-41DA-47FE-A98B-4208E8189D48}"/>
    <cellStyle name="Comma 2 55 5 3" xfId="45299" xr:uid="{6DACDF1F-0CB9-49EC-9D38-437819880990}"/>
    <cellStyle name="Comma 2 55 6" xfId="18180" xr:uid="{2BE70DAD-F4D0-404F-AB7E-E09D041C9D27}"/>
    <cellStyle name="Comma 2 55 6 2" xfId="27033" xr:uid="{9D4BA3A6-C45D-4CA3-BD33-0B8696F59DFD}"/>
    <cellStyle name="Comma 2 55 6 2 2" xfId="55710" xr:uid="{3B321057-B3C5-45F8-AD45-557D29E174BB}"/>
    <cellStyle name="Comma 2 55 6 3" xfId="46858" xr:uid="{09772FBD-D300-4923-B118-EE261EB0BB00}"/>
    <cellStyle name="Comma 2 55 7" xfId="10921" xr:uid="{6A68217F-95A6-4474-8BFF-FF5C16B5D6FC}"/>
    <cellStyle name="Comma 2 55 7 2" xfId="28626" xr:uid="{490C07B3-75F0-40A4-915C-B2B600E2A2BC}"/>
    <cellStyle name="Comma 2 55 7 2 2" xfId="57303" xr:uid="{FF617983-7915-400F-BA4B-E37276A9CF76}"/>
    <cellStyle name="Comma 2 55 7 3" xfId="39599" xr:uid="{95C16936-5AA4-4F07-91B2-BEC61BBABF79}"/>
    <cellStyle name="Comma 2 55 8" xfId="19774" xr:uid="{85D96F9D-33A6-44D7-A8BF-EAC5395450B9}"/>
    <cellStyle name="Comma 2 55 8 2" xfId="48451" xr:uid="{6619E49A-956D-44FA-B1A4-11C031BCD37D}"/>
    <cellStyle name="Comma 2 55 9" xfId="33894" xr:uid="{17C6F09A-A269-4DCC-AB99-FAFF49E711A8}"/>
    <cellStyle name="Comma 2 56" xfId="5231" xr:uid="{29E73CAA-1793-41CB-B6AD-9A9DE2E174E8}"/>
    <cellStyle name="Comma 2 56 2" xfId="6582" xr:uid="{6820B247-33A1-4B4B-98B3-6AABC68DD810}"/>
    <cellStyle name="Comma 2 56 2 2" xfId="12294" xr:uid="{D82B4E26-7708-4557-905B-36DBF31E44C3}"/>
    <cellStyle name="Comma 2 56 2 2 2" xfId="40972" xr:uid="{B992CB6B-9DA1-41C0-8191-9BE5399D95F1}"/>
    <cellStyle name="Comma 2 56 2 3" xfId="21147" xr:uid="{EE0807C9-99CC-4291-8290-4CD0F223EC66}"/>
    <cellStyle name="Comma 2 56 2 3 2" xfId="49824" xr:uid="{C9E1F79B-E232-4175-A6E9-2E0EEF86364D}"/>
    <cellStyle name="Comma 2 56 2 4" xfId="35267" xr:uid="{647D4587-236D-488C-84BB-B903339CB3A9}"/>
    <cellStyle name="Comma 2 56 3" xfId="7999" xr:uid="{2C0E582C-02C5-4960-8724-3F6194DEF046}"/>
    <cellStyle name="Comma 2 56 3 2" xfId="13711" xr:uid="{05E92C7A-0865-45A3-9732-73EDEF561597}"/>
    <cellStyle name="Comma 2 56 3 2 2" xfId="42389" xr:uid="{5DD67CF0-2EB6-4024-B59E-454C3DE77D25}"/>
    <cellStyle name="Comma 2 56 3 3" xfId="22564" xr:uid="{104A9FA3-368F-4FD6-8C1B-333DD1148C74}"/>
    <cellStyle name="Comma 2 56 3 3 2" xfId="51241" xr:uid="{3A96D716-B094-4AB5-8A57-5B378ACC30B8}"/>
    <cellStyle name="Comma 2 56 3 4" xfId="36684" xr:uid="{DF478DFA-746F-4D31-B893-2304CD12F31D}"/>
    <cellStyle name="Comma 2 56 4" xfId="9416" xr:uid="{018AF64C-4206-4145-85AA-9859373FE1B6}"/>
    <cellStyle name="Comma 2 56 4 2" xfId="15128" xr:uid="{F727E90E-4B20-4640-BC48-C72753C7FA64}"/>
    <cellStyle name="Comma 2 56 4 2 2" xfId="43806" xr:uid="{71630696-A0EE-4D1F-9BFA-1C6751703FAB}"/>
    <cellStyle name="Comma 2 56 4 3" xfId="23981" xr:uid="{84D3B413-902E-42B7-A1DF-AE489F7E8CBC}"/>
    <cellStyle name="Comma 2 56 4 3 2" xfId="52658" xr:uid="{1C8CF930-1EDD-418B-A266-46DCE9D3DD65}"/>
    <cellStyle name="Comma 2 56 4 4" xfId="38101" xr:uid="{F9F06D86-9E94-4863-AC8A-D003A7701FB7}"/>
    <cellStyle name="Comma 2 56 5" xfId="16643" xr:uid="{A3A31A8A-8AE0-44ED-9A3C-77D86E9C2B82}"/>
    <cellStyle name="Comma 2 56 5 2" xfId="25496" xr:uid="{487ED416-72D3-42D0-85C9-B70A9F679424}"/>
    <cellStyle name="Comma 2 56 5 2 2" xfId="54173" xr:uid="{41B8EF9B-A888-4B3A-B007-8DCF8A876A87}"/>
    <cellStyle name="Comma 2 56 5 3" xfId="45321" xr:uid="{59068D71-C329-49CC-863B-30F099C2D64E}"/>
    <cellStyle name="Comma 2 56 6" xfId="18202" xr:uid="{33A48A0A-5E70-4FDE-9AC0-DA3EA4ECE2AE}"/>
    <cellStyle name="Comma 2 56 6 2" xfId="27055" xr:uid="{D8CB0E46-9EDD-4609-85C8-083E956B031C}"/>
    <cellStyle name="Comma 2 56 6 2 2" xfId="55732" xr:uid="{0FEC2A1F-3528-404C-AC1C-4273230C0178}"/>
    <cellStyle name="Comma 2 56 6 3" xfId="46880" xr:uid="{CF836EC0-C9B3-4BAC-ADA8-A1E709CC1CB0}"/>
    <cellStyle name="Comma 2 56 7" xfId="10943" xr:uid="{6A9E1CD7-C6D7-4220-A99E-74E6CDFC487D}"/>
    <cellStyle name="Comma 2 56 7 2" xfId="28648" xr:uid="{02F87BBE-8F98-4203-9A7D-98B24388C90E}"/>
    <cellStyle name="Comma 2 56 7 2 2" xfId="57325" xr:uid="{9F5277A5-549F-4ADC-91DA-8E8235B50A0B}"/>
    <cellStyle name="Comma 2 56 7 3" xfId="39621" xr:uid="{07E65F9A-7283-4EFB-9665-8F7595E75D45}"/>
    <cellStyle name="Comma 2 56 8" xfId="19796" xr:uid="{A9B513E8-C400-409A-A98B-4FD09E137B05}"/>
    <cellStyle name="Comma 2 56 8 2" xfId="48473" xr:uid="{5D65381E-7BC2-452A-A2C3-3AB93B394920}"/>
    <cellStyle name="Comma 2 56 9" xfId="33916" xr:uid="{1DA27756-CAD8-4CDD-A6CF-4A5573419B7A}"/>
    <cellStyle name="Comma 2 57" xfId="5253" xr:uid="{2D43108B-68DA-4782-B9BA-DBEE9E09C126}"/>
    <cellStyle name="Comma 2 57 2" xfId="6604" xr:uid="{1729B61B-FF33-46FD-992A-5C2204CE5899}"/>
    <cellStyle name="Comma 2 57 2 2" xfId="12316" xr:uid="{9C2C2612-792F-4D16-89FA-7FA28BFA9324}"/>
    <cellStyle name="Comma 2 57 2 2 2" xfId="40994" xr:uid="{AF9207E3-81AE-47FE-86D2-B25C9FA92C9D}"/>
    <cellStyle name="Comma 2 57 2 3" xfId="21169" xr:uid="{A2AF8CE8-2016-4CAC-9A43-F25F56117FA2}"/>
    <cellStyle name="Comma 2 57 2 3 2" xfId="49846" xr:uid="{7A5CAC6B-D95F-4791-89C7-07361F5FFD69}"/>
    <cellStyle name="Comma 2 57 2 4" xfId="35289" xr:uid="{F07D0B1A-6DB7-4A28-BD27-10856236CDCD}"/>
    <cellStyle name="Comma 2 57 3" xfId="8021" xr:uid="{F6089E98-D556-4837-8F64-5EFE2DDE7BF7}"/>
    <cellStyle name="Comma 2 57 3 2" xfId="13733" xr:uid="{3242B54C-5725-476C-A0E9-3F366F0AF7DB}"/>
    <cellStyle name="Comma 2 57 3 2 2" xfId="42411" xr:uid="{DF9CE66A-79B2-4D9B-86A5-D7B711B07957}"/>
    <cellStyle name="Comma 2 57 3 3" xfId="22586" xr:uid="{665194CA-3BC6-43CB-9071-00917AE75A19}"/>
    <cellStyle name="Comma 2 57 3 3 2" xfId="51263" xr:uid="{A23BD0E3-E59C-4BE9-B002-8D8B5F0BB049}"/>
    <cellStyle name="Comma 2 57 3 4" xfId="36706" xr:uid="{941F0E24-963A-436D-BFD8-CF015B9F88A0}"/>
    <cellStyle name="Comma 2 57 4" xfId="9438" xr:uid="{B27BD02E-E19A-4746-8765-1C1ECF290FF8}"/>
    <cellStyle name="Comma 2 57 4 2" xfId="15150" xr:uid="{3B94FFC6-8C57-491D-BE88-7419252D87E1}"/>
    <cellStyle name="Comma 2 57 4 2 2" xfId="43828" xr:uid="{61456C0C-A481-4FC2-8F16-A757A1CCE3EC}"/>
    <cellStyle name="Comma 2 57 4 3" xfId="24003" xr:uid="{2236ED44-CB13-4C6A-9F76-47B54B9B20B2}"/>
    <cellStyle name="Comma 2 57 4 3 2" xfId="52680" xr:uid="{CA44ADA9-6B2C-4193-AE36-9B4F9701ECD2}"/>
    <cellStyle name="Comma 2 57 4 4" xfId="38123" xr:uid="{C844F99C-5266-4A76-9636-91C4B9C5B5CC}"/>
    <cellStyle name="Comma 2 57 5" xfId="16665" xr:uid="{52654C4B-F30B-4052-B7AE-EED2D227D569}"/>
    <cellStyle name="Comma 2 57 5 2" xfId="25518" xr:uid="{E77EAD2A-CE71-462C-BD2D-583ECC808AD5}"/>
    <cellStyle name="Comma 2 57 5 2 2" xfId="54195" xr:uid="{5DD539B9-AB12-4693-99A7-19D1B576672F}"/>
    <cellStyle name="Comma 2 57 5 3" xfId="45343" xr:uid="{479A7CD3-352F-47CC-A7E8-71E8FAF6850B}"/>
    <cellStyle name="Comma 2 57 6" xfId="18224" xr:uid="{08BBA4FF-22D7-46B0-BCC9-90BCC2F26377}"/>
    <cellStyle name="Comma 2 57 6 2" xfId="27077" xr:uid="{4FFB06B4-8283-49DB-BD58-D49D1F15E143}"/>
    <cellStyle name="Comma 2 57 6 2 2" xfId="55754" xr:uid="{94870C31-A164-4573-864A-FBFABD4B9D50}"/>
    <cellStyle name="Comma 2 57 6 3" xfId="46902" xr:uid="{B2DE2C99-BEE5-4FEB-9FD4-F9BFA667E4AC}"/>
    <cellStyle name="Comma 2 57 7" xfId="10965" xr:uid="{9C357EAB-C4EB-43A1-8126-52434717BD3E}"/>
    <cellStyle name="Comma 2 57 7 2" xfId="28670" xr:uid="{426BFB83-D959-4C33-91BB-7A218C221F8F}"/>
    <cellStyle name="Comma 2 57 7 2 2" xfId="57347" xr:uid="{D9122FBC-8D8D-47E0-8E85-D81118DB0516}"/>
    <cellStyle name="Comma 2 57 7 3" xfId="39643" xr:uid="{E4B448EF-C394-4536-8D84-9F04A343A11E}"/>
    <cellStyle name="Comma 2 57 8" xfId="19818" xr:uid="{AA89C0DD-5068-42AC-A0AB-EB61C5A864FB}"/>
    <cellStyle name="Comma 2 57 8 2" xfId="48495" xr:uid="{A8F49513-CE9B-4701-AE48-362F28185F2D}"/>
    <cellStyle name="Comma 2 57 9" xfId="33938" xr:uid="{81520C3A-54B1-495D-A5E8-0847512D78F9}"/>
    <cellStyle name="Comma 2 58" xfId="5275" xr:uid="{EB8AEC4C-5995-48BD-ADA1-6ED7A0069478}"/>
    <cellStyle name="Comma 2 58 2" xfId="6626" xr:uid="{8FE4785A-71B4-4F7B-87B8-8C62D2DBE7E5}"/>
    <cellStyle name="Comma 2 58 2 2" xfId="12338" xr:uid="{0ED0284A-2A4D-4BCF-BBBC-529F7D17C435}"/>
    <cellStyle name="Comma 2 58 2 2 2" xfId="41016" xr:uid="{0518E915-FA22-4833-8389-D9B5797A452A}"/>
    <cellStyle name="Comma 2 58 2 3" xfId="21191" xr:uid="{5E6A371F-9C99-4A1C-85F9-E4DCF9463988}"/>
    <cellStyle name="Comma 2 58 2 3 2" xfId="49868" xr:uid="{97710634-8549-470E-B879-452C1D87A2DB}"/>
    <cellStyle name="Comma 2 58 2 4" xfId="35311" xr:uid="{53543822-F487-43D6-9FEF-47A66C73E844}"/>
    <cellStyle name="Comma 2 58 3" xfId="8043" xr:uid="{9A0B11B8-D78D-4735-8D77-33ED1A74F736}"/>
    <cellStyle name="Comma 2 58 3 2" xfId="13755" xr:uid="{A677DECE-0D62-40AD-821B-1D919A74BC38}"/>
    <cellStyle name="Comma 2 58 3 2 2" xfId="42433" xr:uid="{BB0A6E5D-0C30-4D2E-8225-C24B54AB8972}"/>
    <cellStyle name="Comma 2 58 3 3" xfId="22608" xr:uid="{77DBEC45-A905-4CFF-BDAB-3CD5E8E121E1}"/>
    <cellStyle name="Comma 2 58 3 3 2" xfId="51285" xr:uid="{10AB2DA8-ED35-4F09-B281-F9E733D26842}"/>
    <cellStyle name="Comma 2 58 3 4" xfId="36728" xr:uid="{9C95E7A8-6B73-4EE0-93DC-8A07A6F36068}"/>
    <cellStyle name="Comma 2 58 4" xfId="9460" xr:uid="{9A175979-F920-434F-ADE1-FBC90069EB05}"/>
    <cellStyle name="Comma 2 58 4 2" xfId="15172" xr:uid="{7116EF12-7561-4777-A594-161B971829E4}"/>
    <cellStyle name="Comma 2 58 4 2 2" xfId="43850" xr:uid="{C1FB3475-4BB7-46C1-9091-F217A504499E}"/>
    <cellStyle name="Comma 2 58 4 3" xfId="24025" xr:uid="{5CEAAB1B-CE19-4293-9A45-E6BAEF4347E7}"/>
    <cellStyle name="Comma 2 58 4 3 2" xfId="52702" xr:uid="{20DA0D86-93D7-4363-87C5-F882CBB239ED}"/>
    <cellStyle name="Comma 2 58 4 4" xfId="38145" xr:uid="{71F22520-BB85-48DC-AFE3-51B40650F875}"/>
    <cellStyle name="Comma 2 58 5" xfId="16687" xr:uid="{A20486A3-DC7F-4723-9C9F-F99C500786DD}"/>
    <cellStyle name="Comma 2 58 5 2" xfId="25540" xr:uid="{3D3C877F-60F0-4548-8070-30A96601FDDA}"/>
    <cellStyle name="Comma 2 58 5 2 2" xfId="54217" xr:uid="{30761E1C-504D-4276-B817-AC3495C669AA}"/>
    <cellStyle name="Comma 2 58 5 3" xfId="45365" xr:uid="{68323CFE-1D1B-4334-855F-91791F081450}"/>
    <cellStyle name="Comma 2 58 6" xfId="18246" xr:uid="{165D0A65-14A3-4F42-B098-37576BF0E792}"/>
    <cellStyle name="Comma 2 58 6 2" xfId="27099" xr:uid="{30DC2BDF-D09F-41AB-8593-6E7527A4B135}"/>
    <cellStyle name="Comma 2 58 6 2 2" xfId="55776" xr:uid="{067A45AA-AE80-4546-9611-BBA2E2CDA35F}"/>
    <cellStyle name="Comma 2 58 6 3" xfId="46924" xr:uid="{FC12942A-21DD-443F-981D-0281491AA72D}"/>
    <cellStyle name="Comma 2 58 7" xfId="10987" xr:uid="{5B245891-7A16-4E5C-842C-BE73771F2F62}"/>
    <cellStyle name="Comma 2 58 7 2" xfId="28692" xr:uid="{8E7247BD-0671-4DB8-88C3-AB0834913F30}"/>
    <cellStyle name="Comma 2 58 7 2 2" xfId="57369" xr:uid="{C530BBCC-D699-4F08-A0ED-9810E701D669}"/>
    <cellStyle name="Comma 2 58 7 3" xfId="39665" xr:uid="{ED3732DB-3DB5-4B14-B64C-4B1E137EF84C}"/>
    <cellStyle name="Comma 2 58 8" xfId="19840" xr:uid="{5078E631-4637-4AE2-A536-50495093DE01}"/>
    <cellStyle name="Comma 2 58 8 2" xfId="48517" xr:uid="{08BEAC17-B5D6-40C2-AADC-6756455CFDD5}"/>
    <cellStyle name="Comma 2 58 9" xfId="33960" xr:uid="{8231A320-464B-40EC-957E-8C3E1FCF6E71}"/>
    <cellStyle name="Comma 2 59" xfId="5297" xr:uid="{8B432295-D6B8-4FF3-AFBE-F06D456E58CE}"/>
    <cellStyle name="Comma 2 59 2" xfId="6648" xr:uid="{4FABB86C-12BD-40EE-93F2-4982215E7345}"/>
    <cellStyle name="Comma 2 59 2 2" xfId="12360" xr:uid="{587D7799-0EB5-44B5-AD8E-7D1AF290C4D6}"/>
    <cellStyle name="Comma 2 59 2 2 2" xfId="41038" xr:uid="{0CE6C971-BCB9-4ABF-917C-99B820DA6868}"/>
    <cellStyle name="Comma 2 59 2 3" xfId="21213" xr:uid="{A2C04E19-11B5-472E-9DCF-88EA30F3A931}"/>
    <cellStyle name="Comma 2 59 2 3 2" xfId="49890" xr:uid="{7767C476-3765-4B59-93EA-81B51E3434D3}"/>
    <cellStyle name="Comma 2 59 2 4" xfId="35333" xr:uid="{BB0FF14C-5DB3-4EDE-8376-1DECAE5A2ED1}"/>
    <cellStyle name="Comma 2 59 3" xfId="8065" xr:uid="{D87C5E8E-CF5F-4200-B63F-A0476B92DA12}"/>
    <cellStyle name="Comma 2 59 3 2" xfId="13777" xr:uid="{189EE224-4010-4EC6-BEE6-9407D6542D7E}"/>
    <cellStyle name="Comma 2 59 3 2 2" xfId="42455" xr:uid="{584D30C8-9968-4097-8214-55B35788EC47}"/>
    <cellStyle name="Comma 2 59 3 3" xfId="22630" xr:uid="{6A5D0F24-B98E-4D4F-9D68-311BCB13953A}"/>
    <cellStyle name="Comma 2 59 3 3 2" xfId="51307" xr:uid="{AC3032DC-7F78-4F5D-910F-08CF3FD597A3}"/>
    <cellStyle name="Comma 2 59 3 4" xfId="36750" xr:uid="{F0CBE561-F188-4FB1-B693-1F724935EF14}"/>
    <cellStyle name="Comma 2 59 4" xfId="9482" xr:uid="{243A0492-6D15-4A2B-A428-FDC4C265F51C}"/>
    <cellStyle name="Comma 2 59 4 2" xfId="15194" xr:uid="{FD1E9230-BE81-4B51-B9A9-72E8216D8C5D}"/>
    <cellStyle name="Comma 2 59 4 2 2" xfId="43872" xr:uid="{FD7D911C-F2C8-49EC-AFBB-8A2AEE388C3F}"/>
    <cellStyle name="Comma 2 59 4 3" xfId="24047" xr:uid="{B61E988A-DBA3-45B3-B285-5E68BD09DD2C}"/>
    <cellStyle name="Comma 2 59 4 3 2" xfId="52724" xr:uid="{A1ECD35B-75D9-4023-866C-402665CC5175}"/>
    <cellStyle name="Comma 2 59 4 4" xfId="38167" xr:uid="{47F2E464-12CB-4D74-A45C-00BD0E64D797}"/>
    <cellStyle name="Comma 2 59 5" xfId="16709" xr:uid="{B0754B87-EA2A-4A8F-BF7E-068F57A2C104}"/>
    <cellStyle name="Comma 2 59 5 2" xfId="25562" xr:uid="{72B4F62A-047A-4978-984D-4AA02CBD3280}"/>
    <cellStyle name="Comma 2 59 5 2 2" xfId="54239" xr:uid="{C4F5CC11-0FD8-41F1-B21B-030BC178C042}"/>
    <cellStyle name="Comma 2 59 5 3" xfId="45387" xr:uid="{98FD5836-AF6F-440C-A387-440703F8ED34}"/>
    <cellStyle name="Comma 2 59 6" xfId="18268" xr:uid="{E4A212D7-82BD-4687-855D-0D7574D5097B}"/>
    <cellStyle name="Comma 2 59 6 2" xfId="27121" xr:uid="{903A53E4-67FB-4453-BCF5-58B721EB3D72}"/>
    <cellStyle name="Comma 2 59 6 2 2" xfId="55798" xr:uid="{814DD1B4-820B-43E9-8838-8219E1DF8F9B}"/>
    <cellStyle name="Comma 2 59 6 3" xfId="46946" xr:uid="{B0DAB7C1-81B6-4EAB-B7C3-567F6DD5A4B6}"/>
    <cellStyle name="Comma 2 59 7" xfId="11009" xr:uid="{8B6A3A9C-338E-4A31-A8D1-A0B87BFD8862}"/>
    <cellStyle name="Comma 2 59 7 2" xfId="28714" xr:uid="{F381F174-5A37-4EF2-9247-CAA83520492B}"/>
    <cellStyle name="Comma 2 59 7 2 2" xfId="57391" xr:uid="{F126BF6A-3F3F-4CF9-9FBE-B48119653DDD}"/>
    <cellStyle name="Comma 2 59 7 3" xfId="39687" xr:uid="{FFB37161-AB86-44C8-A6B8-3F3446753778}"/>
    <cellStyle name="Comma 2 59 8" xfId="19862" xr:uid="{45217DAD-5ECB-474A-9038-CA71A3CE1CA7}"/>
    <cellStyle name="Comma 2 59 8 2" xfId="48539" xr:uid="{07515F58-3C7F-4686-85D0-B50C90D77351}"/>
    <cellStyle name="Comma 2 59 9" xfId="33982" xr:uid="{46C773CB-CCF0-49A6-9EDE-B46709B74067}"/>
    <cellStyle name="Comma 2 6" xfId="303" xr:uid="{78663749-87F7-4DE2-8162-7FDF80240251}"/>
    <cellStyle name="Comma 2 6 10" xfId="4131" xr:uid="{B5745AA4-44B2-4E4C-99F2-6564DE61B8E0}"/>
    <cellStyle name="Comma 2 6 10 2" xfId="32816" xr:uid="{174FB500-6C8D-4D73-B67B-30C7C69C5121}"/>
    <cellStyle name="Comma 2 6 11" xfId="9843" xr:uid="{8300D9FE-A875-46C5-8AFF-EF83204ECF5C}"/>
    <cellStyle name="Comma 2 6 11 2" xfId="38521" xr:uid="{3B23629D-2C7F-47C4-B49A-7001ED2A07CE}"/>
    <cellStyle name="Comma 2 6 12" xfId="18696" xr:uid="{C8DFDC41-E199-4254-80F2-0C7E6F0CBE20}"/>
    <cellStyle name="Comma 2 6 12 2" xfId="47373" xr:uid="{0DC0C155-A72A-49EE-8965-9D7FFCC0A08F}"/>
    <cellStyle name="Comma 2 6 13" xfId="29217" xr:uid="{45C7CE8E-AE99-4F9E-ABE7-E121A9E38D27}"/>
    <cellStyle name="Comma 2 6 2" xfId="510" xr:uid="{51B2C7AD-9228-486C-891D-3068AF87E23F}"/>
    <cellStyle name="Comma 2 6 2 2" xfId="2464" xr:uid="{3B36F826-49C0-47C4-8400-56745DC82503}"/>
    <cellStyle name="Comma 2 6 2 2 2" xfId="31204" xr:uid="{8F4F3AB6-7FA6-4B4B-BDB6-CB03C60468FC}"/>
    <cellStyle name="Comma 2 6 2 3" xfId="5482" xr:uid="{CAF9D25B-83B9-4CC4-BECA-358F73A3A99F}"/>
    <cellStyle name="Comma 2 6 2 3 2" xfId="34167" xr:uid="{268E14DD-57A0-4ED5-BE39-0AE057A2865A}"/>
    <cellStyle name="Comma 2 6 2 4" xfId="11194" xr:uid="{A01797C9-7904-402B-BC84-AAD0B68042E6}"/>
    <cellStyle name="Comma 2 6 2 4 2" xfId="39872" xr:uid="{4BFC9E6D-EDEA-4B81-BF3E-D0B390D36E64}"/>
    <cellStyle name="Comma 2 6 2 5" xfId="20047" xr:uid="{71E43073-14EE-4881-8FDD-BD8B594CE0CE}"/>
    <cellStyle name="Comma 2 6 2 5 2" xfId="48724" xr:uid="{42C3B051-818B-4E45-BEA6-B53E550A3F70}"/>
    <cellStyle name="Comma 2 6 2 6" xfId="29411" xr:uid="{C01F095A-7AE2-4309-8CE3-3DD1C8739953}"/>
    <cellStyle name="Comma 2 6 3" xfId="629" xr:uid="{F51742C6-961B-46ED-98D7-60AB0B23AC7E}"/>
    <cellStyle name="Comma 2 6 3 2" xfId="2583" xr:uid="{3FF14A73-627C-4CD8-9EEC-FE54B2DFB1C6}"/>
    <cellStyle name="Comma 2 6 3 2 2" xfId="31323" xr:uid="{CE7DD71E-5452-4AC9-ADED-3061F7D66F6F}"/>
    <cellStyle name="Comma 2 6 3 3" xfId="6899" xr:uid="{530E3177-99EC-46C5-B78F-F842E6F48BFE}"/>
    <cellStyle name="Comma 2 6 3 3 2" xfId="35584" xr:uid="{78F1B3C5-4BD1-4BA9-B5EE-5642E5E8A27F}"/>
    <cellStyle name="Comma 2 6 3 4" xfId="12611" xr:uid="{5EACC07A-D32F-4611-BEC8-17C069C76AF8}"/>
    <cellStyle name="Comma 2 6 3 4 2" xfId="41289" xr:uid="{541BC934-FEA6-498A-A0B3-7BB18A8D33C1}"/>
    <cellStyle name="Comma 2 6 3 5" xfId="21464" xr:uid="{36F863DB-0E01-4616-A412-DC28175E7C68}"/>
    <cellStyle name="Comma 2 6 3 5 2" xfId="50141" xr:uid="{77B8E9BB-FDEE-4FDE-93CA-96B23D3AC2CF}"/>
    <cellStyle name="Comma 2 6 3 6" xfId="29530" xr:uid="{8E26F798-3138-4139-82FC-F41D9EEBB1B6}"/>
    <cellStyle name="Comma 2 6 4" xfId="770" xr:uid="{4D541D14-EA41-44FB-BF33-800FFBECFA69}"/>
    <cellStyle name="Comma 2 6 4 2" xfId="2724" xr:uid="{9CDC1CB6-97F8-4160-A25A-B9546DB0176B}"/>
    <cellStyle name="Comma 2 6 4 2 2" xfId="31464" xr:uid="{98336C19-08D6-48E5-993B-52D686B25594}"/>
    <cellStyle name="Comma 2 6 4 3" xfId="8316" xr:uid="{694538DD-25F6-4498-9518-474C372E6479}"/>
    <cellStyle name="Comma 2 6 4 3 2" xfId="37001" xr:uid="{3ACF2B24-5D94-4408-A6E6-F0B90A2CE336}"/>
    <cellStyle name="Comma 2 6 4 4" xfId="14028" xr:uid="{D5B3BC61-778F-49ED-B222-88F062A5A708}"/>
    <cellStyle name="Comma 2 6 4 4 2" xfId="42706" xr:uid="{4832EE20-43D2-442D-B117-83C4492FF6D1}"/>
    <cellStyle name="Comma 2 6 4 5" xfId="22881" xr:uid="{DB1FDB1B-6097-4A73-AACB-9901BC7EABE2}"/>
    <cellStyle name="Comma 2 6 4 5 2" xfId="51558" xr:uid="{1525ACAD-38DB-4297-8497-3CE77492791A}"/>
    <cellStyle name="Comma 2 6 4 6" xfId="29671" xr:uid="{FDBCB463-7859-427A-8EE9-603AB7C778BF}"/>
    <cellStyle name="Comma 2 6 5" xfId="1043" xr:uid="{C1D4C807-D693-49B0-8B15-DBF26AC4303B}"/>
    <cellStyle name="Comma 2 6 5 2" xfId="2997" xr:uid="{12E877B4-5C63-4208-BBA0-1A9654A10796}"/>
    <cellStyle name="Comma 2 6 5 2 2" xfId="31737" xr:uid="{81B53507-2071-4FAD-BC6E-F3ADECDFD385}"/>
    <cellStyle name="Comma 2 6 5 3" xfId="15543" xr:uid="{65D8719F-B00B-418A-8595-96196AD30334}"/>
    <cellStyle name="Comma 2 6 5 3 2" xfId="44221" xr:uid="{6FCBE2B5-F844-4E0B-8B61-747FFABE10E1}"/>
    <cellStyle name="Comma 2 6 5 4" xfId="24396" xr:uid="{E97E5C74-3F87-42EF-8815-F3B5C59ADB56}"/>
    <cellStyle name="Comma 2 6 5 4 2" xfId="53073" xr:uid="{F3E2A688-49EA-43BD-A3E5-40FE35824BD7}"/>
    <cellStyle name="Comma 2 6 5 5" xfId="29944" xr:uid="{74E15C04-C366-44AD-B27F-08047FB31881}"/>
    <cellStyle name="Comma 2 6 6" xfId="1338" xr:uid="{78389A18-016A-46E0-A83A-CA1F5004504D}"/>
    <cellStyle name="Comma 2 6 6 2" xfId="3292" xr:uid="{2D9F0ED4-B7E2-4473-A5A8-1BF1436EE3BC}"/>
    <cellStyle name="Comma 2 6 6 2 2" xfId="32032" xr:uid="{4455077D-0B01-4FA2-9F2E-5BA2599064BF}"/>
    <cellStyle name="Comma 2 6 6 3" xfId="17102" xr:uid="{90CF3CC5-3B05-4B78-BF88-4069E2DFFD01}"/>
    <cellStyle name="Comma 2 6 6 3 2" xfId="45780" xr:uid="{E365D1B3-212B-48BF-A64B-89189ECCF9D6}"/>
    <cellStyle name="Comma 2 6 6 4" xfId="25955" xr:uid="{1844F19C-D9CF-49C1-AF16-B36AB15C75CE}"/>
    <cellStyle name="Comma 2 6 6 4 2" xfId="54632" xr:uid="{6446A3C3-82A3-4F3A-87C4-07A4ACB2EDF7}"/>
    <cellStyle name="Comma 2 6 6 5" xfId="30239" xr:uid="{EC4913A3-A0E2-4F1F-94C2-363D624B6165}"/>
    <cellStyle name="Comma 2 6 7" xfId="1677" xr:uid="{3D68AA5E-9D8F-452E-9599-738C52D8EC11}"/>
    <cellStyle name="Comma 2 6 7 2" xfId="3631" xr:uid="{7564C4F3-01C7-406D-B1BC-8E717AAC5BD2}"/>
    <cellStyle name="Comma 2 6 7 2 2" xfId="32371" xr:uid="{3F0B88C1-C16A-46E7-8D93-83CE140196D3}"/>
    <cellStyle name="Comma 2 6 7 3" xfId="27548" xr:uid="{DE843C02-D81F-4455-8637-056A512361C7}"/>
    <cellStyle name="Comma 2 6 7 3 2" xfId="56225" xr:uid="{BDFDE247-5C13-4D0E-9B22-C55404D41586}"/>
    <cellStyle name="Comma 2 6 7 4" xfId="30578" xr:uid="{C77A6879-2EA8-4F05-A94F-8D2D927B3DD5}"/>
    <cellStyle name="Comma 2 6 8" xfId="2071" xr:uid="{6CF2E0F4-DFED-4526-B91C-803BAC8959BB}"/>
    <cellStyle name="Comma 2 6 9" xfId="2270" xr:uid="{5582C3B3-4082-4162-AFE8-5A42334997D8}"/>
    <cellStyle name="Comma 2 6 9 2" xfId="31010" xr:uid="{CD4F1F3E-6918-42C6-98F6-DA03471140BC}"/>
    <cellStyle name="Comma 2 60" xfId="5319" xr:uid="{31199507-4372-45AF-8F06-C926A462063F}"/>
    <cellStyle name="Comma 2 60 2" xfId="6670" xr:uid="{3309A3C7-0F4F-4293-A62C-4C4179D9B169}"/>
    <cellStyle name="Comma 2 60 2 2" xfId="12382" xr:uid="{A3B99464-1B01-462B-9946-19968C995455}"/>
    <cellStyle name="Comma 2 60 2 2 2" xfId="41060" xr:uid="{02538DD9-32A3-48B3-9BF1-A241021F893E}"/>
    <cellStyle name="Comma 2 60 2 3" xfId="21235" xr:uid="{CBC6D98B-B965-45F8-83C8-9F955FB47CE7}"/>
    <cellStyle name="Comma 2 60 2 3 2" xfId="49912" xr:uid="{016D74D5-96D5-443C-97CF-C18B1957D83E}"/>
    <cellStyle name="Comma 2 60 2 4" xfId="35355" xr:uid="{E4B9D79B-8068-4585-91A8-D66EFA00598C}"/>
    <cellStyle name="Comma 2 60 3" xfId="8087" xr:uid="{D5454824-17FB-44A2-9DA0-38634DCE0BC6}"/>
    <cellStyle name="Comma 2 60 3 2" xfId="13799" xr:uid="{567950A2-BBCD-403D-AF35-E60E76310D73}"/>
    <cellStyle name="Comma 2 60 3 2 2" xfId="42477" xr:uid="{C042C0AB-FA03-4674-B0FE-F3894CEEC530}"/>
    <cellStyle name="Comma 2 60 3 3" xfId="22652" xr:uid="{25531505-A374-4AF3-9F15-850F4D837A15}"/>
    <cellStyle name="Comma 2 60 3 3 2" xfId="51329" xr:uid="{5902C40E-1999-4A3E-BD74-1738F3E218F7}"/>
    <cellStyle name="Comma 2 60 3 4" xfId="36772" xr:uid="{1FE513A2-26E0-4803-9DD2-06E75230FD33}"/>
    <cellStyle name="Comma 2 60 4" xfId="9504" xr:uid="{EFC95482-3759-46D8-B438-AB935BC43A3D}"/>
    <cellStyle name="Comma 2 60 4 2" xfId="15216" xr:uid="{144DD495-EC98-4820-9141-4178B6762A15}"/>
    <cellStyle name="Comma 2 60 4 2 2" xfId="43894" xr:uid="{6AEBE4B1-9A04-40F0-8AB3-9556F908FDCE}"/>
    <cellStyle name="Comma 2 60 4 3" xfId="24069" xr:uid="{6354642B-5B87-4199-9F3B-D1F6AEB0FFBB}"/>
    <cellStyle name="Comma 2 60 4 3 2" xfId="52746" xr:uid="{A20AD77F-5717-440E-9DC8-427135D783AB}"/>
    <cellStyle name="Comma 2 60 4 4" xfId="38189" xr:uid="{C07647E0-AA64-4C7E-807C-51CDBD3A3FCC}"/>
    <cellStyle name="Comma 2 60 5" xfId="16731" xr:uid="{934EA1D8-3DA8-4E0C-BA14-148CE5E26EB1}"/>
    <cellStyle name="Comma 2 60 5 2" xfId="25584" xr:uid="{5FDAB23A-B0BA-4BD7-87B1-ED758D82933D}"/>
    <cellStyle name="Comma 2 60 5 2 2" xfId="54261" xr:uid="{AF66F9C5-DE57-43D8-BD53-AEBE86E2CE34}"/>
    <cellStyle name="Comma 2 60 5 3" xfId="45409" xr:uid="{3DB9EE7E-3856-4FEF-ACE8-8CFE40E7FE96}"/>
    <cellStyle name="Comma 2 60 6" xfId="18290" xr:uid="{4058C92D-93AE-41F4-847C-E9F3E0637461}"/>
    <cellStyle name="Comma 2 60 6 2" xfId="27143" xr:uid="{A5B75768-9B1A-402C-BED1-F6082CAC457C}"/>
    <cellStyle name="Comma 2 60 6 2 2" xfId="55820" xr:uid="{CB05FF0E-6E83-4774-B94A-FAECB4B2CCFE}"/>
    <cellStyle name="Comma 2 60 6 3" xfId="46968" xr:uid="{954F9A10-38C9-4272-BC2E-11ADCE363F68}"/>
    <cellStyle name="Comma 2 60 7" xfId="11031" xr:uid="{9A00A484-8BC5-4152-90C6-0F2465E8CEDE}"/>
    <cellStyle name="Comma 2 60 7 2" xfId="28736" xr:uid="{9F4F37A4-949B-4B22-8452-6E26D916CB69}"/>
    <cellStyle name="Comma 2 60 7 2 2" xfId="57413" xr:uid="{1A0DBD86-0F6D-45BA-B62A-C8CF6FAB8C16}"/>
    <cellStyle name="Comma 2 60 7 3" xfId="39709" xr:uid="{850DD93E-33F4-4329-8994-F296CBD500F3}"/>
    <cellStyle name="Comma 2 60 8" xfId="19884" xr:uid="{952BC8CA-DD2F-494B-B66D-56A386E8F031}"/>
    <cellStyle name="Comma 2 60 8 2" xfId="48561" xr:uid="{A6D0D544-0AF4-4BE3-9099-8E853D4A7982}"/>
    <cellStyle name="Comma 2 60 9" xfId="34004" xr:uid="{4D31AD1A-5F0E-40C5-83B0-276BA46EFAE5}"/>
    <cellStyle name="Comma 2 61" xfId="5341" xr:uid="{205DEA24-16F7-4B02-84D8-CF81025FDDF4}"/>
    <cellStyle name="Comma 2 61 2" xfId="6692" xr:uid="{9B56AECE-A3C2-4B86-A944-E14F2501375B}"/>
    <cellStyle name="Comma 2 61 2 2" xfId="12404" xr:uid="{A0AB11E2-9F36-49B7-A083-A242DF503DE0}"/>
    <cellStyle name="Comma 2 61 2 2 2" xfId="41082" xr:uid="{C0395C1C-37F5-4F7B-B962-1EFC438BBFAD}"/>
    <cellStyle name="Comma 2 61 2 3" xfId="21257" xr:uid="{D9920742-4856-41EE-9BCD-48CCA9097845}"/>
    <cellStyle name="Comma 2 61 2 3 2" xfId="49934" xr:uid="{2F75128B-BD1D-47EF-AD92-DA075335DA4B}"/>
    <cellStyle name="Comma 2 61 2 4" xfId="35377" xr:uid="{573942F2-B890-45F7-8039-EF869EC14F3F}"/>
    <cellStyle name="Comma 2 61 3" xfId="8109" xr:uid="{C3F267BC-ACB0-4825-B780-4ACAC150CE51}"/>
    <cellStyle name="Comma 2 61 3 2" xfId="13821" xr:uid="{467AD561-8DAF-4349-83D9-1AEE3D96FD68}"/>
    <cellStyle name="Comma 2 61 3 2 2" xfId="42499" xr:uid="{11BB72AA-90E6-4AC3-B65E-2760BDF23581}"/>
    <cellStyle name="Comma 2 61 3 3" xfId="22674" xr:uid="{1105216F-ADED-4EF6-8F3B-640D0E90D52E}"/>
    <cellStyle name="Comma 2 61 3 3 2" xfId="51351" xr:uid="{F500C15C-6B29-4CDA-80BF-65D028840850}"/>
    <cellStyle name="Comma 2 61 3 4" xfId="36794" xr:uid="{A0CD79FE-8E67-4CD2-8BA9-53D417CC7E92}"/>
    <cellStyle name="Comma 2 61 4" xfId="9526" xr:uid="{F5320AE5-F871-4D2E-971D-BF2861232A8A}"/>
    <cellStyle name="Comma 2 61 4 2" xfId="15238" xr:uid="{BF1A7EC8-DF94-4511-AC70-B233D45935EA}"/>
    <cellStyle name="Comma 2 61 4 2 2" xfId="43916" xr:uid="{6C12197F-49E2-4520-A956-EFE17289CF5B}"/>
    <cellStyle name="Comma 2 61 4 3" xfId="24091" xr:uid="{BE00E0C5-6C3C-4331-BD37-521F6217DC85}"/>
    <cellStyle name="Comma 2 61 4 3 2" xfId="52768" xr:uid="{501DF9E9-03CB-4DE0-B6D6-0CA20E4346A6}"/>
    <cellStyle name="Comma 2 61 4 4" xfId="38211" xr:uid="{E43CE9F6-083B-45A6-98B4-F3664B8FC7C4}"/>
    <cellStyle name="Comma 2 61 5" xfId="16753" xr:uid="{C88FA73E-6D3B-4DA2-8BC0-E0316BF7B4B0}"/>
    <cellStyle name="Comma 2 61 5 2" xfId="25606" xr:uid="{055E773D-EB1C-4354-95E1-0B0EF65756C1}"/>
    <cellStyle name="Comma 2 61 5 2 2" xfId="54283" xr:uid="{442403DB-E0EE-496E-87BB-15C4E2C83510}"/>
    <cellStyle name="Comma 2 61 5 3" xfId="45431" xr:uid="{B6FC94E1-E861-42C7-B077-315D1002DE16}"/>
    <cellStyle name="Comma 2 61 6" xfId="18312" xr:uid="{E5E11E84-694B-4E0D-8532-C8AE8EA6C9E0}"/>
    <cellStyle name="Comma 2 61 6 2" xfId="27165" xr:uid="{D2A2F4F8-743B-4759-8231-177587FD9BC0}"/>
    <cellStyle name="Comma 2 61 6 2 2" xfId="55842" xr:uid="{0D1E7FC1-B82E-4C31-869C-92B59CF8571C}"/>
    <cellStyle name="Comma 2 61 6 3" xfId="46990" xr:uid="{48C559DD-8627-4C02-ACEE-9C958181B177}"/>
    <cellStyle name="Comma 2 61 7" xfId="11053" xr:uid="{9783EA3C-BFD2-4FC0-9DA2-B8D85D23AC11}"/>
    <cellStyle name="Comma 2 61 7 2" xfId="28758" xr:uid="{F085FC89-10FC-4749-A2C2-6D6E6FF9221B}"/>
    <cellStyle name="Comma 2 61 7 2 2" xfId="57435" xr:uid="{3180650E-6F3C-4EE1-BC16-9DCC24D8FC4B}"/>
    <cellStyle name="Comma 2 61 7 3" xfId="39731" xr:uid="{68CCD14C-70E3-4F58-BD07-50FFCD749E5A}"/>
    <cellStyle name="Comma 2 61 8" xfId="19906" xr:uid="{D584D0F8-EDC2-47C8-9AA9-A2B49F35B11B}"/>
    <cellStyle name="Comma 2 61 8 2" xfId="48583" xr:uid="{78F5FE86-0045-4EEA-ACE7-6240CB3AB8FF}"/>
    <cellStyle name="Comma 2 61 9" xfId="34026" xr:uid="{EFAA2917-DD8C-4AA6-8DCB-08C158E4AC42}"/>
    <cellStyle name="Comma 2 62" xfId="5363" xr:uid="{6801FAE2-B909-4B8D-BC1A-AD8CAE7946D1}"/>
    <cellStyle name="Comma 2 62 2" xfId="6714" xr:uid="{FF95BD34-5555-4FAE-983E-4767D3A01413}"/>
    <cellStyle name="Comma 2 62 2 2" xfId="12426" xr:uid="{EE324F4E-7507-4C6D-9D8F-1847BA7354EC}"/>
    <cellStyle name="Comma 2 62 2 2 2" xfId="41104" xr:uid="{B55942B5-90C1-4938-B074-B68FF814183D}"/>
    <cellStyle name="Comma 2 62 2 3" xfId="21279" xr:uid="{E2785EFB-3CCB-42DB-AD04-21B3A86488D5}"/>
    <cellStyle name="Comma 2 62 2 3 2" xfId="49956" xr:uid="{8A375D75-1049-467C-BDE8-06513B70054A}"/>
    <cellStyle name="Comma 2 62 2 4" xfId="35399" xr:uid="{6330573D-AC64-495A-98CE-7C0084BB4416}"/>
    <cellStyle name="Comma 2 62 3" xfId="8131" xr:uid="{32D35A7B-5EDC-47A4-B4D3-C9316D7A3F4E}"/>
    <cellStyle name="Comma 2 62 3 2" xfId="13843" xr:uid="{0F147CE0-D402-4D5F-86FA-02C635D24030}"/>
    <cellStyle name="Comma 2 62 3 2 2" xfId="42521" xr:uid="{7D0A29CF-D2D1-4B7D-AFED-502D93971159}"/>
    <cellStyle name="Comma 2 62 3 3" xfId="22696" xr:uid="{732DADAE-8908-4354-8AFF-BD67BAE2CF92}"/>
    <cellStyle name="Comma 2 62 3 3 2" xfId="51373" xr:uid="{D95CC04C-D3D1-4069-94E5-CA74281A0D85}"/>
    <cellStyle name="Comma 2 62 3 4" xfId="36816" xr:uid="{C0C39D88-582A-457E-8BBD-A3A0EF92EA4A}"/>
    <cellStyle name="Comma 2 62 4" xfId="9548" xr:uid="{785D49F0-30A9-4373-AFA8-0F071FD3CF0C}"/>
    <cellStyle name="Comma 2 62 4 2" xfId="15260" xr:uid="{2570619B-BF0D-4AB5-92B2-DD07EAA19062}"/>
    <cellStyle name="Comma 2 62 4 2 2" xfId="43938" xr:uid="{7EA0B4E9-9AE0-4180-BF88-89241E584726}"/>
    <cellStyle name="Comma 2 62 4 3" xfId="24113" xr:uid="{6D89725D-4C59-4625-9DF0-F7DFF1BF5ABA}"/>
    <cellStyle name="Comma 2 62 4 3 2" xfId="52790" xr:uid="{10D6B582-CEDF-4343-9348-D486868B4AB3}"/>
    <cellStyle name="Comma 2 62 4 4" xfId="38233" xr:uid="{E8F50772-69DC-4B93-BA89-3CBEC434523A}"/>
    <cellStyle name="Comma 2 62 5" xfId="16775" xr:uid="{D1CAE9AE-42CA-442F-85C6-6B55F23E7DD1}"/>
    <cellStyle name="Comma 2 62 5 2" xfId="25628" xr:uid="{E0D40945-BBB1-44E3-828A-348E721FEA50}"/>
    <cellStyle name="Comma 2 62 5 2 2" xfId="54305" xr:uid="{9F16487E-2CD4-461C-B588-8874CB0CFF0A}"/>
    <cellStyle name="Comma 2 62 5 3" xfId="45453" xr:uid="{FD4D329C-B341-440E-8002-23BE36875585}"/>
    <cellStyle name="Comma 2 62 6" xfId="18334" xr:uid="{40366C38-62BD-4920-A182-16831FAB3757}"/>
    <cellStyle name="Comma 2 62 6 2" xfId="27187" xr:uid="{B222F429-C7E6-4D44-B06A-2C8AC614B72F}"/>
    <cellStyle name="Comma 2 62 6 2 2" xfId="55864" xr:uid="{232CD244-12D0-40BA-9C80-B1BD0CCC9E28}"/>
    <cellStyle name="Comma 2 62 6 3" xfId="47012" xr:uid="{8687D71E-EB58-4C52-BB08-89198A872858}"/>
    <cellStyle name="Comma 2 62 7" xfId="11075" xr:uid="{D590DBB9-0D6B-4F3D-994C-2C92427336BE}"/>
    <cellStyle name="Comma 2 62 7 2" xfId="28780" xr:uid="{B2FDF80E-E63C-43E1-A3DD-70A45C82CBDB}"/>
    <cellStyle name="Comma 2 62 7 2 2" xfId="57457" xr:uid="{C6C6AB08-F143-4E1D-9D8F-A8FEFE04BEB9}"/>
    <cellStyle name="Comma 2 62 7 3" xfId="39753" xr:uid="{A6AB7E30-CFDA-4202-9917-AD31F5DBFD17}"/>
    <cellStyle name="Comma 2 62 8" xfId="19928" xr:uid="{B3BC85C9-1E74-4D62-8403-91D54C211AA1}"/>
    <cellStyle name="Comma 2 62 8 2" xfId="48605" xr:uid="{AF57D5D8-3F3F-4DC7-B5DA-9D189DE1F46E}"/>
    <cellStyle name="Comma 2 62 9" xfId="34048" xr:uid="{2ABEC6A2-9DD8-479B-9B63-C1D5A107DB07}"/>
    <cellStyle name="Comma 2 63" xfId="6736" xr:uid="{81649DFB-B17E-4A4B-B4FF-118E17AFD764}"/>
    <cellStyle name="Comma 2 63 2" xfId="8153" xr:uid="{55B0FE37-ECEC-497A-BB54-068D246145F8}"/>
    <cellStyle name="Comma 2 63 2 2" xfId="13865" xr:uid="{7855B6F1-1C06-433A-9B37-57CC4F493019}"/>
    <cellStyle name="Comma 2 63 2 2 2" xfId="42543" xr:uid="{6C356E22-525B-423E-B331-22DEFEE7E157}"/>
    <cellStyle name="Comma 2 63 2 3" xfId="22718" xr:uid="{404B4B10-F5BB-4BF3-8969-F4DE31C01C70}"/>
    <cellStyle name="Comma 2 63 2 3 2" xfId="51395" xr:uid="{330835E0-3176-4136-969A-14534836FE5E}"/>
    <cellStyle name="Comma 2 63 2 4" xfId="36838" xr:uid="{4CEE5DD3-2EE6-4610-900A-904DCB9CAB2A}"/>
    <cellStyle name="Comma 2 63 3" xfId="9570" xr:uid="{99C9D6A2-0684-42CD-88A7-7F40FDA4ADFD}"/>
    <cellStyle name="Comma 2 63 3 2" xfId="15282" xr:uid="{4B8348F4-E9ED-4312-97AF-89E38E8385EB}"/>
    <cellStyle name="Comma 2 63 3 2 2" xfId="43960" xr:uid="{F4BC3F76-B2E6-4855-87AD-F3A27C0CF6DE}"/>
    <cellStyle name="Comma 2 63 3 3" xfId="24135" xr:uid="{EEBD0E2C-E9F9-4A77-9440-FBA5D77F53B3}"/>
    <cellStyle name="Comma 2 63 3 3 2" xfId="52812" xr:uid="{4594C5C3-9814-4AE6-A5FB-1A5AD500DA43}"/>
    <cellStyle name="Comma 2 63 3 4" xfId="38255" xr:uid="{6F82A499-60CD-4DE5-A37A-A1B6D02D9F91}"/>
    <cellStyle name="Comma 2 63 4" xfId="16797" xr:uid="{6BBCC56C-FAD4-47E6-BD5D-03B81798C9FA}"/>
    <cellStyle name="Comma 2 63 4 2" xfId="25650" xr:uid="{47955295-511A-424E-BF5D-32F5A8827DF7}"/>
    <cellStyle name="Comma 2 63 4 2 2" xfId="54327" xr:uid="{80501632-9DF6-4812-A1F8-0E621B56529D}"/>
    <cellStyle name="Comma 2 63 4 3" xfId="45475" xr:uid="{4535251D-05AE-42FC-BB70-97CB94E1FA6A}"/>
    <cellStyle name="Comma 2 63 5" xfId="18356" xr:uid="{0059F32A-80CD-4F8F-BF38-1A2AAEFBDC1E}"/>
    <cellStyle name="Comma 2 63 5 2" xfId="27209" xr:uid="{3221D59D-2FE0-4287-B138-D23E40DD47B3}"/>
    <cellStyle name="Comma 2 63 5 2 2" xfId="55886" xr:uid="{E1E06544-22C6-40AC-9C9C-1DCA5658BA3A}"/>
    <cellStyle name="Comma 2 63 5 3" xfId="47034" xr:uid="{916779B6-E66E-4F79-A894-0836DF8B32F7}"/>
    <cellStyle name="Comma 2 63 6" xfId="12448" xr:uid="{E07F8840-F45F-462B-B116-D5A5860E9441}"/>
    <cellStyle name="Comma 2 63 6 2" xfId="28802" xr:uid="{2E470F1C-62FC-4885-85EB-68C84D13F0A6}"/>
    <cellStyle name="Comma 2 63 6 2 2" xfId="57479" xr:uid="{D75463EA-CAD6-4C1D-AF62-41FA13FD358F}"/>
    <cellStyle name="Comma 2 63 6 3" xfId="41126" xr:uid="{107F0DD7-9409-4AC5-B04E-9068AAEC18E4}"/>
    <cellStyle name="Comma 2 63 7" xfId="21301" xr:uid="{EA2F4B6C-77D5-4FDE-A9E0-4D3A0FDB070F}"/>
    <cellStyle name="Comma 2 63 7 2" xfId="49978" xr:uid="{4A1E71D9-90D8-498C-AB0B-4A4F6E98DCA0}"/>
    <cellStyle name="Comma 2 63 8" xfId="35421" xr:uid="{EF1B05CF-F7B2-4531-ADE2-FBB3E7D56D68}"/>
    <cellStyle name="Comma 2 64" xfId="6758" xr:uid="{7E15AF55-838D-4A1A-9887-61BF183DF08C}"/>
    <cellStyle name="Comma 2 64 2" xfId="8175" xr:uid="{766CC140-E1D1-497E-96F2-0A122E6B1FEB}"/>
    <cellStyle name="Comma 2 64 2 2" xfId="13887" xr:uid="{AEE352B7-27FA-4E2C-9F7C-ACB124885F52}"/>
    <cellStyle name="Comma 2 64 2 2 2" xfId="42565" xr:uid="{8748A418-9D86-43E1-B066-6879A8D64BEE}"/>
    <cellStyle name="Comma 2 64 2 3" xfId="22740" xr:uid="{20B04034-281D-4D15-8DE3-28DBECE6DC2D}"/>
    <cellStyle name="Comma 2 64 2 3 2" xfId="51417" xr:uid="{7AC0C4C4-AA71-4028-A985-C4E920C8DF41}"/>
    <cellStyle name="Comma 2 64 2 4" xfId="36860" xr:uid="{0F559DBF-AA64-411A-9F36-B53A42BF200D}"/>
    <cellStyle name="Comma 2 64 3" xfId="9592" xr:uid="{FA382FB8-4641-4038-8BC8-0A6D2CE4DD03}"/>
    <cellStyle name="Comma 2 64 3 2" xfId="15304" xr:uid="{1D192F4C-41C6-40B5-86A7-6DD6B50DCB85}"/>
    <cellStyle name="Comma 2 64 3 2 2" xfId="43982" xr:uid="{F20A2CF2-9DC9-4DF7-A343-2CC5B58CBB5C}"/>
    <cellStyle name="Comma 2 64 3 3" xfId="24157" xr:uid="{4C7E2837-8AA2-4CB9-8C9A-CB5CB1FAC826}"/>
    <cellStyle name="Comma 2 64 3 3 2" xfId="52834" xr:uid="{B95BFC50-1516-4E22-AE10-C747DA6E7BF0}"/>
    <cellStyle name="Comma 2 64 3 4" xfId="38277" xr:uid="{CB24C4DD-1D49-45CD-8551-3B591668101F}"/>
    <cellStyle name="Comma 2 64 4" xfId="16819" xr:uid="{081872E7-08DD-403A-B041-096D1E3F24A1}"/>
    <cellStyle name="Comma 2 64 4 2" xfId="25672" xr:uid="{26129C63-7853-49C9-AAD5-72E132624E0E}"/>
    <cellStyle name="Comma 2 64 4 2 2" xfId="54349" xr:uid="{AC2F7C50-AE8E-4B9F-B7F9-1A4BBFCC7754}"/>
    <cellStyle name="Comma 2 64 4 3" xfId="45497" xr:uid="{C063C141-B43C-46C2-A4AE-7B67D945680A}"/>
    <cellStyle name="Comma 2 64 5" xfId="18378" xr:uid="{D2A7AACA-87A3-41AC-B543-F025EE321213}"/>
    <cellStyle name="Comma 2 64 5 2" xfId="27231" xr:uid="{F132E6BF-B862-4BF3-83AE-CA58C73FB9F1}"/>
    <cellStyle name="Comma 2 64 5 2 2" xfId="55908" xr:uid="{5C3FC7D9-CE9A-4B61-AF19-AD6BE5434A24}"/>
    <cellStyle name="Comma 2 64 5 3" xfId="47056" xr:uid="{C4975B05-F41A-4542-AC3F-5F9FA7E16226}"/>
    <cellStyle name="Comma 2 64 6" xfId="12470" xr:uid="{5403DBB6-7249-45AC-86B2-95DC40A68FD5}"/>
    <cellStyle name="Comma 2 64 6 2" xfId="28824" xr:uid="{C9C29471-135A-4B80-B235-3C37A9939DBB}"/>
    <cellStyle name="Comma 2 64 6 2 2" xfId="57501" xr:uid="{1775753B-924F-4969-A151-D5C1BB9F97DA}"/>
    <cellStyle name="Comma 2 64 6 3" xfId="41148" xr:uid="{8A1A0C0A-A4E1-46B3-871F-24BF43AD5896}"/>
    <cellStyle name="Comma 2 64 7" xfId="21323" xr:uid="{12B3A592-3662-4A78-8673-6CA1B081C515}"/>
    <cellStyle name="Comma 2 64 7 2" xfId="50000" xr:uid="{B6273F91-F8C6-430C-AD0B-B7B80C68FC97}"/>
    <cellStyle name="Comma 2 64 8" xfId="35443" xr:uid="{AB4A67CA-B730-4F9E-BE2F-A7A77B69A14A}"/>
    <cellStyle name="Comma 2 65" xfId="6780" xr:uid="{052C1D3C-A64A-430E-9AE5-5490A39ADB60}"/>
    <cellStyle name="Comma 2 65 2" xfId="8197" xr:uid="{0CC272FF-1E36-450B-B0A2-F7DDBB40FF0B}"/>
    <cellStyle name="Comma 2 65 2 2" xfId="13909" xr:uid="{19563216-E2C4-498E-AA8E-E5A3ECEA7402}"/>
    <cellStyle name="Comma 2 65 2 2 2" xfId="42587" xr:uid="{AEB56DBF-0805-4B63-8D63-1B97BC070C2B}"/>
    <cellStyle name="Comma 2 65 2 3" xfId="22762" xr:uid="{6D55C833-ABE5-45E5-A83C-A21072BF6C1C}"/>
    <cellStyle name="Comma 2 65 2 3 2" xfId="51439" xr:uid="{0CCBEAA2-2EC9-45F6-95F1-3C632D483F6A}"/>
    <cellStyle name="Comma 2 65 2 4" xfId="36882" xr:uid="{C2039EA5-D832-4A19-A9FA-4DBD04EC0DAD}"/>
    <cellStyle name="Comma 2 65 3" xfId="9614" xr:uid="{202DA954-EED6-473C-96CD-660A803F5F72}"/>
    <cellStyle name="Comma 2 65 3 2" xfId="15326" xr:uid="{2C19E838-F1FE-4899-9004-BF6BA52EB8A8}"/>
    <cellStyle name="Comma 2 65 3 2 2" xfId="44004" xr:uid="{1BC6C6C7-8EBC-4469-881F-212B55CD1C69}"/>
    <cellStyle name="Comma 2 65 3 3" xfId="24179" xr:uid="{1F902C67-F67E-42CA-8E88-A205458D1890}"/>
    <cellStyle name="Comma 2 65 3 3 2" xfId="52856" xr:uid="{9D46B436-F6D7-4587-95DF-79E08AA13EC4}"/>
    <cellStyle name="Comma 2 65 3 4" xfId="38299" xr:uid="{771C22E9-BA6E-46D3-9648-339B381B2C91}"/>
    <cellStyle name="Comma 2 65 4" xfId="16841" xr:uid="{BC62320A-4D7E-4D18-B5CF-162C6FE3131E}"/>
    <cellStyle name="Comma 2 65 4 2" xfId="25694" xr:uid="{8EB7654F-3772-4F76-9751-85CA8136810F}"/>
    <cellStyle name="Comma 2 65 4 2 2" xfId="54371" xr:uid="{1C334096-1C0B-4167-90F2-B63012127337}"/>
    <cellStyle name="Comma 2 65 4 3" xfId="45519" xr:uid="{1B1CFBC3-3F7F-41B7-89BD-0AE32FB45FDD}"/>
    <cellStyle name="Comma 2 65 5" xfId="18400" xr:uid="{2758AF04-5AED-4981-83EE-42AD8D179327}"/>
    <cellStyle name="Comma 2 65 5 2" xfId="27253" xr:uid="{B9C0E5FE-25B2-4424-9F3F-D984C10A0DC5}"/>
    <cellStyle name="Comma 2 65 5 2 2" xfId="55930" xr:uid="{7A6ED70B-1AFA-4C16-90C7-F055FDC7B0E1}"/>
    <cellStyle name="Comma 2 65 5 3" xfId="47078" xr:uid="{4D3052EF-FE88-4F83-A63B-F22CD0C96262}"/>
    <cellStyle name="Comma 2 65 6" xfId="12492" xr:uid="{3482193F-5DFA-47A7-B249-827BF459D766}"/>
    <cellStyle name="Comma 2 65 6 2" xfId="28846" xr:uid="{A80C8738-57FD-49F8-AE25-57101D28BCCF}"/>
    <cellStyle name="Comma 2 65 6 2 2" xfId="57523" xr:uid="{A1FC2C2C-5DBD-414C-84D6-30C127E5BE67}"/>
    <cellStyle name="Comma 2 65 6 3" xfId="41170" xr:uid="{FA1C5DBF-A82D-4E67-813C-C73797A88DCD}"/>
    <cellStyle name="Comma 2 65 7" xfId="21345" xr:uid="{F6DCE4E6-5829-434E-BC2C-186D42A2DD28}"/>
    <cellStyle name="Comma 2 65 7 2" xfId="50022" xr:uid="{D77B3483-A6D1-44E2-A5B8-0950A97D45F8}"/>
    <cellStyle name="Comma 2 65 8" xfId="35465" xr:uid="{B1322CA2-6B26-46C5-A5CC-B043C0B8C8DE}"/>
    <cellStyle name="Comma 2 66" xfId="5384" xr:uid="{8A5C49E8-46C0-44B3-BFD3-28B71064FB8B}"/>
    <cellStyle name="Comma 2 66 2" xfId="9636" xr:uid="{E5DB11C3-70F5-4E05-9B12-6795BB724EBF}"/>
    <cellStyle name="Comma 2 66 2 2" xfId="15348" xr:uid="{33DD3144-D22C-4C0F-B726-B27C292D36AF}"/>
    <cellStyle name="Comma 2 66 2 2 2" xfId="44026" xr:uid="{7EFA372B-4760-4C7B-8296-043D118C6D2B}"/>
    <cellStyle name="Comma 2 66 2 3" xfId="24201" xr:uid="{2CDCC0C5-4369-4B69-9B63-7D20F5DB338A}"/>
    <cellStyle name="Comma 2 66 2 3 2" xfId="52878" xr:uid="{68AE347E-673F-4575-8D03-A7E96CE1B423}"/>
    <cellStyle name="Comma 2 66 2 4" xfId="38321" xr:uid="{7B861920-3F3B-4BF6-B564-E11ABB458469}"/>
    <cellStyle name="Comma 2 66 3" xfId="16863" xr:uid="{21F71767-8C59-4606-8C96-EB3197D747E7}"/>
    <cellStyle name="Comma 2 66 3 2" xfId="25716" xr:uid="{4A55C89C-7EE8-4BCF-8FC6-0F48A20D53BF}"/>
    <cellStyle name="Comma 2 66 3 2 2" xfId="54393" xr:uid="{56BC81CA-5E33-42A0-B91C-54150AB6EC2D}"/>
    <cellStyle name="Comma 2 66 3 3" xfId="45541" xr:uid="{BD48952B-B8C7-43AE-8A0D-ADF4400F8C85}"/>
    <cellStyle name="Comma 2 66 4" xfId="18422" xr:uid="{A33523F3-D12F-4CA2-8DA2-B40309BCBF4B}"/>
    <cellStyle name="Comma 2 66 4 2" xfId="27275" xr:uid="{1A0A5086-13BF-4AF8-B8FA-F18B434538EF}"/>
    <cellStyle name="Comma 2 66 4 2 2" xfId="55952" xr:uid="{35DCA83E-96D1-41E9-B464-5A32059F7D66}"/>
    <cellStyle name="Comma 2 66 4 3" xfId="47100" xr:uid="{1BF1AF2B-E53C-424C-86DB-BFE9117ABD5A}"/>
    <cellStyle name="Comma 2 66 5" xfId="11096" xr:uid="{8990B19B-D46D-4C5B-AB1E-309274E77A0D}"/>
    <cellStyle name="Comma 2 66 5 2" xfId="28868" xr:uid="{FBF50A49-46CD-45F3-9A4C-6424716979EB}"/>
    <cellStyle name="Comma 2 66 5 2 2" xfId="57545" xr:uid="{0E24F3C8-7A16-47C0-8644-680D13C3039C}"/>
    <cellStyle name="Comma 2 66 5 3" xfId="39774" xr:uid="{8D11B625-B1A4-441E-B4E6-8261862931D1}"/>
    <cellStyle name="Comma 2 66 6" xfId="19949" xr:uid="{65BEDE75-58DF-4992-9680-8D9E51705F74}"/>
    <cellStyle name="Comma 2 66 6 2" xfId="48626" xr:uid="{1F5EAA7F-5688-4401-840B-230E457E02AC}"/>
    <cellStyle name="Comma 2 66 7" xfId="34069" xr:uid="{927C9CD0-C071-4983-8873-0AC1E11CD8BF}"/>
    <cellStyle name="Comma 2 67" xfId="6801" xr:uid="{013BB233-DAF2-4100-AD53-5CD819B75B8F}"/>
    <cellStyle name="Comma 2 67 2" xfId="9658" xr:uid="{3069E1EF-60FC-4B1F-86D9-580FD2F680A3}"/>
    <cellStyle name="Comma 2 67 2 2" xfId="15370" xr:uid="{3FE79E0B-E8C4-45AD-8EC3-A5CB3AFC6D84}"/>
    <cellStyle name="Comma 2 67 2 2 2" xfId="44048" xr:uid="{0B524990-6607-4B2A-9561-A0867D9CDFF6}"/>
    <cellStyle name="Comma 2 67 2 3" xfId="24223" xr:uid="{5E7B57AD-8F27-41FA-B2AD-F8BABBC996F7}"/>
    <cellStyle name="Comma 2 67 2 3 2" xfId="52900" xr:uid="{1DB811FC-879A-4283-827C-D71E09913B18}"/>
    <cellStyle name="Comma 2 67 2 4" xfId="38343" xr:uid="{C7E045B2-9B74-45AB-9F4C-CADC0CFE7844}"/>
    <cellStyle name="Comma 2 67 3" xfId="16885" xr:uid="{80E8664B-BE86-4B25-9D4B-624A6AB9D294}"/>
    <cellStyle name="Comma 2 67 3 2" xfId="25738" xr:uid="{938618C5-FAAD-4FB9-8059-C973D02ABA37}"/>
    <cellStyle name="Comma 2 67 3 2 2" xfId="54415" xr:uid="{356C91A5-4799-40E2-9ABE-EA5E86EE2757}"/>
    <cellStyle name="Comma 2 67 3 3" xfId="45563" xr:uid="{92146911-934B-4EC1-B477-58FA3F3B7F43}"/>
    <cellStyle name="Comma 2 67 4" xfId="18444" xr:uid="{94265CA5-BE2D-4A3A-AFA4-6FBE0AE8F9E4}"/>
    <cellStyle name="Comma 2 67 4 2" xfId="27297" xr:uid="{28F18FB3-2390-4A19-A0EC-C284CE2257C5}"/>
    <cellStyle name="Comma 2 67 4 2 2" xfId="55974" xr:uid="{C1D8555D-1D8B-4DD4-B05A-8FF7F140E0BB}"/>
    <cellStyle name="Comma 2 67 4 3" xfId="47122" xr:uid="{986718D7-4DB9-4ADD-874D-B17F9C577C65}"/>
    <cellStyle name="Comma 2 67 5" xfId="12513" xr:uid="{7A054D8D-F9C2-4828-9031-A97B3E2A208C}"/>
    <cellStyle name="Comma 2 67 5 2" xfId="28890" xr:uid="{D7430DCB-3DD3-45D6-96F7-1C02EC691623}"/>
    <cellStyle name="Comma 2 67 5 2 2" xfId="57567" xr:uid="{B6EBD34E-49CD-4F58-82BE-2C3C7E312B80}"/>
    <cellStyle name="Comma 2 67 5 3" xfId="41191" xr:uid="{1052D755-3401-4FB7-A6CD-9CF027D4BE46}"/>
    <cellStyle name="Comma 2 67 6" xfId="21366" xr:uid="{360345DB-EC30-464E-9018-3600B394C446}"/>
    <cellStyle name="Comma 2 67 6 2" xfId="50043" xr:uid="{A863B3F0-3D0C-4238-A7CD-AB0E237188E3}"/>
    <cellStyle name="Comma 2 67 7" xfId="35486" xr:uid="{70C2A418-BD08-4E82-AEC6-1160D45CA3FF}"/>
    <cellStyle name="Comma 2 68" xfId="9680" xr:uid="{8D7192E5-DC80-4F42-8540-D292111473E4}"/>
    <cellStyle name="Comma 2 68 2" xfId="16907" xr:uid="{82D1C42A-9235-4486-8695-0B2E77A5AAA5}"/>
    <cellStyle name="Comma 2 68 2 2" xfId="25760" xr:uid="{472CE526-8BFB-48E5-B7A2-F3B5863F5D66}"/>
    <cellStyle name="Comma 2 68 2 2 2" xfId="54437" xr:uid="{D022AA0E-4816-4245-B007-16923AD91357}"/>
    <cellStyle name="Comma 2 68 2 3" xfId="45585" xr:uid="{1BA5E9D5-FC63-4BB3-B87A-DD2153868858}"/>
    <cellStyle name="Comma 2 68 3" xfId="18466" xr:uid="{3ECCA5BF-771C-4C4C-8CA1-5B041D78DEA3}"/>
    <cellStyle name="Comma 2 68 3 2" xfId="27319" xr:uid="{B7F87F7F-F583-4B4F-9BD8-98DE8E843229}"/>
    <cellStyle name="Comma 2 68 3 2 2" xfId="55996" xr:uid="{3CA41AFA-1B77-4956-99EE-2524F299BC14}"/>
    <cellStyle name="Comma 2 68 3 3" xfId="47144" xr:uid="{C655102B-22BA-4982-984F-A91FDCA5FE45}"/>
    <cellStyle name="Comma 2 68 4" xfId="15392" xr:uid="{44AE693C-9D7F-4973-87CD-382DB57FF532}"/>
    <cellStyle name="Comma 2 68 4 2" xfId="28912" xr:uid="{FA29CA33-3178-4163-B733-CCE859DED6B4}"/>
    <cellStyle name="Comma 2 68 4 2 2" xfId="57589" xr:uid="{802E7FB7-69F3-4EA2-98B3-50F9702A4760}"/>
    <cellStyle name="Comma 2 68 4 3" xfId="44070" xr:uid="{56425ACD-C91B-4D4B-A6DE-9724F2BF8D9C}"/>
    <cellStyle name="Comma 2 68 5" xfId="24245" xr:uid="{2A8C8D32-0BA3-4050-96AA-AE4E2F60EF30}"/>
    <cellStyle name="Comma 2 68 5 2" xfId="52922" xr:uid="{9D56BC64-67FF-49C3-90A0-A6D4DFA3DA45}"/>
    <cellStyle name="Comma 2 68 6" xfId="38365" xr:uid="{BA202F65-CB5C-4023-A39A-2E4154DFABC9}"/>
    <cellStyle name="Comma 2 69" xfId="9702" xr:uid="{CCE9B369-46F2-48E1-A8D9-FE6DD4AB9C79}"/>
    <cellStyle name="Comma 2 69 2" xfId="16929" xr:uid="{56B9DBD1-C732-4C05-9930-77904570D5D1}"/>
    <cellStyle name="Comma 2 69 2 2" xfId="25782" xr:uid="{185773A7-7AE9-4EE6-94BB-5194DB167754}"/>
    <cellStyle name="Comma 2 69 2 2 2" xfId="54459" xr:uid="{C3E7BBD3-9526-45CD-8F25-92ABF0B242E2}"/>
    <cellStyle name="Comma 2 69 2 3" xfId="45607" xr:uid="{CB2CD2B3-0703-4342-AE6D-EBF9FFE4832A}"/>
    <cellStyle name="Comma 2 69 3" xfId="18488" xr:uid="{A7994F2C-8FB3-4F84-B2A9-FD995052DF94}"/>
    <cellStyle name="Comma 2 69 3 2" xfId="27341" xr:uid="{F9769DC8-0E9C-4687-80E9-C427AC2976D0}"/>
    <cellStyle name="Comma 2 69 3 2 2" xfId="56018" xr:uid="{F88770F3-3FD4-4230-A7C4-94E169980550}"/>
    <cellStyle name="Comma 2 69 3 3" xfId="47166" xr:uid="{9E598F5A-86FD-4DF5-A2A3-C520C14B4597}"/>
    <cellStyle name="Comma 2 69 4" xfId="15414" xr:uid="{E9AC83FD-2A34-419D-B768-BDCF8A453610}"/>
    <cellStyle name="Comma 2 69 4 2" xfId="28934" xr:uid="{F97DA4C5-79A5-4D56-838C-2F9969071E2A}"/>
    <cellStyle name="Comma 2 69 4 2 2" xfId="57611" xr:uid="{37B90F7A-3B8C-4A92-895E-DE325EC54DC8}"/>
    <cellStyle name="Comma 2 69 4 3" xfId="44092" xr:uid="{705D2C99-FB5C-41EA-A7C5-0890617BC21F}"/>
    <cellStyle name="Comma 2 69 5" xfId="24267" xr:uid="{BA8AC59A-28AA-4F75-BFF3-26C41AF343D6}"/>
    <cellStyle name="Comma 2 69 5 2" xfId="52944" xr:uid="{3720F3A2-F240-4058-9CCC-6E42DBC1B611}"/>
    <cellStyle name="Comma 2 69 6" xfId="38387" xr:uid="{74A4E25A-6F85-4A6D-BCDC-00D9486617BC}"/>
    <cellStyle name="Comma 2 7" xfId="412" xr:uid="{581686AB-179B-4E2D-AB12-1F72CA51BAAE}"/>
    <cellStyle name="Comma 2 7 10" xfId="4153" xr:uid="{C1751F55-C2E2-4E26-821F-88D2762687BE}"/>
    <cellStyle name="Comma 2 7 10 2" xfId="32838" xr:uid="{2406F305-535D-47D5-801E-D1A45347632A}"/>
    <cellStyle name="Comma 2 7 11" xfId="9865" xr:uid="{68D8CC45-B4C0-47CC-ACE7-AEB643A968DF}"/>
    <cellStyle name="Comma 2 7 11 2" xfId="38543" xr:uid="{62A3AAAC-F720-474A-BDD7-1D1DE1B25CB4}"/>
    <cellStyle name="Comma 2 7 12" xfId="18718" xr:uid="{290712BD-EABB-4CC4-B227-A80D7BB569B7}"/>
    <cellStyle name="Comma 2 7 12 2" xfId="47395" xr:uid="{ED21DE18-1EDB-429D-9C10-4A2370604287}"/>
    <cellStyle name="Comma 2 7 13" xfId="29313" xr:uid="{F1A5B1EA-F1D3-4E63-A04B-FAA530285CA0}"/>
    <cellStyle name="Comma 2 7 2" xfId="651" xr:uid="{8091F5DB-C865-4A75-B795-8218B3D7A40C}"/>
    <cellStyle name="Comma 2 7 2 2" xfId="2605" xr:uid="{EDBD65B9-BE29-4277-A21B-83A5BCCF19E8}"/>
    <cellStyle name="Comma 2 7 2 2 2" xfId="31345" xr:uid="{D7623870-FF48-4483-A197-E489C4D69ED4}"/>
    <cellStyle name="Comma 2 7 2 3" xfId="5504" xr:uid="{08208832-E830-4E5F-9575-5E3F5C8E3900}"/>
    <cellStyle name="Comma 2 7 2 3 2" xfId="34189" xr:uid="{4D534DF7-EC51-48FC-89ED-C2B41F6E7EDE}"/>
    <cellStyle name="Comma 2 7 2 4" xfId="11216" xr:uid="{EFB41C9D-DF1C-4D70-B3F5-B9973274796E}"/>
    <cellStyle name="Comma 2 7 2 4 2" xfId="39894" xr:uid="{4DB3191F-A291-40EA-930A-4238320C7802}"/>
    <cellStyle name="Comma 2 7 2 5" xfId="20069" xr:uid="{B0F962B6-CF8D-48B5-B9B3-082AB616E77F}"/>
    <cellStyle name="Comma 2 7 2 5 2" xfId="48746" xr:uid="{95870F4D-1E62-4971-9932-6A8F77808740}"/>
    <cellStyle name="Comma 2 7 2 6" xfId="29552" xr:uid="{10DD43E8-4D5B-4C8D-9F3F-50014977BC59}"/>
    <cellStyle name="Comma 2 7 3" xfId="792" xr:uid="{D1802534-839F-4686-8453-67823352CB6E}"/>
    <cellStyle name="Comma 2 7 3 2" xfId="2746" xr:uid="{5EA5F23D-0944-4427-8F0F-4810021B75F1}"/>
    <cellStyle name="Comma 2 7 3 2 2" xfId="31486" xr:uid="{EB3CC67C-DE67-441C-BD1A-6D5573F1A539}"/>
    <cellStyle name="Comma 2 7 3 3" xfId="6921" xr:uid="{DDF3B31C-737A-4DD9-93E0-BF108D06FAE6}"/>
    <cellStyle name="Comma 2 7 3 3 2" xfId="35606" xr:uid="{DA89BD8E-697A-43DA-AD33-397D9B6C27B7}"/>
    <cellStyle name="Comma 2 7 3 4" xfId="12633" xr:uid="{3A652872-39F9-4D17-95B9-25F257CA17CC}"/>
    <cellStyle name="Comma 2 7 3 4 2" xfId="41311" xr:uid="{94F9DB5E-6998-4F3D-B41F-B7DAB57CC74A}"/>
    <cellStyle name="Comma 2 7 3 5" xfId="21486" xr:uid="{1023BD61-E73D-4D44-9570-3B0C39E4FC17}"/>
    <cellStyle name="Comma 2 7 3 5 2" xfId="50163" xr:uid="{CCF1BE51-D5C1-48C0-B74D-52F0A963375A}"/>
    <cellStyle name="Comma 2 7 3 6" xfId="29693" xr:uid="{48013412-158A-4719-8309-C8661A901B68}"/>
    <cellStyle name="Comma 2 7 4" xfId="1065" xr:uid="{6B0FFE19-6391-49B8-BA98-7E472FF486C7}"/>
    <cellStyle name="Comma 2 7 4 2" xfId="3019" xr:uid="{FF5881DD-C513-4653-B3F0-DDF468B48844}"/>
    <cellStyle name="Comma 2 7 4 2 2" xfId="31759" xr:uid="{26E14726-C947-4E85-A4E4-C796DB7E1E0F}"/>
    <cellStyle name="Comma 2 7 4 3" xfId="8338" xr:uid="{A36710F1-012F-421A-9663-FCEED6A5A5CC}"/>
    <cellStyle name="Comma 2 7 4 3 2" xfId="37023" xr:uid="{EF96C054-0FCB-4BCD-8AB9-5FEB7AD07784}"/>
    <cellStyle name="Comma 2 7 4 4" xfId="14050" xr:uid="{2B9F1042-3FBC-4AB7-B795-8373EB022DB3}"/>
    <cellStyle name="Comma 2 7 4 4 2" xfId="42728" xr:uid="{4E086367-EE45-4B87-850C-84A73BD071DE}"/>
    <cellStyle name="Comma 2 7 4 5" xfId="22903" xr:uid="{286E96ED-51D3-452A-AB83-C647A6DDAC84}"/>
    <cellStyle name="Comma 2 7 4 5 2" xfId="51580" xr:uid="{9D3AF679-44BC-43D9-9EA9-AE71A229FE81}"/>
    <cellStyle name="Comma 2 7 4 6" xfId="29966" xr:uid="{7A3AE003-AA15-4758-B4C1-B49D0ADB3AF2}"/>
    <cellStyle name="Comma 2 7 5" xfId="1360" xr:uid="{1A1DEE04-72CB-4375-B285-9519AD7AD5DA}"/>
    <cellStyle name="Comma 2 7 5 2" xfId="3314" xr:uid="{A152D1F5-A8B3-4A15-BC2F-F520556A39CC}"/>
    <cellStyle name="Comma 2 7 5 2 2" xfId="32054" xr:uid="{CF65554C-5182-4C2A-89D4-D17CE5915662}"/>
    <cellStyle name="Comma 2 7 5 3" xfId="15565" xr:uid="{1B5969ED-F964-4F49-AE11-046956AAC0DA}"/>
    <cellStyle name="Comma 2 7 5 3 2" xfId="44243" xr:uid="{ACA067C0-FBEC-431D-A7F3-519AF0BBE690}"/>
    <cellStyle name="Comma 2 7 5 4" xfId="24418" xr:uid="{CEEFF4E1-F43C-4184-A3C9-EB79F20BF985}"/>
    <cellStyle name="Comma 2 7 5 4 2" xfId="53095" xr:uid="{8AAC6BC7-BCD9-4B49-BADA-A33F300C80F4}"/>
    <cellStyle name="Comma 2 7 5 5" xfId="30261" xr:uid="{DCC17E60-7487-412D-A1B6-910ADD1F2DD8}"/>
    <cellStyle name="Comma 2 7 6" xfId="1699" xr:uid="{F03215E2-90B0-4513-8955-AF980AD118AB}"/>
    <cellStyle name="Comma 2 7 6 2" xfId="3653" xr:uid="{4D4019A1-20BF-478C-894A-CED9EED62713}"/>
    <cellStyle name="Comma 2 7 6 2 2" xfId="32393" xr:uid="{D4CABA78-0659-42B7-A035-5E4B511CD449}"/>
    <cellStyle name="Comma 2 7 6 3" xfId="17124" xr:uid="{C680CBBD-5120-4BDD-A96C-B6B16236C840}"/>
    <cellStyle name="Comma 2 7 6 3 2" xfId="45802" xr:uid="{8EE91828-5501-467A-8ED4-A21907671C06}"/>
    <cellStyle name="Comma 2 7 6 4" xfId="25977" xr:uid="{21B93A28-DEE2-4E4B-900E-659CFBE0E576}"/>
    <cellStyle name="Comma 2 7 6 4 2" xfId="54654" xr:uid="{DF39B3A0-E462-4648-AABD-87BF9F55D680}"/>
    <cellStyle name="Comma 2 7 6 5" xfId="30600" xr:uid="{026628F5-A4A7-4554-A464-8BC63F49149D}"/>
    <cellStyle name="Comma 2 7 7" xfId="2060" xr:uid="{29BD7238-D4E3-4229-950E-487F8962F652}"/>
    <cellStyle name="Comma 2 7 7 2" xfId="3962" xr:uid="{7BDD54E3-459C-479B-82CB-DC8D825E83DE}"/>
    <cellStyle name="Comma 2 7 7 3" xfId="27570" xr:uid="{3CFFA203-B26E-41E0-9CA7-23247507C810}"/>
    <cellStyle name="Comma 2 7 7 3 2" xfId="56247" xr:uid="{CDC92C40-707B-478F-83DB-B43D433CEC4D}"/>
    <cellStyle name="Comma 2 7 8" xfId="2366" xr:uid="{EC15C111-3E21-4A9C-941D-BD3B39DD4893}"/>
    <cellStyle name="Comma 2 7 8 2" xfId="31106" xr:uid="{00338268-19DE-48D0-A613-71784FF63C1E}"/>
    <cellStyle name="Comma 2 7 9" xfId="2137" xr:uid="{FEE3EA1C-F522-486C-ADC3-ADEC36021C91}"/>
    <cellStyle name="Comma 2 70" xfId="8218" xr:uid="{DEA4C664-E50C-4AE0-ADAF-F044B7C57717}"/>
    <cellStyle name="Comma 2 70 2" xfId="9712" xr:uid="{3851477A-7421-4BCB-9E7A-D145E4994B62}"/>
    <cellStyle name="Comma 2 70 2 2" xfId="15424" xr:uid="{7EDEC4B6-2E5A-46F7-9757-1A73C61E341A}"/>
    <cellStyle name="Comma 2 70 2 2 2" xfId="44102" xr:uid="{09C0E59E-8988-4768-8236-9DEAB650CDC0}"/>
    <cellStyle name="Comma 2 70 2 3" xfId="24277" xr:uid="{81E49764-761E-494C-B58A-3856D19BAADC}"/>
    <cellStyle name="Comma 2 70 2 3 2" xfId="52954" xr:uid="{F594B22F-E79B-4C90-8E55-ECC51F40A8D8}"/>
    <cellStyle name="Comma 2 70 2 4" xfId="38397" xr:uid="{4C1437C7-884E-4E8C-97DC-93E191DEC6F1}"/>
    <cellStyle name="Comma 2 70 3" xfId="16951" xr:uid="{E0565B71-EB03-4386-88C2-A9AA28B21031}"/>
    <cellStyle name="Comma 2 70 3 2" xfId="25804" xr:uid="{C7260BB1-E8FD-4549-8375-312C07A43C5B}"/>
    <cellStyle name="Comma 2 70 3 2 2" xfId="54481" xr:uid="{EABF24EE-CBC6-4DD2-8871-EA25805DB8ED}"/>
    <cellStyle name="Comma 2 70 3 3" xfId="45629" xr:uid="{E4F5E213-546E-4E3F-B19A-56890734FF87}"/>
    <cellStyle name="Comma 2 70 4" xfId="18510" xr:uid="{1FF78BE7-D5BD-475C-9E90-E14AA931C553}"/>
    <cellStyle name="Comma 2 70 4 2" xfId="27363" xr:uid="{968CDC79-BE78-4597-8583-B037B54F5E86}"/>
    <cellStyle name="Comma 2 70 4 2 2" xfId="56040" xr:uid="{48E4BC6E-BDDF-410F-BF8F-277A86C69021}"/>
    <cellStyle name="Comma 2 70 4 3" xfId="47188" xr:uid="{90AF791A-A774-4116-ACE1-181D2D5B3F45}"/>
    <cellStyle name="Comma 2 70 5" xfId="13930" xr:uid="{14496875-761E-4BA8-BD66-532C20D36296}"/>
    <cellStyle name="Comma 2 70 5 2" xfId="28956" xr:uid="{DB0CEB8A-8D2E-4977-9EA4-4DF829C5801D}"/>
    <cellStyle name="Comma 2 70 5 2 2" xfId="57633" xr:uid="{4F30887A-CF1C-4B25-A2F7-0F316330E034}"/>
    <cellStyle name="Comma 2 70 5 3" xfId="42608" xr:uid="{DEE30EC9-D465-43B0-A37E-CA4CD39660D1}"/>
    <cellStyle name="Comma 2 70 6" xfId="22783" xr:uid="{8953565B-54AA-43C1-BD48-8028379FEDD6}"/>
    <cellStyle name="Comma 2 70 6 2" xfId="51460" xr:uid="{B804FC3F-E37A-46C0-9F0D-5E92E1FCC1C6}"/>
    <cellStyle name="Comma 2 70 7" xfId="36903" xr:uid="{C5BE3CC7-0447-4F59-A288-AC1B74BF10E5}"/>
    <cellStyle name="Comma 2 71" xfId="4033" xr:uid="{844440B2-CFCB-416B-BD2F-26F8D8661A32}"/>
    <cellStyle name="Comma 2 71 2" xfId="18532" xr:uid="{3424C5BC-2EC4-4905-9141-2ECD6A18C20A}"/>
    <cellStyle name="Comma 2 71 2 2" xfId="27385" xr:uid="{42BD69BE-251C-4281-BD60-3A40EF1DB5B9}"/>
    <cellStyle name="Comma 2 71 2 2 2" xfId="56062" xr:uid="{F9485732-5EBC-499C-8BC4-88427D958C50}"/>
    <cellStyle name="Comma 2 71 2 3" xfId="47210" xr:uid="{6A84FD15-23C7-4FB2-AADD-F26A1C85CE1E}"/>
    <cellStyle name="Comma 2 71 3" xfId="16973" xr:uid="{6951BD7D-5FB0-4D11-9E5C-F16DA819E7D6}"/>
    <cellStyle name="Comma 2 71 3 2" xfId="28978" xr:uid="{2E0D9C46-B604-4279-B980-67D77572AAD3}"/>
    <cellStyle name="Comma 2 71 3 2 2" xfId="57655" xr:uid="{15D6F211-2CE6-4EA2-AEFD-3DAA22E536CB}"/>
    <cellStyle name="Comma 2 71 3 3" xfId="45651" xr:uid="{91BA860A-7D24-4C55-B8E4-48C16D55C01C}"/>
    <cellStyle name="Comma 2 71 4" xfId="25826" xr:uid="{EC23E3C1-8A57-4E86-882A-D72C3C719ADB}"/>
    <cellStyle name="Comma 2 71 4 2" xfId="54503" xr:uid="{DDDDD472-67A2-462F-BD62-B99CAE7333E1}"/>
    <cellStyle name="Comma 2 71 5" xfId="32718" xr:uid="{CADB1A23-9043-419E-AB34-6870BA7BE991}"/>
    <cellStyle name="Comma 2 72" xfId="9720" xr:uid="{B05D842B-E1D7-4444-88FC-E1A2714CD151}"/>
    <cellStyle name="Comma 2 72 2" xfId="16983" xr:uid="{ED9B3709-1A4E-416F-8EE4-648ED0DA8230}"/>
    <cellStyle name="Comma 2 72 2 2" xfId="25836" xr:uid="{A23AFBA0-3404-446F-AE53-A133FC263443}"/>
    <cellStyle name="Comma 2 72 2 2 2" xfId="54513" xr:uid="{326FC154-9902-4AAA-87DD-D678FFE32EDA}"/>
    <cellStyle name="Comma 2 72 2 3" xfId="45661" xr:uid="{9211C925-0430-4460-B6DF-D2206B04BA1E}"/>
    <cellStyle name="Comma 2 72 3" xfId="18554" xr:uid="{6DAA7AA6-B32D-49A5-90D7-21FB2663D18B}"/>
    <cellStyle name="Comma 2 72 3 2" xfId="27407" xr:uid="{D40BF701-109E-451B-BA0E-A51A6A115448}"/>
    <cellStyle name="Comma 2 72 3 2 2" xfId="56084" xr:uid="{BF74186E-F682-4B4D-8338-9773D898D8F0}"/>
    <cellStyle name="Comma 2 72 3 3" xfId="47232" xr:uid="{C69475E3-41B4-41D4-AAD8-356AD9307E9E}"/>
    <cellStyle name="Comma 2 72 4" xfId="15445" xr:uid="{21CB3D80-6850-4DCE-AB8E-7218C2C2A15A}"/>
    <cellStyle name="Comma 2 72 4 2" xfId="29000" xr:uid="{7E5FE946-C36C-45E4-A907-59B12BFB0756}"/>
    <cellStyle name="Comma 2 72 4 2 2" xfId="57677" xr:uid="{470577BD-1C3D-4721-B1DD-3BB7D4543219}"/>
    <cellStyle name="Comma 2 72 4 3" xfId="44123" xr:uid="{9E7D71FE-FF3D-4CA3-AE31-B01CF92CA566}"/>
    <cellStyle name="Comma 2 72 5" xfId="24298" xr:uid="{330EB3FD-87F0-4199-AD2B-FAB4E97ADF2C}"/>
    <cellStyle name="Comma 2 72 5 2" xfId="52975" xr:uid="{148CFC00-9D7F-4083-8BC0-D5EFC07A9B9C}"/>
    <cellStyle name="Comma 2 72 6" xfId="38405" xr:uid="{398DD5B5-AE37-49D2-A97D-DF955638852A}"/>
    <cellStyle name="Comma 2 73" xfId="18576" xr:uid="{EBBF3FDB-E2B6-4DF1-8D58-950D1473B247}"/>
    <cellStyle name="Comma 2 73 2" xfId="29022" xr:uid="{C6DC6BFA-F3FB-49F0-B554-102812AD434C}"/>
    <cellStyle name="Comma 2 73 2 2" xfId="57699" xr:uid="{F68C52B5-A06C-4E1C-9BBE-A387847D60D6}"/>
    <cellStyle name="Comma 2 73 3" xfId="27429" xr:uid="{437D741D-198A-4172-A856-8D27E1294E4A}"/>
    <cellStyle name="Comma 2 73 3 2" xfId="56106" xr:uid="{DE13CFC8-3B28-48E2-A6C0-3740B1E4074D}"/>
    <cellStyle name="Comma 2 73 4" xfId="47254" xr:uid="{74BB2CD6-43F9-4971-AC9F-74C3166EA549}"/>
    <cellStyle name="Comma 2 74" xfId="17004" xr:uid="{C825FE21-436D-408E-8D48-B4A0683F263F}"/>
    <cellStyle name="Comma 2 74 2" xfId="29044" xr:uid="{DB0A6A62-7A62-4EDD-8882-97B76AA4222A}"/>
    <cellStyle name="Comma 2 74 2 2" xfId="57721" xr:uid="{134BA06F-ED44-4DE0-86BF-D48AB3FBCF81}"/>
    <cellStyle name="Comma 2 74 3" xfId="25857" xr:uid="{0923B270-573A-4C75-A8A1-6F4051ADED64}"/>
    <cellStyle name="Comma 2 74 3 2" xfId="54534" xr:uid="{63B37F13-5EB8-4784-8EF1-E5F2E38FD54F}"/>
    <cellStyle name="Comma 2 74 4" xfId="45682" xr:uid="{8C6FA6D1-199F-42BE-81E4-99DBAEC83E33}"/>
    <cellStyle name="Comma 2 75" xfId="9745" xr:uid="{A9D247CF-4800-413F-97E0-43071E60F187}"/>
    <cellStyle name="Comma 2 75 2" xfId="29054" xr:uid="{473A8531-3898-4407-A3F7-AA4AE9571E73}"/>
    <cellStyle name="Comma 2 75 2 2" xfId="57731" xr:uid="{6DC1EB89-9C3D-4702-AD39-BC015E45D910}"/>
    <cellStyle name="Comma 2 75 3" xfId="27450" xr:uid="{513C1DBF-F836-4CA3-A03D-B6C23959E1EE}"/>
    <cellStyle name="Comma 2 75 3 2" xfId="56127" xr:uid="{1B55DD86-248F-4203-8AC1-37FFA27A3AF8}"/>
    <cellStyle name="Comma 2 75 4" xfId="38423" xr:uid="{B84C601B-EA95-43B3-9CBF-711423813DC5}"/>
    <cellStyle name="Comma 2 76" xfId="29076" xr:uid="{A03A9F21-EADD-4749-B4D6-7D54510E4CE4}"/>
    <cellStyle name="Comma 2 76 2" xfId="57753" xr:uid="{F143A184-2E9B-49A4-BA57-369D8FE568B1}"/>
    <cellStyle name="Comma 2 77" xfId="29098" xr:uid="{B26C106B-79F4-49F7-97C9-43AB06BD212E}"/>
    <cellStyle name="Comma 2 77 2" xfId="57775" xr:uid="{230A7710-3BDE-49D3-A9CD-AE3736AAF633}"/>
    <cellStyle name="Comma 2 78" xfId="18598" xr:uid="{E6178CF9-74FE-4D10-B138-B1858E3FF85A}"/>
    <cellStyle name="Comma 2 78 2" xfId="47275" xr:uid="{DC94AD8D-C941-493D-8F40-39EE9E8E7CD6}"/>
    <cellStyle name="Comma 2 79" xfId="99" xr:uid="{B2E5D0C4-3FF7-42EA-865B-0A6AF38C444D}"/>
    <cellStyle name="Comma 2 8" xfId="531" xr:uid="{E9B17A7F-02C0-4A85-93DF-82057332D8EA}"/>
    <cellStyle name="Comma 2 8 10" xfId="29432" xr:uid="{DF886F85-611E-4649-ADA5-621A84A266DB}"/>
    <cellStyle name="Comma 2 8 2" xfId="814" xr:uid="{BE67FDFC-6DEE-4C1E-AF6F-B1C59B73C550}"/>
    <cellStyle name="Comma 2 8 2 2" xfId="2768" xr:uid="{8D5D2E87-5FD2-45AE-B1DC-2746085F2356}"/>
    <cellStyle name="Comma 2 8 2 2 2" xfId="31508" xr:uid="{7D7F8422-9F45-4497-807E-14EB19C55EF1}"/>
    <cellStyle name="Comma 2 8 2 3" xfId="5526" xr:uid="{38C61FEB-0032-463E-B226-C8908EBC5865}"/>
    <cellStyle name="Comma 2 8 2 3 2" xfId="34211" xr:uid="{73B5D834-8523-4AE9-9492-D683B547B565}"/>
    <cellStyle name="Comma 2 8 2 4" xfId="11238" xr:uid="{896F3EEE-BF6E-4CD0-A8BB-04855636DFB1}"/>
    <cellStyle name="Comma 2 8 2 4 2" xfId="39916" xr:uid="{250FC695-A705-4114-9EAC-2A3B58B8594C}"/>
    <cellStyle name="Comma 2 8 2 5" xfId="20091" xr:uid="{2CBA43A9-E151-4C6F-8F56-6F34F4102C36}"/>
    <cellStyle name="Comma 2 8 2 5 2" xfId="48768" xr:uid="{633B938C-49D5-41B1-B4A0-759C1CAD601A}"/>
    <cellStyle name="Comma 2 8 2 6" xfId="29715" xr:uid="{267E7779-8D9D-41CE-93A2-20E593460EDD}"/>
    <cellStyle name="Comma 2 8 3" xfId="1087" xr:uid="{A582541B-596B-4C4F-AD85-E3169DBA5263}"/>
    <cellStyle name="Comma 2 8 3 2" xfId="3041" xr:uid="{DDE5CFE9-77B6-4403-97C3-9A6C3AA2733D}"/>
    <cellStyle name="Comma 2 8 3 2 2" xfId="31781" xr:uid="{96E9E32A-E937-42B9-BEDB-3F4B7B76BAF3}"/>
    <cellStyle name="Comma 2 8 3 3" xfId="6943" xr:uid="{13386A33-9F9C-4577-B279-E63A9479C7CB}"/>
    <cellStyle name="Comma 2 8 3 3 2" xfId="35628" xr:uid="{81333072-0C77-4564-9975-66652371387E}"/>
    <cellStyle name="Comma 2 8 3 4" xfId="12655" xr:uid="{A806FE84-6D17-4C46-B809-CEE0E56B7494}"/>
    <cellStyle name="Comma 2 8 3 4 2" xfId="41333" xr:uid="{76B30264-272D-4329-BAA5-B5BF24EFF78C}"/>
    <cellStyle name="Comma 2 8 3 5" xfId="21508" xr:uid="{519A37DB-E405-43FF-879D-F1A2A52FC1E8}"/>
    <cellStyle name="Comma 2 8 3 5 2" xfId="50185" xr:uid="{E85C615C-B54D-4158-9A55-62159F0CC2A9}"/>
    <cellStyle name="Comma 2 8 3 6" xfId="29988" xr:uid="{08B4C8B9-2001-4D12-BD92-17616DF55831}"/>
    <cellStyle name="Comma 2 8 4" xfId="1382" xr:uid="{92B5D435-0C84-4F84-8A12-A533CE31718A}"/>
    <cellStyle name="Comma 2 8 4 2" xfId="3336" xr:uid="{E9A97424-32AC-4BDB-9E3F-45DC072323F3}"/>
    <cellStyle name="Comma 2 8 4 2 2" xfId="32076" xr:uid="{155A454D-5E46-48A0-8268-9A26466D8D58}"/>
    <cellStyle name="Comma 2 8 4 3" xfId="8360" xr:uid="{05CC7AF8-1AF0-4536-9B4E-EF9D45A9CCDA}"/>
    <cellStyle name="Comma 2 8 4 3 2" xfId="37045" xr:uid="{22B1E359-4B60-42CB-B2BC-6F168E9E5CFE}"/>
    <cellStyle name="Comma 2 8 4 4" xfId="14072" xr:uid="{A5E1260E-A93D-4F22-B280-20F698A28572}"/>
    <cellStyle name="Comma 2 8 4 4 2" xfId="42750" xr:uid="{30F9B089-FD5C-4095-9A01-05E53E7462F5}"/>
    <cellStyle name="Comma 2 8 4 5" xfId="22925" xr:uid="{3AC5821D-5CF2-4602-B010-4386971ADF54}"/>
    <cellStyle name="Comma 2 8 4 5 2" xfId="51602" xr:uid="{AB29A359-F7BC-48ED-8519-DF307B1753CC}"/>
    <cellStyle name="Comma 2 8 4 6" xfId="30283" xr:uid="{9A8C5D31-E616-4A05-A12E-6E49D55940A3}"/>
    <cellStyle name="Comma 2 8 5" xfId="1721" xr:uid="{90C181C9-9EDF-4277-8359-D2A3E4EE54A4}"/>
    <cellStyle name="Comma 2 8 5 2" xfId="3675" xr:uid="{4BD317B8-AB88-4CF3-A9D6-96049000D46B}"/>
    <cellStyle name="Comma 2 8 5 2 2" xfId="32415" xr:uid="{C50FF234-AB01-413F-B40B-77C1A1C16BB0}"/>
    <cellStyle name="Comma 2 8 5 3" xfId="15587" xr:uid="{752C1D9F-BA55-431A-8517-9CA6DA16A9A9}"/>
    <cellStyle name="Comma 2 8 5 3 2" xfId="44265" xr:uid="{6BE49ABF-BF00-4BEB-909F-C60CED88EF23}"/>
    <cellStyle name="Comma 2 8 5 4" xfId="24440" xr:uid="{27CA3C22-36CC-4A60-83FC-7D871C873F3D}"/>
    <cellStyle name="Comma 2 8 5 4 2" xfId="53117" xr:uid="{5ABE09EA-E51F-4B90-A0E1-C5E46BE8C9D6}"/>
    <cellStyle name="Comma 2 8 5 5" xfId="30622" xr:uid="{9034E511-975D-4533-AD11-6FE93AE0C9A7}"/>
    <cellStyle name="Comma 2 8 6" xfId="2485" xr:uid="{47346325-E0C6-470D-B984-E1592767E88C}"/>
    <cellStyle name="Comma 2 8 6 2" xfId="17146" xr:uid="{306316C8-69DB-4AF2-AC1F-23149C7FE80B}"/>
    <cellStyle name="Comma 2 8 6 2 2" xfId="45824" xr:uid="{F04941E0-0674-41E3-A6A3-D91673EDBBE6}"/>
    <cellStyle name="Comma 2 8 6 3" xfId="25999" xr:uid="{FBFF20D6-9065-4CF6-9C01-087B9187C1C6}"/>
    <cellStyle name="Comma 2 8 6 3 2" xfId="54676" xr:uid="{F55F90E0-12D0-4FE1-8645-15CFF99127A4}"/>
    <cellStyle name="Comma 2 8 6 4" xfId="31225" xr:uid="{7E0F9FCD-5266-415E-B2F8-7186E5A76C17}"/>
    <cellStyle name="Comma 2 8 7" xfId="4175" xr:uid="{E1A9128B-69D8-4EA5-9E1D-8D720E092146}"/>
    <cellStyle name="Comma 2 8 7 2" xfId="27592" xr:uid="{C694F8C6-3233-407D-90FC-CAE8905F6378}"/>
    <cellStyle name="Comma 2 8 7 2 2" xfId="56269" xr:uid="{21F87F68-CD8F-4D11-9B26-AC92880F00F6}"/>
    <cellStyle name="Comma 2 8 7 3" xfId="32860" xr:uid="{B165C61E-A400-423B-8F37-CC41E371FD98}"/>
    <cellStyle name="Comma 2 8 8" xfId="9887" xr:uid="{F4C60967-C9DF-406E-B677-87F076A84E33}"/>
    <cellStyle name="Comma 2 8 8 2" xfId="38565" xr:uid="{D88F361B-619E-411F-A29E-0AB5B130CD5C}"/>
    <cellStyle name="Comma 2 8 9" xfId="18740" xr:uid="{2447710B-666E-4149-AC3A-ED758A5D01FF}"/>
    <cellStyle name="Comma 2 8 9 2" xfId="47417" xr:uid="{0A27F50E-1BCC-4403-A911-A5EA8CB7B54D}"/>
    <cellStyle name="Comma 2 80" xfId="57854" xr:uid="{510017C9-18B0-4FB7-AF7F-96813EBEA004}"/>
    <cellStyle name="Comma 2 81" xfId="26" xr:uid="{0E27B113-6358-476F-9F46-FA515DB0A6C9}"/>
    <cellStyle name="Comma 2 9" xfId="836" xr:uid="{F764BFDD-71F0-4B39-9448-74F727E2FD01}"/>
    <cellStyle name="Comma 2 9 2" xfId="1109" xr:uid="{C57D6BC4-8EE6-4D4A-942A-F22579178C09}"/>
    <cellStyle name="Comma 2 9 2 2" xfId="3063" xr:uid="{8BEC24BA-4628-4C3A-AA11-A5011B03071D}"/>
    <cellStyle name="Comma 2 9 2 2 2" xfId="31803" xr:uid="{4D7FC740-F41D-42C9-A2A8-D4B8D754F116}"/>
    <cellStyle name="Comma 2 9 2 3" xfId="5548" xr:uid="{56CC24D7-90D6-4A6D-A82F-5E88EE05D5E9}"/>
    <cellStyle name="Comma 2 9 2 3 2" xfId="34233" xr:uid="{8113468A-662A-418B-9FE6-F48B7B606A6B}"/>
    <cellStyle name="Comma 2 9 2 4" xfId="11260" xr:uid="{1D3B4192-A0C2-4DCA-AEC3-54EAE456876E}"/>
    <cellStyle name="Comma 2 9 2 4 2" xfId="39938" xr:uid="{93365D42-18B2-4009-AD40-0CBBB66B5BC4}"/>
    <cellStyle name="Comma 2 9 2 5" xfId="20113" xr:uid="{BD28CBBC-72B7-45B9-9960-209340C41C9D}"/>
    <cellStyle name="Comma 2 9 2 5 2" xfId="48790" xr:uid="{C3E8F712-F1A2-4AD2-9B7F-7F34A56F09AB}"/>
    <cellStyle name="Comma 2 9 2 6" xfId="30010" xr:uid="{DA6D5553-0967-40E5-8DDB-8AFD5ACFC141}"/>
    <cellStyle name="Comma 2 9 3" xfId="1404" xr:uid="{DEC8850F-2242-433A-ABBA-EF6CAEE79095}"/>
    <cellStyle name="Comma 2 9 3 2" xfId="3358" xr:uid="{21C744AA-F137-4058-B64F-D9146BC01FE3}"/>
    <cellStyle name="Comma 2 9 3 2 2" xfId="32098" xr:uid="{AFC17547-7F6D-4042-8CCF-0A1003F69982}"/>
    <cellStyle name="Comma 2 9 3 3" xfId="6965" xr:uid="{F2373B65-5898-43F6-9770-EFD35C6CF03C}"/>
    <cellStyle name="Comma 2 9 3 3 2" xfId="35650" xr:uid="{FA6369E2-69C7-4E9E-870F-CFB895F677E7}"/>
    <cellStyle name="Comma 2 9 3 4" xfId="12677" xr:uid="{ECE98767-BAB5-41F7-99F7-C938E4E74350}"/>
    <cellStyle name="Comma 2 9 3 4 2" xfId="41355" xr:uid="{6BA58010-CAC9-4451-A9CB-1BED0B0318F0}"/>
    <cellStyle name="Comma 2 9 3 5" xfId="21530" xr:uid="{AEBE7F15-AE6E-4FED-8640-F77CA26ADDE4}"/>
    <cellStyle name="Comma 2 9 3 5 2" xfId="50207" xr:uid="{7C1D8BDC-130A-4D42-A4FA-00C8A550144F}"/>
    <cellStyle name="Comma 2 9 3 6" xfId="30305" xr:uid="{C02F56B7-CDFD-441B-9333-73FA8463B4F9}"/>
    <cellStyle name="Comma 2 9 4" xfId="1743" xr:uid="{219D093B-E219-44F3-809D-1B2FF5BBBCBC}"/>
    <cellStyle name="Comma 2 9 4 2" xfId="3697" xr:uid="{DB07A666-9A48-417D-BD5B-8B1E3FA40A47}"/>
    <cellStyle name="Comma 2 9 4 2 2" xfId="32437" xr:uid="{C413C614-FF1F-4A0B-827C-2ECC9605B105}"/>
    <cellStyle name="Comma 2 9 4 3" xfId="8382" xr:uid="{21BD9C1B-A683-4B5C-AB9F-9D9FC8A76564}"/>
    <cellStyle name="Comma 2 9 4 3 2" xfId="37067" xr:uid="{77CE0095-9AA7-46B0-8CC3-6C7E0F86E518}"/>
    <cellStyle name="Comma 2 9 4 4" xfId="14094" xr:uid="{115BAC27-4128-4D19-8335-CACB5F3EC2B1}"/>
    <cellStyle name="Comma 2 9 4 4 2" xfId="42772" xr:uid="{5920F4FC-5E81-47F0-A466-A8FF13E57F3F}"/>
    <cellStyle name="Comma 2 9 4 5" xfId="22947" xr:uid="{F3474A8C-BF92-400A-BB97-58F007A6B156}"/>
    <cellStyle name="Comma 2 9 4 5 2" xfId="51624" xr:uid="{6E83C7BF-AD41-4440-A4FF-464A4AEA7344}"/>
    <cellStyle name="Comma 2 9 4 6" xfId="30644" xr:uid="{CFD97259-E213-458E-9F64-FA10522CAF5C}"/>
    <cellStyle name="Comma 2 9 5" xfId="2790" xr:uid="{9C2925CE-2F8F-437A-933D-817647B49EDF}"/>
    <cellStyle name="Comma 2 9 5 2" xfId="15609" xr:uid="{80E6AEE4-A755-42A8-BD3C-700AB7071A7B}"/>
    <cellStyle name="Comma 2 9 5 2 2" xfId="44287" xr:uid="{818382C3-8442-4B35-9534-C0571C7DF0A9}"/>
    <cellStyle name="Comma 2 9 5 3" xfId="24462" xr:uid="{7CF5C4F9-6197-40E3-A595-E48E1BB634BE}"/>
    <cellStyle name="Comma 2 9 5 3 2" xfId="53139" xr:uid="{82BF3C44-34FE-4B25-9C53-1D4A820A2B31}"/>
    <cellStyle name="Comma 2 9 5 4" xfId="31530" xr:uid="{85D1E405-6C3F-4907-936E-8C0F42049853}"/>
    <cellStyle name="Comma 2 9 6" xfId="4197" xr:uid="{14C9AE41-FE25-4D7D-B6CC-7BA131A860EC}"/>
    <cellStyle name="Comma 2 9 6 2" xfId="17168" xr:uid="{2D3F7ED9-CF0A-4856-80CD-CF073C0EE279}"/>
    <cellStyle name="Comma 2 9 6 2 2" xfId="45846" xr:uid="{50DB3369-F65A-46AC-A75D-B2014C1C63E4}"/>
    <cellStyle name="Comma 2 9 6 3" xfId="26021" xr:uid="{0B1F4AD9-BEB2-40EF-9EB4-3A859CDCAC58}"/>
    <cellStyle name="Comma 2 9 6 3 2" xfId="54698" xr:uid="{37E6D97E-072D-4B77-91AA-DB445D98D456}"/>
    <cellStyle name="Comma 2 9 6 4" xfId="32882" xr:uid="{018FEC67-6CAD-4B3C-9CCE-F614B2A136D7}"/>
    <cellStyle name="Comma 2 9 7" xfId="9909" xr:uid="{F1C9657A-990A-4408-BAFF-E8E398648084}"/>
    <cellStyle name="Comma 2 9 7 2" xfId="27614" xr:uid="{6632E5A4-7ED9-4EB5-93B9-E9807FB6F3F6}"/>
    <cellStyle name="Comma 2 9 7 2 2" xfId="56291" xr:uid="{AC71350B-2ECF-438A-9FD6-86C0693B9E3C}"/>
    <cellStyle name="Comma 2 9 7 3" xfId="38587" xr:uid="{7AFAB62A-A5BB-469B-8EE3-4E65FA7B1772}"/>
    <cellStyle name="Comma 2 9 8" xfId="18762" xr:uid="{32B8160A-985B-4F8B-8730-E286348CF0B8}"/>
    <cellStyle name="Comma 2 9 8 2" xfId="47439" xr:uid="{F8FD98CF-13AA-4B5D-892A-4135BDFF66E0}"/>
    <cellStyle name="Comma 2 9 9" xfId="29737" xr:uid="{05FE71A3-E7F0-49D8-8CCB-B10D178FE870}"/>
    <cellStyle name="Comma 20" xfId="1963" xr:uid="{17F7E4EB-5787-440A-9909-975ECB680FB6}"/>
    <cellStyle name="Comma 20 10" xfId="30863" xr:uid="{CDEF3E3F-1503-4608-A318-9531DD026584}"/>
    <cellStyle name="Comma 20 2" xfId="2057" xr:uid="{CA4B7721-9B2A-45E9-8A37-2B2FBA531860}"/>
    <cellStyle name="Comma 20 2 2" xfId="5767" xr:uid="{D65D6072-0E37-4CF8-B26F-31CDFB9E63BD}"/>
    <cellStyle name="Comma 20 2 2 2" xfId="34452" xr:uid="{CA94DA69-E595-4357-A7CA-1EF6C476C3E6}"/>
    <cellStyle name="Comma 20 2 3" xfId="11479" xr:uid="{FDDFDB00-561F-4C97-BE0B-696775E8DBB4}"/>
    <cellStyle name="Comma 20 2 3 2" xfId="40157" xr:uid="{5BF4D51D-BFC9-423A-A22D-3747B59B2102}"/>
    <cellStyle name="Comma 20 2 4" xfId="20332" xr:uid="{AB9A36FE-609A-4940-A968-B706AFCBD0A5}"/>
    <cellStyle name="Comma 20 2 4 2" xfId="49009" xr:uid="{3C39AAA3-79E8-4A78-B69D-B61546B20EDC}"/>
    <cellStyle name="Comma 20 3" xfId="3916" xr:uid="{DC5F0778-43E3-42A7-A4B0-3DDF7B74ED8E}"/>
    <cellStyle name="Comma 20 3 2" xfId="7184" xr:uid="{43071D8C-8EE8-4B63-AA54-1FAC4FFAB99C}"/>
    <cellStyle name="Comma 20 3 2 2" xfId="35869" xr:uid="{26F34200-D0FC-478C-8909-AB2AE9E5D5DB}"/>
    <cellStyle name="Comma 20 3 3" xfId="12896" xr:uid="{40F226D6-DF83-4FAA-ABBD-6AE676352480}"/>
    <cellStyle name="Comma 20 3 3 2" xfId="41574" xr:uid="{7B580467-DED2-4ED5-B281-B44ED3DAB3CC}"/>
    <cellStyle name="Comma 20 3 4" xfId="21749" xr:uid="{24ABBE83-FD8A-4F1F-9124-8568178DD629}"/>
    <cellStyle name="Comma 20 3 4 2" xfId="50426" xr:uid="{DE8981FE-82BA-4703-96DE-552C01EC7921}"/>
    <cellStyle name="Comma 20 3 5" xfId="32656" xr:uid="{1113E2CC-751A-41F0-B33D-FE04A699C37F}"/>
    <cellStyle name="Comma 20 4" xfId="8601" xr:uid="{9657E7FC-7EA7-499B-8C93-6BD7244F6BEB}"/>
    <cellStyle name="Comma 20 4 2" xfId="14313" xr:uid="{DDA04A10-7032-4C57-A4B5-EE286A5A3301}"/>
    <cellStyle name="Comma 20 4 2 2" xfId="42991" xr:uid="{7FA77E36-CAE5-4D22-AD01-1D684F68A6EE}"/>
    <cellStyle name="Comma 20 4 3" xfId="23166" xr:uid="{3F625B74-B558-425B-B02B-6544DBA0C2AC}"/>
    <cellStyle name="Comma 20 4 3 2" xfId="51843" xr:uid="{7DA17DB2-CAA8-4825-80A9-BE025A4BB7D8}"/>
    <cellStyle name="Comma 20 4 4" xfId="37286" xr:uid="{9195EF20-2B81-48DF-965D-9B86BCC96760}"/>
    <cellStyle name="Comma 20 5" xfId="4416" xr:uid="{0CCB029A-585B-4721-AF98-D30F58AEEE85}"/>
    <cellStyle name="Comma 20 5 2" xfId="15828" xr:uid="{8716340F-9B4D-451C-BD7A-66D43C8003E1}"/>
    <cellStyle name="Comma 20 5 2 2" xfId="44506" xr:uid="{31FA2002-6CBA-43D5-ADC3-9AF2907CB361}"/>
    <cellStyle name="Comma 20 5 3" xfId="24681" xr:uid="{F11005C2-12A2-45B6-B739-F13719BF2EB4}"/>
    <cellStyle name="Comma 20 5 3 2" xfId="53358" xr:uid="{2D03479E-CE02-494D-94BC-8A760C05B632}"/>
    <cellStyle name="Comma 20 5 4" xfId="33101" xr:uid="{D38B9892-4394-4DDC-8566-43CD46ACDC93}"/>
    <cellStyle name="Comma 20 6" xfId="17387" xr:uid="{E39250D8-F1ED-4CDD-A38D-7E6AAE7B2766}"/>
    <cellStyle name="Comma 20 6 2" xfId="26240" xr:uid="{6CFC0CC8-72B1-4548-A12B-F16C52CD5250}"/>
    <cellStyle name="Comma 20 6 2 2" xfId="54917" xr:uid="{FEA51177-01B8-4B4A-82E4-E22CD1484908}"/>
    <cellStyle name="Comma 20 6 3" xfId="46065" xr:uid="{409B777A-C9FB-465A-BD61-A97332BBE4E1}"/>
    <cellStyle name="Comma 20 7" xfId="10128" xr:uid="{D784F68B-DAB5-4171-9EFC-348B722C855F}"/>
    <cellStyle name="Comma 20 7 2" xfId="27833" xr:uid="{A7E2EF70-E96B-4977-873D-4D1294057880}"/>
    <cellStyle name="Comma 20 7 2 2" xfId="56510" xr:uid="{B39CC484-7732-449B-B300-67826DD823CC}"/>
    <cellStyle name="Comma 20 7 3" xfId="38806" xr:uid="{AA28391E-32E1-4D41-98DF-D4FFBEF19FB4}"/>
    <cellStyle name="Comma 20 8" xfId="18981" xr:uid="{020F97D8-186D-4D67-8DAE-46D55F2B880F}"/>
    <cellStyle name="Comma 20 8 2" xfId="47658" xr:uid="{50044918-65C9-4900-84F8-449F51389D6B}"/>
    <cellStyle name="Comma 20 9" xfId="29137" xr:uid="{FB939614-2930-41DD-AFB2-D19A49CB1452}"/>
    <cellStyle name="Comma 21" xfId="1948" xr:uid="{E59F488F-A008-4F17-8D93-1B990F0BC56D}"/>
    <cellStyle name="Comma 21 2" xfId="2058" xr:uid="{F00F6FEE-CA14-4A0B-B3DF-9039F8D12C0A}"/>
    <cellStyle name="Comma 21 2 2" xfId="5789" xr:uid="{C23B6915-6EFD-4BBE-B68B-C17C7CCE7D3F}"/>
    <cellStyle name="Comma 21 2 2 2" xfId="34474" xr:uid="{5F7B8FCA-CB9E-4333-842A-90D5DD9513CD}"/>
    <cellStyle name="Comma 21 2 3" xfId="11501" xr:uid="{2B652168-72DC-4BFA-8B3E-964C73A383EF}"/>
    <cellStyle name="Comma 21 2 3 2" xfId="40179" xr:uid="{18F53B33-3497-41BF-B76D-4DB7575550FB}"/>
    <cellStyle name="Comma 21 2 4" xfId="20354" xr:uid="{AE5622B3-ECCC-496F-B369-8D06D5AE5A29}"/>
    <cellStyle name="Comma 21 2 4 2" xfId="49031" xr:uid="{55766DD9-6845-4C06-92CF-CE3594DF6C55}"/>
    <cellStyle name="Comma 21 3" xfId="7206" xr:uid="{C12F6A35-910D-46F1-A5F3-4704DEFC62F7}"/>
    <cellStyle name="Comma 21 3 2" xfId="12918" xr:uid="{5D425BAD-82CE-44A8-AA6B-8E2BDD484C0C}"/>
    <cellStyle name="Comma 21 3 2 2" xfId="41596" xr:uid="{FA62865F-ADA8-4915-BC3D-8BFDA9964B2E}"/>
    <cellStyle name="Comma 21 3 3" xfId="21771" xr:uid="{11B3E869-3E1C-43F2-AEE3-CB0BB54BF9E6}"/>
    <cellStyle name="Comma 21 3 3 2" xfId="50448" xr:uid="{73F8D20E-CC26-41F1-914A-018B7C8165CD}"/>
    <cellStyle name="Comma 21 3 4" xfId="35891" xr:uid="{924882F6-D0DF-423C-8923-28BE0A925221}"/>
    <cellStyle name="Comma 21 4" xfId="8623" xr:uid="{2E8C9B25-2633-4843-A925-A3264B0582BA}"/>
    <cellStyle name="Comma 21 4 2" xfId="14335" xr:uid="{80EBD51B-151E-4BDB-AE42-F41A2FAD9301}"/>
    <cellStyle name="Comma 21 4 2 2" xfId="43013" xr:uid="{7DEB8CE9-8D1F-4E60-BBEB-0DD4CE32E276}"/>
    <cellStyle name="Comma 21 4 3" xfId="23188" xr:uid="{CB83F5E8-6FB2-4FD1-ADD1-C9B9E42000C6}"/>
    <cellStyle name="Comma 21 4 3 2" xfId="51865" xr:uid="{98FE7A10-84B3-46DE-9F06-ED53DA221937}"/>
    <cellStyle name="Comma 21 4 4" xfId="37308" xr:uid="{62980A16-3913-426B-91E7-4734BA14E4AF}"/>
    <cellStyle name="Comma 21 5" xfId="4438" xr:uid="{73F23D72-68E6-4FB3-B533-1CF3F21661D8}"/>
    <cellStyle name="Comma 21 5 2" xfId="15850" xr:uid="{5B7E2D73-8B3B-4B39-9CE6-C170F78FD0A5}"/>
    <cellStyle name="Comma 21 5 2 2" xfId="44528" xr:uid="{2229CBC9-303C-48BD-8975-F7A74E089B8F}"/>
    <cellStyle name="Comma 21 5 3" xfId="24703" xr:uid="{5F47DB28-4233-4175-B564-BDE64F3F2274}"/>
    <cellStyle name="Comma 21 5 3 2" xfId="53380" xr:uid="{FB140471-7650-407D-B995-D7B8845E5CAC}"/>
    <cellStyle name="Comma 21 5 4" xfId="33123" xr:uid="{92BA1752-09FC-42F0-81C4-7EFD00D4786C}"/>
    <cellStyle name="Comma 21 6" xfId="17409" xr:uid="{2189B6CB-4961-4A1B-ADC9-701F70A82E12}"/>
    <cellStyle name="Comma 21 6 2" xfId="26262" xr:uid="{36D35B12-E55E-4F7F-AE26-CE57C7D31602}"/>
    <cellStyle name="Comma 21 6 2 2" xfId="54939" xr:uid="{768EAEB3-DD11-4855-9F0B-44E9D49862F5}"/>
    <cellStyle name="Comma 21 6 3" xfId="46087" xr:uid="{31F1880A-194D-4AD1-ACB2-D3FAA3C956EB}"/>
    <cellStyle name="Comma 21 7" xfId="10150" xr:uid="{8818111C-4FF2-406D-9A86-A90C909BF882}"/>
    <cellStyle name="Comma 21 7 2" xfId="27855" xr:uid="{33C24265-AC05-4D1A-A665-F32A0EBF6CED}"/>
    <cellStyle name="Comma 21 7 2 2" xfId="56532" xr:uid="{9AA9B8E0-AC65-4C48-A425-447E9860F8D3}"/>
    <cellStyle name="Comma 21 7 3" xfId="38828" xr:uid="{FC536985-DD1E-4332-86C6-3F49FDE3CCDC}"/>
    <cellStyle name="Comma 21 8" xfId="19003" xr:uid="{2A1C5A66-DEE4-40F2-8CF9-B6D99F4F4DE1}"/>
    <cellStyle name="Comma 21 8 2" xfId="47680" xr:uid="{82C91E21-65F7-4950-AA94-D821AD1C8F55}"/>
    <cellStyle name="Comma 21 9" xfId="29138" xr:uid="{67A6D8B3-22D0-407C-A902-BD5A141EF32F}"/>
    <cellStyle name="Comma 22" xfId="1972" xr:uid="{CAF17D7C-2F00-4BD9-AD27-7C612C944E00}"/>
    <cellStyle name="Comma 22 2" xfId="5811" xr:uid="{9FB74C64-464E-4D05-B8CD-8D7955DD1548}"/>
    <cellStyle name="Comma 22 2 2" xfId="11523" xr:uid="{F626C04A-4BAD-4CBA-B2F4-9CF7811AF0ED}"/>
    <cellStyle name="Comma 22 2 2 2" xfId="40201" xr:uid="{1E21F306-8957-4AA3-9135-70501B176C8F}"/>
    <cellStyle name="Comma 22 2 3" xfId="20376" xr:uid="{CF78FA7A-F254-41AF-8657-E77FECFAFCC1}"/>
    <cellStyle name="Comma 22 2 3 2" xfId="49053" xr:uid="{0EB800BB-B5F3-490B-94EB-BB32D2F137CB}"/>
    <cellStyle name="Comma 22 2 4" xfId="34496" xr:uid="{6CA434D1-AC89-4627-81B2-E5D19597FD24}"/>
    <cellStyle name="Comma 22 3" xfId="7228" xr:uid="{1B6068BD-CBC4-43D0-B2F2-29B6353D5CAD}"/>
    <cellStyle name="Comma 22 3 2" xfId="12940" xr:uid="{A00AA278-76AA-4C88-ABE1-13C250B1F1B5}"/>
    <cellStyle name="Comma 22 3 2 2" xfId="41618" xr:uid="{70917EEF-C8FA-443A-BA08-150395E1CA02}"/>
    <cellStyle name="Comma 22 3 3" xfId="21793" xr:uid="{A39E15EE-ADC2-43F0-ADEF-EEF26FEF6837}"/>
    <cellStyle name="Comma 22 3 3 2" xfId="50470" xr:uid="{57A02675-9185-43AE-9F5E-A7A2ABCCC28E}"/>
    <cellStyle name="Comma 22 3 4" xfId="35913" xr:uid="{733D313B-8AA6-4C25-A42E-F7A01138F538}"/>
    <cellStyle name="Comma 22 4" xfId="8645" xr:uid="{51E03957-F9ED-4152-A617-810B664D0825}"/>
    <cellStyle name="Comma 22 4 2" xfId="14357" xr:uid="{6DB601CB-FCF9-4723-98CA-BD3AAAD1724F}"/>
    <cellStyle name="Comma 22 4 2 2" xfId="43035" xr:uid="{87F69526-651D-4131-8B28-CEE1FEF9C8F2}"/>
    <cellStyle name="Comma 22 4 3" xfId="23210" xr:uid="{D05DAF97-9AB8-4801-A414-7CE4A00AFB84}"/>
    <cellStyle name="Comma 22 4 3 2" xfId="51887" xr:uid="{48BD3B55-8ACF-445B-A422-515D85548CE0}"/>
    <cellStyle name="Comma 22 4 4" xfId="37330" xr:uid="{9C30146B-DDC1-413D-8BA8-32C2047D6726}"/>
    <cellStyle name="Comma 22 5" xfId="4460" xr:uid="{DEBA37ED-4B92-4B62-8495-D6FED027D541}"/>
    <cellStyle name="Comma 22 5 2" xfId="15872" xr:uid="{A39EF92F-AF19-4829-A9C4-D87CEC298090}"/>
    <cellStyle name="Comma 22 5 2 2" xfId="44550" xr:uid="{DF96CB33-59DD-4497-AC01-CD18F39AD741}"/>
    <cellStyle name="Comma 22 5 3" xfId="24725" xr:uid="{AC0A3123-050F-42E4-A33A-B6D17FB7A37E}"/>
    <cellStyle name="Comma 22 5 3 2" xfId="53402" xr:uid="{2E837DE1-A7B1-4C13-A616-665AD5273558}"/>
    <cellStyle name="Comma 22 5 4" xfId="33145" xr:uid="{C849EAC0-55E8-484C-A16C-33B07AA29999}"/>
    <cellStyle name="Comma 22 6" xfId="17431" xr:uid="{CBC1B83D-33F3-45C2-B0A4-E39277ED8594}"/>
    <cellStyle name="Comma 22 6 2" xfId="26284" xr:uid="{B5240EFC-BC28-4108-8458-CE5DC9EDE78A}"/>
    <cellStyle name="Comma 22 6 2 2" xfId="54961" xr:uid="{AE896A62-6C75-4102-815A-EDDD78741576}"/>
    <cellStyle name="Comma 22 6 3" xfId="46109" xr:uid="{876AACFC-1BA5-4200-BE71-93DFC8A3030D}"/>
    <cellStyle name="Comma 22 7" xfId="10172" xr:uid="{C1A4C70E-5F49-4342-AF3E-341CE53CCD96}"/>
    <cellStyle name="Comma 22 7 2" xfId="27877" xr:uid="{4896065B-22E9-4951-BC8C-EA50D636ED88}"/>
    <cellStyle name="Comma 22 7 2 2" xfId="56554" xr:uid="{5CD3F9B0-0465-4140-8DD2-7F76F9C7D9F4}"/>
    <cellStyle name="Comma 22 7 3" xfId="38850" xr:uid="{5ABE00E6-5091-439A-A94A-A3CD00A7F77D}"/>
    <cellStyle name="Comma 22 8" xfId="19025" xr:uid="{B469927E-9382-40E9-806F-41E4E9DA880E}"/>
    <cellStyle name="Comma 22 8 2" xfId="47702" xr:uid="{1AE40C5F-D94D-445C-986F-BF3B21EAF834}"/>
    <cellStyle name="Comma 22 9" xfId="29133" xr:uid="{F9ACC59C-40FC-4091-B1B8-F425A9883881}"/>
    <cellStyle name="Comma 23" xfId="144" xr:uid="{2AFC79E8-71CB-4AFD-A56C-9D54BA4652D8}"/>
    <cellStyle name="Comma 23 2" xfId="2068" xr:uid="{EA55FC0E-FEA9-4BA2-8CEF-BB937E85D4C2}"/>
    <cellStyle name="Comma 23 2 2" xfId="5833" xr:uid="{65EA8D1D-9A9C-487A-8DB3-0DC759197631}"/>
    <cellStyle name="Comma 23 2 2 2" xfId="34518" xr:uid="{32005224-F7F3-458A-BE77-EC03C53CF059}"/>
    <cellStyle name="Comma 23 2 3" xfId="11545" xr:uid="{66279DE0-FB70-4094-9A21-DD3857A7BF6A}"/>
    <cellStyle name="Comma 23 2 3 2" xfId="40223" xr:uid="{C5408669-E3A8-44EE-8FC9-3CB3D5C90541}"/>
    <cellStyle name="Comma 23 2 4" xfId="20398" xr:uid="{6689741C-6B5F-434B-A788-2E41760E96F3}"/>
    <cellStyle name="Comma 23 2 4 2" xfId="49075" xr:uid="{AFD57701-DDD8-4FFF-A05F-CC9B237E03D7}"/>
    <cellStyle name="Comma 23 3" xfId="2189" xr:uid="{16553DC9-B752-4DE1-9DF4-9ACD7FEF8679}"/>
    <cellStyle name="Comma 23 3 2" xfId="7250" xr:uid="{31D517F2-AA7B-41C2-87A2-7D7D7D61C494}"/>
    <cellStyle name="Comma 23 3 2 2" xfId="35935" xr:uid="{5E08D19C-92F0-4E25-992B-032D7176E194}"/>
    <cellStyle name="Comma 23 3 3" xfId="12962" xr:uid="{17380C91-F41A-4AEC-B75C-A8A5A544DC82}"/>
    <cellStyle name="Comma 23 3 3 2" xfId="41640" xr:uid="{B68FBF3A-FD4D-4713-9D1F-7942F8B9148C}"/>
    <cellStyle name="Comma 23 3 4" xfId="21815" xr:uid="{07F76670-7CC6-4E25-B8DF-468C5555ADA1}"/>
    <cellStyle name="Comma 23 3 4 2" xfId="50492" xr:uid="{0C4A4676-6E74-49AA-B2D5-053A7533C8DD}"/>
    <cellStyle name="Comma 23 4" xfId="8667" xr:uid="{5BC8606A-A838-4314-8112-1F92D2A04C7B}"/>
    <cellStyle name="Comma 23 4 2" xfId="14379" xr:uid="{7B4A3890-182E-4B0D-9777-6395E9CDE024}"/>
    <cellStyle name="Comma 23 4 2 2" xfId="43057" xr:uid="{DA046597-3F24-452C-8DA0-2958D6C07CD6}"/>
    <cellStyle name="Comma 23 4 3" xfId="23232" xr:uid="{1F4D34A7-D8D8-48FF-8117-063DB8255B80}"/>
    <cellStyle name="Comma 23 4 3 2" xfId="51909" xr:uid="{C1276EA8-5B12-413B-985C-EB4FD4ECE546}"/>
    <cellStyle name="Comma 23 4 4" xfId="37352" xr:uid="{8C58F10A-5982-4FFD-9490-491519CAFCDB}"/>
    <cellStyle name="Comma 23 5" xfId="4482" xr:uid="{E15FEF78-8228-41DE-8CC0-98E5F873D55E}"/>
    <cellStyle name="Comma 23 5 2" xfId="15894" xr:uid="{E83CD0D4-D1A5-44A1-A1A6-DA42971F5785}"/>
    <cellStyle name="Comma 23 5 2 2" xfId="44572" xr:uid="{1130C290-9180-4ABC-82B6-4669DB638EC0}"/>
    <cellStyle name="Comma 23 5 3" xfId="24747" xr:uid="{3B67D95B-240C-41D6-B3EF-646A21732793}"/>
    <cellStyle name="Comma 23 5 3 2" xfId="53424" xr:uid="{0E362358-6509-44E8-9F85-BA8A4CCFB547}"/>
    <cellStyle name="Comma 23 5 4" xfId="33167" xr:uid="{53A34AE1-1727-4546-B25C-4E8EB58B3AAE}"/>
    <cellStyle name="Comma 23 6" xfId="17453" xr:uid="{D51F8A24-C27E-4F0E-8485-132F6EE04E59}"/>
    <cellStyle name="Comma 23 6 2" xfId="26306" xr:uid="{D476CB5E-5613-40F1-B56E-8646E48F90CD}"/>
    <cellStyle name="Comma 23 6 2 2" xfId="54983" xr:uid="{D6F8B5C7-130F-46DE-BEC8-77B3B4E3DC2F}"/>
    <cellStyle name="Comma 23 6 3" xfId="46131" xr:uid="{B8B3A6F8-9D0F-47CF-BE86-1FCDE5174AC3}"/>
    <cellStyle name="Comma 23 7" xfId="10194" xr:uid="{CAD3F30F-0391-4A5E-A581-B708F3BE861A}"/>
    <cellStyle name="Comma 23 7 2" xfId="27899" xr:uid="{D4A4146D-CB89-42CF-BDF9-F8F1A9B1DA29}"/>
    <cellStyle name="Comma 23 7 2 2" xfId="56576" xr:uid="{DECFFF4B-86A1-4C57-99FD-C817BBBF452C}"/>
    <cellStyle name="Comma 23 7 3" xfId="38872" xr:uid="{A5346BF3-AF42-4AC4-A10A-F705A3FAE673}"/>
    <cellStyle name="Comma 23 8" xfId="19047" xr:uid="{B93DD24F-9893-4D73-A4F2-117991145298}"/>
    <cellStyle name="Comma 23 8 2" xfId="47724" xr:uid="{63134221-75DF-4C70-98C4-803ADC4D6C91}"/>
    <cellStyle name="Comma 23 9" xfId="29117" xr:uid="{D46D2FC0-551B-4B9C-B7AF-B4A936A8DC5C}"/>
    <cellStyle name="Comma 24" xfId="1989" xr:uid="{14D6FF56-EFC0-4F70-B2AF-41D46AD186A0}"/>
    <cellStyle name="Comma 24 2" xfId="5855" xr:uid="{381E7A07-65D2-4ECC-A174-CA9A11D41947}"/>
    <cellStyle name="Comma 24 2 2" xfId="11567" xr:uid="{F3DC57A4-7787-4CCB-843C-434AE1E91DF4}"/>
    <cellStyle name="Comma 24 2 2 2" xfId="40245" xr:uid="{60BFE40C-B030-4AFF-8823-1CD4F67C9DAD}"/>
    <cellStyle name="Comma 24 2 3" xfId="20420" xr:uid="{016BECA5-C5B7-4D98-8DC9-B504F06CF008}"/>
    <cellStyle name="Comma 24 2 3 2" xfId="49097" xr:uid="{16B10877-AB7A-4241-BAB1-5C623B4AB3B6}"/>
    <cellStyle name="Comma 24 2 4" xfId="34540" xr:uid="{E7C25E4C-146C-45F8-918E-8058BBCD54B7}"/>
    <cellStyle name="Comma 24 3" xfId="7272" xr:uid="{F1245545-B9CB-446E-8872-9FD6273661A3}"/>
    <cellStyle name="Comma 24 3 2" xfId="12984" xr:uid="{B9CF189D-CAB1-4523-9F00-EA1E5E1F88B6}"/>
    <cellStyle name="Comma 24 3 2 2" xfId="41662" xr:uid="{C3928137-1EA4-46F1-A42A-E2C694ADB7A1}"/>
    <cellStyle name="Comma 24 3 3" xfId="21837" xr:uid="{8C52E752-F32D-47F9-812A-03A914CDF068}"/>
    <cellStyle name="Comma 24 3 3 2" xfId="50514" xr:uid="{98AB2BB3-2B78-4431-9C11-8DB1A1118B5F}"/>
    <cellStyle name="Comma 24 3 4" xfId="35957" xr:uid="{860B94A1-D635-479F-9A1D-EF515E40EDB9}"/>
    <cellStyle name="Comma 24 4" xfId="8689" xr:uid="{CF814870-48FA-48D5-B9C9-D45F4596AE41}"/>
    <cellStyle name="Comma 24 4 2" xfId="14401" xr:uid="{21918FFF-5AE3-4BEF-8473-31BA55F30A47}"/>
    <cellStyle name="Comma 24 4 2 2" xfId="43079" xr:uid="{CE28A8B7-F086-49C7-BA51-11FD23036E61}"/>
    <cellStyle name="Comma 24 4 3" xfId="23254" xr:uid="{8BFD70E2-35F0-47F1-BED5-FB7A754F4EEE}"/>
    <cellStyle name="Comma 24 4 3 2" xfId="51931" xr:uid="{9962A608-E9F4-4EE1-B62D-14374B2D5117}"/>
    <cellStyle name="Comma 24 4 4" xfId="37374" xr:uid="{C0D21110-AA59-4A88-9E20-3B40438F7F19}"/>
    <cellStyle name="Comma 24 5" xfId="4504" xr:uid="{5E47773B-D15D-4B0C-B9F8-3C835A4CCE3D}"/>
    <cellStyle name="Comma 24 5 2" xfId="15916" xr:uid="{90B97028-5DEE-4685-A11B-61A55B5D7566}"/>
    <cellStyle name="Comma 24 5 2 2" xfId="44594" xr:uid="{991FED16-3E26-4F68-9AD6-B2E2855096BD}"/>
    <cellStyle name="Comma 24 5 3" xfId="24769" xr:uid="{9CEE5DCE-3891-4754-8025-9E3F9A59EB4F}"/>
    <cellStyle name="Comma 24 5 3 2" xfId="53446" xr:uid="{D8715F56-AE82-46F5-8B26-045BBDB84B3B}"/>
    <cellStyle name="Comma 24 5 4" xfId="33189" xr:uid="{A78CC85B-6C95-47EA-A0CB-9584B09B83B6}"/>
    <cellStyle name="Comma 24 6" xfId="17475" xr:uid="{E6E2DE01-0876-4F45-9C5F-C76E794149C0}"/>
    <cellStyle name="Comma 24 6 2" xfId="26328" xr:uid="{9DE0C3EC-2A48-4A63-BDC7-1E44504B9AC2}"/>
    <cellStyle name="Comma 24 6 2 2" xfId="55005" xr:uid="{6797A52D-5FA2-4715-9112-E197D8CC9BA0}"/>
    <cellStyle name="Comma 24 6 3" xfId="46153" xr:uid="{B3C488B4-A3EE-43C7-8A97-660D198680E9}"/>
    <cellStyle name="Comma 24 7" xfId="10216" xr:uid="{D2BC0193-2F75-4474-AE47-1C75D6C85027}"/>
    <cellStyle name="Comma 24 7 2" xfId="27921" xr:uid="{C9C4AA3D-25D6-43F6-B2D6-28358945CDFB}"/>
    <cellStyle name="Comma 24 7 2 2" xfId="56598" xr:uid="{842A7C12-F6D7-46B3-AD0A-A3307AE00432}"/>
    <cellStyle name="Comma 24 7 3" xfId="38894" xr:uid="{C3FCC1EF-76A1-44B6-951A-C9E250127141}"/>
    <cellStyle name="Comma 24 8" xfId="19069" xr:uid="{77091125-1424-4F14-BB21-D6636489E808}"/>
    <cellStyle name="Comma 24 8 2" xfId="47746" xr:uid="{8AAC623B-8AD7-42E8-8DFC-F8BA1DE927B9}"/>
    <cellStyle name="Comma 24 9" xfId="29142" xr:uid="{D63CCE64-E0C6-4FBA-A3FF-71E8DA0C6EDD}"/>
    <cellStyle name="Comma 25" xfId="145" xr:uid="{0408C51B-D885-4C18-B754-1532ADDA0F1B}"/>
    <cellStyle name="Comma 25 2" xfId="2059" xr:uid="{E631355F-8279-4B7B-B036-AD1E53C7EACB}"/>
    <cellStyle name="Comma 25 2 2" xfId="3961" xr:uid="{E425A53C-E877-4E83-AEA1-F2A67B485BB4}"/>
    <cellStyle name="Comma 25 2 3" xfId="5877" xr:uid="{F6A54939-9646-4486-8E47-A21F3D6A2D7E}"/>
    <cellStyle name="Comma 25 2 3 2" xfId="34562" xr:uid="{C8A63154-6BB3-44B4-A63F-7FC76FCD226F}"/>
    <cellStyle name="Comma 25 2 4" xfId="11589" xr:uid="{B827AFFC-8D05-441E-A1C2-C33B3BFB727C}"/>
    <cellStyle name="Comma 25 2 4 2" xfId="40267" xr:uid="{CDB1F615-5BEC-4DBA-9AE1-86A37F54BFE6}"/>
    <cellStyle name="Comma 25 2 5" xfId="20442" xr:uid="{0BD0251B-6FBB-4514-8923-2F12E496EAFD}"/>
    <cellStyle name="Comma 25 2 5 2" xfId="49119" xr:uid="{DA397392-FC7A-478B-A5CC-7C32BEAC61D4}"/>
    <cellStyle name="Comma 25 3" xfId="2190" xr:uid="{D74302EC-EC3E-4F6D-BEF7-B7AD17061BCC}"/>
    <cellStyle name="Comma 25 3 2" xfId="7294" xr:uid="{3ED74A08-AFBB-4306-8DBB-BF9CBD09AC20}"/>
    <cellStyle name="Comma 25 3 2 2" xfId="35979" xr:uid="{5F0DAA51-F1BE-4508-B198-875C04FEBCD0}"/>
    <cellStyle name="Comma 25 3 3" xfId="13006" xr:uid="{546A697B-3BBE-4037-AE63-46668E4D1432}"/>
    <cellStyle name="Comma 25 3 3 2" xfId="41684" xr:uid="{600F9B0C-D171-4BC2-9327-9F78F59DBDA9}"/>
    <cellStyle name="Comma 25 3 4" xfId="21859" xr:uid="{A3288367-8467-47E2-AAE5-0BE8F083FECC}"/>
    <cellStyle name="Comma 25 3 4 2" xfId="50536" xr:uid="{05214550-2FDB-40C0-A428-4A47CAAA3CBD}"/>
    <cellStyle name="Comma 25 4" xfId="2136" xr:uid="{B9513A20-3253-4A07-B389-2BDC1DD50F21}"/>
    <cellStyle name="Comma 25 4 2" xfId="8711" xr:uid="{BAD78D22-8D1D-457C-84D6-F1BC9DD62A42}"/>
    <cellStyle name="Comma 25 4 2 2" xfId="37396" xr:uid="{C17483B0-52D9-4E99-9D8C-D5570C8DAA57}"/>
    <cellStyle name="Comma 25 4 3" xfId="14423" xr:uid="{77928D33-1B88-4E30-9F2D-CDC0457AE547}"/>
    <cellStyle name="Comma 25 4 3 2" xfId="43101" xr:uid="{73549A41-424B-4510-9408-A34399EF9C9D}"/>
    <cellStyle name="Comma 25 4 4" xfId="23276" xr:uid="{B69E9F1F-FB0D-4F76-8084-D67DF212A048}"/>
    <cellStyle name="Comma 25 4 4 2" xfId="51953" xr:uid="{E20E0772-FDB2-431B-8150-932B87254133}"/>
    <cellStyle name="Comma 25 5" xfId="4526" xr:uid="{295499F4-FC89-473E-AD5D-CFE4005286F2}"/>
    <cellStyle name="Comma 25 5 2" xfId="15938" xr:uid="{53A38E93-6B47-4A8B-B347-461796694705}"/>
    <cellStyle name="Comma 25 5 2 2" xfId="44616" xr:uid="{0A77DE69-AACF-4CD8-AEDE-166EA8B6D3B4}"/>
    <cellStyle name="Comma 25 5 3" xfId="24791" xr:uid="{ED12D6DE-C496-4CE7-9764-F927ED487EB3}"/>
    <cellStyle name="Comma 25 5 3 2" xfId="53468" xr:uid="{C0EF47E7-FAC5-4A66-99E4-6FAD7DA90414}"/>
    <cellStyle name="Comma 25 5 4" xfId="33211" xr:uid="{83866603-011B-4924-BDBD-186DE7BED80C}"/>
    <cellStyle name="Comma 25 6" xfId="17497" xr:uid="{202AE866-2861-48F4-B397-707C749E80D1}"/>
    <cellStyle name="Comma 25 6 2" xfId="26350" xr:uid="{FEA805B4-8B51-4465-AF38-2D303055B55D}"/>
    <cellStyle name="Comma 25 6 2 2" xfId="55027" xr:uid="{EB61D8D3-4113-4266-9CDD-09A16E20E663}"/>
    <cellStyle name="Comma 25 6 3" xfId="46175" xr:uid="{B4F2C388-23D6-4437-8A2B-4D2E80D53824}"/>
    <cellStyle name="Comma 25 7" xfId="10238" xr:uid="{A93CB188-3392-407D-A55C-F5E9D1610704}"/>
    <cellStyle name="Comma 25 7 2" xfId="27943" xr:uid="{00552E83-5D4D-4FD6-A769-405C4E610E1C}"/>
    <cellStyle name="Comma 25 7 2 2" xfId="56620" xr:uid="{C95A0EB3-6D36-41BC-9EBF-E8206DD23605}"/>
    <cellStyle name="Comma 25 7 3" xfId="38916" xr:uid="{FA4897FE-1F41-4DCB-B83A-F09A15515986}"/>
    <cellStyle name="Comma 25 8" xfId="19091" xr:uid="{E73FABEC-1895-478D-83CB-71991D34CB65}"/>
    <cellStyle name="Comma 25 8 2" xfId="47768" xr:uid="{97D7E44B-7DC3-4F7A-A1BC-2AF4730F3205}"/>
    <cellStyle name="Comma 25 9" xfId="29120" xr:uid="{83A0C615-699B-4887-B43D-6063B1A31032}"/>
    <cellStyle name="Comma 26" xfId="2009" xr:uid="{01C5C856-0829-4C4B-A195-927A28FA65DE}"/>
    <cellStyle name="Comma 26 2" xfId="2078" xr:uid="{ACC30E3C-1DCC-41B7-A52E-44DD3F27B602}"/>
    <cellStyle name="Comma 26 2 2" xfId="3967" xr:uid="{B0A8C006-B469-4F61-90DD-475DC73A63A2}"/>
    <cellStyle name="Comma 26 2 3" xfId="5899" xr:uid="{B4FEDD28-C065-48C5-97F0-D2E03DF69F83}"/>
    <cellStyle name="Comma 26 2 3 2" xfId="34584" xr:uid="{64A5689E-D959-4E97-9E7A-E5142571243C}"/>
    <cellStyle name="Comma 26 2 4" xfId="11611" xr:uid="{24C3CBA2-8EB4-432C-936D-F1152D9DA71E}"/>
    <cellStyle name="Comma 26 2 4 2" xfId="40289" xr:uid="{D4CB508E-D135-46A4-9B95-8174A3E92BEC}"/>
    <cellStyle name="Comma 26 2 5" xfId="20464" xr:uid="{A4F3C3E1-B615-49AD-8C07-BF99F59D161B}"/>
    <cellStyle name="Comma 26 2 5 2" xfId="49141" xr:uid="{2F5453F7-A6DF-4293-AD1C-EC6B07F60147}"/>
    <cellStyle name="Comma 26 3" xfId="3935" xr:uid="{75D436F8-5038-447D-B0CA-1BB4688E9E38}"/>
    <cellStyle name="Comma 26 3 2" xfId="7316" xr:uid="{8AC95453-36FA-4B18-B740-1ED5889A2753}"/>
    <cellStyle name="Comma 26 3 2 2" xfId="36001" xr:uid="{0194C8F6-5BBD-480F-B330-345A7D9F65AF}"/>
    <cellStyle name="Comma 26 3 3" xfId="13028" xr:uid="{B504D947-517C-44F8-AE7C-63AFB14456B3}"/>
    <cellStyle name="Comma 26 3 3 2" xfId="41706" xr:uid="{08CC0B90-8B29-4360-9980-558034D6D44F}"/>
    <cellStyle name="Comma 26 3 4" xfId="21881" xr:uid="{FC5789AF-6D7C-420B-9CC8-1FF8FE48329B}"/>
    <cellStyle name="Comma 26 3 4 2" xfId="50558" xr:uid="{9D0AE75A-259E-4284-B6D8-C69A2F2CF75D}"/>
    <cellStyle name="Comma 26 4" xfId="2140" xr:uid="{905C7F03-C692-4E02-99B4-A2219A1328E3}"/>
    <cellStyle name="Comma 26 4 2" xfId="8733" xr:uid="{7E453FBD-5175-4370-A946-9EC0B5DAE747}"/>
    <cellStyle name="Comma 26 4 2 2" xfId="37418" xr:uid="{2DD34F4C-A22B-43AE-9A4B-FACE3B6957B2}"/>
    <cellStyle name="Comma 26 4 3" xfId="14445" xr:uid="{E7A081DC-83D6-4CCA-864D-084DF9EC50C6}"/>
    <cellStyle name="Comma 26 4 3 2" xfId="43123" xr:uid="{FC2A551F-BD28-47E0-9AE4-20350DA38F89}"/>
    <cellStyle name="Comma 26 4 4" xfId="23298" xr:uid="{71866AB3-840C-4380-8AB2-54F7A0F86BF6}"/>
    <cellStyle name="Comma 26 4 4 2" xfId="51975" xr:uid="{FEFA329B-097E-4D77-A725-C895220E4351}"/>
    <cellStyle name="Comma 26 5" xfId="4548" xr:uid="{EA97438C-3BCB-40F0-8DBB-CDACFD66CF1A}"/>
    <cellStyle name="Comma 26 5 2" xfId="15960" xr:uid="{CB10BB6C-3F7F-474F-9C6E-DD653746F502}"/>
    <cellStyle name="Comma 26 5 2 2" xfId="44638" xr:uid="{A8789F99-0B88-4F5C-B036-34942BC28755}"/>
    <cellStyle name="Comma 26 5 3" xfId="24813" xr:uid="{47B74F60-7E41-43D8-B688-B10AE26A9BE4}"/>
    <cellStyle name="Comma 26 5 3 2" xfId="53490" xr:uid="{C7400821-DB25-44DF-AF9A-EFD959F4D913}"/>
    <cellStyle name="Comma 26 5 4" xfId="33233" xr:uid="{93E3A5DA-4327-405E-ADD6-B64ED59BACD4}"/>
    <cellStyle name="Comma 26 6" xfId="17519" xr:uid="{9419B41C-DC77-4704-89F8-4E2A11560425}"/>
    <cellStyle name="Comma 26 6 2" xfId="26372" xr:uid="{56A77DC6-FDC8-4390-93BE-9B787BC5EF04}"/>
    <cellStyle name="Comma 26 6 2 2" xfId="55049" xr:uid="{938711F8-18D1-485F-B8F6-DFB685548EC9}"/>
    <cellStyle name="Comma 26 6 3" xfId="46197" xr:uid="{D5A89989-DAF6-4614-A4C0-60214CA9A7A2}"/>
    <cellStyle name="Comma 26 7" xfId="10260" xr:uid="{7E7DC59D-7143-4F72-9945-6BDF40CE73C7}"/>
    <cellStyle name="Comma 26 7 2" xfId="27965" xr:uid="{ED7D01E5-1E10-448C-A549-FD505390D8D3}"/>
    <cellStyle name="Comma 26 7 2 2" xfId="56642" xr:uid="{76E62163-FC84-48C2-86AE-1FDFAAE5B1F8}"/>
    <cellStyle name="Comma 26 7 3" xfId="38938" xr:uid="{1F84264F-6DB2-45BF-8BB8-DA3BB65536C2}"/>
    <cellStyle name="Comma 26 8" xfId="19113" xr:uid="{29188DAF-6497-4887-B4C8-9958B1A98C13}"/>
    <cellStyle name="Comma 26 8 2" xfId="47790" xr:uid="{6635FBAF-09C2-4BFC-9614-5EE8E9B4283D}"/>
    <cellStyle name="Comma 27" xfId="2008" xr:uid="{7B0932FE-1BFC-4C3B-B187-972558F398D1}"/>
    <cellStyle name="Comma 27 2" xfId="3934" xr:uid="{05557F6F-A44D-4BD4-80B9-5DA708844F6C}"/>
    <cellStyle name="Comma 27 2 2" xfId="5921" xr:uid="{79696B34-5E95-4D33-BEFC-8B483AC73828}"/>
    <cellStyle name="Comma 27 2 2 2" xfId="34606" xr:uid="{6742B935-04BB-4B53-8A15-30F429DB2E75}"/>
    <cellStyle name="Comma 27 2 3" xfId="11633" xr:uid="{12A5A66C-8143-4232-B963-4087FFA207D0}"/>
    <cellStyle name="Comma 27 2 3 2" xfId="40311" xr:uid="{BD4C09D4-97F4-41DC-B036-198341C898B7}"/>
    <cellStyle name="Comma 27 2 4" xfId="20486" xr:uid="{6D0A91FB-05E0-46C2-B183-AC45FBB437D0}"/>
    <cellStyle name="Comma 27 2 4 2" xfId="49163" xr:uid="{D482A18B-C7E8-41CA-8D79-2CEF5B5206D5}"/>
    <cellStyle name="Comma 27 3" xfId="2154" xr:uid="{6DFC6F04-176F-46E4-A5BE-C8B39041587D}"/>
    <cellStyle name="Comma 27 3 2" xfId="7338" xr:uid="{59E699B1-1B3D-4D25-BD56-4F48C7050657}"/>
    <cellStyle name="Comma 27 3 2 2" xfId="36023" xr:uid="{0A20F9D8-C829-41AD-9DB6-F58F6FCD90BD}"/>
    <cellStyle name="Comma 27 3 3" xfId="13050" xr:uid="{2DCE74FA-3B13-465F-A939-105B851437C9}"/>
    <cellStyle name="Comma 27 3 3 2" xfId="41728" xr:uid="{735BF2BC-682F-40D2-AA37-ED8AB3D00695}"/>
    <cellStyle name="Comma 27 3 4" xfId="21903" xr:uid="{4CB2FCD5-B6D7-4D5D-A0C8-F5F2DDE4BBE8}"/>
    <cellStyle name="Comma 27 3 4 2" xfId="50580" xr:uid="{29DAAA65-D948-4C6B-8D91-F74CCF2AB9A5}"/>
    <cellStyle name="Comma 27 3 5" xfId="30926" xr:uid="{E4D1D0D8-4783-46C9-A8FF-ED8F358E5896}"/>
    <cellStyle name="Comma 27 4" xfId="8755" xr:uid="{8565966E-48EC-42CC-A8EB-BFB78DF93245}"/>
    <cellStyle name="Comma 27 4 2" xfId="14467" xr:uid="{261D2FAD-C26F-4BBA-BCBB-F1CB25B99268}"/>
    <cellStyle name="Comma 27 4 2 2" xfId="43145" xr:uid="{3F4E57CE-ACF1-4B7F-8D3C-D24F7EC50422}"/>
    <cellStyle name="Comma 27 4 3" xfId="23320" xr:uid="{7836468C-1D01-4334-A48A-F32C3D83462B}"/>
    <cellStyle name="Comma 27 4 3 2" xfId="51997" xr:uid="{DA984970-759A-48A0-8A10-3179A9C884D8}"/>
    <cellStyle name="Comma 27 4 4" xfId="37440" xr:uid="{5B01133F-99A0-4418-A7E4-AA15172EAB88}"/>
    <cellStyle name="Comma 27 5" xfId="4570" xr:uid="{A3DE63F7-7CF7-4DA3-B6AC-EB1F41C36846}"/>
    <cellStyle name="Comma 27 5 2" xfId="15982" xr:uid="{0D44272F-F103-4077-A57D-BC42668D7C8F}"/>
    <cellStyle name="Comma 27 5 2 2" xfId="44660" xr:uid="{50F5EBE6-E044-44CE-B5D7-144EB4E0EF57}"/>
    <cellStyle name="Comma 27 5 3" xfId="24835" xr:uid="{CA8979A0-5B7A-44A5-91ED-B25D967B0AF7}"/>
    <cellStyle name="Comma 27 5 3 2" xfId="53512" xr:uid="{A4BB1B10-71C3-4524-88F9-E64D6590D63C}"/>
    <cellStyle name="Comma 27 5 4" xfId="33255" xr:uid="{E0C82280-9F12-466E-B685-BC4BBDB25EDC}"/>
    <cellStyle name="Comma 27 6" xfId="17541" xr:uid="{AB33ECB5-488D-4227-9321-00B43130FC98}"/>
    <cellStyle name="Comma 27 6 2" xfId="26394" xr:uid="{B6D669B1-F54D-4043-973D-595E9AE215E5}"/>
    <cellStyle name="Comma 27 6 2 2" xfId="55071" xr:uid="{10DCF8F1-A504-453C-B24B-09D7BE5E123C}"/>
    <cellStyle name="Comma 27 6 3" xfId="46219" xr:uid="{01FA1BE8-7FA0-45D0-BA8B-D4A175728990}"/>
    <cellStyle name="Comma 27 7" xfId="10282" xr:uid="{EE708358-30C4-4D6B-8D2F-57DFBC127A19}"/>
    <cellStyle name="Comma 27 7 2" xfId="27987" xr:uid="{FC551325-9751-4BDC-82A0-1343C1B10ADD}"/>
    <cellStyle name="Comma 27 7 2 2" xfId="56664" xr:uid="{5B617294-B72D-4230-A4ED-A6055F11E2A2}"/>
    <cellStyle name="Comma 27 7 3" xfId="38960" xr:uid="{F2DAA723-9BEA-4A19-816D-2575C2AEC72A}"/>
    <cellStyle name="Comma 27 8" xfId="19135" xr:uid="{24B9D801-6392-419D-A2AC-4D2E733E9FB5}"/>
    <cellStyle name="Comma 27 8 2" xfId="47812" xr:uid="{50B3AC91-C386-46D4-9E30-7E271A4D5268}"/>
    <cellStyle name="Comma 28" xfId="2012" xr:uid="{B6AD703D-B79B-4D69-8256-1B78FC29842B}"/>
    <cellStyle name="Comma 28 2" xfId="3938" xr:uid="{34E3DE82-A91B-4664-8264-F6B3AB9BDB80}"/>
    <cellStyle name="Comma 28 2 2" xfId="5943" xr:uid="{7EB23EC6-1FD5-4E6C-9275-55345B345FA3}"/>
    <cellStyle name="Comma 28 2 2 2" xfId="34628" xr:uid="{43A49775-FCD9-41B9-B5C2-045493EFC2FD}"/>
    <cellStyle name="Comma 28 2 3" xfId="11655" xr:uid="{73D1AF1C-0767-449C-BA76-A03EF06709E8}"/>
    <cellStyle name="Comma 28 2 3 2" xfId="40333" xr:uid="{39C5DBE0-E2D9-44D4-A418-E3DB2CAC7A2F}"/>
    <cellStyle name="Comma 28 2 4" xfId="20508" xr:uid="{F3A8FDD6-0939-481B-90C0-A0593A5E19F9}"/>
    <cellStyle name="Comma 28 2 4 2" xfId="49185" xr:uid="{062C2255-421D-4E38-A6FD-09254553A781}"/>
    <cellStyle name="Comma 28 2 5" xfId="32672" xr:uid="{856AD7B3-1578-406E-8237-93A693242BC3}"/>
    <cellStyle name="Comma 28 3" xfId="2157" xr:uid="{94B569AC-1452-4BE3-9E37-D1DDD993B749}"/>
    <cellStyle name="Comma 28 3 2" xfId="7360" xr:uid="{FE6AE8C6-E9AD-448E-9D75-B9C00928C782}"/>
    <cellStyle name="Comma 28 3 2 2" xfId="36045" xr:uid="{D1BFC2E4-8654-42B8-8315-F552AAA9D26A}"/>
    <cellStyle name="Comma 28 3 3" xfId="13072" xr:uid="{130C0721-2684-458B-8B82-F2BDC1C7FD94}"/>
    <cellStyle name="Comma 28 3 3 2" xfId="41750" xr:uid="{CE98E535-64AB-46D4-9E65-CBD911A00EE0}"/>
    <cellStyle name="Comma 28 3 4" xfId="21925" xr:uid="{E613C0DC-7C18-48C8-B06A-5C4DBCBAF486}"/>
    <cellStyle name="Comma 28 3 4 2" xfId="50602" xr:uid="{C4207A94-E171-4642-BB0A-1D0A6D42DA72}"/>
    <cellStyle name="Comma 28 4" xfId="8777" xr:uid="{0A60B7FF-E667-47E6-8966-86E50D299CDA}"/>
    <cellStyle name="Comma 28 4 2" xfId="14489" xr:uid="{9DA94CB0-EF54-41BB-8A77-EA079DC3D64D}"/>
    <cellStyle name="Comma 28 4 2 2" xfId="43167" xr:uid="{D3BE5D74-E22E-4386-A25B-7FB7BFC04FE7}"/>
    <cellStyle name="Comma 28 4 3" xfId="23342" xr:uid="{1FC93249-3F75-44C6-BAB7-A2F929CDF623}"/>
    <cellStyle name="Comma 28 4 3 2" xfId="52019" xr:uid="{3B9659E4-2818-45DE-9F7A-5EDD2F67A405}"/>
    <cellStyle name="Comma 28 4 4" xfId="37462" xr:uid="{921E08F0-C019-4A4D-8DDF-FD7EDFBD98C1}"/>
    <cellStyle name="Comma 28 5" xfId="4592" xr:uid="{D52B64C5-FECA-4692-9DC6-1EB6DF6F0D28}"/>
    <cellStyle name="Comma 28 5 2" xfId="16004" xr:uid="{C2BA2055-283A-423A-9A68-DC8FB0FF8D40}"/>
    <cellStyle name="Comma 28 5 2 2" xfId="44682" xr:uid="{21353B19-EA89-43D2-80AE-3934F35F1A03}"/>
    <cellStyle name="Comma 28 5 3" xfId="24857" xr:uid="{665B61FB-510F-4E22-B818-BDCF2F18D73C}"/>
    <cellStyle name="Comma 28 5 3 2" xfId="53534" xr:uid="{FC5C1465-C43D-4AD1-A727-B9562C5F746A}"/>
    <cellStyle name="Comma 28 5 4" xfId="33277" xr:uid="{ADCE874E-D8A9-4A69-9064-B84F41347E4B}"/>
    <cellStyle name="Comma 28 6" xfId="17563" xr:uid="{6AC365BA-BD49-4A0E-B02A-1735BD4E723E}"/>
    <cellStyle name="Comma 28 6 2" xfId="26416" xr:uid="{BDA98404-15E7-420C-83E8-F9205DFB69AC}"/>
    <cellStyle name="Comma 28 6 2 2" xfId="55093" xr:uid="{5BE17F83-B71F-499D-B89A-2BE886CF31B5}"/>
    <cellStyle name="Comma 28 6 3" xfId="46241" xr:uid="{2F5B3EA2-752E-4A55-8A70-5D9065435B87}"/>
    <cellStyle name="Comma 28 7" xfId="10304" xr:uid="{07783C0C-DFB7-42AC-B4B7-FE5158F23CAD}"/>
    <cellStyle name="Comma 28 7 2" xfId="28009" xr:uid="{33B8023C-061D-43D8-A3A4-D6732509C028}"/>
    <cellStyle name="Comma 28 7 2 2" xfId="56686" xr:uid="{1C710F48-3B76-414F-B77C-8B183A55D4C5}"/>
    <cellStyle name="Comma 28 7 3" xfId="38982" xr:uid="{B24CD3D5-2A37-4814-B261-CD3EDA83A1D4}"/>
    <cellStyle name="Comma 28 8" xfId="19157" xr:uid="{1112844B-50E5-48C9-B127-4ABCE21BAC95}"/>
    <cellStyle name="Comma 28 8 2" xfId="47834" xr:uid="{EE22B07B-DB2D-48A5-94CE-200DED32B6EF}"/>
    <cellStyle name="Comma 28 9" xfId="30879" xr:uid="{C791A5B5-64C1-43D9-8AAE-6F969D96A9FA}"/>
    <cellStyle name="Comma 29" xfId="2011" xr:uid="{34DDB204-87C7-4A54-B849-E125A75BDEF4}"/>
    <cellStyle name="Comma 29 2" xfId="3937" xr:uid="{0CAA96CF-93F2-4937-BB80-2DDA6FB2D227}"/>
    <cellStyle name="Comma 29 2 2" xfId="5965" xr:uid="{7F9D5682-FE98-4ECD-82BC-8CC9D1E85545}"/>
    <cellStyle name="Comma 29 2 2 2" xfId="34650" xr:uid="{DF727FCE-ED57-48E4-812E-F96663C03E13}"/>
    <cellStyle name="Comma 29 2 3" xfId="11677" xr:uid="{E102E92A-D3F0-4D05-86D8-AEB9D79FDD10}"/>
    <cellStyle name="Comma 29 2 3 2" xfId="40355" xr:uid="{BE57242D-09F5-4DEE-A805-02E43A97EC70}"/>
    <cellStyle name="Comma 29 2 4" xfId="20530" xr:uid="{706E466C-B36C-4C2B-9E8C-08CF1817DB99}"/>
    <cellStyle name="Comma 29 2 4 2" xfId="49207" xr:uid="{7209823F-9C40-48DE-A4FE-F60C11292F56}"/>
    <cellStyle name="Comma 29 2 5" xfId="32671" xr:uid="{2D2D7EA7-365B-4435-AAA9-81B180E79FAC}"/>
    <cellStyle name="Comma 29 3" xfId="2165" xr:uid="{70397E73-D57B-4DED-B508-3C97235338AE}"/>
    <cellStyle name="Comma 29 3 2" xfId="7382" xr:uid="{EBAE8A0B-A6BC-46D8-948D-4C2F32F3A51B}"/>
    <cellStyle name="Comma 29 3 2 2" xfId="36067" xr:uid="{EF82E996-4F13-4E20-875C-77DEB4433FA7}"/>
    <cellStyle name="Comma 29 3 3" xfId="13094" xr:uid="{25E798B9-1562-4487-9AF8-8354A4FF19B6}"/>
    <cellStyle name="Comma 29 3 3 2" xfId="41772" xr:uid="{445AD433-E501-421E-B65A-B93095A8B6AE}"/>
    <cellStyle name="Comma 29 3 4" xfId="21947" xr:uid="{C9120C4A-24ED-4EEE-96FB-8F4FC9344801}"/>
    <cellStyle name="Comma 29 3 4 2" xfId="50624" xr:uid="{4CBD4A0A-7E63-4AB7-AFF9-767C518775C5}"/>
    <cellStyle name="Comma 29 4" xfId="8799" xr:uid="{33A62C4C-49B7-40CE-80B8-44C7DA91D0A3}"/>
    <cellStyle name="Comma 29 4 2" xfId="14511" xr:uid="{221E56F4-F9D4-4E61-B986-9A599FA7537C}"/>
    <cellStyle name="Comma 29 4 2 2" xfId="43189" xr:uid="{49AF838B-8C5B-4B9B-940D-002422F4DE74}"/>
    <cellStyle name="Comma 29 4 3" xfId="23364" xr:uid="{91F4B97B-459A-4D43-AA4B-A680A698F43E}"/>
    <cellStyle name="Comma 29 4 3 2" xfId="52041" xr:uid="{A2E4CF1B-E9B8-4993-8FC0-A9F89D2541D4}"/>
    <cellStyle name="Comma 29 4 4" xfId="37484" xr:uid="{79E23A58-555E-43E3-AF01-F5BE26E8A1C7}"/>
    <cellStyle name="Comma 29 5" xfId="4614" xr:uid="{3C49A67B-2054-4778-A1D6-1FD270C28EC4}"/>
    <cellStyle name="Comma 29 5 2" xfId="16026" xr:uid="{320308D2-711D-4FDD-A63C-2B75CA91D311}"/>
    <cellStyle name="Comma 29 5 2 2" xfId="44704" xr:uid="{8E0610AD-D9B4-477E-BF4F-72EAD769B025}"/>
    <cellStyle name="Comma 29 5 3" xfId="24879" xr:uid="{F7FE7CEE-6BD0-461A-B661-94353E13BEAB}"/>
    <cellStyle name="Comma 29 5 3 2" xfId="53556" xr:uid="{500E7FAA-CCD6-4A10-B1AF-F05080F89F4B}"/>
    <cellStyle name="Comma 29 5 4" xfId="33299" xr:uid="{0E564B82-BB24-458A-9EA5-4A6A236B12A4}"/>
    <cellStyle name="Comma 29 6" xfId="17585" xr:uid="{895F29F7-5FFD-4B29-BE13-5DAE51BD97E1}"/>
    <cellStyle name="Comma 29 6 2" xfId="26438" xr:uid="{BC69DB52-7CFD-4E78-BCAC-2F6BFE9B1AE5}"/>
    <cellStyle name="Comma 29 6 2 2" xfId="55115" xr:uid="{ED111B38-F2CD-4C47-814C-F4798682784C}"/>
    <cellStyle name="Comma 29 6 3" xfId="46263" xr:uid="{AE90A178-992B-49A4-A9AB-746ACE5D19DD}"/>
    <cellStyle name="Comma 29 7" xfId="10326" xr:uid="{35321757-57FC-43E9-88E4-DB273D39EEE4}"/>
    <cellStyle name="Comma 29 7 2" xfId="28031" xr:uid="{65354B56-9AFA-4EA4-AF24-23DCB4D6266A}"/>
    <cellStyle name="Comma 29 7 2 2" xfId="56708" xr:uid="{6E115A48-328B-4733-BA1A-9CC81AFAAE23}"/>
    <cellStyle name="Comma 29 7 3" xfId="39004" xr:uid="{F4BD0C97-1A3B-4566-8184-6077BC91693E}"/>
    <cellStyle name="Comma 29 8" xfId="19179" xr:uid="{22332E8D-D0CF-4BDC-B658-865980111CBC}"/>
    <cellStyle name="Comma 29 8 2" xfId="47856" xr:uid="{2B17FF9F-D9CF-46CE-90D6-6493CA0B89AD}"/>
    <cellStyle name="Comma 29 9" xfId="30878" xr:uid="{6ED04F5C-8E0B-469D-97FB-0E510BC17B0A}"/>
    <cellStyle name="Comma 3" xfId="24" xr:uid="{62DDE16A-3E81-47CF-AE31-81F96B06EE2A}"/>
    <cellStyle name="Comma 3 10" xfId="213" xr:uid="{9BC84371-FF35-444B-8E65-563723E606E1}"/>
    <cellStyle name="Comma 3 10 2" xfId="2208" xr:uid="{E087A7FC-9B8E-47FA-AC2C-210856385D43}"/>
    <cellStyle name="Comma 3 10 2 2" xfId="30950" xr:uid="{539C29C6-F940-4913-9C73-820A8E285F43}"/>
    <cellStyle name="Comma 3 10 3" xfId="29158" xr:uid="{A6939EEF-E99B-4C3E-8923-7B4555C2E8E2}"/>
    <cellStyle name="Comma 3 11" xfId="2175" xr:uid="{5E5BA91B-7941-4F9C-9AEC-A4D736DAAB6B}"/>
    <cellStyle name="Comma 3 12" xfId="4048" xr:uid="{291CA24E-E334-4A22-9875-28541ECC9E69}"/>
    <cellStyle name="Comma 3 12 2" xfId="32733" xr:uid="{74E029F3-000C-4494-98C9-F3D726F43161}"/>
    <cellStyle name="Comma 3 13" xfId="9760" xr:uid="{AAE64C76-9749-4262-BF8B-2F625C007352}"/>
    <cellStyle name="Comma 3 13 2" xfId="38438" xr:uid="{B4005E9E-9E4A-4CFC-BC8E-CF9FAC18C290}"/>
    <cellStyle name="Comma 3 14" xfId="18613" xr:uid="{5F9AB83A-7EA3-4B3D-A485-578849276046}"/>
    <cellStyle name="Comma 3 14 2" xfId="47290" xr:uid="{D5113393-3E64-4705-868D-B2A38C3DD86C}"/>
    <cellStyle name="Comma 3 15" xfId="97" xr:uid="{AD557852-39D7-4D95-A1AF-BE56E5D0714A}"/>
    <cellStyle name="Comma 3 16" xfId="57856" xr:uid="{8693254E-002D-4BBA-98B9-A48C4C95777E}"/>
    <cellStyle name="Comma 3 2" xfId="106" xr:uid="{913A33CA-ED97-4808-A32F-644EFF042394}"/>
    <cellStyle name="Comma 3 2 2" xfId="1985" xr:uid="{93DDD6E9-1BF7-41B8-8C94-A34149F0A29D}"/>
    <cellStyle name="Comma 3 2 3" xfId="318" xr:uid="{E35D376F-E39C-48A4-A1B7-0B649DBD821A}"/>
    <cellStyle name="Comma 3 2 3 2" xfId="2285" xr:uid="{81785F6E-13BB-424E-939A-4FE18A012B2D}"/>
    <cellStyle name="Comma 3 2 3 2 2" xfId="31025" xr:uid="{246B2F06-0FE8-40F4-B384-41D374C753E6}"/>
    <cellStyle name="Comma 3 2 3 3" xfId="29232" xr:uid="{9AE9CC27-60BD-4716-8DAC-D3CF854BD687}"/>
    <cellStyle name="Comma 3 2 4" xfId="2062" xr:uid="{7B5149DD-870D-4A96-928D-BC22EAA94A4B}"/>
    <cellStyle name="Comma 3 2 5" xfId="2178" xr:uid="{3015F7EC-2FCC-43F8-B31A-C8115218C3C0}"/>
    <cellStyle name="Comma 3 2 6" xfId="5399" xr:uid="{DF4DBC1E-9B14-422E-A83D-D3E443AF380B}"/>
    <cellStyle name="Comma 3 2 6 2" xfId="34084" xr:uid="{45612F04-04F4-4029-B46B-82494318766F}"/>
    <cellStyle name="Comma 3 2 7" xfId="9724" xr:uid="{72F4ED68-42F3-4325-ACE8-FEC14318DD23}"/>
    <cellStyle name="Comma 3 2 8" xfId="11111" xr:uid="{1616F941-A3DA-48A1-A852-24A83BC8B802}"/>
    <cellStyle name="Comma 3 2 8 2" xfId="39789" xr:uid="{492CEEA3-6395-4268-8DED-7A817EFA4BD6}"/>
    <cellStyle name="Comma 3 2 9" xfId="19964" xr:uid="{125EDD0A-C5D2-48B1-A095-37C3A4E0EA27}"/>
    <cellStyle name="Comma 3 2 9 2" xfId="48641" xr:uid="{D3C05016-B801-4B77-9674-0BA2833C4C30}"/>
    <cellStyle name="Comma 3 3" xfId="427" xr:uid="{55D26DF0-4F06-4177-8C1F-90066DF5A64C}"/>
    <cellStyle name="Comma 3 3 2" xfId="2074" xr:uid="{48783EF5-86A9-4A1E-A950-2E409E3B3470}"/>
    <cellStyle name="Comma 3 3 3" xfId="2381" xr:uid="{CC8458CF-3EEF-4D8E-8C9C-51D1D25FB2C1}"/>
    <cellStyle name="Comma 3 3 3 2" xfId="31121" xr:uid="{4B7A5A50-4E05-4DBF-A803-7FDA79DA71AC}"/>
    <cellStyle name="Comma 3 3 4" xfId="6816" xr:uid="{381BB6D6-3776-4E32-9593-53D9997A640A}"/>
    <cellStyle name="Comma 3 3 4 2" xfId="35501" xr:uid="{EC2CB0F3-458C-4A84-895C-63404192E241}"/>
    <cellStyle name="Comma 3 3 5" xfId="12528" xr:uid="{C3DD7571-A11D-40E2-B846-0F4FD4F9DB7D}"/>
    <cellStyle name="Comma 3 3 5 2" xfId="41206" xr:uid="{C09D2C1A-6F9E-4F79-BEDC-467BCAAD1F04}"/>
    <cellStyle name="Comma 3 3 6" xfId="21381" xr:uid="{5D418A4A-4EED-40E0-9A43-12F74F151E43}"/>
    <cellStyle name="Comma 3 3 6 2" xfId="50058" xr:uid="{A952929F-C7E8-4904-A3E2-19A74397AA06}"/>
    <cellStyle name="Comma 3 3 7" xfId="29328" xr:uid="{84643EED-6012-4B0D-A89A-44A5DBEBAAB7}"/>
    <cellStyle name="Comma 3 4" xfId="546" xr:uid="{7174ADF4-C617-41F5-8272-2B48C372F870}"/>
    <cellStyle name="Comma 3 4 2" xfId="2061" xr:uid="{71E00933-E933-4B50-A3AC-8874F371EFE7}"/>
    <cellStyle name="Comma 3 4 3" xfId="2500" xr:uid="{7011EE8A-444E-4A15-B54B-02767E27E65B}"/>
    <cellStyle name="Comma 3 4 3 2" xfId="31240" xr:uid="{C6D63725-91C6-488A-A554-49F351A8A87A}"/>
    <cellStyle name="Comma 3 4 4" xfId="8233" xr:uid="{F19D838E-4DBA-48AB-80E4-D4DCD771E31E}"/>
    <cellStyle name="Comma 3 4 4 2" xfId="36918" xr:uid="{E5D831A2-78AF-4313-8F03-2E08CB9C3F45}"/>
    <cellStyle name="Comma 3 4 5" xfId="13945" xr:uid="{2BC52452-CDC1-426D-8EC6-923813FC3A0F}"/>
    <cellStyle name="Comma 3 4 5 2" xfId="42623" xr:uid="{9A09C48A-12F0-4B85-920D-4C8A7A751FBE}"/>
    <cellStyle name="Comma 3 4 6" xfId="22798" xr:uid="{DE4288FC-DDE6-4165-9623-00D9745D1D1C}"/>
    <cellStyle name="Comma 3 4 6 2" xfId="51475" xr:uid="{419B3886-8C42-4D77-BC1F-751EB430BFDA}"/>
    <cellStyle name="Comma 3 4 7" xfId="29447" xr:uid="{3246BB26-D62F-49FE-AE54-4CDE9F16F467}"/>
    <cellStyle name="Comma 3 5" xfId="687" xr:uid="{0AC21D4D-FA4E-4812-835E-41513C03A28C}"/>
    <cellStyle name="Comma 3 5 2" xfId="2641" xr:uid="{198FFCCA-35F3-4D66-8E0A-D4940503AF8A}"/>
    <cellStyle name="Comma 3 5 2 2" xfId="31381" xr:uid="{336871B2-C8E7-4589-B87D-EE887D745A9C}"/>
    <cellStyle name="Comma 3 5 3" xfId="15460" xr:uid="{362CF263-428E-4E7B-BAA1-6D0B86802D10}"/>
    <cellStyle name="Comma 3 5 3 2" xfId="44138" xr:uid="{96D43927-6471-4144-A4CC-674C64939511}"/>
    <cellStyle name="Comma 3 5 4" xfId="24313" xr:uid="{21BAD33E-491D-44D0-BCC2-4AA6D85C746A}"/>
    <cellStyle name="Comma 3 5 4 2" xfId="52990" xr:uid="{AB54EDC4-F830-4314-9F84-95D844226F91}"/>
    <cellStyle name="Comma 3 5 5" xfId="29588" xr:uid="{4EEDA843-5DE2-4ADB-BE76-39422C9C2CB0}"/>
    <cellStyle name="Comma 3 6" xfId="960" xr:uid="{055C865E-67E1-483F-8ABD-B50C099F04B2}"/>
    <cellStyle name="Comma 3 6 2" xfId="2914" xr:uid="{0C0E37EF-8885-4D60-927D-657931A1D649}"/>
    <cellStyle name="Comma 3 6 2 2" xfId="31654" xr:uid="{334FD8C6-CF9F-49DE-9102-75E5A1351166}"/>
    <cellStyle name="Comma 3 6 3" xfId="17019" xr:uid="{F9CD5D62-9684-46B0-9DBF-46224A107AD1}"/>
    <cellStyle name="Comma 3 6 3 2" xfId="45697" xr:uid="{0AB16488-FD89-4ECC-B89B-6F868E1B6D05}"/>
    <cellStyle name="Comma 3 6 4" xfId="25872" xr:uid="{9FF1E60F-0139-4F97-8E50-2720722844E6}"/>
    <cellStyle name="Comma 3 6 4 2" xfId="54549" xr:uid="{C782BBC0-AA3F-4F07-AD25-118D4DE8646D}"/>
    <cellStyle name="Comma 3 6 5" xfId="29861" xr:uid="{78AF33DF-40FE-4B02-A57D-A39773ED6A55}"/>
    <cellStyle name="Comma 3 7" xfId="1255" xr:uid="{7EFF1C67-A091-4156-B0F6-6AF800F017F8}"/>
    <cellStyle name="Comma 3 7 2" xfId="3209" xr:uid="{ED73639B-3883-405D-B9D7-CFF9B5D54458}"/>
    <cellStyle name="Comma 3 7 2 2" xfId="31949" xr:uid="{5143D612-5719-4857-8B05-826F23C959A8}"/>
    <cellStyle name="Comma 3 7 3" xfId="27465" xr:uid="{69C1578D-8271-4A87-8A90-D0C628595348}"/>
    <cellStyle name="Comma 3 7 3 2" xfId="56142" xr:uid="{09F8EF0D-AC49-451C-9B54-2D4629F75CFB}"/>
    <cellStyle name="Comma 3 7 4" xfId="30156" xr:uid="{46DC5268-6149-4ECB-811F-58A6EB9C9A73}"/>
    <cellStyle name="Comma 3 8" xfId="1594" xr:uid="{13017F12-C42E-40A3-AA46-D489B514AB2F}"/>
    <cellStyle name="Comma 3 8 2" xfId="3548" xr:uid="{1F08CF5D-D1F8-464E-83F3-A73525B00DEB}"/>
    <cellStyle name="Comma 3 8 2 2" xfId="32288" xr:uid="{61E145D5-2862-4A56-B8A2-1C632AA64815}"/>
    <cellStyle name="Comma 3 8 3" xfId="30495" xr:uid="{B385D573-EAB2-43BC-A563-777E47170662}"/>
    <cellStyle name="Comma 3 9" xfId="1977" xr:uid="{41574D3B-2676-4779-AD1B-A2B2D99C6A98}"/>
    <cellStyle name="Comma 30" xfId="2017" xr:uid="{C6570830-328E-4549-A392-93BC55CAD0F2}"/>
    <cellStyle name="Comma 30 2" xfId="3942" xr:uid="{BC794852-5AFA-497D-B0BD-EFA280528C08}"/>
    <cellStyle name="Comma 30 2 2" xfId="5987" xr:uid="{D6FD0BC9-E095-42E4-BB15-7FFBEB40C056}"/>
    <cellStyle name="Comma 30 2 2 2" xfId="34672" xr:uid="{59535CA6-43F5-4E3C-98F2-3C274B310149}"/>
    <cellStyle name="Comma 30 2 3" xfId="11699" xr:uid="{2EB51355-14DA-485B-B8FA-4724381E19BD}"/>
    <cellStyle name="Comma 30 2 3 2" xfId="40377" xr:uid="{90A29B44-FB2A-40A7-A415-F44DFEEDB0C1}"/>
    <cellStyle name="Comma 30 2 4" xfId="20552" xr:uid="{224C96B4-4FC2-47D1-A15F-A20678669961}"/>
    <cellStyle name="Comma 30 2 4 2" xfId="49229" xr:uid="{BA3E6CEF-65DC-4F9C-9715-14EA130ACA98}"/>
    <cellStyle name="Comma 30 2 5" xfId="32676" xr:uid="{0212AEE8-B77C-499A-B18F-545C5AB547C5}"/>
    <cellStyle name="Comma 30 3" xfId="2164" xr:uid="{8FEB1CED-7A1B-4A8D-BDF1-9DD5BB5FD7B5}"/>
    <cellStyle name="Comma 30 3 2" xfId="7404" xr:uid="{D4458A8C-4D9C-410E-8287-33B54133A4E3}"/>
    <cellStyle name="Comma 30 3 2 2" xfId="36089" xr:uid="{51E8BDC1-CF16-44AE-BF5F-AA6BADDEC734}"/>
    <cellStyle name="Comma 30 3 3" xfId="13116" xr:uid="{B481B062-ABB6-47FB-BF3A-10BE1ECA4481}"/>
    <cellStyle name="Comma 30 3 3 2" xfId="41794" xr:uid="{29BED55F-D090-4D5B-87F4-64D88DC9BDCB}"/>
    <cellStyle name="Comma 30 3 4" xfId="21969" xr:uid="{C653C5E3-5675-409B-8376-12738BCF5FBF}"/>
    <cellStyle name="Comma 30 3 4 2" xfId="50646" xr:uid="{9AF58D64-59B9-4121-930B-993DF58907B8}"/>
    <cellStyle name="Comma 30 4" xfId="8821" xr:uid="{4CD3555D-DD01-4EF2-8448-6543BAB2D388}"/>
    <cellStyle name="Comma 30 4 2" xfId="14533" xr:uid="{9C01415B-CA70-43E4-9785-B6967712D3C9}"/>
    <cellStyle name="Comma 30 4 2 2" xfId="43211" xr:uid="{1EEAF8E1-215B-4BD3-A580-ABA8B1D9B900}"/>
    <cellStyle name="Comma 30 4 3" xfId="23386" xr:uid="{360EDDF4-9553-4E09-B42F-782C226E1461}"/>
    <cellStyle name="Comma 30 4 3 2" xfId="52063" xr:uid="{E7B7D400-BB83-493B-9874-36867F525FA5}"/>
    <cellStyle name="Comma 30 4 4" xfId="37506" xr:uid="{9F05A807-812D-4833-868A-B803CA55BEE5}"/>
    <cellStyle name="Comma 30 5" xfId="4636" xr:uid="{E986CE09-D0A9-4B73-944C-8CC9AFA5708C}"/>
    <cellStyle name="Comma 30 5 2" xfId="16048" xr:uid="{184C54A6-8A6C-4234-810F-175610E0D774}"/>
    <cellStyle name="Comma 30 5 2 2" xfId="44726" xr:uid="{FCAB0C49-AE3C-4CB0-A662-939F547D5C15}"/>
    <cellStyle name="Comma 30 5 3" xfId="24901" xr:uid="{853BB33A-2593-4BF6-A7D8-D067DC61E4AE}"/>
    <cellStyle name="Comma 30 5 3 2" xfId="53578" xr:uid="{11DEF1A0-B07E-4A9D-BBCE-58817E631B2B}"/>
    <cellStyle name="Comma 30 5 4" xfId="33321" xr:uid="{80125A5B-3082-498D-B340-3D925CC04597}"/>
    <cellStyle name="Comma 30 6" xfId="17607" xr:uid="{92B2D919-BC7F-420F-B77D-CEC60431C017}"/>
    <cellStyle name="Comma 30 6 2" xfId="26460" xr:uid="{68660777-1AE2-40BE-882E-3B1DB1730C84}"/>
    <cellStyle name="Comma 30 6 2 2" xfId="55137" xr:uid="{0DD83C71-EAAC-4FD5-A706-02BC17531592}"/>
    <cellStyle name="Comma 30 6 3" xfId="46285" xr:uid="{EDD0168D-1964-4D1E-A11E-815B317DE4D9}"/>
    <cellStyle name="Comma 30 7" xfId="10348" xr:uid="{F5BD7477-751C-407E-ACFC-5DE3B6935183}"/>
    <cellStyle name="Comma 30 7 2" xfId="28053" xr:uid="{E33FB071-D633-4BAD-8CB1-D564EFFE9445}"/>
    <cellStyle name="Comma 30 7 2 2" xfId="56730" xr:uid="{CFF791A5-C040-4F43-B131-B9DFC73FD90E}"/>
    <cellStyle name="Comma 30 7 3" xfId="39026" xr:uid="{350FBC7F-9168-4DEB-91F4-45DBE4688ABB}"/>
    <cellStyle name="Comma 30 8" xfId="19201" xr:uid="{E108B22F-72F9-4305-9CF3-CEBBECB10936}"/>
    <cellStyle name="Comma 30 8 2" xfId="47878" xr:uid="{070B9851-DE7D-435D-AAD7-6500BBF8A8D3}"/>
    <cellStyle name="Comma 30 9" xfId="30883" xr:uid="{6CC11203-A7BF-4A76-92E3-8FB8D6852851}"/>
    <cellStyle name="Comma 31" xfId="2025" xr:uid="{72DF401D-4604-4303-A980-D773FDDE1044}"/>
    <cellStyle name="Comma 31 2" xfId="3946" xr:uid="{3B59D257-CEDC-4CE7-A85D-2D8D1F23F623}"/>
    <cellStyle name="Comma 31 2 2" xfId="6009" xr:uid="{B771B31B-C87A-40AD-AD7D-62156094B456}"/>
    <cellStyle name="Comma 31 2 2 2" xfId="34694" xr:uid="{C83ECBC5-2850-4907-9004-7688F09FEE71}"/>
    <cellStyle name="Comma 31 2 3" xfId="11721" xr:uid="{56A340DC-EFDF-4CDB-98BA-48296B2407B0}"/>
    <cellStyle name="Comma 31 2 3 2" xfId="40399" xr:uid="{3AE0BFBC-2ECB-4A8C-AC55-C62830697D12}"/>
    <cellStyle name="Comma 31 2 4" xfId="20574" xr:uid="{228722EF-897A-4DCE-A763-3D45D8E4478F}"/>
    <cellStyle name="Comma 31 2 4 2" xfId="49251" xr:uid="{335DB3DC-A572-4973-BB69-FD6441B4569F}"/>
    <cellStyle name="Comma 31 2 5" xfId="32679" xr:uid="{1F998691-10E0-4ECD-9BE0-869A9CC59FAE}"/>
    <cellStyle name="Comma 31 3" xfId="2167" xr:uid="{80A12DCB-DC93-4704-9CF4-3E0A07CFFBB7}"/>
    <cellStyle name="Comma 31 3 2" xfId="7426" xr:uid="{7E6A5B36-42F3-4A3B-8048-A0D780F3B38E}"/>
    <cellStyle name="Comma 31 3 2 2" xfId="36111" xr:uid="{CC2E9247-A58D-490D-A2F9-E84601DE5CD3}"/>
    <cellStyle name="Comma 31 3 3" xfId="13138" xr:uid="{12DA8DFA-93E8-4B0C-8814-8DE68AD5DA3C}"/>
    <cellStyle name="Comma 31 3 3 2" xfId="41816" xr:uid="{C38D8663-FE6A-4534-B641-D94B2C81F576}"/>
    <cellStyle name="Comma 31 3 4" xfId="21991" xr:uid="{A63B87C3-300B-473F-B243-4BF30093A736}"/>
    <cellStyle name="Comma 31 3 4 2" xfId="50668" xr:uid="{65058D57-826C-4BB3-A5DB-18CCBEE57DA8}"/>
    <cellStyle name="Comma 31 4" xfId="8843" xr:uid="{CD22146F-84AB-4419-A912-02ECEC344E93}"/>
    <cellStyle name="Comma 31 4 2" xfId="14555" xr:uid="{98C9651D-4EF9-484F-B90A-56EE4B62DE1A}"/>
    <cellStyle name="Comma 31 4 2 2" xfId="43233" xr:uid="{DFB1805C-0AE8-4983-9A31-ACAF10CA8224}"/>
    <cellStyle name="Comma 31 4 3" xfId="23408" xr:uid="{E86C2DD9-4753-4DDA-AFE4-9F1C7B9FE290}"/>
    <cellStyle name="Comma 31 4 3 2" xfId="52085" xr:uid="{DB7BFE40-74D7-4816-8B35-D39D85AC9120}"/>
    <cellStyle name="Comma 31 4 4" xfId="37528" xr:uid="{92193415-BB34-4C1E-872E-4A60F2D1AA69}"/>
    <cellStyle name="Comma 31 5" xfId="4658" xr:uid="{59054B8D-13A6-4798-9030-97AE60BC6760}"/>
    <cellStyle name="Comma 31 5 2" xfId="16070" xr:uid="{F8696931-4DCE-477C-A764-088164FCE77B}"/>
    <cellStyle name="Comma 31 5 2 2" xfId="44748" xr:uid="{42677003-0C29-4372-9676-1E6B98A9A018}"/>
    <cellStyle name="Comma 31 5 3" xfId="24923" xr:uid="{B80EA1CC-78A3-4C68-BAC8-65683E78C2AE}"/>
    <cellStyle name="Comma 31 5 3 2" xfId="53600" xr:uid="{1B7D948D-3625-48C4-ACD3-757880B2411D}"/>
    <cellStyle name="Comma 31 5 4" xfId="33343" xr:uid="{22C37C56-B5E4-4BCA-A94B-B2D7328C41D0}"/>
    <cellStyle name="Comma 31 6" xfId="17629" xr:uid="{50C8D15F-3BAC-4244-A543-DD2FB44A7DBE}"/>
    <cellStyle name="Comma 31 6 2" xfId="26482" xr:uid="{CA5882DC-67E2-49CB-BF2B-98D90DEDB1D8}"/>
    <cellStyle name="Comma 31 6 2 2" xfId="55159" xr:uid="{CB29431B-1D07-4CB3-B023-39CB69ECF84D}"/>
    <cellStyle name="Comma 31 6 3" xfId="46307" xr:uid="{76CC9E7C-FDCE-4AAB-A0B3-7999BD493B7A}"/>
    <cellStyle name="Comma 31 7" xfId="10370" xr:uid="{EC19E0FD-B734-4B35-9117-C1E918782827}"/>
    <cellStyle name="Comma 31 7 2" xfId="28075" xr:uid="{F215CEDB-5110-462F-8FB1-A64A90887547}"/>
    <cellStyle name="Comma 31 7 2 2" xfId="56752" xr:uid="{E0AE8C29-6C33-402F-8BEB-259C360EF219}"/>
    <cellStyle name="Comma 31 7 3" xfId="39048" xr:uid="{2978D9D7-287B-41F7-BCDD-AD1282F789BE}"/>
    <cellStyle name="Comma 31 8" xfId="19223" xr:uid="{A4F359E9-21DF-4E29-8B23-E882956CF418}"/>
    <cellStyle name="Comma 31 8 2" xfId="47900" xr:uid="{87F81C59-FB72-4007-B548-05AE0944A5CE}"/>
    <cellStyle name="Comma 31 9" xfId="30886" xr:uid="{FE77CC80-9761-4FEC-9704-F444117273CF}"/>
    <cellStyle name="Comma 32" xfId="2015" xr:uid="{DC20E3CE-5C7A-488E-B576-FACDE138EA5E}"/>
    <cellStyle name="Comma 32 2" xfId="3941" xr:uid="{E4991D24-B407-4E51-B8AE-CCF0463554DD}"/>
    <cellStyle name="Comma 32 2 2" xfId="6031" xr:uid="{E7067CCD-AE7E-470F-9C82-FBC9E83D7698}"/>
    <cellStyle name="Comma 32 2 2 2" xfId="34716" xr:uid="{29F50A21-A23C-410D-989F-E144A0C0F71C}"/>
    <cellStyle name="Comma 32 2 3" xfId="11743" xr:uid="{14710B00-E70F-455C-8AC4-9C9D021A611A}"/>
    <cellStyle name="Comma 32 2 3 2" xfId="40421" xr:uid="{74AAEE58-90F5-4CAC-BFF8-BFE78ABE9AF3}"/>
    <cellStyle name="Comma 32 2 4" xfId="20596" xr:uid="{D04E5194-4A73-4052-AE5D-033BD1FB6A7B}"/>
    <cellStyle name="Comma 32 2 4 2" xfId="49273" xr:uid="{79E13D04-E92F-4519-A3A8-A9A18167AA8F}"/>
    <cellStyle name="Comma 32 2 5" xfId="32675" xr:uid="{263CD3CC-E91B-452D-8A73-D021192555B9}"/>
    <cellStyle name="Comma 32 3" xfId="2166" xr:uid="{62BB50CE-3E17-4737-8C5D-942E9B774A16}"/>
    <cellStyle name="Comma 32 3 2" xfId="7448" xr:uid="{39B4DBB4-9BF8-4671-A08E-B8E934ABB242}"/>
    <cellStyle name="Comma 32 3 2 2" xfId="36133" xr:uid="{4566CCD6-A5B6-4C15-AFCF-C090F69363B7}"/>
    <cellStyle name="Comma 32 3 3" xfId="13160" xr:uid="{AD984A17-188E-43B0-A282-08182FB39EA2}"/>
    <cellStyle name="Comma 32 3 3 2" xfId="41838" xr:uid="{D07FD7A6-559A-4EDA-B155-56DCDDB215B5}"/>
    <cellStyle name="Comma 32 3 4" xfId="22013" xr:uid="{68772802-BF7C-4F76-976B-7693311DE53A}"/>
    <cellStyle name="Comma 32 3 4 2" xfId="50690" xr:uid="{F0419578-98B5-4903-AA59-57F59176DA20}"/>
    <cellStyle name="Comma 32 4" xfId="8865" xr:uid="{EC387B03-419E-4FC6-90F7-D91F6442BC8B}"/>
    <cellStyle name="Comma 32 4 2" xfId="14577" xr:uid="{F9A8656F-4193-43BA-AADC-DBB5EE23CD54}"/>
    <cellStyle name="Comma 32 4 2 2" xfId="43255" xr:uid="{33EE744D-F44C-40FE-BE83-5E283ACD96B4}"/>
    <cellStyle name="Comma 32 4 3" xfId="23430" xr:uid="{DBB003CE-7BAE-4308-BE14-7C9F5A812646}"/>
    <cellStyle name="Comma 32 4 3 2" xfId="52107" xr:uid="{8E8925A0-6622-4339-8C83-C24A39D5E7B9}"/>
    <cellStyle name="Comma 32 4 4" xfId="37550" xr:uid="{48032FB7-346A-440D-9148-82EA3EC7791F}"/>
    <cellStyle name="Comma 32 5" xfId="4680" xr:uid="{80D273FC-B9EA-48B9-BD0E-CBF985928874}"/>
    <cellStyle name="Comma 32 5 2" xfId="16092" xr:uid="{EAF32D73-4360-4C65-AA14-F16D16BE5474}"/>
    <cellStyle name="Comma 32 5 2 2" xfId="44770" xr:uid="{489B3D7A-6E89-486D-8808-A857C77E0846}"/>
    <cellStyle name="Comma 32 5 3" xfId="24945" xr:uid="{3E817DCC-8C55-44E9-ABBF-55D8F3FD453C}"/>
    <cellStyle name="Comma 32 5 3 2" xfId="53622" xr:uid="{60967CCC-C2A4-4FB2-B215-DFDC61F778CA}"/>
    <cellStyle name="Comma 32 5 4" xfId="33365" xr:uid="{44952476-ABC2-48DB-921E-303C5F9292DC}"/>
    <cellStyle name="Comma 32 6" xfId="17651" xr:uid="{EECED22F-768A-4796-9CF0-960BD4D00DE2}"/>
    <cellStyle name="Comma 32 6 2" xfId="26504" xr:uid="{5FA91F2F-0BE3-49AC-865D-CFC0DB83974F}"/>
    <cellStyle name="Comma 32 6 2 2" xfId="55181" xr:uid="{8C82ABA5-9523-4D44-85D0-E8FEE9658B71}"/>
    <cellStyle name="Comma 32 6 3" xfId="46329" xr:uid="{F45F3916-D413-4262-9A9F-58588DC2D0CF}"/>
    <cellStyle name="Comma 32 7" xfId="10392" xr:uid="{3424B8AB-D1ED-4C22-9D48-423841C655C8}"/>
    <cellStyle name="Comma 32 7 2" xfId="28097" xr:uid="{5768B6E6-E0A7-4FFA-8E9E-1711E29A0140}"/>
    <cellStyle name="Comma 32 7 2 2" xfId="56774" xr:uid="{BBF2AE39-53AE-4BC8-8D38-18F8C3F15C86}"/>
    <cellStyle name="Comma 32 7 3" xfId="39070" xr:uid="{DD30E464-37DB-4117-A2E8-797D5644D527}"/>
    <cellStyle name="Comma 32 8" xfId="19245" xr:uid="{C1DE4285-CCD4-4E51-A7D2-C0E44A7E0CA6}"/>
    <cellStyle name="Comma 32 8 2" xfId="47922" xr:uid="{1704E4B4-DA21-49D3-8B4B-1543268B3220}"/>
    <cellStyle name="Comma 32 9" xfId="30882" xr:uid="{6D1FB137-2F6E-413F-86AA-8488A0B1ACDE}"/>
    <cellStyle name="Comma 33" xfId="2027" xr:uid="{C7122649-6E6B-40AC-8CB4-71A89411CCE8}"/>
    <cellStyle name="Comma 33 2" xfId="3947" xr:uid="{4C830349-7F36-4EF2-B872-8FB60E43C7F1}"/>
    <cellStyle name="Comma 33 2 2" xfId="6053" xr:uid="{BE8A28BC-38F3-4BDD-BC98-2634905056DB}"/>
    <cellStyle name="Comma 33 2 2 2" xfId="34738" xr:uid="{5F83B6E2-45F0-4198-9848-9AA05707B57C}"/>
    <cellStyle name="Comma 33 2 3" xfId="11765" xr:uid="{B1106461-4BA0-4691-8632-9994632D02CA}"/>
    <cellStyle name="Comma 33 2 3 2" xfId="40443" xr:uid="{C08AA415-574B-49B7-B44F-30B06CBBA9A7}"/>
    <cellStyle name="Comma 33 2 4" xfId="20618" xr:uid="{CA05D64A-6BA8-42D1-B537-0875619F162A}"/>
    <cellStyle name="Comma 33 2 4 2" xfId="49295" xr:uid="{F72E538B-4F62-4A1E-AC78-86DDCEAFB592}"/>
    <cellStyle name="Comma 33 3" xfId="2172" xr:uid="{AAF5AB5F-67EC-414E-8790-AC61A24FA7B5}"/>
    <cellStyle name="Comma 33 3 2" xfId="7470" xr:uid="{30F0735E-4B1C-4696-A2CC-2B4270244A47}"/>
    <cellStyle name="Comma 33 3 2 2" xfId="36155" xr:uid="{FFA25674-BFD1-4204-A441-270B32339AC2}"/>
    <cellStyle name="Comma 33 3 3" xfId="13182" xr:uid="{8022ED40-909F-4B20-AF7F-2AE43D9EF4A9}"/>
    <cellStyle name="Comma 33 3 3 2" xfId="41860" xr:uid="{58FBB2F4-1CB1-4269-85C6-5C66288E5894}"/>
    <cellStyle name="Comma 33 3 4" xfId="22035" xr:uid="{EA4EC0B7-F24D-419C-BC64-1A1F10066EC9}"/>
    <cellStyle name="Comma 33 3 4 2" xfId="50712" xr:uid="{EF2A4402-E408-4574-8260-A51C409B1125}"/>
    <cellStyle name="Comma 33 4" xfId="8887" xr:uid="{C3DDA98E-FBC3-4A48-8A71-B7DBFB577927}"/>
    <cellStyle name="Comma 33 4 2" xfId="14599" xr:uid="{E3A648B3-82F7-4C54-85C9-E97993911CC1}"/>
    <cellStyle name="Comma 33 4 2 2" xfId="43277" xr:uid="{CDE862EC-11A4-41C0-AE1F-D81DD9B5C7F5}"/>
    <cellStyle name="Comma 33 4 3" xfId="23452" xr:uid="{F9A5C5B2-5D57-4EEF-843F-70DAF15D957C}"/>
    <cellStyle name="Comma 33 4 3 2" xfId="52129" xr:uid="{A6BAEEF3-0B76-4468-801C-96F1B3150325}"/>
    <cellStyle name="Comma 33 4 4" xfId="37572" xr:uid="{4993A056-9657-4CA0-BB97-C264CB4BF354}"/>
    <cellStyle name="Comma 33 5" xfId="4702" xr:uid="{B1083320-541F-4554-A4B1-54CA7A89049F}"/>
    <cellStyle name="Comma 33 5 2" xfId="16114" xr:uid="{42236982-C59C-4759-AEB7-679884BE89D7}"/>
    <cellStyle name="Comma 33 5 2 2" xfId="44792" xr:uid="{DF15CD1F-34C2-4045-9081-C5EA5259DB66}"/>
    <cellStyle name="Comma 33 5 3" xfId="24967" xr:uid="{DA3B2C89-384D-48EA-97E0-2E0E20509332}"/>
    <cellStyle name="Comma 33 5 3 2" xfId="53644" xr:uid="{CF56834F-9254-413E-8BA9-BFEDB8F2CB1D}"/>
    <cellStyle name="Comma 33 5 4" xfId="33387" xr:uid="{63375B7C-DE2C-4E56-9CAB-36717D85F8BC}"/>
    <cellStyle name="Comma 33 6" xfId="17673" xr:uid="{2F4F0DBC-237F-4171-AF53-14243B96B511}"/>
    <cellStyle name="Comma 33 6 2" xfId="26526" xr:uid="{13593402-DB6D-4491-89F7-85CBBDB31EB4}"/>
    <cellStyle name="Comma 33 6 2 2" xfId="55203" xr:uid="{54EBFACF-CCEC-4333-A2E9-7753C3AFFC1B}"/>
    <cellStyle name="Comma 33 6 3" xfId="46351" xr:uid="{32F7B27F-5E67-4E36-B01E-1BD870757049}"/>
    <cellStyle name="Comma 33 7" xfId="10414" xr:uid="{9461A26C-2814-4F04-9E32-186405273712}"/>
    <cellStyle name="Comma 33 7 2" xfId="28119" xr:uid="{663DC39A-D5BF-48F3-8800-0A168B9AF032}"/>
    <cellStyle name="Comma 33 7 2 2" xfId="56796" xr:uid="{06F5F753-333C-4557-90E2-3340486F7425}"/>
    <cellStyle name="Comma 33 7 3" xfId="39092" xr:uid="{132A14D6-743E-4F64-B5C2-7126DD778BDD}"/>
    <cellStyle name="Comma 33 8" xfId="19267" xr:uid="{1C63C254-E354-43A8-9B83-F0B6A672EDB4}"/>
    <cellStyle name="Comma 33 8 2" xfId="47944" xr:uid="{63A502A0-F33A-4FD0-A52D-516E38B3165F}"/>
    <cellStyle name="Comma 34" xfId="2028" xr:uid="{97E3E51C-E783-4010-9609-93B336EC32B5}"/>
    <cellStyle name="Comma 34 2" xfId="3948" xr:uid="{C51BC8E2-3B49-4B1F-B60A-2EBC2105D209}"/>
    <cellStyle name="Comma 34 2 2" xfId="6075" xr:uid="{252A8649-713D-4793-A6F1-99DF4E8DA23A}"/>
    <cellStyle name="Comma 34 2 2 2" xfId="34760" xr:uid="{3D3F42E2-6690-48C6-B8BE-CF62D5BB33EF}"/>
    <cellStyle name="Comma 34 2 3" xfId="11787" xr:uid="{06525AD2-4389-43AC-8EBE-73BE49C688D8}"/>
    <cellStyle name="Comma 34 2 3 2" xfId="40465" xr:uid="{F7584005-B618-4CA6-814C-1D1CA8BCE6F4}"/>
    <cellStyle name="Comma 34 2 4" xfId="20640" xr:uid="{649C8F68-6434-4EF2-8E46-8DC7A6CE4DC8}"/>
    <cellStyle name="Comma 34 2 4 2" xfId="49317" xr:uid="{E67415E4-9915-4F91-AEAB-9B1623AA63BF}"/>
    <cellStyle name="Comma 34 3" xfId="2169" xr:uid="{79D210CD-0CD9-4361-B7F3-5616ECA29F4F}"/>
    <cellStyle name="Comma 34 3 2" xfId="7492" xr:uid="{E15929D4-85F1-4007-9F66-009AA9864D41}"/>
    <cellStyle name="Comma 34 3 2 2" xfId="36177" xr:uid="{341B3C79-F62F-4A70-B55F-4E61019112BA}"/>
    <cellStyle name="Comma 34 3 3" xfId="13204" xr:uid="{E046D2DB-3808-4359-AB50-F41CD8EC2C38}"/>
    <cellStyle name="Comma 34 3 3 2" xfId="41882" xr:uid="{2D040F55-17C3-4C39-8957-64D435CBE394}"/>
    <cellStyle name="Comma 34 3 4" xfId="22057" xr:uid="{2D8BA809-6151-4717-84D8-EC2311245AD1}"/>
    <cellStyle name="Comma 34 3 4 2" xfId="50734" xr:uid="{9ECA1BBA-933E-49A1-A2F2-A32CF5E2DF6A}"/>
    <cellStyle name="Comma 34 4" xfId="8909" xr:uid="{298B9C16-317F-4532-B76E-B6706E74A4AC}"/>
    <cellStyle name="Comma 34 4 2" xfId="14621" xr:uid="{F627861A-1E3C-48F8-8BD9-3227E8579279}"/>
    <cellStyle name="Comma 34 4 2 2" xfId="43299" xr:uid="{3F06E182-C1FC-432B-964A-8D9810991466}"/>
    <cellStyle name="Comma 34 4 3" xfId="23474" xr:uid="{5B3AF2E1-FC08-4E58-87A7-1E4EA4B8DAFE}"/>
    <cellStyle name="Comma 34 4 3 2" xfId="52151" xr:uid="{6EEF67DB-6458-429C-A70F-0D81BBE362F1}"/>
    <cellStyle name="Comma 34 4 4" xfId="37594" xr:uid="{71819B57-C090-4ADA-AC09-3F96E5D86243}"/>
    <cellStyle name="Comma 34 5" xfId="4724" xr:uid="{C90F09AB-34C2-4891-82B1-162B40266C93}"/>
    <cellStyle name="Comma 34 5 2" xfId="16136" xr:uid="{C00213B1-9512-44EF-8CF4-E4000DE00E81}"/>
    <cellStyle name="Comma 34 5 2 2" xfId="44814" xr:uid="{518EE15F-60A8-4213-A2F2-810681FCBA78}"/>
    <cellStyle name="Comma 34 5 3" xfId="24989" xr:uid="{D36B46EA-D32B-4603-A2B4-452E09DE1FA5}"/>
    <cellStyle name="Comma 34 5 3 2" xfId="53666" xr:uid="{02274E00-2576-4CA3-9DB4-D63BFECE4F2E}"/>
    <cellStyle name="Comma 34 5 4" xfId="33409" xr:uid="{C371D513-7098-4519-9E75-1D71DF982C1C}"/>
    <cellStyle name="Comma 34 6" xfId="17695" xr:uid="{A34B25E3-7DC4-480C-A99D-078F6BA5B316}"/>
    <cellStyle name="Comma 34 6 2" xfId="26548" xr:uid="{4F989CB0-9CDF-497B-B82B-6DE70BAFE97D}"/>
    <cellStyle name="Comma 34 6 2 2" xfId="55225" xr:uid="{5EBB43C3-CF14-4596-95A4-E6065E317644}"/>
    <cellStyle name="Comma 34 6 3" xfId="46373" xr:uid="{CC7B093A-E9C9-4AC4-932F-7292B2A7BBC2}"/>
    <cellStyle name="Comma 34 7" xfId="10436" xr:uid="{B86FDA8B-1F66-4FF9-9522-C51D954630DD}"/>
    <cellStyle name="Comma 34 7 2" xfId="28141" xr:uid="{56581D8D-E35A-4D5A-A90A-4F1F190CB145}"/>
    <cellStyle name="Comma 34 7 2 2" xfId="56818" xr:uid="{C3A9BDCD-5554-4E54-9F56-8BF4958A1B83}"/>
    <cellStyle name="Comma 34 7 3" xfId="39114" xr:uid="{2A5C2299-C38A-47B7-AEDF-84EC7FFC0D6A}"/>
    <cellStyle name="Comma 34 8" xfId="19289" xr:uid="{E554AE0D-549F-4157-B1B4-5EEF3AAA5F46}"/>
    <cellStyle name="Comma 34 8 2" xfId="47966" xr:uid="{A7D233D5-B9FB-4680-A963-4762D0E9CE18}"/>
    <cellStyle name="Comma 35" xfId="2030" xr:uid="{38F77D9B-7063-47DF-A106-3F2113501EAA}"/>
    <cellStyle name="Comma 35 2" xfId="3949" xr:uid="{6C4890C4-5A99-4EB2-BF37-F45F183E7B3C}"/>
    <cellStyle name="Comma 35 2 2" xfId="6097" xr:uid="{1E3C28F3-61AC-48F4-914F-EF5CF2E9B66E}"/>
    <cellStyle name="Comma 35 2 2 2" xfId="34782" xr:uid="{C5FE10C7-4ABA-4C12-AF5C-A27384144F42}"/>
    <cellStyle name="Comma 35 2 3" xfId="11809" xr:uid="{8261273C-2A5E-459D-9F1F-44C44F4AA57B}"/>
    <cellStyle name="Comma 35 2 3 2" xfId="40487" xr:uid="{FF90717B-742D-4500-A054-DB2ABDE89ACE}"/>
    <cellStyle name="Comma 35 2 4" xfId="20662" xr:uid="{3F3F1B0C-0A31-4412-94A6-542560F2E6AD}"/>
    <cellStyle name="Comma 35 2 4 2" xfId="49339" xr:uid="{B5802B22-F3C0-4F06-B759-38F44F460E54}"/>
    <cellStyle name="Comma 35 3" xfId="2171" xr:uid="{2D566DF5-997D-49F6-B2E9-A0B710EFD271}"/>
    <cellStyle name="Comma 35 3 2" xfId="7514" xr:uid="{C7EE6FF2-91AA-4AF0-81BC-2F462C2100D4}"/>
    <cellStyle name="Comma 35 3 2 2" xfId="36199" xr:uid="{6D4D94A8-B534-42A8-B6F7-721AD98E22DC}"/>
    <cellStyle name="Comma 35 3 3" xfId="13226" xr:uid="{6304BD4A-6097-457C-A088-9812E9A5A692}"/>
    <cellStyle name="Comma 35 3 3 2" xfId="41904" xr:uid="{1864B94B-3C96-4A3D-8502-20B844ACE015}"/>
    <cellStyle name="Comma 35 3 4" xfId="22079" xr:uid="{6E1173BF-80DF-4130-B8AF-4CA1C710A3C6}"/>
    <cellStyle name="Comma 35 3 4 2" xfId="50756" xr:uid="{948A9BE9-B37D-4620-B071-31BD91FFE687}"/>
    <cellStyle name="Comma 35 4" xfId="8931" xr:uid="{16156D8E-6746-4E76-A37E-FFBAC2506687}"/>
    <cellStyle name="Comma 35 4 2" xfId="14643" xr:uid="{69C7AF68-68C9-4FA6-BCB1-AED7B4C633B2}"/>
    <cellStyle name="Comma 35 4 2 2" xfId="43321" xr:uid="{D2E5420C-A01C-4104-B2E8-CCE67A0DB1F3}"/>
    <cellStyle name="Comma 35 4 3" xfId="23496" xr:uid="{F29D0695-0A0D-45C6-A9A6-D04709AD2A14}"/>
    <cellStyle name="Comma 35 4 3 2" xfId="52173" xr:uid="{A18F9A48-3C9A-42A9-8B9C-9F31510F9CE5}"/>
    <cellStyle name="Comma 35 4 4" xfId="37616" xr:uid="{B4787355-6429-404B-BDEC-F23EBCE10DA3}"/>
    <cellStyle name="Comma 35 5" xfId="4746" xr:uid="{057654B1-B71A-46F0-B96E-40EA389816E9}"/>
    <cellStyle name="Comma 35 5 2" xfId="16158" xr:uid="{E92A55EB-CE72-48FC-933F-405BC66AC36B}"/>
    <cellStyle name="Comma 35 5 2 2" xfId="44836" xr:uid="{60FEE85C-8A23-450F-ADD0-70ACD016BB06}"/>
    <cellStyle name="Comma 35 5 3" xfId="25011" xr:uid="{AAB7D420-BBD6-4322-A1FB-7A0E9D91C623}"/>
    <cellStyle name="Comma 35 5 3 2" xfId="53688" xr:uid="{9CEE14E7-FF90-4372-B681-2486FEDB205B}"/>
    <cellStyle name="Comma 35 5 4" xfId="33431" xr:uid="{DB6AD1F7-279B-4E3F-AD20-06B5173C7DFE}"/>
    <cellStyle name="Comma 35 6" xfId="17717" xr:uid="{56D1C787-B4E1-4F3E-BF19-B39D17BC7425}"/>
    <cellStyle name="Comma 35 6 2" xfId="26570" xr:uid="{93A84F07-C0C3-42B6-991F-48E6B30B4E30}"/>
    <cellStyle name="Comma 35 6 2 2" xfId="55247" xr:uid="{37584AFD-E08F-4C40-B46A-D782E90E4337}"/>
    <cellStyle name="Comma 35 6 3" xfId="46395" xr:uid="{09D2426B-1BEB-4216-847C-D333E12FBC43}"/>
    <cellStyle name="Comma 35 7" xfId="10458" xr:uid="{B8EDC02E-64EB-4516-9066-B705459C774A}"/>
    <cellStyle name="Comma 35 7 2" xfId="28163" xr:uid="{550149BC-327E-4848-AB41-7B78BA933C1A}"/>
    <cellStyle name="Comma 35 7 2 2" xfId="56840" xr:uid="{4037F072-237F-4A02-A36E-02DEFD95FA28}"/>
    <cellStyle name="Comma 35 7 3" xfId="39136" xr:uid="{5FCC384A-576D-46B5-9960-9321C98B951B}"/>
    <cellStyle name="Comma 35 8" xfId="19311" xr:uid="{913EACA1-1177-4466-9B74-A4F382A48934}"/>
    <cellStyle name="Comma 35 8 2" xfId="47988" xr:uid="{7DD5AC9F-FAC6-46DF-BFA8-3D3F9055A706}"/>
    <cellStyle name="Comma 36" xfId="2026" xr:uid="{6D59F7B1-1EBE-4056-AE5A-F26A0592262A}"/>
    <cellStyle name="Comma 36 2" xfId="6119" xr:uid="{32E94D0C-9B9A-40AF-BA9A-DF19C5797E41}"/>
    <cellStyle name="Comma 36 2 2" xfId="11831" xr:uid="{48A0812C-786E-4A00-B793-9C732F3F16C5}"/>
    <cellStyle name="Comma 36 2 2 2" xfId="40509" xr:uid="{6EB94D2B-418C-4162-B3C5-92C7364EFCF5}"/>
    <cellStyle name="Comma 36 2 3" xfId="20684" xr:uid="{03FAED50-EBA1-467F-9C3D-5BF52D953120}"/>
    <cellStyle name="Comma 36 2 3 2" xfId="49361" xr:uid="{1977F0C3-EE6F-487D-B994-06A9F9358D84}"/>
    <cellStyle name="Comma 36 2 4" xfId="34804" xr:uid="{6F02960A-9907-45B9-975F-CF274AD8AEBF}"/>
    <cellStyle name="Comma 36 3" xfId="7536" xr:uid="{A540FF7A-9C3C-474D-AFA9-37B55048C80E}"/>
    <cellStyle name="Comma 36 3 2" xfId="13248" xr:uid="{88A51D23-717C-45BE-98AF-E16CBCE02E98}"/>
    <cellStyle name="Comma 36 3 2 2" xfId="41926" xr:uid="{FFA6DD39-D77C-4AD9-A1CB-4A509A4E42C6}"/>
    <cellStyle name="Comma 36 3 3" xfId="22101" xr:uid="{709949D1-1000-483F-BFBA-895CCAE95E56}"/>
    <cellStyle name="Comma 36 3 3 2" xfId="50778" xr:uid="{2E4B7EF1-8D67-4CB7-B9C1-C4E74B76B5EE}"/>
    <cellStyle name="Comma 36 3 4" xfId="36221" xr:uid="{216417D0-31D6-48A1-8B1D-9F94E9A287A5}"/>
    <cellStyle name="Comma 36 4" xfId="8953" xr:uid="{66AAF329-427D-4A7A-87F2-139068035884}"/>
    <cellStyle name="Comma 36 4 2" xfId="14665" xr:uid="{20CCAB33-47C1-4568-A233-600E27CF8517}"/>
    <cellStyle name="Comma 36 4 2 2" xfId="43343" xr:uid="{A5A8B3EB-E2CA-4A69-8EA5-1436190C903E}"/>
    <cellStyle name="Comma 36 4 3" xfId="23518" xr:uid="{78F232E7-4E36-4C74-9275-3EF3A5C3D3CB}"/>
    <cellStyle name="Comma 36 4 3 2" xfId="52195" xr:uid="{FCEA5B67-9CCD-499C-85E5-8249E3E06E3A}"/>
    <cellStyle name="Comma 36 4 4" xfId="37638" xr:uid="{065A3235-8BF1-4F98-93F4-899D2413E409}"/>
    <cellStyle name="Comma 36 5" xfId="4768" xr:uid="{EBB85B2B-373E-494C-BBA4-3537B1FF75E6}"/>
    <cellStyle name="Comma 36 5 2" xfId="16180" xr:uid="{652CE4AA-E30E-4F6A-B185-ABB7CF873ABD}"/>
    <cellStyle name="Comma 36 5 2 2" xfId="44858" xr:uid="{3DD730AF-9F06-4394-B3EC-DF5EF2B3F73B}"/>
    <cellStyle name="Comma 36 5 3" xfId="25033" xr:uid="{D25F52AA-3AAF-4419-83BD-DA564B30EA91}"/>
    <cellStyle name="Comma 36 5 3 2" xfId="53710" xr:uid="{3330EE88-B2E9-47E2-BCCA-12B3BEF4B11A}"/>
    <cellStyle name="Comma 36 5 4" xfId="33453" xr:uid="{60A53A0B-5D18-452E-90DE-ECCFC8B0DBF9}"/>
    <cellStyle name="Comma 36 6" xfId="17739" xr:uid="{A679BAF9-E73D-405E-84F4-49EDE18398CD}"/>
    <cellStyle name="Comma 36 6 2" xfId="26592" xr:uid="{60E74A7D-0ED6-49F4-88F4-BA50A1DE658D}"/>
    <cellStyle name="Comma 36 6 2 2" xfId="55269" xr:uid="{30FDF4F8-1C5D-4810-B4E6-D309CEB879DE}"/>
    <cellStyle name="Comma 36 6 3" xfId="46417" xr:uid="{19DED9DB-4B79-409E-9B5D-19E8A80D1A15}"/>
    <cellStyle name="Comma 36 7" xfId="10480" xr:uid="{7C8698B0-5E1F-4811-A8E1-F9A5FC1FF494}"/>
    <cellStyle name="Comma 36 7 2" xfId="28185" xr:uid="{B83EFB6C-B271-48BB-A569-D7E50EFCD090}"/>
    <cellStyle name="Comma 36 7 2 2" xfId="56862" xr:uid="{F066D2FE-6C06-460E-8259-D3712141BC8D}"/>
    <cellStyle name="Comma 36 7 3" xfId="39158" xr:uid="{CBFA1EE8-64F0-480E-B710-263F755DFBD9}"/>
    <cellStyle name="Comma 36 8" xfId="19333" xr:uid="{E82E48C6-A278-49B9-B3B1-B1F2757C8319}"/>
    <cellStyle name="Comma 36 8 2" xfId="48010" xr:uid="{533D691B-CF01-466B-879F-940CEE1A73B4}"/>
    <cellStyle name="Comma 37" xfId="2031" xr:uid="{751A293F-B801-49D9-B031-965BAB709C20}"/>
    <cellStyle name="Comma 37 2" xfId="6141" xr:uid="{19D38807-FAC2-4AC1-973D-2470F48931CE}"/>
    <cellStyle name="Comma 37 2 2" xfId="11853" xr:uid="{D8C80946-B289-48A2-BA1D-78D30A531FFF}"/>
    <cellStyle name="Comma 37 2 2 2" xfId="40531" xr:uid="{DBF1F842-C6A9-4B7D-A481-B1D34E1A0D51}"/>
    <cellStyle name="Comma 37 2 3" xfId="20706" xr:uid="{D9CA0F39-F4F3-440F-8D4F-24D73E2BBE5C}"/>
    <cellStyle name="Comma 37 2 3 2" xfId="49383" xr:uid="{091BB46D-32FF-4576-BA8A-0D1694617F0D}"/>
    <cellStyle name="Comma 37 2 4" xfId="34826" xr:uid="{FDA67765-3B37-4004-8C0B-0809471251BA}"/>
    <cellStyle name="Comma 37 3" xfId="7558" xr:uid="{47601C8B-ACB9-4FE6-A966-868AB81809F3}"/>
    <cellStyle name="Comma 37 3 2" xfId="13270" xr:uid="{FF05EA9D-D36A-47C2-B0F3-1F4587254C71}"/>
    <cellStyle name="Comma 37 3 2 2" xfId="41948" xr:uid="{F3467E65-03BA-4067-A69D-0F80FEA789AB}"/>
    <cellStyle name="Comma 37 3 3" xfId="22123" xr:uid="{948B7B74-ACE0-4DBF-80C1-7653F6D1529B}"/>
    <cellStyle name="Comma 37 3 3 2" xfId="50800" xr:uid="{5604D008-DBDF-43E9-9E82-028BB39C1A63}"/>
    <cellStyle name="Comma 37 3 4" xfId="36243" xr:uid="{A757C4C8-42B6-4802-BEC0-9F516D511D37}"/>
    <cellStyle name="Comma 37 4" xfId="8975" xr:uid="{CBEB5069-D817-4812-9203-F5518B23A9CA}"/>
    <cellStyle name="Comma 37 4 2" xfId="14687" xr:uid="{8F89618D-3E08-4272-A63E-A65863A40067}"/>
    <cellStyle name="Comma 37 4 2 2" xfId="43365" xr:uid="{AE4BBD41-50EB-4DB2-AA60-95CBA3715061}"/>
    <cellStyle name="Comma 37 4 3" xfId="23540" xr:uid="{839363E9-1F2A-4806-82A1-6CE5C6BEC6F5}"/>
    <cellStyle name="Comma 37 4 3 2" xfId="52217" xr:uid="{99EC9782-4A56-4FFC-BC79-DAE25193E6CA}"/>
    <cellStyle name="Comma 37 4 4" xfId="37660" xr:uid="{18180484-A22E-408B-AF55-84CEAD458B28}"/>
    <cellStyle name="Comma 37 5" xfId="4790" xr:uid="{42C0A709-6878-4C6B-81A5-307806DFF04D}"/>
    <cellStyle name="Comma 37 5 2" xfId="16202" xr:uid="{03E51D5A-B18C-41FD-825C-8B4DC0EB4AF9}"/>
    <cellStyle name="Comma 37 5 2 2" xfId="44880" xr:uid="{6DF152D3-5293-4D1A-8517-2600912EA394}"/>
    <cellStyle name="Comma 37 5 3" xfId="25055" xr:uid="{08A1DA0B-0FFC-45F5-8022-3923DA2E7643}"/>
    <cellStyle name="Comma 37 5 3 2" xfId="53732" xr:uid="{E35B8275-1A02-4A59-9E91-D64416FF4D4B}"/>
    <cellStyle name="Comma 37 5 4" xfId="33475" xr:uid="{76352552-EFE9-446C-91FC-5C839E9AB041}"/>
    <cellStyle name="Comma 37 6" xfId="17761" xr:uid="{77C76D5E-F7D4-4506-8F93-9A264FBF3F01}"/>
    <cellStyle name="Comma 37 6 2" xfId="26614" xr:uid="{AFB2C70F-3A08-4A47-B0CD-54B8F0DD6299}"/>
    <cellStyle name="Comma 37 6 2 2" xfId="55291" xr:uid="{CF2A31B0-FF10-464E-8DEC-0816575EF48B}"/>
    <cellStyle name="Comma 37 6 3" xfId="46439" xr:uid="{15C04183-95EE-4411-B3F4-ABE37FEAC769}"/>
    <cellStyle name="Comma 37 7" xfId="10502" xr:uid="{CAE7A594-EFA9-4362-8E62-12B21F26D1DD}"/>
    <cellStyle name="Comma 37 7 2" xfId="28207" xr:uid="{BB7EEE8F-89CC-4455-82C0-E24D2666F367}"/>
    <cellStyle name="Comma 37 7 2 2" xfId="56884" xr:uid="{E285A7EF-9866-4FC2-8669-CB2741DE6886}"/>
    <cellStyle name="Comma 37 7 3" xfId="39180" xr:uid="{BD07412F-6CF5-4F5F-AC48-C256390A36D2}"/>
    <cellStyle name="Comma 37 8" xfId="19355" xr:uid="{AB03EE1C-5B59-4297-8A24-F08E1A2702B5}"/>
    <cellStyle name="Comma 37 8 2" xfId="48032" xr:uid="{D91956DF-9057-410E-9D1D-47E468333206}"/>
    <cellStyle name="Comma 38" xfId="2033" xr:uid="{C8CBF92A-2ABE-41FF-B544-2F47FE96C18D}"/>
    <cellStyle name="Comma 38 2" xfId="6163" xr:uid="{3D75058E-2CA9-4AC2-9FDF-FDE0CE80F7F6}"/>
    <cellStyle name="Comma 38 2 2" xfId="11875" xr:uid="{A46B3BD4-4313-41B9-90BB-315F8245C1B9}"/>
    <cellStyle name="Comma 38 2 2 2" xfId="40553" xr:uid="{1F8BB8B0-5719-4A77-8E71-8796108DECC5}"/>
    <cellStyle name="Comma 38 2 3" xfId="20728" xr:uid="{715086AC-34F0-4856-A025-C8B1B3863629}"/>
    <cellStyle name="Comma 38 2 3 2" xfId="49405" xr:uid="{D8D7C773-208E-4AFB-BFEF-48386AA6157F}"/>
    <cellStyle name="Comma 38 2 4" xfId="34848" xr:uid="{D98A3F67-2D6B-4D64-A909-D984312B35A9}"/>
    <cellStyle name="Comma 38 3" xfId="7580" xr:uid="{825095C7-E0A9-4836-A83F-2937FF786CE5}"/>
    <cellStyle name="Comma 38 3 2" xfId="13292" xr:uid="{6C4A4604-0E91-4459-88EC-3094BAA28126}"/>
    <cellStyle name="Comma 38 3 2 2" xfId="41970" xr:uid="{5D6FEC1D-80FD-4F0E-B74A-301029E91592}"/>
    <cellStyle name="Comma 38 3 3" xfId="22145" xr:uid="{7C818426-4AF9-4D4D-866C-3E6DD6A9F1D9}"/>
    <cellStyle name="Comma 38 3 3 2" xfId="50822" xr:uid="{FEC93CE3-97DC-4BAA-BA6A-DF5A54B42D8F}"/>
    <cellStyle name="Comma 38 3 4" xfId="36265" xr:uid="{19827543-838D-47B8-B48E-1BF64EC8A6B3}"/>
    <cellStyle name="Comma 38 4" xfId="8997" xr:uid="{B13DFC03-C6C3-41ED-86B7-9ED7583A7B89}"/>
    <cellStyle name="Comma 38 4 2" xfId="14709" xr:uid="{EABB7270-5A3F-461D-AB85-266185663E47}"/>
    <cellStyle name="Comma 38 4 2 2" xfId="43387" xr:uid="{FAA89338-CFB1-41DC-B093-8CF95EA5D598}"/>
    <cellStyle name="Comma 38 4 3" xfId="23562" xr:uid="{B989F11D-C472-4703-96A8-96CFAB5FCD51}"/>
    <cellStyle name="Comma 38 4 3 2" xfId="52239" xr:uid="{4A18617D-5E79-4630-B9BE-238031C5A8C3}"/>
    <cellStyle name="Comma 38 4 4" xfId="37682" xr:uid="{1BA4C8A6-C20F-453E-B4B7-0C14356F6FA1}"/>
    <cellStyle name="Comma 38 5" xfId="4812" xr:uid="{326EFF74-A279-41B9-8176-4DE2159766AC}"/>
    <cellStyle name="Comma 38 5 2" xfId="16224" xr:uid="{B3C60049-8F5A-49EC-B57A-B7C65BEE738D}"/>
    <cellStyle name="Comma 38 5 2 2" xfId="44902" xr:uid="{88187F0B-A656-4923-8150-6C74DF64CA11}"/>
    <cellStyle name="Comma 38 5 3" xfId="25077" xr:uid="{451E3AA7-B83E-405E-AE5C-64A3DA8C841B}"/>
    <cellStyle name="Comma 38 5 3 2" xfId="53754" xr:uid="{2E8246C7-7BCE-48BF-BD2C-A0E017B47EB4}"/>
    <cellStyle name="Comma 38 5 4" xfId="33497" xr:uid="{A49D76FC-5221-4443-AB52-4DE860A08B4E}"/>
    <cellStyle name="Comma 38 6" xfId="17783" xr:uid="{8C0E2AFF-09D7-43AF-8186-417844268B9E}"/>
    <cellStyle name="Comma 38 6 2" xfId="26636" xr:uid="{1C13B21D-791C-4CF2-9F7B-AF57BDB80745}"/>
    <cellStyle name="Comma 38 6 2 2" xfId="55313" xr:uid="{DE59CC0B-4784-48FF-A6CD-41AB7D0890A7}"/>
    <cellStyle name="Comma 38 6 3" xfId="46461" xr:uid="{511319DB-36D7-4D9C-B58F-31B5067B11F7}"/>
    <cellStyle name="Comma 38 7" xfId="10524" xr:uid="{FC9F2103-97B1-423A-A81A-AAA479354BF7}"/>
    <cellStyle name="Comma 38 7 2" xfId="28229" xr:uid="{E8D7646A-3896-4C64-84C9-7985A2EAB1A8}"/>
    <cellStyle name="Comma 38 7 2 2" xfId="56906" xr:uid="{62297067-52AA-4019-90D3-8607D46D811F}"/>
    <cellStyle name="Comma 38 7 3" xfId="39202" xr:uid="{B0E7A21D-62B0-4723-937E-59EE69C878B4}"/>
    <cellStyle name="Comma 38 8" xfId="19377" xr:uid="{CCBB557A-BFA1-4FAF-9007-E1A12D6C638B}"/>
    <cellStyle name="Comma 38 8 2" xfId="48054" xr:uid="{DB31BACF-681A-420D-B619-FF49A8071DBF}"/>
    <cellStyle name="Comma 39" xfId="2035" xr:uid="{55A95028-C98A-4886-926A-79F9716929CD}"/>
    <cellStyle name="Comma 39 2" xfId="6185" xr:uid="{8618E752-B3B3-4185-9163-50364C3F082E}"/>
    <cellStyle name="Comma 39 2 2" xfId="11897" xr:uid="{AA81C09A-53EE-49F0-BF5B-2DCA93ED51E9}"/>
    <cellStyle name="Comma 39 2 2 2" xfId="40575" xr:uid="{5A0FE0AA-F16A-4F67-A50F-8D22B3DA62D1}"/>
    <cellStyle name="Comma 39 2 3" xfId="20750" xr:uid="{D3FBBDDC-92FC-4ADD-9873-72E1882B2A27}"/>
    <cellStyle name="Comma 39 2 3 2" xfId="49427" xr:uid="{F64C8864-ABDF-4825-87DC-D9A82871EB60}"/>
    <cellStyle name="Comma 39 2 4" xfId="34870" xr:uid="{CB4F6D86-EABF-4D2F-BAFE-DD36118BAA57}"/>
    <cellStyle name="Comma 39 3" xfId="7602" xr:uid="{752EF148-F52C-44C6-AEC9-CC0858503DFF}"/>
    <cellStyle name="Comma 39 3 2" xfId="13314" xr:uid="{4E270082-A7C0-407C-A6DA-E499938E3FEA}"/>
    <cellStyle name="Comma 39 3 2 2" xfId="41992" xr:uid="{38825E07-235D-439A-AAB2-A60DD58739A9}"/>
    <cellStyle name="Comma 39 3 3" xfId="22167" xr:uid="{14D1300E-E1AE-4038-AC8C-85B9616FFA07}"/>
    <cellStyle name="Comma 39 3 3 2" xfId="50844" xr:uid="{864700CF-7E1E-4B6B-B709-4AF72E4486E0}"/>
    <cellStyle name="Comma 39 3 4" xfId="36287" xr:uid="{84E6F4BD-14D4-4BC1-9DDB-FC0E5876F6D5}"/>
    <cellStyle name="Comma 39 4" xfId="9019" xr:uid="{DAF840D9-42F4-471E-9D81-5A5D5ED25120}"/>
    <cellStyle name="Comma 39 4 2" xfId="14731" xr:uid="{B6F151C8-EB4D-4672-B1AA-0FBB616FB0DA}"/>
    <cellStyle name="Comma 39 4 2 2" xfId="43409" xr:uid="{C83EB151-1FDA-4365-B981-11846278B62F}"/>
    <cellStyle name="Comma 39 4 3" xfId="23584" xr:uid="{9874ECC7-316D-440D-BB08-A7FBA7B7C352}"/>
    <cellStyle name="Comma 39 4 3 2" xfId="52261" xr:uid="{5666FCD8-7AC5-479B-8428-68C2998A125C}"/>
    <cellStyle name="Comma 39 4 4" xfId="37704" xr:uid="{86E75FC2-83E1-4D14-9825-4947AD0298B8}"/>
    <cellStyle name="Comma 39 5" xfId="4834" xr:uid="{6D99F35C-90DE-494B-90DE-D9B23C6D5691}"/>
    <cellStyle name="Comma 39 5 2" xfId="16246" xr:uid="{5C8F1371-5B93-484F-8FE2-95DB53D67E45}"/>
    <cellStyle name="Comma 39 5 2 2" xfId="44924" xr:uid="{A6E1A6A3-5DCC-4A89-9D71-398C1ECF48DB}"/>
    <cellStyle name="Comma 39 5 3" xfId="25099" xr:uid="{C046C1D5-4F77-4C90-AF71-AD8B887C09F6}"/>
    <cellStyle name="Comma 39 5 3 2" xfId="53776" xr:uid="{050CEDB0-F139-409A-995A-EBF6B2410F6C}"/>
    <cellStyle name="Comma 39 5 4" xfId="33519" xr:uid="{78B84E80-5F51-4124-88F8-D2FFDFCEACA6}"/>
    <cellStyle name="Comma 39 6" xfId="17805" xr:uid="{38A79FE9-E5A8-4F3C-89AE-1AC06558FB1B}"/>
    <cellStyle name="Comma 39 6 2" xfId="26658" xr:uid="{CD812BB5-FAB1-44E3-802E-61FFE179FF69}"/>
    <cellStyle name="Comma 39 6 2 2" xfId="55335" xr:uid="{4FFC8902-056F-4F9C-8056-7B52D637714B}"/>
    <cellStyle name="Comma 39 6 3" xfId="46483" xr:uid="{4A6F2BE6-6020-49BF-B287-5AF6C7AF49E8}"/>
    <cellStyle name="Comma 39 7" xfId="10546" xr:uid="{698BEC33-BF4A-4FEA-ABF5-1225FDAE7775}"/>
    <cellStyle name="Comma 39 7 2" xfId="28251" xr:uid="{B47E5618-3BF0-409B-B35E-7B9EF2D292F0}"/>
    <cellStyle name="Comma 39 7 2 2" xfId="56928" xr:uid="{1B889000-D572-4468-90AE-A168DBCDCC35}"/>
    <cellStyle name="Comma 39 7 3" xfId="39224" xr:uid="{7DA5B592-0AAA-4482-BCF6-94142E85DD8B}"/>
    <cellStyle name="Comma 39 8" xfId="19399" xr:uid="{D061AC74-1F55-4D5E-AD21-4BBDB9720891}"/>
    <cellStyle name="Comma 39 8 2" xfId="48076" xr:uid="{812A1A2E-BB6E-49DA-834F-699386DB5643}"/>
    <cellStyle name="Comma 4" xfId="28" xr:uid="{2B766125-0192-411C-ABCA-AD9A5CBF181C}"/>
    <cellStyle name="Comma 4 10" xfId="257" xr:uid="{055E1BAE-E9BA-40EC-903F-CE66E388334D}"/>
    <cellStyle name="Comma 4 10 2" xfId="2225" xr:uid="{F1AEB864-3AAA-4AA5-87C8-EFDEC6511C35}"/>
    <cellStyle name="Comma 4 10 2 2" xfId="30966" xr:uid="{61E35182-9FD4-4281-B40E-54CB9D990EF6}"/>
    <cellStyle name="Comma 4 10 3" xfId="29174" xr:uid="{7FB963E2-15BF-4B85-8289-FA8192C06C68}"/>
    <cellStyle name="Comma 4 11" xfId="4006" xr:uid="{2FACEF27-84A5-47EF-B61D-A812929CBEB3}"/>
    <cellStyle name="Comma 4 12" xfId="4064" xr:uid="{64F392EA-4E69-405E-A4C7-BD260899F5C2}"/>
    <cellStyle name="Comma 4 12 2" xfId="32749" xr:uid="{041F56F3-DD8D-4FF6-B2AD-570F1363073A}"/>
    <cellStyle name="Comma 4 13" xfId="9776" xr:uid="{4146E8DF-B0F1-480D-B938-76DF18AA9E8B}"/>
    <cellStyle name="Comma 4 13 2" xfId="38454" xr:uid="{4A70C9EE-68AF-480B-9D5B-938D304F6EA7}"/>
    <cellStyle name="Comma 4 14" xfId="18629" xr:uid="{FCC8F329-AEE3-4A02-830B-F7BD7C89A409}"/>
    <cellStyle name="Comma 4 14 2" xfId="47306" xr:uid="{D373AD64-86D0-405C-A233-C2C173068470}"/>
    <cellStyle name="Comma 4 15" xfId="125" xr:uid="{3C2CD300-B307-45A5-9D88-0E88CEC3649D}"/>
    <cellStyle name="Comma 4 16" xfId="57859" xr:uid="{499871FB-7B83-4089-A1B7-301B6EDC35EB}"/>
    <cellStyle name="Comma 4 2" xfId="334" xr:uid="{1AD7A341-B16C-46C2-AE79-D30ADEC1FFB5}"/>
    <cellStyle name="Comma 4 2 2" xfId="2301" xr:uid="{F140AE99-5DED-4E7B-B48E-37FEBB544FC3}"/>
    <cellStyle name="Comma 4 2 2 2" xfId="31041" xr:uid="{AB0F31D6-17DF-4F18-9C95-1130CF4E0C5E}"/>
    <cellStyle name="Comma 4 2 3" xfId="5415" xr:uid="{11A6945A-D183-47F8-8162-5D3640E9D14B}"/>
    <cellStyle name="Comma 4 2 3 2" xfId="34100" xr:uid="{F4712762-A4F9-4458-B2D5-5DCAABD59AE0}"/>
    <cellStyle name="Comma 4 2 4" xfId="11127" xr:uid="{D3560039-F323-4B50-ABA7-9957F3DE3CE4}"/>
    <cellStyle name="Comma 4 2 4 2" xfId="39805" xr:uid="{2744C704-7CF1-4548-90B5-B1DFB2F14B47}"/>
    <cellStyle name="Comma 4 2 5" xfId="19980" xr:uid="{F3810046-FBF9-49FD-ABDF-7DF621C8FF2C}"/>
    <cellStyle name="Comma 4 2 5 2" xfId="48657" xr:uid="{1B4875EB-03DD-46A0-9E34-62D6B883C6FF}"/>
    <cellStyle name="Comma 4 2 6" xfId="29248" xr:uid="{01AE9E39-C4C7-405F-820B-0E3945157977}"/>
    <cellStyle name="Comma 4 3" xfId="443" xr:uid="{C8D9D21E-5C17-4F13-B1D2-5C3040794EAD}"/>
    <cellStyle name="Comma 4 3 2" xfId="2397" xr:uid="{F23DB0E5-D798-4993-BCD2-EC14DA3272EE}"/>
    <cellStyle name="Comma 4 3 2 2" xfId="31137" xr:uid="{9FA69B10-5155-464D-B7EE-B16E9CF55E36}"/>
    <cellStyle name="Comma 4 3 3" xfId="6832" xr:uid="{031D6CF1-C195-4E05-8CA2-A2FA532DD9CF}"/>
    <cellStyle name="Comma 4 3 3 2" xfId="35517" xr:uid="{4FD26293-F98C-4865-BC54-414CF3199558}"/>
    <cellStyle name="Comma 4 3 4" xfId="12544" xr:uid="{5F533149-0A61-49EA-B2D9-85188C90A679}"/>
    <cellStyle name="Comma 4 3 4 2" xfId="41222" xr:uid="{F1FB7195-FF1D-4270-B0DE-2F4DCEAD9641}"/>
    <cellStyle name="Comma 4 3 5" xfId="21397" xr:uid="{19ED005B-F4E1-429C-B1FC-534ED6485F36}"/>
    <cellStyle name="Comma 4 3 5 2" xfId="50074" xr:uid="{A5F4BEC7-A6ED-458E-A653-5788192F3B0B}"/>
    <cellStyle name="Comma 4 3 6" xfId="29344" xr:uid="{855D5B20-FBDD-4FF3-9B82-25369BEA1484}"/>
    <cellStyle name="Comma 4 4" xfId="562" xr:uid="{C7E08960-4BB1-43E3-9EF0-F1C8B2B1172C}"/>
    <cellStyle name="Comma 4 4 2" xfId="2516" xr:uid="{B1325E07-8A54-4335-A986-DF0E879226F0}"/>
    <cellStyle name="Comma 4 4 2 2" xfId="31256" xr:uid="{17CE4057-7E74-4B53-9567-402C70BC012B}"/>
    <cellStyle name="Comma 4 4 3" xfId="8249" xr:uid="{D10D1A23-09EB-4F1E-852E-FB113FE0E724}"/>
    <cellStyle name="Comma 4 4 3 2" xfId="36934" xr:uid="{36C942EB-5421-4AA0-9E7D-9E9BD7F09223}"/>
    <cellStyle name="Comma 4 4 4" xfId="13961" xr:uid="{0858ABE8-8C5D-44D0-8DF0-13B69F7A4315}"/>
    <cellStyle name="Comma 4 4 4 2" xfId="42639" xr:uid="{71B4003D-E610-4C62-BD6B-3705D3E3C836}"/>
    <cellStyle name="Comma 4 4 5" xfId="22814" xr:uid="{B474EDBD-B04A-47D7-8310-3C5A955869C1}"/>
    <cellStyle name="Comma 4 4 5 2" xfId="51491" xr:uid="{EF88FEEB-DDE3-44B7-82EE-73C000A1A5FA}"/>
    <cellStyle name="Comma 4 4 6" xfId="29463" xr:uid="{D57EA8E6-A38B-4DB5-BA19-D195F4B26B86}"/>
    <cellStyle name="Comma 4 5" xfId="703" xr:uid="{321380BE-7D85-4002-8825-52F03E1674C3}"/>
    <cellStyle name="Comma 4 5 2" xfId="2657" xr:uid="{A6496511-20C8-42BC-9516-1BB5206AE1BA}"/>
    <cellStyle name="Comma 4 5 2 2" xfId="31397" xr:uid="{FB251735-79E2-4929-8875-125558D65615}"/>
    <cellStyle name="Comma 4 5 3" xfId="15476" xr:uid="{5E6B19CA-848B-4A6F-A1DE-94B81256026A}"/>
    <cellStyle name="Comma 4 5 3 2" xfId="44154" xr:uid="{CBF3EB2E-9955-4E5F-8770-CAD24E30DD22}"/>
    <cellStyle name="Comma 4 5 4" xfId="24329" xr:uid="{3143BCC8-EE69-448B-A2D1-BFAE62EA45A1}"/>
    <cellStyle name="Comma 4 5 4 2" xfId="53006" xr:uid="{4F5DF118-4934-4E1F-AC38-5C9D72CA980C}"/>
    <cellStyle name="Comma 4 5 5" xfId="29604" xr:uid="{BA063863-B367-4B1D-998A-0BB25CD7A262}"/>
    <cellStyle name="Comma 4 6" xfId="976" xr:uid="{A533B983-6755-4A40-9B3B-7BC5E6BFFFA7}"/>
    <cellStyle name="Comma 4 6 2" xfId="2930" xr:uid="{A686BB65-4288-4F08-A46A-EB013A120D6E}"/>
    <cellStyle name="Comma 4 6 2 2" xfId="31670" xr:uid="{8CFD064B-0FC3-4E83-A603-146F6C9C9D19}"/>
    <cellStyle name="Comma 4 6 3" xfId="17035" xr:uid="{65184988-F72E-4DA2-8F8C-AF308616C714}"/>
    <cellStyle name="Comma 4 6 3 2" xfId="45713" xr:uid="{32841646-256D-48EA-8D62-1E0013D85475}"/>
    <cellStyle name="Comma 4 6 4" xfId="25888" xr:uid="{7742A549-E4FE-408D-9FCB-8AD5EB2051EE}"/>
    <cellStyle name="Comma 4 6 4 2" xfId="54565" xr:uid="{7FDF826D-1228-4E7C-AD09-79F6A188358A}"/>
    <cellStyle name="Comma 4 6 5" xfId="29877" xr:uid="{2099CEFE-4E9E-4B14-887C-3FB1EE357999}"/>
    <cellStyle name="Comma 4 7" xfId="1271" xr:uid="{F2EB4637-383C-4E77-8BA8-CB76B2AB854C}"/>
    <cellStyle name="Comma 4 7 2" xfId="3225" xr:uid="{3445C120-B804-4EE4-8ED1-55E41DB4E680}"/>
    <cellStyle name="Comma 4 7 2 2" xfId="31965" xr:uid="{0A09ECE2-47E1-4E9F-BE82-E74F675BBBAF}"/>
    <cellStyle name="Comma 4 7 3" xfId="27481" xr:uid="{491F3BB5-6464-46C5-B15C-B6EFAEC310A9}"/>
    <cellStyle name="Comma 4 7 3 2" xfId="56158" xr:uid="{D067158B-81A4-4F78-AB35-C2013F8A7347}"/>
    <cellStyle name="Comma 4 7 4" xfId="30172" xr:uid="{80990E05-98C7-4AD9-9522-2720289DCF3D}"/>
    <cellStyle name="Comma 4 8" xfId="1610" xr:uid="{75AE2CD4-1FF7-475D-84E6-C217598CE3DE}"/>
    <cellStyle name="Comma 4 8 2" xfId="3564" xr:uid="{345A439C-5A9C-4753-AC79-CABF7FF9089A}"/>
    <cellStyle name="Comma 4 8 2 2" xfId="32304" xr:uid="{D769E3F9-BF30-4F3E-828E-EF2601E533F6}"/>
    <cellStyle name="Comma 4 8 3" xfId="30511" xr:uid="{BB0564FA-C903-4B5E-9B8B-FD7CCB4D7635}"/>
    <cellStyle name="Comma 4 9" xfId="1998" xr:uid="{0AD77D58-A52E-4ACA-8696-461B010CB518}"/>
    <cellStyle name="Comma 40" xfId="2075" xr:uid="{BDC59E7A-46E6-4834-95DE-1BE4C4D6B60F}"/>
    <cellStyle name="Comma 40 2" xfId="6207" xr:uid="{FEF4227C-D951-40D5-A8E4-4C6D103BB56A}"/>
    <cellStyle name="Comma 40 2 2" xfId="11919" xr:uid="{6AEA8C19-2A61-446D-9BF0-66ED40C7FBB8}"/>
    <cellStyle name="Comma 40 2 2 2" xfId="40597" xr:uid="{FD0AC2D0-37D2-4D40-AA09-C3760F7E2A05}"/>
    <cellStyle name="Comma 40 2 3" xfId="20772" xr:uid="{7C06E19F-6734-4CEB-AE6E-80644AF8678C}"/>
    <cellStyle name="Comma 40 2 3 2" xfId="49449" xr:uid="{DAC52389-5A54-41B1-BF01-CADAAF3649CB}"/>
    <cellStyle name="Comma 40 2 4" xfId="34892" xr:uid="{09F52782-28B1-4F88-8A29-07325524386F}"/>
    <cellStyle name="Comma 40 3" xfId="7624" xr:uid="{E8726FF2-2B0B-415A-9671-96C25E2E5B80}"/>
    <cellStyle name="Comma 40 3 2" xfId="13336" xr:uid="{EA847608-6727-4847-A309-FDB440CACB81}"/>
    <cellStyle name="Comma 40 3 2 2" xfId="42014" xr:uid="{789DC59C-FAA0-4ADE-A762-B7FB0420ABEB}"/>
    <cellStyle name="Comma 40 3 3" xfId="22189" xr:uid="{95D6DC05-6F31-4FBE-8C71-E5D006D9A9CD}"/>
    <cellStyle name="Comma 40 3 3 2" xfId="50866" xr:uid="{FAC4498F-6A14-4713-A1B0-9315015732D8}"/>
    <cellStyle name="Comma 40 3 4" xfId="36309" xr:uid="{58A75A43-2E0A-4788-88B4-BEF5B4B1490E}"/>
    <cellStyle name="Comma 40 4" xfId="9041" xr:uid="{0754EE6B-91BD-4587-85A5-025E1584FE26}"/>
    <cellStyle name="Comma 40 4 2" xfId="14753" xr:uid="{C6529E59-7AF1-4C97-847B-EA3EE8A00475}"/>
    <cellStyle name="Comma 40 4 2 2" xfId="43431" xr:uid="{C5D23538-0DAA-4DBD-A1AF-D893BE902B8D}"/>
    <cellStyle name="Comma 40 4 3" xfId="23606" xr:uid="{AE479884-9B30-4108-9FC8-7F1471ADDBAF}"/>
    <cellStyle name="Comma 40 4 3 2" xfId="52283" xr:uid="{1F1E0261-1128-48A3-8661-B2D78FE22DA9}"/>
    <cellStyle name="Comma 40 4 4" xfId="37726" xr:uid="{945593D4-DE62-4231-B756-96070DCA952E}"/>
    <cellStyle name="Comma 40 5" xfId="4856" xr:uid="{20650365-5E80-45D2-BF78-48830EE9AE6D}"/>
    <cellStyle name="Comma 40 5 2" xfId="16268" xr:uid="{15738C54-FC56-4B21-846A-82A71F25392B}"/>
    <cellStyle name="Comma 40 5 2 2" xfId="44946" xr:uid="{3D86C7B2-AC84-4B87-B348-BE7D64674755}"/>
    <cellStyle name="Comma 40 5 3" xfId="25121" xr:uid="{CF2A757D-9ADC-40A3-95EE-E6663B1F9AE4}"/>
    <cellStyle name="Comma 40 5 3 2" xfId="53798" xr:uid="{6557419A-0C37-4184-A584-5E75C0D2712A}"/>
    <cellStyle name="Comma 40 5 4" xfId="33541" xr:uid="{5A46F23E-B9EA-43F9-8938-32E9BC207FEC}"/>
    <cellStyle name="Comma 40 6" xfId="17827" xr:uid="{4BDA735D-402B-4B9F-AFC5-3BB80453C941}"/>
    <cellStyle name="Comma 40 6 2" xfId="26680" xr:uid="{36D7ED37-BF93-43AF-9536-8C062B97A9BD}"/>
    <cellStyle name="Comma 40 6 2 2" xfId="55357" xr:uid="{49F01687-A485-42AD-B628-882B035DB744}"/>
    <cellStyle name="Comma 40 6 3" xfId="46505" xr:uid="{36475E05-E594-47A1-B4A2-91CAD17221AA}"/>
    <cellStyle name="Comma 40 7" xfId="10568" xr:uid="{BE338316-A271-472A-B1A2-EEE58725829F}"/>
    <cellStyle name="Comma 40 7 2" xfId="28273" xr:uid="{65E8FAD4-D128-44E6-A153-3278F62EDBE8}"/>
    <cellStyle name="Comma 40 7 2 2" xfId="56950" xr:uid="{4E6B9084-B41F-4CE6-B9DF-3215C43AA487}"/>
    <cellStyle name="Comma 40 7 3" xfId="39246" xr:uid="{4EC3CE7A-FD1F-4925-90DB-4825A4C54EC0}"/>
    <cellStyle name="Comma 40 8" xfId="19421" xr:uid="{52569E9B-C871-4A6C-9E77-5CF4C9239169}"/>
    <cellStyle name="Comma 40 8 2" xfId="48098" xr:uid="{A48050AB-B8F6-4F07-9DCF-2C5883836554}"/>
    <cellStyle name="Comma 41" xfId="2084" xr:uid="{E3EE85F7-E2EB-456C-A22F-5D555EAFAFE2}"/>
    <cellStyle name="Comma 41 2" xfId="6229" xr:uid="{06939BB1-B125-4BB4-A5DA-6F8E9BC2FA7A}"/>
    <cellStyle name="Comma 41 2 2" xfId="11941" xr:uid="{9225AEDB-C343-4AED-BAFE-1F9FCE6973A0}"/>
    <cellStyle name="Comma 41 2 2 2" xfId="40619" xr:uid="{001697A6-F756-4C00-94DD-65F2990DC778}"/>
    <cellStyle name="Comma 41 2 3" xfId="20794" xr:uid="{C712EABA-78A8-435C-993D-D4C8CC3E12C5}"/>
    <cellStyle name="Comma 41 2 3 2" xfId="49471" xr:uid="{5FBA0299-099B-4104-A70A-1D09EF2F1FF7}"/>
    <cellStyle name="Comma 41 2 4" xfId="34914" xr:uid="{8692ADC7-E45F-4F46-80F4-51ECFEABF7B2}"/>
    <cellStyle name="Comma 41 3" xfId="7646" xr:uid="{2641B010-5822-440B-B126-5B0FD6E421F8}"/>
    <cellStyle name="Comma 41 3 2" xfId="13358" xr:uid="{5AC72ADF-F9A3-45BA-B3D9-D978532F5988}"/>
    <cellStyle name="Comma 41 3 2 2" xfId="42036" xr:uid="{B1F339F3-E3FC-44EF-B95C-479B5D99A0E6}"/>
    <cellStyle name="Comma 41 3 3" xfId="22211" xr:uid="{1D31DEEA-72A2-4270-B0AB-7E56CC709B47}"/>
    <cellStyle name="Comma 41 3 3 2" xfId="50888" xr:uid="{B547323F-6376-41C3-9F4C-1C08A689D8DC}"/>
    <cellStyle name="Comma 41 3 4" xfId="36331" xr:uid="{6DB54721-31CA-4A38-B4A7-E2D757A652C2}"/>
    <cellStyle name="Comma 41 4" xfId="9063" xr:uid="{946CE794-B59B-40CC-AC92-FB9C486E64F9}"/>
    <cellStyle name="Comma 41 4 2" xfId="14775" xr:uid="{9AC1EBD7-AFDD-4387-B26D-3BEB29E300F0}"/>
    <cellStyle name="Comma 41 4 2 2" xfId="43453" xr:uid="{92075372-5EFB-4D26-9655-59BAAAF181C2}"/>
    <cellStyle name="Comma 41 4 3" xfId="23628" xr:uid="{B737CD8A-252F-45FD-8B4B-A938091BBFDD}"/>
    <cellStyle name="Comma 41 4 3 2" xfId="52305" xr:uid="{C2168B1B-B8CE-4B53-B76C-9BD13768784C}"/>
    <cellStyle name="Comma 41 4 4" xfId="37748" xr:uid="{0D018129-991B-47D7-A2B1-12153E49649F}"/>
    <cellStyle name="Comma 41 5" xfId="4878" xr:uid="{B2D364E0-54F7-44A3-AB0F-6FA3B1730A44}"/>
    <cellStyle name="Comma 41 5 2" xfId="16290" xr:uid="{599B8773-F73B-4FBB-A8A6-6C1CDE7C5116}"/>
    <cellStyle name="Comma 41 5 2 2" xfId="44968" xr:uid="{40E1B696-F6F3-4312-B1B9-68042C9E54FD}"/>
    <cellStyle name="Comma 41 5 3" xfId="25143" xr:uid="{95943BED-D734-4EF0-9DF1-3954C306E6DA}"/>
    <cellStyle name="Comma 41 5 3 2" xfId="53820" xr:uid="{CA930D6E-C6BF-4E79-83B1-7FC15E5C6C10}"/>
    <cellStyle name="Comma 41 5 4" xfId="33563" xr:uid="{DC6102BE-6B96-4891-B861-EC341E8919C0}"/>
    <cellStyle name="Comma 41 6" xfId="17849" xr:uid="{B4876289-CDFC-424A-9844-A89470225381}"/>
    <cellStyle name="Comma 41 6 2" xfId="26702" xr:uid="{23ADE839-75DE-4755-A86E-8CBE9B09BA84}"/>
    <cellStyle name="Comma 41 6 2 2" xfId="55379" xr:uid="{E020D868-E7D1-423C-8A15-E78EA4085445}"/>
    <cellStyle name="Comma 41 6 3" xfId="46527" xr:uid="{2452B296-226D-47B5-9FA7-359A494AABF8}"/>
    <cellStyle name="Comma 41 7" xfId="10590" xr:uid="{1ACF4481-E088-4002-9A4E-B1BA0360896D}"/>
    <cellStyle name="Comma 41 7 2" xfId="28295" xr:uid="{2215130B-76DF-4233-AEF6-F8568E8DDAD0}"/>
    <cellStyle name="Comma 41 7 2 2" xfId="56972" xr:uid="{A59130AB-9660-43B4-A85A-AF3E8152B7A9}"/>
    <cellStyle name="Comma 41 7 3" xfId="39268" xr:uid="{44C2C920-3E5B-4E7A-8B29-B358E052B292}"/>
    <cellStyle name="Comma 41 8" xfId="19443" xr:uid="{ADEB065F-F284-4421-8D23-5D3979212821}"/>
    <cellStyle name="Comma 41 8 2" xfId="48120" xr:uid="{1402999D-6A28-495D-AF87-EB97E9FC3C42}"/>
    <cellStyle name="Comma 42" xfId="2043" xr:uid="{C654E8B0-2A06-4FC3-8D68-FA1CD723A61B}"/>
    <cellStyle name="Comma 42 2" xfId="6251" xr:uid="{6E196332-91F3-4509-B88B-0AEFCE39253C}"/>
    <cellStyle name="Comma 42 2 2" xfId="11963" xr:uid="{EFE6A36B-97CE-4066-BAB1-E9CC93CCEF6A}"/>
    <cellStyle name="Comma 42 2 2 2" xfId="40641" xr:uid="{8559572E-1482-4D04-821A-7E3F68C28F04}"/>
    <cellStyle name="Comma 42 2 3" xfId="20816" xr:uid="{2EFAD51A-7C96-4310-BF03-3FF3D20F4A66}"/>
    <cellStyle name="Comma 42 2 3 2" xfId="49493" xr:uid="{6AF0AF10-7A63-4E95-A6E8-071929D6F448}"/>
    <cellStyle name="Comma 42 2 4" xfId="34936" xr:uid="{F9C939BC-FF50-4583-BAE9-327ECC978E2D}"/>
    <cellStyle name="Comma 42 3" xfId="7668" xr:uid="{FA075B52-8DD3-4422-9507-34764D2CFE0E}"/>
    <cellStyle name="Comma 42 3 2" xfId="13380" xr:uid="{C94066E2-6B81-4A55-8EAF-3F2C9F07047F}"/>
    <cellStyle name="Comma 42 3 2 2" xfId="42058" xr:uid="{76FC90BC-903E-4798-BDF2-C03E53A99363}"/>
    <cellStyle name="Comma 42 3 3" xfId="22233" xr:uid="{E4A02714-CE18-47AD-BBFA-77EBC83316C0}"/>
    <cellStyle name="Comma 42 3 3 2" xfId="50910" xr:uid="{D2872A0C-277C-4D3D-A7E1-DA2D72A852C0}"/>
    <cellStyle name="Comma 42 3 4" xfId="36353" xr:uid="{75FAA8F1-746F-4CD7-A844-3322533008FB}"/>
    <cellStyle name="Comma 42 4" xfId="9085" xr:uid="{7F341F84-1F81-4FA2-AABB-18A1CB961126}"/>
    <cellStyle name="Comma 42 4 2" xfId="14797" xr:uid="{C6B3B5DC-1A9B-451D-BDBB-859B3A3B3628}"/>
    <cellStyle name="Comma 42 4 2 2" xfId="43475" xr:uid="{BA4D21FE-5480-41F2-910E-0F5360DFE438}"/>
    <cellStyle name="Comma 42 4 3" xfId="23650" xr:uid="{5051F6BF-94A3-4C42-886D-34DFE88C803E}"/>
    <cellStyle name="Comma 42 4 3 2" xfId="52327" xr:uid="{8B883D8E-8AE1-4197-AA69-7390A1E5BB01}"/>
    <cellStyle name="Comma 42 4 4" xfId="37770" xr:uid="{AF726AB4-ADC7-4D75-BB15-F69C3B2C27FC}"/>
    <cellStyle name="Comma 42 5" xfId="4900" xr:uid="{A83C9ED5-0B52-4F1C-897C-047B848C9010}"/>
    <cellStyle name="Comma 42 5 2" xfId="16312" xr:uid="{98783D17-2FC1-408C-A7B1-A1AADEA135DC}"/>
    <cellStyle name="Comma 42 5 2 2" xfId="44990" xr:uid="{A78E4483-65BF-4F10-BE03-B548BA6C1CA7}"/>
    <cellStyle name="Comma 42 5 3" xfId="25165" xr:uid="{58E1C2B6-13E8-4083-9992-3C98D5981CA6}"/>
    <cellStyle name="Comma 42 5 3 2" xfId="53842" xr:uid="{1093F45F-E51D-4C15-9E13-43338E56AA21}"/>
    <cellStyle name="Comma 42 5 4" xfId="33585" xr:uid="{C678BC08-9788-4525-A449-3DFC58126B64}"/>
    <cellStyle name="Comma 42 6" xfId="17871" xr:uid="{675A9F3A-BED4-43C7-AF28-29E624ED5C46}"/>
    <cellStyle name="Comma 42 6 2" xfId="26724" xr:uid="{9924AAA0-2E66-4293-BC4B-150449BA9736}"/>
    <cellStyle name="Comma 42 6 2 2" xfId="55401" xr:uid="{D1DE1FC6-2A02-4230-8030-1A4AB1B0F563}"/>
    <cellStyle name="Comma 42 6 3" xfId="46549" xr:uid="{7671B942-A8AC-4765-A314-3A2CB447143B}"/>
    <cellStyle name="Comma 42 7" xfId="10612" xr:uid="{2D8AC55C-51C4-4449-8B7B-7B27D47EAEF9}"/>
    <cellStyle name="Comma 42 7 2" xfId="28317" xr:uid="{026E5369-7E8C-4139-A857-A6BDFFC7352A}"/>
    <cellStyle name="Comma 42 7 2 2" xfId="56994" xr:uid="{4C52544A-52B7-450A-836D-3DBAF3E77028}"/>
    <cellStyle name="Comma 42 7 3" xfId="39290" xr:uid="{33C8A545-20C1-4D9C-B46A-FD54F163EC20}"/>
    <cellStyle name="Comma 42 8" xfId="19465" xr:uid="{91AA945B-14BA-406E-B85E-40ADC35B5575}"/>
    <cellStyle name="Comma 42 8 2" xfId="48142" xr:uid="{50CAB031-7DE9-4D61-907B-7CA4186B07B0}"/>
    <cellStyle name="Comma 43" xfId="2079" xr:uid="{8119749D-CB99-4891-9722-2D3CB6A9BC28}"/>
    <cellStyle name="Comma 43 2" xfId="6273" xr:uid="{5469A010-2DC5-4ED4-AB99-2E73603089DA}"/>
    <cellStyle name="Comma 43 2 2" xfId="11985" xr:uid="{49787DBB-2AAE-419D-84E8-4BC48A1CAE4E}"/>
    <cellStyle name="Comma 43 2 2 2" xfId="40663" xr:uid="{9B3151FE-EC1A-491E-80B0-4F5CFF97F0F0}"/>
    <cellStyle name="Comma 43 2 3" xfId="20838" xr:uid="{4CA5FB5C-8F72-48CD-A2EA-CDBC996B9A1E}"/>
    <cellStyle name="Comma 43 2 3 2" xfId="49515" xr:uid="{6070183D-E068-42B8-83BA-A76081100751}"/>
    <cellStyle name="Comma 43 2 4" xfId="34958" xr:uid="{6B697177-7176-4650-B1B9-0B5515A96DC7}"/>
    <cellStyle name="Comma 43 3" xfId="7690" xr:uid="{1CAD91EC-0780-4928-A54D-10DE7E4EB01F}"/>
    <cellStyle name="Comma 43 3 2" xfId="13402" xr:uid="{44DE225C-FF9E-4CA7-85AE-AE179803871C}"/>
    <cellStyle name="Comma 43 3 2 2" xfId="42080" xr:uid="{0699FF22-C9F0-4EA8-8528-5C07624751B1}"/>
    <cellStyle name="Comma 43 3 3" xfId="22255" xr:uid="{1B4EC58F-0325-4575-A46B-AB0AAA038FDD}"/>
    <cellStyle name="Comma 43 3 3 2" xfId="50932" xr:uid="{99100B59-67D7-40EA-9A7A-CD2790C136A8}"/>
    <cellStyle name="Comma 43 3 4" xfId="36375" xr:uid="{F9999CDB-94C7-48B2-AD48-AE357F01785A}"/>
    <cellStyle name="Comma 43 4" xfId="9107" xr:uid="{B7E112F5-CF8F-431B-85F2-FA814BE695F2}"/>
    <cellStyle name="Comma 43 4 2" xfId="14819" xr:uid="{70C6211F-ED18-4B30-A1F3-CACC0959E202}"/>
    <cellStyle name="Comma 43 4 2 2" xfId="43497" xr:uid="{1F559A6E-4889-408C-80BB-B4727393C9A5}"/>
    <cellStyle name="Comma 43 4 3" xfId="23672" xr:uid="{967DF383-E22C-40C3-8BF8-D2DB22933208}"/>
    <cellStyle name="Comma 43 4 3 2" xfId="52349" xr:uid="{99891976-3387-41D5-97B9-0D3044219485}"/>
    <cellStyle name="Comma 43 4 4" xfId="37792" xr:uid="{19330F5A-7667-46C4-9299-F5F9FB45CB56}"/>
    <cellStyle name="Comma 43 5" xfId="4922" xr:uid="{67AC41A3-B04C-47A8-8536-79C87197BCBD}"/>
    <cellStyle name="Comma 43 5 2" xfId="16334" xr:uid="{BF3C39FE-B38D-46FE-BB0C-49B8B3026EEB}"/>
    <cellStyle name="Comma 43 5 2 2" xfId="45012" xr:uid="{0803B04D-8DE3-49EC-BCF0-490D99911E13}"/>
    <cellStyle name="Comma 43 5 3" xfId="25187" xr:uid="{0A3433C4-5DC0-486E-8F1E-B51B5BFDDE84}"/>
    <cellStyle name="Comma 43 5 3 2" xfId="53864" xr:uid="{427EBC74-2A3D-4039-937E-2543ED35990C}"/>
    <cellStyle name="Comma 43 5 4" xfId="33607" xr:uid="{005373A0-5659-4CB2-9120-EE2DD4FCB1B8}"/>
    <cellStyle name="Comma 43 6" xfId="17893" xr:uid="{4720B7A8-2C8A-4494-8038-95977D47C218}"/>
    <cellStyle name="Comma 43 6 2" xfId="26746" xr:uid="{391294DC-696A-4A3E-8C09-43DF6E9B7FEE}"/>
    <cellStyle name="Comma 43 6 2 2" xfId="55423" xr:uid="{859CAFD9-89F4-4F62-8B26-21436A9E8345}"/>
    <cellStyle name="Comma 43 6 3" xfId="46571" xr:uid="{CEC9F852-F385-4C0F-8605-8C8B5BBC6780}"/>
    <cellStyle name="Comma 43 7" xfId="10634" xr:uid="{162922C2-3995-428A-A732-283ACF8E21D2}"/>
    <cellStyle name="Comma 43 7 2" xfId="28339" xr:uid="{EDD50B84-8A06-4720-98B0-46367AC6CEBF}"/>
    <cellStyle name="Comma 43 7 2 2" xfId="57016" xr:uid="{5B3D7CFE-999D-4B3A-8F98-30CEFC0E652B}"/>
    <cellStyle name="Comma 43 7 3" xfId="39312" xr:uid="{7C1BB9F6-8B5B-4E01-B1C7-0ABFC533BB45}"/>
    <cellStyle name="Comma 43 8" xfId="19487" xr:uid="{0826833A-B90D-48D1-8704-BD6BCA9ECC72}"/>
    <cellStyle name="Comma 43 8 2" xfId="48164" xr:uid="{51B47296-E105-43C2-882A-EB46E62B7B49}"/>
    <cellStyle name="Comma 44" xfId="2034" xr:uid="{42DBCE38-E75E-4C17-A3D4-4CE1E9FA624A}"/>
    <cellStyle name="Comma 44 2" xfId="6295" xr:uid="{FDBC4B0D-6803-4EC5-A9A5-F80E119712B4}"/>
    <cellStyle name="Comma 44 2 2" xfId="12007" xr:uid="{4343A297-201B-4F17-B18A-7F612B4E9755}"/>
    <cellStyle name="Comma 44 2 2 2" xfId="40685" xr:uid="{4E341710-FA5F-47C6-8543-3D58D505939E}"/>
    <cellStyle name="Comma 44 2 3" xfId="20860" xr:uid="{2253FD33-8599-4CD6-A6BD-3EC5A28EAF6F}"/>
    <cellStyle name="Comma 44 2 3 2" xfId="49537" xr:uid="{1B3F28AC-4945-4A29-BF74-C15E4AB7ED6C}"/>
    <cellStyle name="Comma 44 2 4" xfId="34980" xr:uid="{47E05465-8220-4A46-8BB5-2A6F349A3176}"/>
    <cellStyle name="Comma 44 3" xfId="7712" xr:uid="{AB976DCA-95B6-4DEB-85A1-8A97778E8D0A}"/>
    <cellStyle name="Comma 44 3 2" xfId="13424" xr:uid="{E6C4489D-F2CF-416C-A02A-79AB7976FA4D}"/>
    <cellStyle name="Comma 44 3 2 2" xfId="42102" xr:uid="{020C7ACF-E1B7-4154-B899-4CE615BC040E}"/>
    <cellStyle name="Comma 44 3 3" xfId="22277" xr:uid="{0A1189D4-EAC0-44FF-ACFD-FD7B3F0E7084}"/>
    <cellStyle name="Comma 44 3 3 2" xfId="50954" xr:uid="{AB12BF4A-8508-47D9-8117-153AB34B289A}"/>
    <cellStyle name="Comma 44 3 4" xfId="36397" xr:uid="{E9C1EECB-7482-4136-889F-A25A1F5CD761}"/>
    <cellStyle name="Comma 44 4" xfId="9129" xr:uid="{76F70F62-6136-47D1-9645-A65F0B1A5EFE}"/>
    <cellStyle name="Comma 44 4 2" xfId="14841" xr:uid="{63A11454-2523-462A-87ED-68466026172E}"/>
    <cellStyle name="Comma 44 4 2 2" xfId="43519" xr:uid="{B8764698-4E32-4AEE-8A2C-9535353D6720}"/>
    <cellStyle name="Comma 44 4 3" xfId="23694" xr:uid="{13DC0482-6F65-4C49-9649-633977DAE503}"/>
    <cellStyle name="Comma 44 4 3 2" xfId="52371" xr:uid="{4B34248C-5E8C-4381-8171-CD683491201F}"/>
    <cellStyle name="Comma 44 4 4" xfId="37814" xr:uid="{26421BF5-DF34-422A-AD5D-18E7F47A30C8}"/>
    <cellStyle name="Comma 44 5" xfId="4944" xr:uid="{12C78C5E-D7F3-4E89-92F8-E031DA83E2F5}"/>
    <cellStyle name="Comma 44 5 2" xfId="16356" xr:uid="{A53F7174-B878-4D4C-8746-B551D6EF62FD}"/>
    <cellStyle name="Comma 44 5 2 2" xfId="45034" xr:uid="{D8DDACB7-A127-4A52-BBD1-FB39C6DC0526}"/>
    <cellStyle name="Comma 44 5 3" xfId="25209" xr:uid="{611A9919-7646-4B15-8679-A0AA33D5E1F7}"/>
    <cellStyle name="Comma 44 5 3 2" xfId="53886" xr:uid="{564C0379-3803-4367-8EA3-21F797559C69}"/>
    <cellStyle name="Comma 44 5 4" xfId="33629" xr:uid="{16E719C0-1F4B-41D2-8FF8-1F579513E2C9}"/>
    <cellStyle name="Comma 44 6" xfId="17915" xr:uid="{2429999B-1A9F-4925-B083-61FF8AA8558E}"/>
    <cellStyle name="Comma 44 6 2" xfId="26768" xr:uid="{530C1D1F-DCE2-43E0-BA07-56362CB45983}"/>
    <cellStyle name="Comma 44 6 2 2" xfId="55445" xr:uid="{177967FF-F322-4F3D-B210-AD28AD52138F}"/>
    <cellStyle name="Comma 44 6 3" xfId="46593" xr:uid="{29F6A7A5-7E8C-4781-B01D-46FA4F415749}"/>
    <cellStyle name="Comma 44 7" xfId="10656" xr:uid="{56D00257-99A3-4C1A-AE3D-FA3CD130BFF3}"/>
    <cellStyle name="Comma 44 7 2" xfId="28361" xr:uid="{61B35633-E10C-4521-BBF9-F32D20DDC7D1}"/>
    <cellStyle name="Comma 44 7 2 2" xfId="57038" xr:uid="{BE896EC1-D38A-4BBC-9760-45899A65310E}"/>
    <cellStyle name="Comma 44 7 3" xfId="39334" xr:uid="{11AA8622-C30D-42D6-8F68-7B2238E93EA8}"/>
    <cellStyle name="Comma 44 8" xfId="19509" xr:uid="{37FA9178-3DA7-4FCE-9B1F-796F8E7DBEFD}"/>
    <cellStyle name="Comma 44 8 2" xfId="48186" xr:uid="{874412EE-EC33-45E4-AFDF-2A8EE8A8CD67}"/>
    <cellStyle name="Comma 45" xfId="2048" xr:uid="{37CCC9EF-9EA4-4DC1-8B0C-52DC1E7F9559}"/>
    <cellStyle name="Comma 45 2" xfId="6317" xr:uid="{8C2D5A81-4D6F-4077-9C41-AD6DEECCC439}"/>
    <cellStyle name="Comma 45 2 2" xfId="12029" xr:uid="{98CAFC94-7FD4-494C-A573-88BC366CECAD}"/>
    <cellStyle name="Comma 45 2 2 2" xfId="40707" xr:uid="{B4B8DBE5-7FC0-43A7-9AF8-26BD5C16AE8E}"/>
    <cellStyle name="Comma 45 2 3" xfId="20882" xr:uid="{866E292B-E77D-42AF-A6F5-9B5A17766F5E}"/>
    <cellStyle name="Comma 45 2 3 2" xfId="49559" xr:uid="{58425738-A59C-4639-A669-2A12224DA67C}"/>
    <cellStyle name="Comma 45 2 4" xfId="35002" xr:uid="{FDC5BBB4-48AE-43CC-A8B9-A3FFE733E1A7}"/>
    <cellStyle name="Comma 45 3" xfId="7734" xr:uid="{C421B230-F205-4B09-AB8C-E9097340BBD9}"/>
    <cellStyle name="Comma 45 3 2" xfId="13446" xr:uid="{10D28C87-AAC0-4072-B817-4DAAAE83D60E}"/>
    <cellStyle name="Comma 45 3 2 2" xfId="42124" xr:uid="{25D2D3AB-91B7-4C87-B84C-0D6170147942}"/>
    <cellStyle name="Comma 45 3 3" xfId="22299" xr:uid="{ACBB34D3-A36F-4D9B-A88E-577162EAA558}"/>
    <cellStyle name="Comma 45 3 3 2" xfId="50976" xr:uid="{AF73D283-2A38-41AE-BDE3-2ED066C32BB1}"/>
    <cellStyle name="Comma 45 3 4" xfId="36419" xr:uid="{E57F5978-184F-4C36-A622-ACF5B2138134}"/>
    <cellStyle name="Comma 45 4" xfId="9151" xr:uid="{510D2019-3C2C-4F3F-A0AA-EAAC0FD6792E}"/>
    <cellStyle name="Comma 45 4 2" xfId="14863" xr:uid="{235482DD-5238-4D16-BDDD-29A953DA0DEA}"/>
    <cellStyle name="Comma 45 4 2 2" xfId="43541" xr:uid="{C39C4559-CFE8-4EEB-B302-9958B2E633FF}"/>
    <cellStyle name="Comma 45 4 3" xfId="23716" xr:uid="{16A8BF7C-09D8-4147-B9B3-2A23B2135B35}"/>
    <cellStyle name="Comma 45 4 3 2" xfId="52393" xr:uid="{37A49BE8-0990-479C-A06C-9782EB74352D}"/>
    <cellStyle name="Comma 45 4 4" xfId="37836" xr:uid="{1F66C109-3060-4285-8E7E-500CA4E099AF}"/>
    <cellStyle name="Comma 45 5" xfId="4966" xr:uid="{C6A14BB5-6BB2-49E6-9DA0-12C374EF101F}"/>
    <cellStyle name="Comma 45 5 2" xfId="16378" xr:uid="{BA8A5E2B-0DEC-43AD-A023-0CB5956BF7B6}"/>
    <cellStyle name="Comma 45 5 2 2" xfId="45056" xr:uid="{A47409EC-5CEC-40C3-8F21-53956F281EC1}"/>
    <cellStyle name="Comma 45 5 3" xfId="25231" xr:uid="{C499AC0F-35CE-4FD9-BE82-E2412870FC0A}"/>
    <cellStyle name="Comma 45 5 3 2" xfId="53908" xr:uid="{DD385DD8-D7FE-462C-AD41-BCCB3B3AAED7}"/>
    <cellStyle name="Comma 45 5 4" xfId="33651" xr:uid="{43E454D2-665B-4B7E-903C-7AE49FF9B074}"/>
    <cellStyle name="Comma 45 6" xfId="17937" xr:uid="{EE579FA5-D078-4734-80FE-37639BEF91BC}"/>
    <cellStyle name="Comma 45 6 2" xfId="26790" xr:uid="{A27097CE-5956-4E24-8D11-C02C6D3CEC41}"/>
    <cellStyle name="Comma 45 6 2 2" xfId="55467" xr:uid="{03F6125E-FC10-40C7-9293-F7E766D82567}"/>
    <cellStyle name="Comma 45 6 3" xfId="46615" xr:uid="{42068C03-7676-4B17-95BF-AA49AFB1F94E}"/>
    <cellStyle name="Comma 45 7" xfId="10678" xr:uid="{7825A358-20F7-4881-9173-0B0F74AA28CD}"/>
    <cellStyle name="Comma 45 7 2" xfId="28383" xr:uid="{149EEA9F-174B-413A-9226-E3024ACAC8D2}"/>
    <cellStyle name="Comma 45 7 2 2" xfId="57060" xr:uid="{F8A5AF75-B029-4DFF-93E9-DBD235587E30}"/>
    <cellStyle name="Comma 45 7 3" xfId="39356" xr:uid="{29D7FBD1-C189-44BF-B8BF-5D49222DDA41}"/>
    <cellStyle name="Comma 45 8" xfId="19531" xr:uid="{5A14DAA3-AAA3-4166-ADF1-92016309B25D}"/>
    <cellStyle name="Comma 45 8 2" xfId="48208" xr:uid="{2F049B48-B335-4830-9D20-C7E3691F3FF0}"/>
    <cellStyle name="Comma 46" xfId="2044" xr:uid="{84DA64CE-A62F-463A-AF00-DDE05F69EED0}"/>
    <cellStyle name="Comma 46 2" xfId="6339" xr:uid="{8DB26AC1-1463-4631-BCC3-31E1245BC6F6}"/>
    <cellStyle name="Comma 46 2 2" xfId="12051" xr:uid="{167BB48F-27DB-43D7-9168-FF6865881E2A}"/>
    <cellStyle name="Comma 46 2 2 2" xfId="40729" xr:uid="{EB295F2F-01C7-4EE4-9644-A83D425F3976}"/>
    <cellStyle name="Comma 46 2 3" xfId="20904" xr:uid="{6D0F6274-3F44-476E-89D7-4183A6509093}"/>
    <cellStyle name="Comma 46 2 3 2" xfId="49581" xr:uid="{D7115343-8833-41A5-9327-947B0F36A277}"/>
    <cellStyle name="Comma 46 2 4" xfId="35024" xr:uid="{0054B497-D7B3-4166-8025-B958A52D02DE}"/>
    <cellStyle name="Comma 46 3" xfId="7756" xr:uid="{9804E59D-2D9A-4B83-A776-91E4AE49F8A6}"/>
    <cellStyle name="Comma 46 3 2" xfId="13468" xr:uid="{B44E8255-613D-4F45-AFDB-B94917A63CC8}"/>
    <cellStyle name="Comma 46 3 2 2" xfId="42146" xr:uid="{0357572A-FA51-4899-A508-00413561BB9D}"/>
    <cellStyle name="Comma 46 3 3" xfId="22321" xr:uid="{C5919A1A-5BD9-4E6D-94AE-98816D86188E}"/>
    <cellStyle name="Comma 46 3 3 2" xfId="50998" xr:uid="{7898D9C2-0AB3-4CE3-A6F2-C546B4F24049}"/>
    <cellStyle name="Comma 46 3 4" xfId="36441" xr:uid="{0EA58530-9102-4CED-8C58-A53E08D08D82}"/>
    <cellStyle name="Comma 46 4" xfId="9173" xr:uid="{A32CA0E6-998A-47B0-807F-1F648270AAE3}"/>
    <cellStyle name="Comma 46 4 2" xfId="14885" xr:uid="{1A1BEEF9-480C-416F-911C-82AE6CB5C294}"/>
    <cellStyle name="Comma 46 4 2 2" xfId="43563" xr:uid="{9DD5E830-904A-4F64-819B-1E3783BD63FD}"/>
    <cellStyle name="Comma 46 4 3" xfId="23738" xr:uid="{E6DAC085-8C8B-4787-ACFB-25560156FCF3}"/>
    <cellStyle name="Comma 46 4 3 2" xfId="52415" xr:uid="{D1D69FD2-8A22-4DE3-B917-A6D6D3D663B1}"/>
    <cellStyle name="Comma 46 4 4" xfId="37858" xr:uid="{F8F8E8D4-1815-42FC-8F6C-8B82085FDAAE}"/>
    <cellStyle name="Comma 46 5" xfId="4988" xr:uid="{F3602354-7209-415B-9024-8A6358BC8F68}"/>
    <cellStyle name="Comma 46 5 2" xfId="16400" xr:uid="{414AD44F-272E-460E-9852-DC2AAA534CBB}"/>
    <cellStyle name="Comma 46 5 2 2" xfId="45078" xr:uid="{D9630BA7-3BAB-46B8-B2F2-ECA347310002}"/>
    <cellStyle name="Comma 46 5 3" xfId="25253" xr:uid="{0FE0CDB1-5F39-4E12-B112-645DDEAA423C}"/>
    <cellStyle name="Comma 46 5 3 2" xfId="53930" xr:uid="{AD4E4150-901E-4835-BDB9-D4AABE290AC8}"/>
    <cellStyle name="Comma 46 5 4" xfId="33673" xr:uid="{068EB0AD-3152-441C-8A98-6F9CD1D2A7EE}"/>
    <cellStyle name="Comma 46 6" xfId="17959" xr:uid="{DEA67DF1-1171-4C9B-B11C-3F2D5908C862}"/>
    <cellStyle name="Comma 46 6 2" xfId="26812" xr:uid="{ED1CCA09-965F-4DA3-AC2D-52E4BB00BBC4}"/>
    <cellStyle name="Comma 46 6 2 2" xfId="55489" xr:uid="{95E32D34-9546-4893-8FE5-8F323E8507FF}"/>
    <cellStyle name="Comma 46 6 3" xfId="46637" xr:uid="{BA29BF11-AC0E-4589-A55C-52878B53207F}"/>
    <cellStyle name="Comma 46 7" xfId="10700" xr:uid="{BB438E58-0B1D-466B-9995-2FDA8EE650A0}"/>
    <cellStyle name="Comma 46 7 2" xfId="28405" xr:uid="{AB8CACDA-880E-41FF-A53E-0AE81BDFE4AF}"/>
    <cellStyle name="Comma 46 7 2 2" xfId="57082" xr:uid="{CE124C86-46E8-44BF-AA29-0A9C84E6F87D}"/>
    <cellStyle name="Comma 46 7 3" xfId="39378" xr:uid="{31AFC8A6-A8C0-4173-843D-06CB84D59DED}"/>
    <cellStyle name="Comma 46 8" xfId="19553" xr:uid="{42570B36-F275-47D0-9A88-9740F0039751}"/>
    <cellStyle name="Comma 46 8 2" xfId="48230" xr:uid="{614E4041-2C7D-4F83-B8C8-6C389737FD01}"/>
    <cellStyle name="Comma 47" xfId="2083" xr:uid="{E09E4B8A-24E9-4612-88E9-9DBCA648E1B6}"/>
    <cellStyle name="Comma 47 2" xfId="6361" xr:uid="{064C8DCA-4B37-4E55-B492-CAEF8C5548FD}"/>
    <cellStyle name="Comma 47 2 2" xfId="12073" xr:uid="{491CEE66-3012-40C5-872E-5C962508F170}"/>
    <cellStyle name="Comma 47 2 2 2" xfId="40751" xr:uid="{3A760947-1128-4030-AFB0-D694589E3565}"/>
    <cellStyle name="Comma 47 2 3" xfId="20926" xr:uid="{AC82F88A-674C-426B-B69C-6C45A8E545D1}"/>
    <cellStyle name="Comma 47 2 3 2" xfId="49603" xr:uid="{6C0BCD32-5F9A-45AE-A03E-F53AA8DB06C8}"/>
    <cellStyle name="Comma 47 2 4" xfId="35046" xr:uid="{766D9F48-3AB0-4E36-A698-92485DF3A4F2}"/>
    <cellStyle name="Comma 47 3" xfId="7778" xr:uid="{097AEB80-9A6F-4DE4-BC0F-38EB7317AECD}"/>
    <cellStyle name="Comma 47 3 2" xfId="13490" xr:uid="{96AF63AA-DC10-485F-A9A3-512A12AA1188}"/>
    <cellStyle name="Comma 47 3 2 2" xfId="42168" xr:uid="{DA3AD061-3968-4907-A55A-C40238A121D8}"/>
    <cellStyle name="Comma 47 3 3" xfId="22343" xr:uid="{E47D18CA-F3ED-4E7D-8030-E64A6FF8A89D}"/>
    <cellStyle name="Comma 47 3 3 2" xfId="51020" xr:uid="{3FF6DD5F-0D3D-40CE-BDD7-3C5B546F7447}"/>
    <cellStyle name="Comma 47 3 4" xfId="36463" xr:uid="{4B975C86-517D-42BE-9484-800484173BEA}"/>
    <cellStyle name="Comma 47 4" xfId="9195" xr:uid="{8E3C4804-0F38-4696-8E08-476BFA6EDC1A}"/>
    <cellStyle name="Comma 47 4 2" xfId="14907" xr:uid="{6B13B2F5-0281-4038-8734-C96C4A18BAB1}"/>
    <cellStyle name="Comma 47 4 2 2" xfId="43585" xr:uid="{35AEF198-6F0B-4D5E-8EC9-051C2A6DC9A3}"/>
    <cellStyle name="Comma 47 4 3" xfId="23760" xr:uid="{6DCB2C2E-649E-4FB8-BAC8-C55F85A55727}"/>
    <cellStyle name="Comma 47 4 3 2" xfId="52437" xr:uid="{2EF2AC62-C585-451A-9828-329AA1292141}"/>
    <cellStyle name="Comma 47 4 4" xfId="37880" xr:uid="{854A3A9D-2567-4C9B-B19F-5934202B8EA8}"/>
    <cellStyle name="Comma 47 5" xfId="5010" xr:uid="{F2678E92-999E-4187-AE8F-4D8DB5D4EFCA}"/>
    <cellStyle name="Comma 47 5 2" xfId="16422" xr:uid="{0CAF3EF9-CEA8-4372-8292-04141D966552}"/>
    <cellStyle name="Comma 47 5 2 2" xfId="45100" xr:uid="{97A62FDA-6779-405F-9701-DAC8C66AF677}"/>
    <cellStyle name="Comma 47 5 3" xfId="25275" xr:uid="{BCB93E1C-F547-4BE8-9D35-281A051488DE}"/>
    <cellStyle name="Comma 47 5 3 2" xfId="53952" xr:uid="{00845620-C7F9-411C-A5A6-DB162E5CB910}"/>
    <cellStyle name="Comma 47 5 4" xfId="33695" xr:uid="{5567C910-C7FA-43AE-A673-5A32EEC0628D}"/>
    <cellStyle name="Comma 47 6" xfId="17981" xr:uid="{25F0A812-0D51-41AE-BF5C-5BA165416A08}"/>
    <cellStyle name="Comma 47 6 2" xfId="26834" xr:uid="{80CBFC5D-0EE3-4050-AD91-017602DF3645}"/>
    <cellStyle name="Comma 47 6 2 2" xfId="55511" xr:uid="{7BC3628F-E69F-4795-B012-7FC6622EA067}"/>
    <cellStyle name="Comma 47 6 3" xfId="46659" xr:uid="{7885AB7C-66A2-42AE-99FA-514887001C21}"/>
    <cellStyle name="Comma 47 7" xfId="10722" xr:uid="{04B81578-4AE8-440F-8C4A-9AE6787DCBE7}"/>
    <cellStyle name="Comma 47 7 2" xfId="28427" xr:uid="{1CE6DF08-77A6-45E8-ABC8-D506529B8602}"/>
    <cellStyle name="Comma 47 7 2 2" xfId="57104" xr:uid="{53F73C7C-AC90-4F56-900A-C3508126AF27}"/>
    <cellStyle name="Comma 47 7 3" xfId="39400" xr:uid="{AD997DA2-7FAA-4880-81B9-D2BFAF418F4A}"/>
    <cellStyle name="Comma 47 8" xfId="19575" xr:uid="{D28F3125-255D-4768-BD42-53A549C2800F}"/>
    <cellStyle name="Comma 47 8 2" xfId="48252" xr:uid="{06ACFD05-53A9-44DE-8AAF-1469F867A4F3}"/>
    <cellStyle name="Comma 48" xfId="2081" xr:uid="{C0DB85A8-FB51-42E1-B9D4-802D74F41D00}"/>
    <cellStyle name="Comma 48 2" xfId="6383" xr:uid="{AB83B58D-FBF7-450E-A659-E4B181E2FCA0}"/>
    <cellStyle name="Comma 48 2 2" xfId="12095" xr:uid="{615C8C7F-8CA9-4E97-A4BC-58B5B379B10C}"/>
    <cellStyle name="Comma 48 2 2 2" xfId="40773" xr:uid="{EA9F6132-27DF-4885-A0E1-453E0C3BEAE0}"/>
    <cellStyle name="Comma 48 2 3" xfId="20948" xr:uid="{06D3A435-4260-4C78-BC0E-50B9E0BA1D9A}"/>
    <cellStyle name="Comma 48 2 3 2" xfId="49625" xr:uid="{F678DB38-A368-4405-90D9-97434790037D}"/>
    <cellStyle name="Comma 48 2 4" xfId="35068" xr:uid="{AFE52C3C-E7EA-4E67-BC15-3AE7A6F3B8E0}"/>
    <cellStyle name="Comma 48 3" xfId="7800" xr:uid="{F84D31A2-6D82-4C09-957A-0D0F14B8FCB5}"/>
    <cellStyle name="Comma 48 3 2" xfId="13512" xr:uid="{CE9138F1-FA4C-4DFD-B89A-C56B105A9DD9}"/>
    <cellStyle name="Comma 48 3 2 2" xfId="42190" xr:uid="{512D9567-85DB-4036-A28E-DB6C234F5D9D}"/>
    <cellStyle name="Comma 48 3 3" xfId="22365" xr:uid="{D7339244-C0B4-45DE-83A8-5282E318D81C}"/>
    <cellStyle name="Comma 48 3 3 2" xfId="51042" xr:uid="{BC25F031-17EB-48A8-9A82-195D14626266}"/>
    <cellStyle name="Comma 48 3 4" xfId="36485" xr:uid="{58104196-2755-4271-B52B-716520A0714A}"/>
    <cellStyle name="Comma 48 4" xfId="9217" xr:uid="{04E225EE-3DF1-4E99-AF88-45C589FF4E10}"/>
    <cellStyle name="Comma 48 4 2" xfId="14929" xr:uid="{F4606E7C-62C0-409B-80C0-88A4CA1D811E}"/>
    <cellStyle name="Comma 48 4 2 2" xfId="43607" xr:uid="{E8D98616-D5A3-4356-813F-49A794F02DEF}"/>
    <cellStyle name="Comma 48 4 3" xfId="23782" xr:uid="{79C09BD5-BBB7-4FB3-B431-33C32465A297}"/>
    <cellStyle name="Comma 48 4 3 2" xfId="52459" xr:uid="{5B5DBAC0-BF69-47AE-A050-92D73EE1F617}"/>
    <cellStyle name="Comma 48 4 4" xfId="37902" xr:uid="{9253E684-9EDE-40FE-8293-14F52F95E5A5}"/>
    <cellStyle name="Comma 48 5" xfId="5032" xr:uid="{4613D72A-8D16-4236-8103-D81855A7F315}"/>
    <cellStyle name="Comma 48 5 2" xfId="16444" xr:uid="{6A7C38B3-88A5-4330-BC00-8AFF642F69D9}"/>
    <cellStyle name="Comma 48 5 2 2" xfId="45122" xr:uid="{A5E75480-9B5D-4F46-A29A-0ECE8FC66CB2}"/>
    <cellStyle name="Comma 48 5 3" xfId="25297" xr:uid="{0E64F3C6-B875-4186-8602-3409C08F5AB7}"/>
    <cellStyle name="Comma 48 5 3 2" xfId="53974" xr:uid="{2B7F4B21-0A91-41A3-A033-D7ED7E7333B3}"/>
    <cellStyle name="Comma 48 5 4" xfId="33717" xr:uid="{2A7A8902-E4E8-4DCF-B3D1-9287D31507DA}"/>
    <cellStyle name="Comma 48 6" xfId="18003" xr:uid="{49DDAC86-78B4-4427-BA9A-32C9BB651C1E}"/>
    <cellStyle name="Comma 48 6 2" xfId="26856" xr:uid="{BDFB21EF-2574-4178-9FBF-06D09EDF84CB}"/>
    <cellStyle name="Comma 48 6 2 2" xfId="55533" xr:uid="{069489C4-9766-4352-A7DF-4FAEAEB81932}"/>
    <cellStyle name="Comma 48 6 3" xfId="46681" xr:uid="{B39B628E-F657-4112-AAD7-DDE922B95403}"/>
    <cellStyle name="Comma 48 7" xfId="10744" xr:uid="{74E01543-F422-4AAF-934D-BCDDFEC17216}"/>
    <cellStyle name="Comma 48 7 2" xfId="28449" xr:uid="{AF8DD0BC-7AEF-4968-8554-EDBEDD03B277}"/>
    <cellStyle name="Comma 48 7 2 2" xfId="57126" xr:uid="{E66AAE4C-CAF5-4E05-A45B-299B5B400CB3}"/>
    <cellStyle name="Comma 48 7 3" xfId="39422" xr:uid="{6BA69106-F29D-412B-BE9C-6BEDAF65EF88}"/>
    <cellStyle name="Comma 48 8" xfId="19597" xr:uid="{680B1D29-4030-4701-9797-EF4BABEA42BE}"/>
    <cellStyle name="Comma 48 8 2" xfId="48274" xr:uid="{66207E31-F214-49E1-BF47-F75150809CDB}"/>
    <cellStyle name="Comma 49" xfId="2032" xr:uid="{1612138D-DF3D-487A-A10F-6FB27EA7441E}"/>
    <cellStyle name="Comma 49 2" xfId="6405" xr:uid="{9421745F-4F57-46D3-8F86-786D77144369}"/>
    <cellStyle name="Comma 49 2 2" xfId="12117" xr:uid="{4DB42F37-8303-4277-92A2-36D8D3EF8C6D}"/>
    <cellStyle name="Comma 49 2 2 2" xfId="40795" xr:uid="{F3551F97-6EAF-4CEF-AFA5-1D102B4B48F4}"/>
    <cellStyle name="Comma 49 2 3" xfId="20970" xr:uid="{4462EE16-ED34-4EAF-AD4D-6CF427680D8F}"/>
    <cellStyle name="Comma 49 2 3 2" xfId="49647" xr:uid="{2F653B1C-24AD-4D7C-9750-DD0776339A80}"/>
    <cellStyle name="Comma 49 2 4" xfId="35090" xr:uid="{1443AA5A-59E2-4A17-AC14-45FC9EC840DF}"/>
    <cellStyle name="Comma 49 3" xfId="7822" xr:uid="{A1E0E70C-0E72-468F-9E8E-3C59A81DED29}"/>
    <cellStyle name="Comma 49 3 2" xfId="13534" xr:uid="{E41752CB-D4BE-4BA6-B246-CA5141EC13DD}"/>
    <cellStyle name="Comma 49 3 2 2" xfId="42212" xr:uid="{4978FF04-6235-4AA3-9496-0B09179BEBEB}"/>
    <cellStyle name="Comma 49 3 3" xfId="22387" xr:uid="{C3566A1C-047C-4D4D-A774-5D9405AB8D83}"/>
    <cellStyle name="Comma 49 3 3 2" xfId="51064" xr:uid="{A3757C23-AA98-4785-8517-A0A4F1B93B6F}"/>
    <cellStyle name="Comma 49 3 4" xfId="36507" xr:uid="{53E8DB18-985D-4E79-90B0-4A6E9925C1A1}"/>
    <cellStyle name="Comma 49 4" xfId="9239" xr:uid="{1C17A8D1-6A84-4F23-B2F6-67E4D598CF66}"/>
    <cellStyle name="Comma 49 4 2" xfId="14951" xr:uid="{33063558-45E2-408F-B9A6-3D701C8E993C}"/>
    <cellStyle name="Comma 49 4 2 2" xfId="43629" xr:uid="{C3C0D5C4-0C2F-4FAA-9907-CCB43E02175D}"/>
    <cellStyle name="Comma 49 4 3" xfId="23804" xr:uid="{4D2806F1-77FF-40B7-9DCA-67FDACB4BA17}"/>
    <cellStyle name="Comma 49 4 3 2" xfId="52481" xr:uid="{21A8D128-824A-4FFD-9565-D0A0FFC23762}"/>
    <cellStyle name="Comma 49 4 4" xfId="37924" xr:uid="{83FD8C27-0971-4362-9B97-1273D8E124DA}"/>
    <cellStyle name="Comma 49 5" xfId="5054" xr:uid="{243538DB-A1F7-49D6-BFC8-80A610329647}"/>
    <cellStyle name="Comma 49 5 2" xfId="16466" xr:uid="{24066E80-3CBA-49BF-8F5D-5F2BEB81350D}"/>
    <cellStyle name="Comma 49 5 2 2" xfId="45144" xr:uid="{AA04F646-5CE8-4A33-ABBC-3843EB9A8772}"/>
    <cellStyle name="Comma 49 5 3" xfId="25319" xr:uid="{5CB7B818-5B66-4D1A-8FB2-601DE50BE1D3}"/>
    <cellStyle name="Comma 49 5 3 2" xfId="53996" xr:uid="{CD32BF0F-A459-49CE-BFB1-08C7DD607473}"/>
    <cellStyle name="Comma 49 5 4" xfId="33739" xr:uid="{114FDAC2-CDFC-4093-A687-986B64ABAF20}"/>
    <cellStyle name="Comma 49 6" xfId="18025" xr:uid="{1B1499A5-FDC4-4791-AF89-B89101CE35F7}"/>
    <cellStyle name="Comma 49 6 2" xfId="26878" xr:uid="{99695938-B80E-4DD0-A52E-E3578402396F}"/>
    <cellStyle name="Comma 49 6 2 2" xfId="55555" xr:uid="{030C53CE-DE0B-4E24-B5C6-7E12D1C3B7E2}"/>
    <cellStyle name="Comma 49 6 3" xfId="46703" xr:uid="{53DA442A-C961-4013-9CC4-0A0D014C9BF1}"/>
    <cellStyle name="Comma 49 7" xfId="10766" xr:uid="{79F37C81-C061-416F-9C49-2F78B564D011}"/>
    <cellStyle name="Comma 49 7 2" xfId="28471" xr:uid="{71DD359D-05C8-44F4-89F0-39EDBAC34F70}"/>
    <cellStyle name="Comma 49 7 2 2" xfId="57148" xr:uid="{D7620B5C-C6AA-4BF3-9A84-F75B099C1FEB}"/>
    <cellStyle name="Comma 49 7 3" xfId="39444" xr:uid="{4DCB778A-B109-4CA5-957C-03E159CFEEC3}"/>
    <cellStyle name="Comma 49 8" xfId="19619" xr:uid="{55082077-822A-44FD-8F96-99EFCD9AB518}"/>
    <cellStyle name="Comma 49 8 2" xfId="48296" xr:uid="{574DCBB9-6103-4872-AD65-273C8F9BED93}"/>
    <cellStyle name="Comma 5" xfId="31" xr:uid="{A78DDD1E-5522-4B02-BE07-C40F1ACBFBEC}"/>
    <cellStyle name="Comma 5 10" xfId="281" xr:uid="{EDDCA3B6-9EE9-4794-90AB-6B75E97AE99F}"/>
    <cellStyle name="Comma 5 10 2" xfId="2248" xr:uid="{0CFFD5F2-03DA-4C58-8B26-F0FDC852906A}"/>
    <cellStyle name="Comma 5 10 2 2" xfId="30988" xr:uid="{77EB4462-5C78-49B2-95FD-66845235E2F4}"/>
    <cellStyle name="Comma 5 10 3" xfId="29195" xr:uid="{F84DC19F-E68D-4AEF-8FCA-3753EB4CFEB4}"/>
    <cellStyle name="Comma 5 11" xfId="2021" xr:uid="{0120692B-8047-49DE-878C-051049C27F3B}"/>
    <cellStyle name="Comma 5 12" xfId="2181" xr:uid="{CF699480-E41E-4AC2-B274-3EBE1B65A2FC}"/>
    <cellStyle name="Comma 5 13" xfId="4007" xr:uid="{6E5AAEC8-BCB0-492E-BC0E-DC6BE177FD09}"/>
    <cellStyle name="Comma 5 14" xfId="4086" xr:uid="{39F3BB28-1AF2-47A0-A3CB-E9D120CB62B5}"/>
    <cellStyle name="Comma 5 14 2" xfId="32771" xr:uid="{3E4077B2-3A61-44E8-BCF5-F4CF9A46354B}"/>
    <cellStyle name="Comma 5 15" xfId="9798" xr:uid="{07521CD6-7646-4AC1-9144-CCA7DB3C69C2}"/>
    <cellStyle name="Comma 5 15 2" xfId="38476" xr:uid="{C21838AC-AED8-4E01-B920-49CCDA9E4986}"/>
    <cellStyle name="Comma 5 16" xfId="18651" xr:uid="{EBB4210B-D1DD-4C47-9CD6-8BF4CE73B157}"/>
    <cellStyle name="Comma 5 16 2" xfId="47328" xr:uid="{D72F8718-7A19-48D7-82A3-E1A7E990F95D}"/>
    <cellStyle name="Comma 5 17" xfId="121" xr:uid="{B45C65BC-8EC3-42AA-82FB-956BF02B4AE2}"/>
    <cellStyle name="Comma 5 18" xfId="57861" xr:uid="{ED8057F3-12AB-4858-AB41-437EE66A9826}"/>
    <cellStyle name="Comma 5 2" xfId="356" xr:uid="{3FF92EF2-2987-4E54-9C98-425237C4BE3F}"/>
    <cellStyle name="Comma 5 2 2" xfId="2323" xr:uid="{E9B8EAB1-1A0D-4607-ADBE-D117CBF08B20}"/>
    <cellStyle name="Comma 5 2 2 2" xfId="31063" xr:uid="{ABFE7B7D-D931-4ECC-9410-124761546EBE}"/>
    <cellStyle name="Comma 5 2 3" xfId="5437" xr:uid="{28E28797-6437-427C-B86E-EA2C95F3D63C}"/>
    <cellStyle name="Comma 5 2 3 2" xfId="34122" xr:uid="{E4497CA2-1679-46AC-81AF-050DCD1D434E}"/>
    <cellStyle name="Comma 5 2 4" xfId="11149" xr:uid="{280C3A67-0547-492B-9C79-0C2CC2E8460B}"/>
    <cellStyle name="Comma 5 2 4 2" xfId="39827" xr:uid="{5D00B397-F691-45D7-A77B-1107E0A0A615}"/>
    <cellStyle name="Comma 5 2 5" xfId="20002" xr:uid="{E18A5BCC-BA87-4C9A-BA04-1AB40891E533}"/>
    <cellStyle name="Comma 5 2 5 2" xfId="48679" xr:uid="{A841638D-4FBD-419E-A45C-DB5D5E88443A}"/>
    <cellStyle name="Comma 5 2 6" xfId="29270" xr:uid="{6499F29F-50D4-4954-929B-A0A5184D2B53}"/>
    <cellStyle name="Comma 5 3" xfId="465" xr:uid="{1051CD96-1983-48C9-B767-7761CD83817A}"/>
    <cellStyle name="Comma 5 3 2" xfId="2419" xr:uid="{4F1A24E5-CB14-4606-864E-95E4F9D02BED}"/>
    <cellStyle name="Comma 5 3 2 2" xfId="31159" xr:uid="{9CB5A392-B0FD-4096-8142-E22E31A6E21A}"/>
    <cellStyle name="Comma 5 3 3" xfId="6854" xr:uid="{8871EDC8-EE60-4C06-A751-A8F2BA3CA972}"/>
    <cellStyle name="Comma 5 3 3 2" xfId="35539" xr:uid="{F78A966D-4CDB-467C-A2BB-3C66A73F262C}"/>
    <cellStyle name="Comma 5 3 4" xfId="12566" xr:uid="{53718148-1A8C-48AA-84F3-15624C12AFA4}"/>
    <cellStyle name="Comma 5 3 4 2" xfId="41244" xr:uid="{F925860C-81D1-4861-9EFF-588BD6BD0E64}"/>
    <cellStyle name="Comma 5 3 5" xfId="21419" xr:uid="{42579D6C-D4B7-4DD9-A682-4923964B4083}"/>
    <cellStyle name="Comma 5 3 5 2" xfId="50096" xr:uid="{E07B3D2F-EADC-40D1-936D-E7965E201520}"/>
    <cellStyle name="Comma 5 3 6" xfId="29366" xr:uid="{16E30590-7A62-4186-B292-EF4CD7877944}"/>
    <cellStyle name="Comma 5 4" xfId="584" xr:uid="{61D4B68A-CA3C-4364-B034-4CF0478B92A4}"/>
    <cellStyle name="Comma 5 4 2" xfId="2538" xr:uid="{41650278-C571-4942-B6B3-63D2F273CB47}"/>
    <cellStyle name="Comma 5 4 2 2" xfId="31278" xr:uid="{DB90F7B5-721B-44FD-962A-57B8893BF1DC}"/>
    <cellStyle name="Comma 5 4 3" xfId="8271" xr:uid="{AB36EE16-43B4-48B1-9BC9-808C4B47DC47}"/>
    <cellStyle name="Comma 5 4 3 2" xfId="36956" xr:uid="{DBA61AA7-2B27-4F08-B86D-ECC9721F9764}"/>
    <cellStyle name="Comma 5 4 4" xfId="13983" xr:uid="{F0ACED78-3B88-4427-BD79-2F8EE90E8C47}"/>
    <cellStyle name="Comma 5 4 4 2" xfId="42661" xr:uid="{6514E10A-1926-4934-9972-C7A1734AF6C2}"/>
    <cellStyle name="Comma 5 4 5" xfId="22836" xr:uid="{2EC112B8-A1BA-4A5A-943F-34763EF64EEA}"/>
    <cellStyle name="Comma 5 4 5 2" xfId="51513" xr:uid="{CF9F41C7-8F4E-4250-97D8-AC971BE46DCA}"/>
    <cellStyle name="Comma 5 4 6" xfId="29485" xr:uid="{6BD3E27F-011A-49E2-9F90-E3490EA6D5DF}"/>
    <cellStyle name="Comma 5 5" xfId="725" xr:uid="{31EFBEF3-F8D3-498D-AD38-DED24326F984}"/>
    <cellStyle name="Comma 5 5 2" xfId="2679" xr:uid="{A0B90DF3-259B-4041-9875-088F50B48A6A}"/>
    <cellStyle name="Comma 5 5 2 2" xfId="31419" xr:uid="{E150C3DE-A6F3-48EA-B328-F0DC1CB4E949}"/>
    <cellStyle name="Comma 5 5 3" xfId="15498" xr:uid="{BF317E0C-5366-411D-9ACE-1372BDCCDD41}"/>
    <cellStyle name="Comma 5 5 3 2" xfId="44176" xr:uid="{2932F6FE-79A3-47AC-998C-2843E5C0799E}"/>
    <cellStyle name="Comma 5 5 4" xfId="24351" xr:uid="{CF2BD0DF-FC5A-4FBF-BC32-E65FAB5C1AE2}"/>
    <cellStyle name="Comma 5 5 4 2" xfId="53028" xr:uid="{23378E52-5BC4-45B2-9F43-7B46B63694F5}"/>
    <cellStyle name="Comma 5 5 5" xfId="29626" xr:uid="{9D056122-A1CB-4F9D-AAAF-A4D3E065F628}"/>
    <cellStyle name="Comma 5 6" xfId="998" xr:uid="{0DA87F7E-BA7C-4055-94E6-5B15BCA6A7BA}"/>
    <cellStyle name="Comma 5 6 2" xfId="2952" xr:uid="{9756970E-42BC-4853-95F8-152DE8DC4202}"/>
    <cellStyle name="Comma 5 6 2 2" xfId="31692" xr:uid="{F422F03F-3833-43FA-9AB2-D0C49AB645B9}"/>
    <cellStyle name="Comma 5 6 3" xfId="17057" xr:uid="{5A4ECF2E-1FD1-48BC-9CDB-C1FBC73B585C}"/>
    <cellStyle name="Comma 5 6 3 2" xfId="45735" xr:uid="{CCF68FE7-36E8-4AD0-B6B0-4855D50ECAAC}"/>
    <cellStyle name="Comma 5 6 4" xfId="25910" xr:uid="{F3E1C6D9-6AB0-4C9F-B1EE-EA71D2985A85}"/>
    <cellStyle name="Comma 5 6 4 2" xfId="54587" xr:uid="{03EE9A57-694B-44B2-B546-776CD12BE244}"/>
    <cellStyle name="Comma 5 6 5" xfId="29899" xr:uid="{E76CD3D1-C80A-4865-BD74-BAE6FF179308}"/>
    <cellStyle name="Comma 5 7" xfId="1293" xr:uid="{BB82A557-6325-497F-95E5-BC3BFCB95731}"/>
    <cellStyle name="Comma 5 7 2" xfId="3247" xr:uid="{34F6175B-C394-4767-80A1-20ADC857F38B}"/>
    <cellStyle name="Comma 5 7 2 2" xfId="31987" xr:uid="{027C8B1C-37F6-4136-8DF7-1DB755EB08E6}"/>
    <cellStyle name="Comma 5 7 3" xfId="27503" xr:uid="{13592D7A-CEC1-4EBD-AC89-DC631FADC312}"/>
    <cellStyle name="Comma 5 7 3 2" xfId="56180" xr:uid="{A307F0EA-9D0D-46DC-9E3B-FD3398796163}"/>
    <cellStyle name="Comma 5 7 4" xfId="30194" xr:uid="{762FBC15-DA0B-4632-830E-5557557918AF}"/>
    <cellStyle name="Comma 5 8" xfId="1632" xr:uid="{AB64A18A-5032-4C0C-9436-9FF4D0B616C8}"/>
    <cellStyle name="Comma 5 8 2" xfId="3586" xr:uid="{AA376662-F1F0-4447-9CE7-31440828FB6B}"/>
    <cellStyle name="Comma 5 8 2 2" xfId="32326" xr:uid="{AE2CBC49-C26B-40C6-ADE6-E219F71A3B15}"/>
    <cellStyle name="Comma 5 8 3" xfId="30533" xr:uid="{C85FA90A-0BF4-4BA2-83DD-90B29D9A5E41}"/>
    <cellStyle name="Comma 5 9" xfId="1996" xr:uid="{32541ABE-0145-4471-8B31-8A94F4687011}"/>
    <cellStyle name="Comma 50" xfId="2038" xr:uid="{E394010F-23DE-4536-9034-C4C295B481B2}"/>
    <cellStyle name="Comma 50 2" xfId="6427" xr:uid="{6B642506-D233-4E52-8EA5-00F81D427AAB}"/>
    <cellStyle name="Comma 50 2 2" xfId="12139" xr:uid="{697936DD-0811-4952-ACF7-E760828CFB10}"/>
    <cellStyle name="Comma 50 2 2 2" xfId="40817" xr:uid="{3486DB28-FF50-4BC6-8CB9-FF92C577BD67}"/>
    <cellStyle name="Comma 50 2 3" xfId="20992" xr:uid="{053BBFD8-6A39-40C3-9FFD-F7A2E0EA00CA}"/>
    <cellStyle name="Comma 50 2 3 2" xfId="49669" xr:uid="{330723A3-646E-4354-A2A3-55E5B8BC859B}"/>
    <cellStyle name="Comma 50 2 4" xfId="35112" xr:uid="{E599D88D-E114-46F6-BD1E-03CC4600D11F}"/>
    <cellStyle name="Comma 50 3" xfId="7844" xr:uid="{583741A4-2A28-4450-84F1-030AA2111E3E}"/>
    <cellStyle name="Comma 50 3 2" xfId="13556" xr:uid="{9F4CE3DC-FF2F-46A2-927C-88A6F828C087}"/>
    <cellStyle name="Comma 50 3 2 2" xfId="42234" xr:uid="{A0C671FA-A0A5-46F7-B4C0-B55EF0B9F02B}"/>
    <cellStyle name="Comma 50 3 3" xfId="22409" xr:uid="{E809CAFA-166A-49F4-B997-2162BE3A0C84}"/>
    <cellStyle name="Comma 50 3 3 2" xfId="51086" xr:uid="{46ABA0CD-1EB7-4992-8248-ECF8A52A9AA4}"/>
    <cellStyle name="Comma 50 3 4" xfId="36529" xr:uid="{F4192983-A01F-496B-895C-517C22C87CCF}"/>
    <cellStyle name="Comma 50 4" xfId="9261" xr:uid="{E7866FBF-BA28-4ADF-AED5-DE3E9A4CA3C4}"/>
    <cellStyle name="Comma 50 4 2" xfId="14973" xr:uid="{AD7F6A3F-76FC-49AE-B69D-A22BEE8AA658}"/>
    <cellStyle name="Comma 50 4 2 2" xfId="43651" xr:uid="{A6365CA9-5A21-4334-BDCB-E3858268ABF0}"/>
    <cellStyle name="Comma 50 4 3" xfId="23826" xr:uid="{6AF774FA-A8F2-40EA-89A3-C655ADA16840}"/>
    <cellStyle name="Comma 50 4 3 2" xfId="52503" xr:uid="{E8B1471E-73E7-4599-8C2C-D90FAC1BD015}"/>
    <cellStyle name="Comma 50 4 4" xfId="37946" xr:uid="{E1D96CB3-5FC2-4B4F-9359-62293A2EA964}"/>
    <cellStyle name="Comma 50 5" xfId="5076" xr:uid="{9B681DCE-22DF-4A29-BB4B-DD124E0ABE4F}"/>
    <cellStyle name="Comma 50 5 2" xfId="16488" xr:uid="{7C704A7E-A300-49B4-BAD2-E866E477A14E}"/>
    <cellStyle name="Comma 50 5 2 2" xfId="45166" xr:uid="{1A36561C-1E0E-4DAC-A8D9-AAA652C3AE67}"/>
    <cellStyle name="Comma 50 5 3" xfId="25341" xr:uid="{DADDAB02-E9EE-451D-908A-E94695AB47A4}"/>
    <cellStyle name="Comma 50 5 3 2" xfId="54018" xr:uid="{971C1DE1-B73B-40A4-AD00-91E984E2F880}"/>
    <cellStyle name="Comma 50 5 4" xfId="33761" xr:uid="{0A156A81-969C-45EC-97C6-BB90854DCE1D}"/>
    <cellStyle name="Comma 50 6" xfId="18047" xr:uid="{2075FFF8-A2BD-4BED-8E77-AC658E481641}"/>
    <cellStyle name="Comma 50 6 2" xfId="26900" xr:uid="{61B42540-4CFE-4EE0-9091-D47E5A122CE2}"/>
    <cellStyle name="Comma 50 6 2 2" xfId="55577" xr:uid="{DF78FC39-D52B-4164-8BDD-C9BEE586FFAC}"/>
    <cellStyle name="Comma 50 6 3" xfId="46725" xr:uid="{FBFDD619-0003-49D3-AD3E-76454159DCD4}"/>
    <cellStyle name="Comma 50 7" xfId="10788" xr:uid="{4BE5AD19-AAAE-4C2B-A6D9-9270F6C1B8AB}"/>
    <cellStyle name="Comma 50 7 2" xfId="28493" xr:uid="{3374BF47-79F2-438A-BD36-53B89F87D805}"/>
    <cellStyle name="Comma 50 7 2 2" xfId="57170" xr:uid="{07B3DDA5-BC29-4B9E-B274-AFC05CB36F40}"/>
    <cellStyle name="Comma 50 7 3" xfId="39466" xr:uid="{03C9C39E-F53C-412F-85AE-41D76425896F}"/>
    <cellStyle name="Comma 50 8" xfId="19641" xr:uid="{21A0D9C2-6462-4FB4-B542-7DD90068DAC0}"/>
    <cellStyle name="Comma 50 8 2" xfId="48318" xr:uid="{ECD7B88E-E571-4B06-9679-EA8EB849A470}"/>
    <cellStyle name="Comma 51" xfId="2082" xr:uid="{A33108C5-9697-4365-8EE2-043F125CD8BB}"/>
    <cellStyle name="Comma 51 2" xfId="6449" xr:uid="{F27A43ED-BBED-4E7F-8108-2CE28B22BEB1}"/>
    <cellStyle name="Comma 51 2 2" xfId="12161" xr:uid="{0F3CB510-601D-4767-9A87-E440093E7C82}"/>
    <cellStyle name="Comma 51 2 2 2" xfId="40839" xr:uid="{D2EA37C5-7288-4FD0-865A-8836D9BE140F}"/>
    <cellStyle name="Comma 51 2 3" xfId="21014" xr:uid="{00179906-0008-418B-9A89-783AA6F88733}"/>
    <cellStyle name="Comma 51 2 3 2" xfId="49691" xr:uid="{21F3F982-9C9D-4418-93FB-B3D989E45273}"/>
    <cellStyle name="Comma 51 2 4" xfId="35134" xr:uid="{853EEC7A-A792-47A4-8835-4F7D2E71C096}"/>
    <cellStyle name="Comma 51 3" xfId="7866" xr:uid="{4094248B-A393-464D-8B4A-1A8F81A1A9CC}"/>
    <cellStyle name="Comma 51 3 2" xfId="13578" xr:uid="{C30B5681-72E0-45E2-8EFC-AE7BD38241F2}"/>
    <cellStyle name="Comma 51 3 2 2" xfId="42256" xr:uid="{4622EE05-85BD-4C3B-BC36-DBD6926AC8B4}"/>
    <cellStyle name="Comma 51 3 3" xfId="22431" xr:uid="{9DE57561-F1C1-498B-AE0E-17D9298E0F1E}"/>
    <cellStyle name="Comma 51 3 3 2" xfId="51108" xr:uid="{0BB551F4-0377-4596-A15C-E120B593719E}"/>
    <cellStyle name="Comma 51 3 4" xfId="36551" xr:uid="{FDFC1CFD-7F39-4307-8148-8EBA4F531F69}"/>
    <cellStyle name="Comma 51 4" xfId="9283" xr:uid="{BB40D215-5432-4ED7-823C-387449373F17}"/>
    <cellStyle name="Comma 51 4 2" xfId="14995" xr:uid="{DAB5FA4C-405F-4CDA-978E-FB0DD18FA299}"/>
    <cellStyle name="Comma 51 4 2 2" xfId="43673" xr:uid="{476D0855-F1A8-4BB3-9C41-8AF951BDD9E9}"/>
    <cellStyle name="Comma 51 4 3" xfId="23848" xr:uid="{9C942E01-89B4-4C7D-B8AD-574E606E818B}"/>
    <cellStyle name="Comma 51 4 3 2" xfId="52525" xr:uid="{D80FE360-6ED0-4897-9C8A-84287451E423}"/>
    <cellStyle name="Comma 51 4 4" xfId="37968" xr:uid="{6E28169F-B7F1-42B8-842B-64132E04AB03}"/>
    <cellStyle name="Comma 51 5" xfId="5098" xr:uid="{7AAD9C64-A6A3-4221-93F0-DBF14AC770B4}"/>
    <cellStyle name="Comma 51 5 2" xfId="16510" xr:uid="{FC5D419A-F8ED-4EA5-ADCB-9E8836F07BD2}"/>
    <cellStyle name="Comma 51 5 2 2" xfId="45188" xr:uid="{76DE2B9A-2749-4AEB-AD9A-9A9ADFACA23D}"/>
    <cellStyle name="Comma 51 5 3" xfId="25363" xr:uid="{1D6E9E9E-0693-420E-AC6D-19CA40BE7B47}"/>
    <cellStyle name="Comma 51 5 3 2" xfId="54040" xr:uid="{B74D35CE-C321-4FD0-9242-176C47F8DEA8}"/>
    <cellStyle name="Comma 51 5 4" xfId="33783" xr:uid="{B8BD0B6B-3A31-41EB-87C0-F02645F657B1}"/>
    <cellStyle name="Comma 51 6" xfId="18069" xr:uid="{85DAF287-70EA-41A8-ADED-3FC008F0EF6F}"/>
    <cellStyle name="Comma 51 6 2" xfId="26922" xr:uid="{DB71471B-A727-4B3F-B796-C2B951085090}"/>
    <cellStyle name="Comma 51 6 2 2" xfId="55599" xr:uid="{E929B38E-01CC-4D8D-81EF-1788C1E5D7F7}"/>
    <cellStyle name="Comma 51 6 3" xfId="46747" xr:uid="{C6A36977-BA6F-410A-90DF-ACD4576AB6D2}"/>
    <cellStyle name="Comma 51 7" xfId="10810" xr:uid="{2E209C79-B13F-454F-92F8-394E53E6444A}"/>
    <cellStyle name="Comma 51 7 2" xfId="28515" xr:uid="{12D388F8-4823-4C72-BE45-7E104A57633B}"/>
    <cellStyle name="Comma 51 7 2 2" xfId="57192" xr:uid="{8D537E0A-4AE5-4015-82D8-4A574180BAD3}"/>
    <cellStyle name="Comma 51 7 3" xfId="39488" xr:uid="{C9D6D053-0A60-42D7-9BD3-6333E0B459EB}"/>
    <cellStyle name="Comma 51 8" xfId="19663" xr:uid="{0616C0EB-A254-4161-A1CF-AA3DE59E5E16}"/>
    <cellStyle name="Comma 51 8 2" xfId="48340" xr:uid="{CB11B2ED-6B74-4F23-9B7F-35E286F2028C}"/>
    <cellStyle name="Comma 52" xfId="2080" xr:uid="{9AF1994B-ADD8-4ED6-831C-F788114BF4FE}"/>
    <cellStyle name="Comma 52 2" xfId="6471" xr:uid="{6AD27884-7F37-49DA-A81B-3CEAE0744C4F}"/>
    <cellStyle name="Comma 52 2 2" xfId="12183" xr:uid="{B0DD5974-9E16-42AA-9A62-56DDD51B28C5}"/>
    <cellStyle name="Comma 52 2 2 2" xfId="40861" xr:uid="{22335C33-91E1-44F4-9B6D-547656639DB1}"/>
    <cellStyle name="Comma 52 2 3" xfId="21036" xr:uid="{E47C98E4-5E76-47EE-B141-1FEB813B1AC8}"/>
    <cellStyle name="Comma 52 2 3 2" xfId="49713" xr:uid="{226FF2FE-0A2F-4A76-831A-5F606A821E59}"/>
    <cellStyle name="Comma 52 2 4" xfId="35156" xr:uid="{BB1A2DB3-3D3A-44A3-8C4A-24776058C5E6}"/>
    <cellStyle name="Comma 52 3" xfId="7888" xr:uid="{0A73F112-9371-4806-98FB-B56200E21FA4}"/>
    <cellStyle name="Comma 52 3 2" xfId="13600" xr:uid="{A3A4EC9E-80B5-4185-8241-BBF92A07CC51}"/>
    <cellStyle name="Comma 52 3 2 2" xfId="42278" xr:uid="{48AFDA21-F1F2-4D6A-BE22-2B6F531408D7}"/>
    <cellStyle name="Comma 52 3 3" xfId="22453" xr:uid="{32C3E513-9EAA-47B3-908E-077B4CEE3CEE}"/>
    <cellStyle name="Comma 52 3 3 2" xfId="51130" xr:uid="{831B413A-760B-474F-80C3-A424057CFB94}"/>
    <cellStyle name="Comma 52 3 4" xfId="36573" xr:uid="{62A5E98A-60CA-4CE5-B2B8-C2B7993398EB}"/>
    <cellStyle name="Comma 52 4" xfId="9305" xr:uid="{5F1F0E8A-6033-4CFE-A4E8-5742488293CE}"/>
    <cellStyle name="Comma 52 4 2" xfId="15017" xr:uid="{F68B324E-1547-4860-BC12-EC535798FADB}"/>
    <cellStyle name="Comma 52 4 2 2" xfId="43695" xr:uid="{87BB61F6-46F6-417B-94E8-8BA1D55C9C28}"/>
    <cellStyle name="Comma 52 4 3" xfId="23870" xr:uid="{7C06DC85-8877-4518-B76B-DDFF1E101F50}"/>
    <cellStyle name="Comma 52 4 3 2" xfId="52547" xr:uid="{53EE1FA1-B323-4A74-B7A5-3291B80FCA17}"/>
    <cellStyle name="Comma 52 4 4" xfId="37990" xr:uid="{FE22D431-8832-4778-BB48-6BEF8AFFD49A}"/>
    <cellStyle name="Comma 52 5" xfId="5120" xr:uid="{9EA24379-8789-43D1-997A-CB341EC04583}"/>
    <cellStyle name="Comma 52 5 2" xfId="16532" xr:uid="{97491926-AC34-4DAB-A12A-17DBF3B6FFED}"/>
    <cellStyle name="Comma 52 5 2 2" xfId="45210" xr:uid="{A689E8EA-5447-4CEF-96CC-40528BE34447}"/>
    <cellStyle name="Comma 52 5 3" xfId="25385" xr:uid="{7D4C9D68-DBA7-43E1-ADB5-36FF3FEA2C6C}"/>
    <cellStyle name="Comma 52 5 3 2" xfId="54062" xr:uid="{1CD97590-F4DC-4E3C-ADEA-D8706F03874F}"/>
    <cellStyle name="Comma 52 5 4" xfId="33805" xr:uid="{EEC9EFA1-F525-46DD-8DC9-21C9EAD5C1C0}"/>
    <cellStyle name="Comma 52 6" xfId="18091" xr:uid="{3B7C9B62-71D3-4139-BBC9-505C26FBE102}"/>
    <cellStyle name="Comma 52 6 2" xfId="26944" xr:uid="{5BC9D386-439D-4837-8298-72AF4C019885}"/>
    <cellStyle name="Comma 52 6 2 2" xfId="55621" xr:uid="{19275BAF-C22F-40B8-977E-DCE11ACF4EE7}"/>
    <cellStyle name="Comma 52 6 3" xfId="46769" xr:uid="{9BEC4287-C7EF-4367-A133-0C68A02EE7F2}"/>
    <cellStyle name="Comma 52 7" xfId="10832" xr:uid="{DE2677A2-8D0D-4254-9F15-2BE2D099E894}"/>
    <cellStyle name="Comma 52 7 2" xfId="28537" xr:uid="{BEBC6B5C-19F6-423B-8D8C-CE6DDC5F812B}"/>
    <cellStyle name="Comma 52 7 2 2" xfId="57214" xr:uid="{345F8D34-A7FA-47DB-861C-AB8C121463E1}"/>
    <cellStyle name="Comma 52 7 3" xfId="39510" xr:uid="{6D81E357-8867-4F4A-A9F1-78E59A9A0105}"/>
    <cellStyle name="Comma 52 8" xfId="19685" xr:uid="{2EEFAE54-7202-4B99-A9F1-C47B797A3322}"/>
    <cellStyle name="Comma 52 8 2" xfId="48362" xr:uid="{ABAB9B29-5039-49DB-B7B4-7AEDAAE5EC42}"/>
    <cellStyle name="Comma 53" xfId="2047" xr:uid="{1F07B8F6-EBD3-413A-9854-D04FD510B8E4}"/>
    <cellStyle name="Comma 53 2" xfId="6493" xr:uid="{74C4DCD0-A29A-4826-909C-E656599CE98A}"/>
    <cellStyle name="Comma 53 2 2" xfId="12205" xr:uid="{423B9CF0-3C7A-4A6A-9622-3FDE41932F09}"/>
    <cellStyle name="Comma 53 2 2 2" xfId="40883" xr:uid="{56EB2781-3AB6-4B89-BE7F-8FAF4FC427C7}"/>
    <cellStyle name="Comma 53 2 3" xfId="21058" xr:uid="{6A10AF0E-D773-4900-AF1A-34C596E116D5}"/>
    <cellStyle name="Comma 53 2 3 2" xfId="49735" xr:uid="{38C2D26C-694F-40C9-9921-A381245D6615}"/>
    <cellStyle name="Comma 53 2 4" xfId="35178" xr:uid="{8E175384-CEFB-41A0-9A0F-BA1490A2BEFB}"/>
    <cellStyle name="Comma 53 3" xfId="7910" xr:uid="{1B758FE0-5102-413D-8753-9570A339841F}"/>
    <cellStyle name="Comma 53 3 2" xfId="13622" xr:uid="{14A9E698-846E-4351-95F4-E52AE0BE3D31}"/>
    <cellStyle name="Comma 53 3 2 2" xfId="42300" xr:uid="{C91AD1A9-1585-433E-A37D-CDC70A3BA813}"/>
    <cellStyle name="Comma 53 3 3" xfId="22475" xr:uid="{CAF10116-FF79-4432-B745-8681BEF370AB}"/>
    <cellStyle name="Comma 53 3 3 2" xfId="51152" xr:uid="{245ECD6A-7B03-4735-8F56-442E566E6C3C}"/>
    <cellStyle name="Comma 53 3 4" xfId="36595" xr:uid="{4A2A9519-1486-47ED-AFCA-10CDDA5C1D61}"/>
    <cellStyle name="Comma 53 4" xfId="9327" xr:uid="{27DEDD8B-9A68-4E1A-8344-1D0DCA3EA510}"/>
    <cellStyle name="Comma 53 4 2" xfId="15039" xr:uid="{45276ADE-121C-45D9-B381-8DC878CE96F4}"/>
    <cellStyle name="Comma 53 4 2 2" xfId="43717" xr:uid="{0822AD9C-A3C1-47CA-A536-BD2E99FF4DDB}"/>
    <cellStyle name="Comma 53 4 3" xfId="23892" xr:uid="{FDF4F12B-E1CD-42BB-8D78-9ECB67E90AF8}"/>
    <cellStyle name="Comma 53 4 3 2" xfId="52569" xr:uid="{1C212BE8-07B2-4A6B-99A4-B8516F1F9254}"/>
    <cellStyle name="Comma 53 4 4" xfId="38012" xr:uid="{62DFDFDB-9B7F-43E3-A1B2-54EEACB49A37}"/>
    <cellStyle name="Comma 53 5" xfId="5142" xr:uid="{A339AAFA-6E2E-40CB-ACCD-9105D50352BF}"/>
    <cellStyle name="Comma 53 5 2" xfId="16554" xr:uid="{755C949C-3D0C-44B3-B939-55BFE70764FF}"/>
    <cellStyle name="Comma 53 5 2 2" xfId="45232" xr:uid="{F11406E2-875A-4AE5-9012-55FD88718C95}"/>
    <cellStyle name="Comma 53 5 3" xfId="25407" xr:uid="{C152A6B7-A7A9-43EF-9CFC-A3934D234F87}"/>
    <cellStyle name="Comma 53 5 3 2" xfId="54084" xr:uid="{C0C08F28-BCB2-4102-B99A-B55F5744167D}"/>
    <cellStyle name="Comma 53 5 4" xfId="33827" xr:uid="{FAF19862-46E0-451A-9A12-C9EA7CCC9CBD}"/>
    <cellStyle name="Comma 53 6" xfId="18113" xr:uid="{99B9FADF-14E2-4605-B2D0-A8DECFE62F5A}"/>
    <cellStyle name="Comma 53 6 2" xfId="26966" xr:uid="{CAF637C8-8EAC-4B8F-9E79-99A791895DBA}"/>
    <cellStyle name="Comma 53 6 2 2" xfId="55643" xr:uid="{1702A865-A063-41EB-BBA8-DF74B39F3A64}"/>
    <cellStyle name="Comma 53 6 3" xfId="46791" xr:uid="{1512F935-17C6-4248-A895-B2E9A85D3CAA}"/>
    <cellStyle name="Comma 53 7" xfId="10854" xr:uid="{DDDF87D9-C6A8-4BE1-88DD-36500FD56BA1}"/>
    <cellStyle name="Comma 53 7 2" xfId="28559" xr:uid="{964C3382-B14F-4A52-B98C-53619FD3C3AF}"/>
    <cellStyle name="Comma 53 7 2 2" xfId="57236" xr:uid="{C0F9F5C5-8E6B-4B84-9409-465CB77C7115}"/>
    <cellStyle name="Comma 53 7 3" xfId="39532" xr:uid="{61EC222E-41FC-401D-9417-7AE554586853}"/>
    <cellStyle name="Comma 53 8" xfId="19707" xr:uid="{B229FE52-C38F-4A52-A731-5C9F34365320}"/>
    <cellStyle name="Comma 53 8 2" xfId="48384" xr:uid="{93F5E4C8-C952-47B2-8B36-CDF8D332428D}"/>
    <cellStyle name="Comma 54" xfId="2085" xr:uid="{83E834A6-580F-4811-8B38-AE08B21E91B6}"/>
    <cellStyle name="Comma 54 2" xfId="6515" xr:uid="{ABC71B42-A80B-4ADA-959A-722FB83F836F}"/>
    <cellStyle name="Comma 54 2 2" xfId="12227" xr:uid="{CEC4807A-2A64-40EC-9E1C-B27145256FDC}"/>
    <cellStyle name="Comma 54 2 2 2" xfId="40905" xr:uid="{086A64E1-EE28-4250-9997-A0669B67532E}"/>
    <cellStyle name="Comma 54 2 3" xfId="21080" xr:uid="{08ED528E-4FB5-470C-A05F-D48600714B50}"/>
    <cellStyle name="Comma 54 2 3 2" xfId="49757" xr:uid="{5591EA1B-0B72-450C-8022-02B47E59B77D}"/>
    <cellStyle name="Comma 54 2 4" xfId="35200" xr:uid="{40AC98A8-E2F8-4BAB-863C-A85E5921B13B}"/>
    <cellStyle name="Comma 54 3" xfId="7932" xr:uid="{B94EC92A-BFFD-471A-AD53-5E13A2FA2CDB}"/>
    <cellStyle name="Comma 54 3 2" xfId="13644" xr:uid="{D7DA1047-BE92-41E3-981B-3829ACF67D29}"/>
    <cellStyle name="Comma 54 3 2 2" xfId="42322" xr:uid="{0CF20696-BB72-4E49-BC17-A464FB3783A7}"/>
    <cellStyle name="Comma 54 3 3" xfId="22497" xr:uid="{AE90D385-D379-48BE-B56F-6BF47E54EDE4}"/>
    <cellStyle name="Comma 54 3 3 2" xfId="51174" xr:uid="{3E1DF62F-E98D-410A-A613-8869A1C674D7}"/>
    <cellStyle name="Comma 54 3 4" xfId="36617" xr:uid="{A3677633-21C9-4D66-8346-9B5BB42FF9C2}"/>
    <cellStyle name="Comma 54 4" xfId="9349" xr:uid="{9ECD4A22-2043-4B82-BD1B-61FB710EA7D8}"/>
    <cellStyle name="Comma 54 4 2" xfId="15061" xr:uid="{3EF0BFF5-5E32-49EE-8E63-AC4416B289AB}"/>
    <cellStyle name="Comma 54 4 2 2" xfId="43739" xr:uid="{986DDE08-4EEA-4E30-BD2E-81F65B080108}"/>
    <cellStyle name="Comma 54 4 3" xfId="23914" xr:uid="{8D1017D4-39D1-4AE4-A4D3-4D3D337E2B9C}"/>
    <cellStyle name="Comma 54 4 3 2" xfId="52591" xr:uid="{3F675B4E-030A-4BE7-A3BF-249EE2687E3B}"/>
    <cellStyle name="Comma 54 4 4" xfId="38034" xr:uid="{6FEC0775-679D-4ED5-84F7-CC658885E823}"/>
    <cellStyle name="Comma 54 5" xfId="5164" xr:uid="{94D18C6A-0F8E-4632-840A-07A5E732FD84}"/>
    <cellStyle name="Comma 54 5 2" xfId="16576" xr:uid="{6B4410FA-CCF5-4408-A06E-E0131D83E738}"/>
    <cellStyle name="Comma 54 5 2 2" xfId="45254" xr:uid="{C281671D-ACCD-4CF0-8B1F-F8F25E325016}"/>
    <cellStyle name="Comma 54 5 3" xfId="25429" xr:uid="{C5CE8F34-F109-4C17-91AF-CFB405467B87}"/>
    <cellStyle name="Comma 54 5 3 2" xfId="54106" xr:uid="{E260A81B-D369-48ED-8680-64CF70361E9D}"/>
    <cellStyle name="Comma 54 5 4" xfId="33849" xr:uid="{B792957D-4B56-4109-9A2E-42A89BA7F665}"/>
    <cellStyle name="Comma 54 6" xfId="18135" xr:uid="{6771F722-B266-475E-807E-19640857CB5B}"/>
    <cellStyle name="Comma 54 6 2" xfId="26988" xr:uid="{806E5804-8946-4B27-B772-81BDFF5B7766}"/>
    <cellStyle name="Comma 54 6 2 2" xfId="55665" xr:uid="{C970F2E9-BEA5-4DC4-8C23-C77E02E60E83}"/>
    <cellStyle name="Comma 54 6 3" xfId="46813" xr:uid="{39784C68-21F8-4549-A22D-CDDDBD359BB2}"/>
    <cellStyle name="Comma 54 7" xfId="10876" xr:uid="{D3D02E74-5CC8-4B89-9276-63B7168E6195}"/>
    <cellStyle name="Comma 54 7 2" xfId="28581" xr:uid="{35BBE5B0-E2A9-45AD-9F85-FA907EE546C5}"/>
    <cellStyle name="Comma 54 7 2 2" xfId="57258" xr:uid="{4D55A7EC-20E6-43B2-9BB6-5D7D60C5FED8}"/>
    <cellStyle name="Comma 54 7 3" xfId="39554" xr:uid="{321379FF-3335-4486-A84D-6090990E28E9}"/>
    <cellStyle name="Comma 54 8" xfId="19729" xr:uid="{94BA025D-F1E9-4F9E-86C0-0BAB150B3D62}"/>
    <cellStyle name="Comma 54 8 2" xfId="48406" xr:uid="{C06E0806-26D2-4652-98A7-44B47FDEC67E}"/>
    <cellStyle name="Comma 55" xfId="2086" xr:uid="{286962BE-ED6F-41A0-8230-C50533F21E36}"/>
    <cellStyle name="Comma 55 2" xfId="6537" xr:uid="{2888FB26-B927-4CE3-9850-244C3ECC0D41}"/>
    <cellStyle name="Comma 55 2 2" xfId="12249" xr:uid="{B6DBD406-06BF-4047-8A3C-260FD8BCA47F}"/>
    <cellStyle name="Comma 55 2 2 2" xfId="40927" xr:uid="{016F4FF3-BC28-40A6-BD16-B62339F7F874}"/>
    <cellStyle name="Comma 55 2 3" xfId="21102" xr:uid="{C334D211-552C-47A9-9120-84F0D52FEADB}"/>
    <cellStyle name="Comma 55 2 3 2" xfId="49779" xr:uid="{B7885144-DB84-4128-8DEC-5E6EDC55A1E2}"/>
    <cellStyle name="Comma 55 2 4" xfId="35222" xr:uid="{67BC09D9-8551-4B80-9C6D-EBF5FB11C725}"/>
    <cellStyle name="Comma 55 3" xfId="7954" xr:uid="{CF6F0554-D2A6-4875-8181-E0FF2D74228F}"/>
    <cellStyle name="Comma 55 3 2" xfId="13666" xr:uid="{30D663B4-ADD2-481F-8503-858B4EFBAFC2}"/>
    <cellStyle name="Comma 55 3 2 2" xfId="42344" xr:uid="{346AC76A-C520-4099-A6E8-FD0B1853A315}"/>
    <cellStyle name="Comma 55 3 3" xfId="22519" xr:uid="{C0F48993-4F1F-4D4E-9C60-DA670CF72451}"/>
    <cellStyle name="Comma 55 3 3 2" xfId="51196" xr:uid="{3F46B846-25E7-4E9B-AFC2-AB866FE89C39}"/>
    <cellStyle name="Comma 55 3 4" xfId="36639" xr:uid="{A783F833-F5F8-41B9-88C3-550DE9BED846}"/>
    <cellStyle name="Comma 55 4" xfId="9371" xr:uid="{DC3A9513-4366-4139-9649-CC978F317D73}"/>
    <cellStyle name="Comma 55 4 2" xfId="15083" xr:uid="{EA8419AC-E991-412B-BA51-308E577F2D13}"/>
    <cellStyle name="Comma 55 4 2 2" xfId="43761" xr:uid="{D9ECA874-BE58-498D-A57F-4C4E0DFFF6EF}"/>
    <cellStyle name="Comma 55 4 3" xfId="23936" xr:uid="{BF09DBA0-078A-482B-B4D5-8C036F464F4D}"/>
    <cellStyle name="Comma 55 4 3 2" xfId="52613" xr:uid="{B6DC2CFD-B60A-465A-9C18-EA57EE68F6BC}"/>
    <cellStyle name="Comma 55 4 4" xfId="38056" xr:uid="{B27A5A5F-CB24-425A-808C-AFA6B01443F2}"/>
    <cellStyle name="Comma 55 5" xfId="5186" xr:uid="{A3E079A9-F717-4DDA-BDA7-D5CDF1412B8A}"/>
    <cellStyle name="Comma 55 5 2" xfId="16598" xr:uid="{EF025FD2-3FC0-406B-8430-BA57767038BE}"/>
    <cellStyle name="Comma 55 5 2 2" xfId="45276" xr:uid="{F30934B2-15B2-4316-ADCE-A9D79EA389A2}"/>
    <cellStyle name="Comma 55 5 3" xfId="25451" xr:uid="{197B1C6B-DED4-47AD-BBDE-D23F67DD54AB}"/>
    <cellStyle name="Comma 55 5 3 2" xfId="54128" xr:uid="{8F55DE14-5B77-4913-B06A-01B8CB42ECAF}"/>
    <cellStyle name="Comma 55 5 4" xfId="33871" xr:uid="{8E4F15FE-50AA-49F7-B14E-CD91A947ABCE}"/>
    <cellStyle name="Comma 55 6" xfId="18157" xr:uid="{5EE5BB3A-BECE-4F6A-8CCD-27228564FEE4}"/>
    <cellStyle name="Comma 55 6 2" xfId="27010" xr:uid="{36258216-8FD8-4B0E-9170-EAAEBD7FFE84}"/>
    <cellStyle name="Comma 55 6 2 2" xfId="55687" xr:uid="{20AD6EB2-86B8-4514-889B-386E3AE0322C}"/>
    <cellStyle name="Comma 55 6 3" xfId="46835" xr:uid="{9B8902FD-C677-418D-9DEF-C3C17F6F50F5}"/>
    <cellStyle name="Comma 55 7" xfId="10898" xr:uid="{6ACFBDE2-8E25-4F19-B530-3ABE4694F0A6}"/>
    <cellStyle name="Comma 55 7 2" xfId="28603" xr:uid="{132BAE4A-68DA-4C78-8532-91B57E419A3E}"/>
    <cellStyle name="Comma 55 7 2 2" xfId="57280" xr:uid="{9E3AC74F-093B-4C5C-A503-EAAEBBDA9DD0}"/>
    <cellStyle name="Comma 55 7 3" xfId="39576" xr:uid="{5CB59F90-1370-4908-8A6C-9FCCFAF113B0}"/>
    <cellStyle name="Comma 55 8" xfId="19751" xr:uid="{321B565D-6388-4B69-BB3A-B8D6C0661D08}"/>
    <cellStyle name="Comma 55 8 2" xfId="48428" xr:uid="{2621CB54-A83A-49EC-BDA7-E28E29EC3C9D}"/>
    <cellStyle name="Comma 56" xfId="2088" xr:uid="{9F055403-E72A-4AEB-9AD9-6AFC4E98E703}"/>
    <cellStyle name="Comma 56 2" xfId="6559" xr:uid="{E2A12CB6-8A73-4B0B-918D-B16380919799}"/>
    <cellStyle name="Comma 56 2 2" xfId="12271" xr:uid="{C69BFF0C-21B2-4C0F-9B20-4B18218761A1}"/>
    <cellStyle name="Comma 56 2 2 2" xfId="40949" xr:uid="{4C865F0B-61F3-47AB-8882-2CD048BB33D5}"/>
    <cellStyle name="Comma 56 2 3" xfId="21124" xr:uid="{F0FA7D7F-0A0E-4218-9139-8AD98B2DE3EB}"/>
    <cellStyle name="Comma 56 2 3 2" xfId="49801" xr:uid="{E37567B7-2A55-4888-B094-8566903914CA}"/>
    <cellStyle name="Comma 56 2 4" xfId="35244" xr:uid="{142D91A1-03D1-4254-973F-4A39FD4F0175}"/>
    <cellStyle name="Comma 56 3" xfId="7976" xr:uid="{689F6FA9-3BE6-4D0B-8C94-7054D9F89D88}"/>
    <cellStyle name="Comma 56 3 2" xfId="13688" xr:uid="{2BF39EEB-209E-4CD4-B2FB-C93A12584515}"/>
    <cellStyle name="Comma 56 3 2 2" xfId="42366" xr:uid="{FCDE80BF-40F3-463B-A2D3-84E1EB303948}"/>
    <cellStyle name="Comma 56 3 3" xfId="22541" xr:uid="{5A1B7445-7660-48A9-B150-3F72A43958E2}"/>
    <cellStyle name="Comma 56 3 3 2" xfId="51218" xr:uid="{E727E210-B0F0-4308-B5A8-6639F320FCB2}"/>
    <cellStyle name="Comma 56 3 4" xfId="36661" xr:uid="{2BDEC9EF-4749-44E0-8D45-074135D0A2D4}"/>
    <cellStyle name="Comma 56 4" xfId="9393" xr:uid="{4DC8A0A8-A8E2-495F-8298-98CFB152DC11}"/>
    <cellStyle name="Comma 56 4 2" xfId="15105" xr:uid="{04E88436-A75B-43AF-9EF7-D8BC035B890A}"/>
    <cellStyle name="Comma 56 4 2 2" xfId="43783" xr:uid="{BD9BD4DE-4438-4083-A8E6-670E94866424}"/>
    <cellStyle name="Comma 56 4 3" xfId="23958" xr:uid="{6518D927-33D5-4C77-901B-AB00B6BBD36B}"/>
    <cellStyle name="Comma 56 4 3 2" xfId="52635" xr:uid="{9C21510D-8A58-4248-B99D-1C2C3116EFC3}"/>
    <cellStyle name="Comma 56 4 4" xfId="38078" xr:uid="{DA661E91-5502-4215-896D-6BDEFF9C4961}"/>
    <cellStyle name="Comma 56 5" xfId="5208" xr:uid="{E624D14F-7FDD-4290-A2A8-CE9C6DD64A84}"/>
    <cellStyle name="Comma 56 5 2" xfId="16620" xr:uid="{AD81E48A-A0BC-431A-90B4-789A50A3EFDA}"/>
    <cellStyle name="Comma 56 5 2 2" xfId="45298" xr:uid="{7B7269A6-BEF5-4F55-824D-52B16420CCF8}"/>
    <cellStyle name="Comma 56 5 3" xfId="25473" xr:uid="{4A5D8718-2A94-4BFF-B3B2-510DF248CA99}"/>
    <cellStyle name="Comma 56 5 3 2" xfId="54150" xr:uid="{DAE2D517-D2CF-4778-B320-E51A9CAB6554}"/>
    <cellStyle name="Comma 56 5 4" xfId="33893" xr:uid="{A801B2B4-3656-4E95-AF95-488345AD327B}"/>
    <cellStyle name="Comma 56 6" xfId="18179" xr:uid="{EA7C4D2B-B7CF-4C4D-9895-3CA6312CC80B}"/>
    <cellStyle name="Comma 56 6 2" xfId="27032" xr:uid="{B3A3508C-9979-4DFE-A782-744BD388DBBB}"/>
    <cellStyle name="Comma 56 6 2 2" xfId="55709" xr:uid="{2AD091A4-049A-4D85-87DE-BFF4692C9480}"/>
    <cellStyle name="Comma 56 6 3" xfId="46857" xr:uid="{F0916DAD-8FD3-47F5-AADC-E83F906E8B5D}"/>
    <cellStyle name="Comma 56 7" xfId="10920" xr:uid="{7B8B8390-C5BF-42D2-99DD-E9B27B22DCD0}"/>
    <cellStyle name="Comma 56 7 2" xfId="28625" xr:uid="{29A0E253-227B-4001-81FF-D181835C75E2}"/>
    <cellStyle name="Comma 56 7 2 2" xfId="57302" xr:uid="{B6B4FFE7-DE98-481D-9CAF-3C6E3575EAC2}"/>
    <cellStyle name="Comma 56 7 3" xfId="39598" xr:uid="{33FF0CFB-08E8-4392-B1CD-52F4A0785A5A}"/>
    <cellStyle name="Comma 56 8" xfId="19773" xr:uid="{A0C5928C-5D8C-44D2-A29B-0C7C61F043BD}"/>
    <cellStyle name="Comma 56 8 2" xfId="48450" xr:uid="{55BDD7C2-B435-4E85-B54E-A37BDFF8194D}"/>
    <cellStyle name="Comma 57" xfId="2087" xr:uid="{22A54EE6-473A-4A63-B7EF-24C4552F18DF}"/>
    <cellStyle name="Comma 57 2" xfId="6581" xr:uid="{67E7E68F-A4A9-48D4-9CDE-C3136B711319}"/>
    <cellStyle name="Comma 57 2 2" xfId="12293" xr:uid="{6D1ADEF9-ACBC-47FA-9EB3-817A04FDF976}"/>
    <cellStyle name="Comma 57 2 2 2" xfId="40971" xr:uid="{3C6D723D-8D05-4035-8635-C1C342A237D7}"/>
    <cellStyle name="Comma 57 2 3" xfId="21146" xr:uid="{CF115C04-71F9-4B52-9A8E-0EF842429FB8}"/>
    <cellStyle name="Comma 57 2 3 2" xfId="49823" xr:uid="{B8251B3D-574C-4E45-84EC-28EC6D374369}"/>
    <cellStyle name="Comma 57 2 4" xfId="35266" xr:uid="{F730B4FF-B3E7-4E41-9A01-3EF968312316}"/>
    <cellStyle name="Comma 57 3" xfId="7998" xr:uid="{E3B7C0CF-D214-4947-A8C2-A7DCC4154BB2}"/>
    <cellStyle name="Comma 57 3 2" xfId="13710" xr:uid="{BC0E2BAA-A222-433C-AB0C-AB6FC5AB2BBD}"/>
    <cellStyle name="Comma 57 3 2 2" xfId="42388" xr:uid="{89637704-55F9-4CB0-9EFD-52FEBCC7A18F}"/>
    <cellStyle name="Comma 57 3 3" xfId="22563" xr:uid="{3D523B25-7923-4AD9-B0F1-14127D9020C9}"/>
    <cellStyle name="Comma 57 3 3 2" xfId="51240" xr:uid="{EAB449F1-2924-4152-9E29-8BBCEF3CD82B}"/>
    <cellStyle name="Comma 57 3 4" xfId="36683" xr:uid="{AB8AA121-CFB1-44A1-9A50-BC1B4EF72E9C}"/>
    <cellStyle name="Comma 57 4" xfId="9415" xr:uid="{7C1FB5C6-3807-44EC-8F4B-DD264C7E0B0F}"/>
    <cellStyle name="Comma 57 4 2" xfId="15127" xr:uid="{E40A3C3E-85EF-4AEE-9ACB-B1257017D09B}"/>
    <cellStyle name="Comma 57 4 2 2" xfId="43805" xr:uid="{766CF778-47FA-4282-9C6B-9D164B99752C}"/>
    <cellStyle name="Comma 57 4 3" xfId="23980" xr:uid="{9FB3E610-EAB7-4F21-AB9E-93EF15C27448}"/>
    <cellStyle name="Comma 57 4 3 2" xfId="52657" xr:uid="{6F63922D-D66A-44E5-A2DC-D5D6497D4BE4}"/>
    <cellStyle name="Comma 57 4 4" xfId="38100" xr:uid="{40931B86-2920-47A1-AFC2-BF8C97F6BB5A}"/>
    <cellStyle name="Comma 57 5" xfId="5230" xr:uid="{3B0FB2B2-C9BF-4764-BC6D-6BBEB68FFC26}"/>
    <cellStyle name="Comma 57 5 2" xfId="16642" xr:uid="{49AC6D42-22AF-4875-B67C-930EF2095467}"/>
    <cellStyle name="Comma 57 5 2 2" xfId="45320" xr:uid="{B8EACA62-AAB9-4941-9C75-547416A57992}"/>
    <cellStyle name="Comma 57 5 3" xfId="25495" xr:uid="{90F7E13A-CC38-4FA5-868C-7A504236618C}"/>
    <cellStyle name="Comma 57 5 3 2" xfId="54172" xr:uid="{C0B78296-D653-4527-9544-C7CB1137B7D7}"/>
    <cellStyle name="Comma 57 5 4" xfId="33915" xr:uid="{207B68FB-C7F6-4107-BCDB-C0A03E67A215}"/>
    <cellStyle name="Comma 57 6" xfId="18201" xr:uid="{261A5846-AA23-4D97-ACC8-25CCF8D5DF6C}"/>
    <cellStyle name="Comma 57 6 2" xfId="27054" xr:uid="{263572B8-07FE-4D4F-B24C-3103056A6AFA}"/>
    <cellStyle name="Comma 57 6 2 2" xfId="55731" xr:uid="{CF1E4076-5D83-4713-BB90-AE892F0DCAB3}"/>
    <cellStyle name="Comma 57 6 3" xfId="46879" xr:uid="{8B2B1F37-4CF0-479D-BA84-903B8D813230}"/>
    <cellStyle name="Comma 57 7" xfId="10942" xr:uid="{0AB6741F-4216-4A56-AC85-62B047DBE1CA}"/>
    <cellStyle name="Comma 57 7 2" xfId="28647" xr:uid="{14035DA1-DDFA-4E39-AE93-33FF64CE2BA5}"/>
    <cellStyle name="Comma 57 7 2 2" xfId="57324" xr:uid="{8EC899DD-1C02-4708-A039-3C6B1029543B}"/>
    <cellStyle name="Comma 57 7 3" xfId="39620" xr:uid="{8024CDE5-5D00-41F0-AF27-18516CC25477}"/>
    <cellStyle name="Comma 57 8" xfId="19795" xr:uid="{FE8F035F-A31A-45C6-9F28-7E294968B723}"/>
    <cellStyle name="Comma 57 8 2" xfId="48472" xr:uid="{288CA590-ACBB-4E91-9332-DAB1096483A8}"/>
    <cellStyle name="Comma 58" xfId="2089" xr:uid="{653A7639-92D3-462B-96C7-2CFD55AC92FE}"/>
    <cellStyle name="Comma 58 2" xfId="6603" xr:uid="{68F54C08-AF5E-49D3-9E9C-97F08CEFD7B3}"/>
    <cellStyle name="Comma 58 2 2" xfId="12315" xr:uid="{F98CD371-8F24-46C7-A4D8-8F314C4CB792}"/>
    <cellStyle name="Comma 58 2 2 2" xfId="40993" xr:uid="{A04BCECB-A48D-46C6-8B15-ECF7B2CEBC7E}"/>
    <cellStyle name="Comma 58 2 3" xfId="21168" xr:uid="{F1DF3A4C-384B-43E7-84DC-581333F72919}"/>
    <cellStyle name="Comma 58 2 3 2" xfId="49845" xr:uid="{52DF1C61-31AA-49AE-A391-3687B768EED5}"/>
    <cellStyle name="Comma 58 2 4" xfId="35288" xr:uid="{0331D3FD-C1F0-47FA-8D99-F676CF509A1D}"/>
    <cellStyle name="Comma 58 3" xfId="8020" xr:uid="{F864855B-8822-42B0-8A6C-F5E7F3486983}"/>
    <cellStyle name="Comma 58 3 2" xfId="13732" xr:uid="{971484AF-2165-4134-8162-8D608D9B8AAB}"/>
    <cellStyle name="Comma 58 3 2 2" xfId="42410" xr:uid="{44DB571B-1B4B-4195-A28F-6D08FE49E3B6}"/>
    <cellStyle name="Comma 58 3 3" xfId="22585" xr:uid="{10EB5E74-B111-4EDF-94EF-9FBE60C50EDB}"/>
    <cellStyle name="Comma 58 3 3 2" xfId="51262" xr:uid="{6363F7DB-35DE-4460-BBEC-8D2E5148DC0F}"/>
    <cellStyle name="Comma 58 3 4" xfId="36705" xr:uid="{DFC4FD18-B41E-4DB2-908F-A5355630C9F2}"/>
    <cellStyle name="Comma 58 4" xfId="9437" xr:uid="{95ABF465-78E5-422F-83CC-04A0D4AA5D4D}"/>
    <cellStyle name="Comma 58 4 2" xfId="15149" xr:uid="{3BBF7DC6-27E4-4CF3-BF6F-AE829D4CC753}"/>
    <cellStyle name="Comma 58 4 2 2" xfId="43827" xr:uid="{6FF36A3F-AE7A-4E29-B5FF-8B174D162EF6}"/>
    <cellStyle name="Comma 58 4 3" xfId="24002" xr:uid="{BEB34542-C999-4BB5-A58F-E764BEC8274C}"/>
    <cellStyle name="Comma 58 4 3 2" xfId="52679" xr:uid="{733B9769-1AA5-4470-9120-7901F3859590}"/>
    <cellStyle name="Comma 58 4 4" xfId="38122" xr:uid="{44108936-5314-4EF3-9099-2E787A2EA8C3}"/>
    <cellStyle name="Comma 58 5" xfId="5252" xr:uid="{A2E541A5-3370-4877-9AB9-F9EA2C251DB1}"/>
    <cellStyle name="Comma 58 5 2" xfId="16664" xr:uid="{9A0A972E-33B0-407A-9D3E-06C0DC68C685}"/>
    <cellStyle name="Comma 58 5 2 2" xfId="45342" xr:uid="{9C1357BA-57AD-4CC2-A0FA-8FA26CD07FDD}"/>
    <cellStyle name="Comma 58 5 3" xfId="25517" xr:uid="{1A97981C-B8B0-4E32-82BC-D7E9AE22AD10}"/>
    <cellStyle name="Comma 58 5 3 2" xfId="54194" xr:uid="{979A6104-0256-43C4-B972-F7D458E5012C}"/>
    <cellStyle name="Comma 58 5 4" xfId="33937" xr:uid="{3236CBCD-1F1B-4E84-BDE2-9BE1E0CE7FA4}"/>
    <cellStyle name="Comma 58 6" xfId="18223" xr:uid="{9E671F74-D327-4CC5-BD38-E6869BE45797}"/>
    <cellStyle name="Comma 58 6 2" xfId="27076" xr:uid="{496EC8FD-09D1-43BC-A5E0-FA2B51ADD263}"/>
    <cellStyle name="Comma 58 6 2 2" xfId="55753" xr:uid="{41B94E7B-C3BD-4C6C-8C6D-04EF49ACBA6F}"/>
    <cellStyle name="Comma 58 6 3" xfId="46901" xr:uid="{E9142AF7-C0CF-450B-B235-4FE5CB9C9986}"/>
    <cellStyle name="Comma 58 7" xfId="10964" xr:uid="{C73E7D8C-E6F4-4DEA-978F-A9E718F50B5F}"/>
    <cellStyle name="Comma 58 7 2" xfId="28669" xr:uid="{E1812C5A-B0E5-4066-BB7B-76B1C5E4E85C}"/>
    <cellStyle name="Comma 58 7 2 2" xfId="57346" xr:uid="{74000BBA-DB45-4BBB-88BE-86C3F9DDDC1E}"/>
    <cellStyle name="Comma 58 7 3" xfId="39642" xr:uid="{338BBABC-8230-48A9-9932-11F4383AF004}"/>
    <cellStyle name="Comma 58 8" xfId="19817" xr:uid="{8D194859-9561-42C7-8DFE-7AC86D58F6C4}"/>
    <cellStyle name="Comma 58 8 2" xfId="48494" xr:uid="{9181FD19-BDAB-44CB-B0F7-4CBF66A77B4F}"/>
    <cellStyle name="Comma 59" xfId="2090" xr:uid="{90718D6D-48A2-46F3-AE9B-77CA067C9577}"/>
    <cellStyle name="Comma 59 2" xfId="6625" xr:uid="{3C308EF8-C5DA-4464-B619-6C8DF8DF27C6}"/>
    <cellStyle name="Comma 59 2 2" xfId="12337" xr:uid="{17FE7962-FBAA-4E33-815D-018A8DF3D1BF}"/>
    <cellStyle name="Comma 59 2 2 2" xfId="41015" xr:uid="{E4439589-03DA-4391-B8F0-78DEEAABDEE8}"/>
    <cellStyle name="Comma 59 2 3" xfId="21190" xr:uid="{21E79EC8-01B6-45D0-A7F5-616BFD963F69}"/>
    <cellStyle name="Comma 59 2 3 2" xfId="49867" xr:uid="{360560AD-D692-400C-AC1E-68523E126B1F}"/>
    <cellStyle name="Comma 59 2 4" xfId="35310" xr:uid="{C51FAAC6-968F-4E8F-8C94-63B36D3F27FE}"/>
    <cellStyle name="Comma 59 3" xfId="8042" xr:uid="{6DEC5B5E-31FC-4CBB-A1A5-C5BBF28C01E1}"/>
    <cellStyle name="Comma 59 3 2" xfId="13754" xr:uid="{9AB7FC87-9C30-444C-AC07-D18B7D0F825A}"/>
    <cellStyle name="Comma 59 3 2 2" xfId="42432" xr:uid="{D0046E0B-084A-439B-906E-1539F5CD75B2}"/>
    <cellStyle name="Comma 59 3 3" xfId="22607" xr:uid="{6FEA93D4-4561-467B-83D3-F230EF4F33B5}"/>
    <cellStyle name="Comma 59 3 3 2" xfId="51284" xr:uid="{EC86641E-723D-450D-93FB-62875D5123E6}"/>
    <cellStyle name="Comma 59 3 4" xfId="36727" xr:uid="{6AF0CA9B-4D1A-4C89-A7FA-F9240307C2AC}"/>
    <cellStyle name="Comma 59 4" xfId="9459" xr:uid="{D90BE8E6-B8A4-4B2D-8956-6198F26FD2BF}"/>
    <cellStyle name="Comma 59 4 2" xfId="15171" xr:uid="{F8E7C640-5053-45E2-A694-59432C7380D0}"/>
    <cellStyle name="Comma 59 4 2 2" xfId="43849" xr:uid="{4613FFB2-3AFC-4CC2-9544-098CEB9B763A}"/>
    <cellStyle name="Comma 59 4 3" xfId="24024" xr:uid="{1381ECC7-6737-49B8-A083-D91DB295DDCC}"/>
    <cellStyle name="Comma 59 4 3 2" xfId="52701" xr:uid="{F44E7C14-6D54-49D0-91CB-FA7961FE015B}"/>
    <cellStyle name="Comma 59 4 4" xfId="38144" xr:uid="{30A78704-2BF0-4C28-82E5-7B3DA28700B9}"/>
    <cellStyle name="Comma 59 5" xfId="5274" xr:uid="{59835DC7-7D2E-43B7-8815-90D34939121D}"/>
    <cellStyle name="Comma 59 5 2" xfId="16686" xr:uid="{DFACE70F-5F63-40B5-A3E4-3120230C8F17}"/>
    <cellStyle name="Comma 59 5 2 2" xfId="45364" xr:uid="{65F807CF-6207-43C9-A9D4-3300D0C0E149}"/>
    <cellStyle name="Comma 59 5 3" xfId="25539" xr:uid="{05A224FB-D929-4337-9EE7-05955C2906F6}"/>
    <cellStyle name="Comma 59 5 3 2" xfId="54216" xr:uid="{A6D76A6C-AE68-4555-8229-5941216FA6E2}"/>
    <cellStyle name="Comma 59 5 4" xfId="33959" xr:uid="{C032A9CA-C702-4CBD-85E7-758DFF15A146}"/>
    <cellStyle name="Comma 59 6" xfId="18245" xr:uid="{01B586E9-6EF4-4F9C-AF2B-E16FE891FE4F}"/>
    <cellStyle name="Comma 59 6 2" xfId="27098" xr:uid="{8347A938-1844-480D-9965-FE8F9FFB22D7}"/>
    <cellStyle name="Comma 59 6 2 2" xfId="55775" xr:uid="{51B98266-42EB-4727-BF58-D4500A91AD41}"/>
    <cellStyle name="Comma 59 6 3" xfId="46923" xr:uid="{25982690-9245-4ADA-930A-15E8C4F0AF03}"/>
    <cellStyle name="Comma 59 7" xfId="10986" xr:uid="{FF41F79D-2C28-4213-AC86-6874E7292FAF}"/>
    <cellStyle name="Comma 59 7 2" xfId="28691" xr:uid="{EE753D41-8E2D-4972-8DD9-84A440312B9D}"/>
    <cellStyle name="Comma 59 7 2 2" xfId="57368" xr:uid="{144A74D7-5C56-4E7E-8C23-66BA08A14EA7}"/>
    <cellStyle name="Comma 59 7 3" xfId="39664" xr:uid="{677E967B-A9E1-417D-AE00-C0EFE6264B65}"/>
    <cellStyle name="Comma 59 8" xfId="19839" xr:uid="{BAF51ED5-19A9-4DB7-9BF6-D34D8A0F1486}"/>
    <cellStyle name="Comma 59 8 2" xfId="48516" xr:uid="{59DB1962-DF2C-4E9C-8086-483E49CB35DB}"/>
    <cellStyle name="Comma 6" xfId="56" xr:uid="{84B98213-9A9F-4237-A1EE-6FA279D6A6AF}"/>
    <cellStyle name="Comma 6 10" xfId="2023" xr:uid="{6518E64A-FE5B-40C6-82EC-4F68AEA76B25}"/>
    <cellStyle name="Comma 6 11" xfId="2182" xr:uid="{C1EDC64F-B1C8-46B6-8A49-633DB5944896}"/>
    <cellStyle name="Comma 6 12" xfId="4008" xr:uid="{56EE5F9E-1C88-43E1-B66B-7914010BEDCE}"/>
    <cellStyle name="Comma 6 13" xfId="4108" xr:uid="{33626E30-3E19-43D6-A7FF-5CA929520967}"/>
    <cellStyle name="Comma 6 13 2" xfId="32793" xr:uid="{5A96E452-64A5-4BC9-BFE2-B8D1D7720DC7}"/>
    <cellStyle name="Comma 6 14" xfId="9820" xr:uid="{3D705559-13C4-4225-9230-F7165D114BD3}"/>
    <cellStyle name="Comma 6 14 2" xfId="38498" xr:uid="{555F8A22-2792-46D8-AD8C-19C6143BAA62}"/>
    <cellStyle name="Comma 6 15" xfId="18673" xr:uid="{1AFF3CF2-D74B-462E-AAC1-EE0BBB42E2E0}"/>
    <cellStyle name="Comma 6 15 2" xfId="47350" xr:uid="{B2ECCC37-DD88-4D2B-B3E6-D78F08B4E56D}"/>
    <cellStyle name="Comma 6 16" xfId="124" xr:uid="{7137D89D-271C-45DE-86FB-CEB116BDF18F}"/>
    <cellStyle name="Comma 6 2" xfId="487" xr:uid="{24918EC9-0A9D-4F18-AC0F-4FA86F9BC121}"/>
    <cellStyle name="Comma 6 2 2" xfId="2441" xr:uid="{A1FB431B-0AE5-4495-B601-7ED9956DD4C2}"/>
    <cellStyle name="Comma 6 2 2 2" xfId="31181" xr:uid="{84AABB09-26D4-431C-8A1C-537F3A1E6980}"/>
    <cellStyle name="Comma 6 2 3" xfId="5459" xr:uid="{3C985B67-BFC7-4410-92BF-354160040FBD}"/>
    <cellStyle name="Comma 6 2 3 2" xfId="34144" xr:uid="{BD034190-1364-42BE-A224-E694D5C46E28}"/>
    <cellStyle name="Comma 6 2 4" xfId="11171" xr:uid="{0F0CF968-2B11-475D-8827-9858B00791E7}"/>
    <cellStyle name="Comma 6 2 4 2" xfId="39849" xr:uid="{5E62AAD2-ABB2-4715-8B93-497ED752EF0F}"/>
    <cellStyle name="Comma 6 2 5" xfId="20024" xr:uid="{CF5AD7A6-83E8-4BDC-BEFE-55620C2032A2}"/>
    <cellStyle name="Comma 6 2 5 2" xfId="48701" xr:uid="{89DBF1CE-8689-4850-A4DD-81DE0261CBE2}"/>
    <cellStyle name="Comma 6 2 6" xfId="29388" xr:uid="{24D386FC-617D-4273-8333-9362D1B872FB}"/>
    <cellStyle name="Comma 6 3" xfId="606" xr:uid="{17FE579C-B61B-4384-94E2-E4D785BA811A}"/>
    <cellStyle name="Comma 6 3 2" xfId="2560" xr:uid="{91E44F3B-5B22-4463-9F33-CFFFDB121365}"/>
    <cellStyle name="Comma 6 3 2 2" xfId="31300" xr:uid="{B29C2564-584F-4C3A-84C3-A42813C1FF93}"/>
    <cellStyle name="Comma 6 3 3" xfId="6876" xr:uid="{792E7E02-574D-44A0-944D-65E6993B12DE}"/>
    <cellStyle name="Comma 6 3 3 2" xfId="35561" xr:uid="{A0800373-7E8E-478F-AEDA-085EF6DB1E5A}"/>
    <cellStyle name="Comma 6 3 4" xfId="12588" xr:uid="{EC0F4A08-35A6-486C-84E6-F9811A5CA148}"/>
    <cellStyle name="Comma 6 3 4 2" xfId="41266" xr:uid="{729E82FC-358A-4DD7-87A8-DBF132A62C6D}"/>
    <cellStyle name="Comma 6 3 5" xfId="21441" xr:uid="{89E82BAC-7FE3-4D61-9F3B-0B461B7BFC8B}"/>
    <cellStyle name="Comma 6 3 5 2" xfId="50118" xr:uid="{5CA11B36-9AE7-4EED-8A4D-34D32BCFA799}"/>
    <cellStyle name="Comma 6 3 6" xfId="29507" xr:uid="{826B511B-67A0-470D-846D-F0DC7EFC1A86}"/>
    <cellStyle name="Comma 6 4" xfId="747" xr:uid="{1A1EFD8F-FD90-4009-BDE9-752483C02CC5}"/>
    <cellStyle name="Comma 6 4 2" xfId="2701" xr:uid="{2DEB5CF1-E097-4AFB-AA29-4E18765F5329}"/>
    <cellStyle name="Comma 6 4 2 2" xfId="31441" xr:uid="{8CD88849-DA48-4A79-868F-B081B59EB916}"/>
    <cellStyle name="Comma 6 4 3" xfId="8293" xr:uid="{687DE5AF-A231-4CB6-9727-44700933665C}"/>
    <cellStyle name="Comma 6 4 3 2" xfId="36978" xr:uid="{E22E5972-352E-4A4D-A9A5-852990E0C893}"/>
    <cellStyle name="Comma 6 4 4" xfId="14005" xr:uid="{6DD66BD0-4E28-4560-9755-B4725E9E0DCC}"/>
    <cellStyle name="Comma 6 4 4 2" xfId="42683" xr:uid="{8F55B8A1-9B34-4E34-8C82-087B159AEC6D}"/>
    <cellStyle name="Comma 6 4 5" xfId="22858" xr:uid="{CAD1EBD8-9418-43E3-9AC8-DFE498C9C6E0}"/>
    <cellStyle name="Comma 6 4 5 2" xfId="51535" xr:uid="{7B2B6DF7-963E-445D-A7F4-2C9C130D34AA}"/>
    <cellStyle name="Comma 6 4 6" xfId="29648" xr:uid="{F19DCA0C-B3F8-4EA1-A1E5-F5AECFE80CCF}"/>
    <cellStyle name="Comma 6 5" xfId="1020" xr:uid="{21C68FC9-F240-4B1B-B2DB-5D5794989203}"/>
    <cellStyle name="Comma 6 5 2" xfId="2974" xr:uid="{58E9BF02-55C8-4B9F-A75E-D6B9A764B8D9}"/>
    <cellStyle name="Comma 6 5 2 2" xfId="31714" xr:uid="{C040296C-EB9F-47CA-B0F7-46280AB4C34F}"/>
    <cellStyle name="Comma 6 5 3" xfId="15520" xr:uid="{89145FC4-7726-4A25-9FFD-E42A25B965B9}"/>
    <cellStyle name="Comma 6 5 3 2" xfId="44198" xr:uid="{E65D83B3-7E63-4D6D-A032-DCA763812695}"/>
    <cellStyle name="Comma 6 5 4" xfId="24373" xr:uid="{E851CBDF-184D-4A9F-8C26-E238938DD225}"/>
    <cellStyle name="Comma 6 5 4 2" xfId="53050" xr:uid="{01786524-0FCC-4CFA-A212-9A5E6E74DDF8}"/>
    <cellStyle name="Comma 6 5 5" xfId="29921" xr:uid="{F15148D1-7F7A-416F-8E03-EC5B32EAA4E9}"/>
    <cellStyle name="Comma 6 6" xfId="1315" xr:uid="{5BC83A67-D59C-43CB-A0A5-55A0D80D69E8}"/>
    <cellStyle name="Comma 6 6 2" xfId="3269" xr:uid="{85C137FC-3A27-4D36-BC23-7C34D9574192}"/>
    <cellStyle name="Comma 6 6 2 2" xfId="32009" xr:uid="{C0E3E2BB-E383-4FCC-844A-DE5A64AFDF2F}"/>
    <cellStyle name="Comma 6 6 3" xfId="17079" xr:uid="{B3B7896C-DDA9-4113-BFBB-13455B1AEC5D}"/>
    <cellStyle name="Comma 6 6 3 2" xfId="45757" xr:uid="{B3931B9E-4B6B-4472-A93F-F290BD1E68A9}"/>
    <cellStyle name="Comma 6 6 4" xfId="25932" xr:uid="{8F8A2CBE-610B-4FD4-A032-458D6588AEA8}"/>
    <cellStyle name="Comma 6 6 4 2" xfId="54609" xr:uid="{F689DBDA-C670-4536-917E-12E800380812}"/>
    <cellStyle name="Comma 6 6 5" xfId="30216" xr:uid="{D30AB49C-18D0-4051-9670-989613F52CE5}"/>
    <cellStyle name="Comma 6 7" xfId="1654" xr:uid="{0C61533F-B451-4570-8C25-981AF89B8224}"/>
    <cellStyle name="Comma 6 7 2" xfId="3608" xr:uid="{F8DF8D44-9571-441D-9FE4-1CD8FEDEE805}"/>
    <cellStyle name="Comma 6 7 2 2" xfId="32348" xr:uid="{738CD230-5093-4C47-92EA-576B3A203D4D}"/>
    <cellStyle name="Comma 6 7 3" xfId="27525" xr:uid="{D00B5C2D-1C0D-41E8-8B4C-7FB7C1B27143}"/>
    <cellStyle name="Comma 6 7 3 2" xfId="56202" xr:uid="{6B037030-4E2F-4EF7-ABB3-B60560353E68}"/>
    <cellStyle name="Comma 6 7 4" xfId="30555" xr:uid="{7A58ABA5-BA0E-422F-BBC4-454C93DDAD5B}"/>
    <cellStyle name="Comma 6 8" xfId="1997" xr:uid="{F7F79E95-B61E-4B1F-BC8E-E6D7D8330283}"/>
    <cellStyle name="Comma 6 9" xfId="378" xr:uid="{01289C7C-E93E-46FD-9634-4E67F403026B}"/>
    <cellStyle name="Comma 6 9 2" xfId="2344" xr:uid="{41B9C662-ED92-4070-A915-B58F9EF58368}"/>
    <cellStyle name="Comma 6 9 2 2" xfId="31084" xr:uid="{940B1D91-21BE-4CE5-8416-705765371105}"/>
    <cellStyle name="Comma 6 9 3" xfId="29291" xr:uid="{F15F22A6-B05D-4492-B13B-135975559217}"/>
    <cellStyle name="Comma 60" xfId="2091" xr:uid="{4ED82269-EDBF-4A13-9302-364F7FCF4B08}"/>
    <cellStyle name="Comma 60 2" xfId="6647" xr:uid="{E0E1B431-6AA0-47B0-96CB-AF9B535DC37E}"/>
    <cellStyle name="Comma 60 2 2" xfId="12359" xr:uid="{A2E5228E-9A4F-4E48-9CBE-5E7271535ACF}"/>
    <cellStyle name="Comma 60 2 2 2" xfId="41037" xr:uid="{75907FAB-2FB6-47B2-A946-11C206A8B386}"/>
    <cellStyle name="Comma 60 2 3" xfId="21212" xr:uid="{40849CE4-0324-4685-B37E-81F97BAB89FA}"/>
    <cellStyle name="Comma 60 2 3 2" xfId="49889" xr:uid="{1C813339-5E95-4BE1-872E-698FD4F74444}"/>
    <cellStyle name="Comma 60 2 4" xfId="35332" xr:uid="{6C18168E-FF76-43FD-9747-FFB03B33DF17}"/>
    <cellStyle name="Comma 60 3" xfId="8064" xr:uid="{A7F96D55-DBFC-4B3F-934B-5F4146EAA394}"/>
    <cellStyle name="Comma 60 3 2" xfId="13776" xr:uid="{CFB4BD38-7AB5-451C-B8FF-7F596E553CD4}"/>
    <cellStyle name="Comma 60 3 2 2" xfId="42454" xr:uid="{A8EA6E00-51F7-4767-893B-C434122C7B6B}"/>
    <cellStyle name="Comma 60 3 3" xfId="22629" xr:uid="{8354B074-BDE2-4E0F-A3A4-AAE7CC430D33}"/>
    <cellStyle name="Comma 60 3 3 2" xfId="51306" xr:uid="{C20E3EEB-CE1F-4FED-BC5B-A6B820A87C04}"/>
    <cellStyle name="Comma 60 3 4" xfId="36749" xr:uid="{F7AF8C0F-336D-457E-8775-031AECC853A2}"/>
    <cellStyle name="Comma 60 4" xfId="9481" xr:uid="{8173F497-F95F-4B21-BAA0-29B89137908C}"/>
    <cellStyle name="Comma 60 4 2" xfId="15193" xr:uid="{A333BA14-132F-44B1-A6A6-0AE9A5FE48B6}"/>
    <cellStyle name="Comma 60 4 2 2" xfId="43871" xr:uid="{FB10D32C-CE32-49BF-B3EE-9DABF0AC4876}"/>
    <cellStyle name="Comma 60 4 3" xfId="24046" xr:uid="{8A3763D6-1680-4C55-9ECA-554776A0133A}"/>
    <cellStyle name="Comma 60 4 3 2" xfId="52723" xr:uid="{4BB4AA44-A1D8-42DC-AFFB-C3EC516EA9D7}"/>
    <cellStyle name="Comma 60 4 4" xfId="38166" xr:uid="{42D8D410-91B1-4DC6-A797-959C33DCCA17}"/>
    <cellStyle name="Comma 60 5" xfId="5296" xr:uid="{19AB113E-9803-44C8-A80E-4C7FE962DA80}"/>
    <cellStyle name="Comma 60 5 2" xfId="16708" xr:uid="{B1DC183C-9B53-4904-A8FF-5136CBB2810F}"/>
    <cellStyle name="Comma 60 5 2 2" xfId="45386" xr:uid="{D21CCECD-F54E-48CB-9781-1CBE9CADD71D}"/>
    <cellStyle name="Comma 60 5 3" xfId="25561" xr:uid="{04D3B4AB-7EB9-48AE-A3AA-30E852921F1D}"/>
    <cellStyle name="Comma 60 5 3 2" xfId="54238" xr:uid="{A2B67335-86E4-4652-9703-5C4976144233}"/>
    <cellStyle name="Comma 60 5 4" xfId="33981" xr:uid="{8E308255-B564-46B3-8600-9488BCC4CF31}"/>
    <cellStyle name="Comma 60 6" xfId="18267" xr:uid="{8052EAB5-F7B5-47BB-AC8D-59B0894158C4}"/>
    <cellStyle name="Comma 60 6 2" xfId="27120" xr:uid="{83FFD5AE-BD37-4BAC-B4D9-4E03F88EF04B}"/>
    <cellStyle name="Comma 60 6 2 2" xfId="55797" xr:uid="{7C2074F4-54C0-47BE-AE58-BE63DF5942FA}"/>
    <cellStyle name="Comma 60 6 3" xfId="46945" xr:uid="{7826797C-5B60-479C-AC17-CD0C66905205}"/>
    <cellStyle name="Comma 60 7" xfId="11008" xr:uid="{17C19C89-DA4D-4D17-8BC9-149030C2B5BF}"/>
    <cellStyle name="Comma 60 7 2" xfId="28713" xr:uid="{7D974FB6-2DB4-48F6-8FFE-2B8902774035}"/>
    <cellStyle name="Comma 60 7 2 2" xfId="57390" xr:uid="{4E3AA793-3605-4CD2-B0CC-0A4D660D098D}"/>
    <cellStyle name="Comma 60 7 3" xfId="39686" xr:uid="{186E9B33-362C-47DD-90F2-F3667241E827}"/>
    <cellStyle name="Comma 60 8" xfId="19861" xr:uid="{BFACB62A-81A3-4AC3-8CB8-CB1D6BE5E6A8}"/>
    <cellStyle name="Comma 60 8 2" xfId="48538" xr:uid="{F1F692AA-C1C9-4185-87B3-BA9A63EB66F1}"/>
    <cellStyle name="Comma 61" xfId="2092" xr:uid="{9F91D88B-8CFF-4E2C-AE1B-53AC0E9576E7}"/>
    <cellStyle name="Comma 61 2" xfId="6669" xr:uid="{47D4B2E0-280F-4132-8DD6-8987E1AC6E75}"/>
    <cellStyle name="Comma 61 2 2" xfId="12381" xr:uid="{54680BD8-68D4-45F5-83BC-229AF369F6FE}"/>
    <cellStyle name="Comma 61 2 2 2" xfId="41059" xr:uid="{16D96FEE-2C67-44E0-AC47-43E5D9CDE475}"/>
    <cellStyle name="Comma 61 2 3" xfId="21234" xr:uid="{634B6474-1E73-47DF-8C73-603009F8DBC6}"/>
    <cellStyle name="Comma 61 2 3 2" xfId="49911" xr:uid="{EF3C8F3F-FE33-4075-98C6-00593C57C53B}"/>
    <cellStyle name="Comma 61 2 4" xfId="35354" xr:uid="{439D76CC-4C9F-4276-9C3D-07CC2D7976DD}"/>
    <cellStyle name="Comma 61 3" xfId="8086" xr:uid="{CD59B6A7-FA29-46C0-933B-2FFF47F39D6E}"/>
    <cellStyle name="Comma 61 3 2" xfId="13798" xr:uid="{38293FFD-6A7C-4828-BAAB-DCF165033AC1}"/>
    <cellStyle name="Comma 61 3 2 2" xfId="42476" xr:uid="{E1D29043-0B69-4B3D-BCF2-ADB314C8D60A}"/>
    <cellStyle name="Comma 61 3 3" xfId="22651" xr:uid="{0207008A-316F-4637-B7D2-DB423751A8DF}"/>
    <cellStyle name="Comma 61 3 3 2" xfId="51328" xr:uid="{779A1513-09E9-467A-A260-43D0312222AD}"/>
    <cellStyle name="Comma 61 3 4" xfId="36771" xr:uid="{D3104959-FE68-49EB-95B4-DCCB6B317EF0}"/>
    <cellStyle name="Comma 61 4" xfId="9503" xr:uid="{C7450727-EA56-46E7-AA17-3763588AD094}"/>
    <cellStyle name="Comma 61 4 2" xfId="15215" xr:uid="{5E162162-F302-4D01-907A-635EA0325ECC}"/>
    <cellStyle name="Comma 61 4 2 2" xfId="43893" xr:uid="{CB6367DF-BA1D-4E09-B574-9EB9A2951794}"/>
    <cellStyle name="Comma 61 4 3" xfId="24068" xr:uid="{B28574DF-EA8E-4CAB-9AAB-A3B2A7CE8E47}"/>
    <cellStyle name="Comma 61 4 3 2" xfId="52745" xr:uid="{57B896AB-2207-4E13-AC89-F6684663D095}"/>
    <cellStyle name="Comma 61 4 4" xfId="38188" xr:uid="{DDA5246D-B68B-4E2E-89D1-A7937DC11B44}"/>
    <cellStyle name="Comma 61 5" xfId="5318" xr:uid="{E51061E5-E96D-4569-90C7-CB56C72B63AB}"/>
    <cellStyle name="Comma 61 5 2" xfId="16730" xr:uid="{DEA98CF4-E914-4EB3-8887-9E58DE833806}"/>
    <cellStyle name="Comma 61 5 2 2" xfId="45408" xr:uid="{4B6C42FC-DEB9-4047-A05C-FEC74121FA10}"/>
    <cellStyle name="Comma 61 5 3" xfId="25583" xr:uid="{CC0D1124-E612-4FD1-A56C-EE9C101FC991}"/>
    <cellStyle name="Comma 61 5 3 2" xfId="54260" xr:uid="{EBE75878-33AF-461C-8CFB-0DE948B93961}"/>
    <cellStyle name="Comma 61 5 4" xfId="34003" xr:uid="{E1F56F8B-240A-4559-9EFA-9BDDC57B185E}"/>
    <cellStyle name="Comma 61 6" xfId="18289" xr:uid="{8067DC73-4F0E-46D5-A85E-C60484239C31}"/>
    <cellStyle name="Comma 61 6 2" xfId="27142" xr:uid="{F0A9515C-096C-4996-BE0D-DD8246068AEA}"/>
    <cellStyle name="Comma 61 6 2 2" xfId="55819" xr:uid="{2B8C53C1-9C22-47B5-858F-CB1A30155CC2}"/>
    <cellStyle name="Comma 61 6 3" xfId="46967" xr:uid="{3E301244-3FDD-446E-8D77-97A995D771F7}"/>
    <cellStyle name="Comma 61 7" xfId="11030" xr:uid="{14412EAE-1F49-49B2-92D6-B46B318BDACE}"/>
    <cellStyle name="Comma 61 7 2" xfId="28735" xr:uid="{136B84B3-684C-4636-9FB4-C850F086F1E0}"/>
    <cellStyle name="Comma 61 7 2 2" xfId="57412" xr:uid="{8F28178E-7533-4355-937F-FC7FFDE83EE6}"/>
    <cellStyle name="Comma 61 7 3" xfId="39708" xr:uid="{989F8CA9-6B97-461C-B060-C3F9ACF74703}"/>
    <cellStyle name="Comma 61 8" xfId="19883" xr:uid="{6FF52851-0A83-47C7-8B70-0A6A10EA1501}"/>
    <cellStyle name="Comma 61 8 2" xfId="48560" xr:uid="{416A99DD-EE6A-4D87-B595-2CA7CBEF26DE}"/>
    <cellStyle name="Comma 62" xfId="2093" xr:uid="{DA066268-8340-4FE6-9AC2-B37F95EC7512}"/>
    <cellStyle name="Comma 62 2" xfId="6691" xr:uid="{300BFEF5-F526-454A-8E5A-6215D43E4571}"/>
    <cellStyle name="Comma 62 2 2" xfId="12403" xr:uid="{D6988C87-5B79-4351-999D-14D6A8B5F6AF}"/>
    <cellStyle name="Comma 62 2 2 2" xfId="41081" xr:uid="{F39D3C98-6EFA-4490-A6F4-E140A347FB01}"/>
    <cellStyle name="Comma 62 2 3" xfId="21256" xr:uid="{9682F8E3-0776-48E9-8ED4-F766FE4B113A}"/>
    <cellStyle name="Comma 62 2 3 2" xfId="49933" xr:uid="{92372A87-1414-4043-ACB7-ECB2422792DA}"/>
    <cellStyle name="Comma 62 2 4" xfId="35376" xr:uid="{960CD1FB-D170-4FC9-8DAD-E7E0E7F4444F}"/>
    <cellStyle name="Comma 62 3" xfId="8108" xr:uid="{E96F0E94-A55C-41E5-A585-C6D607CEE174}"/>
    <cellStyle name="Comma 62 3 2" xfId="13820" xr:uid="{5D7E4135-903B-4D2D-8BB7-3CF2FC567235}"/>
    <cellStyle name="Comma 62 3 2 2" xfId="42498" xr:uid="{90956C88-7A3D-462C-B376-F75D89B3ACA5}"/>
    <cellStyle name="Comma 62 3 3" xfId="22673" xr:uid="{04A2632D-1336-494F-A1A4-578464B7A1EE}"/>
    <cellStyle name="Comma 62 3 3 2" xfId="51350" xr:uid="{BA3E6EAD-64FE-4201-A3B4-B7A689DF38AE}"/>
    <cellStyle name="Comma 62 3 4" xfId="36793" xr:uid="{93C49A84-8689-4525-9538-7384A3F56FC8}"/>
    <cellStyle name="Comma 62 4" xfId="9525" xr:uid="{6EF5701F-2D89-472B-8719-0A32C7C88BCE}"/>
    <cellStyle name="Comma 62 4 2" xfId="15237" xr:uid="{B164666E-8ED4-43A7-A9CA-29F977C347EB}"/>
    <cellStyle name="Comma 62 4 2 2" xfId="43915" xr:uid="{C361548C-9673-4104-AD1F-70C668D653EC}"/>
    <cellStyle name="Comma 62 4 3" xfId="24090" xr:uid="{AD59F61E-CAA6-4A13-B27E-5084B3F0AB7F}"/>
    <cellStyle name="Comma 62 4 3 2" xfId="52767" xr:uid="{8715DEF7-98D8-4E61-BB4D-F31A6F8D2561}"/>
    <cellStyle name="Comma 62 4 4" xfId="38210" xr:uid="{68BF43C4-E3D8-4CFC-ADE5-AD735FF89793}"/>
    <cellStyle name="Comma 62 5" xfId="5340" xr:uid="{39323470-0EDA-4D72-B6DA-D42ED668C9FB}"/>
    <cellStyle name="Comma 62 5 2" xfId="16752" xr:uid="{20FA3660-C7D4-499B-9121-73920A5A7401}"/>
    <cellStyle name="Comma 62 5 2 2" xfId="45430" xr:uid="{BB9A8CCD-8FC1-4295-BAA2-E8765262DC12}"/>
    <cellStyle name="Comma 62 5 3" xfId="25605" xr:uid="{A8207404-2D7F-47FE-8EF1-85359C8D02B7}"/>
    <cellStyle name="Comma 62 5 3 2" xfId="54282" xr:uid="{B1A8DAB4-3773-401D-B43C-06AA52ADB73D}"/>
    <cellStyle name="Comma 62 5 4" xfId="34025" xr:uid="{B329D8FF-2128-4635-99FB-DC4A32F0CC62}"/>
    <cellStyle name="Comma 62 6" xfId="18311" xr:uid="{6DAFEAF8-7206-4A08-AEED-33F43DC5B434}"/>
    <cellStyle name="Comma 62 6 2" xfId="27164" xr:uid="{A17A50A1-B35A-48AB-8631-0E1C2396F0FE}"/>
    <cellStyle name="Comma 62 6 2 2" xfId="55841" xr:uid="{7CCC5F51-6246-4F77-948A-AEE8689E9DB5}"/>
    <cellStyle name="Comma 62 6 3" xfId="46989" xr:uid="{8AF1CE5C-5460-446E-8DFE-086B112E62D9}"/>
    <cellStyle name="Comma 62 7" xfId="11052" xr:uid="{E8323BD5-D566-42BD-A39A-5DE1FC0AAABB}"/>
    <cellStyle name="Comma 62 7 2" xfId="28757" xr:uid="{AE134506-CF11-4B7F-95CC-D344A8A8F7E3}"/>
    <cellStyle name="Comma 62 7 2 2" xfId="57434" xr:uid="{6C6999D8-7B3E-4369-AACD-B7B20392BDCC}"/>
    <cellStyle name="Comma 62 7 3" xfId="39730" xr:uid="{24A16A37-3A46-4F3B-AE13-F321FADB39D4}"/>
    <cellStyle name="Comma 62 8" xfId="19905" xr:uid="{CB5D68C0-592B-4D2D-ACBB-0AE5646B7E4E}"/>
    <cellStyle name="Comma 62 8 2" xfId="48582" xr:uid="{5D5B8215-D428-4194-ABEF-3E28520B41A6}"/>
    <cellStyle name="Comma 63" xfId="2095" xr:uid="{2AE40127-1BD2-4634-8EDB-B9DFB671450F}"/>
    <cellStyle name="Comma 63 2" xfId="3969" xr:uid="{6DCB9946-E4D4-480B-93CD-5631E0D7D09E}"/>
    <cellStyle name="Comma 63 2 2" xfId="6713" xr:uid="{C0F48EAB-A404-4F3E-9FE3-1EDD94082C80}"/>
    <cellStyle name="Comma 63 2 2 2" xfId="35398" xr:uid="{9623D0C6-F8F1-4EAE-B296-46A1043922C7}"/>
    <cellStyle name="Comma 63 2 3" xfId="12425" xr:uid="{22AA37F9-AEC6-47A8-AA83-9F87C0EAE843}"/>
    <cellStyle name="Comma 63 2 3 2" xfId="41103" xr:uid="{06B2065E-D7C9-495B-9C83-E6C2D7A5EBE1}"/>
    <cellStyle name="Comma 63 2 4" xfId="21278" xr:uid="{C6315D76-3711-4B9C-9421-F0FBB6948FBC}"/>
    <cellStyle name="Comma 63 2 4 2" xfId="49955" xr:uid="{F4D3DEAC-B0F5-4721-B21F-7C30157EE9E7}"/>
    <cellStyle name="Comma 63 3" xfId="8130" xr:uid="{BB20F2A7-79B4-42BA-A63F-B13E36B78A4D}"/>
    <cellStyle name="Comma 63 3 2" xfId="13842" xr:uid="{A415ECAF-1726-46BD-926F-45109C153034}"/>
    <cellStyle name="Comma 63 3 2 2" xfId="42520" xr:uid="{9A0904D3-F5E7-4EA6-A8A7-AA052F2F035C}"/>
    <cellStyle name="Comma 63 3 3" xfId="22695" xr:uid="{A09B8003-25A8-4DBC-91C7-AC71949C5D02}"/>
    <cellStyle name="Comma 63 3 3 2" xfId="51372" xr:uid="{7DFF910A-4B2E-42F0-9953-F339F76DE5D3}"/>
    <cellStyle name="Comma 63 3 4" xfId="36815" xr:uid="{6DFF520C-5A51-4A7F-B4ED-9538DB2685BD}"/>
    <cellStyle name="Comma 63 4" xfId="9547" xr:uid="{368C3847-B059-4168-A063-9A686D1C9CA5}"/>
    <cellStyle name="Comma 63 4 2" xfId="15259" xr:uid="{789C856B-100F-4B9A-A2EC-CEF798082A70}"/>
    <cellStyle name="Comma 63 4 2 2" xfId="43937" xr:uid="{6E78BF13-484E-47FD-9D2A-9CD74F75BF45}"/>
    <cellStyle name="Comma 63 4 3" xfId="24112" xr:uid="{0A7071BA-DE30-4B9E-8FC0-B9B283D647C5}"/>
    <cellStyle name="Comma 63 4 3 2" xfId="52789" xr:uid="{CC82057D-861C-45B7-BC21-8FB546A0837D}"/>
    <cellStyle name="Comma 63 4 4" xfId="38232" xr:uid="{619609E7-D281-4328-BECE-69D572A60486}"/>
    <cellStyle name="Comma 63 5" xfId="5362" xr:uid="{54201305-16E4-41C2-A17C-5C105B407406}"/>
    <cellStyle name="Comma 63 5 2" xfId="16774" xr:uid="{B1F223A2-FC76-4DA6-AE6F-E09F7930C4D8}"/>
    <cellStyle name="Comma 63 5 2 2" xfId="45452" xr:uid="{DBF19813-6A8B-4B32-8883-A4CED05BE3E5}"/>
    <cellStyle name="Comma 63 5 3" xfId="25627" xr:uid="{3399B5A0-064B-49AF-AE83-7E8E5EAC02E5}"/>
    <cellStyle name="Comma 63 5 3 2" xfId="54304" xr:uid="{ACF245B1-4382-4410-8D94-36DAA6451034}"/>
    <cellStyle name="Comma 63 5 4" xfId="34047" xr:uid="{64D07C40-DB75-4E98-AFD4-1D7C3A344736}"/>
    <cellStyle name="Comma 63 6" xfId="18333" xr:uid="{F64152F8-84B4-4B04-AC1B-221157B117B1}"/>
    <cellStyle name="Comma 63 6 2" xfId="27186" xr:uid="{E123E83D-48D8-4F36-83DE-95D0991999EA}"/>
    <cellStyle name="Comma 63 6 2 2" xfId="55863" xr:uid="{EAAF1EC1-E18F-4457-B0AB-4A5600EDCF18}"/>
    <cellStyle name="Comma 63 6 3" xfId="47011" xr:uid="{C985BAA6-3557-42F7-8C78-307FA1C1B7A0}"/>
    <cellStyle name="Comma 63 7" xfId="11074" xr:uid="{4AF9A023-2AB8-481C-B797-964D8424C738}"/>
    <cellStyle name="Comma 63 7 2" xfId="28779" xr:uid="{274BFFD2-181A-4437-9247-D1F7967B4EE5}"/>
    <cellStyle name="Comma 63 7 2 2" xfId="57456" xr:uid="{20E78894-3352-48C0-B9DC-2835C5092900}"/>
    <cellStyle name="Comma 63 7 3" xfId="39752" xr:uid="{B69472A3-D78B-4352-AB62-55C1FE977934}"/>
    <cellStyle name="Comma 63 8" xfId="19927" xr:uid="{40D8F59E-125A-42EB-A904-D8A9C9FFE0FB}"/>
    <cellStyle name="Comma 63 8 2" xfId="48604" xr:uid="{CEF3F338-73D8-4338-9CB8-9F69037F742A}"/>
    <cellStyle name="Comma 64" xfId="2101" xr:uid="{E979EF3B-1413-4A12-9621-4D262EA9A1DB}"/>
    <cellStyle name="Comma 64 2" xfId="3975" xr:uid="{B1820D3D-3BC7-41C1-A877-D99F96AF1B76}"/>
    <cellStyle name="Comma 64 2 2" xfId="8152" xr:uid="{460738DF-8F4A-4C7B-B56B-ECA1DCEDDB16}"/>
    <cellStyle name="Comma 64 2 2 2" xfId="36837" xr:uid="{C29D2CA6-C945-4E55-B9A1-BF4D2CF39D38}"/>
    <cellStyle name="Comma 64 2 3" xfId="13864" xr:uid="{4A48B710-5889-4DB4-A9CF-1653BB74F188}"/>
    <cellStyle name="Comma 64 2 3 2" xfId="42542" xr:uid="{097C2517-52FA-465A-B22A-968C8037C2B0}"/>
    <cellStyle name="Comma 64 2 4" xfId="22717" xr:uid="{1AF0C422-09CB-44B0-90AB-0DC55CF33F38}"/>
    <cellStyle name="Comma 64 2 4 2" xfId="51394" xr:uid="{5D96DC5F-3482-4464-9A92-DA072BB7C75F}"/>
    <cellStyle name="Comma 64 3" xfId="9569" xr:uid="{585367E2-A45B-4CA9-A105-7619E4AA2145}"/>
    <cellStyle name="Comma 64 3 2" xfId="15281" xr:uid="{8D6C6239-AD4D-4558-8CC1-042CE0C4D836}"/>
    <cellStyle name="Comma 64 3 2 2" xfId="43959" xr:uid="{2B63C823-DF7C-435F-8DCE-8F248E38B38E}"/>
    <cellStyle name="Comma 64 3 3" xfId="24134" xr:uid="{E55B5B18-D9A3-4448-B50A-7AD2EDD2DD42}"/>
    <cellStyle name="Comma 64 3 3 2" xfId="52811" xr:uid="{6D563483-4B6C-4C74-8086-8BC118E4BFCE}"/>
    <cellStyle name="Comma 64 3 4" xfId="38254" xr:uid="{FBE0873F-A47E-4823-8A4F-7DCCD9A5B952}"/>
    <cellStyle name="Comma 64 4" xfId="6735" xr:uid="{3552F0A3-F98F-4061-B588-5730A3DE3BAF}"/>
    <cellStyle name="Comma 64 4 2" xfId="16796" xr:uid="{0EECDD3A-DC36-499E-A976-0E8D5FE1F857}"/>
    <cellStyle name="Comma 64 4 2 2" xfId="45474" xr:uid="{65E14C73-6DD7-4DD5-ABB5-8E658E0C0A60}"/>
    <cellStyle name="Comma 64 4 3" xfId="25649" xr:uid="{1E72B4E3-31DB-43A5-AAC3-49F3B61B8836}"/>
    <cellStyle name="Comma 64 4 3 2" xfId="54326" xr:uid="{DEC19EE0-3675-4C58-9B1B-A4DE51829B72}"/>
    <cellStyle name="Comma 64 4 4" xfId="35420" xr:uid="{F7F70512-BDB9-4202-99F9-C8ECC2D85778}"/>
    <cellStyle name="Comma 64 5" xfId="18355" xr:uid="{0213CDDC-62DC-4736-B25E-E521DB3E07D7}"/>
    <cellStyle name="Comma 64 5 2" xfId="27208" xr:uid="{8899CD6D-290C-4F6C-9D1E-9D896CDC9637}"/>
    <cellStyle name="Comma 64 5 2 2" xfId="55885" xr:uid="{7A8092F4-E8F5-4DB7-BAA9-1061C4943570}"/>
    <cellStyle name="Comma 64 5 3" xfId="47033" xr:uid="{4CC07CF7-2E57-4E4B-BFD3-A7F3F099FB4A}"/>
    <cellStyle name="Comma 64 6" xfId="12447" xr:uid="{2546FE22-5FC4-4E39-BBFD-95CB855ED204}"/>
    <cellStyle name="Comma 64 6 2" xfId="28801" xr:uid="{663028D2-C9B8-4FF0-ACBA-1C97EBF17ECE}"/>
    <cellStyle name="Comma 64 6 2 2" xfId="57478" xr:uid="{AD1A1FDF-E920-4DC1-AE30-D2636D1F75DE}"/>
    <cellStyle name="Comma 64 6 3" xfId="41125" xr:uid="{9EE1F2C4-C542-40D6-89A4-61FCED1D4C1F}"/>
    <cellStyle name="Comma 64 7" xfId="21300" xr:uid="{F8D68CA7-A77A-4AE9-85B6-2135269D695B}"/>
    <cellStyle name="Comma 64 7 2" xfId="49977" xr:uid="{A2A38F16-9C6F-4CA3-BA1A-CAA232DA2147}"/>
    <cellStyle name="Comma 65" xfId="2108" xr:uid="{93AC6830-6A3A-4121-9747-1EA22F0E03DF}"/>
    <cellStyle name="Comma 65 2" xfId="3982" xr:uid="{5AAAC1D2-8297-4C23-8F84-9F3D38458F72}"/>
    <cellStyle name="Comma 65 2 2" xfId="8174" xr:uid="{AACE770F-E9BE-456D-B1A7-6D8299E81471}"/>
    <cellStyle name="Comma 65 2 2 2" xfId="36859" xr:uid="{9750191F-FE32-462D-BE43-C69E0BAFF4EB}"/>
    <cellStyle name="Comma 65 2 3" xfId="13886" xr:uid="{FA3FFA5F-90F6-4278-9045-C4D8B4E46114}"/>
    <cellStyle name="Comma 65 2 3 2" xfId="42564" xr:uid="{4B673DAC-2F4F-4C37-8718-B97D8C7699D1}"/>
    <cellStyle name="Comma 65 2 4" xfId="22739" xr:uid="{526062FA-E00E-4C57-A448-83DB17AF36A7}"/>
    <cellStyle name="Comma 65 2 4 2" xfId="51416" xr:uid="{0D63053C-DC55-4A7E-BE69-8A9E75C0A0BA}"/>
    <cellStyle name="Comma 65 3" xfId="9591" xr:uid="{F657DFC6-3E98-46CE-8A2A-B8E826FF8E88}"/>
    <cellStyle name="Comma 65 3 2" xfId="15303" xr:uid="{568C5397-878C-4C65-A396-B1C7BFB41F88}"/>
    <cellStyle name="Comma 65 3 2 2" xfId="43981" xr:uid="{FE94D126-5999-45F1-BE37-CA3752B02D02}"/>
    <cellStyle name="Comma 65 3 3" xfId="24156" xr:uid="{E0AB69EB-831C-48D5-8758-96B189FED548}"/>
    <cellStyle name="Comma 65 3 3 2" xfId="52833" xr:uid="{06863603-F8F8-4339-AC20-C2EAFBB92DD5}"/>
    <cellStyle name="Comma 65 3 4" xfId="38276" xr:uid="{5313A26A-E075-4D59-8622-B189B476B109}"/>
    <cellStyle name="Comma 65 4" xfId="6757" xr:uid="{FBF3351C-A464-49A3-B5BB-593752888B64}"/>
    <cellStyle name="Comma 65 4 2" xfId="16818" xr:uid="{7A04209D-519C-4461-B4D0-0C1E7DEF9C15}"/>
    <cellStyle name="Comma 65 4 2 2" xfId="45496" xr:uid="{DB44176C-5E13-418B-B225-6C3041368984}"/>
    <cellStyle name="Comma 65 4 3" xfId="25671" xr:uid="{2481195B-41E7-4A29-9418-2A7EB3BDF3B5}"/>
    <cellStyle name="Comma 65 4 3 2" xfId="54348" xr:uid="{6DFEEDC3-6081-455E-848D-A3FB3258C19D}"/>
    <cellStyle name="Comma 65 4 4" xfId="35442" xr:uid="{89D72AEB-D684-4561-BD48-9B12DAFA2F19}"/>
    <cellStyle name="Comma 65 5" xfId="18377" xr:uid="{49BD2CAE-5F86-4DE1-AB1E-91529357B99A}"/>
    <cellStyle name="Comma 65 5 2" xfId="27230" xr:uid="{14116D8E-3824-4D9C-9448-FF8B13730B0A}"/>
    <cellStyle name="Comma 65 5 2 2" xfId="55907" xr:uid="{8D485FB2-12CC-4396-A89E-7783BC3B76BA}"/>
    <cellStyle name="Comma 65 5 3" xfId="47055" xr:uid="{35E1B2DF-7755-4DB2-A08D-59844F754A9B}"/>
    <cellStyle name="Comma 65 6" xfId="12469" xr:uid="{F1721FE6-407F-44F6-BDC9-330B98DD3BFC}"/>
    <cellStyle name="Comma 65 6 2" xfId="28823" xr:uid="{13B0978A-0674-4C44-BC0E-FA47A9B165B5}"/>
    <cellStyle name="Comma 65 6 2 2" xfId="57500" xr:uid="{37D955C2-6AA8-4BB9-B18E-6C468115ECDE}"/>
    <cellStyle name="Comma 65 6 3" xfId="41147" xr:uid="{190041C2-184B-417B-8AB9-F3374A34D725}"/>
    <cellStyle name="Comma 65 7" xfId="21322" xr:uid="{8D7ABF03-477C-46A4-9242-D2297EE92015}"/>
    <cellStyle name="Comma 65 7 2" xfId="49999" xr:uid="{FB563C54-83AF-451A-8771-5F9D23E89438}"/>
    <cellStyle name="Comma 66" xfId="2094" xr:uid="{97FE4BB6-00C0-4674-95A4-0A2F68B27DD5}"/>
    <cellStyle name="Comma 66 2" xfId="3968" xr:uid="{C794F8DB-C99B-4CDC-8218-565B6C81DD1E}"/>
    <cellStyle name="Comma 66 2 2" xfId="8196" xr:uid="{3A19FBAC-BE24-40CE-96E9-39E8226F9F43}"/>
    <cellStyle name="Comma 66 2 2 2" xfId="36881" xr:uid="{1D77A6E6-55F7-479C-A7C1-7888834F0F8F}"/>
    <cellStyle name="Comma 66 2 3" xfId="13908" xr:uid="{F8932D56-B04B-4DBB-BE63-8D2C6F5F7CC0}"/>
    <cellStyle name="Comma 66 2 3 2" xfId="42586" xr:uid="{65284C23-CBBF-4510-9F8C-E4F9932658D3}"/>
    <cellStyle name="Comma 66 2 4" xfId="22761" xr:uid="{71204474-7081-4592-9AD2-CA2870138E2F}"/>
    <cellStyle name="Comma 66 2 4 2" xfId="51438" xr:uid="{752C1423-F8DA-4642-A7B4-0813945FC275}"/>
    <cellStyle name="Comma 66 3" xfId="9613" xr:uid="{69281058-CD06-4CF1-AA8A-9E431CB2AC5C}"/>
    <cellStyle name="Comma 66 3 2" xfId="15325" xr:uid="{105CB95F-E7E0-459C-BA63-2D1C5CEBB9F3}"/>
    <cellStyle name="Comma 66 3 2 2" xfId="44003" xr:uid="{865B43FE-2B18-4323-800D-703F587D4D79}"/>
    <cellStyle name="Comma 66 3 3" xfId="24178" xr:uid="{0502DA82-5F90-4795-B6B6-EBC60E27DC37}"/>
    <cellStyle name="Comma 66 3 3 2" xfId="52855" xr:uid="{E7A0FF3C-78AA-4F61-BA03-FB95F308E342}"/>
    <cellStyle name="Comma 66 3 4" xfId="38298" xr:uid="{B1AFA712-0C1A-46F7-8BDB-947AF26E2DCA}"/>
    <cellStyle name="Comma 66 4" xfId="6779" xr:uid="{261C16BC-B1A3-4A21-8631-393AD0045379}"/>
    <cellStyle name="Comma 66 4 2" xfId="16840" xr:uid="{C29C13B8-8BF9-4463-8585-72608B1F0062}"/>
    <cellStyle name="Comma 66 4 2 2" xfId="45518" xr:uid="{6624A208-9C7F-49D4-9C07-273DB4E251FF}"/>
    <cellStyle name="Comma 66 4 3" xfId="25693" xr:uid="{6291E96C-3230-4678-B2E2-ABB50BF2D823}"/>
    <cellStyle name="Comma 66 4 3 2" xfId="54370" xr:uid="{27371668-6092-4435-AD20-2455DADABC12}"/>
    <cellStyle name="Comma 66 4 4" xfId="35464" xr:uid="{7E3B58DB-8FCA-404B-AEFF-289CEE697A42}"/>
    <cellStyle name="Comma 66 5" xfId="18399" xr:uid="{85F88551-13CD-488B-8520-38D07D3CF5F3}"/>
    <cellStyle name="Comma 66 5 2" xfId="27252" xr:uid="{6BEBB52B-2F16-41DD-A600-326EB55EBCD4}"/>
    <cellStyle name="Comma 66 5 2 2" xfId="55929" xr:uid="{E00BD20A-C58C-4BB1-911B-84BBEA9B1A0E}"/>
    <cellStyle name="Comma 66 5 3" xfId="47077" xr:uid="{EB4392DC-95E9-4582-A777-6FD94D1B1A1F}"/>
    <cellStyle name="Comma 66 6" xfId="12491" xr:uid="{D9269532-D503-47DF-B8EB-6C2558D2B07A}"/>
    <cellStyle name="Comma 66 6 2" xfId="28845" xr:uid="{BD06BC06-39F1-4A1A-AC42-A48F588C1F3B}"/>
    <cellStyle name="Comma 66 6 2 2" xfId="57522" xr:uid="{384B3BC6-BECD-4808-930E-F8FEBDE74DF6}"/>
    <cellStyle name="Comma 66 6 3" xfId="41169" xr:uid="{8E3F9B27-DA77-4B0F-BEFF-40616CE26490}"/>
    <cellStyle name="Comma 66 7" xfId="21344" xr:uid="{A6AE4F0D-6DBE-4196-A74F-8695AFCED212}"/>
    <cellStyle name="Comma 66 7 2" xfId="50021" xr:uid="{6139D558-9E68-4949-AE9A-CBEB05F36334}"/>
    <cellStyle name="Comma 67" xfId="2107" xr:uid="{2A6D83EE-757E-469D-AE08-A2C6658EAF99}"/>
    <cellStyle name="Comma 67 2" xfId="3981" xr:uid="{10A5B190-90E6-4B5D-94AC-E7646B797EEB}"/>
    <cellStyle name="Comma 67 2 2" xfId="16862" xr:uid="{4FA763D1-329B-4CF2-8468-2475CCF261EC}"/>
    <cellStyle name="Comma 67 2 2 2" xfId="45540" xr:uid="{933D67FF-0299-475E-B930-DDFF91576685}"/>
    <cellStyle name="Comma 67 2 3" xfId="25715" xr:uid="{5B6E8E26-86AD-4259-A64E-20A9E8880112}"/>
    <cellStyle name="Comma 67 2 3 2" xfId="54392" xr:uid="{8EE67EE5-9C48-4921-A09A-96731B53122A}"/>
    <cellStyle name="Comma 67 3" xfId="9635" xr:uid="{69D55BAB-725E-495B-926A-6D8CF186A093}"/>
    <cellStyle name="Comma 67 3 2" xfId="18421" xr:uid="{FCD59353-1204-46A0-AE9C-7AAC75EBC339}"/>
    <cellStyle name="Comma 67 3 2 2" xfId="47099" xr:uid="{C8DF9883-839A-4BDE-8C12-CFA558D02A2D}"/>
    <cellStyle name="Comma 67 3 3" xfId="27274" xr:uid="{58B4147E-7462-4272-A1E0-BF9C5420B17D}"/>
    <cellStyle name="Comma 67 3 3 2" xfId="55951" xr:uid="{5F185C03-601A-4BE5-B768-AD02E14A1E4E}"/>
    <cellStyle name="Comma 67 3 4" xfId="38320" xr:uid="{0714F1FF-0832-473C-A81A-515E2D88C47E}"/>
    <cellStyle name="Comma 67 4" xfId="15347" xr:uid="{5E8EDB22-71C3-45C7-8BBA-4DD14F26DA12}"/>
    <cellStyle name="Comma 67 4 2" xfId="28867" xr:uid="{5B6E839C-B397-487E-BCEB-A164A888DFB9}"/>
    <cellStyle name="Comma 67 4 2 2" xfId="57544" xr:uid="{C5D90BC9-0D1F-40C3-ADB1-AD952033718F}"/>
    <cellStyle name="Comma 67 4 3" xfId="44025" xr:uid="{F775A673-FB41-4EBC-8183-F233C48F9BCE}"/>
    <cellStyle name="Comma 67 5" xfId="24200" xr:uid="{20A91750-5E31-4039-85EB-6E1B991B9094}"/>
    <cellStyle name="Comma 67 5 2" xfId="52877" xr:uid="{6770FC37-0BEF-4AA9-9FE9-1E399685D5FB}"/>
    <cellStyle name="Comma 68" xfId="2098" xr:uid="{E29AC2F5-9FCE-4483-B4B3-06B723B45F1F}"/>
    <cellStyle name="Comma 68 2" xfId="3972" xr:uid="{7EC43F84-8861-491A-BA00-88DBB15AA784}"/>
    <cellStyle name="Comma 68 2 2" xfId="16884" xr:uid="{7C7ABBBB-F4B9-4BE3-8ED5-E4E35BCB2662}"/>
    <cellStyle name="Comma 68 2 2 2" xfId="45562" xr:uid="{68449F7E-3398-4C35-8C2A-5C43745F152F}"/>
    <cellStyle name="Comma 68 2 3" xfId="25737" xr:uid="{F82413D9-E3CE-49BE-951A-6B50271DA04A}"/>
    <cellStyle name="Comma 68 2 3 2" xfId="54414" xr:uid="{DAACEACD-3D38-4787-A912-DEFA6F6DE847}"/>
    <cellStyle name="Comma 68 3" xfId="9657" xr:uid="{250B1768-A3DB-45A2-BB66-D9BE82B465F5}"/>
    <cellStyle name="Comma 68 3 2" xfId="18443" xr:uid="{6B15753B-31F2-4531-A036-1654B7FFD59D}"/>
    <cellStyle name="Comma 68 3 2 2" xfId="47121" xr:uid="{720576F2-684C-4566-82A3-B4A9BA3EC1C3}"/>
    <cellStyle name="Comma 68 3 3" xfId="27296" xr:uid="{8693399E-2FE4-4567-99A2-095B48C3A8A6}"/>
    <cellStyle name="Comma 68 3 3 2" xfId="55973" xr:uid="{2BE28E0D-FE21-41A5-8865-D3D85730B13E}"/>
    <cellStyle name="Comma 68 3 4" xfId="38342" xr:uid="{31ED1835-B31D-41DC-AA80-1C0C560F53A5}"/>
    <cellStyle name="Comma 68 4" xfId="15369" xr:uid="{F9233A13-2B2D-475C-8C58-68CF374CBC6A}"/>
    <cellStyle name="Comma 68 4 2" xfId="28889" xr:uid="{DCDEEE95-2C64-4792-9605-396AA8E3FD76}"/>
    <cellStyle name="Comma 68 4 2 2" xfId="57566" xr:uid="{63012064-B283-47CF-8C75-8884746F0BED}"/>
    <cellStyle name="Comma 68 4 3" xfId="44047" xr:uid="{035F9DDC-7359-4BFE-B725-20420480E0D2}"/>
    <cellStyle name="Comma 68 5" xfId="24222" xr:uid="{A4965E3E-4AA6-473E-9091-5D66AF424891}"/>
    <cellStyle name="Comma 68 5 2" xfId="52899" xr:uid="{73229518-667E-4250-8EB3-740F603E3249}"/>
    <cellStyle name="Comma 69" xfId="2106" xr:uid="{1DE2616A-3BDC-460C-AC53-468E827BB4E0}"/>
    <cellStyle name="Comma 69 2" xfId="3980" xr:uid="{D71B334B-0570-4BD7-91D8-42FBA5D0E5EB}"/>
    <cellStyle name="Comma 69 2 2" xfId="16906" xr:uid="{3CF43C46-B980-4251-B85A-7EEB5AF03DDC}"/>
    <cellStyle name="Comma 69 2 2 2" xfId="45584" xr:uid="{BE36888E-36B7-4FAA-840B-796DE6BFE747}"/>
    <cellStyle name="Comma 69 2 3" xfId="25759" xr:uid="{C3BC3DAC-36C6-4BA8-A7BD-5134A1A9B1A5}"/>
    <cellStyle name="Comma 69 2 3 2" xfId="54436" xr:uid="{0FCC7BCE-7F8E-415C-8BBB-85A06C45FDAD}"/>
    <cellStyle name="Comma 69 3" xfId="9679" xr:uid="{FB511D7E-D8C6-49C3-983B-0B0137623FAE}"/>
    <cellStyle name="Comma 69 3 2" xfId="18465" xr:uid="{D2468EC6-2E66-4F66-A98F-5FB61E63E805}"/>
    <cellStyle name="Comma 69 3 2 2" xfId="47143" xr:uid="{FC88E7FB-6DAA-4A59-A0D2-2E698E4F2A5C}"/>
    <cellStyle name="Comma 69 3 3" xfId="27318" xr:uid="{06873B78-3A9F-4E0E-978A-A3BB2E3AB3A0}"/>
    <cellStyle name="Comma 69 3 3 2" xfId="55995" xr:uid="{EDDE2A8F-BBCD-41E4-8BCA-8DFD5E628115}"/>
    <cellStyle name="Comma 69 3 4" xfId="38364" xr:uid="{7358907C-72CD-427C-A2BF-9ABF5E688339}"/>
    <cellStyle name="Comma 69 4" xfId="15391" xr:uid="{DA90EEA2-4D68-4270-A260-BE1CEFDE5FE4}"/>
    <cellStyle name="Comma 69 4 2" xfId="28911" xr:uid="{37557BC0-177C-4E9C-BE47-1BBDFB34BC04}"/>
    <cellStyle name="Comma 69 4 2 2" xfId="57588" xr:uid="{E15FE9FA-7A75-4054-81B2-199E741B4E3A}"/>
    <cellStyle name="Comma 69 4 3" xfId="44069" xr:uid="{4C893C56-3172-4ADF-977A-F3DB429194F7}"/>
    <cellStyle name="Comma 69 5" xfId="24244" xr:uid="{3833B8E3-08E4-4A18-97EB-94F7DB7A4EA4}"/>
    <cellStyle name="Comma 69 5 2" xfId="52921" xr:uid="{A782DA9F-F557-44B1-A9D7-2106B17B302A}"/>
    <cellStyle name="Comma 7" xfId="61" xr:uid="{6886D974-AB2E-4101-939E-03E144556768}"/>
    <cellStyle name="Comma 7 10" xfId="9725" xr:uid="{D72E3DA6-4582-4621-AC98-5FADD7D25022}"/>
    <cellStyle name="Comma 7 11" xfId="9842" xr:uid="{91AD139F-E0A7-471D-B74F-48762869DD36}"/>
    <cellStyle name="Comma 7 11 2" xfId="38520" xr:uid="{56B984D9-B291-4052-B364-5FFD902539E8}"/>
    <cellStyle name="Comma 7 12" xfId="18695" xr:uid="{FD038DB0-C72D-4C65-90BD-C83D30C62E18}"/>
    <cellStyle name="Comma 7 12 2" xfId="47372" xr:uid="{D122FEA5-C2F0-4530-8C62-F8E37EE845F6}"/>
    <cellStyle name="Comma 7 13" xfId="128" xr:uid="{A823CDDE-9B4C-48EA-AA19-2D93DDB87911}"/>
    <cellStyle name="Comma 7 2" xfId="628" xr:uid="{C1059661-EAC9-48B0-B42A-9538A6DFCC0D}"/>
    <cellStyle name="Comma 7 2 2" xfId="2582" xr:uid="{2E1425A8-8E6D-4404-AE8D-E8153C5EBAEB}"/>
    <cellStyle name="Comma 7 2 2 2" xfId="31322" xr:uid="{85681A11-C6CE-4A9C-9E9B-11B00B5375C6}"/>
    <cellStyle name="Comma 7 2 3" xfId="5481" xr:uid="{39286756-A13B-47EF-806A-2F58FA0C231A}"/>
    <cellStyle name="Comma 7 2 3 2" xfId="34166" xr:uid="{0F09E46F-96D4-4ABF-AF2B-5C3120CF29CE}"/>
    <cellStyle name="Comma 7 2 4" xfId="11193" xr:uid="{0F9642F8-F76F-4543-89C9-F1DEEE3127F2}"/>
    <cellStyle name="Comma 7 2 4 2" xfId="39871" xr:uid="{0CFFB27C-5D7E-41BA-8850-2FA0C1897468}"/>
    <cellStyle name="Comma 7 2 5" xfId="20046" xr:uid="{7D33930D-CA45-49EF-9FB6-01B66A625B2D}"/>
    <cellStyle name="Comma 7 2 5 2" xfId="48723" xr:uid="{654C86B5-69D3-493C-A1DF-F7A90A659D38}"/>
    <cellStyle name="Comma 7 2 6" xfId="29529" xr:uid="{AA8B2872-FE55-4DF4-90B9-5C8F7DCC949E}"/>
    <cellStyle name="Comma 7 3" xfId="769" xr:uid="{C647D3A3-4F9D-4775-842C-C3D9CA67F26D}"/>
    <cellStyle name="Comma 7 3 2" xfId="2723" xr:uid="{D8E0EB4A-C261-4812-BED3-9621D3066CD4}"/>
    <cellStyle name="Comma 7 3 2 2" xfId="31463" xr:uid="{BE75F376-4539-421A-BBC2-0D3D5574508F}"/>
    <cellStyle name="Comma 7 3 3" xfId="6898" xr:uid="{9EDA95B6-66E9-4D62-984A-9A290C2A91C7}"/>
    <cellStyle name="Comma 7 3 3 2" xfId="35583" xr:uid="{CF4E18E3-4BF0-4822-88DC-D07385552988}"/>
    <cellStyle name="Comma 7 3 4" xfId="12610" xr:uid="{18860DA2-9F6E-4D9E-9220-8D2702833244}"/>
    <cellStyle name="Comma 7 3 4 2" xfId="41288" xr:uid="{68D019F7-FBE8-4C1A-99BC-D9DD2491CBBA}"/>
    <cellStyle name="Comma 7 3 5" xfId="21463" xr:uid="{3AF65677-8B89-44E7-8956-AE37C28B55D3}"/>
    <cellStyle name="Comma 7 3 5 2" xfId="50140" xr:uid="{CBF599EC-0EE7-4D7E-A244-CBE56F34E645}"/>
    <cellStyle name="Comma 7 3 6" xfId="29670" xr:uid="{3A209FC2-D944-412A-95E8-96A1ECFCC55B}"/>
    <cellStyle name="Comma 7 4" xfId="1042" xr:uid="{62A2944F-1064-4B0F-9615-616176711A80}"/>
    <cellStyle name="Comma 7 4 2" xfId="2996" xr:uid="{2FCD4DE4-8647-48DF-90E3-5838D6BCDD0A}"/>
    <cellStyle name="Comma 7 4 2 2" xfId="31736" xr:uid="{59B4F670-78F2-4846-BAE2-67C43C5BE7EF}"/>
    <cellStyle name="Comma 7 4 3" xfId="8315" xr:uid="{EDF5B5F8-2508-467D-92D8-E5DE07CE4DCA}"/>
    <cellStyle name="Comma 7 4 3 2" xfId="37000" xr:uid="{0DF7BF50-2AB8-4E68-A963-53511BA74E0F}"/>
    <cellStyle name="Comma 7 4 4" xfId="14027" xr:uid="{D0A7FE0B-E79B-4BEF-9EE2-28F9A48B5669}"/>
    <cellStyle name="Comma 7 4 4 2" xfId="42705" xr:uid="{5B6B8E48-3DBC-4BA4-9DAA-43C30C7B121D}"/>
    <cellStyle name="Comma 7 4 5" xfId="22880" xr:uid="{5CC6F133-0BB4-4AD6-9CB1-BA888901A1ED}"/>
    <cellStyle name="Comma 7 4 5 2" xfId="51557" xr:uid="{6BC744E2-CA47-476B-90FF-9E76D82BC4EB}"/>
    <cellStyle name="Comma 7 4 6" xfId="29943" xr:uid="{3EAF40A0-075E-41B4-9B07-E19D81F14E3C}"/>
    <cellStyle name="Comma 7 5" xfId="1337" xr:uid="{9E4B470D-7A82-43DA-BAE1-ABE9F3522A01}"/>
    <cellStyle name="Comma 7 5 2" xfId="3291" xr:uid="{FE9A14A2-D687-449D-A6EE-2DEB4BD205DC}"/>
    <cellStyle name="Comma 7 5 2 2" xfId="32031" xr:uid="{431BD0AA-EF11-463F-82AB-E5EF3A672B0F}"/>
    <cellStyle name="Comma 7 5 3" xfId="15542" xr:uid="{C909E723-EADC-4FBB-B33D-1C87BB83A207}"/>
    <cellStyle name="Comma 7 5 3 2" xfId="44220" xr:uid="{DC047BBB-4D47-43BC-AFD8-D0F843F9490C}"/>
    <cellStyle name="Comma 7 5 4" xfId="24395" xr:uid="{165F2CF6-31B1-46AE-B873-61F172E2DCD4}"/>
    <cellStyle name="Comma 7 5 4 2" xfId="53072" xr:uid="{93683FB1-11BA-4536-86ED-79170B40D14F}"/>
    <cellStyle name="Comma 7 5 5" xfId="30238" xr:uid="{AFEF2393-A520-45DC-BC86-945FFBB685DC}"/>
    <cellStyle name="Comma 7 6" xfId="1676" xr:uid="{A7E2598D-BCB4-47A8-88C0-BA8CC6B89A94}"/>
    <cellStyle name="Comma 7 6 2" xfId="3630" xr:uid="{4A1610A9-8B84-4455-8F32-C894A43152FC}"/>
    <cellStyle name="Comma 7 6 2 2" xfId="32370" xr:uid="{D91295C9-A7B3-494A-AAD1-EB672F84A99C}"/>
    <cellStyle name="Comma 7 6 3" xfId="17101" xr:uid="{67E30FBC-43F0-4D24-B272-4B6D046CE795}"/>
    <cellStyle name="Comma 7 6 3 2" xfId="45779" xr:uid="{A34D1D7B-2DE5-4087-A20E-91D45F5C4116}"/>
    <cellStyle name="Comma 7 6 4" xfId="25954" xr:uid="{D47C40CC-8780-4718-AAA1-2F8F10791E03}"/>
    <cellStyle name="Comma 7 6 4 2" xfId="54631" xr:uid="{ECEFE461-4089-4FF4-BB0E-2FB7EFCF9C08}"/>
    <cellStyle name="Comma 7 6 5" xfId="30577" xr:uid="{2BDD97C1-E3E1-44A9-97FA-1A7CF645E147}"/>
    <cellStyle name="Comma 7 7" xfId="2001" xr:uid="{0D614FC1-AC31-4486-8C46-A54BE3DEBA59}"/>
    <cellStyle name="Comma 7 7 2" xfId="27547" xr:uid="{E3F063EC-8012-41F4-BF87-6F9AF840DE85}"/>
    <cellStyle name="Comma 7 7 2 2" xfId="56224" xr:uid="{83942C53-2850-48F9-807B-3EDB23972CA0}"/>
    <cellStyle name="Comma 7 8" xfId="509" xr:uid="{472696CA-70B0-4735-8EE8-D84DB2C54070}"/>
    <cellStyle name="Comma 7 8 2" xfId="2463" xr:uid="{5FFFA078-B3EC-4B2B-AD17-A985A318BB0D}"/>
    <cellStyle name="Comma 7 8 2 2" xfId="31203" xr:uid="{C1D64F21-95A1-4E29-8F84-2D41C3C73864}"/>
    <cellStyle name="Comma 7 8 3" xfId="29410" xr:uid="{DD1DB820-D8DC-43C5-BD46-D7FE94D18EC4}"/>
    <cellStyle name="Comma 7 9" xfId="4130" xr:uid="{76AEB054-8FC1-4D40-B052-191BBF21591F}"/>
    <cellStyle name="Comma 7 9 2" xfId="32815" xr:uid="{E20C3600-C198-4D25-B495-F725ACB7898A}"/>
    <cellStyle name="Comma 70" xfId="2097" xr:uid="{56A82FBB-B869-4206-B9FF-C27CBB90BB75}"/>
    <cellStyle name="Comma 70 2" xfId="3971" xr:uid="{2DB7EA70-1247-481C-B2FB-2DE283789E1C}"/>
    <cellStyle name="Comma 70 2 2" xfId="16928" xr:uid="{937BBE8D-F583-4BB9-B76B-434CAD793F54}"/>
    <cellStyle name="Comma 70 2 2 2" xfId="45606" xr:uid="{6122CB03-6E39-4A20-BB37-F5E413B538D9}"/>
    <cellStyle name="Comma 70 2 3" xfId="25781" xr:uid="{4F31B193-BF78-4450-9113-508B54F59672}"/>
    <cellStyle name="Comma 70 2 3 2" xfId="54458" xr:uid="{36CF58AF-3798-4D57-A3C7-A0FDE9B1EFD4}"/>
    <cellStyle name="Comma 70 3" xfId="9701" xr:uid="{91AA1EF4-9D7A-4F4E-9CAF-0A44AE2DFEB9}"/>
    <cellStyle name="Comma 70 3 2" xfId="18487" xr:uid="{E03AD825-C07E-4A3F-86B2-A502E6B46426}"/>
    <cellStyle name="Comma 70 3 2 2" xfId="47165" xr:uid="{A6003A71-50FC-449C-BC4C-E04EEBF4819C}"/>
    <cellStyle name="Comma 70 3 3" xfId="27340" xr:uid="{9BDA1137-8A87-456F-A06A-0CF1F09B5B99}"/>
    <cellStyle name="Comma 70 3 3 2" xfId="56017" xr:uid="{7750CB2F-920F-475A-A85D-A56F155FD53D}"/>
    <cellStyle name="Comma 70 3 4" xfId="38386" xr:uid="{E4CC563B-2538-4BF8-818B-ABE02EFD9900}"/>
    <cellStyle name="Comma 70 4" xfId="15413" xr:uid="{604EE8C3-80CA-461F-B0EC-39F83F1C56FA}"/>
    <cellStyle name="Comma 70 4 2" xfId="28933" xr:uid="{21FD008A-1763-49F4-9FC3-861EF7E8D57C}"/>
    <cellStyle name="Comma 70 4 2 2" xfId="57610" xr:uid="{7DF1AAE5-CF14-40A5-A242-476C3732A284}"/>
    <cellStyle name="Comma 70 4 3" xfId="44091" xr:uid="{17D64E60-6D7C-44CB-8430-36027592FBB1}"/>
    <cellStyle name="Comma 70 5" xfId="24266" xr:uid="{EFD924CF-DD35-4AC4-B8C2-509E18F6CB72}"/>
    <cellStyle name="Comma 70 5 2" xfId="52943" xr:uid="{6577F435-15E8-4C4E-8CD5-1E89CC42B8A9}"/>
    <cellStyle name="Comma 71" xfId="2105" xr:uid="{CBD6913F-ED89-44FC-9A4B-3CAF3210BD7B}"/>
    <cellStyle name="Comma 71 2" xfId="3979" xr:uid="{A690BECE-F4F7-44CA-ADDA-7B67C3161A96}"/>
    <cellStyle name="Comma 71 2 2" xfId="16950" xr:uid="{18F88095-DC79-4960-A118-D702F1BCE4A1}"/>
    <cellStyle name="Comma 71 2 2 2" xfId="45628" xr:uid="{58539F2F-81BA-4DEB-94B3-6905F5DDFB4E}"/>
    <cellStyle name="Comma 71 2 3" xfId="25803" xr:uid="{06EAB810-BCD9-4F49-B44F-33FF05B1CF9E}"/>
    <cellStyle name="Comma 71 2 3 2" xfId="54480" xr:uid="{D89DAF05-FA8F-4F3C-859A-BDD5F2A946E3}"/>
    <cellStyle name="Comma 71 3" xfId="9711" xr:uid="{8976A004-00B3-4454-93E1-C5AFD8D22A0E}"/>
    <cellStyle name="Comma 71 3 2" xfId="18509" xr:uid="{1097F062-46E5-45CF-A908-69B4992E7337}"/>
    <cellStyle name="Comma 71 3 2 2" xfId="47187" xr:uid="{86BACC00-F125-486B-AC10-314B47F155A8}"/>
    <cellStyle name="Comma 71 3 3" xfId="27362" xr:uid="{93F01ABF-80C2-4A70-B37B-08E4FEE8C40F}"/>
    <cellStyle name="Comma 71 3 3 2" xfId="56039" xr:uid="{65E69D52-1398-4E31-97F8-3BD1E30B41AD}"/>
    <cellStyle name="Comma 71 3 4" xfId="38396" xr:uid="{F1A609AE-CB91-449E-B39F-D8E5E17C7E35}"/>
    <cellStyle name="Comma 71 4" xfId="15423" xr:uid="{2C6CDC74-4749-43FA-8199-0C74A808D7F1}"/>
    <cellStyle name="Comma 71 4 2" xfId="28955" xr:uid="{B5FD44E8-CA89-450A-A3CE-A13BDE816772}"/>
    <cellStyle name="Comma 71 4 2 2" xfId="57632" xr:uid="{D66EC0F5-5900-46DD-A932-C9AFB3212EA3}"/>
    <cellStyle name="Comma 71 4 3" xfId="44101" xr:uid="{C7A8F710-2240-40B3-8ABC-1FEB33254D68}"/>
    <cellStyle name="Comma 71 5" xfId="24276" xr:uid="{5B34F070-C867-4D44-AD5C-1EBA0EBEC4CE}"/>
    <cellStyle name="Comma 71 5 2" xfId="52953" xr:uid="{011CD7BB-B4FE-46F7-B3A1-C75DC0A5F26D}"/>
    <cellStyle name="Comma 72" xfId="2102" xr:uid="{FB939A73-B73C-4409-A314-9233A5EAC9C9}"/>
    <cellStyle name="Comma 72 2" xfId="3976" xr:uid="{C82DFF52-0FA7-41EA-B375-61EE5AC542D8}"/>
    <cellStyle name="Comma 72 2 2" xfId="18531" xr:uid="{FBF7E643-8C31-4FD8-8884-91F53F41839D}"/>
    <cellStyle name="Comma 72 2 2 2" xfId="47209" xr:uid="{C48AEF27-1577-491C-8277-B0987492466F}"/>
    <cellStyle name="Comma 72 2 3" xfId="27384" xr:uid="{AB2983B0-5430-439A-A7FF-3959413E7525}"/>
    <cellStyle name="Comma 72 2 3 2" xfId="56061" xr:uid="{40DD4AC0-1D7D-4288-80B5-1269688F17DB}"/>
    <cellStyle name="Comma 72 3" xfId="16972" xr:uid="{C3589C25-9890-4D94-BC21-FCFADBF6B246}"/>
    <cellStyle name="Comma 72 3 2" xfId="28977" xr:uid="{FCCD13F8-6884-41C5-943A-5BEEAFEFF0B0}"/>
    <cellStyle name="Comma 72 3 2 2" xfId="57654" xr:uid="{AED9D561-1937-4414-840A-5C7A79FC7AF6}"/>
    <cellStyle name="Comma 72 3 3" xfId="45650" xr:uid="{81AA66BF-A39E-41A4-91F6-7BB003EA4524}"/>
    <cellStyle name="Comma 72 4" xfId="25825" xr:uid="{C0D8E17E-4E48-4497-AE14-5C0716825581}"/>
    <cellStyle name="Comma 72 4 2" xfId="54502" xr:uid="{E5C5CDB1-79B5-40A8-97C2-F188FA6F655D}"/>
    <cellStyle name="Comma 73" xfId="2109" xr:uid="{900FDF1D-42BD-4CDA-B46E-20AF79992224}"/>
    <cellStyle name="Comma 73 2" xfId="3983" xr:uid="{5427DD17-D38E-475B-9E0D-D46DCED5284E}"/>
    <cellStyle name="Comma 73 2 2" xfId="18553" xr:uid="{A6A2DCE4-D86B-4A9A-9BA1-AD90D312AA83}"/>
    <cellStyle name="Comma 73 2 2 2" xfId="47231" xr:uid="{819D03A4-98CE-490D-A085-B3FBCD2E0EC9}"/>
    <cellStyle name="Comma 73 2 3" xfId="27406" xr:uid="{FC85CC21-35D7-49A6-88CD-ECCB11C658A1}"/>
    <cellStyle name="Comma 73 2 3 2" xfId="56083" xr:uid="{85E22393-AD28-4F93-921B-EB3890DBB16A}"/>
    <cellStyle name="Comma 73 3" xfId="16982" xr:uid="{87BCEA39-769A-4B1F-A9F6-59A52917C48D}"/>
    <cellStyle name="Comma 73 3 2" xfId="28999" xr:uid="{D0FC3160-8019-4688-9F69-6348550F2056}"/>
    <cellStyle name="Comma 73 3 2 2" xfId="57676" xr:uid="{D130382E-8C8D-4707-B222-DE1D4C1E606C}"/>
    <cellStyle name="Comma 73 3 3" xfId="45660" xr:uid="{94205A66-98F3-4346-A220-999DC7D2A708}"/>
    <cellStyle name="Comma 73 4" xfId="25835" xr:uid="{C9E565C2-FF2F-471E-98A5-CCBA470E1D4C}"/>
    <cellStyle name="Comma 73 4 2" xfId="54512" xr:uid="{923D0508-B0F5-4243-A173-9AE0621250C1}"/>
    <cellStyle name="Comma 74" xfId="2110" xr:uid="{15CF6D90-6CD8-4A95-ABC0-CBF32390B389}"/>
    <cellStyle name="Comma 74 2" xfId="3984" xr:uid="{B4525BBF-0416-4675-A1AF-332241655933}"/>
    <cellStyle name="Comma 74 2 2" xfId="29021" xr:uid="{2DFA62AC-F665-4374-823A-28F5FBD28670}"/>
    <cellStyle name="Comma 74 2 2 2" xfId="57698" xr:uid="{7BFE2921-78B1-44A5-AA78-ACAF43324CAD}"/>
    <cellStyle name="Comma 74 3" xfId="18575" xr:uid="{FD3E147B-E36B-44D0-BC1C-88F925A6FD2F}"/>
    <cellStyle name="Comma 74 3 2" xfId="47253" xr:uid="{EC9261FD-8B3E-4F5F-A5C8-1583258E4DD7}"/>
    <cellStyle name="Comma 74 4" xfId="27428" xr:uid="{320F64E2-0B94-472D-A0CC-A04F9B7E2008}"/>
    <cellStyle name="Comma 74 4 2" xfId="56105" xr:uid="{673B9433-9A14-4A18-8C5E-4ECE3388670B}"/>
    <cellStyle name="Comma 75" xfId="2111" xr:uid="{3D477CF5-4DD4-4DC1-B0BB-19BF45B02780}"/>
    <cellStyle name="Comma 75 2" xfId="3985" xr:uid="{68E07F24-9CA6-4A44-8885-6D0B31A7A1F8}"/>
    <cellStyle name="Comma 75 3" xfId="29043" xr:uid="{5A483627-8A97-4466-A1EB-2B7C9D4550DD}"/>
    <cellStyle name="Comma 75 3 2" xfId="57720" xr:uid="{FCB97044-38AA-4CD7-936B-BC1CCB299E6F}"/>
    <cellStyle name="Comma 76" xfId="2112" xr:uid="{993AED24-79CF-4D32-9180-092457D74DB1}"/>
    <cellStyle name="Comma 76 2" xfId="3986" xr:uid="{7676974F-FB2D-46BE-B226-E38D3C668B52}"/>
    <cellStyle name="Comma 76 3" xfId="29053" xr:uid="{D483423C-D261-40CB-B2C2-6EE05C6D21EB}"/>
    <cellStyle name="Comma 76 3 2" xfId="57730" xr:uid="{0CB8DEE4-9BEE-436E-9809-110CABEB48CA}"/>
    <cellStyle name="Comma 77" xfId="2113" xr:uid="{AE3BBA13-4125-4B8D-96BC-69367B91EC56}"/>
    <cellStyle name="Comma 77 2" xfId="3987" xr:uid="{E020E1E8-1CF6-4694-A39C-E3698F807563}"/>
    <cellStyle name="Comma 77 3" xfId="29075" xr:uid="{23F12B77-48DB-4F58-80F4-D773996E4857}"/>
    <cellStyle name="Comma 77 3 2" xfId="57752" xr:uid="{AAEBBCAB-EDB1-4F07-A9BF-D0F466654618}"/>
    <cellStyle name="Comma 78" xfId="2114" xr:uid="{1203767B-E36A-4D71-B2C4-8B5F08612880}"/>
    <cellStyle name="Comma 78 2" xfId="3988" xr:uid="{27D54DB3-ACD8-4581-8512-548BBA76B7B3}"/>
    <cellStyle name="Comma 78 3" xfId="29097" xr:uid="{24D15526-B674-4E26-9926-BC9C8F0A5595}"/>
    <cellStyle name="Comma 78 3 2" xfId="57774" xr:uid="{12CF079C-E1D2-42BE-860F-86DC5C52EC63}"/>
    <cellStyle name="Comma 79" xfId="2115" xr:uid="{0BAF0E3B-EE75-438A-9EA7-7309A9E3F298}"/>
    <cellStyle name="Comma 79 2" xfId="3989" xr:uid="{37A75204-3D95-43A6-B0AC-BA5142985255}"/>
    <cellStyle name="Comma 8" xfId="64" xr:uid="{E758A109-188C-4501-8046-00C4108EB383}"/>
    <cellStyle name="Comma 8 10" xfId="4152" xr:uid="{7F3A141D-0820-4573-A957-D088CE253B14}"/>
    <cellStyle name="Comma 8 10 2" xfId="32837" xr:uid="{78D5717B-FD36-4AE4-8FB3-0D74B0FEF8FF}"/>
    <cellStyle name="Comma 8 11" xfId="9727" xr:uid="{B9AF8815-74E9-41D7-92FA-40EA96EA920E}"/>
    <cellStyle name="Comma 8 12" xfId="9864" xr:uid="{510BA9E4-C0A1-4174-98EB-A7B02AE2C523}"/>
    <cellStyle name="Comma 8 12 2" xfId="38542" xr:uid="{95247502-2555-4766-B366-DA6812C973EB}"/>
    <cellStyle name="Comma 8 13" xfId="18717" xr:uid="{279D6EF8-95EA-445C-8C51-5580ED3E6834}"/>
    <cellStyle name="Comma 8 13 2" xfId="47394" xr:uid="{B60C6C13-A2CF-4C37-8FFA-6F0CD3525D2F}"/>
    <cellStyle name="Comma 8 14" xfId="118" xr:uid="{75830315-FC19-4682-BAFB-51C68A1723D7}"/>
    <cellStyle name="Comma 8 2" xfId="791" xr:uid="{E4F69101-2AEC-446D-94FD-39EE72D0E341}"/>
    <cellStyle name="Comma 8 2 2" xfId="2745" xr:uid="{3D331A9A-B556-4F1C-9D93-21B49A0094C0}"/>
    <cellStyle name="Comma 8 2 2 2" xfId="31485" xr:uid="{E8B6F40D-BD92-426A-9E5F-EA4EFC029BE1}"/>
    <cellStyle name="Comma 8 2 3" xfId="2160" xr:uid="{B8885F6C-C19B-417C-BF77-8D94016B296C}"/>
    <cellStyle name="Comma 8 2 4" xfId="5503" xr:uid="{C33A0984-7473-4450-BAB0-2A948798A74F}"/>
    <cellStyle name="Comma 8 2 4 2" xfId="34188" xr:uid="{78890F72-D6FB-442D-B544-F59AD2B0018C}"/>
    <cellStyle name="Comma 8 2 5" xfId="11215" xr:uid="{24292685-F536-4BA0-B359-0FB6F0FB5C37}"/>
    <cellStyle name="Comma 8 2 5 2" xfId="39893" xr:uid="{58DEB9E5-5B34-4B74-BCD3-861040EB3F93}"/>
    <cellStyle name="Comma 8 2 6" xfId="20068" xr:uid="{7DAB8AEE-1FA5-4082-BFE7-BF56FBAFDBC1}"/>
    <cellStyle name="Comma 8 2 6 2" xfId="48745" xr:uid="{E35CF7D8-60A0-4C71-B7E4-126822F32B87}"/>
    <cellStyle name="Comma 8 2 7" xfId="29692" xr:uid="{38043471-405C-44AA-AF0B-C28AE23B0726}"/>
    <cellStyle name="Comma 8 3" xfId="1064" xr:uid="{B2AFCD34-313D-49A1-97F0-D29BC2E85EC0}"/>
    <cellStyle name="Comma 8 3 2" xfId="3018" xr:uid="{19877960-7856-4D73-9480-DAA90A10C6FC}"/>
    <cellStyle name="Comma 8 3 2 2" xfId="31758" xr:uid="{D720778A-F799-423D-8A08-BC991F6E0CB1}"/>
    <cellStyle name="Comma 8 3 3" xfId="6920" xr:uid="{34168476-01B2-4EBA-A8B4-1BBA42E11C10}"/>
    <cellStyle name="Comma 8 3 3 2" xfId="35605" xr:uid="{ADC33DC9-0FAB-4EF0-BE31-566DAE292A86}"/>
    <cellStyle name="Comma 8 3 4" xfId="12632" xr:uid="{49B614A1-D87A-4DE4-95AA-16C5891441E2}"/>
    <cellStyle name="Comma 8 3 4 2" xfId="41310" xr:uid="{7C10165B-1858-4970-8D59-DC36BC977F38}"/>
    <cellStyle name="Comma 8 3 5" xfId="21485" xr:uid="{015930DC-240F-42CF-99FE-B8EC6B7F6DC3}"/>
    <cellStyle name="Comma 8 3 5 2" xfId="50162" xr:uid="{659BEDE8-70C1-4E53-9992-2DC81B5EC75C}"/>
    <cellStyle name="Comma 8 3 6" xfId="29965" xr:uid="{1927A87B-94FA-41FD-8B24-3860A56FFDBA}"/>
    <cellStyle name="Comma 8 4" xfId="1359" xr:uid="{AE6679A1-CB95-42F8-AAF4-DE7F07405D30}"/>
    <cellStyle name="Comma 8 4 2" xfId="3313" xr:uid="{5B3E4131-732F-4139-A17F-57B16CAF685F}"/>
    <cellStyle name="Comma 8 4 2 2" xfId="32053" xr:uid="{F2AA3681-B219-493B-A80C-ABEAD459D12B}"/>
    <cellStyle name="Comma 8 4 3" xfId="8337" xr:uid="{4AA8090E-1A9A-49DE-BBB6-21BC25C3A5D5}"/>
    <cellStyle name="Comma 8 4 3 2" xfId="37022" xr:uid="{4ED43261-2ABD-4DC1-B2D0-F8680DED3FF9}"/>
    <cellStyle name="Comma 8 4 4" xfId="14049" xr:uid="{ABFB1607-CF01-4100-B7C5-BB241FEF2920}"/>
    <cellStyle name="Comma 8 4 4 2" xfId="42727" xr:uid="{171E0B9C-9580-4428-A8E4-47D297A15258}"/>
    <cellStyle name="Comma 8 4 5" xfId="22902" xr:uid="{59375ACB-2807-4B4A-A605-B3DEFD9EE781}"/>
    <cellStyle name="Comma 8 4 5 2" xfId="51579" xr:uid="{4B419655-A55B-4A5D-B844-92D10E10725B}"/>
    <cellStyle name="Comma 8 4 6" xfId="30260" xr:uid="{DB52D4BB-E081-4404-91C1-EC8DC308FA7E}"/>
    <cellStyle name="Comma 8 5" xfId="1698" xr:uid="{13895C58-AEB0-47EA-BB47-09C928619F81}"/>
    <cellStyle name="Comma 8 5 2" xfId="3652" xr:uid="{2B824576-13C5-4E04-9D13-C81E19C87A00}"/>
    <cellStyle name="Comma 8 5 2 2" xfId="32392" xr:uid="{3128CA7D-EEE1-4306-8242-E93C6A07F7A4}"/>
    <cellStyle name="Comma 8 5 3" xfId="15564" xr:uid="{FE8187B2-FBA9-4EFB-BC8F-B118CAF15252}"/>
    <cellStyle name="Comma 8 5 3 2" xfId="44242" xr:uid="{48E1678B-929B-4A28-BFC1-807757C7778B}"/>
    <cellStyle name="Comma 8 5 4" xfId="24417" xr:uid="{FCE87988-F5B6-4AE9-87C5-9C91DF3B17B1}"/>
    <cellStyle name="Comma 8 5 4 2" xfId="53094" xr:uid="{228E0126-6A68-44F2-B735-2645553BF331}"/>
    <cellStyle name="Comma 8 5 5" xfId="30599" xr:uid="{3682363E-A88E-421B-AAA1-E457EAD5F4FD}"/>
    <cellStyle name="Comma 8 6" xfId="1993" xr:uid="{57B2EE75-C718-421B-9CAC-904415C4BE33}"/>
    <cellStyle name="Comma 8 6 2" xfId="17123" xr:uid="{3ECE29D3-9A33-4CFD-9E96-E0E0B489938F}"/>
    <cellStyle name="Comma 8 6 2 2" xfId="45801" xr:uid="{8668F75A-6E57-4F28-9AF8-761F04CB4AFF}"/>
    <cellStyle name="Comma 8 6 3" xfId="25976" xr:uid="{1FD78D3C-190C-4BE2-8B3C-CCA4BBDB9316}"/>
    <cellStyle name="Comma 8 6 3 2" xfId="54653" xr:uid="{9A48EB33-200F-45DE-BBE8-28339AD4B039}"/>
    <cellStyle name="Comma 8 7" xfId="650" xr:uid="{CB4A03B4-4899-49D1-9A0B-DB14B1FCBFBA}"/>
    <cellStyle name="Comma 8 7 2" xfId="2604" xr:uid="{BB2E2964-35B3-4247-90E3-17DE2CF7A046}"/>
    <cellStyle name="Comma 8 7 2 2" xfId="31344" xr:uid="{DDCAB81C-EF87-48C3-8800-F1D8AE944C70}"/>
    <cellStyle name="Comma 8 7 3" xfId="27569" xr:uid="{0BB190C8-7719-4EDD-A6B3-0ACF6AA322F2}"/>
    <cellStyle name="Comma 8 7 3 2" xfId="56246" xr:uid="{14ACB79E-DF2A-4DD0-8FA9-514BCC297B26}"/>
    <cellStyle name="Comma 8 7 4" xfId="29551" xr:uid="{957561E6-940C-4F97-AA24-117718CA2F2A}"/>
    <cellStyle name="Comma 8 8" xfId="2040" xr:uid="{B18997B0-7651-4717-90AF-D0BD924CACBF}"/>
    <cellStyle name="Comma 8 8 2" xfId="3953" xr:uid="{4A12D2F4-C5C7-45E7-A585-583A50B84C14}"/>
    <cellStyle name="Comma 8 8 2 2" xfId="32683" xr:uid="{AAD57122-6DC5-4316-81E4-99A5EE023078}"/>
    <cellStyle name="Comma 8 8 3" xfId="30890" xr:uid="{6E61A84B-5C7C-4572-A021-E169CAE3F8EA}"/>
    <cellStyle name="Comma 8 9" xfId="2128" xr:uid="{1A50F9C0-697A-4683-B7B1-7D050250B341}"/>
    <cellStyle name="Comma 8 9 2" xfId="30905" xr:uid="{5B4EA0F2-8C53-48E6-9725-FAC7EFC38989}"/>
    <cellStyle name="Comma 80" xfId="2116" xr:uid="{5D4BA8F0-F3CB-4B6E-9D2E-2005024F374D}"/>
    <cellStyle name="Comma 80 2" xfId="3990" xr:uid="{99F91704-E7A6-488B-BC38-96C277E0C556}"/>
    <cellStyle name="Comma 81" xfId="2117" xr:uid="{2719BE74-2F7F-4B6A-91A4-8F927D88CA0F}"/>
    <cellStyle name="Comma 81 2" xfId="3991" xr:uid="{92CE5D59-C751-4732-95F8-A0112A8CB938}"/>
    <cellStyle name="Comma 82" xfId="2118" xr:uid="{D8E24CFF-3F82-442B-85AD-6A1AE513A023}"/>
    <cellStyle name="Comma 82 2" xfId="3992" xr:uid="{CDC79424-5322-4B1C-92C4-0E22AE054F36}"/>
    <cellStyle name="Comma 83" xfId="2121" xr:uid="{47162FC8-3D97-47B1-8405-1DC983070DC9}"/>
    <cellStyle name="Comma 84" xfId="2170" xr:uid="{51B46437-6620-43CB-99F5-53A3A977ADFE}"/>
    <cellStyle name="Comma 85" xfId="2124" xr:uid="{FF38B58A-CD6D-41C3-80AB-CD7223558137}"/>
    <cellStyle name="Comma 86" xfId="2227" xr:uid="{640B9BA4-E670-46BC-8347-5A83F52DA6FA}"/>
    <cellStyle name="Comma 87" xfId="3997" xr:uid="{75C494A2-228E-403E-A158-65BC083A4CD8}"/>
    <cellStyle name="Comma 88" xfId="4001" xr:uid="{7F76C5E2-F45C-4D1E-9282-81D7FB254D56}"/>
    <cellStyle name="Comma 89" xfId="4011" xr:uid="{775E93C8-1A50-4ACE-B1BA-A4CD905FE18D}"/>
    <cellStyle name="Comma 9" xfId="119" xr:uid="{8EF4DE3E-FDE9-4940-9D24-4BB2B3CEAB45}"/>
    <cellStyle name="Comma 9 10" xfId="9886" xr:uid="{65BFF2CC-DAAD-4FA4-AB9A-3903871D13DE}"/>
    <cellStyle name="Comma 9 10 2" xfId="38564" xr:uid="{41FD32B1-8FED-4F26-A9B7-E0D976D58F71}"/>
    <cellStyle name="Comma 9 11" xfId="18739" xr:uid="{B755E5BD-E192-4192-8C42-DAD5724831F4}"/>
    <cellStyle name="Comma 9 11 2" xfId="47416" xr:uid="{8E52A127-C1FA-4AE1-AAFD-F492E8F6406D}"/>
    <cellStyle name="Comma 9 2" xfId="1086" xr:uid="{DE7A0389-C0A8-4272-B5AA-C3C2421FC309}"/>
    <cellStyle name="Comma 9 2 2" xfId="3040" xr:uid="{E6A04CE2-0784-4946-A54D-9E28CF8CF15C}"/>
    <cellStyle name="Comma 9 2 2 2" xfId="31780" xr:uid="{47551408-987A-4FA0-B8D1-DC1F4F77F566}"/>
    <cellStyle name="Comma 9 2 3" xfId="2161" xr:uid="{9FE5B9F2-407B-4FA2-AC9E-9954799FEBFB}"/>
    <cellStyle name="Comma 9 2 4" xfId="5525" xr:uid="{3D0D07C7-E9F4-43EC-B0AF-D4F20F21C33B}"/>
    <cellStyle name="Comma 9 2 4 2" xfId="34210" xr:uid="{68740056-A0FD-442F-8890-7076F4DD9A3C}"/>
    <cellStyle name="Comma 9 2 5" xfId="11237" xr:uid="{917B0016-9350-4812-B632-A5D3C33A34B9}"/>
    <cellStyle name="Comma 9 2 5 2" xfId="39915" xr:uid="{6128D676-207A-4D1A-8752-FA3F74F561BB}"/>
    <cellStyle name="Comma 9 2 6" xfId="20090" xr:uid="{DF3ABF30-86E3-4A2B-9E2C-9192F9CF3B1E}"/>
    <cellStyle name="Comma 9 2 6 2" xfId="48767" xr:uid="{3A6F2528-9336-4B89-A800-B7C848DAC619}"/>
    <cellStyle name="Comma 9 2 7" xfId="29987" xr:uid="{B2E1FD02-37AE-466D-BE49-9D87DE467F33}"/>
    <cellStyle name="Comma 9 3" xfId="1381" xr:uid="{72C999D8-A26D-4A79-A7D8-C46B085791FF}"/>
    <cellStyle name="Comma 9 3 2" xfId="3335" xr:uid="{A26F6EAE-0866-4D2D-B057-82FCC6FA400D}"/>
    <cellStyle name="Comma 9 3 2 2" xfId="32075" xr:uid="{CE2D9763-AA70-4B01-85E8-46596DE7F3BA}"/>
    <cellStyle name="Comma 9 3 3" xfId="6942" xr:uid="{A1355888-41C8-495C-A8D6-1799F72D8962}"/>
    <cellStyle name="Comma 9 3 3 2" xfId="35627" xr:uid="{71FA0426-C206-44D8-BB40-0A55F212499C}"/>
    <cellStyle name="Comma 9 3 4" xfId="12654" xr:uid="{8216F788-EDB6-4D87-8ACE-A93701A52514}"/>
    <cellStyle name="Comma 9 3 4 2" xfId="41332" xr:uid="{15DE200B-170D-42C7-BFD5-2A58D35E1C32}"/>
    <cellStyle name="Comma 9 3 5" xfId="21507" xr:uid="{DFDADE74-D5D7-42B8-B659-80C5BB18800C}"/>
    <cellStyle name="Comma 9 3 5 2" xfId="50184" xr:uid="{5B6E0499-5F67-4713-BFDA-E10B278DD723}"/>
    <cellStyle name="Comma 9 3 6" xfId="30282" xr:uid="{C3B86BA3-A10D-4DFE-90FF-476231D51AB7}"/>
    <cellStyle name="Comma 9 4" xfId="1720" xr:uid="{ECA83E99-E044-47D3-904F-D66834EDC9C5}"/>
    <cellStyle name="Comma 9 4 2" xfId="3674" xr:uid="{6BEA0014-223C-4517-8EC0-46292A8FC426}"/>
    <cellStyle name="Comma 9 4 2 2" xfId="32414" xr:uid="{4627FC6A-E66E-4140-B037-EA1605104125}"/>
    <cellStyle name="Comma 9 4 3" xfId="8359" xr:uid="{00E33C8D-FFC2-469D-BB2B-B051D39781B9}"/>
    <cellStyle name="Comma 9 4 3 2" xfId="37044" xr:uid="{09CDE537-00DA-4AF3-9E0B-C86C77E320C2}"/>
    <cellStyle name="Comma 9 4 4" xfId="14071" xr:uid="{6B1810A3-3008-4B50-89DA-FA74D1F1C1FC}"/>
    <cellStyle name="Comma 9 4 4 2" xfId="42749" xr:uid="{391E2EFA-FA24-4480-AF2A-8B783C5C6CB2}"/>
    <cellStyle name="Comma 9 4 5" xfId="22924" xr:uid="{FD5435FD-3D25-48A4-ABB9-ECCABAE505DD}"/>
    <cellStyle name="Comma 9 4 5 2" xfId="51601" xr:uid="{2D6BFFB3-63A3-45D5-B482-E34ED9915661}"/>
    <cellStyle name="Comma 9 4 6" xfId="30621" xr:uid="{11ED6AB2-752D-4629-8D4B-DFBA2B6CEDB6}"/>
    <cellStyle name="Comma 9 5" xfId="1994" xr:uid="{C17AD14B-C05F-4098-AA0C-8E3DA46EA35E}"/>
    <cellStyle name="Comma 9 5 2" xfId="15586" xr:uid="{1771FDFE-744D-4C2F-AD76-2C1FD54F098F}"/>
    <cellStyle name="Comma 9 5 2 2" xfId="44264" xr:uid="{F37C9EB9-0E7A-402D-A0E6-F11893A88CF1}"/>
    <cellStyle name="Comma 9 5 3" xfId="24439" xr:uid="{18A3CD18-6021-4222-87E2-C7BFAC020A9C}"/>
    <cellStyle name="Comma 9 5 3 2" xfId="53116" xr:uid="{ED77DEDB-79A5-49AC-B46D-9ECE99AC6A74}"/>
    <cellStyle name="Comma 9 6" xfId="813" xr:uid="{7EA9862A-7E1F-4C9F-AE21-2C9EA21DD8DE}"/>
    <cellStyle name="Comma 9 6 2" xfId="2767" xr:uid="{51B917B6-41C4-48F3-9BD5-5A6081EA7C5D}"/>
    <cellStyle name="Comma 9 6 2 2" xfId="31507" xr:uid="{E5A20E7C-0075-40FE-8B8B-0BCB59D1F71B}"/>
    <cellStyle name="Comma 9 6 3" xfId="17145" xr:uid="{79C18AEC-CC3E-41EE-8DCE-759D8A24918D}"/>
    <cellStyle name="Comma 9 6 3 2" xfId="45823" xr:uid="{E5CFBA53-AAAB-4BCB-8E0F-4DE38C3A9ED8}"/>
    <cellStyle name="Comma 9 6 4" xfId="25998" xr:uid="{2DF6581B-9FDC-44A9-93F5-F6FD655D02C9}"/>
    <cellStyle name="Comma 9 6 4 2" xfId="54675" xr:uid="{1DFA893F-3CFA-4975-A90F-8C8006226939}"/>
    <cellStyle name="Comma 9 6 5" xfId="29714" xr:uid="{6A5D2F71-D9CD-4413-BE81-CA647E836F64}"/>
    <cellStyle name="Comma 9 7" xfId="2049" xr:uid="{985EB0B2-9E88-4505-BD20-5C65C01BDBD2}"/>
    <cellStyle name="Comma 9 7 2" xfId="3958" xr:uid="{02968977-C810-4B6C-9B0D-C31A0C13AD4C}"/>
    <cellStyle name="Comma 9 7 2 2" xfId="32688" xr:uid="{F4F5ED52-99CA-40B4-8347-3CB8E248BC16}"/>
    <cellStyle name="Comma 9 7 3" xfId="27591" xr:uid="{C3D26131-0639-4170-8A2F-00D19C5A4875}"/>
    <cellStyle name="Comma 9 7 3 2" xfId="56268" xr:uid="{A8B84FD9-F5E6-48AC-8133-75FE47DA2266}"/>
    <cellStyle name="Comma 9 7 4" xfId="30895" xr:uid="{7F85A763-E3E3-430F-A23E-C2DF7D26B38C}"/>
    <cellStyle name="Comma 9 8" xfId="2133" xr:uid="{9E975D46-A25E-478F-8425-A1F01C41A9A1}"/>
    <cellStyle name="Comma 9 8 2" xfId="30910" xr:uid="{1075E0F0-5103-4598-BB73-E5160D8D3D32}"/>
    <cellStyle name="Comma 9 9" xfId="4174" xr:uid="{A7B42C23-BB07-4C34-B706-C410DF20FB60}"/>
    <cellStyle name="Comma 9 9 2" xfId="32859" xr:uid="{AFF9B8C0-BB24-4E3D-A484-FA75E8836E0F}"/>
    <cellStyle name="Comma 90" xfId="4017" xr:uid="{BED9077F-4780-4D6B-890E-3E1C7E1BA0B7}"/>
    <cellStyle name="Comma 91" xfId="4018" xr:uid="{F83877A2-1602-4442-97D1-9F2210665289}"/>
    <cellStyle name="Comma 92" xfId="9721" xr:uid="{8646504F-F4F5-4DCC-962C-110BF218B127}"/>
    <cellStyle name="Comma 93" xfId="9730" xr:uid="{2237D8B4-AF46-48E0-9718-F9F8EA0E4FD9}"/>
    <cellStyle name="Comma 94" xfId="18583" xr:uid="{AB72F2B2-918E-436C-9C6E-0E23D386B8CE}"/>
    <cellStyle name="Comma 95" xfId="57786" xr:uid="{26471A62-7B9D-40E2-A965-00BE5D380D3A}"/>
    <cellStyle name="Comma 95 2" xfId="57823" xr:uid="{44803211-DDE8-4FDC-8FE5-B1180560D871}"/>
    <cellStyle name="Comma 95 3" xfId="57825" xr:uid="{E894B8D3-EA28-46D5-B934-60ED9317F36E}"/>
    <cellStyle name="Comma 95 4" xfId="57827" xr:uid="{D726087C-7453-4B49-AB81-FE39A327FCB5}"/>
    <cellStyle name="Comma 95 5" xfId="57829" xr:uid="{555BACE0-556B-47B5-BE99-B97B4B39B121}"/>
    <cellStyle name="Comma 95 6" xfId="57831" xr:uid="{4A4CEB6E-EB4A-44E0-8CD6-0BD9E5A4424F}"/>
    <cellStyle name="Comma 95 7" xfId="57833" xr:uid="{EF6B60CB-043C-4545-9E2F-45950F4D790C}"/>
    <cellStyle name="Comma 95 8" xfId="57835" xr:uid="{13C7A25A-C435-44EF-B531-EE3150E37808}"/>
    <cellStyle name="Comma 96" xfId="57811" xr:uid="{015AF13C-683F-4F00-8D16-C1716F85DE9A}"/>
    <cellStyle name="Comma 97" xfId="57815" xr:uid="{58F0FFEB-3E30-452C-A8CB-2FE40C2B4A30}"/>
    <cellStyle name="Comma 98" xfId="57819" xr:uid="{3BE92774-7362-4C59-8963-2B0898207CB1}"/>
    <cellStyle name="Comma 99" xfId="57837" xr:uid="{28833F5B-5D45-4023-B90B-C9D31278759C}"/>
    <cellStyle name="Comma 99 2" xfId="57840" xr:uid="{C4A52935-DE9A-406E-A3DD-0A0E9B41E928}"/>
    <cellStyle name="Comma 99 3" xfId="57844" xr:uid="{6BDEF6E6-E4E7-4B96-A6F6-67A8858F14FB}"/>
    <cellStyle name="Currency 2" xfId="57864" xr:uid="{B9C13605-CC38-40F1-B941-967AB2572F12}"/>
    <cellStyle name="Currency 3" xfId="57875" xr:uid="{9F046107-86D1-44CC-98BD-D5B7BF3E3341}"/>
    <cellStyle name="Currency 4" xfId="57883" xr:uid="{014B6E7A-61F3-41FA-9BAB-F69E2150A262}"/>
    <cellStyle name="Default-a53a376" xfId="53" xr:uid="{ED0CDA34-1ABB-466A-A0A0-F405F8311D6B}"/>
    <cellStyle name="Default-a800191" xfId="52" xr:uid="{5B656243-A1DA-42A8-B71E-186B7C973DB5}"/>
    <cellStyle name="Default-a8a4530" xfId="36" xr:uid="{ABDEEEC0-A038-4435-93D4-5D37F03413CB}"/>
    <cellStyle name="Default-a8a4530 2" xfId="41" xr:uid="{98385CB0-872C-4336-9AEF-6352FEA9D218}"/>
    <cellStyle name="Default-a8a4530 3" xfId="47" xr:uid="{46FFB4A6-9C1C-4A0B-9724-94E24D8B6A53}"/>
    <cellStyle name="Explanatory Text 2" xfId="38" xr:uid="{30112769-D6BC-4FF7-88A2-57F6BA9DA639}"/>
    <cellStyle name="Explanatory Text 2 2" xfId="173" xr:uid="{C96B090C-B015-4E16-AEFE-2D18AA09380F}"/>
    <cellStyle name="Explanatory Text 3" xfId="54" xr:uid="{97892082-28D7-4634-846D-5938A4CA6974}"/>
    <cellStyle name="Explanatory Text 4" xfId="70" xr:uid="{2CCB283C-C2AE-4E8B-82DD-A4F7CA4A41BF}"/>
    <cellStyle name="Good 2" xfId="163" xr:uid="{DBAF2044-453B-4775-ACB5-0A39BBD78425}"/>
    <cellStyle name="Good 3" xfId="67" xr:uid="{FAAB8AAD-214E-478A-BCCC-2E2503FA3683}"/>
    <cellStyle name="Heading" xfId="42" xr:uid="{021F766D-124D-48D2-8AE9-57927E936B39}"/>
    <cellStyle name="Heading 1" xfId="11" builtinId="16" customBuiltin="1"/>
    <cellStyle name="Heading 1 2" xfId="159" xr:uid="{6D7CD820-3A16-425F-A221-144AD8AF1FBA}"/>
    <cellStyle name="Heading 2" xfId="12" builtinId="17" customBuiltin="1"/>
    <cellStyle name="Heading 2 2" xfId="160" xr:uid="{07BE6FC1-2095-41C9-B587-4CA08E03F950}"/>
    <cellStyle name="Heading 3" xfId="13" builtinId="18" customBuiltin="1"/>
    <cellStyle name="Heading 3 2" xfId="161" xr:uid="{0648BE48-1A12-4D1F-974C-2975B1B7E6CB}"/>
    <cellStyle name="Heading 4 2" xfId="162" xr:uid="{47825908-0DB2-4FA4-89EC-7349E1D3ECBE}"/>
    <cellStyle name="Heading 4 3" xfId="66" xr:uid="{C4392AA4-4DFB-42F0-A474-08D70ABDDE54}"/>
    <cellStyle name="Heading 5" xfId="48" xr:uid="{CD82FF7D-CC0E-401A-9168-ABA3528ABCEB}"/>
    <cellStyle name="Heading1" xfId="43" xr:uid="{9A128147-9C35-422C-B8C4-D85B745957A1}"/>
    <cellStyle name="Heading1 2" xfId="49" xr:uid="{587B07DF-55A4-4DD4-A409-BCDC5ECB7887}"/>
    <cellStyle name="Hyperlink 2" xfId="35" xr:uid="{14A01854-C9F2-4661-B27F-6F6ECD2B768E}"/>
    <cellStyle name="Input" xfId="14" builtinId="20" customBuiltin="1"/>
    <cellStyle name="Input 2" xfId="166" xr:uid="{607612DB-750A-4B71-9ECE-7FA4305EE214}"/>
    <cellStyle name="Linked Cell" xfId="17" builtinId="24" customBuiltin="1"/>
    <cellStyle name="Linked Cell 2" xfId="169" xr:uid="{4DDB7994-EA5B-4640-8E73-DEAB91C7DA4A}"/>
    <cellStyle name="Neutral 2" xfId="165" xr:uid="{38D5AA14-ED22-4C8B-8EBF-3E03A5BA30D9}"/>
    <cellStyle name="Neutral 3" xfId="148" xr:uid="{D2AE2D2F-C7FD-489D-8BD2-979FCF8B9011}"/>
    <cellStyle name="Neutral 3 2" xfId="260" xr:uid="{142C349B-D42C-404C-A907-6DD7C61ABE1A}"/>
    <cellStyle name="Neutral 4" xfId="132" xr:uid="{66B187E6-B3A6-4C18-81E1-CCAB871AEB4E}"/>
    <cellStyle name="Normal" xfId="0" builtinId="0"/>
    <cellStyle name="Normal 10" xfId="59" xr:uid="{428418A5-0FEA-494B-B278-F982B01D756F}"/>
    <cellStyle name="Normal 10 10" xfId="29537" xr:uid="{F6E2E293-89A0-4FC3-BCBC-7C73640B0333}"/>
    <cellStyle name="Normal 10 11" xfId="636" xr:uid="{71C6C95C-88DD-42AB-BB82-617500E890D1}"/>
    <cellStyle name="Normal 10 2" xfId="777" xr:uid="{A32B10B4-0759-4B58-97A9-EDE965E2A12A}"/>
    <cellStyle name="Normal 10 2 2" xfId="2731" xr:uid="{C0744407-9D40-42B3-B257-29AEE7AE6346}"/>
    <cellStyle name="Normal 10 2 2 17 2" xfId="9726" xr:uid="{19F44F3A-096C-4298-B343-BF8E4A9AF8C5}"/>
    <cellStyle name="Normal 10 2 2 2" xfId="31471" xr:uid="{C9A2899C-3D67-427E-B2E9-3C3BEBED85A5}"/>
    <cellStyle name="Normal 10 2 3" xfId="5489" xr:uid="{BFB14FE1-3371-4501-8084-25D37F934BDE}"/>
    <cellStyle name="Normal 10 2 3 2" xfId="34174" xr:uid="{422321DB-3B4D-4273-8661-BD641419781A}"/>
    <cellStyle name="Normal 10 2 4" xfId="11201" xr:uid="{11EAEB79-1DE3-4AC9-A9B4-F3B7E9FE9F4A}"/>
    <cellStyle name="Normal 10 2 4 2" xfId="39879" xr:uid="{5B3ADE6C-F140-4A05-B0B7-C2B1CA194A8D}"/>
    <cellStyle name="Normal 10 2 5" xfId="20054" xr:uid="{0DEA0157-2AC0-434A-85AE-FD4D8B66D116}"/>
    <cellStyle name="Normal 10 2 5 2" xfId="48731" xr:uid="{CF4ED52F-43B5-442E-B584-29168BAC6A8E}"/>
    <cellStyle name="Normal 10 2 6" xfId="29678" xr:uid="{D3F3F75F-92F4-46E4-816C-8C978636B3B0}"/>
    <cellStyle name="Normal 10 3" xfId="1050" xr:uid="{56C39DA9-1561-475E-97E7-CFF4A475B6E2}"/>
    <cellStyle name="Normal 10 3 2" xfId="3004" xr:uid="{F04AFD19-228B-4F26-B4F5-82007489B7BB}"/>
    <cellStyle name="Normal 10 3 2 2" xfId="31744" xr:uid="{CAC03D99-BFBA-415E-ACDC-BB2EBC67D9C8}"/>
    <cellStyle name="Normal 10 3 3" xfId="6906" xr:uid="{E5A19D60-FDD4-4CDB-8B4D-2572EF4206A6}"/>
    <cellStyle name="Normal 10 3 3 2" xfId="35591" xr:uid="{1F686E42-20BB-4BC2-8486-AA178B4DE7EE}"/>
    <cellStyle name="Normal 10 3 4" xfId="12618" xr:uid="{A74175DF-32B4-41B3-B992-B6E092E35F88}"/>
    <cellStyle name="Normal 10 3 4 2" xfId="41296" xr:uid="{EE3C1FB3-DE82-4FE4-B2DD-D492B5F94268}"/>
    <cellStyle name="Normal 10 3 5" xfId="21471" xr:uid="{941748F0-EA76-48B5-8BDD-D87B09E265D3}"/>
    <cellStyle name="Normal 10 3 5 2" xfId="50148" xr:uid="{A232C8E3-EB92-4D9A-96FA-AB6AEEA97844}"/>
    <cellStyle name="Normal 10 3 6" xfId="29951" xr:uid="{EAAED577-91F2-4641-B5A5-4F14511D8284}"/>
    <cellStyle name="Normal 10 4" xfId="1345" xr:uid="{E18849A8-4B93-4C58-965E-54DDB0280FEB}"/>
    <cellStyle name="Normal 10 4 2" xfId="3299" xr:uid="{AB2EEF67-3B73-49E2-81E0-1131B654A866}"/>
    <cellStyle name="Normal 10 4 2 2" xfId="32039" xr:uid="{5635BDE8-8180-433F-82BD-21F0389823B5}"/>
    <cellStyle name="Normal 10 4 3" xfId="8323" xr:uid="{0EFB3DD1-D74D-4C8B-88F1-6F438F8C99AA}"/>
    <cellStyle name="Normal 10 4 3 2" xfId="37008" xr:uid="{AF67203D-0CD0-4BA5-A354-9E8FF9004D8F}"/>
    <cellStyle name="Normal 10 4 4" xfId="14035" xr:uid="{57586F6E-A4D5-4E4E-BE47-7D1943780B4F}"/>
    <cellStyle name="Normal 10 4 4 2" xfId="42713" xr:uid="{C0D7E1B8-F199-41C7-9722-913257EE21AA}"/>
    <cellStyle name="Normal 10 4 5" xfId="22888" xr:uid="{8D0E69B4-9AB5-476A-BAA0-3E9E632AD9FC}"/>
    <cellStyle name="Normal 10 4 5 2" xfId="51565" xr:uid="{48C34414-B5B8-406A-AA44-E47119E144E1}"/>
    <cellStyle name="Normal 10 4 6" xfId="30246" xr:uid="{892E4B7A-AA2E-4232-9949-A610649E2C4E}"/>
    <cellStyle name="Normal 10 5" xfId="1684" xr:uid="{28C06C03-DA23-4278-B2F3-F806A9116F07}"/>
    <cellStyle name="Normal 10 5 2" xfId="3638" xr:uid="{9ED9CE51-9CB6-4F66-865F-3025B6782DE4}"/>
    <cellStyle name="Normal 10 5 2 2" xfId="32378" xr:uid="{162144AD-B78C-4175-8B8B-534FC8524C7A}"/>
    <cellStyle name="Normal 10 5 3" xfId="15550" xr:uid="{1110AA2D-83EB-4ECC-91D6-F311A956C5D8}"/>
    <cellStyle name="Normal 10 5 3 2" xfId="44228" xr:uid="{4854AE9C-00A2-4E6E-8690-72796C2B7DC2}"/>
    <cellStyle name="Normal 10 5 4" xfId="24403" xr:uid="{E401BF7F-CD06-48E4-BBF2-FC1232CAC7CC}"/>
    <cellStyle name="Normal 10 5 4 2" xfId="53080" xr:uid="{EA098E07-5618-46D7-BF2C-BA5F907A5C9D}"/>
    <cellStyle name="Normal 10 5 5" xfId="30585" xr:uid="{F3360BA4-270E-4ACB-8193-562897659E5D}"/>
    <cellStyle name="Normal 10 6" xfId="2590" xr:uid="{67423004-E31B-4292-A3A4-13442A544416}"/>
    <cellStyle name="Normal 10 6 2" xfId="17109" xr:uid="{97B1FB42-1BF1-4831-AAC4-1BBF97712EDC}"/>
    <cellStyle name="Normal 10 6 2 2" xfId="45787" xr:uid="{32EE9F63-5EF1-4CC6-B7D9-E7A150D442EB}"/>
    <cellStyle name="Normal 10 6 3" xfId="25962" xr:uid="{E8FC6356-28A8-4B9E-8458-057AF7912252}"/>
    <cellStyle name="Normal 10 6 3 2" xfId="54639" xr:uid="{CEF0214B-67DA-449F-BB40-D61A418786ED}"/>
    <cellStyle name="Normal 10 6 4" xfId="31330" xr:uid="{DF3D57D7-864D-4495-B414-41D77E66B5A7}"/>
    <cellStyle name="Normal 10 7" xfId="4138" xr:uid="{E703C06D-73EC-4730-91DB-BC6956FD0DAA}"/>
    <cellStyle name="Normal 10 7 2" xfId="27555" xr:uid="{6395BB5E-47D4-4A6B-8A98-EEE326FB3146}"/>
    <cellStyle name="Normal 10 7 2 2" xfId="56232" xr:uid="{2BFE4590-F85C-405A-B01D-36DC34B1AE28}"/>
    <cellStyle name="Normal 10 7 3" xfId="32823" xr:uid="{D3A6E991-F66F-4A5C-BC58-2862BC673D36}"/>
    <cellStyle name="Normal 10 8" xfId="9850" xr:uid="{22FA21E3-6200-4467-A5A5-826141A9807E}"/>
    <cellStyle name="Normal 10 8 2" xfId="38528" xr:uid="{E7563272-C688-4E5B-94B5-1ECBD8AF5985}"/>
    <cellStyle name="Normal 10 9" xfId="18703" xr:uid="{F86E8760-6AF6-494E-9EC6-FF8FC4BFB958}"/>
    <cellStyle name="Normal 10 9 2" xfId="47380" xr:uid="{276C5F14-5BC4-4629-927A-97607CBEA849}"/>
    <cellStyle name="Normal 11" xfId="63" xr:uid="{7F24D678-771F-4474-A82E-FE0AB01323DD}"/>
    <cellStyle name="Normal 11 10" xfId="799" xr:uid="{2A235E48-C3F4-4031-BE70-254527F9056E}"/>
    <cellStyle name="Normal 11 2" xfId="1072" xr:uid="{511DE34A-63E0-4DA6-ABB1-FA11428FA0CA}"/>
    <cellStyle name="Normal 11 2 2" xfId="3026" xr:uid="{63799982-61A2-46E9-832E-FAEC08D014AE}"/>
    <cellStyle name="Normal 11 2 2 2" xfId="31766" xr:uid="{37D3385C-7638-41F1-9C44-C9365516B9BD}"/>
    <cellStyle name="Normal 11 2 3" xfId="5511" xr:uid="{DBF484FE-2AC9-4595-8C68-B83355EEEC74}"/>
    <cellStyle name="Normal 11 2 3 2" xfId="34196" xr:uid="{DC71D712-3883-4C52-9F66-E7272D176CB7}"/>
    <cellStyle name="Normal 11 2 4" xfId="11223" xr:uid="{9E69C622-2DB3-41C0-830D-6D5D5433D3CC}"/>
    <cellStyle name="Normal 11 2 4 2" xfId="39901" xr:uid="{860BCCCA-0D1D-4A34-B064-7490F956B711}"/>
    <cellStyle name="Normal 11 2 5" xfId="20076" xr:uid="{21883269-1843-4395-96E8-0B6C2954F792}"/>
    <cellStyle name="Normal 11 2 5 2" xfId="48753" xr:uid="{3DD7FBF4-8FCA-4766-93EB-7D9AC261BDE9}"/>
    <cellStyle name="Normal 11 2 6" xfId="29973" xr:uid="{3377C3FD-D01B-49F2-8973-E0563038D3F1}"/>
    <cellStyle name="Normal 11 3" xfId="1367" xr:uid="{33E3AFB5-8A3C-41C3-B213-09413A5DCDCE}"/>
    <cellStyle name="Normal 11 3 2" xfId="3321" xr:uid="{BB9F1F5A-8954-44A0-9B40-C66B0188BB4C}"/>
    <cellStyle name="Normal 11 3 2 2" xfId="32061" xr:uid="{35B5DEAF-393F-4905-B396-8CBFBE5EB6A9}"/>
    <cellStyle name="Normal 11 3 3" xfId="6928" xr:uid="{C12870D0-CDAF-459B-9044-7E6CBA631A86}"/>
    <cellStyle name="Normal 11 3 3 2" xfId="35613" xr:uid="{1F9A16BB-CEEC-4C2F-8237-D064250AFAD4}"/>
    <cellStyle name="Normal 11 3 4" xfId="12640" xr:uid="{B0B34ACA-D2A7-4CFD-B5CB-C41B50FB5FDD}"/>
    <cellStyle name="Normal 11 3 4 2" xfId="41318" xr:uid="{64920D42-CB12-4433-87A2-F2B94237111F}"/>
    <cellStyle name="Normal 11 3 5" xfId="21493" xr:uid="{46D82739-B009-4F80-8D84-A3390259AF9C}"/>
    <cellStyle name="Normal 11 3 5 2" xfId="50170" xr:uid="{29858B65-0EB4-42AA-9532-831F2BEA43AA}"/>
    <cellStyle name="Normal 11 3 6" xfId="30268" xr:uid="{1BB55D1B-A336-4991-8E96-8B1A9A7FCC47}"/>
    <cellStyle name="Normal 11 4" xfId="1706" xr:uid="{05DA4EA8-E895-455C-93B9-F77BA5A5B1F6}"/>
    <cellStyle name="Normal 11 4 2" xfId="3660" xr:uid="{1D6FF3A6-C911-4F01-AAA6-C4A555DE5CB2}"/>
    <cellStyle name="Normal 11 4 2 2" xfId="32400" xr:uid="{7C21530F-4E60-4CEB-B17F-F03AEB28B248}"/>
    <cellStyle name="Normal 11 4 3" xfId="8345" xr:uid="{D6EA0FDD-97B0-4BDA-A027-6AF3B6B82A97}"/>
    <cellStyle name="Normal 11 4 3 2" xfId="37030" xr:uid="{7CAE7DB3-AECD-4397-9926-C0729A4E27C0}"/>
    <cellStyle name="Normal 11 4 4" xfId="14057" xr:uid="{105AD8B9-5014-42C0-AA4A-DE47122C7F33}"/>
    <cellStyle name="Normal 11 4 4 2" xfId="42735" xr:uid="{B37724F6-0637-4E05-B9EB-A254A9A6B371}"/>
    <cellStyle name="Normal 11 4 5" xfId="22910" xr:uid="{34719E0C-F449-41FE-AE98-3C4D03092907}"/>
    <cellStyle name="Normal 11 4 5 2" xfId="51587" xr:uid="{0013412A-646E-4170-A37F-103C9554C49C}"/>
    <cellStyle name="Normal 11 4 6" xfId="30607" xr:uid="{5E9BBEEB-6E93-4218-AE7A-16B9C2D42929}"/>
    <cellStyle name="Normal 11 5" xfId="2753" xr:uid="{F2DECCDD-D8E0-4DD8-96AB-587DAD168810}"/>
    <cellStyle name="Normal 11 5 2" xfId="15572" xr:uid="{419DC974-8A33-4B44-845C-DE817A26B552}"/>
    <cellStyle name="Normal 11 5 2 2" xfId="44250" xr:uid="{EAEA08DE-9845-41DB-891B-5F1F890E3E13}"/>
    <cellStyle name="Normal 11 5 3" xfId="24425" xr:uid="{3F68FA5D-DC98-43E3-B8CB-9F9C9BA89409}"/>
    <cellStyle name="Normal 11 5 3 2" xfId="53102" xr:uid="{B9FD4FAB-3090-450B-99EF-685D15B9BF6E}"/>
    <cellStyle name="Normal 11 5 4" xfId="31493" xr:uid="{35D5EDE1-D894-4755-8EBD-EC33FE1BF38E}"/>
    <cellStyle name="Normal 11 6" xfId="4160" xr:uid="{6E1F17EC-C5A6-4953-A4A6-A2A7B0117C87}"/>
    <cellStyle name="Normal 11 6 2" xfId="17131" xr:uid="{0522981C-CC3B-4FB7-BF7F-B0415C6F8536}"/>
    <cellStyle name="Normal 11 6 2 2" xfId="45809" xr:uid="{AF5CBEF3-90A6-43CF-B52B-CD955A7A33AE}"/>
    <cellStyle name="Normal 11 6 3" xfId="25984" xr:uid="{A456B990-0721-42D1-A2BF-0D3C39E8D7BB}"/>
    <cellStyle name="Normal 11 6 3 2" xfId="54661" xr:uid="{0B6B705F-1082-443A-9DB0-E4FF44092F73}"/>
    <cellStyle name="Normal 11 6 4" xfId="32845" xr:uid="{E991A0E1-877B-48AC-9CF5-63FEFB3AEF2E}"/>
    <cellStyle name="Normal 11 7" xfId="9872" xr:uid="{71F890B7-8EB0-49E4-BD79-335A3DDCBA43}"/>
    <cellStyle name="Normal 11 7 2" xfId="27577" xr:uid="{7A84DD3B-63CC-4F89-A68B-8681E090A330}"/>
    <cellStyle name="Normal 11 7 2 2" xfId="56254" xr:uid="{E0149FDA-F4D5-4959-9152-4F4668538407}"/>
    <cellStyle name="Normal 11 7 3" xfId="38550" xr:uid="{F5D504F6-5889-4628-ADF5-0702724E660B}"/>
    <cellStyle name="Normal 11 8" xfId="18725" xr:uid="{8AAEE560-1CB1-4371-A6BC-55356EEC4D3A}"/>
    <cellStyle name="Normal 11 8 2" xfId="47402" xr:uid="{C36591F6-402A-4D09-B89F-B5E04D09D951}"/>
    <cellStyle name="Normal 11 9" xfId="29700" xr:uid="{A980A12A-337D-4F1B-9D65-3C3EE1042CF2}"/>
    <cellStyle name="Normal 12" xfId="821" xr:uid="{C4721A1B-8F53-4BCE-9F7C-E223B4CF3BEE}"/>
    <cellStyle name="Normal 12 2" xfId="1094" xr:uid="{177022DC-0884-4707-BD7D-8D941B26F693}"/>
    <cellStyle name="Normal 12 2 2" xfId="3048" xr:uid="{C7BEFF67-E44E-4B35-A5A9-98A94BE9B1A7}"/>
    <cellStyle name="Normal 12 2 2 2" xfId="31788" xr:uid="{2948D91B-C3BF-4E65-AC4C-CD2E8A74A0FA}"/>
    <cellStyle name="Normal 12 2 3" xfId="5533" xr:uid="{BD317A0C-6D87-4027-ADA4-A603132FE821}"/>
    <cellStyle name="Normal 12 2 3 2" xfId="34218" xr:uid="{F1C4117E-53BF-487B-B4AD-0D28A5372240}"/>
    <cellStyle name="Normal 12 2 4" xfId="11245" xr:uid="{0C7120E8-D019-4D9F-90B6-8356A4A9CC28}"/>
    <cellStyle name="Normal 12 2 4 2" xfId="39923" xr:uid="{E578AD01-C514-492D-8C84-2460E788847B}"/>
    <cellStyle name="Normal 12 2 5" xfId="20098" xr:uid="{07457F92-0597-4FD4-A8A9-1FAC9225201A}"/>
    <cellStyle name="Normal 12 2 5 2" xfId="48775" xr:uid="{1C818CFB-52F3-45FD-87B1-356473921608}"/>
    <cellStyle name="Normal 12 2 6" xfId="29995" xr:uid="{1F30EC58-0443-43FC-9087-1314C02CE72B}"/>
    <cellStyle name="Normal 12 3" xfId="1389" xr:uid="{8F742388-38A8-49A8-8ECB-EF528F167F35}"/>
    <cellStyle name="Normal 12 3 2" xfId="3343" xr:uid="{68E2E28F-AD0A-447F-9266-C42E5E7050AE}"/>
    <cellStyle name="Normal 12 3 2 2" xfId="32083" xr:uid="{736DCC6B-27FA-459E-8D50-8A4F3D612F4F}"/>
    <cellStyle name="Normal 12 3 3" xfId="6950" xr:uid="{C5EE7534-62A0-48FF-9E21-8443CF7029F4}"/>
    <cellStyle name="Normal 12 3 3 2" xfId="35635" xr:uid="{DA0B69C0-E065-4216-BFD0-D9B3447D6520}"/>
    <cellStyle name="Normal 12 3 4" xfId="12662" xr:uid="{F7E17E93-1074-4BB6-82C5-C47345DD8052}"/>
    <cellStyle name="Normal 12 3 4 2" xfId="41340" xr:uid="{CBD2AF2C-8613-4898-8055-2CA7E0E8AD42}"/>
    <cellStyle name="Normal 12 3 5" xfId="21515" xr:uid="{25E85EEA-249C-4F77-99CB-96BD57955C82}"/>
    <cellStyle name="Normal 12 3 5 2" xfId="50192" xr:uid="{919F938F-4AF0-48BF-BB49-63E175927F44}"/>
    <cellStyle name="Normal 12 3 6" xfId="30290" xr:uid="{EDF90EB9-FB42-4131-8E65-9AB1348FDA53}"/>
    <cellStyle name="Normal 12 4" xfId="1728" xr:uid="{68EA8F96-795B-4761-8B75-AA8651787064}"/>
    <cellStyle name="Normal 12 4 2" xfId="3682" xr:uid="{1F7DB1A2-09CA-4E6E-A1C3-A8A0B032CBF2}"/>
    <cellStyle name="Normal 12 4 2 2" xfId="32422" xr:uid="{7EB4E728-9009-4159-B774-5617108E8AC3}"/>
    <cellStyle name="Normal 12 4 3" xfId="8367" xr:uid="{2D9D68B9-A111-4BFB-B27F-F0B8D579A959}"/>
    <cellStyle name="Normal 12 4 3 2" xfId="37052" xr:uid="{BBBF4F7F-4B71-4957-B3E8-808A8740435A}"/>
    <cellStyle name="Normal 12 4 4" xfId="14079" xr:uid="{F11F6C69-070B-49F4-A36C-F4050F2FFD7C}"/>
    <cellStyle name="Normal 12 4 4 2" xfId="42757" xr:uid="{EB4B0753-B4BC-4162-A6BC-BCD202A881FA}"/>
    <cellStyle name="Normal 12 4 5" xfId="22932" xr:uid="{DBC4D204-6A2C-4AD9-B0D9-EC60428FB3BC}"/>
    <cellStyle name="Normal 12 4 5 2" xfId="51609" xr:uid="{6650B419-5B00-4A8A-916B-310881F585D8}"/>
    <cellStyle name="Normal 12 4 6" xfId="30629" xr:uid="{D03F2749-56BB-490C-86D1-D7E1DC715ABE}"/>
    <cellStyle name="Normal 12 5" xfId="2775" xr:uid="{636D5549-EA1E-42F5-9ED3-9533180F0A87}"/>
    <cellStyle name="Normal 12 5 2" xfId="15594" xr:uid="{E80FE706-2F98-45A5-BA92-D136F5FEA972}"/>
    <cellStyle name="Normal 12 5 2 2" xfId="44272" xr:uid="{491BF1B0-E904-48AE-956C-F91EC8CD7FA9}"/>
    <cellStyle name="Normal 12 5 3" xfId="24447" xr:uid="{BF608B32-EAFA-4A7D-870D-E4F7B5EFA313}"/>
    <cellStyle name="Normal 12 5 3 2" xfId="53124" xr:uid="{BEB56F50-14C5-4BD1-A69D-688687EAF80B}"/>
    <cellStyle name="Normal 12 5 4" xfId="31515" xr:uid="{C2E54854-B0C1-49E6-9791-DD0B8D50A344}"/>
    <cellStyle name="Normal 12 6" xfId="4182" xr:uid="{326951D1-9AB1-4559-9D5B-16159BA06AB0}"/>
    <cellStyle name="Normal 12 6 2" xfId="17153" xr:uid="{7D0FABC6-9DFE-49C9-BE61-CE53BDB80585}"/>
    <cellStyle name="Normal 12 6 2 2" xfId="45831" xr:uid="{AD204E1A-7507-4568-85D3-A5308916F732}"/>
    <cellStyle name="Normal 12 6 3" xfId="26006" xr:uid="{FF87AE9B-9907-4FCC-BFCB-02CCDF2D183A}"/>
    <cellStyle name="Normal 12 6 3 2" xfId="54683" xr:uid="{2768DD32-C7C9-4142-9102-C8B2B86CDA68}"/>
    <cellStyle name="Normal 12 6 4" xfId="32867" xr:uid="{B85DA994-E03F-4730-8443-E2DBFB46E474}"/>
    <cellStyle name="Normal 12 7" xfId="9894" xr:uid="{F9BC3676-FF1E-49DA-B85A-98B00F918EE4}"/>
    <cellStyle name="Normal 12 7 2" xfId="27599" xr:uid="{04D8F5A6-0253-4C5B-B0C9-47C29A86BAF6}"/>
    <cellStyle name="Normal 12 7 2 2" xfId="56276" xr:uid="{EC5BB12D-2153-4874-BAE3-674CB600B912}"/>
    <cellStyle name="Normal 12 7 3" xfId="38572" xr:uid="{3F55042A-67DD-4747-8303-1F682D6E0744}"/>
    <cellStyle name="Normal 12 8" xfId="18747" xr:uid="{343F5187-EAF9-4281-8A3D-8DF5B3CDFE79}"/>
    <cellStyle name="Normal 12 8 2" xfId="47424" xr:uid="{0F890309-4B3E-4E95-B077-899EDDC7F439}"/>
    <cellStyle name="Normal 12 9" xfId="29722" xr:uid="{B190F968-252D-431B-82DE-70891FABCA0D}"/>
    <cellStyle name="Normal 13" xfId="843" xr:uid="{2A250B4C-2DA9-4B54-8206-910C6A2F8475}"/>
    <cellStyle name="Normal 13 2" xfId="1116" xr:uid="{C1A3C009-E885-467E-8522-B4835E9F4EAF}"/>
    <cellStyle name="Normal 13 2 2" xfId="3070" xr:uid="{017E3333-AFCE-4C8C-809F-6A8A9BD9A5FE}"/>
    <cellStyle name="Normal 13 2 2 2" xfId="31810" xr:uid="{FC7F4720-6BCF-4430-BB3A-A0F7D0A4B94D}"/>
    <cellStyle name="Normal 13 2 3" xfId="5555" xr:uid="{2866C869-D131-4C91-899F-951D89108F63}"/>
    <cellStyle name="Normal 13 2 3 2" xfId="34240" xr:uid="{5413FB64-1DDA-48C7-82FA-F36185548F42}"/>
    <cellStyle name="Normal 13 2 4" xfId="11267" xr:uid="{00BB8FB9-CDAC-4106-96D6-1CFA21CF43B0}"/>
    <cellStyle name="Normal 13 2 4 2" xfId="39945" xr:uid="{E41EF1E0-6B56-46C4-904A-F770AD444998}"/>
    <cellStyle name="Normal 13 2 5" xfId="20120" xr:uid="{78E35F10-42C9-45B4-9E05-FFE41584C24A}"/>
    <cellStyle name="Normal 13 2 5 2" xfId="48797" xr:uid="{DDDF13A4-4B4C-409F-9EE7-5997C09F3344}"/>
    <cellStyle name="Normal 13 2 6" xfId="30017" xr:uid="{F35BF298-599F-49BE-B782-A5D3F9697152}"/>
    <cellStyle name="Normal 13 3" xfId="1411" xr:uid="{E9F668E9-59FA-441A-957E-90E8AACC7AA6}"/>
    <cellStyle name="Normal 13 3 2" xfId="3365" xr:uid="{CA76E670-849D-4933-AAB1-BC34EA21547A}"/>
    <cellStyle name="Normal 13 3 2 2" xfId="32105" xr:uid="{0AEFF3F1-721C-40AB-BBA7-CEFB38A5742B}"/>
    <cellStyle name="Normal 13 3 3" xfId="6972" xr:uid="{E48F9F14-B6E5-4102-82EE-85010D280CA9}"/>
    <cellStyle name="Normal 13 3 3 2" xfId="35657" xr:uid="{ADFE6FF3-8716-4D02-A5EF-492E1C463933}"/>
    <cellStyle name="Normal 13 3 4" xfId="12684" xr:uid="{313F916F-B237-4B53-9DA5-A2597C4A8B57}"/>
    <cellStyle name="Normal 13 3 4 2" xfId="41362" xr:uid="{FA928752-F659-492B-8A31-AFEE7A3AF613}"/>
    <cellStyle name="Normal 13 3 5" xfId="21537" xr:uid="{8C1569DA-E060-448B-84CD-B37B7EA990FF}"/>
    <cellStyle name="Normal 13 3 5 2" xfId="50214" xr:uid="{7550AFE3-36C6-4F3F-AEC9-F43587E41B0C}"/>
    <cellStyle name="Normal 13 3 6" xfId="30312" xr:uid="{740744A8-644A-4580-8177-3C95BEEB2909}"/>
    <cellStyle name="Normal 13 4" xfId="1750" xr:uid="{880CD674-8835-4A82-BAB3-9D8112AAE913}"/>
    <cellStyle name="Normal 13 4 2" xfId="3704" xr:uid="{26B8FB19-B8BC-45E4-8AB2-99A1766543CB}"/>
    <cellStyle name="Normal 13 4 2 2" xfId="32444" xr:uid="{677BBA7C-8201-4EEF-B8A2-453590560BCF}"/>
    <cellStyle name="Normal 13 4 3" xfId="8389" xr:uid="{B73AC94F-55D3-4D15-9178-FC76F0A06E3F}"/>
    <cellStyle name="Normal 13 4 3 2" xfId="37074" xr:uid="{DC1180FE-3411-4098-9992-D4ABD5AEE127}"/>
    <cellStyle name="Normal 13 4 4" xfId="14101" xr:uid="{7A4C209F-E5BF-4101-9FFF-466DE1F5BBDC}"/>
    <cellStyle name="Normal 13 4 4 2" xfId="42779" xr:uid="{ACCC205C-6CCB-4E95-9276-DCC1F4B2B674}"/>
    <cellStyle name="Normal 13 4 5" xfId="22954" xr:uid="{3B80B939-6D31-4BBB-93C4-06F07E539FB7}"/>
    <cellStyle name="Normal 13 4 5 2" xfId="51631" xr:uid="{2B1C2106-9732-498A-BC6C-DF6C21E9BD12}"/>
    <cellStyle name="Normal 13 4 6" xfId="30651" xr:uid="{DED87A90-DBA4-4E64-9129-104304063FC7}"/>
    <cellStyle name="Normal 13 5" xfId="2797" xr:uid="{DFFD50CD-C623-49F6-B9FE-6D26D5F57750}"/>
    <cellStyle name="Normal 13 5 2" xfId="15616" xr:uid="{71C05BD3-0B5D-4F4E-A629-7AD0C629AB5C}"/>
    <cellStyle name="Normal 13 5 2 2" xfId="44294" xr:uid="{5524FDD9-1FE4-481D-ACA7-3ED91F0CE8E7}"/>
    <cellStyle name="Normal 13 5 3" xfId="24469" xr:uid="{24375ABC-D088-4DB2-A4FD-6B0426029A2B}"/>
    <cellStyle name="Normal 13 5 3 2" xfId="53146" xr:uid="{0297BE9F-1A09-45F7-9182-AAAAD12016FC}"/>
    <cellStyle name="Normal 13 5 4" xfId="31537" xr:uid="{A1D3D0E7-3FF8-4430-AA33-E5D5302FB03A}"/>
    <cellStyle name="Normal 13 6" xfId="4204" xr:uid="{FF3DEBF1-4FC3-4F95-86C1-3B962248590A}"/>
    <cellStyle name="Normal 13 6 2" xfId="17175" xr:uid="{694FDEDB-EEF5-4532-9360-356BFE62A187}"/>
    <cellStyle name="Normal 13 6 2 2" xfId="45853" xr:uid="{061B7A14-3A7B-42C2-BFFA-5795C6E4A474}"/>
    <cellStyle name="Normal 13 6 3" xfId="26028" xr:uid="{92B95564-AF96-4CB1-BF1E-094858251EA4}"/>
    <cellStyle name="Normal 13 6 3 2" xfId="54705" xr:uid="{62353290-156C-4F9A-8F2C-150459FA64D9}"/>
    <cellStyle name="Normal 13 6 4" xfId="32889" xr:uid="{0BCA163E-9B90-41D8-953C-DE3E21FD6D43}"/>
    <cellStyle name="Normal 13 7" xfId="9916" xr:uid="{E3764968-EA59-40B7-9189-028769A8BE62}"/>
    <cellStyle name="Normal 13 7 2" xfId="27621" xr:uid="{DF5F4D54-9537-4345-B63A-6A6F5246C2EF}"/>
    <cellStyle name="Normal 13 7 2 2" xfId="56298" xr:uid="{06629AD9-714B-4BB3-BEFA-B2808185E89C}"/>
    <cellStyle name="Normal 13 7 3" xfId="38594" xr:uid="{8B74C75D-8382-4172-91EA-81BC44DF70A1}"/>
    <cellStyle name="Normal 13 8" xfId="18769" xr:uid="{C1AC088B-AC34-441B-9533-A42AB64AEE8F}"/>
    <cellStyle name="Normal 13 8 2" xfId="47446" xr:uid="{C6193B69-1432-4DC9-8FF5-0EAFC389C7DC}"/>
    <cellStyle name="Normal 13 9" xfId="29744" xr:uid="{02F161AC-264D-495A-B273-68E878C6240F}"/>
    <cellStyle name="Normal 14" xfId="865" xr:uid="{5E6A6D14-276A-4F8A-ADA7-09392B2C9730}"/>
    <cellStyle name="Normal 14 2" xfId="1138" xr:uid="{01535B83-4F63-42BA-89A1-6FD224FE4282}"/>
    <cellStyle name="Normal 14 2 2" xfId="3092" xr:uid="{A69A4A7C-783F-4588-B320-A06B655BBA0B}"/>
    <cellStyle name="Normal 14 2 2 2" xfId="31832" xr:uid="{C2C3DC04-F7A1-4F80-B745-1951FA25EA89}"/>
    <cellStyle name="Normal 14 2 3" xfId="5577" xr:uid="{38F8FE2D-6A13-4D4B-BBB6-86520B07FAE2}"/>
    <cellStyle name="Normal 14 2 3 2" xfId="34262" xr:uid="{59650E4C-FC65-498E-903E-749069092C61}"/>
    <cellStyle name="Normal 14 2 4" xfId="11289" xr:uid="{609DE7A0-468A-4BF3-89DA-F1F2B8DD5DA8}"/>
    <cellStyle name="Normal 14 2 4 2" xfId="39967" xr:uid="{5BC1C706-66DF-4EFA-B72F-E18E2E621FC1}"/>
    <cellStyle name="Normal 14 2 5" xfId="20142" xr:uid="{32D38108-D29E-452F-A4F1-924DC4A151C6}"/>
    <cellStyle name="Normal 14 2 5 2" xfId="48819" xr:uid="{A46827F4-2C53-49A9-898C-05ABAAC578B7}"/>
    <cellStyle name="Normal 14 2 6" xfId="30039" xr:uid="{FAD5AE38-6872-4863-A685-21F246E8CD1C}"/>
    <cellStyle name="Normal 14 3" xfId="1433" xr:uid="{6328DAEF-18A6-4CA3-813A-98C5CA835E0B}"/>
    <cellStyle name="Normal 14 3 2" xfId="3387" xr:uid="{456E415A-243C-4675-B766-E0724B8C3F26}"/>
    <cellStyle name="Normal 14 3 2 2" xfId="32127" xr:uid="{162B9CE4-AF5B-4AB8-A7AB-6C80F888016B}"/>
    <cellStyle name="Normal 14 3 3" xfId="6994" xr:uid="{CF9E610A-454C-45DB-8B49-127836FA9A28}"/>
    <cellStyle name="Normal 14 3 3 2" xfId="35679" xr:uid="{35058A4C-9A9B-4307-BE98-EED13C1BBAE0}"/>
    <cellStyle name="Normal 14 3 4" xfId="12706" xr:uid="{6AB82365-C813-4BA6-A729-9B6249A92249}"/>
    <cellStyle name="Normal 14 3 4 2" xfId="41384" xr:uid="{C3072972-23DB-4AA9-BCF6-473FD4D8E3EE}"/>
    <cellStyle name="Normal 14 3 5" xfId="21559" xr:uid="{FB189212-D72A-4926-A27C-3D84E9182F8B}"/>
    <cellStyle name="Normal 14 3 5 2" xfId="50236" xr:uid="{D101A16B-3847-44B8-8A2A-E2558291D867}"/>
    <cellStyle name="Normal 14 3 6" xfId="30334" xr:uid="{1C90E6A2-A71E-4BD1-91CC-4160FFE6C4FF}"/>
    <cellStyle name="Normal 14 4" xfId="1772" xr:uid="{1801EF85-64E8-45E1-A643-BE2BF36EFD2F}"/>
    <cellStyle name="Normal 14 4 2" xfId="3726" xr:uid="{C8E292D5-CA22-4794-B37A-7AE305C76650}"/>
    <cellStyle name="Normal 14 4 2 2" xfId="32466" xr:uid="{0D21A6DD-DFE9-48BA-B39D-1DAD247552A6}"/>
    <cellStyle name="Normal 14 4 3" xfId="8411" xr:uid="{995ABC67-FCAB-43F4-A830-53BC68BEF45E}"/>
    <cellStyle name="Normal 14 4 3 2" xfId="37096" xr:uid="{C8893BF5-119E-40E3-8BD4-4D064D6A80CF}"/>
    <cellStyle name="Normal 14 4 4" xfId="14123" xr:uid="{D47C7F4F-3DB5-4371-A736-AD4FEAE0A721}"/>
    <cellStyle name="Normal 14 4 4 2" xfId="42801" xr:uid="{A20EE576-9F09-41DB-B99C-D2B31359C382}"/>
    <cellStyle name="Normal 14 4 5" xfId="22976" xr:uid="{D1955671-EE45-42A3-ADE4-2A45E10C3054}"/>
    <cellStyle name="Normal 14 4 5 2" xfId="51653" xr:uid="{2DF0D5D8-D08B-4CCF-BE99-583B82C00662}"/>
    <cellStyle name="Normal 14 4 6" xfId="30673" xr:uid="{A77666AC-BA11-43FE-8442-A5E0D1651348}"/>
    <cellStyle name="Normal 14 5" xfId="2819" xr:uid="{C6A50B07-81C3-455B-BC6D-1DE2A0FCF6F1}"/>
    <cellStyle name="Normal 14 5 2" xfId="15638" xr:uid="{94330CD3-40DB-49C0-A4E8-512598A354B2}"/>
    <cellStyle name="Normal 14 5 2 2" xfId="44316" xr:uid="{2165EE26-A77E-4BC8-A3B0-A89B44743EE9}"/>
    <cellStyle name="Normal 14 5 3" xfId="24491" xr:uid="{12FB129A-9AD4-4060-821D-F7CB067FD62C}"/>
    <cellStyle name="Normal 14 5 3 2" xfId="53168" xr:uid="{FBE9EE0E-8FE5-48F6-A686-86A33D63DC35}"/>
    <cellStyle name="Normal 14 5 4" xfId="31559" xr:uid="{5390411F-19FD-41AE-95AD-7BFA20268401}"/>
    <cellStyle name="Normal 14 6" xfId="4226" xr:uid="{BFB125FD-62CA-426E-B82C-A1C0D2180D81}"/>
    <cellStyle name="Normal 14 6 2" xfId="17197" xr:uid="{344D382F-80FA-4E9F-A4D6-FB6F800CEF69}"/>
    <cellStyle name="Normal 14 6 2 2" xfId="45875" xr:uid="{3E9A69B3-0D43-494B-A8FF-5DBB0D2C492A}"/>
    <cellStyle name="Normal 14 6 3" xfId="26050" xr:uid="{44346E4A-D8B2-4915-8B1F-3033871A693A}"/>
    <cellStyle name="Normal 14 6 3 2" xfId="54727" xr:uid="{6F724CFD-49FA-4B83-8F98-782F7DBFA915}"/>
    <cellStyle name="Normal 14 6 4" xfId="32911" xr:uid="{CE3EFC4C-FD8C-4947-BB2B-832D60DC583D}"/>
    <cellStyle name="Normal 14 7" xfId="9938" xr:uid="{8A786B06-A6C8-4B42-B4EF-D4ABD04E4F39}"/>
    <cellStyle name="Normal 14 7 2" xfId="27643" xr:uid="{78BB482E-7D12-418E-A978-F724D83E8322}"/>
    <cellStyle name="Normal 14 7 2 2" xfId="56320" xr:uid="{8F04D1FD-A67E-47A7-B86E-2B928B846BCF}"/>
    <cellStyle name="Normal 14 7 3" xfId="38616" xr:uid="{9CC4604E-5FEA-49B6-93A5-5665FA3988C6}"/>
    <cellStyle name="Normal 14 8" xfId="18791" xr:uid="{9BC60FAB-42BA-4BFC-A439-9D45E9D6BD02}"/>
    <cellStyle name="Normal 14 8 2" xfId="47468" xr:uid="{460EF22B-A80E-4CEA-BA4C-87E4FD2AC1B4}"/>
    <cellStyle name="Normal 14 9" xfId="29766" xr:uid="{7BDCAD40-E726-47F1-AE99-D44AE2E142F3}"/>
    <cellStyle name="Normal 15" xfId="887" xr:uid="{4C0E735D-33F2-452F-A41D-A0EA1AAFC1BF}"/>
    <cellStyle name="Normal 15 2" xfId="1160" xr:uid="{A93B27B4-84AF-4539-BA75-D3BEBC83DA32}"/>
    <cellStyle name="Normal 15 2 2" xfId="3114" xr:uid="{F1F21FD3-E5D7-4466-AFBC-8FA4417E6A5D}"/>
    <cellStyle name="Normal 15 2 2 2" xfId="31854" xr:uid="{566ABA1E-C6DD-43A8-9F20-A2E1C64B9F4B}"/>
    <cellStyle name="Normal 15 2 3" xfId="5599" xr:uid="{D3011D98-3B28-4AF3-9564-9CB2F5655E67}"/>
    <cellStyle name="Normal 15 2 3 2" xfId="34284" xr:uid="{A4D63459-7101-4D1C-9316-5A860E2BF763}"/>
    <cellStyle name="Normal 15 2 4" xfId="11311" xr:uid="{2AECE831-CDDA-4F59-803B-58C63512ABFB}"/>
    <cellStyle name="Normal 15 2 4 2" xfId="39989" xr:uid="{675AA4C4-C232-4B5B-A56F-4D7DBFED7BDB}"/>
    <cellStyle name="Normal 15 2 5" xfId="20164" xr:uid="{274E99B6-5490-492E-80CC-40EE6F3103D5}"/>
    <cellStyle name="Normal 15 2 5 2" xfId="48841" xr:uid="{0FA16D03-E2F5-48B9-AABC-8B174466F44A}"/>
    <cellStyle name="Normal 15 2 6" xfId="30061" xr:uid="{5A251A7C-30FD-49B1-BAFC-F460D5302DD7}"/>
    <cellStyle name="Normal 15 3" xfId="1455" xr:uid="{0161B49E-0D7C-4EED-9479-ECC9C7FEC04F}"/>
    <cellStyle name="Normal 15 3 2" xfId="3409" xr:uid="{C64E2FB4-214F-4304-8C53-F7BF5920572E}"/>
    <cellStyle name="Normal 15 3 2 2" xfId="32149" xr:uid="{D073F63F-83CA-49F2-A66A-CAED885F1D0F}"/>
    <cellStyle name="Normal 15 3 3" xfId="7016" xr:uid="{1A343819-7280-40BD-9138-993C1FD2CDE6}"/>
    <cellStyle name="Normal 15 3 3 2" xfId="35701" xr:uid="{EAB4A473-DFEF-427A-B088-50869DBECF84}"/>
    <cellStyle name="Normal 15 3 4" xfId="12728" xr:uid="{57D12346-05B1-4579-A1BC-25699CAA5673}"/>
    <cellStyle name="Normal 15 3 4 2" xfId="41406" xr:uid="{4C876745-26BB-44C7-AF5B-DF3F7499DEEC}"/>
    <cellStyle name="Normal 15 3 5" xfId="21581" xr:uid="{FD11F0AE-673B-457E-81D0-7BBF03A4464D}"/>
    <cellStyle name="Normal 15 3 5 2" xfId="50258" xr:uid="{4F8A1375-12D8-4EB1-A9CF-1770CF8F0C1B}"/>
    <cellStyle name="Normal 15 3 6" xfId="30356" xr:uid="{B1701F56-93EB-470B-A3FE-552CF2D00E31}"/>
    <cellStyle name="Normal 15 4" xfId="1794" xr:uid="{0BEA79D6-E74D-4C7C-B4AB-AD584EBAA847}"/>
    <cellStyle name="Normal 15 4 2" xfId="3748" xr:uid="{4185D2AC-FFE2-4668-8307-BB94A79B6B99}"/>
    <cellStyle name="Normal 15 4 2 2" xfId="32488" xr:uid="{3D78CCBF-3B5D-4A52-8159-000E099BD4D1}"/>
    <cellStyle name="Normal 15 4 3" xfId="8433" xr:uid="{AE9A95EB-10C7-4142-93C9-DACEEBAA098A}"/>
    <cellStyle name="Normal 15 4 3 2" xfId="37118" xr:uid="{45A1BCB5-A742-42A0-BDE7-57833A47152C}"/>
    <cellStyle name="Normal 15 4 4" xfId="14145" xr:uid="{2EE5D695-2BD4-4600-AED1-7EC6CB5C0C3F}"/>
    <cellStyle name="Normal 15 4 4 2" xfId="42823" xr:uid="{6E949C98-A81B-4DB6-AD11-C68153AF3D10}"/>
    <cellStyle name="Normal 15 4 5" xfId="22998" xr:uid="{6A6C9019-1CA6-4E04-BAEB-DFCB08BA199B}"/>
    <cellStyle name="Normal 15 4 5 2" xfId="51675" xr:uid="{B7D07CBF-253E-4C00-B811-85245536B137}"/>
    <cellStyle name="Normal 15 4 6" xfId="30695" xr:uid="{E57C01BA-A5F6-4B21-A0B9-6560AC49F843}"/>
    <cellStyle name="Normal 15 5" xfId="2841" xr:uid="{6C655485-C986-4BA0-8391-9CB9B2D2C59C}"/>
    <cellStyle name="Normal 15 5 2" xfId="15660" xr:uid="{77ECC7EB-0D47-4279-82AE-8B1E28DA59D4}"/>
    <cellStyle name="Normal 15 5 2 2" xfId="44338" xr:uid="{BBAD3D10-C40F-4751-B41D-38F8163D9FE9}"/>
    <cellStyle name="Normal 15 5 3" xfId="24513" xr:uid="{522D46A4-B7E8-4E04-9EFD-FC8274D55167}"/>
    <cellStyle name="Normal 15 5 3 2" xfId="53190" xr:uid="{1AD4678C-2852-458B-926F-39EC73ED9E15}"/>
    <cellStyle name="Normal 15 5 4" xfId="31581" xr:uid="{49545B02-EE1E-42F5-BFDF-BC1D010A9067}"/>
    <cellStyle name="Normal 15 6" xfId="4248" xr:uid="{56EFBBC3-46B8-4EA0-9434-8F9646CBEF6A}"/>
    <cellStyle name="Normal 15 6 2" xfId="17219" xr:uid="{C4A13723-6F47-4698-8089-18B6F50F1B3E}"/>
    <cellStyle name="Normal 15 6 2 2" xfId="45897" xr:uid="{8423F912-C112-4D8A-BA9C-707476E29331}"/>
    <cellStyle name="Normal 15 6 3" xfId="26072" xr:uid="{5860AD0A-3ACE-46C4-B470-0803E29C2FDD}"/>
    <cellStyle name="Normal 15 6 3 2" xfId="54749" xr:uid="{A3F2B807-3954-44E2-B709-0AA47D404B5D}"/>
    <cellStyle name="Normal 15 6 4" xfId="32933" xr:uid="{67C67A80-D4A9-47CC-A8C1-1AA22889205B}"/>
    <cellStyle name="Normal 15 7" xfId="9960" xr:uid="{F24091A0-4969-4717-9263-7DED998F97AA}"/>
    <cellStyle name="Normal 15 7 2" xfId="27665" xr:uid="{086C1BC6-BE6D-45BA-81AB-D3F4CA23B3CC}"/>
    <cellStyle name="Normal 15 7 2 2" xfId="56342" xr:uid="{19EA13A7-EE9F-424B-91F5-D7DD786B09CC}"/>
    <cellStyle name="Normal 15 7 3" xfId="38638" xr:uid="{93A0BEB7-1A91-44A3-972D-8A0117798168}"/>
    <cellStyle name="Normal 15 8" xfId="18813" xr:uid="{35B853E0-AB78-49F8-A841-31A58CFEA89C}"/>
    <cellStyle name="Normal 15 8 2" xfId="47490" xr:uid="{64B0EEE4-5194-4A96-92DE-63D282B0DF78}"/>
    <cellStyle name="Normal 15 9" xfId="29788" xr:uid="{8B2940E3-2B74-47F5-BB55-47FD4320A321}"/>
    <cellStyle name="Normal 16" xfId="909" xr:uid="{D972975E-529A-4804-AE7B-3ABCAA8BA8B7}"/>
    <cellStyle name="Normal 16 2" xfId="1182" xr:uid="{C4CCDC78-BA0A-42B8-B30C-9A3F56877E37}"/>
    <cellStyle name="Normal 16 2 2" xfId="3136" xr:uid="{49B337C1-BE9E-4263-BD53-7A9450A97690}"/>
    <cellStyle name="Normal 16 2 2 2" xfId="31876" xr:uid="{B161B037-41FD-4960-8DDD-A99C816EABC9}"/>
    <cellStyle name="Normal 16 2 3" xfId="5621" xr:uid="{429AB233-E609-4E7B-958E-C4CE58233E85}"/>
    <cellStyle name="Normal 16 2 3 2" xfId="34306" xr:uid="{3BD6592E-0653-42D1-AE40-8FEAB8BACF01}"/>
    <cellStyle name="Normal 16 2 4" xfId="11333" xr:uid="{26D41AB6-4C6F-4096-B6BA-F57767DADC30}"/>
    <cellStyle name="Normal 16 2 4 2" xfId="40011" xr:uid="{4B8BC87B-E8FE-4088-976B-061050EB12DC}"/>
    <cellStyle name="Normal 16 2 5" xfId="20186" xr:uid="{6E843040-4DBC-40BA-9B5F-61825B33BEC2}"/>
    <cellStyle name="Normal 16 2 5 2" xfId="48863" xr:uid="{7E2AD59C-D68E-4BC2-BE7D-1A0EA5A0B205}"/>
    <cellStyle name="Normal 16 2 6" xfId="30083" xr:uid="{095BE8B8-5B88-4D7E-976E-EA56716A3958}"/>
    <cellStyle name="Normal 16 3" xfId="1477" xr:uid="{8C3263DF-F5F1-4A70-A0DD-74BC5AD329F3}"/>
    <cellStyle name="Normal 16 3 2" xfId="3431" xr:uid="{4F05EA72-AA56-4B81-AF49-3F22F123184D}"/>
    <cellStyle name="Normal 16 3 2 2" xfId="32171" xr:uid="{C106682E-2AB7-47A2-B831-9FDA3F480764}"/>
    <cellStyle name="Normal 16 3 3" xfId="7038" xr:uid="{86F735DE-BF88-40DA-A2A7-44E7A418DD80}"/>
    <cellStyle name="Normal 16 3 3 2" xfId="35723" xr:uid="{5CCB5249-1BB3-4DE8-9630-1CB545C9E3FC}"/>
    <cellStyle name="Normal 16 3 4" xfId="12750" xr:uid="{C3EFB3CF-1298-494D-B909-52810595E65D}"/>
    <cellStyle name="Normal 16 3 4 2" xfId="41428" xr:uid="{74FAA377-39A0-43B6-A5C7-1A8FC76E22BE}"/>
    <cellStyle name="Normal 16 3 5" xfId="21603" xr:uid="{5FEBA0A7-3420-4B87-AB92-77C5E0EC1852}"/>
    <cellStyle name="Normal 16 3 5 2" xfId="50280" xr:uid="{CBB531C8-FD98-429A-859A-0B2B76301A24}"/>
    <cellStyle name="Normal 16 3 6" xfId="30378" xr:uid="{729611F2-8187-4297-B085-E42220DFAC55}"/>
    <cellStyle name="Normal 16 4" xfId="1816" xr:uid="{4D9B754B-C7EC-4253-8255-A39E0D66D5DF}"/>
    <cellStyle name="Normal 16 4 2" xfId="3770" xr:uid="{C8F7D23C-F19B-4E6B-8E7F-4D9BE1C6BEEC}"/>
    <cellStyle name="Normal 16 4 2 2" xfId="32510" xr:uid="{D3CA5787-012D-4A83-B4F4-A34156A37D8C}"/>
    <cellStyle name="Normal 16 4 3" xfId="8455" xr:uid="{F120C546-35BB-4537-83C9-A2EFB11DDC49}"/>
    <cellStyle name="Normal 16 4 3 2" xfId="37140" xr:uid="{78183EA8-3739-4213-BE1F-458056CA49CF}"/>
    <cellStyle name="Normal 16 4 4" xfId="14167" xr:uid="{F6EE47E8-3EDE-4FBF-8A99-DE45E8A1959C}"/>
    <cellStyle name="Normal 16 4 4 2" xfId="42845" xr:uid="{826B3E7E-B1FC-4E2B-960F-187C27A4A727}"/>
    <cellStyle name="Normal 16 4 5" xfId="23020" xr:uid="{5FA34467-5BE7-473F-B03A-28BF579F218D}"/>
    <cellStyle name="Normal 16 4 5 2" xfId="51697" xr:uid="{56A2DA2D-7B2D-4605-8401-4AD940E53573}"/>
    <cellStyle name="Normal 16 4 6" xfId="30717" xr:uid="{24AD23AF-67A4-4999-BF51-241FAD89FDE0}"/>
    <cellStyle name="Normal 16 5" xfId="2863" xr:uid="{031E7418-53A6-472B-A281-FE173FDC6E22}"/>
    <cellStyle name="Normal 16 5 2" xfId="15682" xr:uid="{AA669BB0-D3C3-460D-9838-3820ECC3025A}"/>
    <cellStyle name="Normal 16 5 2 2" xfId="44360" xr:uid="{5572B2FD-56CF-46A9-ABD8-86EBDAA1ED40}"/>
    <cellStyle name="Normal 16 5 3" xfId="24535" xr:uid="{57F6CFA6-2724-41A9-8925-FD014FB5E365}"/>
    <cellStyle name="Normal 16 5 3 2" xfId="53212" xr:uid="{F06FC099-D413-4682-8D4E-A2309AA90E1E}"/>
    <cellStyle name="Normal 16 5 4" xfId="31603" xr:uid="{40DD493D-78CC-4F8F-8CD8-68850852EF1B}"/>
    <cellStyle name="Normal 16 6" xfId="4270" xr:uid="{8B537CD6-E4F4-4CB0-8303-99CE4CA1713A}"/>
    <cellStyle name="Normal 16 6 2" xfId="17241" xr:uid="{85BEFEA3-034B-4E02-BCFB-09C2B9FC07B0}"/>
    <cellStyle name="Normal 16 6 2 2" xfId="45919" xr:uid="{9BCA819E-9634-418D-A2AD-FF8C2FFE706C}"/>
    <cellStyle name="Normal 16 6 3" xfId="26094" xr:uid="{05C53E57-8CC1-4030-AF23-76D4C594AA33}"/>
    <cellStyle name="Normal 16 6 3 2" xfId="54771" xr:uid="{69E0F4D5-8D1F-4FC8-ACD4-39C8B3A4B6D6}"/>
    <cellStyle name="Normal 16 6 4" xfId="32955" xr:uid="{58D2EC1D-91B3-4A2E-B053-FCB29DD0E1EB}"/>
    <cellStyle name="Normal 16 7" xfId="9982" xr:uid="{59BB9C97-E2AB-414C-A946-0EA985E63E36}"/>
    <cellStyle name="Normal 16 7 2" xfId="27687" xr:uid="{5B003E34-6A77-4797-A786-09DC2F8C0555}"/>
    <cellStyle name="Normal 16 7 2 2" xfId="56364" xr:uid="{24D49184-83B5-4CD4-B52E-880FF93B1745}"/>
    <cellStyle name="Normal 16 7 3" xfId="38660" xr:uid="{C7C60776-37E3-413E-A76C-603362E592AB}"/>
    <cellStyle name="Normal 16 8" xfId="18835" xr:uid="{C408A211-D702-4A8C-8400-05B9C3F83990}"/>
    <cellStyle name="Normal 16 8 2" xfId="47512" xr:uid="{2D973DE4-BE62-42F8-BE57-A6B10F3C6AFB}"/>
    <cellStyle name="Normal 16 9" xfId="29810" xr:uid="{9723CD4E-9565-4636-ADCB-9946A16C1729}"/>
    <cellStyle name="Normal 17" xfId="1204" xr:uid="{678A0788-4CDD-4634-A459-D42594889A4D}"/>
    <cellStyle name="Normal 17 2" xfId="1499" xr:uid="{FCC54EF7-80C8-4209-8C7F-B481D7511FF3}"/>
    <cellStyle name="Normal 17 2 2" xfId="3453" xr:uid="{08DA06FA-7AA6-43E2-8257-A969737C72CF}"/>
    <cellStyle name="Normal 17 2 2 2" xfId="32193" xr:uid="{B8028E52-16FE-4DA3-9B42-CC463670731D}"/>
    <cellStyle name="Normal 17 2 3" xfId="5643" xr:uid="{8015D7E0-E578-48AD-BA23-AE3066373F50}"/>
    <cellStyle name="Normal 17 2 3 2" xfId="34328" xr:uid="{3223C2DF-AE97-42BB-AD6A-2A3698BA5BF1}"/>
    <cellStyle name="Normal 17 2 4" xfId="11355" xr:uid="{7CAE7D92-07DA-4D60-9685-DC956056D47B}"/>
    <cellStyle name="Normal 17 2 4 2" xfId="40033" xr:uid="{218F321C-9534-46A5-9B17-D4081FE3C892}"/>
    <cellStyle name="Normal 17 2 5" xfId="20208" xr:uid="{8D7027B7-BC11-4914-9E09-8F5901E75714}"/>
    <cellStyle name="Normal 17 2 5 2" xfId="48885" xr:uid="{18AE27DE-061B-4D04-AD29-47A32D9965D8}"/>
    <cellStyle name="Normal 17 2 6" xfId="30400" xr:uid="{56508ED5-0FF6-4138-B77E-484930158496}"/>
    <cellStyle name="Normal 17 3" xfId="1838" xr:uid="{4C625C3C-05E5-4BBE-8DCC-E362F8CB8C5F}"/>
    <cellStyle name="Normal 17 3 2" xfId="3792" xr:uid="{2D1CCA4D-3869-4D95-98CC-7F01F07A860A}"/>
    <cellStyle name="Normal 17 3 2 2" xfId="32532" xr:uid="{BEBEFADA-1D88-4179-A7C2-E8F54F57FC95}"/>
    <cellStyle name="Normal 17 3 3" xfId="7060" xr:uid="{3111EF0B-F9EB-4874-93A2-4E2AF4089294}"/>
    <cellStyle name="Normal 17 3 3 2" xfId="35745" xr:uid="{DD750276-455C-4B79-B8EA-BDD3084941F0}"/>
    <cellStyle name="Normal 17 3 4" xfId="12772" xr:uid="{E93A15D3-E566-4162-9EB1-2A919B814C2E}"/>
    <cellStyle name="Normal 17 3 4 2" xfId="41450" xr:uid="{DC8D4965-0418-4F19-A541-D472E511AA76}"/>
    <cellStyle name="Normal 17 3 5" xfId="21625" xr:uid="{BCD4E0C1-51A3-4D7E-A3B7-9BCE2A546390}"/>
    <cellStyle name="Normal 17 3 5 2" xfId="50302" xr:uid="{E4ECE7F8-F4C5-4A86-9E71-D8D70791FBEA}"/>
    <cellStyle name="Normal 17 3 6" xfId="30739" xr:uid="{F8AEC84F-9D31-4282-A878-4C92ADFA941C}"/>
    <cellStyle name="Normal 17 4" xfId="3158" xr:uid="{9CD0A8BC-6D95-4883-B241-DC070D683AC7}"/>
    <cellStyle name="Normal 17 4 2" xfId="8477" xr:uid="{BBFDA853-9E2D-4B4B-AA42-822B08137A07}"/>
    <cellStyle name="Normal 17 4 2 2" xfId="37162" xr:uid="{CAA3C275-898F-4940-8266-15CAAA58AEB6}"/>
    <cellStyle name="Normal 17 4 3" xfId="14189" xr:uid="{7A01D577-4B3B-451D-9FCA-E48BEC23AC29}"/>
    <cellStyle name="Normal 17 4 3 2" xfId="42867" xr:uid="{56CBDA94-E0ED-42EE-BBEF-6C025AF7977C}"/>
    <cellStyle name="Normal 17 4 4" xfId="23042" xr:uid="{7040222E-42E6-4C96-91BD-05BB9C575339}"/>
    <cellStyle name="Normal 17 4 4 2" xfId="51719" xr:uid="{65A69C1F-4661-4488-B3B5-17EC4FEC26AC}"/>
    <cellStyle name="Normal 17 4 5" xfId="31898" xr:uid="{31A8F67B-55F6-4FB5-87C8-DE5C80E81373}"/>
    <cellStyle name="Normal 17 5" xfId="4292" xr:uid="{F92DC85C-B5AB-4DE3-9118-EF714315E0EC}"/>
    <cellStyle name="Normal 17 5 2" xfId="15704" xr:uid="{15008BD6-EF4A-4065-823F-D73437AFAF7F}"/>
    <cellStyle name="Normal 17 5 2 2" xfId="44382" xr:uid="{7C10CC66-6C11-4C49-A6E0-40C600B314BE}"/>
    <cellStyle name="Normal 17 5 3" xfId="24557" xr:uid="{EFE6FCFE-B114-4855-AACD-41C44AC85318}"/>
    <cellStyle name="Normal 17 5 3 2" xfId="53234" xr:uid="{0495DBE0-79F7-4D3A-AF9F-19E93A123DA4}"/>
    <cellStyle name="Normal 17 5 4" xfId="32977" xr:uid="{08B3C350-9B58-4D2D-8DA9-E06D23015C7F}"/>
    <cellStyle name="Normal 17 6" xfId="17263" xr:uid="{3132B099-E4A6-4E36-9EDC-7849F3F3DA8C}"/>
    <cellStyle name="Normal 17 6 2" xfId="26116" xr:uid="{4FD82758-FBE4-44F7-BDA8-ADA1322FFAC1}"/>
    <cellStyle name="Normal 17 6 2 2" xfId="54793" xr:uid="{3281EB49-CBD6-4402-A2FB-E90A79FB0DC3}"/>
    <cellStyle name="Normal 17 6 3" xfId="45941" xr:uid="{A566B49E-D1F3-4580-82CA-402A51B9453E}"/>
    <cellStyle name="Normal 17 7" xfId="10004" xr:uid="{4F09CD45-9FD0-4592-A75B-F30C5A012B09}"/>
    <cellStyle name="Normal 17 7 2" xfId="27709" xr:uid="{563B82B5-E4F0-4D76-BB79-6715ACE40223}"/>
    <cellStyle name="Normal 17 7 2 2" xfId="56386" xr:uid="{38A7285F-FF2B-44E7-A519-412470BFD736}"/>
    <cellStyle name="Normal 17 7 3" xfId="38682" xr:uid="{993EFF15-79F6-4D6C-9166-ECA3CD6DF86F}"/>
    <cellStyle name="Normal 17 8" xfId="18857" xr:uid="{9948A1D0-4442-46EF-982C-154D08D1BFCE}"/>
    <cellStyle name="Normal 17 8 2" xfId="47534" xr:uid="{6688AB6A-C2EB-401A-ACFA-72018F92F3E9}"/>
    <cellStyle name="Normal 17 9" xfId="30105" xr:uid="{925DEC56-F8D7-4064-A11D-4CDE1E6153E7}"/>
    <cellStyle name="Normal 18" xfId="1521" xr:uid="{0DF30AB6-20D1-4324-82A2-6F390D16A95F}"/>
    <cellStyle name="Normal 18 2" xfId="1860" xr:uid="{E3B03384-21DA-489B-A587-976F279AA840}"/>
    <cellStyle name="Normal 18 2 2" xfId="3814" xr:uid="{F668F81D-D494-47A2-9B8F-CAB179AD7405}"/>
    <cellStyle name="Normal 18 2 2 2" xfId="32554" xr:uid="{9B7F12EA-63FA-40A7-A0E9-85BD4D72AA3C}"/>
    <cellStyle name="Normal 18 2 3" xfId="5665" xr:uid="{D50CA51B-DC90-46A5-9FDE-5A95E8E881ED}"/>
    <cellStyle name="Normal 18 2 3 2" xfId="34350" xr:uid="{ADA2AF53-C125-408E-B776-EAC02AE6E015}"/>
    <cellStyle name="Normal 18 2 4" xfId="11377" xr:uid="{34E46364-B4C1-443E-AB79-F3A9CB741D63}"/>
    <cellStyle name="Normal 18 2 4 2" xfId="40055" xr:uid="{27311756-7B18-4DF9-83A5-988831C3638D}"/>
    <cellStyle name="Normal 18 2 5" xfId="20230" xr:uid="{40953544-A3FD-440B-9985-06942A4F29DB}"/>
    <cellStyle name="Normal 18 2 5 2" xfId="48907" xr:uid="{E51305E9-AC58-4165-B3C7-39624298B7FD}"/>
    <cellStyle name="Normal 18 2 6" xfId="30761" xr:uid="{EA28D799-6BD9-4919-8CFD-E8DF57F9C39B}"/>
    <cellStyle name="Normal 18 3" xfId="3475" xr:uid="{BC76F1EB-6AE7-4C9A-9480-35BE6BB8688D}"/>
    <cellStyle name="Normal 18 3 2" xfId="7082" xr:uid="{2522ADA1-C8C2-4C24-A201-4113797DE824}"/>
    <cellStyle name="Normal 18 3 2 2" xfId="35767" xr:uid="{2088241A-99EB-45F5-8392-C94566A7BAE3}"/>
    <cellStyle name="Normal 18 3 3" xfId="12794" xr:uid="{5D943309-D95D-42EC-94A3-004E85542868}"/>
    <cellStyle name="Normal 18 3 3 2" xfId="41472" xr:uid="{121C3A6F-6680-4353-85D1-72BA62FF0094}"/>
    <cellStyle name="Normal 18 3 4" xfId="21647" xr:uid="{0A708AD2-934B-4EDD-9065-4EC629E45994}"/>
    <cellStyle name="Normal 18 3 4 2" xfId="50324" xr:uid="{AC7C42B5-7B43-4153-AEB2-D9961BE09521}"/>
    <cellStyle name="Normal 18 3 5" xfId="32215" xr:uid="{D9118278-59F2-4B13-82FB-67AED19B5077}"/>
    <cellStyle name="Normal 18 4" xfId="8499" xr:uid="{C6FCE919-0FC5-4B72-A15A-B146E668A20A}"/>
    <cellStyle name="Normal 18 4 2" xfId="14211" xr:uid="{A86380F6-9F7D-40DC-B475-3AE166CE19CD}"/>
    <cellStyle name="Normal 18 4 2 2" xfId="42889" xr:uid="{C862820C-FC21-4269-BF78-149BC2AFFC5B}"/>
    <cellStyle name="Normal 18 4 3" xfId="23064" xr:uid="{38F024A5-12EE-4B5A-9A0E-B900D91B930A}"/>
    <cellStyle name="Normal 18 4 3 2" xfId="51741" xr:uid="{439908FC-AC3C-4702-8351-94F431D8B14A}"/>
    <cellStyle name="Normal 18 4 4" xfId="37184" xr:uid="{07CE46F3-AACB-4EA2-8EEA-3A41FB9D0D0B}"/>
    <cellStyle name="Normal 18 5" xfId="4314" xr:uid="{045B0731-804E-450F-A286-BF91682641BF}"/>
    <cellStyle name="Normal 18 5 2" xfId="15726" xr:uid="{72B50AAD-3A46-41C8-92A7-E4354E6F6CF6}"/>
    <cellStyle name="Normal 18 5 2 2" xfId="44404" xr:uid="{6805D749-2D11-42F0-86FB-9D0D136BF874}"/>
    <cellStyle name="Normal 18 5 3" xfId="24579" xr:uid="{C179AB54-BA37-4498-9E0F-78BC47787159}"/>
    <cellStyle name="Normal 18 5 3 2" xfId="53256" xr:uid="{ACF11BD6-E6EA-42E5-B606-85561D1215BF}"/>
    <cellStyle name="Normal 18 5 4" xfId="32999" xr:uid="{EBAA2267-6B36-450D-9C0B-36AD1E088569}"/>
    <cellStyle name="Normal 18 6" xfId="17285" xr:uid="{7A36607E-D2B8-4FC6-A8DD-5349E60E6D40}"/>
    <cellStyle name="Normal 18 6 2" xfId="26138" xr:uid="{02290807-51EB-4E0F-9B79-31394A3865F9}"/>
    <cellStyle name="Normal 18 6 2 2" xfId="54815" xr:uid="{2B7357E7-7FDD-4285-B1E7-851D3AB890AF}"/>
    <cellStyle name="Normal 18 6 3" xfId="45963" xr:uid="{E4CF14F4-33BF-49EA-A870-282AA2BBD5A0}"/>
    <cellStyle name="Normal 18 7" xfId="10026" xr:uid="{3E4EC4A1-9926-4B28-A38E-D29D4AB6EE4C}"/>
    <cellStyle name="Normal 18 7 2" xfId="27731" xr:uid="{DB79A019-93CA-4E3D-A924-229001196E2E}"/>
    <cellStyle name="Normal 18 7 2 2" xfId="56408" xr:uid="{B8F9ACB2-F197-48BC-86CC-C4F4FA65D87B}"/>
    <cellStyle name="Normal 18 7 3" xfId="38704" xr:uid="{DBB62CBE-4D5E-4A61-9D8A-03970F62039F}"/>
    <cellStyle name="Normal 18 8" xfId="18879" xr:uid="{1AA98C6E-92C2-4374-99C5-B83B2BE45327}"/>
    <cellStyle name="Normal 18 8 2" xfId="47556" xr:uid="{DFB01299-7A29-4036-B0AA-DAC68369DF09}"/>
    <cellStyle name="Normal 18 9" xfId="30422" xr:uid="{9A0B434D-B915-4ADF-874D-ACF338B78FCC}"/>
    <cellStyle name="Normal 19" xfId="1543" xr:uid="{AC32EF08-7F21-4096-8AC8-7B20A2828163}"/>
    <cellStyle name="Normal 19 2" xfId="1882" xr:uid="{2085B508-940E-4CB9-9381-229B4E797C33}"/>
    <cellStyle name="Normal 19 2 2" xfId="3836" xr:uid="{4D93988A-8B6F-4C67-9120-37910C3359A9}"/>
    <cellStyle name="Normal 19 2 2 2" xfId="32576" xr:uid="{99BA20EC-FFC2-4586-9623-7163A6190440}"/>
    <cellStyle name="Normal 19 2 3" xfId="5687" xr:uid="{271C7466-2375-4E86-B3FA-5FC161E595B3}"/>
    <cellStyle name="Normal 19 2 3 2" xfId="34372" xr:uid="{0127E793-2905-472D-A151-6FF1599FCDA0}"/>
    <cellStyle name="Normal 19 2 4" xfId="11399" xr:uid="{EF35DF8D-90D2-46AA-9DA4-5869EB4211B7}"/>
    <cellStyle name="Normal 19 2 4 2" xfId="40077" xr:uid="{CC1CBC0A-DDE4-4029-8433-998A7260053B}"/>
    <cellStyle name="Normal 19 2 5" xfId="20252" xr:uid="{F8810D2E-D3F4-4CD2-AA24-DD91FB3B4376}"/>
    <cellStyle name="Normal 19 2 5 2" xfId="48929" xr:uid="{D9F18375-CF76-49CA-994B-6114F2D86FCE}"/>
    <cellStyle name="Normal 19 2 6" xfId="30783" xr:uid="{29495075-C602-40C2-ADE2-1EB4B70CFBAC}"/>
    <cellStyle name="Normal 19 3" xfId="3497" xr:uid="{A4C81CB7-9B0D-402E-A624-EAD8DA438FA9}"/>
    <cellStyle name="Normal 19 3 2" xfId="7104" xr:uid="{2A0416CE-D4F9-4DCC-B317-FF627FA0266A}"/>
    <cellStyle name="Normal 19 3 2 2" xfId="35789" xr:uid="{1C930A3F-B298-4B42-8DC0-2B4180125FD2}"/>
    <cellStyle name="Normal 19 3 3" xfId="12816" xr:uid="{532CDCCC-D4D6-4F40-B9FE-8CEFCD7E9766}"/>
    <cellStyle name="Normal 19 3 3 2" xfId="41494" xr:uid="{FD32239A-A39F-403A-A299-CB5C7ACDC203}"/>
    <cellStyle name="Normal 19 3 4" xfId="21669" xr:uid="{20644CC0-AEB5-4CCF-8439-0E58D881B901}"/>
    <cellStyle name="Normal 19 3 4 2" xfId="50346" xr:uid="{B8DE5205-7B2C-49A3-A69F-45226E6B8723}"/>
    <cellStyle name="Normal 19 3 5" xfId="32237" xr:uid="{69E78D10-01E1-4FD9-99A8-CECA3009B760}"/>
    <cellStyle name="Normal 19 4" xfId="8521" xr:uid="{7BCDE8E4-91FE-449D-AD51-C7457DC324B3}"/>
    <cellStyle name="Normal 19 4 2" xfId="14233" xr:uid="{F26C4EED-7FB8-4F3E-8EBD-D18D19E0B62B}"/>
    <cellStyle name="Normal 19 4 2 2" xfId="42911" xr:uid="{1E98D98A-1F99-47CE-AE8D-5264AED5CF5C}"/>
    <cellStyle name="Normal 19 4 3" xfId="23086" xr:uid="{763FE57D-39C9-4787-B72F-6287C7EB948A}"/>
    <cellStyle name="Normal 19 4 3 2" xfId="51763" xr:uid="{D66E3F07-B914-421F-9AE2-B8062FDA815C}"/>
    <cellStyle name="Normal 19 4 4" xfId="37206" xr:uid="{9BD978F8-EBCF-4516-816D-D30CF073E8A3}"/>
    <cellStyle name="Normal 19 5" xfId="4336" xr:uid="{3C88CE83-26DA-4F5A-953B-EE456D2BB0A8}"/>
    <cellStyle name="Normal 19 5 2" xfId="15748" xr:uid="{03D3251D-9C36-4711-BF4F-730B8F077BDA}"/>
    <cellStyle name="Normal 19 5 2 2" xfId="44426" xr:uid="{B5EA6C06-4152-49CF-BB3F-3E533F3E1638}"/>
    <cellStyle name="Normal 19 5 3" xfId="24601" xr:uid="{054229CA-EF0A-4E53-9D55-F43E1FC23A52}"/>
    <cellStyle name="Normal 19 5 3 2" xfId="53278" xr:uid="{E973F105-8667-46D5-93AB-C2B050D09514}"/>
    <cellStyle name="Normal 19 5 4" xfId="33021" xr:uid="{545ECDFC-C256-42D9-881D-0D8F8D625774}"/>
    <cellStyle name="Normal 19 6" xfId="17307" xr:uid="{26A2E4AC-5E91-4E26-BD1F-7413A2950A0F}"/>
    <cellStyle name="Normal 19 6 2" xfId="26160" xr:uid="{E5DB28C9-EC8B-4A09-832B-D5F0305D9F13}"/>
    <cellStyle name="Normal 19 6 2 2" xfId="54837" xr:uid="{9A02713B-4A49-434F-8C63-CC7B58D8555D}"/>
    <cellStyle name="Normal 19 6 3" xfId="45985" xr:uid="{AEDB7061-3119-40E5-84F5-F48953906664}"/>
    <cellStyle name="Normal 19 7" xfId="10048" xr:uid="{114825BC-C03B-4BC6-9AEA-EBED182E3904}"/>
    <cellStyle name="Normal 19 7 2" xfId="27753" xr:uid="{82A84839-569B-4B50-9657-86D985EEF8BA}"/>
    <cellStyle name="Normal 19 7 2 2" xfId="56430" xr:uid="{17E8B6BA-1963-48C2-9107-DFEC17A68AC6}"/>
    <cellStyle name="Normal 19 7 3" xfId="38726" xr:uid="{28228F94-4D67-4C46-9184-B3AD955AD294}"/>
    <cellStyle name="Normal 19 8" xfId="18901" xr:uid="{0263D1DF-0DC9-42C2-A32C-EE05E192ED6D}"/>
    <cellStyle name="Normal 19 8 2" xfId="47578" xr:uid="{C1932410-4EEA-4996-850D-233B2D847D3E}"/>
    <cellStyle name="Normal 19 9" xfId="30444" xr:uid="{0BA276E5-68FD-4EB6-8353-B14BF5DD2EC7}"/>
    <cellStyle name="Normal 2" xfId="1" xr:uid="{A641D83B-C0F9-492A-8E78-C53B52701248}"/>
    <cellStyle name="Normal 2 10" xfId="1988" xr:uid="{279AE440-7C98-4D62-A137-0E5F25F2FD71}"/>
    <cellStyle name="Normal 2 11" xfId="2099" xr:uid="{39E4BA26-7081-4C93-8119-D85E832F4910}"/>
    <cellStyle name="Normal 2 11 2" xfId="3973" xr:uid="{6A4C66B3-1798-45D3-B519-BB1277800161}"/>
    <cellStyle name="Normal 2 12" xfId="2119" xr:uid="{B771AC07-498E-47DD-AC4F-BA38877D7813}"/>
    <cellStyle name="Normal 2 12 2" xfId="3993" xr:uid="{42DD7041-FD10-42C5-90AA-B68D47551DCE}"/>
    <cellStyle name="Normal 2 12 2 2" xfId="32691" xr:uid="{1C20F01E-304B-4B0E-A3E4-A1D922DC3828}"/>
    <cellStyle name="Normal 2 12 3" xfId="30898" xr:uid="{27EA2E8A-26B7-4467-BEED-BD46CA1973B9}"/>
    <cellStyle name="Normal 2 13" xfId="3999" xr:uid="{1631E48C-1A48-4D8A-8048-A4B79EF62070}"/>
    <cellStyle name="Normal 2 13 2" xfId="32695" xr:uid="{7746F94B-E1B3-4F8A-923C-6A2A4D0DA2A7}"/>
    <cellStyle name="Normal 2 14" xfId="4009" xr:uid="{72A41363-1161-4F16-8114-9B48A2ED2B86}"/>
    <cellStyle name="Normal 2 14 2" xfId="32699" xr:uid="{3C41F828-962F-4DEE-8945-B702ECF211BC}"/>
    <cellStyle name="Normal 2 15" xfId="9719" xr:uid="{9D38181C-42DA-458C-8551-488860FC2114}"/>
    <cellStyle name="Normal 2 15 2" xfId="38404" xr:uid="{956A37FD-B28D-4E40-A401-E67E3E385455}"/>
    <cellStyle name="Normal 2 16" xfId="57782" xr:uid="{A015F867-2B0B-4435-A825-4FC7206B1C35}"/>
    <cellStyle name="Normal 2 16 10" xfId="57813" xr:uid="{339E5E0A-28AE-4A8B-A027-086F03DE0839}"/>
    <cellStyle name="Normal 2 16 11" xfId="57817" xr:uid="{50306C15-1E13-4B43-A7E4-BC21ED7AAEED}"/>
    <cellStyle name="Normal 2 16 12" xfId="57821" xr:uid="{F7D28556-3E5D-40D9-8892-D24596728B76}"/>
    <cellStyle name="Normal 2 16 12 2" xfId="57841" xr:uid="{C90D1395-C2EA-4D06-8F20-EC2C7FB3D23E}"/>
    <cellStyle name="Normal 2 16 12 2 2" xfId="57845" xr:uid="{5289D3C1-32BB-44E3-AE93-B91391CBF815}"/>
    <cellStyle name="Normal 2 16 13" xfId="57838" xr:uid="{6A248E5B-D2F1-4E50-8039-9A0D46EAAA3B}"/>
    <cellStyle name="Normal 2 16 2" xfId="57789" xr:uid="{60D15433-094C-4198-AE61-1E8401ED2C07}"/>
    <cellStyle name="Normal 2 16 3" xfId="57792" xr:uid="{224B79EE-1BAE-4C5A-A738-75683000631F}"/>
    <cellStyle name="Normal 2 16 4" xfId="57795" xr:uid="{602DCB34-D792-4847-9D5D-E5F2E9FE60DF}"/>
    <cellStyle name="Normal 2 16 5" xfId="57798" xr:uid="{6B94C3CC-7ADA-46F3-9E3D-2A3B7F7888EC}"/>
    <cellStyle name="Normal 2 16 6" xfId="57801" xr:uid="{22B7046D-3274-4DB6-8A90-EA6DFB638A90}"/>
    <cellStyle name="Normal 2 16 7" xfId="57802" xr:uid="{09889233-05FF-4C32-815D-99B65BE38CF0}"/>
    <cellStyle name="Normal 2 16 8" xfId="57805" xr:uid="{3990503F-E35A-43C7-8ACF-05A8946045B7}"/>
    <cellStyle name="Normal 2 16 9" xfId="57807" xr:uid="{792AAF5F-4700-4799-B1C2-700F64B8ECDF}"/>
    <cellStyle name="Normal 2 17" xfId="92" xr:uid="{FEB6EEED-945E-421E-ACF9-2940BA8F528F}"/>
    <cellStyle name="Normal 2 18" xfId="57853" xr:uid="{ABB14753-F7B9-4D4D-9B9C-8E74A42D9622}"/>
    <cellStyle name="Normal 2 19" xfId="25" xr:uid="{C1E2813A-2D2B-439E-ABE8-69D124D37280}"/>
    <cellStyle name="Normal 2 2" xfId="3" xr:uid="{01F058B2-041A-4D2B-B02F-128D225036B6}"/>
    <cellStyle name="Normal 2 2 2" xfId="110" xr:uid="{3EF7F2B2-0489-4A9E-B4D2-14C79FE89D65}"/>
    <cellStyle name="Normal 2 2 3" xfId="1974" xr:uid="{0F8E1A44-9E7F-4FBD-8CFB-E540DBDA3F1C}"/>
    <cellStyle name="Normal 2 2 3 2" xfId="2064" xr:uid="{5DFC553D-650B-408E-A939-EE9CA5CBBF90}"/>
    <cellStyle name="Normal 2 2 3 2 2" xfId="3964" xr:uid="{5DF8B80E-645E-4940-85C0-E06976F95C6D}"/>
    <cellStyle name="Normal 2 2 3 3" xfId="3926" xr:uid="{5B3AB1A8-760E-4EB1-8326-0D7BB5DC5DC1}"/>
    <cellStyle name="Normal 2 2 4" xfId="229" xr:uid="{5108889A-7374-499A-98B2-104CB5C38843}"/>
    <cellStyle name="Normal 2 2 4 2" xfId="2210" xr:uid="{6039A16F-ACF1-48D8-BDB1-90314D113779}"/>
    <cellStyle name="Normal 2 2 4 3" xfId="2168" xr:uid="{94B79347-D6CC-4870-B1F3-4F9C9CBCE660}"/>
    <cellStyle name="Normal 2 2 5" xfId="2029" xr:uid="{36D631B3-90A7-4369-BB64-142592FD60BC}"/>
    <cellStyle name="Normal 2 2 6" xfId="2100" xr:uid="{ED250296-D16B-41CC-8956-9D5DD24F80E4}"/>
    <cellStyle name="Normal 2 2 6 2" xfId="3974" xr:uid="{F35649D5-CBCB-47CB-A1E9-EF39A74311E1}"/>
    <cellStyle name="Normal 2 2 7" xfId="93" xr:uid="{78A34A41-DD09-4734-9D80-F34F24AF9C16}"/>
    <cellStyle name="Normal 2 2 8" xfId="39" xr:uid="{C4592A50-B054-426E-B362-326FE47BFD22}"/>
    <cellStyle name="Normal 2 3" xfId="60" xr:uid="{09C17952-3058-480D-B8B8-CD7EF2630D91}"/>
    <cellStyle name="Normal 2 3 10" xfId="4012" xr:uid="{7DD34028-3C9F-47C4-BD29-FB545E535176}"/>
    <cellStyle name="Normal 2 3 10 2" xfId="32701" xr:uid="{33187FB5-11CE-4C3B-84B8-593A9FAB08EF}"/>
    <cellStyle name="Normal 2 3 11" xfId="9722" xr:uid="{8EDA5384-7C74-4C4E-9658-6501DD88C685}"/>
    <cellStyle name="Normal 2 3 11 2" xfId="38406" xr:uid="{FD982696-0722-4C04-9D78-E63481AB7D89}"/>
    <cellStyle name="Normal 2 3 12" xfId="29127" xr:uid="{810E60AF-88D6-4AB5-AD70-B4A9CB024F9B}"/>
    <cellStyle name="Normal 2 3 13" xfId="57784" xr:uid="{7815B9B1-540D-42A6-AA03-0C5C21B71F22}"/>
    <cellStyle name="Normal 2 3 13 10" xfId="57814" xr:uid="{2F7326CD-96CB-48D6-90AC-FC3CD533888E}"/>
    <cellStyle name="Normal 2 3 13 11" xfId="57818" xr:uid="{AC6DF42E-8B2F-47FC-A197-62715DA2760A}"/>
    <cellStyle name="Normal 2 3 13 12" xfId="57836" xr:uid="{237CC6F6-24C3-4C9F-9BBD-574A88754C20}"/>
    <cellStyle name="Normal 2 3 13 12 2" xfId="57839" xr:uid="{626137F8-9038-43C3-9B0C-5B98586808BF}"/>
    <cellStyle name="Normal 2 3 13 12 3" xfId="57843" xr:uid="{E7698F9B-F1C9-47A4-AAB7-8954898777CC}"/>
    <cellStyle name="Normal 2 3 13 2" xfId="57787" xr:uid="{EBFB1404-9C1E-4B23-B793-2B15AA25B1BA}"/>
    <cellStyle name="Normal 2 3 13 3" xfId="57790" xr:uid="{B44A6EA3-430E-464B-9F7C-C105566AA092}"/>
    <cellStyle name="Normal 2 3 13 4" xfId="57793" xr:uid="{4C8F5855-40E9-406E-AC80-593AF688E6F7}"/>
    <cellStyle name="Normal 2 3 13 5" xfId="57796" xr:uid="{8A53A008-2187-456F-8A89-BBF946C207B7}"/>
    <cellStyle name="Normal 2 3 13 6" xfId="57799" xr:uid="{EF3B3C4D-1CF2-432E-BF01-C99CC16B54A2}"/>
    <cellStyle name="Normal 2 3 13 7" xfId="57804" xr:uid="{F759B318-FD4D-473E-9AA6-B3F12359B782}"/>
    <cellStyle name="Normal 2 3 13 8" xfId="57809" xr:uid="{4ED1D9EF-851E-44A3-BFCF-1FD865C8BD18}"/>
    <cellStyle name="Normal 2 3 13 9" xfId="57810" xr:uid="{842F1E36-BE7C-43C6-99E9-1C1CFE80C27B}"/>
    <cellStyle name="Normal 2 3 14" xfId="94" xr:uid="{B95358FD-5A52-4EA5-A0EE-1CC85BF5D2CB}"/>
    <cellStyle name="Normal 2 3 2" xfId="126" xr:uid="{690668FB-A3AA-4BC1-A9D2-7C61590DC9D6}"/>
    <cellStyle name="Normal 2 3 2 2" xfId="1999" xr:uid="{8A00CEBB-4C64-4C1D-B9C2-24784299951E}"/>
    <cellStyle name="Normal 2 3 2 2 2" xfId="3932" xr:uid="{A124A7B0-5B39-4A4D-808A-3F70663D48DB}"/>
    <cellStyle name="Normal 2 3 2 2 2 2" xfId="32668" xr:uid="{162E94C5-69DB-4B67-B628-E41442121262}"/>
    <cellStyle name="Normal 2 3 2 2 3" xfId="30875" xr:uid="{B4A7CE9C-6FA4-4CA5-97D2-BC1B4C04D720}"/>
    <cellStyle name="Normal 2 3 2 3" xfId="2158" xr:uid="{3937FF32-49FD-464B-8706-C0203933C36B}"/>
    <cellStyle name="Normal 2 3 2 3 2" xfId="30929" xr:uid="{91FC0DB8-00AB-4280-BE2C-2DEFB500E74F}"/>
    <cellStyle name="Normal 2 3 2 4" xfId="29128" xr:uid="{D1C42CB8-24EA-4364-BDC2-E701C9310D40}"/>
    <cellStyle name="Normal 2 3 3" xfId="1975" xr:uid="{AFB53CC1-D66C-4954-8153-707E9EC89CCC}"/>
    <cellStyle name="Normal 2 3 4" xfId="2018" xr:uid="{23140311-0144-4AA2-8701-E63FBE114D2E}"/>
    <cellStyle name="Normal 2 3 4 2" xfId="3943" xr:uid="{49553077-A58C-42F1-A276-2B6ECA1C9372}"/>
    <cellStyle name="Normal 2 3 4 2 2" xfId="32677" xr:uid="{21F69758-7B4B-4B1E-821B-EA35C4C995E4}"/>
    <cellStyle name="Normal 2 3 4 3" xfId="30884" xr:uid="{D440DA34-6EAD-4DB9-B34C-9537AC69D5CB}"/>
    <cellStyle name="Normal 2 3 5" xfId="2045" xr:uid="{3DC51C25-2E65-4B40-8C09-197DB1D77836}"/>
    <cellStyle name="Normal 2 3 5 2" xfId="3956" xr:uid="{AECEC6E1-35C4-434D-9B85-6526A775DAF2}"/>
    <cellStyle name="Normal 2 3 5 2 2" xfId="32686" xr:uid="{661A6AEC-EF47-41CA-ACF9-F26249357EF9}"/>
    <cellStyle name="Normal 2 3 5 3" xfId="30893" xr:uid="{9FC42D83-F342-47C3-A2A2-FB44B84142B7}"/>
    <cellStyle name="Normal 2 3 6" xfId="2122" xr:uid="{40794902-C98A-4602-8384-E0AAE42F4B3F}"/>
    <cellStyle name="Normal 2 3 6 2" xfId="3995" xr:uid="{FFC611F3-130D-47A9-8EB9-63AA6C81A752}"/>
    <cellStyle name="Normal 2 3 6 2 2" xfId="32693" xr:uid="{EFF940CD-8457-4F2D-AD44-66421F519A19}"/>
    <cellStyle name="Normal 2 3 6 3" xfId="30900" xr:uid="{CCAD3672-612B-4A7B-8196-5A11E27AAB89}"/>
    <cellStyle name="Normal 2 3 7" xfId="2173" xr:uid="{8816C49D-3428-41F3-B709-34A3C4EBEE67}"/>
    <cellStyle name="Normal 2 3 8" xfId="2131" xr:uid="{98B5E462-6835-45B6-AC5E-76AE5DCFCFA0}"/>
    <cellStyle name="Normal 2 3 8 2" xfId="30908" xr:uid="{673B27E5-7B65-4505-BEFC-3D2E28A58666}"/>
    <cellStyle name="Normal 2 3 9" xfId="4002" xr:uid="{9654BED9-7CEE-4FF4-AF94-B06449E58FFF}"/>
    <cellStyle name="Normal 2 3 9 2" xfId="32697" xr:uid="{3AD99EBC-F14E-4F32-AF6E-04733698092D}"/>
    <cellStyle name="Normal 2 4" xfId="95" xr:uid="{A6D7EC08-07FD-402B-856D-471817A6A4C2}"/>
    <cellStyle name="Normal 2 4 2" xfId="1976" xr:uid="{93C873D5-6E95-46D2-BF8E-D1B2126441C3}"/>
    <cellStyle name="Normal 2 4 2 2" xfId="3927" xr:uid="{2E91D535-8DFD-45C8-BDCA-A01EE155B885}"/>
    <cellStyle name="Normal 2 4 2 3" xfId="2155" xr:uid="{AA9A2A82-514C-4748-BD62-B61B1AB0D048}"/>
    <cellStyle name="Normal 2 4 2 3 2" xfId="30927" xr:uid="{5855A0DF-3EC7-4698-91F3-9AC7410B77D7}"/>
    <cellStyle name="Normal 2 4 3" xfId="2013" xr:uid="{A8F7C15A-1623-4094-A11A-1B717224D349}"/>
    <cellStyle name="Normal 2 4 3 2" xfId="3939" xr:uid="{9014FD19-9140-4FBF-BC85-296F0F7CB652}"/>
    <cellStyle name="Normal 2 4 3 2 2" xfId="32673" xr:uid="{D945325A-A030-451A-A3BA-6FF9E16D47FD}"/>
    <cellStyle name="Normal 2 4 3 3" xfId="30880" xr:uid="{613D35D8-5645-45DA-8760-137F82CCAD18}"/>
    <cellStyle name="Normal 2 4 4" xfId="2041" xr:uid="{1D006918-18C1-43B0-BA21-2F93030C92A8}"/>
    <cellStyle name="Normal 2 4 4 2" xfId="3954" xr:uid="{99D56DE5-8BDB-42A1-BF92-BA7AE4E18B80}"/>
    <cellStyle name="Normal 2 4 4 2 2" xfId="32684" xr:uid="{2FF7692B-CAE0-4217-8D76-3F4FC1E3EE44}"/>
    <cellStyle name="Normal 2 4 4 3" xfId="30891" xr:uid="{B86EE7CB-02CC-4F11-B591-A88EB614E6BC}"/>
    <cellStyle name="Normal 2 4 5" xfId="2174" xr:uid="{5A39E987-D3CA-4874-A180-C6F8DC9026B8}"/>
    <cellStyle name="Normal 2 4 6" xfId="2129" xr:uid="{D1D857FB-A8B2-4BA4-B928-FBA049BC466F}"/>
    <cellStyle name="Normal 2 4 6 2" xfId="30906" xr:uid="{CCE45A32-6274-4D17-B80B-17340EC0028B}"/>
    <cellStyle name="Normal 2 4 7" xfId="29130" xr:uid="{F77752EF-6E59-4BDF-9A37-413AE14F00C7}"/>
    <cellStyle name="Normal 2 5" xfId="103" xr:uid="{6167BFB7-5168-46A6-B32D-51B5D7681ADE}"/>
    <cellStyle name="Normal 2 5 2" xfId="1982" xr:uid="{6284B989-8A21-424D-9F21-DAB57AE3332B}"/>
    <cellStyle name="Normal 2 5 2 2" xfId="3928" xr:uid="{6098F41D-57D4-4C96-B590-FD42A82907D2}"/>
    <cellStyle name="Normal 2 5 2 2 2" xfId="32664" xr:uid="{31FEDE81-67AE-4512-8E6D-C656018C99C9}"/>
    <cellStyle name="Normal 2 5 2 3" xfId="30871" xr:uid="{8E897755-07A4-45EE-B63A-0A8D7BDAC699}"/>
    <cellStyle name="Normal 2 5 3" xfId="2022" xr:uid="{6900915F-EEFD-49EB-BEE7-EB498BF7EEC4}"/>
    <cellStyle name="Normal 2 5 4" xfId="2177" xr:uid="{511CCEE7-3594-4696-9AEE-D4B820F700D9}"/>
    <cellStyle name="Normal 2 5 4 2" xfId="30931" xr:uid="{3EAB0900-269A-4CAD-BDDE-041CF5D3593A}"/>
    <cellStyle name="Normal 2 5 5" xfId="29125" xr:uid="{E8202973-BACC-4594-865D-D21250E7A818}"/>
    <cellStyle name="Normal 2 6" xfId="115" xr:uid="{BE29F965-9C3E-474B-BC73-F67076FE0E88}"/>
    <cellStyle name="Normal 2 6 2" xfId="1991" xr:uid="{3E205F19-6D6B-4DBA-B899-A693C2E96B52}"/>
    <cellStyle name="Normal 2 6 2 2" xfId="3930" xr:uid="{E611DC33-E240-4705-8315-96430B00AFDA}"/>
    <cellStyle name="Normal 2 6 2 2 2" xfId="32666" xr:uid="{A5BAB747-EE40-4848-9F99-6EDACE0A8EC0}"/>
    <cellStyle name="Normal 2 6 2 3" xfId="30873" xr:uid="{CDE447D5-2AB5-4E83-AC86-9781FC7A09E9}"/>
    <cellStyle name="Normal 2 6 3" xfId="2024" xr:uid="{2B7AB08E-77D3-4230-B5DA-8FFC6E1ADE4B}"/>
    <cellStyle name="Normal 2 6 4" xfId="2179" xr:uid="{4B93D2A2-1661-4240-9F22-4BA4BAEBA2BF}"/>
    <cellStyle name="Normal 2 6 4 2" xfId="30932" xr:uid="{2771323B-E876-47FB-BF5C-A73FAC80E0C4}"/>
    <cellStyle name="Normal 2 6 5" xfId="29124" xr:uid="{2F36C5BD-B4F5-450E-A083-CEFC49402CD0}"/>
    <cellStyle name="Normal 2 7" xfId="142" xr:uid="{0E17B935-6E64-4A74-937B-B86A762D0F84}"/>
    <cellStyle name="Normal 2 7 2" xfId="2069" xr:uid="{CCEA08A5-FC41-4624-8F07-04DD507CE1B3}"/>
    <cellStyle name="Normal 2 7 3" xfId="2187" xr:uid="{183DCC8B-FE62-4ADD-911A-B753E9F4CFD4}"/>
    <cellStyle name="Normal 2 8" xfId="1973" xr:uid="{6A72E39B-B0FE-49CA-B236-4C86B086C5FF}"/>
    <cellStyle name="Normal 2 8 2" xfId="2063" xr:uid="{56BA949C-A210-4CC4-99E4-F6D193A83639}"/>
    <cellStyle name="Normal 2 8 2 2" xfId="3963" xr:uid="{0FEDC397-6B53-46B1-ADDD-FFA3D35C16B3}"/>
    <cellStyle name="Normal 2 8 3" xfId="3925" xr:uid="{3BE734F2-3C21-47AD-B233-1418A92AC367}"/>
    <cellStyle name="Normal 2 9" xfId="157" xr:uid="{AAEC42AB-C304-4048-BBE3-174334CF6111}"/>
    <cellStyle name="Normal 20" xfId="1904" xr:uid="{158C47CF-804F-4FC4-95A5-7F2B2C18E4D4}"/>
    <cellStyle name="Normal 20 2" xfId="3858" xr:uid="{CBD9C3B8-8DF9-488E-A891-D6E0D39491E5}"/>
    <cellStyle name="Normal 20 2 2" xfId="5709" xr:uid="{F57D0D6C-37C7-475A-9558-1745FAEF5ED5}"/>
    <cellStyle name="Normal 20 2 2 2" xfId="34394" xr:uid="{5BCF549D-5410-43FD-A493-1AD31DA4A47A}"/>
    <cellStyle name="Normal 20 2 3" xfId="11421" xr:uid="{1EB7CF12-2B15-4AA0-83C6-69BD026718A9}"/>
    <cellStyle name="Normal 20 2 3 2" xfId="40099" xr:uid="{80591BD5-4FE5-49A2-9540-DDB8846CCB3D}"/>
    <cellStyle name="Normal 20 2 4" xfId="20274" xr:uid="{39A82F2A-D06B-4783-B642-632A2F425925}"/>
    <cellStyle name="Normal 20 2 4 2" xfId="48951" xr:uid="{78909E44-332C-4E49-A684-8313965E63DD}"/>
    <cellStyle name="Normal 20 2 5" xfId="32598" xr:uid="{7C0D40C0-614F-4DD2-99B9-C4CA4C0915C6}"/>
    <cellStyle name="Normal 20 3" xfId="7126" xr:uid="{EAAD0F8E-35FB-4FEB-8D3C-78623058CA52}"/>
    <cellStyle name="Normal 20 3 2" xfId="12838" xr:uid="{0997F6E2-9A72-472A-9E4D-DCE90C8ECB99}"/>
    <cellStyle name="Normal 20 3 2 2" xfId="41516" xr:uid="{B9A7E234-6C91-4BBF-9F29-0DB1C9976DAA}"/>
    <cellStyle name="Normal 20 3 3" xfId="21691" xr:uid="{E72090E4-0DBC-42B6-9D85-9A3B88BD79DA}"/>
    <cellStyle name="Normal 20 3 3 2" xfId="50368" xr:uid="{E3E49729-22AD-4036-967F-FF7596AD2621}"/>
    <cellStyle name="Normal 20 3 4" xfId="35811" xr:uid="{7274BC8D-C9EE-4D2E-9427-AB8843E026AC}"/>
    <cellStyle name="Normal 20 4" xfId="8543" xr:uid="{C9D15D8D-5886-44C0-A2EF-0BA272EE6264}"/>
    <cellStyle name="Normal 20 4 2" xfId="14255" xr:uid="{C05F97C0-5172-4EA4-A6C1-9241F28F35E6}"/>
    <cellStyle name="Normal 20 4 2 2" xfId="42933" xr:uid="{C12E0E4F-827C-446B-A647-C48DA23F5B70}"/>
    <cellStyle name="Normal 20 4 3" xfId="23108" xr:uid="{E1DDDF9F-870B-4A2E-9B4D-D817D9CE021C}"/>
    <cellStyle name="Normal 20 4 3 2" xfId="51785" xr:uid="{74D50A78-014E-4992-849B-50F6699C2537}"/>
    <cellStyle name="Normal 20 4 4" xfId="37228" xr:uid="{9D7F2DB0-62A2-49DA-8654-05EA6984114E}"/>
    <cellStyle name="Normal 20 5" xfId="4358" xr:uid="{579A4161-2208-4B7C-BDB8-C5954496F6F6}"/>
    <cellStyle name="Normal 20 5 2" xfId="15770" xr:uid="{36A8395B-220F-4D61-9202-393935A17E30}"/>
    <cellStyle name="Normal 20 5 2 2" xfId="44448" xr:uid="{4D192BCD-B4D9-4DBA-8D09-5611E42510F8}"/>
    <cellStyle name="Normal 20 5 3" xfId="24623" xr:uid="{16FAAD5A-DD2A-4D23-89F1-43D3EF9CF94F}"/>
    <cellStyle name="Normal 20 5 3 2" xfId="53300" xr:uid="{E1534B9A-8D10-4981-A0AE-AB73C1CE1516}"/>
    <cellStyle name="Normal 20 5 4" xfId="33043" xr:uid="{9D75EEB5-B398-4795-9AF3-98CD43A24463}"/>
    <cellStyle name="Normal 20 6" xfId="17329" xr:uid="{83252CF9-29BE-443C-9477-6B3011A593A2}"/>
    <cellStyle name="Normal 20 6 2" xfId="26182" xr:uid="{591E5F8C-83D4-439F-946B-E5D3647026F0}"/>
    <cellStyle name="Normal 20 6 2 2" xfId="54859" xr:uid="{331FBBE6-CA1B-437C-B0A0-F4C25341F2CF}"/>
    <cellStyle name="Normal 20 6 3" xfId="46007" xr:uid="{25F28EBA-795C-4AF5-A0FF-1A74D597574F}"/>
    <cellStyle name="Normal 20 7" xfId="10070" xr:uid="{FC08C89C-45C2-4B2C-95D5-0E1806065553}"/>
    <cellStyle name="Normal 20 7 2" xfId="27775" xr:uid="{CF992899-4D27-4A29-BC67-C3D7E505B85F}"/>
    <cellStyle name="Normal 20 7 2 2" xfId="56452" xr:uid="{75E21F95-00FD-412A-B416-24462B2B9A99}"/>
    <cellStyle name="Normal 20 7 3" xfId="38748" xr:uid="{D2CA3C9C-57F9-4C6A-9DFF-8F12A406C0AD}"/>
    <cellStyle name="Normal 20 8" xfId="18923" xr:uid="{68552180-AB69-4382-BEB7-F5DF0294077F}"/>
    <cellStyle name="Normal 20 8 2" xfId="47600" xr:uid="{5E71FA70-0398-4B1A-B600-C639D9AD04A0}"/>
    <cellStyle name="Normal 20 9" xfId="30805" xr:uid="{1EE7969B-DEAB-4329-A82F-3DC6C1BE798B}"/>
    <cellStyle name="Normal 21" xfId="1926" xr:uid="{D6B862B7-E2B9-44D9-8053-34E211C8B8F7}"/>
    <cellStyle name="Normal 21 2" xfId="3880" xr:uid="{5AF74938-9480-456C-A3DC-683F532999C7}"/>
    <cellStyle name="Normal 21 2 2" xfId="5731" xr:uid="{E403B28A-C476-44A4-924A-AC2CC5CA07F1}"/>
    <cellStyle name="Normal 21 2 2 2" xfId="34416" xr:uid="{FBC0517E-4C81-43DA-A648-50F70586667E}"/>
    <cellStyle name="Normal 21 2 3" xfId="11443" xr:uid="{CA987DE2-E43F-40CD-9EC8-76F4885A75F5}"/>
    <cellStyle name="Normal 21 2 3 2" xfId="40121" xr:uid="{5972168E-2417-414B-83E1-5EA32C188E67}"/>
    <cellStyle name="Normal 21 2 4" xfId="20296" xr:uid="{AFC6A407-2920-43DB-816D-63C32D40D452}"/>
    <cellStyle name="Normal 21 2 4 2" xfId="48973" xr:uid="{2EE0EEB6-5D41-4473-ADBA-7B0DCF9A8DE2}"/>
    <cellStyle name="Normal 21 2 5" xfId="32620" xr:uid="{DB8BADA1-C00A-4B7A-9143-3E5624FB34A7}"/>
    <cellStyle name="Normal 21 3" xfId="7148" xr:uid="{83D49171-939E-4BE1-844D-58302E740346}"/>
    <cellStyle name="Normal 21 3 2" xfId="12860" xr:uid="{E81C002D-C921-4474-9385-9815DC6287A3}"/>
    <cellStyle name="Normal 21 3 2 2" xfId="41538" xr:uid="{45A77567-A0EE-4116-A169-BDFA5EDCFCD7}"/>
    <cellStyle name="Normal 21 3 3" xfId="21713" xr:uid="{C308C24D-804B-4DC5-AF9B-212E8B26A137}"/>
    <cellStyle name="Normal 21 3 3 2" xfId="50390" xr:uid="{2CF2CD7E-C741-4F3B-8A1C-9331556C7F9D}"/>
    <cellStyle name="Normal 21 3 4" xfId="35833" xr:uid="{1E982E61-5C1A-4656-9690-5606851BA322}"/>
    <cellStyle name="Normal 21 4" xfId="8565" xr:uid="{BF78475E-82DB-486E-9C1B-5F03A46CAA35}"/>
    <cellStyle name="Normal 21 4 2" xfId="14277" xr:uid="{7F2DA9D7-E796-4C04-A05B-82133C6CE1A0}"/>
    <cellStyle name="Normal 21 4 2 2" xfId="42955" xr:uid="{8FDB58A8-895B-47A7-BDE7-5AF2DDA1837F}"/>
    <cellStyle name="Normal 21 4 3" xfId="23130" xr:uid="{61E595C8-9C4D-4D60-9F71-9A65FAEAE197}"/>
    <cellStyle name="Normal 21 4 3 2" xfId="51807" xr:uid="{7B45E7A4-4CFB-4669-9DDB-00DE43EFD337}"/>
    <cellStyle name="Normal 21 4 4" xfId="37250" xr:uid="{43F5C96B-272C-4FF0-8DE2-B1E9BAF8D0AC}"/>
    <cellStyle name="Normal 21 5" xfId="4380" xr:uid="{0423F4E9-D352-44EB-B34A-A1E437345DDF}"/>
    <cellStyle name="Normal 21 5 2" xfId="15792" xr:uid="{CE541035-53F5-4409-9261-01F8A8553C28}"/>
    <cellStyle name="Normal 21 5 2 2" xfId="44470" xr:uid="{34D60840-9F86-4D2F-96CB-BEE7A47A7906}"/>
    <cellStyle name="Normal 21 5 3" xfId="24645" xr:uid="{49A18207-D2E1-447A-AA91-53B53ECA6CAF}"/>
    <cellStyle name="Normal 21 5 3 2" xfId="53322" xr:uid="{B2108F80-4332-4DD6-83C1-4989C1909EE7}"/>
    <cellStyle name="Normal 21 5 4" xfId="33065" xr:uid="{9966C35B-9951-4BE6-A44F-AB340C5364AD}"/>
    <cellStyle name="Normal 21 6" xfId="17351" xr:uid="{292504A3-05A4-4DA3-B891-F0EA6102EDB2}"/>
    <cellStyle name="Normal 21 6 2" xfId="26204" xr:uid="{6C88F4BE-63AF-4993-B456-A1857387B721}"/>
    <cellStyle name="Normal 21 6 2 2" xfId="54881" xr:uid="{075E1580-A12B-4B84-BB17-3180408E59D5}"/>
    <cellStyle name="Normal 21 6 3" xfId="46029" xr:uid="{9193A27A-FC07-435C-9150-21A8C6744288}"/>
    <cellStyle name="Normal 21 7" xfId="10092" xr:uid="{198D4691-94A1-443F-82F6-8D17F901524C}"/>
    <cellStyle name="Normal 21 7 2" xfId="27797" xr:uid="{C4A4C45E-85A0-40A6-BEAA-9B3BB002C318}"/>
    <cellStyle name="Normal 21 7 2 2" xfId="56474" xr:uid="{A3381531-1645-4044-B857-6A33610AAECA}"/>
    <cellStyle name="Normal 21 7 3" xfId="38770" xr:uid="{439376A7-BFC4-4875-AB00-9D7A09C1ED8F}"/>
    <cellStyle name="Normal 21 8" xfId="18945" xr:uid="{BC43305E-15AC-47F5-8AB6-BD7B7C6DB8E0}"/>
    <cellStyle name="Normal 21 8 2" xfId="47622" xr:uid="{935EA2D4-52A1-4375-BF15-CC34FD3B0B3F}"/>
    <cellStyle name="Normal 21 9" xfId="30827" xr:uid="{437D82F0-808E-4E2B-9ADD-080F940EB387}"/>
    <cellStyle name="Normal 22" xfId="1949" xr:uid="{4280C1BD-7790-4EA6-A824-06AD02D8D098}"/>
    <cellStyle name="Normal 22 2" xfId="3902" xr:uid="{9E573F60-C558-4C12-85B3-988202306246}"/>
    <cellStyle name="Normal 22 2 2" xfId="5753" xr:uid="{60528C75-1DFB-42BD-AB9F-F523F9BE2465}"/>
    <cellStyle name="Normal 22 2 2 2" xfId="34438" xr:uid="{655257A1-5330-4D44-A400-696136F895AC}"/>
    <cellStyle name="Normal 22 2 3" xfId="11465" xr:uid="{89836C55-C5DB-48C8-9CF8-6B8914C36152}"/>
    <cellStyle name="Normal 22 2 3 2" xfId="40143" xr:uid="{6C5CAD4D-3E4F-4821-8FF9-61B1618AC818}"/>
    <cellStyle name="Normal 22 2 4" xfId="20318" xr:uid="{00BFA38D-4C31-44E7-BCEA-AC0A511669B9}"/>
    <cellStyle name="Normal 22 2 4 2" xfId="48995" xr:uid="{E2B306A4-F751-4A2C-B22C-9A9266C07D0A}"/>
    <cellStyle name="Normal 22 2 5" xfId="32642" xr:uid="{7151B235-0BC7-4B54-80BB-A5C8F2DF6577}"/>
    <cellStyle name="Normal 22 3" xfId="7170" xr:uid="{30CB4691-8187-46EE-982F-CDD61FA16A3B}"/>
    <cellStyle name="Normal 22 3 2" xfId="12882" xr:uid="{39BA8FBE-3694-4203-A021-CC5F6B82DEFF}"/>
    <cellStyle name="Normal 22 3 2 2" xfId="41560" xr:uid="{A1A80802-8E54-4AB7-A8F5-E6DD706A9FC0}"/>
    <cellStyle name="Normal 22 3 3" xfId="21735" xr:uid="{7421A3E9-2C05-4263-BE1C-7CA955DA776A}"/>
    <cellStyle name="Normal 22 3 3 2" xfId="50412" xr:uid="{D3C3ABF3-D6E1-4FBD-8388-B653FEAA18B6}"/>
    <cellStyle name="Normal 22 3 4" xfId="35855" xr:uid="{05ACFBDC-3427-472C-A41B-1E0DD8CDFE82}"/>
    <cellStyle name="Normal 22 4" xfId="8587" xr:uid="{11EBDB75-8328-4F79-B08D-8488F89C7BA8}"/>
    <cellStyle name="Normal 22 4 2" xfId="14299" xr:uid="{77E77B17-DD1B-4EFB-AAA2-AC750B4D734C}"/>
    <cellStyle name="Normal 22 4 2 2" xfId="42977" xr:uid="{CA751524-70E2-4D3B-8DC4-9FE2A2618B9C}"/>
    <cellStyle name="Normal 22 4 3" xfId="23152" xr:uid="{9BA79885-DC02-492F-9AAD-8E583485D7D7}"/>
    <cellStyle name="Normal 22 4 3 2" xfId="51829" xr:uid="{FADC32F4-2924-4FB9-AE5C-80E8EA13D425}"/>
    <cellStyle name="Normal 22 4 4" xfId="37272" xr:uid="{1A6BD7CE-2160-4E53-94A9-44A8E310F4C8}"/>
    <cellStyle name="Normal 22 5" xfId="4402" xr:uid="{7F3FB1D2-53B8-4602-A193-819E62CFA458}"/>
    <cellStyle name="Normal 22 5 2" xfId="15814" xr:uid="{027B75C2-8269-4340-81FE-83AA06A559A6}"/>
    <cellStyle name="Normal 22 5 2 2" xfId="44492" xr:uid="{D94CDE05-FDDB-4076-BBC5-74BD3ACEF89A}"/>
    <cellStyle name="Normal 22 5 3" xfId="24667" xr:uid="{172C5A20-902F-471F-BA13-0065FF8E491D}"/>
    <cellStyle name="Normal 22 5 3 2" xfId="53344" xr:uid="{6B8C0A5A-CD54-4C35-8778-2A31A432BE9E}"/>
    <cellStyle name="Normal 22 5 4" xfId="33087" xr:uid="{141B2A2B-5993-43FE-AC1C-1259E91B9C5B}"/>
    <cellStyle name="Normal 22 6" xfId="17373" xr:uid="{BC1A3879-98B9-4D03-9007-732B547951D4}"/>
    <cellStyle name="Normal 22 6 2" xfId="26226" xr:uid="{50263D82-969A-4987-AC43-00BFDEE49B11}"/>
    <cellStyle name="Normal 22 6 2 2" xfId="54903" xr:uid="{F9A1BBF9-8F0C-4D50-96B5-D25674532B5B}"/>
    <cellStyle name="Normal 22 6 3" xfId="46051" xr:uid="{627EBDBF-77CC-4447-BA85-D4AB4F37C1D4}"/>
    <cellStyle name="Normal 22 7" xfId="10114" xr:uid="{581DC56A-EDF0-4E39-8CAA-1E70695C1D39}"/>
    <cellStyle name="Normal 22 7 2" xfId="27819" xr:uid="{6D2956DA-4DE9-42E0-9E04-39BAA5404884}"/>
    <cellStyle name="Normal 22 7 2 2" xfId="56496" xr:uid="{E9C9B500-E312-437D-A0CF-D1B95091F81E}"/>
    <cellStyle name="Normal 22 7 3" xfId="38792" xr:uid="{D8438B58-EF25-45D0-B707-F5EA28D6E36F}"/>
    <cellStyle name="Normal 22 8" xfId="18967" xr:uid="{4855649C-301A-4D1F-9C40-783F1623155B}"/>
    <cellStyle name="Normal 22 8 2" xfId="47644" xr:uid="{4424ED81-F4B6-4B9A-81DC-2989105ABB82}"/>
    <cellStyle name="Normal 22 9" xfId="30849" xr:uid="{384D761E-8DA1-435F-A093-3F7658AB3732}"/>
    <cellStyle name="Normal 23" xfId="1971" xr:uid="{07320544-2269-4A4B-8EAF-9C20F648B51A}"/>
    <cellStyle name="Normal 23 2" xfId="3924" xr:uid="{99AEACD0-2F07-46CA-A87F-67B59B0BC59E}"/>
    <cellStyle name="Normal 23 2 2" xfId="5775" xr:uid="{7A85A36A-683D-4B05-8D6F-F61C91BCE7D9}"/>
    <cellStyle name="Normal 23 2 2 2" xfId="34460" xr:uid="{17CEE123-F8F0-44CC-9080-DA7F31075534}"/>
    <cellStyle name="Normal 23 2 3" xfId="11487" xr:uid="{05CD4AD1-22BA-4C30-B14C-55A1AD40D169}"/>
    <cellStyle name="Normal 23 2 3 2" xfId="40165" xr:uid="{CE510D4A-F5AF-4916-881B-5251DDD83A81}"/>
    <cellStyle name="Normal 23 2 4" xfId="20340" xr:uid="{A1541E71-AE36-40EC-8DD4-9E83630B3C0A}"/>
    <cellStyle name="Normal 23 2 4 2" xfId="49017" xr:uid="{F5E02814-A80E-4343-B714-1AA57A81A423}"/>
    <cellStyle name="Normal 23 3" xfId="7192" xr:uid="{69399791-45C3-4376-B10F-17B2FABE25D5}"/>
    <cellStyle name="Normal 23 3 2" xfId="12904" xr:uid="{8F7AF3BB-274D-4539-90AE-399E68CCC330}"/>
    <cellStyle name="Normal 23 3 2 2" xfId="41582" xr:uid="{A3D3C4FF-1D58-4D8E-9C5F-9D808974485E}"/>
    <cellStyle name="Normal 23 3 3" xfId="21757" xr:uid="{4CC28F36-1FB5-43C5-8D8B-0B2575C0DDD6}"/>
    <cellStyle name="Normal 23 3 3 2" xfId="50434" xr:uid="{21654F8B-3EDB-4BD6-8898-F3EB690DB0B9}"/>
    <cellStyle name="Normal 23 3 4" xfId="35877" xr:uid="{847B4AA2-176E-4328-8153-C391F335E8E8}"/>
    <cellStyle name="Normal 23 4" xfId="8609" xr:uid="{56C9B162-82AC-4A5A-A1E2-0604493BAD38}"/>
    <cellStyle name="Normal 23 4 2" xfId="14321" xr:uid="{0F22E712-71D6-4FA9-B60A-0AFFC40090E2}"/>
    <cellStyle name="Normal 23 4 2 2" xfId="42999" xr:uid="{E861B6E7-ADD8-4F62-A0C5-9B4F380F16C8}"/>
    <cellStyle name="Normal 23 4 3" xfId="23174" xr:uid="{5C6605B7-B16B-4F6D-9234-B5028B7ED094}"/>
    <cellStyle name="Normal 23 4 3 2" xfId="51851" xr:uid="{BB21A6B6-DC78-405D-B39E-8CD5A6AF8E01}"/>
    <cellStyle name="Normal 23 4 4" xfId="37294" xr:uid="{545DC28F-53A2-4952-9BD6-306D80D1F19F}"/>
    <cellStyle name="Normal 23 5" xfId="4424" xr:uid="{6DE1F58E-F4CF-453C-8F83-D6E281DAD368}"/>
    <cellStyle name="Normal 23 5 2" xfId="15836" xr:uid="{5F7A3B68-07C2-4085-9B0E-3CF023A9D997}"/>
    <cellStyle name="Normal 23 5 2 2" xfId="44514" xr:uid="{9D36E6E5-8A4F-412E-AEA3-7C2DC69ADDF5}"/>
    <cellStyle name="Normal 23 5 3" xfId="24689" xr:uid="{FBAADF66-21D5-464C-85F3-93628C5907D9}"/>
    <cellStyle name="Normal 23 5 3 2" xfId="53366" xr:uid="{02A18E55-BD6F-4A99-93E5-86EBC038FEBA}"/>
    <cellStyle name="Normal 23 5 4" xfId="33109" xr:uid="{AF2BC816-7B41-4A60-B11A-62CDCD396564}"/>
    <cellStyle name="Normal 23 6" xfId="17395" xr:uid="{80F2A8AA-EF98-4256-B37A-B4B693A395AF}"/>
    <cellStyle name="Normal 23 6 2" xfId="26248" xr:uid="{4AD2A266-5108-4590-AD3B-937CD4D40643}"/>
    <cellStyle name="Normal 23 6 2 2" xfId="54925" xr:uid="{E9F6498C-849B-454C-AA7D-E93C7FA62AEE}"/>
    <cellStyle name="Normal 23 6 3" xfId="46073" xr:uid="{0D22A4DE-A0A9-461B-8048-6EFB27F5D49B}"/>
    <cellStyle name="Normal 23 7" xfId="10136" xr:uid="{C3893F97-4BF9-4142-B25D-C15563CF88E8}"/>
    <cellStyle name="Normal 23 7 2" xfId="27841" xr:uid="{B52161C2-6AE0-459D-8B7A-E6F593656D53}"/>
    <cellStyle name="Normal 23 7 2 2" xfId="56518" xr:uid="{8BE9E988-31FC-4F26-A798-C3DC2059C36C}"/>
    <cellStyle name="Normal 23 7 3" xfId="38814" xr:uid="{0AB661ED-3506-4A6D-8521-CD9D9543B828}"/>
    <cellStyle name="Normal 23 8" xfId="18989" xr:uid="{140E5647-BB67-4AC5-B5A2-85C4A8EDAAB1}"/>
    <cellStyle name="Normal 23 8 2" xfId="47666" xr:uid="{4A49D152-230E-467B-9FB8-9B6FCF0D4706}"/>
    <cellStyle name="Normal 24" xfId="143" xr:uid="{437E054E-D913-4D1D-ACF0-DA4D0D3F14E2}"/>
    <cellStyle name="Normal 24 2" xfId="2188" xr:uid="{D90A9327-B267-40C0-A388-3F51D9CA40CE}"/>
    <cellStyle name="Normal 24 2 2" xfId="5797" xr:uid="{A5ED777D-8506-499F-B2A1-FA5EA05AC6DD}"/>
    <cellStyle name="Normal 24 2 2 2" xfId="34482" xr:uid="{E6285E52-33CB-4B84-8961-F079C383B857}"/>
    <cellStyle name="Normal 24 2 3" xfId="11509" xr:uid="{C5BB1226-1A16-4E3F-AD59-E03213DF054C}"/>
    <cellStyle name="Normal 24 2 3 2" xfId="40187" xr:uid="{49087E29-2938-443A-9C48-CB5031C0CAC6}"/>
    <cellStyle name="Normal 24 2 4" xfId="20362" xr:uid="{A8291D21-B36F-4264-905C-2B21BA3DB032}"/>
    <cellStyle name="Normal 24 2 4 2" xfId="49039" xr:uid="{D295FE9D-3C66-4C8E-843C-4EB5B66A89EB}"/>
    <cellStyle name="Normal 24 3" xfId="7214" xr:uid="{12A78AA8-9897-4A29-9D85-87461142D2D9}"/>
    <cellStyle name="Normal 24 3 2" xfId="12926" xr:uid="{B85B8195-5412-424D-AED1-30431B2588DD}"/>
    <cellStyle name="Normal 24 3 2 2" xfId="41604" xr:uid="{1A2127C8-0FAA-4AE3-A814-D886B7CC2F5B}"/>
    <cellStyle name="Normal 24 3 3" xfId="21779" xr:uid="{B458AD53-CD47-4A5C-844E-C72E84EC3CA7}"/>
    <cellStyle name="Normal 24 3 3 2" xfId="50456" xr:uid="{22E55849-8DB1-49D8-8D87-5CEA5AFED30B}"/>
    <cellStyle name="Normal 24 3 4" xfId="35899" xr:uid="{57A3048A-7385-4B47-BBE2-938B1E731DA5}"/>
    <cellStyle name="Normal 24 4" xfId="8631" xr:uid="{347CC844-0908-454C-AC2D-120995393FF7}"/>
    <cellStyle name="Normal 24 4 2" xfId="14343" xr:uid="{8F15AAC2-C0ED-4F76-9B50-0383D9EC4E70}"/>
    <cellStyle name="Normal 24 4 2 2" xfId="43021" xr:uid="{7DB2A03F-95A3-4162-8683-98AB7CE67C3D}"/>
    <cellStyle name="Normal 24 4 3" xfId="23196" xr:uid="{631DF9AD-BCF4-4486-9716-484E4297B288}"/>
    <cellStyle name="Normal 24 4 3 2" xfId="51873" xr:uid="{DED17CB1-B5BA-4DCA-BD9D-A4FAD37A56E3}"/>
    <cellStyle name="Normal 24 4 4" xfId="37316" xr:uid="{8F7A11D2-5100-46E0-9246-16FDB4EF0BF7}"/>
    <cellStyle name="Normal 24 5" xfId="4446" xr:uid="{470A9E32-CB2C-464C-A02B-382A0DFC1644}"/>
    <cellStyle name="Normal 24 5 2" xfId="15858" xr:uid="{6D9D45A7-A955-408E-A3E1-DE2B4E91B94E}"/>
    <cellStyle name="Normal 24 5 2 2" xfId="44536" xr:uid="{1C81CAF5-3C26-43BD-990E-A5400DE898F3}"/>
    <cellStyle name="Normal 24 5 3" xfId="24711" xr:uid="{3AD6B451-EDCB-47E0-B028-E8CD0DF86080}"/>
    <cellStyle name="Normal 24 5 3 2" xfId="53388" xr:uid="{02CAD631-93FB-47FF-B25B-E6D65F6A7E74}"/>
    <cellStyle name="Normal 24 5 4" xfId="33131" xr:uid="{85261B14-0D98-4F63-A504-EEF190753CE7}"/>
    <cellStyle name="Normal 24 6" xfId="17417" xr:uid="{ECE9E98E-8C83-4EBA-B196-BDDF546438B5}"/>
    <cellStyle name="Normal 24 6 2" xfId="26270" xr:uid="{73E3F80B-D34C-4F7C-BF46-EA26CAE99ACB}"/>
    <cellStyle name="Normal 24 6 2 2" xfId="54947" xr:uid="{F7091CBC-37AA-41D2-9B95-BFC554750B1D}"/>
    <cellStyle name="Normal 24 6 3" xfId="46095" xr:uid="{2F789E8A-F968-4B78-880D-4CD4A3E5A70C}"/>
    <cellStyle name="Normal 24 7" xfId="10158" xr:uid="{F16389BA-77A8-4124-AC5C-8FC396D49CAF}"/>
    <cellStyle name="Normal 24 7 2" xfId="27863" xr:uid="{C4B0A0DE-FFF4-452C-8E6C-4EB5836873D8}"/>
    <cellStyle name="Normal 24 7 2 2" xfId="56540" xr:uid="{510FFF8A-5589-400E-96ED-F9842F9774A5}"/>
    <cellStyle name="Normal 24 7 3" xfId="38836" xr:uid="{F8681269-246F-49C7-A7DF-25D1D4107194}"/>
    <cellStyle name="Normal 24 8" xfId="19011" xr:uid="{E020D511-BEE6-4F7D-AC82-3772ADC71D6F}"/>
    <cellStyle name="Normal 24 8 2" xfId="47688" xr:uid="{FDA06293-2AFF-4BB2-8D92-7C1320E7F5CB}"/>
    <cellStyle name="Normal 25" xfId="2010" xr:uid="{28512276-796A-414D-BF22-14DD3CD676AE}"/>
    <cellStyle name="Normal 25 2" xfId="3936" xr:uid="{0F046043-7704-43EE-A584-E33656DB6157}"/>
    <cellStyle name="Normal 25 2 2" xfId="5819" xr:uid="{92B136BE-D532-48A7-83C3-4F3895389561}"/>
    <cellStyle name="Normal 25 2 2 2" xfId="34504" xr:uid="{9D64AB87-1F8D-481D-8465-60823770A9E9}"/>
    <cellStyle name="Normal 25 2 3" xfId="11531" xr:uid="{C9FF8569-02D5-425E-8286-4A97A609B17A}"/>
    <cellStyle name="Normal 25 2 3 2" xfId="40209" xr:uid="{CECF6632-B07B-4599-BA7A-608AB162726E}"/>
    <cellStyle name="Normal 25 2 4" xfId="20384" xr:uid="{86671517-2E82-4D12-B5B6-C601099408AC}"/>
    <cellStyle name="Normal 25 2 4 2" xfId="49061" xr:uid="{E993F836-6C47-4833-9849-A1381D728191}"/>
    <cellStyle name="Normal 25 2 5" xfId="32670" xr:uid="{2249DF8A-806B-46BA-9F41-0B0F5B8F5AB3}"/>
    <cellStyle name="Normal 25 3" xfId="7236" xr:uid="{9761AC49-2799-4F5A-BEB8-0F4B3B622005}"/>
    <cellStyle name="Normal 25 3 2" xfId="12948" xr:uid="{F63721D3-3279-44EF-B76F-7D0D7F0788D0}"/>
    <cellStyle name="Normal 25 3 2 2" xfId="41626" xr:uid="{DFBC94BB-1C5E-4D26-8743-9154C654933C}"/>
    <cellStyle name="Normal 25 3 3" xfId="21801" xr:uid="{61ED01D2-9E59-4592-8AF3-ED6C0713A2C1}"/>
    <cellStyle name="Normal 25 3 3 2" xfId="50478" xr:uid="{F9693A9B-DD1C-4FEF-9D17-192298E15DC2}"/>
    <cellStyle name="Normal 25 3 4" xfId="35921" xr:uid="{152DE87A-B14D-4382-8C84-CC7B8E74C5D4}"/>
    <cellStyle name="Normal 25 4" xfId="8653" xr:uid="{E6CDD986-729C-41E6-8632-A472248634F7}"/>
    <cellStyle name="Normal 25 4 2" xfId="14365" xr:uid="{1BB039BA-882C-44C3-BF65-0AED99F281C1}"/>
    <cellStyle name="Normal 25 4 2 2" xfId="43043" xr:uid="{4C1B26D5-C441-44F0-AB83-AB4EF68B7C75}"/>
    <cellStyle name="Normal 25 4 3" xfId="23218" xr:uid="{512BE452-B541-4D48-88E5-44279583BD49}"/>
    <cellStyle name="Normal 25 4 3 2" xfId="51895" xr:uid="{EFEA5DA0-069E-4315-A83C-CBD1EFA8A591}"/>
    <cellStyle name="Normal 25 4 4" xfId="37338" xr:uid="{B4CA09BF-4603-49B7-8944-8943828C8F8D}"/>
    <cellStyle name="Normal 25 5" xfId="4468" xr:uid="{EEDB537A-EA87-48D6-A803-CD5473C8FC0E}"/>
    <cellStyle name="Normal 25 5 2" xfId="15880" xr:uid="{C7D1A556-BA14-4D77-9779-ED16C1198FF2}"/>
    <cellStyle name="Normal 25 5 2 2" xfId="44558" xr:uid="{22E5957B-1AE5-4F3D-8537-92D84BE0CFB5}"/>
    <cellStyle name="Normal 25 5 3" xfId="24733" xr:uid="{06334135-11BD-4B41-8722-1E5026B29226}"/>
    <cellStyle name="Normal 25 5 3 2" xfId="53410" xr:uid="{B58D0735-4BA6-4C70-89D3-6A078C4CF80B}"/>
    <cellStyle name="Normal 25 5 4" xfId="33153" xr:uid="{2AA1EBFB-0E64-46B6-8403-5CE9D21C6DB1}"/>
    <cellStyle name="Normal 25 6" xfId="17439" xr:uid="{074776FE-31D0-404A-AD6B-35ACBAEF6DBF}"/>
    <cellStyle name="Normal 25 6 2" xfId="26292" xr:uid="{B4A4EBFA-42DF-4D14-97C7-F57BD33B4DC0}"/>
    <cellStyle name="Normal 25 6 2 2" xfId="54969" xr:uid="{1551892C-EF49-4506-8174-994840547A0E}"/>
    <cellStyle name="Normal 25 6 3" xfId="46117" xr:uid="{C3E42321-59C8-4121-B97D-FF134A113636}"/>
    <cellStyle name="Normal 25 7" xfId="10180" xr:uid="{DB1F3891-AFD7-49B3-B9B6-2585AEC78810}"/>
    <cellStyle name="Normal 25 7 2" xfId="27885" xr:uid="{AC4737D7-2DB2-4454-9610-68BA9C60FDA3}"/>
    <cellStyle name="Normal 25 7 2 2" xfId="56562" xr:uid="{7023057F-C4D2-4E1C-B17E-E31478FEF74E}"/>
    <cellStyle name="Normal 25 7 3" xfId="38858" xr:uid="{5AC6FE53-761A-4C20-8053-E43EF6997B1A}"/>
    <cellStyle name="Normal 25 8" xfId="19033" xr:uid="{8A2FE707-EA62-4EAC-A8D8-EDB125656D18}"/>
    <cellStyle name="Normal 25 8 2" xfId="47710" xr:uid="{9C085209-760A-4560-9314-68DE6F949F72}"/>
    <cellStyle name="Normal 25 9" xfId="30877" xr:uid="{F8AC7FE5-2A25-40FE-A6F9-EFCE22AA3471}"/>
    <cellStyle name="Normal 26" xfId="4490" xr:uid="{15CDA715-2063-4290-8F11-BFF1A637C6D6}"/>
    <cellStyle name="Normal 26 2" xfId="5841" xr:uid="{B99E7D99-0319-4A7E-8D53-2F4AA66171D5}"/>
    <cellStyle name="Normal 26 2 2" xfId="11553" xr:uid="{15D6BB6E-BE9B-4AD4-9F96-44BFF249075C}"/>
    <cellStyle name="Normal 26 2 2 2" xfId="40231" xr:uid="{B8421A8C-E684-42E2-94D6-9727AF2D699B}"/>
    <cellStyle name="Normal 26 2 3" xfId="20406" xr:uid="{AA2706D4-725C-4FF0-8866-955230A003B6}"/>
    <cellStyle name="Normal 26 2 3 2" xfId="49083" xr:uid="{B390712C-5C9D-49ED-B2DE-750FE00607E3}"/>
    <cellStyle name="Normal 26 2 4" xfId="34526" xr:uid="{420B35C1-D72B-49D2-AF7F-31B8A42EDF6F}"/>
    <cellStyle name="Normal 26 3" xfId="7258" xr:uid="{57EDE5F6-BB1C-40DC-8888-80F73ADC6A91}"/>
    <cellStyle name="Normal 26 3 2" xfId="12970" xr:uid="{4F87E799-34A3-4F02-BF90-8D100584D9C2}"/>
    <cellStyle name="Normal 26 3 2 2" xfId="41648" xr:uid="{D44BA489-5838-4BB4-B870-CF7E43E3DEDF}"/>
    <cellStyle name="Normal 26 3 3" xfId="21823" xr:uid="{F9EADC77-AD28-4447-A605-F4BE3F2F6E51}"/>
    <cellStyle name="Normal 26 3 3 2" xfId="50500" xr:uid="{4AB31AE4-9683-4155-90C9-2EFCF6A5F7DA}"/>
    <cellStyle name="Normal 26 3 4" xfId="35943" xr:uid="{A2B40836-0EB6-48EE-8474-1AB490200864}"/>
    <cellStyle name="Normal 26 4" xfId="8675" xr:uid="{4407BBB9-CD3B-404A-8670-4897FD06E81F}"/>
    <cellStyle name="Normal 26 4 2" xfId="14387" xr:uid="{29DB97E5-0AC7-433F-993D-B87998BD2A11}"/>
    <cellStyle name="Normal 26 4 2 2" xfId="43065" xr:uid="{8C570EDF-0960-4EDD-9F79-43007530A876}"/>
    <cellStyle name="Normal 26 4 3" xfId="23240" xr:uid="{C2DCC7DA-BB87-4437-86BC-4204B769B75B}"/>
    <cellStyle name="Normal 26 4 3 2" xfId="51917" xr:uid="{6896BF07-CAA2-4012-986E-BD7992F4F5E0}"/>
    <cellStyle name="Normal 26 4 4" xfId="37360" xr:uid="{516EFC6F-D8A2-4691-8779-658ADFC26AA7}"/>
    <cellStyle name="Normal 26 5" xfId="15902" xr:uid="{A05ABD54-FB86-44D7-ABE8-B73D857CB517}"/>
    <cellStyle name="Normal 26 5 2" xfId="24755" xr:uid="{A464D1F6-5741-43D8-A365-9D2F5CA884CC}"/>
    <cellStyle name="Normal 26 5 2 2" xfId="53432" xr:uid="{4576B8C5-EA2E-49A6-B2BA-8C5FA49ADE8C}"/>
    <cellStyle name="Normal 26 5 3" xfId="44580" xr:uid="{3DA2AB01-6AB8-4A02-BA80-02917803981B}"/>
    <cellStyle name="Normal 26 6" xfId="17461" xr:uid="{BE3B6C5B-BD26-4A9E-ACE3-0A7FE670D669}"/>
    <cellStyle name="Normal 26 6 2" xfId="26314" xr:uid="{0C34DD7C-99AD-44ED-9F6A-8FD4C15AC725}"/>
    <cellStyle name="Normal 26 6 2 2" xfId="54991" xr:uid="{7C6F8716-0C79-4B01-9B9C-7DDCE7AAA9AF}"/>
    <cellStyle name="Normal 26 6 3" xfId="46139" xr:uid="{E6B370CF-631F-4371-B609-A65DED7279B8}"/>
    <cellStyle name="Normal 26 7" xfId="10202" xr:uid="{9B9522F1-8725-4DCC-B051-84F93F60FED3}"/>
    <cellStyle name="Normal 26 7 2" xfId="27907" xr:uid="{E8BD89F9-CD23-477F-8201-F2589129501E}"/>
    <cellStyle name="Normal 26 7 2 2" xfId="56584" xr:uid="{69987B7B-264C-4A97-A63E-4965AAD57EE9}"/>
    <cellStyle name="Normal 26 7 3" xfId="38880" xr:uid="{94130FBC-E80E-44F8-BB67-4EBC26955DA7}"/>
    <cellStyle name="Normal 26 8" xfId="19055" xr:uid="{2A453952-FA34-466D-A2A6-89DA09F8FCB0}"/>
    <cellStyle name="Normal 26 8 2" xfId="47732" xr:uid="{BC4C3EF8-3B2C-434A-8A2D-1DEDC35DE980}"/>
    <cellStyle name="Normal 26 9" xfId="33175" xr:uid="{AEC07423-2D0A-421D-8BB6-0E61A702F755}"/>
    <cellStyle name="Normal 27" xfId="4512" xr:uid="{653514FA-19EA-40EB-A676-497AD7DB93A5}"/>
    <cellStyle name="Normal 27 2" xfId="5863" xr:uid="{22EB2C95-A73A-4185-9C2C-49FA7AFAD24D}"/>
    <cellStyle name="Normal 27 2 2" xfId="11575" xr:uid="{F34C548B-A566-4FDA-9870-59D1DD83DC1D}"/>
    <cellStyle name="Normal 27 2 2 2" xfId="40253" xr:uid="{9C88D886-6B6D-498C-AF94-C7DDC5B58AC5}"/>
    <cellStyle name="Normal 27 2 3" xfId="20428" xr:uid="{146915DD-1A65-4F84-91B1-E62B20998433}"/>
    <cellStyle name="Normal 27 2 3 2" xfId="49105" xr:uid="{8BFBAB96-02D6-41E8-8DE7-7ADA74BAE725}"/>
    <cellStyle name="Normal 27 2 4" xfId="34548" xr:uid="{F40DAC33-7473-4817-A8FD-74520A7486B1}"/>
    <cellStyle name="Normal 27 3" xfId="7280" xr:uid="{FFB189D1-D9BF-408D-AF73-75C85195FCF6}"/>
    <cellStyle name="Normal 27 3 2" xfId="12992" xr:uid="{8E568FD4-79A6-42A6-9D97-5011B609E302}"/>
    <cellStyle name="Normal 27 3 2 2" xfId="41670" xr:uid="{64FE4631-95C4-4763-98A9-A3E6738368DA}"/>
    <cellStyle name="Normal 27 3 3" xfId="21845" xr:uid="{1EFA01FD-2169-4E78-95CD-0CBC9FBE6507}"/>
    <cellStyle name="Normal 27 3 3 2" xfId="50522" xr:uid="{8ED34F93-00D2-477C-8AB9-FE93DA0A25AA}"/>
    <cellStyle name="Normal 27 3 4" xfId="35965" xr:uid="{1CA0FE7F-B92F-4F68-A46B-33E842882B9A}"/>
    <cellStyle name="Normal 27 4" xfId="8697" xr:uid="{FD5EA306-0ECC-4FF5-B386-8A955D2A5E0C}"/>
    <cellStyle name="Normal 27 4 2" xfId="14409" xr:uid="{5E05FB70-1910-44F3-8E16-22AE1755B99C}"/>
    <cellStyle name="Normal 27 4 2 2" xfId="43087" xr:uid="{D265FACF-52B3-446D-8FB3-E8A54589CF7E}"/>
    <cellStyle name="Normal 27 4 3" xfId="23262" xr:uid="{5F6D208A-985D-4963-B6C3-96DF0261BB8C}"/>
    <cellStyle name="Normal 27 4 3 2" xfId="51939" xr:uid="{154B90C9-7C32-47AF-A535-69EA0636CB8A}"/>
    <cellStyle name="Normal 27 4 4" xfId="37382" xr:uid="{62CD24C6-F3E4-4F5A-AA08-7B826B7D8E2F}"/>
    <cellStyle name="Normal 27 5" xfId="15924" xr:uid="{60E07756-409E-400D-81F5-DE5C848F58B1}"/>
    <cellStyle name="Normal 27 5 2" xfId="24777" xr:uid="{A6D34F57-FC4F-4280-8C30-FB5F89473CFA}"/>
    <cellStyle name="Normal 27 5 2 2" xfId="53454" xr:uid="{3E2967EB-EBBB-46C9-A3A4-7AFE5106ED4D}"/>
    <cellStyle name="Normal 27 5 3" xfId="44602" xr:uid="{16EE3F00-E95C-4E7C-957D-92B234B4142E}"/>
    <cellStyle name="Normal 27 6" xfId="17483" xr:uid="{D8B8973F-7E1C-4708-B194-6E644D58BD0C}"/>
    <cellStyle name="Normal 27 6 2" xfId="26336" xr:uid="{01146A1F-97D0-4C9D-945F-66C46B9A82C7}"/>
    <cellStyle name="Normal 27 6 2 2" xfId="55013" xr:uid="{EFA46464-FCE6-4613-9363-5A9BAE054A6B}"/>
    <cellStyle name="Normal 27 6 3" xfId="46161" xr:uid="{1F50465C-8874-4B47-8475-9C2669B556E0}"/>
    <cellStyle name="Normal 27 7" xfId="10224" xr:uid="{D99C3933-20AA-4BD7-B7FE-B36DE710E745}"/>
    <cellStyle name="Normal 27 7 2" xfId="27929" xr:uid="{E3D600E8-45DC-44E5-863C-FFBC86BCDA68}"/>
    <cellStyle name="Normal 27 7 2 2" xfId="56606" xr:uid="{CC4C515D-8556-496A-B05F-7B878E53E67C}"/>
    <cellStyle name="Normal 27 7 3" xfId="38902" xr:uid="{378E4C61-A845-41A3-AE64-A003AF46A671}"/>
    <cellStyle name="Normal 27 8" xfId="19077" xr:uid="{972E50FC-B686-4A0A-94D1-91AC6E27B25A}"/>
    <cellStyle name="Normal 27 8 2" xfId="47754" xr:uid="{6FD05588-7007-409A-8124-4498891E1BF8}"/>
    <cellStyle name="Normal 27 9" xfId="33197" xr:uid="{9795920F-F84E-41D8-859D-7103CD8957FF}"/>
    <cellStyle name="Normal 28" xfId="4534" xr:uid="{2C206DC9-60A1-4EE0-88BC-B28B1E4D6989}"/>
    <cellStyle name="Normal 28 2" xfId="5885" xr:uid="{2C05091A-C662-4383-91E3-A541CD96A208}"/>
    <cellStyle name="Normal 28 2 2" xfId="11597" xr:uid="{14AB3738-FD25-48BF-A95F-2D0BA2B27FBC}"/>
    <cellStyle name="Normal 28 2 2 2" xfId="40275" xr:uid="{EDD90144-8D8E-47FD-AE18-1D79710238DA}"/>
    <cellStyle name="Normal 28 2 3" xfId="20450" xr:uid="{F0E4BA23-9915-4D76-B50B-E878526DF96D}"/>
    <cellStyle name="Normal 28 2 3 2" xfId="49127" xr:uid="{1C9FA3C8-E202-4252-A651-BC93B0036D7C}"/>
    <cellStyle name="Normal 28 2 4" xfId="34570" xr:uid="{7BBC5375-A78D-40A6-A561-6544D698AF52}"/>
    <cellStyle name="Normal 28 3" xfId="7302" xr:uid="{1CEAF00C-B290-4A3A-9520-C15784909947}"/>
    <cellStyle name="Normal 28 3 2" xfId="13014" xr:uid="{6480E1ED-87FD-49D1-A8C3-895F6B6DB6E2}"/>
    <cellStyle name="Normal 28 3 2 2" xfId="41692" xr:uid="{B0F21370-E2AA-4279-9602-EF453D9E5E26}"/>
    <cellStyle name="Normal 28 3 3" xfId="21867" xr:uid="{E5D13E1E-B77A-48F7-AA00-AEC3EC2D3D6D}"/>
    <cellStyle name="Normal 28 3 3 2" xfId="50544" xr:uid="{0A56079A-1F62-40EA-84A2-B9153AE90B01}"/>
    <cellStyle name="Normal 28 3 4" xfId="35987" xr:uid="{37161051-823E-44FC-93AB-D2D988015D65}"/>
    <cellStyle name="Normal 28 4" xfId="8719" xr:uid="{FD50DF10-93BE-4A2F-BAA1-8B9F5B53683D}"/>
    <cellStyle name="Normal 28 4 2" xfId="14431" xr:uid="{129E3426-CD54-41A3-936B-13F570091FFE}"/>
    <cellStyle name="Normal 28 4 2 2" xfId="43109" xr:uid="{D780860B-D4CE-4312-8435-6195FD600772}"/>
    <cellStyle name="Normal 28 4 3" xfId="23284" xr:uid="{00C496C6-9FE9-429D-BCB5-C1B93D30CC5E}"/>
    <cellStyle name="Normal 28 4 3 2" xfId="51961" xr:uid="{AC663DBB-5128-4075-B16E-7BE17FAE0614}"/>
    <cellStyle name="Normal 28 4 4" xfId="37404" xr:uid="{9BD9909A-DBE2-49AB-9D0B-FC4F6B87A1F4}"/>
    <cellStyle name="Normal 28 5" xfId="15946" xr:uid="{E556BFE8-BC1D-4A23-9691-2309E0B77E68}"/>
    <cellStyle name="Normal 28 5 2" xfId="24799" xr:uid="{FEBA31E6-B120-420B-BE6F-FAEC0BEDA2E2}"/>
    <cellStyle name="Normal 28 5 2 2" xfId="53476" xr:uid="{8B05AC78-CE8B-48A6-948E-B26661F108DC}"/>
    <cellStyle name="Normal 28 5 3" xfId="44624" xr:uid="{C8E98293-1B97-40F3-BE99-EE9F35AB595F}"/>
    <cellStyle name="Normal 28 6" xfId="17505" xr:uid="{C413A4C3-A415-4F80-8903-3AFBA33452BB}"/>
    <cellStyle name="Normal 28 6 2" xfId="26358" xr:uid="{DC9C4123-F21E-42BC-9C50-2AADECE7450F}"/>
    <cellStyle name="Normal 28 6 2 2" xfId="55035" xr:uid="{D09C24CA-D241-4A4A-99C3-D5B43B6D7E49}"/>
    <cellStyle name="Normal 28 6 3" xfId="46183" xr:uid="{616DFCD0-DCCB-4423-843B-65D58C3688A1}"/>
    <cellStyle name="Normal 28 7" xfId="10246" xr:uid="{DCE21442-44F1-4E96-898F-3DE8587655EE}"/>
    <cellStyle name="Normal 28 7 2" xfId="27951" xr:uid="{EBA204D6-5CC9-4A4E-8930-25424397A378}"/>
    <cellStyle name="Normal 28 7 2 2" xfId="56628" xr:uid="{2224BCE3-88D8-4769-B45D-A709F6128FB1}"/>
    <cellStyle name="Normal 28 7 3" xfId="38924" xr:uid="{55F18AD0-8CAB-45CB-9B02-D6798D7A9030}"/>
    <cellStyle name="Normal 28 8" xfId="19099" xr:uid="{E27AE5C5-FADB-47A0-8761-F89F1DE15A1A}"/>
    <cellStyle name="Normal 28 8 2" xfId="47776" xr:uid="{C2DF80C0-E178-46C6-BF05-871A12BF97AF}"/>
    <cellStyle name="Normal 28 9" xfId="33219" xr:uid="{1CEA55F1-DCD3-48FD-91A8-200217972D51}"/>
    <cellStyle name="Normal 29" xfId="4556" xr:uid="{7157620A-94DB-40A3-8B27-05B5E8C6791B}"/>
    <cellStyle name="Normal 29 2" xfId="5907" xr:uid="{3224E5B3-CE78-4CF4-832C-C269F719F3AB}"/>
    <cellStyle name="Normal 29 2 2" xfId="11619" xr:uid="{306213DB-5BD6-4FCA-B420-9AFB6C3B2413}"/>
    <cellStyle name="Normal 29 2 2 2" xfId="40297" xr:uid="{94716793-D709-42A2-AB04-ADAC0FC54382}"/>
    <cellStyle name="Normal 29 2 3" xfId="20472" xr:uid="{D941B000-AB5B-4737-90E3-54BE7F0360F1}"/>
    <cellStyle name="Normal 29 2 3 2" xfId="49149" xr:uid="{D45A2C87-218A-4D29-A149-F5DCD3314AA0}"/>
    <cellStyle name="Normal 29 2 4" xfId="34592" xr:uid="{5678B921-5641-42A4-A8DE-AC11B77705EB}"/>
    <cellStyle name="Normal 29 3" xfId="7324" xr:uid="{6BACAB65-2066-4C14-AA44-07ED56065334}"/>
    <cellStyle name="Normal 29 3 2" xfId="13036" xr:uid="{E7DBB08A-0BFF-49EA-AB77-43A50138976F}"/>
    <cellStyle name="Normal 29 3 2 2" xfId="41714" xr:uid="{4A5F94CE-0AFF-4534-B105-A8D25AF91E8D}"/>
    <cellStyle name="Normal 29 3 3" xfId="21889" xr:uid="{498EDE7F-3B52-487D-9EC8-D063D1B1EE0B}"/>
    <cellStyle name="Normal 29 3 3 2" xfId="50566" xr:uid="{30B84F62-7CB3-41E1-8E44-D939C1071F72}"/>
    <cellStyle name="Normal 29 3 4" xfId="36009" xr:uid="{142479DA-1CC4-4835-BDF6-9DD5B8E0714D}"/>
    <cellStyle name="Normal 29 4" xfId="8741" xr:uid="{832404F1-AE65-4653-A66E-6EB6C26C2E70}"/>
    <cellStyle name="Normal 29 4 2" xfId="14453" xr:uid="{A0BE1F6A-597F-4451-BB87-530663B1F0C4}"/>
    <cellStyle name="Normal 29 4 2 2" xfId="43131" xr:uid="{1AA4F7E1-7B92-4770-B302-3E0C9FF0735E}"/>
    <cellStyle name="Normal 29 4 3" xfId="23306" xr:uid="{D33CE5EC-9984-4DAB-9A11-A53DDA517651}"/>
    <cellStyle name="Normal 29 4 3 2" xfId="51983" xr:uid="{51422F00-486D-451D-812B-63A5ECC11CEA}"/>
    <cellStyle name="Normal 29 4 4" xfId="37426" xr:uid="{E3D48501-B6AB-4D9A-A34A-151122CED243}"/>
    <cellStyle name="Normal 29 5" xfId="15968" xr:uid="{F2550BC4-F65B-4BAC-AA99-25391126043D}"/>
    <cellStyle name="Normal 29 5 2" xfId="24821" xr:uid="{A39C9E17-64C7-4CE5-AC04-86CDEE5DE14D}"/>
    <cellStyle name="Normal 29 5 2 2" xfId="53498" xr:uid="{6F82EAE8-68EA-454D-9316-DB543A7DF71A}"/>
    <cellStyle name="Normal 29 5 3" xfId="44646" xr:uid="{D9637830-CA32-49FE-B6B1-DAF5DBB0DF9D}"/>
    <cellStyle name="Normal 29 6" xfId="17527" xr:uid="{25BBB396-18E1-4465-AC83-4B515ECA1E27}"/>
    <cellStyle name="Normal 29 6 2" xfId="26380" xr:uid="{9652A53F-753B-4CFD-853D-A89D00991AEA}"/>
    <cellStyle name="Normal 29 6 2 2" xfId="55057" xr:uid="{01B20FE5-9762-46E8-9D0B-1CC3DDCDDEE2}"/>
    <cellStyle name="Normal 29 6 3" xfId="46205" xr:uid="{7810541C-19B3-4387-A2FE-E3D18444BAE6}"/>
    <cellStyle name="Normal 29 7" xfId="10268" xr:uid="{BB9EFE24-CF78-444D-8DFB-B9E064788B0E}"/>
    <cellStyle name="Normal 29 7 2" xfId="27973" xr:uid="{55C5DD92-A129-4577-B442-11D7F61C468A}"/>
    <cellStyle name="Normal 29 7 2 2" xfId="56650" xr:uid="{4865AF19-945E-42DF-A778-CDD18F881D94}"/>
    <cellStyle name="Normal 29 7 3" xfId="38946" xr:uid="{4ECBE566-369A-46D6-8E2F-934253D15A1D}"/>
    <cellStyle name="Normal 29 8" xfId="19121" xr:uid="{7D6FF4A1-6250-4B12-BDB9-E73AFECEF72B}"/>
    <cellStyle name="Normal 29 8 2" xfId="47798" xr:uid="{0901F59F-BADE-4185-8BE6-858B3832D912}"/>
    <cellStyle name="Normal 29 9" xfId="33241" xr:uid="{365EE959-E7B3-4720-A0EA-BF357916EA46}"/>
    <cellStyle name="Normal 3" xfId="4" xr:uid="{4E33106C-23AB-4DF8-A0CE-0F924F4AC593}"/>
    <cellStyle name="Normal 3 2" xfId="32" xr:uid="{7598C53E-9B1B-440D-B61D-BF9683BECE3C}"/>
    <cellStyle name="Normal 3 2 2" xfId="2076" xr:uid="{CA6CDBA9-6378-4414-90FB-CED4AB962BE3}"/>
    <cellStyle name="Normal 3 2 3" xfId="2065" xr:uid="{BE1C6CF5-B95B-4D8E-A989-8752B770336A}"/>
    <cellStyle name="Normal 3 2 4" xfId="111" xr:uid="{A72953BF-B001-409C-920F-88638BDC971A}"/>
    <cellStyle name="Normal 3 3" xfId="29121" xr:uid="{0A5F5863-D953-453C-B867-370452836089}"/>
    <cellStyle name="Normal 3 4" xfId="3998" xr:uid="{FBCF3970-2632-4925-AB7E-053845891500}"/>
    <cellStyle name="Normal 3 5" xfId="57846" xr:uid="{84F95085-A4C5-417D-97CD-5D8A819CEA12}"/>
    <cellStyle name="Normal 3 6" xfId="98" xr:uid="{AEF8E44C-C40F-4268-841C-C3C3A9D3328D}"/>
    <cellStyle name="Normal 3 7" xfId="57855" xr:uid="{72B09FBF-7A74-4B32-A23B-210354BB4A72}"/>
    <cellStyle name="Normal 3 8" xfId="57870" xr:uid="{AC29BC85-6965-4D99-85AE-8C62126D450E}"/>
    <cellStyle name="Normal 3 9" xfId="22" xr:uid="{7E9B1B61-DBDA-4B58-8B2F-F7E16E941D6C}"/>
    <cellStyle name="Normal 30" xfId="4578" xr:uid="{A96F417C-3520-4A9F-9C83-E1D064EC83BD}"/>
    <cellStyle name="Normal 30 2" xfId="5929" xr:uid="{77227E3D-A040-4F22-A4E2-3180E958278E}"/>
    <cellStyle name="Normal 30 2 2" xfId="11641" xr:uid="{C85A9C92-6678-42F1-90BA-0EBB3400CE35}"/>
    <cellStyle name="Normal 30 2 2 2" xfId="40319" xr:uid="{36296745-7161-4670-87B7-DDD3C4D18559}"/>
    <cellStyle name="Normal 30 2 3" xfId="20494" xr:uid="{86E8D5A6-6AAC-4E2F-A69F-2763F43F8574}"/>
    <cellStyle name="Normal 30 2 3 2" xfId="49171" xr:uid="{B0A8E00C-5435-42A0-AA6B-9B7779006C65}"/>
    <cellStyle name="Normal 30 2 4" xfId="34614" xr:uid="{71AE5304-D92C-4F4A-BE81-D59FEB0EA407}"/>
    <cellStyle name="Normal 30 3" xfId="7346" xr:uid="{0D92CB5D-B769-4D71-8F79-C281AC4CBDE3}"/>
    <cellStyle name="Normal 30 3 2" xfId="13058" xr:uid="{4D3F8EED-3166-44C5-B637-738E2E105D4B}"/>
    <cellStyle name="Normal 30 3 2 2" xfId="41736" xr:uid="{F17BDD55-6D0E-4873-8C1E-AECB8B3FE99D}"/>
    <cellStyle name="Normal 30 3 3" xfId="21911" xr:uid="{A2200E87-8F2F-4A64-BAF7-C44D23651C0C}"/>
    <cellStyle name="Normal 30 3 3 2" xfId="50588" xr:uid="{2C364603-8E26-4515-B58C-1A75CFE84C0F}"/>
    <cellStyle name="Normal 30 3 4" xfId="36031" xr:uid="{9F889FC5-C6DD-4B5C-B4B1-170DF176D889}"/>
    <cellStyle name="Normal 30 4" xfId="8763" xr:uid="{919F4128-0F9B-40E7-8F5B-5BD9D9CA9020}"/>
    <cellStyle name="Normal 30 4 2" xfId="14475" xr:uid="{F89DD637-AFB4-4587-AF2E-3A614FBD60AA}"/>
    <cellStyle name="Normal 30 4 2 2" xfId="43153" xr:uid="{CB1496AD-F707-4054-BF20-5D92D4C87801}"/>
    <cellStyle name="Normal 30 4 3" xfId="23328" xr:uid="{5AAF99DF-EA28-440D-8655-053F9DCC9910}"/>
    <cellStyle name="Normal 30 4 3 2" xfId="52005" xr:uid="{399C1DF0-46AB-4D4F-A4A6-DCE29AF1814F}"/>
    <cellStyle name="Normal 30 4 4" xfId="37448" xr:uid="{C14BDE56-FF4C-450C-A027-8907287923E0}"/>
    <cellStyle name="Normal 30 5" xfId="15990" xr:uid="{679F50F5-E6B0-4237-90E2-7207D1DC1B5E}"/>
    <cellStyle name="Normal 30 5 2" xfId="24843" xr:uid="{F265562B-2CBF-4AC6-8841-EC4A34E002DD}"/>
    <cellStyle name="Normal 30 5 2 2" xfId="53520" xr:uid="{91CFBCEA-AEC1-4701-9E2D-C641E58F2DB3}"/>
    <cellStyle name="Normal 30 5 3" xfId="44668" xr:uid="{6474990C-9930-477B-8C0E-94D0080E5466}"/>
    <cellStyle name="Normal 30 6" xfId="17549" xr:uid="{6C4075B3-27D5-4F24-B5C2-B07B532126B3}"/>
    <cellStyle name="Normal 30 6 2" xfId="26402" xr:uid="{13FE0C87-A8EC-4C64-B674-A68C2C6846A0}"/>
    <cellStyle name="Normal 30 6 2 2" xfId="55079" xr:uid="{CD8FEF64-FF3A-4E9D-93D7-73A04514D3AA}"/>
    <cellStyle name="Normal 30 6 3" xfId="46227" xr:uid="{081DC195-D62E-4747-86B3-C330FEBE1A9D}"/>
    <cellStyle name="Normal 30 7" xfId="10290" xr:uid="{D688915F-B2D9-406B-82AF-6A2CB28DE8B3}"/>
    <cellStyle name="Normal 30 7 2" xfId="27995" xr:uid="{B2AD771C-53AF-4737-B866-DF58668055E7}"/>
    <cellStyle name="Normal 30 7 2 2" xfId="56672" xr:uid="{AD8054E2-4360-47EF-91A7-B3DB13F9029F}"/>
    <cellStyle name="Normal 30 7 3" xfId="38968" xr:uid="{314EFC24-F269-42F8-94CB-20469FECD32F}"/>
    <cellStyle name="Normal 30 8" xfId="19143" xr:uid="{C7C3C1B3-8AB8-4B35-A2A6-3794497B6E9F}"/>
    <cellStyle name="Normal 30 8 2" xfId="47820" xr:uid="{EBA36178-8FC2-4311-AB4F-EAF941A1F189}"/>
    <cellStyle name="Normal 30 9" xfId="33263" xr:uid="{D6738A8E-5F6F-491E-AA42-C882097F0A7C}"/>
    <cellStyle name="Normal 31" xfId="4600" xr:uid="{2DE5155A-2C05-428A-9468-3B96794F7B7D}"/>
    <cellStyle name="Normal 31 2" xfId="5951" xr:uid="{3A97EA4A-7713-407E-83E5-CE2DAD0AD3C9}"/>
    <cellStyle name="Normal 31 2 2" xfId="11663" xr:uid="{DA3FC285-D3E3-4513-B3EE-63556BDD73E6}"/>
    <cellStyle name="Normal 31 2 2 2" xfId="40341" xr:uid="{C49A0A94-2B55-41D1-A559-5D24437F8B81}"/>
    <cellStyle name="Normal 31 2 3" xfId="20516" xr:uid="{E8FB1C18-7F81-42FC-AA60-CF3ECCE68985}"/>
    <cellStyle name="Normal 31 2 3 2" xfId="49193" xr:uid="{26C1B67C-040A-42ED-A755-1B56B4DEAED7}"/>
    <cellStyle name="Normal 31 2 4" xfId="34636" xr:uid="{E09C277E-3727-41FC-A34A-D1D0F889C9EE}"/>
    <cellStyle name="Normal 31 3" xfId="7368" xr:uid="{E97303A9-D833-414B-83E7-9713B8BAC95C}"/>
    <cellStyle name="Normal 31 3 2" xfId="13080" xr:uid="{FBD21126-45AC-4D12-B777-B142ABBFEBBC}"/>
    <cellStyle name="Normal 31 3 2 2" xfId="41758" xr:uid="{A17F6E7D-BD9E-46A4-81F3-E5383523EE4D}"/>
    <cellStyle name="Normal 31 3 3" xfId="21933" xr:uid="{AC56A871-DBBE-4BBE-AF8D-8143A0CDBF95}"/>
    <cellStyle name="Normal 31 3 3 2" xfId="50610" xr:uid="{9C77D264-82AB-4D49-89F1-6B314493C12A}"/>
    <cellStyle name="Normal 31 3 4" xfId="36053" xr:uid="{0B95CFDF-6448-4DD5-9ACE-139F02C63427}"/>
    <cellStyle name="Normal 31 4" xfId="8785" xr:uid="{87D59B14-EB5A-464A-A97C-E2161CEE705F}"/>
    <cellStyle name="Normal 31 4 2" xfId="14497" xr:uid="{49817F9C-1080-4B4F-9E2D-DC9896F0409A}"/>
    <cellStyle name="Normal 31 4 2 2" xfId="43175" xr:uid="{F9970A86-B4D0-40B9-AB6B-3F7367844FA3}"/>
    <cellStyle name="Normal 31 4 3" xfId="23350" xr:uid="{B3FFE704-76F4-4C60-91C5-1CEB4F8DA1F8}"/>
    <cellStyle name="Normal 31 4 3 2" xfId="52027" xr:uid="{316C7B56-DFB7-43C1-A30B-8BEC48F3B43E}"/>
    <cellStyle name="Normal 31 4 4" xfId="37470" xr:uid="{BC607335-2546-42A0-80E0-1DC352400AAA}"/>
    <cellStyle name="Normal 31 5" xfId="16012" xr:uid="{AA40DE33-27D0-4A7E-828F-AD32A7FAAE89}"/>
    <cellStyle name="Normal 31 5 2" xfId="24865" xr:uid="{B25D370D-5AA5-4697-908D-AE2A35D4B369}"/>
    <cellStyle name="Normal 31 5 2 2" xfId="53542" xr:uid="{A3812F30-2F0F-414C-AA10-3A37206B3E96}"/>
    <cellStyle name="Normal 31 5 3" xfId="44690" xr:uid="{FBC5433D-5BC2-4487-996F-E8591802C080}"/>
    <cellStyle name="Normal 31 6" xfId="17571" xr:uid="{9D49ECDA-D78A-483B-B1A1-49E78B5B4672}"/>
    <cellStyle name="Normal 31 6 2" xfId="26424" xr:uid="{E1CF6F1D-C6D3-4555-B7B6-359837B56221}"/>
    <cellStyle name="Normal 31 6 2 2" xfId="55101" xr:uid="{D273C683-24F0-47A3-946F-31C4E07A1E6B}"/>
    <cellStyle name="Normal 31 6 3" xfId="46249" xr:uid="{05E46AC8-98FF-4C45-8E50-33A2202FA74E}"/>
    <cellStyle name="Normal 31 7" xfId="10312" xr:uid="{789710B6-7337-4EDA-9B63-A25ED075A4BC}"/>
    <cellStyle name="Normal 31 7 2" xfId="28017" xr:uid="{183ED834-17BD-4946-AD17-D06324A833B4}"/>
    <cellStyle name="Normal 31 7 2 2" xfId="56694" xr:uid="{17CEFD10-8FA4-4CEE-BB37-D93A9D1057B1}"/>
    <cellStyle name="Normal 31 7 3" xfId="38990" xr:uid="{4E2AAFFD-2D4B-4C22-800A-81D22D2C5337}"/>
    <cellStyle name="Normal 31 8" xfId="19165" xr:uid="{4A8F9DA2-9409-4312-A62D-22BF5BB7A98B}"/>
    <cellStyle name="Normal 31 8 2" xfId="47842" xr:uid="{5EB71B85-E6C7-4576-8EF8-AB6C767AB40C}"/>
    <cellStyle name="Normal 31 9" xfId="33285" xr:uid="{DDA0EC51-9707-47F1-A87B-E81719669780}"/>
    <cellStyle name="Normal 32" xfId="4622" xr:uid="{957B0D70-D857-4AAC-8870-E658333A916B}"/>
    <cellStyle name="Normal 32 2" xfId="5973" xr:uid="{A5FBEC82-321E-4211-B5CF-E1582C1BDF7D}"/>
    <cellStyle name="Normal 32 2 2" xfId="11685" xr:uid="{6F7455E8-82A0-4C52-AD84-2571EC41E7EC}"/>
    <cellStyle name="Normal 32 2 2 2" xfId="40363" xr:uid="{011B2816-6A63-4B76-BFDA-C91895A79D76}"/>
    <cellStyle name="Normal 32 2 3" xfId="20538" xr:uid="{1314D7C3-9E42-418F-B0F7-F52F3D518724}"/>
    <cellStyle name="Normal 32 2 3 2" xfId="49215" xr:uid="{D9A445C8-1E5A-4E39-80B8-A19437C08D2D}"/>
    <cellStyle name="Normal 32 2 4" xfId="34658" xr:uid="{86CDB7BF-A4FC-42FA-BDD0-5D4052C17858}"/>
    <cellStyle name="Normal 32 3" xfId="7390" xr:uid="{091C7885-57C4-48CC-9A75-6EAE769E0426}"/>
    <cellStyle name="Normal 32 3 2" xfId="13102" xr:uid="{1E3C9775-E117-43DA-AA25-AFD9B27A49A1}"/>
    <cellStyle name="Normal 32 3 2 2" xfId="41780" xr:uid="{7F994620-CC52-4BE3-B5B4-1403C992D5AB}"/>
    <cellStyle name="Normal 32 3 3" xfId="21955" xr:uid="{2C873E92-8C97-4408-81DD-790C17AF2BC4}"/>
    <cellStyle name="Normal 32 3 3 2" xfId="50632" xr:uid="{DCEAA0E5-21F8-4930-8FCD-010BD6259A7A}"/>
    <cellStyle name="Normal 32 3 4" xfId="36075" xr:uid="{ADF117E0-246E-4923-B6F4-83E90C9110CC}"/>
    <cellStyle name="Normal 32 4" xfId="8807" xr:uid="{DEBE4110-BB3D-4D9A-AAE0-AD4EB380F3D4}"/>
    <cellStyle name="Normal 32 4 2" xfId="14519" xr:uid="{AC3BC797-551D-401B-B466-F3F2353401AF}"/>
    <cellStyle name="Normal 32 4 2 2" xfId="43197" xr:uid="{D4DB25F4-FE24-445F-88C3-A62A3E7ADD10}"/>
    <cellStyle name="Normal 32 4 3" xfId="23372" xr:uid="{B25AB5F6-280C-46C3-B247-71D39CEA956F}"/>
    <cellStyle name="Normal 32 4 3 2" xfId="52049" xr:uid="{A3519524-64B4-408E-9645-4668E0C25EE4}"/>
    <cellStyle name="Normal 32 4 4" xfId="37492" xr:uid="{8C5CF591-E276-4EE9-A773-87F150D2DB0F}"/>
    <cellStyle name="Normal 32 5" xfId="16034" xr:uid="{1D4354AD-CA5F-4726-B737-5F8F4D86CD22}"/>
    <cellStyle name="Normal 32 5 2" xfId="24887" xr:uid="{BF6B021D-F05F-4DD3-ABDE-2A1E1C8D86B8}"/>
    <cellStyle name="Normal 32 5 2 2" xfId="53564" xr:uid="{9F29121F-B54D-410A-AE81-13DF1DF225A0}"/>
    <cellStyle name="Normal 32 5 3" xfId="44712" xr:uid="{8F251802-FD0D-4262-B8C2-4B66D422CF03}"/>
    <cellStyle name="Normal 32 6" xfId="17593" xr:uid="{46C90A36-ABDA-421D-990D-A09B43B9EF2D}"/>
    <cellStyle name="Normal 32 6 2" xfId="26446" xr:uid="{230F9A66-1E90-4D4B-84BF-120CF23B6C78}"/>
    <cellStyle name="Normal 32 6 2 2" xfId="55123" xr:uid="{C7FC592E-9F0A-4A6B-B1CF-182B049A540A}"/>
    <cellStyle name="Normal 32 6 3" xfId="46271" xr:uid="{D79BD70B-3391-4BF7-A7B0-F6972A2E19A8}"/>
    <cellStyle name="Normal 32 7" xfId="10334" xr:uid="{1D70AE8A-0EAF-4E83-9AF0-1A2C0A65DC98}"/>
    <cellStyle name="Normal 32 7 2" xfId="28039" xr:uid="{CC99C131-DA0C-4038-A523-C8E479E1AE67}"/>
    <cellStyle name="Normal 32 7 2 2" xfId="56716" xr:uid="{CFC0CA42-D89F-458D-BFBC-C91130FE2ADA}"/>
    <cellStyle name="Normal 32 7 3" xfId="39012" xr:uid="{DB31239B-C521-468A-B193-95C8D81C5A12}"/>
    <cellStyle name="Normal 32 8" xfId="19187" xr:uid="{58042CFC-781F-4507-9052-39C98FFDB2A3}"/>
    <cellStyle name="Normal 32 8 2" xfId="47864" xr:uid="{EF65AE37-FB39-4B33-ADB8-4EE2F31129E9}"/>
    <cellStyle name="Normal 32 9" xfId="33307" xr:uid="{CE409C09-BCE8-4C10-9EFB-A9EC023001CF}"/>
    <cellStyle name="Normal 33" xfId="4644" xr:uid="{D38D76C2-53B2-4AB4-822B-DE2599D6980E}"/>
    <cellStyle name="Normal 33 2" xfId="5995" xr:uid="{A2D96120-3EAF-47FD-AF7C-1CB13EEBA3E0}"/>
    <cellStyle name="Normal 33 2 2" xfId="11707" xr:uid="{D44C1A7A-9224-458C-84F5-0DDC14CC47D4}"/>
    <cellStyle name="Normal 33 2 2 2" xfId="40385" xr:uid="{5ED408C5-1B6C-4C71-B32D-5682CC708A17}"/>
    <cellStyle name="Normal 33 2 3" xfId="20560" xr:uid="{830A0064-0451-4EB6-8134-B9FA5EA5F999}"/>
    <cellStyle name="Normal 33 2 3 2" xfId="49237" xr:uid="{9340B167-747B-44ED-8D5C-BACC2A3D1E08}"/>
    <cellStyle name="Normal 33 2 4" xfId="34680" xr:uid="{407F830B-6224-4347-8AE4-631EF4C1371E}"/>
    <cellStyle name="Normal 33 3" xfId="7412" xr:uid="{34299EE8-7A2E-4713-86D6-E0676AA82ED8}"/>
    <cellStyle name="Normal 33 3 2" xfId="13124" xr:uid="{F03C7B85-3586-4690-924C-A0988380B71B}"/>
    <cellStyle name="Normal 33 3 2 2" xfId="41802" xr:uid="{40F05391-93E7-473C-95CA-B1F2F6441AE3}"/>
    <cellStyle name="Normal 33 3 3" xfId="21977" xr:uid="{2DFF8017-2377-4240-A175-2E5BE95B09A9}"/>
    <cellStyle name="Normal 33 3 3 2" xfId="50654" xr:uid="{2195A9B0-F495-41B7-B826-85EA84588A77}"/>
    <cellStyle name="Normal 33 3 4" xfId="36097" xr:uid="{87DEF946-EBC2-4CE5-951E-EEF3FF1E9E25}"/>
    <cellStyle name="Normal 33 4" xfId="8829" xr:uid="{F4526A09-C05A-4619-B337-BFED81D2AE0C}"/>
    <cellStyle name="Normal 33 4 2" xfId="14541" xr:uid="{A61FED73-F67F-4B87-A171-14D4A92A4614}"/>
    <cellStyle name="Normal 33 4 2 2" xfId="43219" xr:uid="{853BC49D-3A4D-4DD9-A26F-8FF9C95AB4B1}"/>
    <cellStyle name="Normal 33 4 3" xfId="23394" xr:uid="{EC5F884E-B011-43F5-82B0-CDFB58A2F053}"/>
    <cellStyle name="Normal 33 4 3 2" xfId="52071" xr:uid="{CEFAAF39-946E-4625-AB02-BE5239224AC7}"/>
    <cellStyle name="Normal 33 4 4" xfId="37514" xr:uid="{E6AAFD5A-5243-4703-92E7-A9EFBC60C358}"/>
    <cellStyle name="Normal 33 5" xfId="16056" xr:uid="{D2AC93BD-A2CC-4532-AD42-ADB35530AEB9}"/>
    <cellStyle name="Normal 33 5 2" xfId="24909" xr:uid="{C79AF808-1F75-4D3A-B6C0-0A7DDB2C519C}"/>
    <cellStyle name="Normal 33 5 2 2" xfId="53586" xr:uid="{CD221C63-39B2-40BA-9951-9CB248260CA0}"/>
    <cellStyle name="Normal 33 5 3" xfId="44734" xr:uid="{EE3E9F96-AF88-4483-BD8E-ADA837C84BA8}"/>
    <cellStyle name="Normal 33 6" xfId="17615" xr:uid="{5A52182E-36C8-4983-AA71-E113BCD40FB0}"/>
    <cellStyle name="Normal 33 6 2" xfId="26468" xr:uid="{513D370A-2C7E-4671-BDEC-B68357053AE2}"/>
    <cellStyle name="Normal 33 6 2 2" xfId="55145" xr:uid="{DBC1D64E-69D0-470F-BF07-475EFF648BBD}"/>
    <cellStyle name="Normal 33 6 3" xfId="46293" xr:uid="{B2673E2F-2244-4A8A-B293-7247B2522350}"/>
    <cellStyle name="Normal 33 7" xfId="10356" xr:uid="{FDC3BAEA-4DCF-4D07-856A-D335B337FB7C}"/>
    <cellStyle name="Normal 33 7 2" xfId="28061" xr:uid="{2FC367CA-4728-427A-8883-E5DD32FAD4FA}"/>
    <cellStyle name="Normal 33 7 2 2" xfId="56738" xr:uid="{663245AB-3B4A-4572-B435-BEDC875F7326}"/>
    <cellStyle name="Normal 33 7 3" xfId="39034" xr:uid="{55DDE936-4443-4F0F-B6D4-2E935E7FDB11}"/>
    <cellStyle name="Normal 33 8" xfId="19209" xr:uid="{95389913-3C26-446D-84B8-31E8D9B86B98}"/>
    <cellStyle name="Normal 33 8 2" xfId="47886" xr:uid="{69AB0C86-FF75-414A-AC6A-52D15EED549E}"/>
    <cellStyle name="Normal 33 9" xfId="33329" xr:uid="{9706140D-AE3A-4652-88D7-017C2A7AD7B5}"/>
    <cellStyle name="Normal 34" xfId="4666" xr:uid="{C20CAAEA-F0C5-4932-B7B8-2793BB68CBB1}"/>
    <cellStyle name="Normal 34 2" xfId="6017" xr:uid="{DA0E0E72-1416-430E-9289-1B1AAE53ADAD}"/>
    <cellStyle name="Normal 34 2 2" xfId="11729" xr:uid="{26E3B312-4BE8-43E3-AC57-C8358F9332E5}"/>
    <cellStyle name="Normal 34 2 2 2" xfId="40407" xr:uid="{DEB02ED7-36ED-4BA2-8F6D-A69F9226C8B1}"/>
    <cellStyle name="Normal 34 2 3" xfId="20582" xr:uid="{44B776F7-01F9-4453-9705-AE82931EEC46}"/>
    <cellStyle name="Normal 34 2 3 2" xfId="49259" xr:uid="{3F964CF5-5045-454A-AF6B-C89B522491C4}"/>
    <cellStyle name="Normal 34 2 4" xfId="34702" xr:uid="{D9768BA3-D490-45FB-B301-E7154D46622F}"/>
    <cellStyle name="Normal 34 3" xfId="7434" xr:uid="{1B9627BB-0C2B-42F7-B3C6-A756A9AB9B78}"/>
    <cellStyle name="Normal 34 3 2" xfId="13146" xr:uid="{AB071FB9-6270-40D9-81C5-8F75BC54C45F}"/>
    <cellStyle name="Normal 34 3 2 2" xfId="41824" xr:uid="{0B3B092B-13AD-4C3C-9D5D-44D7C70BD9D7}"/>
    <cellStyle name="Normal 34 3 3" xfId="21999" xr:uid="{BE2A1AC6-5F9A-4C48-A6AE-47477973D0A6}"/>
    <cellStyle name="Normal 34 3 3 2" xfId="50676" xr:uid="{FFC6DF74-BB32-4E1E-AFFF-93704BC45F5F}"/>
    <cellStyle name="Normal 34 3 4" xfId="36119" xr:uid="{A0014FE8-0317-435D-8BAB-70CD8E089ED2}"/>
    <cellStyle name="Normal 34 4" xfId="8851" xr:uid="{2DACBBA2-2261-4EE3-B7FD-9E8B8F8D8AD2}"/>
    <cellStyle name="Normal 34 4 2" xfId="14563" xr:uid="{388EC8F7-943C-4F26-A631-8E4BCB5EA773}"/>
    <cellStyle name="Normal 34 4 2 2" xfId="43241" xr:uid="{E3BA7F77-B12E-479F-B72E-02F8255051E2}"/>
    <cellStyle name="Normal 34 4 3" xfId="23416" xr:uid="{FC7BF538-1F55-48AD-B30D-A043CDDC927A}"/>
    <cellStyle name="Normal 34 4 3 2" xfId="52093" xr:uid="{EF3863E8-3602-494E-99F7-9C2CDEF03669}"/>
    <cellStyle name="Normal 34 4 4" xfId="37536" xr:uid="{693EE86B-62F4-4B65-9DC6-1E8E95918E2F}"/>
    <cellStyle name="Normal 34 5" xfId="16078" xr:uid="{C657002C-85A8-473B-B629-C22EAF4A07BD}"/>
    <cellStyle name="Normal 34 5 2" xfId="24931" xr:uid="{46FB29B7-E3AF-4E40-9E34-790AFCD16CA7}"/>
    <cellStyle name="Normal 34 5 2 2" xfId="53608" xr:uid="{C99FD952-879B-472C-9BF6-19BC19F85425}"/>
    <cellStyle name="Normal 34 5 3" xfId="44756" xr:uid="{6C6727BE-8189-47D4-AC3E-6F523EDC728A}"/>
    <cellStyle name="Normal 34 6" xfId="17637" xr:uid="{289F0C35-BFB6-4949-8691-40D95A9AF5A9}"/>
    <cellStyle name="Normal 34 6 2" xfId="26490" xr:uid="{7B45E274-6AC6-4D87-9EF4-9AFC1B8ECD89}"/>
    <cellStyle name="Normal 34 6 2 2" xfId="55167" xr:uid="{DFD7CE9D-336F-4BF2-89EF-47A3A4813F26}"/>
    <cellStyle name="Normal 34 6 3" xfId="46315" xr:uid="{8D478F75-5ABC-4079-8B6E-FE1765CE63B7}"/>
    <cellStyle name="Normal 34 7" xfId="10378" xr:uid="{47E4CE8D-4645-452F-B087-104DA5AC7545}"/>
    <cellStyle name="Normal 34 7 2" xfId="28083" xr:uid="{43ED9FF6-16B1-4421-956B-705DE03A894F}"/>
    <cellStyle name="Normal 34 7 2 2" xfId="56760" xr:uid="{291237E9-6C7B-46AE-976C-F58A6642D84C}"/>
    <cellStyle name="Normal 34 7 3" xfId="39056" xr:uid="{962F0155-A3B9-489B-9980-9D629B78C28F}"/>
    <cellStyle name="Normal 34 8" xfId="19231" xr:uid="{C8192261-F7FA-47FC-818D-B61D0349D461}"/>
    <cellStyle name="Normal 34 8 2" xfId="47908" xr:uid="{AA337B04-1A22-43DE-8CD6-CE4FFDF12FB0}"/>
    <cellStyle name="Normal 34 9" xfId="33351" xr:uid="{6E6700F3-B5A8-458E-A195-0773BB300B5B}"/>
    <cellStyle name="Normal 35" xfId="4688" xr:uid="{924599D1-9274-49F2-9402-6F317BF78176}"/>
    <cellStyle name="Normal 35 2" xfId="6039" xr:uid="{33DC1E65-9B43-4C69-93C2-D5615B9B3D73}"/>
    <cellStyle name="Normal 35 2 2" xfId="11751" xr:uid="{388C5F0A-075F-4A38-A6EF-B3E67C8882BF}"/>
    <cellStyle name="Normal 35 2 2 2" xfId="40429" xr:uid="{E99E5341-C501-41AE-9BB4-948D82ABC7D2}"/>
    <cellStyle name="Normal 35 2 3" xfId="20604" xr:uid="{216984A9-65B9-41A7-8CEF-82F456F9A0BE}"/>
    <cellStyle name="Normal 35 2 3 2" xfId="49281" xr:uid="{426DCF24-0B59-478E-A24F-32F5B3E193B0}"/>
    <cellStyle name="Normal 35 2 4" xfId="34724" xr:uid="{13880486-8B6E-4EBF-97EC-ED20FDD457DC}"/>
    <cellStyle name="Normal 35 3" xfId="7456" xr:uid="{876EE31E-8494-4707-ABA4-9D4F6A72FB05}"/>
    <cellStyle name="Normal 35 3 2" xfId="13168" xr:uid="{C8E5D588-9B78-431F-8311-EEBFC3A548DD}"/>
    <cellStyle name="Normal 35 3 2 2" xfId="41846" xr:uid="{567A693B-B2EF-4F98-949C-93BFAF58D31C}"/>
    <cellStyle name="Normal 35 3 3" xfId="22021" xr:uid="{67F8B9A4-420E-4A80-8518-ED4362A9CD35}"/>
    <cellStyle name="Normal 35 3 3 2" xfId="50698" xr:uid="{CFFE00AD-8ABC-448E-A527-9E10E242B616}"/>
    <cellStyle name="Normal 35 3 4" xfId="36141" xr:uid="{E4030103-343A-454A-9D48-A96C5EE5B202}"/>
    <cellStyle name="Normal 35 4" xfId="8873" xr:uid="{473433D3-57F7-4E09-BDEF-EB24FE712756}"/>
    <cellStyle name="Normal 35 4 2" xfId="14585" xr:uid="{A4799353-3A0B-48D8-B13F-8D9BD04FCFE5}"/>
    <cellStyle name="Normal 35 4 2 2" xfId="43263" xr:uid="{0AC95C2F-88BE-4C53-B849-DD73AA899D82}"/>
    <cellStyle name="Normal 35 4 3" xfId="23438" xr:uid="{BFF206B9-D762-4FB0-90BF-C58A459D1013}"/>
    <cellStyle name="Normal 35 4 3 2" xfId="52115" xr:uid="{705FFC5F-C100-4147-8C6D-A6B1CFDE99CF}"/>
    <cellStyle name="Normal 35 4 4" xfId="37558" xr:uid="{E066873E-CB11-41BB-8915-F112EBA91AEB}"/>
    <cellStyle name="Normal 35 5" xfId="16100" xr:uid="{96199E87-FAA4-4158-B6B8-7AF135823E90}"/>
    <cellStyle name="Normal 35 5 2" xfId="24953" xr:uid="{0EC149BF-285A-414E-AC49-4916AB98CC56}"/>
    <cellStyle name="Normal 35 5 2 2" xfId="53630" xr:uid="{63336CA8-6A9F-4F42-A0CD-2B2182B391AF}"/>
    <cellStyle name="Normal 35 5 3" xfId="44778" xr:uid="{3EF19125-FF97-4A61-B5D6-28B7E6104085}"/>
    <cellStyle name="Normal 35 6" xfId="17659" xr:uid="{5C267D74-F829-47C2-8744-64DEBB692BB5}"/>
    <cellStyle name="Normal 35 6 2" xfId="26512" xr:uid="{9B39B4E6-4CD3-4102-91D8-D745138A5E79}"/>
    <cellStyle name="Normal 35 6 2 2" xfId="55189" xr:uid="{ECE4F4BC-B3FE-414B-80F3-F06E7F91333A}"/>
    <cellStyle name="Normal 35 6 3" xfId="46337" xr:uid="{05A5E675-5262-4CE0-AA5C-899829D3AE07}"/>
    <cellStyle name="Normal 35 7" xfId="10400" xr:uid="{F03379E8-7803-4679-93C5-8C492F8C6B15}"/>
    <cellStyle name="Normal 35 7 2" xfId="28105" xr:uid="{018F501F-C2E0-4361-8533-CFBA93786DB5}"/>
    <cellStyle name="Normal 35 7 2 2" xfId="56782" xr:uid="{5568C334-2ED1-49F0-B32D-52B9FE7900D5}"/>
    <cellStyle name="Normal 35 7 3" xfId="39078" xr:uid="{A04702F7-6B2B-4949-BECF-8858DD3AB294}"/>
    <cellStyle name="Normal 35 8" xfId="19253" xr:uid="{E574370C-AECF-48B4-9E8A-97B3BB7F65CA}"/>
    <cellStyle name="Normal 35 8 2" xfId="47930" xr:uid="{9019FD35-8308-466F-88CC-52675BC8C4A4}"/>
    <cellStyle name="Normal 35 9" xfId="33373" xr:uid="{89B1EC28-63EC-46C0-9DDA-5EA6191CC89E}"/>
    <cellStyle name="Normal 36" xfId="4710" xr:uid="{98D3DB67-96A1-4FCA-9E97-632DED984D47}"/>
    <cellStyle name="Normal 36 2" xfId="6061" xr:uid="{CEF3BAA5-0567-489E-B821-55F4A70FAD07}"/>
    <cellStyle name="Normal 36 2 2" xfId="11773" xr:uid="{C7D4EE91-9A26-40EA-8B87-59245B0A1BD1}"/>
    <cellStyle name="Normal 36 2 2 2" xfId="40451" xr:uid="{9F0BA0F5-FDE4-4205-B61B-7EED4BE53B6E}"/>
    <cellStyle name="Normal 36 2 3" xfId="20626" xr:uid="{CDFB88CA-81E3-488F-8EFB-48E19DFA6672}"/>
    <cellStyle name="Normal 36 2 3 2" xfId="49303" xr:uid="{6A56737B-9966-45EB-9804-429AEE8FAB97}"/>
    <cellStyle name="Normal 36 2 4" xfId="34746" xr:uid="{F3C65A72-5499-497F-847B-ADA9184B4B73}"/>
    <cellStyle name="Normal 36 3" xfId="7478" xr:uid="{5EB023D8-A892-4F3A-8C2C-8DF53E7EF490}"/>
    <cellStyle name="Normal 36 3 2" xfId="13190" xr:uid="{6A410DDA-8505-45F8-BA84-7E11BD4A24E0}"/>
    <cellStyle name="Normal 36 3 2 2" xfId="41868" xr:uid="{CCA430B5-C6AE-438C-AA31-FEA64C026B8B}"/>
    <cellStyle name="Normal 36 3 3" xfId="22043" xr:uid="{7685149A-82C0-4269-9FDF-3EC48695D45F}"/>
    <cellStyle name="Normal 36 3 3 2" xfId="50720" xr:uid="{E096BA53-7BA4-4E6A-AE8D-571C2F138A70}"/>
    <cellStyle name="Normal 36 3 4" xfId="36163" xr:uid="{32BE6F42-FD3F-4E2B-94DC-437DF937E0BB}"/>
    <cellStyle name="Normal 36 4" xfId="8895" xr:uid="{47B7F56A-0A27-4AD6-A3AE-4D5C2AAE6A45}"/>
    <cellStyle name="Normal 36 4 2" xfId="14607" xr:uid="{70806865-0CF8-4956-872F-879F23EA7B9A}"/>
    <cellStyle name="Normal 36 4 2 2" xfId="43285" xr:uid="{D39820C4-B445-4563-915E-88BAF519A618}"/>
    <cellStyle name="Normal 36 4 3" xfId="23460" xr:uid="{090D8669-8433-4A37-8BD1-36FFA2293267}"/>
    <cellStyle name="Normal 36 4 3 2" xfId="52137" xr:uid="{1BC5521E-6A7D-4233-B685-0C2379491C68}"/>
    <cellStyle name="Normal 36 4 4" xfId="37580" xr:uid="{6B5B9529-5D47-46CA-8B53-DCFEB285AF72}"/>
    <cellStyle name="Normal 36 5" xfId="16122" xr:uid="{223170FF-0C21-4A7D-9AFE-B08314A7B442}"/>
    <cellStyle name="Normal 36 5 2" xfId="24975" xr:uid="{37FB454B-BA38-46ED-8481-9C46333F9B7D}"/>
    <cellStyle name="Normal 36 5 2 2" xfId="53652" xr:uid="{6722138F-5077-45AF-8CC2-8976DA791AFE}"/>
    <cellStyle name="Normal 36 5 3" xfId="44800" xr:uid="{FA951B0F-755C-4245-BC60-0FBEA7D281CB}"/>
    <cellStyle name="Normal 36 6" xfId="17681" xr:uid="{7EEBC0E8-0119-4AC2-865A-273CCDD53E93}"/>
    <cellStyle name="Normal 36 6 2" xfId="26534" xr:uid="{674CC532-B7C4-40EC-B5D1-618BF79C5606}"/>
    <cellStyle name="Normal 36 6 2 2" xfId="55211" xr:uid="{FD9970DB-6403-4E19-8144-586DF0AA9516}"/>
    <cellStyle name="Normal 36 6 3" xfId="46359" xr:uid="{4CE72669-8084-4A7B-A1B1-C200088864A1}"/>
    <cellStyle name="Normal 36 7" xfId="10422" xr:uid="{DB9756DA-5218-4E14-8B84-2467A5C1A694}"/>
    <cellStyle name="Normal 36 7 2" xfId="28127" xr:uid="{A4F5A371-F521-4A1C-8A9A-77FB0A368B42}"/>
    <cellStyle name="Normal 36 7 2 2" xfId="56804" xr:uid="{0860BC5D-A9DB-485B-8BD3-D64F3B9A3DD5}"/>
    <cellStyle name="Normal 36 7 3" xfId="39100" xr:uid="{A543B782-25D2-4D7B-99B8-946540B8F250}"/>
    <cellStyle name="Normal 36 8" xfId="19275" xr:uid="{E0ACD3A0-9726-46A5-966C-C9F1B2166C48}"/>
    <cellStyle name="Normal 36 8 2" xfId="47952" xr:uid="{DE3B537E-1C6E-48A3-9BC5-0F49ADF10214}"/>
    <cellStyle name="Normal 36 9" xfId="33395" xr:uid="{A641E0F8-8010-409F-B381-293E85D3006B}"/>
    <cellStyle name="Normal 37" xfId="4732" xr:uid="{3C1D0C07-5207-48E6-9B39-73EEB586F9AB}"/>
    <cellStyle name="Normal 37 2" xfId="6083" xr:uid="{11D176B2-3C3C-454B-845E-B64BBD06E160}"/>
    <cellStyle name="Normal 37 2 2" xfId="11795" xr:uid="{7E33E2D8-05EF-4F17-B090-FFF955878AB5}"/>
    <cellStyle name="Normal 37 2 2 2" xfId="40473" xr:uid="{B9C573AC-178D-40C5-A710-FBA66BB57BEE}"/>
    <cellStyle name="Normal 37 2 3" xfId="20648" xr:uid="{2764A885-9957-4A8D-B826-9099531BAC6F}"/>
    <cellStyle name="Normal 37 2 3 2" xfId="49325" xr:uid="{B0F4BC6F-C9E8-4B15-BCF1-965E36722632}"/>
    <cellStyle name="Normal 37 2 4" xfId="34768" xr:uid="{B67DB8F8-A7CA-417B-8E2D-4914B25329F9}"/>
    <cellStyle name="Normal 37 3" xfId="7500" xr:uid="{7CC1F0A2-F5B9-4302-9A41-30A6780DA5A5}"/>
    <cellStyle name="Normal 37 3 2" xfId="13212" xr:uid="{FB4FB636-E2A5-4342-8BD7-BA428F79300A}"/>
    <cellStyle name="Normal 37 3 2 2" xfId="41890" xr:uid="{4825FFAB-BF23-4C0A-9EAC-7284AC089BBA}"/>
    <cellStyle name="Normal 37 3 3" xfId="22065" xr:uid="{0F6CB940-97FF-4AF3-AD0E-EF47CDD6F03A}"/>
    <cellStyle name="Normal 37 3 3 2" xfId="50742" xr:uid="{8E91FF39-F5FD-4726-AC76-B56F46D86706}"/>
    <cellStyle name="Normal 37 3 4" xfId="36185" xr:uid="{B6B7FA48-18CC-419F-8F65-38ECCB45E44A}"/>
    <cellStyle name="Normal 37 4" xfId="8917" xr:uid="{46FB1405-E851-45F0-9624-771A02817CDF}"/>
    <cellStyle name="Normal 37 4 2" xfId="14629" xr:uid="{D1B2BD30-E607-40BE-98BF-C58F72B11E86}"/>
    <cellStyle name="Normal 37 4 2 2" xfId="43307" xr:uid="{7742259A-08C3-40EF-A950-D4A4AC086CEE}"/>
    <cellStyle name="Normal 37 4 3" xfId="23482" xr:uid="{AE0DFE76-6B21-4CAD-B8A7-55BF4D687002}"/>
    <cellStyle name="Normal 37 4 3 2" xfId="52159" xr:uid="{159C7EB1-04B6-491C-80F7-F86B16CEE926}"/>
    <cellStyle name="Normal 37 4 4" xfId="37602" xr:uid="{A2947A73-4FFB-44E3-8B1A-AAF3326B4555}"/>
    <cellStyle name="Normal 37 5" xfId="16144" xr:uid="{C61B138E-6183-42BD-A25B-23E08D66086E}"/>
    <cellStyle name="Normal 37 5 2" xfId="24997" xr:uid="{A7A9DB1C-4C9B-4ADB-AD66-AD17D94BA9E3}"/>
    <cellStyle name="Normal 37 5 2 2" xfId="53674" xr:uid="{037F282C-F07B-4823-AC8C-023C85149C07}"/>
    <cellStyle name="Normal 37 5 3" xfId="44822" xr:uid="{306E4C74-94D0-4002-97D3-DCB46E2AE2AF}"/>
    <cellStyle name="Normal 37 6" xfId="17703" xr:uid="{F1626586-733A-46B4-AF7B-12FE142039D0}"/>
    <cellStyle name="Normal 37 6 2" xfId="26556" xr:uid="{69BA8811-37AB-429C-99D1-9B1B2D8A5FB3}"/>
    <cellStyle name="Normal 37 6 2 2" xfId="55233" xr:uid="{E6B55746-4DD3-42D2-B370-9C98EFFF94E4}"/>
    <cellStyle name="Normal 37 6 3" xfId="46381" xr:uid="{E7AF282B-63B5-4F79-81BD-A8A05504FC2E}"/>
    <cellStyle name="Normal 37 7" xfId="10444" xr:uid="{405678F1-A0CE-457E-8A99-F7B44DFBB302}"/>
    <cellStyle name="Normal 37 7 2" xfId="28149" xr:uid="{01FB6AA9-F8A1-4EE0-9DF4-09E5342E34AE}"/>
    <cellStyle name="Normal 37 7 2 2" xfId="56826" xr:uid="{121433D9-0494-4411-BD2D-182C291F1C03}"/>
    <cellStyle name="Normal 37 7 3" xfId="39122" xr:uid="{862D28E6-6F21-4CB6-855B-824353B936C6}"/>
    <cellStyle name="Normal 37 8" xfId="19297" xr:uid="{A5843FF8-84BD-468D-BE49-241E0DFFAE2D}"/>
    <cellStyle name="Normal 37 8 2" xfId="47974" xr:uid="{6894B4EE-4A3A-4C0F-835D-A7035ED6F306}"/>
    <cellStyle name="Normal 37 9" xfId="33417" xr:uid="{3C1D6414-7212-4278-90DE-6B08D205557C}"/>
    <cellStyle name="Normal 38" xfId="4754" xr:uid="{8F29E652-E5B9-4348-A491-8A4CFCF3C10E}"/>
    <cellStyle name="Normal 38 2" xfId="6105" xr:uid="{99CCCA35-5F87-4C84-B53E-748B597ACFCD}"/>
    <cellStyle name="Normal 38 2 2" xfId="11817" xr:uid="{F3E0C12D-ECB2-412F-A51B-42E7B6D311F0}"/>
    <cellStyle name="Normal 38 2 2 2" xfId="40495" xr:uid="{63B2ABDC-E26A-4DA0-A19F-A4A3567003E9}"/>
    <cellStyle name="Normal 38 2 3" xfId="20670" xr:uid="{01CFFEA5-7879-4B5C-9009-18C5BA7650C1}"/>
    <cellStyle name="Normal 38 2 3 2" xfId="49347" xr:uid="{8DB7462A-77F5-4E9E-AC76-8A36C5CEAF8C}"/>
    <cellStyle name="Normal 38 2 4" xfId="34790" xr:uid="{2CFC0558-DD3A-482C-A0DC-4102838CDACA}"/>
    <cellStyle name="Normal 38 3" xfId="7522" xr:uid="{27F319FC-C3C9-4724-8EC1-5D18F66EAD66}"/>
    <cellStyle name="Normal 38 3 2" xfId="13234" xr:uid="{CCB9AC6D-75C5-41F3-A8F2-D16C890EBB98}"/>
    <cellStyle name="Normal 38 3 2 2" xfId="41912" xr:uid="{2464C187-A880-406D-BF28-D8B72FA3428A}"/>
    <cellStyle name="Normal 38 3 3" xfId="22087" xr:uid="{AF340A4C-DD72-45D5-B489-5D4F4CFE48E2}"/>
    <cellStyle name="Normal 38 3 3 2" xfId="50764" xr:uid="{44881356-286E-47CE-A71A-648EDCABFD80}"/>
    <cellStyle name="Normal 38 3 4" xfId="36207" xr:uid="{35A3DEB3-0013-44D1-A23C-3360EADFA2A6}"/>
    <cellStyle name="Normal 38 4" xfId="8939" xr:uid="{FB712194-5A35-48E9-959C-0AED0862D9B9}"/>
    <cellStyle name="Normal 38 4 2" xfId="14651" xr:uid="{8F95018F-6DC5-4D4D-AA6F-876806EC00E6}"/>
    <cellStyle name="Normal 38 4 2 2" xfId="43329" xr:uid="{A3A4653C-AABE-4C02-8706-036BAF2E24AB}"/>
    <cellStyle name="Normal 38 4 3" xfId="23504" xr:uid="{AD81BA8C-B460-450A-BCB3-A5C40D65D780}"/>
    <cellStyle name="Normal 38 4 3 2" xfId="52181" xr:uid="{EB38693F-39BC-495E-BCBD-91A85CE575E7}"/>
    <cellStyle name="Normal 38 4 4" xfId="37624" xr:uid="{79672EAE-432F-4103-B571-F68FAE849962}"/>
    <cellStyle name="Normal 38 5" xfId="16166" xr:uid="{900DEF48-4652-4A65-95D9-0E19306F104B}"/>
    <cellStyle name="Normal 38 5 2" xfId="25019" xr:uid="{624CA8B7-5B48-4041-845D-2F9C13F8D10F}"/>
    <cellStyle name="Normal 38 5 2 2" xfId="53696" xr:uid="{71BB8034-6E5D-4CB1-9CF8-FAF82763B524}"/>
    <cellStyle name="Normal 38 5 3" xfId="44844" xr:uid="{13AF44C5-F074-4976-9822-FBE4FC3D091F}"/>
    <cellStyle name="Normal 38 6" xfId="17725" xr:uid="{7DC8BD12-F8D2-4B0F-910D-0BD4C279EB25}"/>
    <cellStyle name="Normal 38 6 2" xfId="26578" xr:uid="{8F8BBAC2-38E4-408C-AEE1-4A0610721255}"/>
    <cellStyle name="Normal 38 6 2 2" xfId="55255" xr:uid="{441EAB73-DB5A-4A1F-B787-DAF50493223D}"/>
    <cellStyle name="Normal 38 6 3" xfId="46403" xr:uid="{DFFCEF3F-2201-4175-ACB2-885556245945}"/>
    <cellStyle name="Normal 38 7" xfId="10466" xr:uid="{A8DCC315-85CE-467B-98B7-05AC6E2B0EA6}"/>
    <cellStyle name="Normal 38 7 2" xfId="28171" xr:uid="{7719D218-C777-4AB6-873F-63A734450756}"/>
    <cellStyle name="Normal 38 7 2 2" xfId="56848" xr:uid="{6C6A6179-B76B-4D01-B0CA-2BDD7B22CB6C}"/>
    <cellStyle name="Normal 38 7 3" xfId="39144" xr:uid="{D1D96644-4B13-46D8-887C-B6305BBAB65B}"/>
    <cellStyle name="Normal 38 8" xfId="19319" xr:uid="{141DE384-8D08-407C-8729-C420EBF1C831}"/>
    <cellStyle name="Normal 38 8 2" xfId="47996" xr:uid="{2D4B5421-32B0-4754-BDE5-910F71AFFB80}"/>
    <cellStyle name="Normal 38 9" xfId="33439" xr:uid="{7CA3863C-8665-4048-82B8-E66B5C96CDFA}"/>
    <cellStyle name="Normal 39" xfId="4776" xr:uid="{5A493F1C-58C9-4C68-AE5B-866E88321F81}"/>
    <cellStyle name="Normal 39 2" xfId="6127" xr:uid="{9461F439-4A5C-47C9-BA5B-A6490DCDB384}"/>
    <cellStyle name="Normal 39 2 2" xfId="11839" xr:uid="{A847FA49-E4B7-4C34-8E16-15030BBDD5FB}"/>
    <cellStyle name="Normal 39 2 2 2" xfId="40517" xr:uid="{126CC878-0A37-421A-9C69-81B9086E9D0C}"/>
    <cellStyle name="Normal 39 2 3" xfId="20692" xr:uid="{5820CC7C-6184-45A1-AA06-2C6F9D446D14}"/>
    <cellStyle name="Normal 39 2 3 2" xfId="49369" xr:uid="{553935DA-C0E6-4476-BC75-627C7BF207E7}"/>
    <cellStyle name="Normal 39 2 4" xfId="34812" xr:uid="{58DE7DE5-D2B9-4AB1-864F-AFF3FA36D27C}"/>
    <cellStyle name="Normal 39 3" xfId="7544" xr:uid="{345739A8-BE6B-4DF8-A6BF-67CFBAD3A3D0}"/>
    <cellStyle name="Normal 39 3 2" xfId="13256" xr:uid="{E69865B7-5FE7-4BC8-88B6-2F3961836A39}"/>
    <cellStyle name="Normal 39 3 2 2" xfId="41934" xr:uid="{4E3E2FEA-733C-4E0D-97F3-F977E94DBC28}"/>
    <cellStyle name="Normal 39 3 3" xfId="22109" xr:uid="{89A11728-069B-4422-B172-3012E6AE621B}"/>
    <cellStyle name="Normal 39 3 3 2" xfId="50786" xr:uid="{F4DBA2CF-0C04-432D-8B68-7D2959B3D20F}"/>
    <cellStyle name="Normal 39 3 4" xfId="36229" xr:uid="{E5F0F588-C435-4F81-8142-957B88A940BC}"/>
    <cellStyle name="Normal 39 4" xfId="8961" xr:uid="{52588943-C8E9-4F3B-9A48-966EDD3CE19E}"/>
    <cellStyle name="Normal 39 4 2" xfId="14673" xr:uid="{3FFFC8C3-D802-4CD0-B203-34C89B24A57D}"/>
    <cellStyle name="Normal 39 4 2 2" xfId="43351" xr:uid="{83A5428D-2CFE-464E-B028-A18486A3E0EE}"/>
    <cellStyle name="Normal 39 4 3" xfId="23526" xr:uid="{3B4C4255-39D3-4AC5-A332-70159172D0CC}"/>
    <cellStyle name="Normal 39 4 3 2" xfId="52203" xr:uid="{59EF46E4-0D46-45B4-BF28-700B8966484A}"/>
    <cellStyle name="Normal 39 4 4" xfId="37646" xr:uid="{0DDA8D7B-B722-45B1-A119-E9DDAA81DBC5}"/>
    <cellStyle name="Normal 39 5" xfId="16188" xr:uid="{8DAFEC4B-3C71-4391-AAC2-9D6C699CCEAD}"/>
    <cellStyle name="Normal 39 5 2" xfId="25041" xr:uid="{9237DCC4-08B8-4EF8-A2B0-5FB12631ED81}"/>
    <cellStyle name="Normal 39 5 2 2" xfId="53718" xr:uid="{EC57D80E-9451-4DAF-B315-3AEC1F250C85}"/>
    <cellStyle name="Normal 39 5 3" xfId="44866" xr:uid="{ACF4D14C-8EA0-4F07-A0FD-A3794CBE2E00}"/>
    <cellStyle name="Normal 39 6" xfId="17747" xr:uid="{756E0718-FC74-43C8-A92E-B2F48E953FB3}"/>
    <cellStyle name="Normal 39 6 2" xfId="26600" xr:uid="{A0FCE47C-D750-40C0-99A3-347ACA70E33C}"/>
    <cellStyle name="Normal 39 6 2 2" xfId="55277" xr:uid="{30E342BA-EBD9-4CBF-917D-1FCCCCAB363E}"/>
    <cellStyle name="Normal 39 6 3" xfId="46425" xr:uid="{641EE802-775D-40B5-AE14-0AA2DA3421E9}"/>
    <cellStyle name="Normal 39 7" xfId="10488" xr:uid="{D3EFC05A-5F2B-438B-9551-301255597371}"/>
    <cellStyle name="Normal 39 7 2" xfId="28193" xr:uid="{98380127-A514-449B-B88F-57C6108F7150}"/>
    <cellStyle name="Normal 39 7 2 2" xfId="56870" xr:uid="{E692AA6C-A9B0-4120-AC29-B91062023A48}"/>
    <cellStyle name="Normal 39 7 3" xfId="39166" xr:uid="{4BFBB88B-681B-495F-AA5B-49A3D7BA4CCF}"/>
    <cellStyle name="Normal 39 8" xfId="19341" xr:uid="{D1E9ED5C-5FF0-497C-8788-3C8CAFB150C0}"/>
    <cellStyle name="Normal 39 8 2" xfId="48018" xr:uid="{E6B8DA4A-95B0-4AF1-9C18-8B1E907BFAE1}"/>
    <cellStyle name="Normal 39 9" xfId="33461" xr:uid="{A95E5949-D1B0-47E0-BCC2-2A54D1EC2018}"/>
    <cellStyle name="Normal 4" xfId="5" xr:uid="{24C65807-E0DE-43BB-A38F-3D1E47381FE9}"/>
    <cellStyle name="Normal 4 10" xfId="1979" xr:uid="{FCD221E2-C4BE-46C3-9D89-B7701CB05B6A}"/>
    <cellStyle name="Normal 4 11" xfId="146" xr:uid="{B8248E8E-8144-47E5-B17D-04E58049024B}"/>
    <cellStyle name="Normal 4 11 2" xfId="2191" xr:uid="{204BB869-BC94-4BDB-AB1A-0D0D0D968804}"/>
    <cellStyle name="Normal 4 11 2 2" xfId="30933" xr:uid="{D728292A-2A52-47E1-AFAE-2515FA341E29}"/>
    <cellStyle name="Normal 4 11 3" xfId="29140" xr:uid="{5C12924B-9911-4DD4-AF84-F3BEA560DC99}"/>
    <cellStyle name="Normal 4 12" xfId="2103" xr:uid="{D0E15232-AC32-4036-A2E2-6A87D9D588B5}"/>
    <cellStyle name="Normal 4 12 2" xfId="3977" xr:uid="{8DB16504-6449-47D7-9A8F-1F2EC16C02B3}"/>
    <cellStyle name="Normal 4 13" xfId="2176" xr:uid="{A1180D53-0512-4465-BD54-D43EDB91ECF5}"/>
    <cellStyle name="Normal 4 14" xfId="4031" xr:uid="{1A55A695-1ED2-4174-B839-3EA1484EE0B4}"/>
    <cellStyle name="Normal 4 14 2" xfId="32716" xr:uid="{E4E3392D-167F-42AB-9443-8F6078C3410E}"/>
    <cellStyle name="Normal 4 15" xfId="9743" xr:uid="{DE2F6B2E-860F-406B-B306-B62140272FC3}"/>
    <cellStyle name="Normal 4 15 2" xfId="38421" xr:uid="{E1A93EFC-95F9-440C-86D6-1468D638BE3A}"/>
    <cellStyle name="Normal 4 16" xfId="18596" xr:uid="{0FBA10BC-8584-41AB-BE31-335459883D27}"/>
    <cellStyle name="Normal 4 16 2" xfId="47273" xr:uid="{A8AFF4E7-EEFB-457A-A059-D686242CE3C7}"/>
    <cellStyle name="Normal 4 17" xfId="100" xr:uid="{2AA853D3-4605-4EBB-93DD-511FE9451D4D}"/>
    <cellStyle name="Normal 4 18" xfId="57857" xr:uid="{5F2663EF-DAF6-41FB-8285-17EECC95FE55}"/>
    <cellStyle name="Normal 4 19" xfId="27" xr:uid="{A3BFE81A-1B72-4ED6-8302-B6D161655BC2}"/>
    <cellStyle name="Normal 4 2" xfId="46" xr:uid="{D752BEC8-C704-44C9-946C-D2BCFC3ADC17}"/>
    <cellStyle name="Normal 4 2 2" xfId="1984" xr:uid="{6E4C3777-EB6F-4F73-B9B4-7D237B990910}"/>
    <cellStyle name="Normal 4 2 3" xfId="214" xr:uid="{FFDA54EA-9DFC-493F-B462-4DE0C39194FB}"/>
    <cellStyle name="Normal 4 2 4" xfId="105" xr:uid="{9693007F-C56D-4BD1-A730-A7A5253D3D47}"/>
    <cellStyle name="Normal 4 3" xfId="301" xr:uid="{166CCCED-BF8A-4983-B80B-EF3801C3ED03}"/>
    <cellStyle name="Normal 4 3 2" xfId="2073" xr:uid="{5B13F561-A8E4-4461-AA2F-3B79AF2BD6F7}"/>
    <cellStyle name="Normal 4 3 3" xfId="2268" xr:uid="{C5062E32-3652-4E06-A80E-0A6453770EF5}"/>
    <cellStyle name="Normal 4 3 3 2" xfId="31008" xr:uid="{C411FC5D-2E4F-4484-AE7C-550B17406055}"/>
    <cellStyle name="Normal 4 3 4" xfId="5382" xr:uid="{80757DA0-0EE0-4070-BDD2-F1C5BC726BED}"/>
    <cellStyle name="Normal 4 3 4 2" xfId="34067" xr:uid="{D70059CF-35E6-4FE5-BDE3-46354BB8158D}"/>
    <cellStyle name="Normal 4 3 5" xfId="11094" xr:uid="{B1D34A37-9465-42EA-8A51-7048399A6EB7}"/>
    <cellStyle name="Normal 4 3 5 2" xfId="39772" xr:uid="{522E242B-6A58-4539-9146-9188C8239A75}"/>
    <cellStyle name="Normal 4 3 6" xfId="19947" xr:uid="{0E84AD38-AE97-4AA3-A11D-519C28A6A7B8}"/>
    <cellStyle name="Normal 4 3 6 2" xfId="48624" xr:uid="{218EDA12-0B9B-46F8-8B75-502A5CDE02F1}"/>
    <cellStyle name="Normal 4 3 7" xfId="29215" xr:uid="{08410D4E-A863-44B4-83EC-26046C6F5F14}"/>
    <cellStyle name="Normal 4 4" xfId="410" xr:uid="{C30DB444-E0D4-40A8-A5F3-F3AED685DAA5}"/>
    <cellStyle name="Normal 4 4 2" xfId="2066" xr:uid="{118BE355-29A1-4EDF-8CC4-A37977B66546}"/>
    <cellStyle name="Normal 4 4 2 2" xfId="3965" xr:uid="{2B2C43D0-B660-4220-9EF2-FD24B713D9FF}"/>
    <cellStyle name="Normal 4 4 3" xfId="2364" xr:uid="{B8D4B697-5A98-4D37-B82B-F1CCCD2B6B09}"/>
    <cellStyle name="Normal 4 4 3 2" xfId="31104" xr:uid="{1C5C6684-9357-4561-8510-87991058E53D}"/>
    <cellStyle name="Normal 4 4 4" xfId="2138" xr:uid="{30960A25-B09C-4CFF-9503-924E0058A1B5}"/>
    <cellStyle name="Normal 4 4 5" xfId="6799" xr:uid="{9BB1A443-EE4D-495B-A42E-10E1D2EF201A}"/>
    <cellStyle name="Normal 4 4 5 2" xfId="35484" xr:uid="{A43D21F7-CA40-434E-98A7-6D7516D57E87}"/>
    <cellStyle name="Normal 4 4 6" xfId="12511" xr:uid="{B03B3731-5888-4C13-BB0F-053731920A02}"/>
    <cellStyle name="Normal 4 4 6 2" xfId="41189" xr:uid="{A0497300-CEC9-4555-A950-9239993A6530}"/>
    <cellStyle name="Normal 4 4 7" xfId="21364" xr:uid="{5F6EF124-79C4-40A2-8D3B-8E278FADC771}"/>
    <cellStyle name="Normal 4 4 7 2" xfId="50041" xr:uid="{E888E7DD-1880-4B55-AEAF-900A13FD1B20}"/>
    <cellStyle name="Normal 4 4 8" xfId="29311" xr:uid="{DECAAE47-095E-4184-9080-63537A319513}"/>
    <cellStyle name="Normal 4 5" xfId="529" xr:uid="{132D0095-840C-44C0-8197-B8AE1D589B91}"/>
    <cellStyle name="Normal 4 5 2" xfId="2483" xr:uid="{4A475B87-4B7C-4782-8831-B2B28E1A5F3B}"/>
    <cellStyle name="Normal 4 5 2 2" xfId="31223" xr:uid="{65767D87-A1E6-4942-91B8-EFCAE4D1C896}"/>
    <cellStyle name="Normal 4 5 3" xfId="8216" xr:uid="{7711CFC5-153A-4013-AF34-1B2FC64AF77B}"/>
    <cellStyle name="Normal 4 5 3 2" xfId="36901" xr:uid="{76FCD989-A95A-41C7-9539-4D29EFC49097}"/>
    <cellStyle name="Normal 4 5 4" xfId="13928" xr:uid="{8F05F2EE-D853-4B4F-87C1-28A090933967}"/>
    <cellStyle name="Normal 4 5 4 2" xfId="42606" xr:uid="{00509351-CE2D-418A-B526-4D3B51DCD2B8}"/>
    <cellStyle name="Normal 4 5 5" xfId="22781" xr:uid="{59F9077D-F1F8-4C2F-A1BB-C817B9CFD11A}"/>
    <cellStyle name="Normal 4 5 5 2" xfId="51458" xr:uid="{AB77CC80-7574-42CC-9EBA-E19E7C9CECC0}"/>
    <cellStyle name="Normal 4 5 6" xfId="29430" xr:uid="{C564FF40-D6A9-4DEC-9B81-C8204897F2A0}"/>
    <cellStyle name="Normal 4 6" xfId="670" xr:uid="{DE4EA920-132B-47DB-A62A-4A546D87B79C}"/>
    <cellStyle name="Normal 4 6 2" xfId="2624" xr:uid="{08DFE11A-5C4C-4D46-9E63-F94CD7973D3B}"/>
    <cellStyle name="Normal 4 6 2 2" xfId="31364" xr:uid="{8708677A-1E3E-4DA0-BAFF-C09B6272B84C}"/>
    <cellStyle name="Normal 4 6 3" xfId="15443" xr:uid="{A43718BD-4BE9-415D-A322-90BB34897C67}"/>
    <cellStyle name="Normal 4 6 3 2" xfId="44121" xr:uid="{718ED224-915A-468F-A7A2-11EFD60A5303}"/>
    <cellStyle name="Normal 4 6 4" xfId="24296" xr:uid="{F5E962B7-2E41-4E1B-A3B1-B1B273D9061C}"/>
    <cellStyle name="Normal 4 6 4 2" xfId="52973" xr:uid="{8B30B5A0-B657-404F-B417-EEC18D88340C}"/>
    <cellStyle name="Normal 4 6 5" xfId="29571" xr:uid="{48F72764-E862-40BF-AF9D-4E0951942953}"/>
    <cellStyle name="Normal 4 7" xfId="943" xr:uid="{52AF707D-36D2-4DE3-A23A-CA0A01A73905}"/>
    <cellStyle name="Normal 4 7 2" xfId="2897" xr:uid="{8A2B8B82-ED80-468A-91AF-7BB009CE5C80}"/>
    <cellStyle name="Normal 4 7 2 2" xfId="31637" xr:uid="{D3C212D2-47F8-4170-9F71-40DCEF7F6C65}"/>
    <cellStyle name="Normal 4 7 3" xfId="17002" xr:uid="{9D8A69C5-E010-4704-A971-FAC60D2F7809}"/>
    <cellStyle name="Normal 4 7 3 2" xfId="45680" xr:uid="{8DE163B2-CE4B-404A-9C97-B4F77A2D3855}"/>
    <cellStyle name="Normal 4 7 4" xfId="25855" xr:uid="{7D40047F-0C33-4E0F-83A4-B1E16C2A4B53}"/>
    <cellStyle name="Normal 4 7 4 2" xfId="54532" xr:uid="{5E7DBD2D-2993-4A87-9895-D4A203A8D9F8}"/>
    <cellStyle name="Normal 4 7 5" xfId="29844" xr:uid="{EEFEE41D-F9FC-4227-B645-BA785141FEF1}"/>
    <cellStyle name="Normal 4 8" xfId="1238" xr:uid="{ED2BDB6E-03E6-4A85-9D54-A59CD21325F3}"/>
    <cellStyle name="Normal 4 8 2" xfId="3192" xr:uid="{C11178CD-F4BF-408B-B8DF-FDEE6BEB9917}"/>
    <cellStyle name="Normal 4 8 2 2" xfId="31932" xr:uid="{B37A64A1-8C54-42B6-8449-B237B449C067}"/>
    <cellStyle name="Normal 4 8 3" xfId="27448" xr:uid="{62EE966F-0845-4C2E-A22F-508DBA703CA3}"/>
    <cellStyle name="Normal 4 8 3 2" xfId="56125" xr:uid="{D2982AAF-0A5C-4F69-B546-453663816324}"/>
    <cellStyle name="Normal 4 8 4" xfId="30139" xr:uid="{CB818D8E-98D5-4082-915E-C30DB7FAA265}"/>
    <cellStyle name="Normal 4 9" xfId="1577" xr:uid="{DF3875BB-1580-4059-930C-F25CC784656D}"/>
    <cellStyle name="Normal 4 9 2" xfId="3531" xr:uid="{78B4D48F-CF73-4692-9EAE-4568ABFC2D41}"/>
    <cellStyle name="Normal 4 9 2 2" xfId="32271" xr:uid="{DF1A4E64-0C70-479F-BBEC-D1457C25A6F0}"/>
    <cellStyle name="Normal 4 9 3" xfId="30478" xr:uid="{1BC69DF5-455F-4A07-8859-A5C79F46AC35}"/>
    <cellStyle name="Normal 40" xfId="4798" xr:uid="{9830F62C-FACF-4FB6-B750-9BFB12CEB3E9}"/>
    <cellStyle name="Normal 40 2" xfId="6149" xr:uid="{1272622B-2E8B-4C87-9B85-54EFA126BBDA}"/>
    <cellStyle name="Normal 40 2 2" xfId="11861" xr:uid="{4E86E663-28F4-41B9-AF74-C68DDE1C8F71}"/>
    <cellStyle name="Normal 40 2 2 2" xfId="40539" xr:uid="{71C38589-1BF4-4346-8A84-C9E0826E9326}"/>
    <cellStyle name="Normal 40 2 3" xfId="20714" xr:uid="{B161D51F-8AA1-4AED-BB2A-4E9DC36221FA}"/>
    <cellStyle name="Normal 40 2 3 2" xfId="49391" xr:uid="{9E6C7F9F-6694-4F53-9F62-B03C25E34499}"/>
    <cellStyle name="Normal 40 2 4" xfId="34834" xr:uid="{7E9841C9-D9B8-4F1F-92C7-896D2FFE009C}"/>
    <cellStyle name="Normal 40 3" xfId="7566" xr:uid="{86EBDA45-8199-4125-A3DC-C2B6AEDE3AF4}"/>
    <cellStyle name="Normal 40 3 2" xfId="13278" xr:uid="{30368642-316D-4011-BAA8-A6F0AE6F1911}"/>
    <cellStyle name="Normal 40 3 2 2" xfId="41956" xr:uid="{3ED3AFFB-992E-4190-AC27-492E4B11B5D8}"/>
    <cellStyle name="Normal 40 3 3" xfId="22131" xr:uid="{642D2199-0093-4323-8528-BDE35842F59B}"/>
    <cellStyle name="Normal 40 3 3 2" xfId="50808" xr:uid="{961F23F6-67EC-4668-B249-12B97039643C}"/>
    <cellStyle name="Normal 40 3 4" xfId="36251" xr:uid="{ED1A16AB-9DD8-4395-AD8D-624A69FCE19D}"/>
    <cellStyle name="Normal 40 4" xfId="8983" xr:uid="{0636EBDE-54FC-4F29-8D3B-D4D0805C1046}"/>
    <cellStyle name="Normal 40 4 2" xfId="14695" xr:uid="{02D544FF-EA27-4523-8C97-4DCDAED0C956}"/>
    <cellStyle name="Normal 40 4 2 2" xfId="43373" xr:uid="{2AC3594E-BF18-4D3F-87E4-EB1873E639C8}"/>
    <cellStyle name="Normal 40 4 3" xfId="23548" xr:uid="{730A07E4-23BE-4773-AF04-064239166870}"/>
    <cellStyle name="Normal 40 4 3 2" xfId="52225" xr:uid="{9C0F0799-AC46-4EF9-AC4A-885FA79407F3}"/>
    <cellStyle name="Normal 40 4 4" xfId="37668" xr:uid="{10B6D4C5-28D0-4CD5-93B7-E40466950A5B}"/>
    <cellStyle name="Normal 40 5" xfId="16210" xr:uid="{63E6F352-B5FA-49AD-A860-71579834B761}"/>
    <cellStyle name="Normal 40 5 2" xfId="25063" xr:uid="{8ECC0399-A464-4CFA-B703-1A445CACBCA3}"/>
    <cellStyle name="Normal 40 5 2 2" xfId="53740" xr:uid="{92659A62-7388-4DCE-AC00-B4BD8FC981CA}"/>
    <cellStyle name="Normal 40 5 3" xfId="44888" xr:uid="{F42CD436-3F18-4569-940E-30073DD7923D}"/>
    <cellStyle name="Normal 40 6" xfId="17769" xr:uid="{20ABF25B-EA16-451A-BA2E-6DDCD50085CC}"/>
    <cellStyle name="Normal 40 6 2" xfId="26622" xr:uid="{981CD916-6E12-4968-80B5-7037C84D2AB6}"/>
    <cellStyle name="Normal 40 6 2 2" xfId="55299" xr:uid="{60B6855B-47AF-420A-A30E-3013C9F87F39}"/>
    <cellStyle name="Normal 40 6 3" xfId="46447" xr:uid="{ADDE9089-88CF-4219-8225-4A6E136798F6}"/>
    <cellStyle name="Normal 40 7" xfId="10510" xr:uid="{CE96A3AA-A40F-499F-BA6D-618146FC199E}"/>
    <cellStyle name="Normal 40 7 2" xfId="28215" xr:uid="{EE7B5B65-9E64-4A33-B023-22050AECA498}"/>
    <cellStyle name="Normal 40 7 2 2" xfId="56892" xr:uid="{C9F12DF0-1E45-44DF-A96D-70A29A92D113}"/>
    <cellStyle name="Normal 40 7 3" xfId="39188" xr:uid="{0BE15908-2E38-44FF-9A63-614910450191}"/>
    <cellStyle name="Normal 40 8" xfId="19363" xr:uid="{A39ECA05-B404-452C-80BE-59FB2FE2D4CF}"/>
    <cellStyle name="Normal 40 8 2" xfId="48040" xr:uid="{63421515-625D-41E2-A900-43D3229ACE20}"/>
    <cellStyle name="Normal 40 9" xfId="33483" xr:uid="{006C64F9-5705-4EE1-8A82-232F2090C6CB}"/>
    <cellStyle name="Normal 41" xfId="4820" xr:uid="{226E0454-4AAA-47B2-B900-038046DDC410}"/>
    <cellStyle name="Normal 41 2" xfId="6171" xr:uid="{38B9D7A9-3FD2-4AE3-B7E4-0C21320926DB}"/>
    <cellStyle name="Normal 41 2 2" xfId="11883" xr:uid="{0E595E7F-0A13-4F08-A82B-C7146E0CDADE}"/>
    <cellStyle name="Normal 41 2 2 2" xfId="40561" xr:uid="{51B638BD-AC75-4EC0-932C-BBBFF7C0FAF3}"/>
    <cellStyle name="Normal 41 2 3" xfId="20736" xr:uid="{E954A56A-B53D-4252-9342-771BD0A4EB69}"/>
    <cellStyle name="Normal 41 2 3 2" xfId="49413" xr:uid="{C7461660-EDFD-4111-B627-19AC03AF246A}"/>
    <cellStyle name="Normal 41 2 4" xfId="34856" xr:uid="{5CC4CC56-28E3-4216-B0B3-19CBF11ED05D}"/>
    <cellStyle name="Normal 41 3" xfId="7588" xr:uid="{B4C7D346-A8FD-4E30-9D16-0E0DD5D558FC}"/>
    <cellStyle name="Normal 41 3 2" xfId="13300" xr:uid="{3C29B78B-3BB9-48A8-805C-1667E08C8D17}"/>
    <cellStyle name="Normal 41 3 2 2" xfId="41978" xr:uid="{91837F30-A078-4B0E-ADA1-83E5AA15C90B}"/>
    <cellStyle name="Normal 41 3 3" xfId="22153" xr:uid="{72EDEF1C-8758-4381-ACA4-10B6E0C69B2F}"/>
    <cellStyle name="Normal 41 3 3 2" xfId="50830" xr:uid="{3AD2B2A1-20FD-4D24-B2B5-1F986C9930BB}"/>
    <cellStyle name="Normal 41 3 4" xfId="36273" xr:uid="{BFB92023-B3B2-4E2C-B4F7-D0FB81632100}"/>
    <cellStyle name="Normal 41 4" xfId="9005" xr:uid="{8A7204BC-FDF5-44B2-B34E-7255A5607E68}"/>
    <cellStyle name="Normal 41 4 2" xfId="14717" xr:uid="{7A785229-566C-422A-ABE0-8B53C6B21178}"/>
    <cellStyle name="Normal 41 4 2 2" xfId="43395" xr:uid="{DF9A0511-925A-44DB-BB17-BFFD837A9892}"/>
    <cellStyle name="Normal 41 4 3" xfId="23570" xr:uid="{F0293053-B8F3-4815-84B7-4D7CD9E4206A}"/>
    <cellStyle name="Normal 41 4 3 2" xfId="52247" xr:uid="{FB23904B-5444-46E4-A2F5-099155BA6C37}"/>
    <cellStyle name="Normal 41 4 4" xfId="37690" xr:uid="{55321197-910F-4A6A-AE1A-451D698CE20D}"/>
    <cellStyle name="Normal 41 5" xfId="16232" xr:uid="{C6B0FBBE-0E46-436F-88ED-20114065EE22}"/>
    <cellStyle name="Normal 41 5 2" xfId="25085" xr:uid="{993CC139-89A4-4C1B-9FFB-70C0A154040F}"/>
    <cellStyle name="Normal 41 5 2 2" xfId="53762" xr:uid="{2560EAA9-ED5D-4CA0-87A6-6E178CEF6F82}"/>
    <cellStyle name="Normal 41 5 3" xfId="44910" xr:uid="{E08E2178-E85B-4FCE-A7C6-9DB27CDBB8D2}"/>
    <cellStyle name="Normal 41 6" xfId="17791" xr:uid="{88298770-620E-4109-A8D1-E91DE0D2D69E}"/>
    <cellStyle name="Normal 41 6 2" xfId="26644" xr:uid="{D087A491-9F78-45F6-B7D8-A9CD1DE60DF1}"/>
    <cellStyle name="Normal 41 6 2 2" xfId="55321" xr:uid="{3A6B8AE3-D4F9-4078-B34C-9713CC400AF9}"/>
    <cellStyle name="Normal 41 6 3" xfId="46469" xr:uid="{CF8B2A64-E7B8-4EF5-9C15-F3758A35D8CF}"/>
    <cellStyle name="Normal 41 7" xfId="10532" xr:uid="{C67CB10C-CFDC-4779-8B68-7AF00A9F4A30}"/>
    <cellStyle name="Normal 41 7 2" xfId="28237" xr:uid="{601962E9-4158-4957-9374-33188AF67214}"/>
    <cellStyle name="Normal 41 7 2 2" xfId="56914" xr:uid="{FD932A2D-2970-4BD5-BC37-4CCFA2BEE519}"/>
    <cellStyle name="Normal 41 7 3" xfId="39210" xr:uid="{225A71AF-C9A0-4DD1-8F2A-735D46FF6830}"/>
    <cellStyle name="Normal 41 8" xfId="19385" xr:uid="{273A00C1-4BA5-4B33-88D5-0817153BB55D}"/>
    <cellStyle name="Normal 41 8 2" xfId="48062" xr:uid="{B230C7E9-8A42-4E21-8E2E-8FEFDC3CC9BF}"/>
    <cellStyle name="Normal 41 9" xfId="33505" xr:uid="{74F5B79C-2AB2-4D33-A896-D465B03BF01E}"/>
    <cellStyle name="Normal 42" xfId="4842" xr:uid="{798553A4-1137-412A-893E-8827E9AE222C}"/>
    <cellStyle name="Normal 42 2" xfId="6193" xr:uid="{C0C5F54C-F981-409D-9E52-42D4B2B60AE1}"/>
    <cellStyle name="Normal 42 2 2" xfId="11905" xr:uid="{8AD19B0B-5CA4-4DA1-BD36-9563B886D8F4}"/>
    <cellStyle name="Normal 42 2 2 2" xfId="40583" xr:uid="{7BE122F0-8B7D-4686-9140-C27CD06F07D7}"/>
    <cellStyle name="Normal 42 2 3" xfId="20758" xr:uid="{FF5EDE3A-8176-4C3F-BCC5-B0E8CE1073BD}"/>
    <cellStyle name="Normal 42 2 3 2" xfId="49435" xr:uid="{0051DDF2-1091-4745-9CBA-566076670304}"/>
    <cellStyle name="Normal 42 2 4" xfId="34878" xr:uid="{42CCEC6C-CD86-41AD-A256-7329773D4159}"/>
    <cellStyle name="Normal 42 3" xfId="7610" xr:uid="{5DE9E706-F964-4F57-B186-1E9E77AF1745}"/>
    <cellStyle name="Normal 42 3 2" xfId="13322" xr:uid="{FEA0DF01-8182-4004-8901-F6746B36E77A}"/>
    <cellStyle name="Normal 42 3 2 2" xfId="42000" xr:uid="{F6C17B86-4F5D-4469-8947-A6169827B7A0}"/>
    <cellStyle name="Normal 42 3 3" xfId="22175" xr:uid="{6C1909AA-6F4A-439D-8778-1A63CCE3662F}"/>
    <cellStyle name="Normal 42 3 3 2" xfId="50852" xr:uid="{8028B9E7-73BA-4F9A-85D9-4A9F7ACA07D7}"/>
    <cellStyle name="Normal 42 3 4" xfId="36295" xr:uid="{7BD334C8-9A5C-4936-8A92-060FA6E6E791}"/>
    <cellStyle name="Normal 42 4" xfId="9027" xr:uid="{2BEACA34-FD24-46A0-8739-73E57F2888AE}"/>
    <cellStyle name="Normal 42 4 2" xfId="14739" xr:uid="{8A4390BE-2959-4AED-8EF6-6DF2CC6E836F}"/>
    <cellStyle name="Normal 42 4 2 2" xfId="43417" xr:uid="{2C5E00FF-8C30-4686-8272-D6A01120C3BD}"/>
    <cellStyle name="Normal 42 4 3" xfId="23592" xr:uid="{75646D28-34DC-45CE-9D42-5514246C59BC}"/>
    <cellStyle name="Normal 42 4 3 2" xfId="52269" xr:uid="{7F8F132B-C8E7-479D-B8E8-74844DB0CDBE}"/>
    <cellStyle name="Normal 42 4 4" xfId="37712" xr:uid="{B5535DE5-F395-42B3-BEDC-8C7967E4D8F5}"/>
    <cellStyle name="Normal 42 5" xfId="16254" xr:uid="{C94112A8-FD2D-4A7B-8D21-15EF7F9D91AC}"/>
    <cellStyle name="Normal 42 5 2" xfId="25107" xr:uid="{552D4FF9-E0DA-4B5F-BC4F-146925FB61BF}"/>
    <cellStyle name="Normal 42 5 2 2" xfId="53784" xr:uid="{A7666E80-C024-4177-8E56-DF40CDBBAFCE}"/>
    <cellStyle name="Normal 42 5 3" xfId="44932" xr:uid="{6D6AA0DE-70A8-454D-B7C3-3872C387C26E}"/>
    <cellStyle name="Normal 42 6" xfId="17813" xr:uid="{44FE7C1E-DA38-4E47-897A-3C37CC971C6B}"/>
    <cellStyle name="Normal 42 6 2" xfId="26666" xr:uid="{83A8D506-9C90-4906-A4CD-E4DCFE1BD135}"/>
    <cellStyle name="Normal 42 6 2 2" xfId="55343" xr:uid="{9CBAAA63-8DD2-4DA7-9459-A5CF44CAE010}"/>
    <cellStyle name="Normal 42 6 3" xfId="46491" xr:uid="{8624C3BC-A78E-47D2-B17F-C8DB009038E1}"/>
    <cellStyle name="Normal 42 7" xfId="10554" xr:uid="{3A48CB55-6AA0-4FCD-9C20-F7BF738850F7}"/>
    <cellStyle name="Normal 42 7 2" xfId="28259" xr:uid="{F333F849-9754-4DF6-BFEB-7B8DFD651BD1}"/>
    <cellStyle name="Normal 42 7 2 2" xfId="56936" xr:uid="{4A41D1E9-727B-4125-B5AB-27ED0E36B7A8}"/>
    <cellStyle name="Normal 42 7 3" xfId="39232" xr:uid="{1F1CBCFB-ED12-4FE1-B241-361D0284D313}"/>
    <cellStyle name="Normal 42 8" xfId="19407" xr:uid="{1108875E-A59D-4EE3-9A8F-E3FE5F7B7B87}"/>
    <cellStyle name="Normal 42 8 2" xfId="48084" xr:uid="{4D359179-6AF4-4C10-B211-CA0BABCAC99A}"/>
    <cellStyle name="Normal 42 9" xfId="33527" xr:uid="{7566018A-AD85-425A-ABAD-D5463C27B005}"/>
    <cellStyle name="Normal 43" xfId="4864" xr:uid="{87733815-11D1-411D-8E4B-AA1872A41366}"/>
    <cellStyle name="Normal 43 2" xfId="6215" xr:uid="{94D91223-6F76-440E-86C4-A4084BFA2013}"/>
    <cellStyle name="Normal 43 2 2" xfId="11927" xr:uid="{44E830F0-501D-4288-97E8-3B5F62F6A0DC}"/>
    <cellStyle name="Normal 43 2 2 2" xfId="40605" xr:uid="{BF21E36C-913F-46C5-A2E2-C9D89EC5FFD0}"/>
    <cellStyle name="Normal 43 2 3" xfId="20780" xr:uid="{59A12E1E-A075-4959-8D79-913EB396A602}"/>
    <cellStyle name="Normal 43 2 3 2" xfId="49457" xr:uid="{C9BE46EC-32A4-46A4-BA0D-6416D90246FB}"/>
    <cellStyle name="Normal 43 2 4" xfId="34900" xr:uid="{A9472DDC-8DD5-46B7-A71A-F7A64B6E44BA}"/>
    <cellStyle name="Normal 43 3" xfId="7632" xr:uid="{D6535242-48D8-4F20-B9D7-357C7BAE97C3}"/>
    <cellStyle name="Normal 43 3 2" xfId="13344" xr:uid="{96D810E0-7ADF-4BBE-BBF0-5B365F972EC4}"/>
    <cellStyle name="Normal 43 3 2 2" xfId="42022" xr:uid="{D92E915D-0A22-4AFE-A774-38C40B43CE54}"/>
    <cellStyle name="Normal 43 3 3" xfId="22197" xr:uid="{186D7455-F4F1-415A-A12B-62632BB3D9E9}"/>
    <cellStyle name="Normal 43 3 3 2" xfId="50874" xr:uid="{C00FFDA3-7496-4B28-B2EA-2E5A2EA12E45}"/>
    <cellStyle name="Normal 43 3 4" xfId="36317" xr:uid="{B513014B-EB90-45EE-BB97-E5A05FCC1F59}"/>
    <cellStyle name="Normal 43 4" xfId="9049" xr:uid="{E08DACE3-89EE-4296-ABFA-47D752B6EC89}"/>
    <cellStyle name="Normal 43 4 2" xfId="14761" xr:uid="{A264F913-4A5D-4E82-A47D-1E04135D38CD}"/>
    <cellStyle name="Normal 43 4 2 2" xfId="43439" xr:uid="{EF5A226D-AAC4-4B9B-A432-5DD3451A907B}"/>
    <cellStyle name="Normal 43 4 3" xfId="23614" xr:uid="{4A7F4120-D991-4D32-952B-6D241D7F6EE4}"/>
    <cellStyle name="Normal 43 4 3 2" xfId="52291" xr:uid="{DCECBD21-3905-4613-8D6F-5833CD7A9A80}"/>
    <cellStyle name="Normal 43 4 4" xfId="37734" xr:uid="{BCB35280-1246-4A24-903F-374F09C714A4}"/>
    <cellStyle name="Normal 43 5" xfId="16276" xr:uid="{135DFBE3-B270-449D-BB5A-3D2783302464}"/>
    <cellStyle name="Normal 43 5 2" xfId="25129" xr:uid="{56408E06-5AC8-4894-82E4-69B80B96AF57}"/>
    <cellStyle name="Normal 43 5 2 2" xfId="53806" xr:uid="{ABAD87D6-64C9-409A-AA46-8ECA17C756E1}"/>
    <cellStyle name="Normal 43 5 3" xfId="44954" xr:uid="{44085AD0-112A-4489-B595-1DF83E9CF774}"/>
    <cellStyle name="Normal 43 6" xfId="17835" xr:uid="{72CB0B94-9E84-4AF8-9FCD-C35D611C0F17}"/>
    <cellStyle name="Normal 43 6 2" xfId="26688" xr:uid="{0AE43CA8-A62E-4607-BA65-A2888973D0E2}"/>
    <cellStyle name="Normal 43 6 2 2" xfId="55365" xr:uid="{3546D471-4706-4D84-A477-6AF00E13C9D1}"/>
    <cellStyle name="Normal 43 6 3" xfId="46513" xr:uid="{E24D9987-7162-4DFE-9EC0-9E675142B85E}"/>
    <cellStyle name="Normal 43 7" xfId="10576" xr:uid="{F3427F7E-D661-40C7-9F3B-C167178ACF7F}"/>
    <cellStyle name="Normal 43 7 2" xfId="28281" xr:uid="{E965F8BC-D374-49E6-9269-A60794D5E509}"/>
    <cellStyle name="Normal 43 7 2 2" xfId="56958" xr:uid="{D5729809-97A6-4DC8-A05B-4AA261909205}"/>
    <cellStyle name="Normal 43 7 3" xfId="39254" xr:uid="{283960D7-9F16-49A5-A8FA-A37B4B91D824}"/>
    <cellStyle name="Normal 43 8" xfId="19429" xr:uid="{3F36905C-EAB9-4D32-8427-A090C5AFD9D4}"/>
    <cellStyle name="Normal 43 8 2" xfId="48106" xr:uid="{A96D699B-782A-4F3F-8E17-F4E13B771810}"/>
    <cellStyle name="Normal 43 9" xfId="33549" xr:uid="{C2ED03C2-3347-465A-B616-E9C8FB35459C}"/>
    <cellStyle name="Normal 44" xfId="4886" xr:uid="{DA863750-E6D2-44DF-9B62-4BFC46FB12E9}"/>
    <cellStyle name="Normal 44 2" xfId="6237" xr:uid="{DCD23C7A-1AD9-40E9-8CBB-6AAA3F3B07EF}"/>
    <cellStyle name="Normal 44 2 2" xfId="11949" xr:uid="{6DA22966-2C8A-474E-AD0C-E614DE85EAAB}"/>
    <cellStyle name="Normal 44 2 2 2" xfId="40627" xr:uid="{6414BA30-4B49-4FE7-9979-1FCE9CCDFAED}"/>
    <cellStyle name="Normal 44 2 3" xfId="20802" xr:uid="{3120787E-C1CC-4F33-8C40-7B286F460136}"/>
    <cellStyle name="Normal 44 2 3 2" xfId="49479" xr:uid="{7CDC2931-B8CA-4E39-93BD-B5221EC79368}"/>
    <cellStyle name="Normal 44 2 4" xfId="34922" xr:uid="{493A1BE5-85F8-460D-A1DE-03DA01242A09}"/>
    <cellStyle name="Normal 44 3" xfId="7654" xr:uid="{90299782-E0C4-4590-BAC6-11F7F293B722}"/>
    <cellStyle name="Normal 44 3 2" xfId="13366" xr:uid="{E4C382E2-254A-46C0-B15C-216831B93EC0}"/>
    <cellStyle name="Normal 44 3 2 2" xfId="42044" xr:uid="{F966D685-F9BE-4908-98B0-AB616C590CC8}"/>
    <cellStyle name="Normal 44 3 3" xfId="22219" xr:uid="{35D50317-6A24-45A2-9ED8-E7BBB835E7FB}"/>
    <cellStyle name="Normal 44 3 3 2" xfId="50896" xr:uid="{D521A10A-AF18-4DEB-B9D9-32B4DE8295FC}"/>
    <cellStyle name="Normal 44 3 4" xfId="36339" xr:uid="{3E8DD7D9-95A5-488F-AD8A-3A83D9CE780F}"/>
    <cellStyle name="Normal 44 4" xfId="9071" xr:uid="{84E088AB-7963-4E78-9CB6-FD6D2BAEE491}"/>
    <cellStyle name="Normal 44 4 2" xfId="14783" xr:uid="{E2E546CB-3CF4-43BB-A8B3-0D13C116B21B}"/>
    <cellStyle name="Normal 44 4 2 2" xfId="43461" xr:uid="{4C920813-DDC9-487F-9DC7-0418D0E33674}"/>
    <cellStyle name="Normal 44 4 3" xfId="23636" xr:uid="{F89B8215-34EE-4E79-A6EB-9B0A3B8F838D}"/>
    <cellStyle name="Normal 44 4 3 2" xfId="52313" xr:uid="{4EC75498-DE13-4ADC-9F61-3ADBB9B4471B}"/>
    <cellStyle name="Normal 44 4 4" xfId="37756" xr:uid="{5539C438-CB93-43D6-B543-C48CA8F5A38C}"/>
    <cellStyle name="Normal 44 5" xfId="16298" xr:uid="{2BB596E3-01AB-4B84-81FD-9E4C984BD51A}"/>
    <cellStyle name="Normal 44 5 2" xfId="25151" xr:uid="{C59606CD-A755-4E43-9196-085084D6581C}"/>
    <cellStyle name="Normal 44 5 2 2" xfId="53828" xr:uid="{0AB8E9CA-49E6-4849-A90A-6B9B4B04A989}"/>
    <cellStyle name="Normal 44 5 3" xfId="44976" xr:uid="{C1ECA497-62CD-45C0-8A7F-66D193A5D1F5}"/>
    <cellStyle name="Normal 44 6" xfId="17857" xr:uid="{5B5EC2D4-A70D-4C89-8086-2A9EA25262FB}"/>
    <cellStyle name="Normal 44 6 2" xfId="26710" xr:uid="{84321ADE-E4E5-4287-8F99-7DDC1CD68514}"/>
    <cellStyle name="Normal 44 6 2 2" xfId="55387" xr:uid="{5E816E39-3AC2-4867-8AD9-F7473E9AFDAE}"/>
    <cellStyle name="Normal 44 6 3" xfId="46535" xr:uid="{32B82149-692D-4BAB-B74B-673D20B0ECF0}"/>
    <cellStyle name="Normal 44 7" xfId="10598" xr:uid="{09A49CBD-1DBB-4575-84BB-F473A2A3DA32}"/>
    <cellStyle name="Normal 44 7 2" xfId="28303" xr:uid="{68F0DC0F-B36F-4CBB-A192-2D1425AD15B8}"/>
    <cellStyle name="Normal 44 7 2 2" xfId="56980" xr:uid="{5C78909D-6B2C-4D68-BC8D-8504DB507BFA}"/>
    <cellStyle name="Normal 44 7 3" xfId="39276" xr:uid="{A4AE24E4-97FF-44A1-9C26-1A57E05F65DE}"/>
    <cellStyle name="Normal 44 8" xfId="19451" xr:uid="{228A298D-2C27-49C0-ACAA-016A5D4CDE11}"/>
    <cellStyle name="Normal 44 8 2" xfId="48128" xr:uid="{2409195C-5B31-48A1-A7DA-E88AA5B60C85}"/>
    <cellStyle name="Normal 44 9" xfId="33571" xr:uid="{C4883186-952B-486C-B599-5B4257EE0094}"/>
    <cellStyle name="Normal 45" xfId="4908" xr:uid="{4B2DDE79-71B1-4F19-8090-3F2E6BD5AD50}"/>
    <cellStyle name="Normal 45 2" xfId="6259" xr:uid="{5F7FD2F9-1795-449D-BF2A-116C384D4A5B}"/>
    <cellStyle name="Normal 45 2 2" xfId="11971" xr:uid="{992EA7D7-87D3-4D5F-B6AC-6B73BD838C16}"/>
    <cellStyle name="Normal 45 2 2 2" xfId="40649" xr:uid="{6B8F63BE-C758-41CB-AF65-B400519DA04A}"/>
    <cellStyle name="Normal 45 2 3" xfId="20824" xr:uid="{11ABA816-0D5B-4C65-A666-3CEB71D164B2}"/>
    <cellStyle name="Normal 45 2 3 2" xfId="49501" xr:uid="{CD258B7B-8479-4904-A923-641C0441480E}"/>
    <cellStyle name="Normal 45 2 4" xfId="34944" xr:uid="{9FBA0250-5418-45BF-86DF-AD7AA92D9BA7}"/>
    <cellStyle name="Normal 45 3" xfId="7676" xr:uid="{6068210B-4240-43D4-9189-3234E1A6DD26}"/>
    <cellStyle name="Normal 45 3 2" xfId="13388" xr:uid="{7FF8D62C-7889-4D0E-B747-600E4FC6E817}"/>
    <cellStyle name="Normal 45 3 2 2" xfId="42066" xr:uid="{EF7DD47B-3754-4584-917B-D586AB4CF622}"/>
    <cellStyle name="Normal 45 3 3" xfId="22241" xr:uid="{2453B258-FDA8-420D-B5D4-A917A47C67FB}"/>
    <cellStyle name="Normal 45 3 3 2" xfId="50918" xr:uid="{0B9692F1-43F3-4520-9F7B-8E644AD7C6DE}"/>
    <cellStyle name="Normal 45 3 4" xfId="36361" xr:uid="{CA83CCB6-3ACD-4DAB-A79C-52FB09BB501D}"/>
    <cellStyle name="Normal 45 4" xfId="9093" xr:uid="{2AD4958D-426E-44DC-8C37-985011447F85}"/>
    <cellStyle name="Normal 45 4 2" xfId="14805" xr:uid="{501D2493-F407-4D99-B57D-A534F3C34764}"/>
    <cellStyle name="Normal 45 4 2 2" xfId="43483" xr:uid="{B5F4DBEA-2AF3-4DA6-A51D-60D65CC1928F}"/>
    <cellStyle name="Normal 45 4 3" xfId="23658" xr:uid="{1F56EF0D-9A1C-4E6E-B707-B6A51FD05C76}"/>
    <cellStyle name="Normal 45 4 3 2" xfId="52335" xr:uid="{91C0C2F0-A40B-4955-911A-526153DA20C7}"/>
    <cellStyle name="Normal 45 4 4" xfId="37778" xr:uid="{1D7E5F42-A6B0-4443-A624-E286E384A70F}"/>
    <cellStyle name="Normal 45 5" xfId="16320" xr:uid="{17B6156F-AB15-4494-9F8E-5CE71A4A0D7D}"/>
    <cellStyle name="Normal 45 5 2" xfId="25173" xr:uid="{B2DE98E0-EBE1-4E53-8540-B34A00AE4918}"/>
    <cellStyle name="Normal 45 5 2 2" xfId="53850" xr:uid="{C18E4EDA-4A72-4050-A690-E4718D663A60}"/>
    <cellStyle name="Normal 45 5 3" xfId="44998" xr:uid="{F6AF5BA4-0908-4799-B38C-B3710CC0F699}"/>
    <cellStyle name="Normal 45 6" xfId="17879" xr:uid="{0ED1DACA-C7F5-42EE-BEC0-47EDF151DBD1}"/>
    <cellStyle name="Normal 45 6 2" xfId="26732" xr:uid="{5C829530-23C1-4A4A-8BBE-B9A7A36373CB}"/>
    <cellStyle name="Normal 45 6 2 2" xfId="55409" xr:uid="{70AC1173-437E-4124-BE8A-3013FD45FC8B}"/>
    <cellStyle name="Normal 45 6 3" xfId="46557" xr:uid="{D75B97B4-7B2D-4027-AB5A-A3597164F121}"/>
    <cellStyle name="Normal 45 7" xfId="10620" xr:uid="{B25528A5-BBF4-4E91-A792-276F0D50DFAA}"/>
    <cellStyle name="Normal 45 7 2" xfId="28325" xr:uid="{74FEAC38-AFB5-4615-A8C4-1A7631C020D9}"/>
    <cellStyle name="Normal 45 7 2 2" xfId="57002" xr:uid="{2D85E2EC-CFCC-4EA5-AC15-6F90B247DA44}"/>
    <cellStyle name="Normal 45 7 3" xfId="39298" xr:uid="{1FCDBE9D-36E7-4EF1-AA52-312E79B7E4CF}"/>
    <cellStyle name="Normal 45 8" xfId="19473" xr:uid="{DB087872-803B-4A54-80DC-CED441194428}"/>
    <cellStyle name="Normal 45 8 2" xfId="48150" xr:uid="{4C3D894C-509C-43D1-9E5E-15BC002C2BFD}"/>
    <cellStyle name="Normal 45 9" xfId="33593" xr:uid="{9A233C59-581B-4B49-A7D8-AD0BCDC1AFC6}"/>
    <cellStyle name="Normal 46" xfId="4930" xr:uid="{8FB3C8D1-F020-4D25-9738-52BF8281DEEC}"/>
    <cellStyle name="Normal 46 2" xfId="6281" xr:uid="{A39720C7-38B9-4D7D-8AD6-842F3B02D7EE}"/>
    <cellStyle name="Normal 46 2 2" xfId="11993" xr:uid="{28B75426-3407-4528-B4AF-F92BE3F05A7E}"/>
    <cellStyle name="Normal 46 2 2 2" xfId="40671" xr:uid="{01ABBE06-4BCC-4410-9908-2396B72ACC3D}"/>
    <cellStyle name="Normal 46 2 3" xfId="20846" xr:uid="{B05198FD-766C-4378-B373-0AE08E602C01}"/>
    <cellStyle name="Normal 46 2 3 2" xfId="49523" xr:uid="{ECF271DE-671C-46D5-B3D5-D50212A58AB0}"/>
    <cellStyle name="Normal 46 2 4" xfId="34966" xr:uid="{7459B47C-C286-4324-B4FC-906121163617}"/>
    <cellStyle name="Normal 46 3" xfId="7698" xr:uid="{8851E59F-AFB1-4DFD-8429-BE5520F877FD}"/>
    <cellStyle name="Normal 46 3 2" xfId="13410" xr:uid="{38359347-3710-45AB-9220-F43905C1A5F8}"/>
    <cellStyle name="Normal 46 3 2 2" xfId="42088" xr:uid="{85D7D4B6-2930-4FE4-8E36-5FBB2FE91A71}"/>
    <cellStyle name="Normal 46 3 3" xfId="22263" xr:uid="{AE7FED2C-DD62-4EA8-A105-829FF79160DE}"/>
    <cellStyle name="Normal 46 3 3 2" xfId="50940" xr:uid="{DB1D3AFD-5951-4D3D-9F00-C1DC0A2D3587}"/>
    <cellStyle name="Normal 46 3 4" xfId="36383" xr:uid="{3DD0CFC4-87B4-40E3-BAD4-6DFC4A87B227}"/>
    <cellStyle name="Normal 46 4" xfId="9115" xr:uid="{BDE13E43-2CE3-4B1D-9EC1-DF2DA9C7AD9C}"/>
    <cellStyle name="Normal 46 4 2" xfId="14827" xr:uid="{A26242E6-0D46-4627-8101-E2BCC21FE78E}"/>
    <cellStyle name="Normal 46 4 2 2" xfId="43505" xr:uid="{A47AC27B-8411-4D48-BF71-ADE287C8786A}"/>
    <cellStyle name="Normal 46 4 3" xfId="23680" xr:uid="{F5C766FB-871A-4696-8ED2-9D93B93F4AE4}"/>
    <cellStyle name="Normal 46 4 3 2" xfId="52357" xr:uid="{D031FCC1-81D8-443E-82C7-61ECCDE13AEF}"/>
    <cellStyle name="Normal 46 4 4" xfId="37800" xr:uid="{DA4815FE-2F23-40A5-8C60-96F69D3924C0}"/>
    <cellStyle name="Normal 46 5" xfId="16342" xr:uid="{39EB4948-0580-42DC-A169-2060A1C98AB7}"/>
    <cellStyle name="Normal 46 5 2" xfId="25195" xr:uid="{D5F07C4F-0E1A-4FA8-8CD7-3E75E62168A6}"/>
    <cellStyle name="Normal 46 5 2 2" xfId="53872" xr:uid="{1A7FFCAB-BDFB-4CDD-82F6-BA29F4DE64E9}"/>
    <cellStyle name="Normal 46 5 3" xfId="45020" xr:uid="{E2951C50-451D-44E9-A212-8A1A82AAF66B}"/>
    <cellStyle name="Normal 46 6" xfId="17901" xr:uid="{71CB3C14-2AB8-4E5D-9B0A-C34B2919CFE4}"/>
    <cellStyle name="Normal 46 6 2" xfId="26754" xr:uid="{32D0408F-437C-409C-8E01-13BAC48CFD52}"/>
    <cellStyle name="Normal 46 6 2 2" xfId="55431" xr:uid="{D4AFE3B6-3A9A-4C8D-AFD0-BBBA59CC9CE3}"/>
    <cellStyle name="Normal 46 6 3" xfId="46579" xr:uid="{A6AFDDC7-D057-4795-8697-B174EB7D8C35}"/>
    <cellStyle name="Normal 46 7" xfId="10642" xr:uid="{D46DA4A1-F0D1-4C08-B90C-40BC90F46CAC}"/>
    <cellStyle name="Normal 46 7 2" xfId="28347" xr:uid="{18BCF294-E06F-48D3-8DBA-91E0564A5D33}"/>
    <cellStyle name="Normal 46 7 2 2" xfId="57024" xr:uid="{C32E4AEA-B056-4503-A262-7A9FA20AF7E2}"/>
    <cellStyle name="Normal 46 7 3" xfId="39320" xr:uid="{9D1510EA-CEAB-4F17-A65A-68ACA8749E9B}"/>
    <cellStyle name="Normal 46 8" xfId="19495" xr:uid="{CC0F4D7A-668A-4629-8F21-F57785EA7D94}"/>
    <cellStyle name="Normal 46 8 2" xfId="48172" xr:uid="{130F09F2-E8E5-450B-AF72-65A607AD469C}"/>
    <cellStyle name="Normal 46 9" xfId="33615" xr:uid="{DA5233D2-4AEE-47F8-857F-DB94B0C1B680}"/>
    <cellStyle name="Normal 47" xfId="4952" xr:uid="{E3261001-1456-431F-8CF3-7B4F7317D95A}"/>
    <cellStyle name="Normal 47 2" xfId="6303" xr:uid="{D1D90808-05CE-4B4B-8F69-1197B8A02F7C}"/>
    <cellStyle name="Normal 47 2 2" xfId="12015" xr:uid="{6D89B56D-AF1A-4FC9-B7EF-C82889039C49}"/>
    <cellStyle name="Normal 47 2 2 2" xfId="40693" xr:uid="{428EBF95-36C6-4922-9389-FE9BF8997CD2}"/>
    <cellStyle name="Normal 47 2 3" xfId="20868" xr:uid="{20B7C982-44BE-45A2-BD68-BAF54961893C}"/>
    <cellStyle name="Normal 47 2 3 2" xfId="49545" xr:uid="{4F789C70-1C19-43A2-9BC3-0401EFFE8ADC}"/>
    <cellStyle name="Normal 47 2 4" xfId="34988" xr:uid="{B4A2E43B-7DDC-4AC5-98EE-66EF2A645273}"/>
    <cellStyle name="Normal 47 3" xfId="7720" xr:uid="{E5897B2C-E35E-4F51-B1EB-2B18A1692A69}"/>
    <cellStyle name="Normal 47 3 2" xfId="13432" xr:uid="{0F4148A5-3EAC-4CF8-9BCE-60F278A606C8}"/>
    <cellStyle name="Normal 47 3 2 2" xfId="42110" xr:uid="{506C0222-1364-4E23-BBAA-666014AE3910}"/>
    <cellStyle name="Normal 47 3 3" xfId="22285" xr:uid="{21B5CA9F-E35E-4AF5-8F3F-41BE765CBBE7}"/>
    <cellStyle name="Normal 47 3 3 2" xfId="50962" xr:uid="{7C1CBA11-7BDA-4D64-8446-82221D42A97B}"/>
    <cellStyle name="Normal 47 3 4" xfId="36405" xr:uid="{65B231C3-E3F2-49E5-8E3C-085FA7E810F3}"/>
    <cellStyle name="Normal 47 4" xfId="9137" xr:uid="{6C272DC6-5797-45AB-962C-180B4AB8B9BA}"/>
    <cellStyle name="Normal 47 4 2" xfId="14849" xr:uid="{F5108D7D-2BE0-4F21-B553-E75A5CE6046F}"/>
    <cellStyle name="Normal 47 4 2 2" xfId="43527" xr:uid="{72D065E1-215B-4564-9652-FE0597BD9F14}"/>
    <cellStyle name="Normal 47 4 3" xfId="23702" xr:uid="{E56259D8-1F90-4869-B074-048C3A3ACEC0}"/>
    <cellStyle name="Normal 47 4 3 2" xfId="52379" xr:uid="{C42C8FF5-AE2A-4B84-A673-B9E60C7E91DA}"/>
    <cellStyle name="Normal 47 4 4" xfId="37822" xr:uid="{94EC5F62-EC25-4E02-AF26-C55CCF49DBCC}"/>
    <cellStyle name="Normal 47 5" xfId="16364" xr:uid="{121D0664-30D4-432A-9E45-8F634237970E}"/>
    <cellStyle name="Normal 47 5 2" xfId="25217" xr:uid="{2D548413-DAC0-413D-BBFF-219477665DBC}"/>
    <cellStyle name="Normal 47 5 2 2" xfId="53894" xr:uid="{ACBAA73D-367E-4EF8-954E-676FFAC0DDA9}"/>
    <cellStyle name="Normal 47 5 3" xfId="45042" xr:uid="{F1E01D2E-D44F-4174-9220-23029D806421}"/>
    <cellStyle name="Normal 47 6" xfId="17923" xr:uid="{E9C96231-823A-4E32-B7FB-DDB459E9620D}"/>
    <cellStyle name="Normal 47 6 2" xfId="26776" xr:uid="{8FF7DCAC-511A-42D7-9D3C-3A5621F38F24}"/>
    <cellStyle name="Normal 47 6 2 2" xfId="55453" xr:uid="{DB49562F-C126-4621-B57B-52CA60A402A5}"/>
    <cellStyle name="Normal 47 6 3" xfId="46601" xr:uid="{485749BB-2BC6-45F0-9852-F4D0E09130A6}"/>
    <cellStyle name="Normal 47 7" xfId="10664" xr:uid="{691DED0D-BAC1-4F6F-BE8C-7FFFE0DDE799}"/>
    <cellStyle name="Normal 47 7 2" xfId="28369" xr:uid="{53411FCB-2821-4284-A0FE-E2CC35BD1AC7}"/>
    <cellStyle name="Normal 47 7 2 2" xfId="57046" xr:uid="{3064A9DA-B058-4CAF-A152-F9D80617E4B0}"/>
    <cellStyle name="Normal 47 7 3" xfId="39342" xr:uid="{284A62A4-6529-46F4-9991-22CC7A5538D7}"/>
    <cellStyle name="Normal 47 8" xfId="19517" xr:uid="{987F6CD6-FB91-46EF-9805-AB72F69BD080}"/>
    <cellStyle name="Normal 47 8 2" xfId="48194" xr:uid="{55A5E1BD-F2D6-4318-916F-D3C8278D3782}"/>
    <cellStyle name="Normal 47 9" xfId="33637" xr:uid="{D1F6D1BF-BEED-40D7-9FC3-364EB4BF5CF7}"/>
    <cellStyle name="Normal 48" xfId="4974" xr:uid="{0B3DE941-84C5-4732-8E3F-DC0C13EE6E3D}"/>
    <cellStyle name="Normal 48 2" xfId="6325" xr:uid="{F76BEF96-B8DF-42C2-9A4E-59F44EF04F57}"/>
    <cellStyle name="Normal 48 2 2" xfId="12037" xr:uid="{6C58E015-A3C5-4273-988D-94309F8D17A4}"/>
    <cellStyle name="Normal 48 2 2 2" xfId="40715" xr:uid="{251F42E5-DD06-44EB-B2A2-C333F64F6459}"/>
    <cellStyle name="Normal 48 2 3" xfId="20890" xr:uid="{7B2B6397-C2EB-4C07-AA66-988E085A7149}"/>
    <cellStyle name="Normal 48 2 3 2" xfId="49567" xr:uid="{E45A1085-B191-4D7F-8B1F-CC84AC83C1D5}"/>
    <cellStyle name="Normal 48 2 4" xfId="35010" xr:uid="{2BD1B08D-1622-4618-BCF3-93D9D94247F2}"/>
    <cellStyle name="Normal 48 3" xfId="7742" xr:uid="{BF3E48F0-96BA-4317-B5D9-95A546B061FC}"/>
    <cellStyle name="Normal 48 3 2" xfId="13454" xr:uid="{AD66BB50-E6AE-4048-A270-38EA59F3AA79}"/>
    <cellStyle name="Normal 48 3 2 2" xfId="42132" xr:uid="{B7578AE3-A76C-4A21-97D8-9FDEFE60F06C}"/>
    <cellStyle name="Normal 48 3 3" xfId="22307" xr:uid="{878D745B-FF60-4286-8470-8F2157335641}"/>
    <cellStyle name="Normal 48 3 3 2" xfId="50984" xr:uid="{E9AAEB90-6EC6-4ACE-965B-1FE8FE599945}"/>
    <cellStyle name="Normal 48 3 4" xfId="36427" xr:uid="{94B13CC8-6C4F-41D1-97D2-DBFC9B08B532}"/>
    <cellStyle name="Normal 48 4" xfId="9159" xr:uid="{77E4174D-2A20-4D8D-95DF-C34CD712BFAB}"/>
    <cellStyle name="Normal 48 4 2" xfId="14871" xr:uid="{654C6A9F-C514-4F32-AF1C-EE33A8FF8DA2}"/>
    <cellStyle name="Normal 48 4 2 2" xfId="43549" xr:uid="{CE44C390-EED6-4E81-AD25-D4CA1D4FAC8E}"/>
    <cellStyle name="Normal 48 4 3" xfId="23724" xr:uid="{16008D72-10ED-4A7B-9794-C2A335369089}"/>
    <cellStyle name="Normal 48 4 3 2" xfId="52401" xr:uid="{E0BBDC54-7084-491D-BA20-D6889BF1DF82}"/>
    <cellStyle name="Normal 48 4 4" xfId="37844" xr:uid="{203BFD74-6935-4FFC-8304-5E30462FEA68}"/>
    <cellStyle name="Normal 48 5" xfId="16386" xr:uid="{7545F582-BEF7-4000-AC64-75C8C820F841}"/>
    <cellStyle name="Normal 48 5 2" xfId="25239" xr:uid="{C97098F1-79D0-4ED5-8CD4-E4DC64AFDC98}"/>
    <cellStyle name="Normal 48 5 2 2" xfId="53916" xr:uid="{D0339A08-48BB-426B-B490-A11997E2FADD}"/>
    <cellStyle name="Normal 48 5 3" xfId="45064" xr:uid="{559B69FD-2229-46E1-B578-95E3EB1F5765}"/>
    <cellStyle name="Normal 48 6" xfId="17945" xr:uid="{3422F39C-7E6E-481F-AF0D-39F312E4F5C4}"/>
    <cellStyle name="Normal 48 6 2" xfId="26798" xr:uid="{035FF656-F9F1-4F02-9686-A134A066E937}"/>
    <cellStyle name="Normal 48 6 2 2" xfId="55475" xr:uid="{5A0FC466-87C5-4E83-8C43-C4C2F522B11F}"/>
    <cellStyle name="Normal 48 6 3" xfId="46623" xr:uid="{54675A9E-CB07-43CF-AA36-7B06F29475F5}"/>
    <cellStyle name="Normal 48 7" xfId="10686" xr:uid="{5C9A3426-049A-4605-8928-624389F44AD9}"/>
    <cellStyle name="Normal 48 7 2" xfId="28391" xr:uid="{797EE804-664D-45B8-9F7C-E25D2B2683B9}"/>
    <cellStyle name="Normal 48 7 2 2" xfId="57068" xr:uid="{24F213D1-C8BB-4D04-A1EE-C994581C4E8D}"/>
    <cellStyle name="Normal 48 7 3" xfId="39364" xr:uid="{A730445D-DCD1-4C1B-8E83-E8943E8DC9E8}"/>
    <cellStyle name="Normal 48 8" xfId="19539" xr:uid="{D1FCFF17-5DCB-45B6-B84E-74A8F9CB3F94}"/>
    <cellStyle name="Normal 48 8 2" xfId="48216" xr:uid="{9B951A7A-AFA6-4D34-BD53-CAC5A64E543C}"/>
    <cellStyle name="Normal 48 9" xfId="33659" xr:uid="{BEB62959-6F37-42FB-8416-6ACA59F7FA99}"/>
    <cellStyle name="Normal 49" xfId="4996" xr:uid="{E20C259C-80C1-441E-9983-C63C9192D4ED}"/>
    <cellStyle name="Normal 49 2" xfId="6347" xr:uid="{F6F6CC75-A053-4FBF-983F-8C74EBBD4853}"/>
    <cellStyle name="Normal 49 2 2" xfId="12059" xr:uid="{7724C5AA-8746-4625-AC70-F42BA4AED592}"/>
    <cellStyle name="Normal 49 2 2 2" xfId="40737" xr:uid="{F7F36762-A206-4DF7-9938-0CFD6AC48EA0}"/>
    <cellStyle name="Normal 49 2 3" xfId="20912" xr:uid="{FD757D02-FADD-4867-82A6-07CC82A3F9F2}"/>
    <cellStyle name="Normal 49 2 3 2" xfId="49589" xr:uid="{A1598E36-59B4-4646-9586-FC2245559E71}"/>
    <cellStyle name="Normal 49 2 4" xfId="35032" xr:uid="{99E70B19-560E-47CB-BD34-BF9A5B0EC240}"/>
    <cellStyle name="Normal 49 3" xfId="7764" xr:uid="{65C5D90D-9E4D-437C-A65A-A7E885FCF543}"/>
    <cellStyle name="Normal 49 3 2" xfId="13476" xr:uid="{CDEEBB2E-273B-47CD-893C-150424743CA3}"/>
    <cellStyle name="Normal 49 3 2 2" xfId="42154" xr:uid="{28F03472-C833-46FA-9174-C7B806982549}"/>
    <cellStyle name="Normal 49 3 3" xfId="22329" xr:uid="{31E1FC46-7099-485C-8FA9-03ED8D08B56A}"/>
    <cellStyle name="Normal 49 3 3 2" xfId="51006" xr:uid="{1DF98FC3-BA12-4978-B25C-6DC09D75BF36}"/>
    <cellStyle name="Normal 49 3 4" xfId="36449" xr:uid="{4928ABB8-2C69-4F0E-8D80-D6D98FD80860}"/>
    <cellStyle name="Normal 49 4" xfId="9181" xr:uid="{63436BD3-A138-4730-8C1D-BA0F0E31026F}"/>
    <cellStyle name="Normal 49 4 2" xfId="14893" xr:uid="{B23329E5-81E5-485F-9AC6-31AF29A7EDC5}"/>
    <cellStyle name="Normal 49 4 2 2" xfId="43571" xr:uid="{D2458A46-2B54-43A7-A1C1-C7AB1AEC3645}"/>
    <cellStyle name="Normal 49 4 3" xfId="23746" xr:uid="{8128BFB4-D279-4653-8D9E-9C86A7E0BDB4}"/>
    <cellStyle name="Normal 49 4 3 2" xfId="52423" xr:uid="{1D586068-1CB9-4A3A-944D-1F3078447CDF}"/>
    <cellStyle name="Normal 49 4 4" xfId="37866" xr:uid="{FE22EB30-697C-4776-A073-4B28946AEBDF}"/>
    <cellStyle name="Normal 49 5" xfId="16408" xr:uid="{E482D827-1F21-4C91-97D2-AC260A7C8437}"/>
    <cellStyle name="Normal 49 5 2" xfId="25261" xr:uid="{F8A7CBC7-5696-4142-A8C7-9AE192400061}"/>
    <cellStyle name="Normal 49 5 2 2" xfId="53938" xr:uid="{ACBFE90F-841C-4828-B707-1C623ED371FF}"/>
    <cellStyle name="Normal 49 5 3" xfId="45086" xr:uid="{57FD0C80-AF43-47BA-8912-B0E4C109B6CA}"/>
    <cellStyle name="Normal 49 6" xfId="17967" xr:uid="{7BE85AFF-3055-4E44-B073-F89BBC5585E1}"/>
    <cellStyle name="Normal 49 6 2" xfId="26820" xr:uid="{F709D907-56B6-4E41-95EA-19DE92435F64}"/>
    <cellStyle name="Normal 49 6 2 2" xfId="55497" xr:uid="{65C712D1-00BA-447C-84D8-FFF2A22E1D2D}"/>
    <cellStyle name="Normal 49 6 3" xfId="46645" xr:uid="{EC3A2DFB-E776-432D-AD7D-880591936D9E}"/>
    <cellStyle name="Normal 49 7" xfId="10708" xr:uid="{56D8F015-9674-429E-988A-BB437901D19A}"/>
    <cellStyle name="Normal 49 7 2" xfId="28413" xr:uid="{1AACDBAF-8BB2-4E35-8221-E28EEEB222B6}"/>
    <cellStyle name="Normal 49 7 2 2" xfId="57090" xr:uid="{1C020C30-F443-4E9F-AA16-A666829F9CC3}"/>
    <cellStyle name="Normal 49 7 3" xfId="39386" xr:uid="{F5F1376C-7636-4DDF-B987-C913D2FF32DF}"/>
    <cellStyle name="Normal 49 8" xfId="19561" xr:uid="{B029FD97-E2EB-4E72-B5C7-35034A667F82}"/>
    <cellStyle name="Normal 49 8 2" xfId="48238" xr:uid="{8C2F419D-39A3-4F76-B943-1E72FE2AA3AC}"/>
    <cellStyle name="Normal 49 9" xfId="33681" xr:uid="{D0F38C88-774E-4FA0-89D1-55FFAA005ECA}"/>
    <cellStyle name="Normal 5" xfId="6" xr:uid="{5AB9542B-1E1C-46D0-A5BF-73B91583E3C1}"/>
    <cellStyle name="Normal 5 10" xfId="199" xr:uid="{B733F6A5-78D4-4023-ACE9-59B879B3BC61}"/>
    <cellStyle name="Normal 5 10 2" xfId="2194" xr:uid="{8D917638-5B8F-4D65-A2F4-C04377AE7DC3}"/>
    <cellStyle name="Normal 5 10 2 2" xfId="30936" xr:uid="{45CFF6B0-60A2-4072-BAEC-8048262F863D}"/>
    <cellStyle name="Normal 5 10 3" xfId="29144" xr:uid="{F23FF7FD-41A6-478B-AC24-D5D147F2F722}"/>
    <cellStyle name="Normal 5 11" xfId="2104" xr:uid="{6A1C4ACE-E4C9-4044-847A-4950484E597C}"/>
    <cellStyle name="Normal 5 11 2" xfId="3978" xr:uid="{78F02ACC-FEBC-402F-8E6C-CC1E430D5FA8}"/>
    <cellStyle name="Normal 5 12" xfId="4034" xr:uid="{30D6114B-E6A3-4349-92B1-54ED40342404}"/>
    <cellStyle name="Normal 5 12 2" xfId="32719" xr:uid="{FC032926-5427-4C1A-9F79-8D6484DF6D73}"/>
    <cellStyle name="Normal 5 13" xfId="9746" xr:uid="{793F2CE8-8057-4CAA-A5BF-82E0EA17BDD7}"/>
    <cellStyle name="Normal 5 13 2" xfId="38424" xr:uid="{A5A8E6A9-FEE9-4CB1-B448-A65F17B147DC}"/>
    <cellStyle name="Normal 5 14" xfId="18599" xr:uid="{E9B370C0-645C-4BBE-97BC-1F2F3E5E5C76}"/>
    <cellStyle name="Normal 5 14 2" xfId="47276" xr:uid="{C0111789-E0CD-4F4E-B90E-2B06393752CE}"/>
    <cellStyle name="Normal 5 15" xfId="102" xr:uid="{88234DB1-6F07-449F-AD79-D7DEF370280E}"/>
    <cellStyle name="Normal 5 16" xfId="57858" xr:uid="{B0397AD2-85DE-4AA7-835C-BE86F32718B8}"/>
    <cellStyle name="Normal 5 17" xfId="30" xr:uid="{EE3AD226-0ABA-4E38-AF8D-BE1BA7C7FB91}"/>
    <cellStyle name="Normal 5 2" xfId="304" xr:uid="{3042AE6E-E48C-42D0-A521-A4C5A1C918F6}"/>
    <cellStyle name="Normal 5 2 2" xfId="2072" xr:uid="{EFEE88EF-56F9-453E-B8A9-D9BF92CB7BF8}"/>
    <cellStyle name="Normal 5 2 3" xfId="2271" xr:uid="{F1959C76-BD55-424B-8BFD-0C489C1FA7D0}"/>
    <cellStyle name="Normal 5 2 3 2" xfId="31011" xr:uid="{54C2B03D-07FC-4FE4-B53F-9E16909673AA}"/>
    <cellStyle name="Normal 5 2 4" xfId="4004" xr:uid="{E8793CE0-AA36-4AA6-B59C-0ACD4538DDBC}"/>
    <cellStyle name="Normal 5 2 5" xfId="5385" xr:uid="{6845A019-02E2-468E-BACA-FF06645ECF28}"/>
    <cellStyle name="Normal 5 2 5 2" xfId="34070" xr:uid="{E37C8CC9-168D-4C10-B630-7964DBFC27DA}"/>
    <cellStyle name="Normal 5 2 6" xfId="11097" xr:uid="{BA2CD7B6-D16F-4655-BF38-951E25FE0EE3}"/>
    <cellStyle name="Normal 5 2 6 2" xfId="39775" xr:uid="{40E9B88F-E2A5-414B-9F29-A9A805FD8C3A}"/>
    <cellStyle name="Normal 5 2 7" xfId="19950" xr:uid="{0918FE4D-D4F6-4FF5-A32A-D078F35B611E}"/>
    <cellStyle name="Normal 5 2 7 2" xfId="48627" xr:uid="{7BBF8B09-B003-4690-9B71-36F6DE6C66DC}"/>
    <cellStyle name="Normal 5 2 8" xfId="29218" xr:uid="{23082403-3B49-4D2F-86DB-5550E32E1D87}"/>
    <cellStyle name="Normal 5 3" xfId="413" xr:uid="{8FFD8DEE-D06D-421D-9860-DA597B9167C7}"/>
    <cellStyle name="Normal 5 3 10" xfId="57885" xr:uid="{E0C2318F-56AB-4D87-9B49-1EC37F6529FE}"/>
    <cellStyle name="Normal 5 3 2" xfId="2067" xr:uid="{EA142D60-33A6-4D61-A78B-D9A71EE92907}"/>
    <cellStyle name="Normal 5 3 2 2" xfId="3966" xr:uid="{3B7B7B46-B043-4D78-A7DA-71AD89467D6C}"/>
    <cellStyle name="Normal 5 3 3" xfId="2367" xr:uid="{BACEE633-C800-4763-8EDB-8347DD74A0DA}"/>
    <cellStyle name="Normal 5 3 3 2" xfId="31107" xr:uid="{90D2B028-A98D-47F8-873A-5ADA1114246D}"/>
    <cellStyle name="Normal 5 3 4" xfId="2139" xr:uid="{E9F15C79-77BE-4F5C-846C-94B78689B9CA}"/>
    <cellStyle name="Normal 5 3 5" xfId="6802" xr:uid="{9648961E-011A-41B8-9FED-5DF1DFB35B37}"/>
    <cellStyle name="Normal 5 3 5 2" xfId="35487" xr:uid="{2237F813-0C3B-455A-A122-A831A725D37C}"/>
    <cellStyle name="Normal 5 3 6" xfId="12514" xr:uid="{1AEDEE5D-7A75-414C-9983-970C32A3F57D}"/>
    <cellStyle name="Normal 5 3 6 2" xfId="41192" xr:uid="{AA926B58-FDFD-40C7-B601-1AD25AC08B27}"/>
    <cellStyle name="Normal 5 3 7" xfId="21367" xr:uid="{D98A1CD3-0E98-4400-BA4C-27E5513194FC}"/>
    <cellStyle name="Normal 5 3 7 2" xfId="50044" xr:uid="{C102B384-EC3E-4E0C-AEE2-CCF3255919B1}"/>
    <cellStyle name="Normal 5 3 8" xfId="29314" xr:uid="{00A7360A-5BB3-46F9-82FA-961AE4D4D242}"/>
    <cellStyle name="Normal 5 3 9" xfId="57877" xr:uid="{642D5E2A-F9F6-46F2-B8DF-3FC72E519768}"/>
    <cellStyle name="Normal 5 4" xfId="532" xr:uid="{E976A4DA-F513-453A-886D-55D3F0F3896A}"/>
    <cellStyle name="Normal 5 4 2" xfId="2486" xr:uid="{A50FAB89-97E0-4B70-9201-8A3C270A0B5C}"/>
    <cellStyle name="Normal 5 4 2 2" xfId="31226" xr:uid="{00E49C65-2D81-4834-B47C-851FFA98A33B}"/>
    <cellStyle name="Normal 5 4 3" xfId="8219" xr:uid="{B03FAB95-96A8-49B0-8FA6-0ABE23BD6F57}"/>
    <cellStyle name="Normal 5 4 3 2" xfId="36904" xr:uid="{52E78282-A227-459D-BA20-15B1F969C76B}"/>
    <cellStyle name="Normal 5 4 4" xfId="13931" xr:uid="{288A4A89-2AA6-4245-9F80-AE2E8ECBE210}"/>
    <cellStyle name="Normal 5 4 4 2" xfId="42609" xr:uid="{53F735FC-AC83-4F7E-96D7-579DEC4F65AF}"/>
    <cellStyle name="Normal 5 4 5" xfId="22784" xr:uid="{43D866D0-4D2D-4551-8B84-BE5B90A9AEE5}"/>
    <cellStyle name="Normal 5 4 5 2" xfId="51461" xr:uid="{ACC67DAA-6910-4BCB-AC76-3A7B075C1FB2}"/>
    <cellStyle name="Normal 5 4 6" xfId="29433" xr:uid="{6AD84014-A16E-4D1C-8CC1-92968D39B9C1}"/>
    <cellStyle name="Normal 5 5" xfId="673" xr:uid="{A434544E-E358-4022-BBFF-4CD3E0E26F82}"/>
    <cellStyle name="Normal 5 5 2" xfId="2627" xr:uid="{40110DC2-1414-4B1D-8944-B5703D4A9788}"/>
    <cellStyle name="Normal 5 5 2 2" xfId="31367" xr:uid="{B48DB3AD-AFBA-4DA3-BB22-E8A129A95D3B}"/>
    <cellStyle name="Normal 5 5 3" xfId="15446" xr:uid="{EC5F81E9-A5F8-42F6-A2B3-E9B020364880}"/>
    <cellStyle name="Normal 5 5 3 2" xfId="44124" xr:uid="{C78B249C-8B7B-4702-B773-B268911AF2BA}"/>
    <cellStyle name="Normal 5 5 4" xfId="24299" xr:uid="{3B719AEE-58B6-4069-865E-8C0D256881AD}"/>
    <cellStyle name="Normal 5 5 4 2" xfId="52976" xr:uid="{93F1D090-C56C-4883-B66C-DC1DD2D626D7}"/>
    <cellStyle name="Normal 5 5 5" xfId="29574" xr:uid="{50FD38EC-0F76-446E-B3AF-A045D3C2114E}"/>
    <cellStyle name="Normal 5 6" xfId="946" xr:uid="{A62BED4A-DC5F-4B5A-A6A8-9F54A543BC7C}"/>
    <cellStyle name="Normal 5 6 2" xfId="2900" xr:uid="{D182C5A2-B422-4BE4-9E8F-5B12B12472ED}"/>
    <cellStyle name="Normal 5 6 2 2" xfId="31640" xr:uid="{2D305149-1D40-4586-8D7B-114FE76AECDC}"/>
    <cellStyle name="Normal 5 6 3" xfId="17005" xr:uid="{5E0DB91D-C70E-4A27-A97B-F0A74D022602}"/>
    <cellStyle name="Normal 5 6 3 2" xfId="45683" xr:uid="{0D26D8F8-4FA0-43F4-8B58-72D27F243E19}"/>
    <cellStyle name="Normal 5 6 4" xfId="25858" xr:uid="{441B6139-E5EB-4DAE-844B-18AFAF7DB858}"/>
    <cellStyle name="Normal 5 6 4 2" xfId="54535" xr:uid="{C9D7D1FA-3EAE-4DBB-AE85-F5749B599D4B}"/>
    <cellStyle name="Normal 5 6 5" xfId="29847" xr:uid="{80E5B913-D5B2-49C5-95D4-47B63071C420}"/>
    <cellStyle name="Normal 5 7" xfId="1241" xr:uid="{AEDD4CD9-61A3-4A6A-9406-BA305C2A25A5}"/>
    <cellStyle name="Normal 5 7 2" xfId="3195" xr:uid="{A96B5036-2BE3-4378-95B0-F51DBB9C79B7}"/>
    <cellStyle name="Normal 5 7 2 2" xfId="31935" xr:uid="{CD8FA760-DC60-4D4B-A827-479FA9C8FE15}"/>
    <cellStyle name="Normal 5 7 3" xfId="27451" xr:uid="{592C0762-876D-4888-9458-5AA704DCAEA1}"/>
    <cellStyle name="Normal 5 7 3 2" xfId="56128" xr:uid="{B4B88FD8-01F8-4176-98AA-1CEF64221976}"/>
    <cellStyle name="Normal 5 7 4" xfId="30142" xr:uid="{53F64F11-46AA-4D3E-9BDD-809FA294283B}"/>
    <cellStyle name="Normal 5 8" xfId="1580" xr:uid="{C83CD137-AAC0-4808-AA83-1DEBD0EA6FD0}"/>
    <cellStyle name="Normal 5 8 2" xfId="3534" xr:uid="{ADD2FB49-80FF-4EF1-91F7-25051354DC00}"/>
    <cellStyle name="Normal 5 8 2 2" xfId="32274" xr:uid="{2D59A875-E913-4B3D-A58D-2A3EA815C42E}"/>
    <cellStyle name="Normal 5 8 3" xfId="30481" xr:uid="{03F990B0-3558-4076-8F20-BA43435A5DBA}"/>
    <cellStyle name="Normal 5 9" xfId="1981" xr:uid="{243E77C6-2792-4057-B6DD-E437C29999C8}"/>
    <cellStyle name="Normal 50" xfId="5018" xr:uid="{D9A3A71E-8289-4E5A-B40B-6EA4DD736211}"/>
    <cellStyle name="Normal 50 2" xfId="6369" xr:uid="{D80208DE-8026-43BB-86E9-D5FBE0A330B3}"/>
    <cellStyle name="Normal 50 2 2" xfId="12081" xr:uid="{D3C19305-A6C7-4D1A-A37A-5EF13DFE2DCF}"/>
    <cellStyle name="Normal 50 2 2 2" xfId="40759" xr:uid="{67E2AED1-CD10-40F6-B9E8-1B07F647DF5F}"/>
    <cellStyle name="Normal 50 2 3" xfId="20934" xr:uid="{9B1F0C1A-A1AE-4E73-A629-BCF29F796A20}"/>
    <cellStyle name="Normal 50 2 3 2" xfId="49611" xr:uid="{C0A3F8B2-D32E-4E69-AD1F-04AE8C915CBB}"/>
    <cellStyle name="Normal 50 2 4" xfId="35054" xr:uid="{F246427F-254A-4AE0-977F-0F643097721A}"/>
    <cellStyle name="Normal 50 3" xfId="7786" xr:uid="{F5F81B1A-64D5-4EB0-9466-B1BE03044642}"/>
    <cellStyle name="Normal 50 3 2" xfId="13498" xr:uid="{84268DC2-B51E-4B92-B54C-82B69608577F}"/>
    <cellStyle name="Normal 50 3 2 2" xfId="42176" xr:uid="{CB212394-E666-4FA2-BB45-5B6B9D454814}"/>
    <cellStyle name="Normal 50 3 3" xfId="22351" xr:uid="{1C696AD2-96AF-40B2-A5DB-983844B8A6C0}"/>
    <cellStyle name="Normal 50 3 3 2" xfId="51028" xr:uid="{B8895F63-A1A7-4EED-8E15-0ED327D168F7}"/>
    <cellStyle name="Normal 50 3 4" xfId="36471" xr:uid="{77CEA1C4-C57D-4413-ACF1-64507AE986AF}"/>
    <cellStyle name="Normal 50 4" xfId="9203" xr:uid="{1A09260D-78B1-42E0-A1D2-782003EF1727}"/>
    <cellStyle name="Normal 50 4 2" xfId="14915" xr:uid="{C9D27B39-965B-47D4-86BF-A9DB74B3D82D}"/>
    <cellStyle name="Normal 50 4 2 2" xfId="43593" xr:uid="{E11D68DC-F4E1-44DC-A9CB-213B92255036}"/>
    <cellStyle name="Normal 50 4 3" xfId="23768" xr:uid="{4569106E-208A-427A-AAFC-03C8217B1E6B}"/>
    <cellStyle name="Normal 50 4 3 2" xfId="52445" xr:uid="{43C5D618-4241-4BCA-9133-8C3BA2D788FA}"/>
    <cellStyle name="Normal 50 4 4" xfId="37888" xr:uid="{EE5411D5-7FE7-4782-B38B-522AC0FF0B9E}"/>
    <cellStyle name="Normal 50 5" xfId="16430" xr:uid="{C28802DF-8A56-4BE4-9C16-E9D2C7F9FC9F}"/>
    <cellStyle name="Normal 50 5 2" xfId="25283" xr:uid="{65F7FF6E-C877-4E44-8E5D-15BE4E11ECFC}"/>
    <cellStyle name="Normal 50 5 2 2" xfId="53960" xr:uid="{3389AC7B-D7A0-4633-94A8-2C8EF81A8C0F}"/>
    <cellStyle name="Normal 50 5 3" xfId="45108" xr:uid="{DBB969B4-05FA-47B2-A877-5A08BB1A6B41}"/>
    <cellStyle name="Normal 50 6" xfId="17989" xr:uid="{BCD6DA2F-E3C7-4342-8B21-83261540F9E9}"/>
    <cellStyle name="Normal 50 6 2" xfId="26842" xr:uid="{90B7845E-C78A-4E30-8B12-7071D7B4DC78}"/>
    <cellStyle name="Normal 50 6 2 2" xfId="55519" xr:uid="{80A335B2-0566-4727-9384-89AC89852E9E}"/>
    <cellStyle name="Normal 50 6 3" xfId="46667" xr:uid="{D0A2145B-E252-43A9-B19D-4B71CFDBDAC6}"/>
    <cellStyle name="Normal 50 7" xfId="10730" xr:uid="{80A4BBD0-5835-4CCD-88C0-130F8A2B77B8}"/>
    <cellStyle name="Normal 50 7 2" xfId="28435" xr:uid="{906B2012-CB19-4121-8B7A-67CCA2D08C47}"/>
    <cellStyle name="Normal 50 7 2 2" xfId="57112" xr:uid="{17B75C17-A36A-4FE6-B6E8-54F46D26F197}"/>
    <cellStyle name="Normal 50 7 3" xfId="39408" xr:uid="{B04982D0-2B91-4709-9A01-CAC8C11D1458}"/>
    <cellStyle name="Normal 50 8" xfId="19583" xr:uid="{472BA9BC-E9C4-4836-8E54-15E6D63C5E0D}"/>
    <cellStyle name="Normal 50 8 2" xfId="48260" xr:uid="{2B861B29-0DB8-47E2-B936-E9E3157C87B0}"/>
    <cellStyle name="Normal 50 9" xfId="33703" xr:uid="{1F165037-CF2D-4842-9D18-479EB52D0C74}"/>
    <cellStyle name="Normal 51" xfId="5040" xr:uid="{F1624AA7-CC12-4246-82F1-41CD68A089CD}"/>
    <cellStyle name="Normal 51 2" xfId="6391" xr:uid="{5509E78F-C26A-40B7-BF6A-4624FA418F1B}"/>
    <cellStyle name="Normal 51 2 2" xfId="12103" xr:uid="{5F20C107-3DF6-40CA-9E95-08F5EF802BD2}"/>
    <cellStyle name="Normal 51 2 2 2" xfId="40781" xr:uid="{028009EE-998B-4C15-B444-8F5951ED5CDF}"/>
    <cellStyle name="Normal 51 2 3" xfId="20956" xr:uid="{7A2C7944-7203-4873-8CF4-E1F2BFB993DD}"/>
    <cellStyle name="Normal 51 2 3 2" xfId="49633" xr:uid="{B1106479-34DD-4A6A-AE76-9B4C1EAEEBF9}"/>
    <cellStyle name="Normal 51 2 4" xfId="35076" xr:uid="{2EB39A74-E4F3-4484-B854-391AFD9AED4D}"/>
    <cellStyle name="Normal 51 3" xfId="7808" xr:uid="{38F6F134-E311-4E90-9F27-E69A53FB8B42}"/>
    <cellStyle name="Normal 51 3 2" xfId="13520" xr:uid="{3E7617A7-6A0F-40D4-ACCF-0D66065AA8E6}"/>
    <cellStyle name="Normal 51 3 2 2" xfId="42198" xr:uid="{D535BC3C-7EB5-4DD8-895B-CD9F545AE3D0}"/>
    <cellStyle name="Normal 51 3 3" xfId="22373" xr:uid="{EF1B59CE-3149-4D8B-9A8A-577099438BB5}"/>
    <cellStyle name="Normal 51 3 3 2" xfId="51050" xr:uid="{3C1D4068-AC05-4A6B-A70C-E8FD3F8AA22F}"/>
    <cellStyle name="Normal 51 3 4" xfId="36493" xr:uid="{03E540F2-C5B2-4AE8-B6BC-40425414837F}"/>
    <cellStyle name="Normal 51 4" xfId="9225" xr:uid="{7494C841-19E0-47B5-98DF-DB2E72A722BC}"/>
    <cellStyle name="Normal 51 4 2" xfId="14937" xr:uid="{83662537-C193-478B-A100-98DD664A7D9F}"/>
    <cellStyle name="Normal 51 4 2 2" xfId="43615" xr:uid="{D1F5280F-EAA1-4669-8821-EA032BE8BF69}"/>
    <cellStyle name="Normal 51 4 3" xfId="23790" xr:uid="{1DB78DDB-CA66-4FA6-A0BA-1C4FB496DEC0}"/>
    <cellStyle name="Normal 51 4 3 2" xfId="52467" xr:uid="{09C5103D-3594-4E36-BDB6-2C204BF8AAD2}"/>
    <cellStyle name="Normal 51 4 4" xfId="37910" xr:uid="{8114C939-0C1F-4D32-A6A5-85C88E7FDAD4}"/>
    <cellStyle name="Normal 51 5" xfId="16452" xr:uid="{FA19E0A8-6791-4AF7-B8B1-678EE67A8101}"/>
    <cellStyle name="Normal 51 5 2" xfId="25305" xr:uid="{7BDCF779-F85D-4C34-9C70-897778AE9E96}"/>
    <cellStyle name="Normal 51 5 2 2" xfId="53982" xr:uid="{4695011F-3E43-4056-AA5F-3DAE0586ABDD}"/>
    <cellStyle name="Normal 51 5 3" xfId="45130" xr:uid="{C5B5F9EE-3A37-4EBA-AD39-47B1E710C31F}"/>
    <cellStyle name="Normal 51 6" xfId="18011" xr:uid="{568D3A71-7BE3-4270-A242-7E540F0DB845}"/>
    <cellStyle name="Normal 51 6 2" xfId="26864" xr:uid="{25291AFB-DA7C-4DA0-B48F-549068FC0FB8}"/>
    <cellStyle name="Normal 51 6 2 2" xfId="55541" xr:uid="{D0425B82-2FAD-4758-A660-B17A6BB15BFB}"/>
    <cellStyle name="Normal 51 6 3" xfId="46689" xr:uid="{8656FB6E-87CE-4126-AC5E-2FD3DDDE3AA4}"/>
    <cellStyle name="Normal 51 7" xfId="10752" xr:uid="{A37CFA80-00F1-4B5A-8C11-F695628A9ED0}"/>
    <cellStyle name="Normal 51 7 2" xfId="28457" xr:uid="{B354EA1A-95B6-483D-A2E2-3A65329BDB52}"/>
    <cellStyle name="Normal 51 7 2 2" xfId="57134" xr:uid="{26FF3C05-EB81-4714-9855-5263A7247FEC}"/>
    <cellStyle name="Normal 51 7 3" xfId="39430" xr:uid="{CC95DBCA-417F-47A9-8BB0-E143AB38B6A0}"/>
    <cellStyle name="Normal 51 8" xfId="19605" xr:uid="{7382EE75-7F7C-4DE2-B29B-D7814B6E84AF}"/>
    <cellStyle name="Normal 51 8 2" xfId="48282" xr:uid="{44649787-1326-481D-8B6C-6F6AFFDAE6B7}"/>
    <cellStyle name="Normal 51 9" xfId="33725" xr:uid="{6A83F048-A691-430B-9613-A3C5E75B09CA}"/>
    <cellStyle name="Normal 52" xfId="5062" xr:uid="{4894E4B1-721A-4B7A-BDAA-24342412ED9D}"/>
    <cellStyle name="Normal 52 2" xfId="6413" xr:uid="{6EA750DF-43AF-4D83-AC41-1BD25A06E11D}"/>
    <cellStyle name="Normal 52 2 2" xfId="12125" xr:uid="{62E55BC9-BC27-4849-B5D0-497AABC462C6}"/>
    <cellStyle name="Normal 52 2 2 2" xfId="40803" xr:uid="{22E58629-A68C-4709-B194-643853AD12D7}"/>
    <cellStyle name="Normal 52 2 3" xfId="20978" xr:uid="{C0F738F5-8C0C-4712-987E-27B4BA2D5FC9}"/>
    <cellStyle name="Normal 52 2 3 2" xfId="49655" xr:uid="{EC4A7324-C3FB-429E-A211-5CA6520A5800}"/>
    <cellStyle name="Normal 52 2 4" xfId="35098" xr:uid="{676A75DD-D64F-46C7-8646-D3FECE0EEA1A}"/>
    <cellStyle name="Normal 52 3" xfId="7830" xr:uid="{CE70DE4B-EB81-4E0D-AB54-81F15F233D85}"/>
    <cellStyle name="Normal 52 3 2" xfId="13542" xr:uid="{84B01AC2-560A-441F-B931-CD694B2F98D7}"/>
    <cellStyle name="Normal 52 3 2 2" xfId="42220" xr:uid="{729D9D2B-3C6F-4E75-AC45-F1A11BC95F93}"/>
    <cellStyle name="Normal 52 3 3" xfId="22395" xr:uid="{307CC74A-8F5E-4A0D-8A2A-63B51278F393}"/>
    <cellStyle name="Normal 52 3 3 2" xfId="51072" xr:uid="{6C94606E-D38D-4EEB-AC2A-D8AB2BDA88B6}"/>
    <cellStyle name="Normal 52 3 4" xfId="36515" xr:uid="{29459C29-798E-4C0D-96D4-DE52BBDDFCDB}"/>
    <cellStyle name="Normal 52 4" xfId="9247" xr:uid="{8120FE75-DCC8-46B3-BB35-DC5596CADEEE}"/>
    <cellStyle name="Normal 52 4 2" xfId="14959" xr:uid="{DBD53844-F603-4DD2-B918-F6A103E2B3B1}"/>
    <cellStyle name="Normal 52 4 2 2" xfId="43637" xr:uid="{345B464A-012B-403F-BD76-7E4545E3CF24}"/>
    <cellStyle name="Normal 52 4 3" xfId="23812" xr:uid="{B0CCF62E-543B-4DD5-9019-FC9AEC035CDC}"/>
    <cellStyle name="Normal 52 4 3 2" xfId="52489" xr:uid="{CA831479-39AB-4C6C-8111-8954C754765B}"/>
    <cellStyle name="Normal 52 4 4" xfId="37932" xr:uid="{C1737064-0A6B-49B4-9B6B-4704627424BF}"/>
    <cellStyle name="Normal 52 5" xfId="16474" xr:uid="{95531E67-234C-469B-9FB4-413D095005F2}"/>
    <cellStyle name="Normal 52 5 2" xfId="25327" xr:uid="{2D212FF9-8142-48D9-873F-D20C8BA0CFE2}"/>
    <cellStyle name="Normal 52 5 2 2" xfId="54004" xr:uid="{C05F1F5B-57B4-4EEC-9EF1-DFA312FF3302}"/>
    <cellStyle name="Normal 52 5 3" xfId="45152" xr:uid="{54994F3D-CA4E-4EA2-8A49-0C26C7E7C43F}"/>
    <cellStyle name="Normal 52 6" xfId="18033" xr:uid="{945761D7-5724-4462-8567-9C6A6E4AB50A}"/>
    <cellStyle name="Normal 52 6 2" xfId="26886" xr:uid="{CFD5B160-3272-4642-8676-54EF753AFD9D}"/>
    <cellStyle name="Normal 52 6 2 2" xfId="55563" xr:uid="{59B41398-4891-4E64-87C9-6191286F720E}"/>
    <cellStyle name="Normal 52 6 3" xfId="46711" xr:uid="{2E5EC458-09DF-40F6-BED1-BFE7893110E6}"/>
    <cellStyle name="Normal 52 7" xfId="10774" xr:uid="{9FBCB3C6-A624-4216-9841-9F6F6EEB4468}"/>
    <cellStyle name="Normal 52 7 2" xfId="28479" xr:uid="{DCA83E9B-42BA-4560-90A8-128B6AA66893}"/>
    <cellStyle name="Normal 52 7 2 2" xfId="57156" xr:uid="{84646CDE-4AF0-4323-889B-F2CDF0638C74}"/>
    <cellStyle name="Normal 52 7 3" xfId="39452" xr:uid="{2AFB47FA-2F4B-4020-9B4B-9907D97AC54D}"/>
    <cellStyle name="Normal 52 8" xfId="19627" xr:uid="{C5848039-1136-476A-8070-03C5E8F96A91}"/>
    <cellStyle name="Normal 52 8 2" xfId="48304" xr:uid="{5AC22303-A3BA-4CD6-BCDE-BD9198E9644F}"/>
    <cellStyle name="Normal 52 9" xfId="33747" xr:uid="{F7DC08D6-CEA9-420B-9E16-15763B1B2ADD}"/>
    <cellStyle name="Normal 53" xfId="5084" xr:uid="{CF9C4502-E3F6-439E-9662-75339A828CB1}"/>
    <cellStyle name="Normal 53 2" xfId="6435" xr:uid="{5BE0ECEE-A84B-47A1-BFAE-5047F2F98D68}"/>
    <cellStyle name="Normal 53 2 2" xfId="12147" xr:uid="{5D208D43-EF09-4A54-8C68-472E9E1F5300}"/>
    <cellStyle name="Normal 53 2 2 2" xfId="40825" xr:uid="{271BC7D0-B1EE-493E-B7CC-7C5A9A526CB0}"/>
    <cellStyle name="Normal 53 2 3" xfId="21000" xr:uid="{E775C293-716C-4CAB-8FE2-0E771AB548D6}"/>
    <cellStyle name="Normal 53 2 3 2" xfId="49677" xr:uid="{E1CF4D1A-085D-4B82-AF43-B537D4B6DBD0}"/>
    <cellStyle name="Normal 53 2 4" xfId="35120" xr:uid="{2F7AF4E1-EC86-4C77-84D7-1D070CFA4F0C}"/>
    <cellStyle name="Normal 53 3" xfId="7852" xr:uid="{53F13236-8819-4708-9AA6-F7B893CA29BD}"/>
    <cellStyle name="Normal 53 3 2" xfId="13564" xr:uid="{5FBFAB9F-B1D5-4BC5-A7E8-06998F2E25A0}"/>
    <cellStyle name="Normal 53 3 2 2" xfId="42242" xr:uid="{1D6EE127-3624-4B64-841E-4ABF7AC46DC0}"/>
    <cellStyle name="Normal 53 3 3" xfId="22417" xr:uid="{4208FA08-FD16-44B9-8566-44B45CBA5D99}"/>
    <cellStyle name="Normal 53 3 3 2" xfId="51094" xr:uid="{E38495E1-6E34-4C20-9A18-4AA353DAA919}"/>
    <cellStyle name="Normal 53 3 4" xfId="36537" xr:uid="{56161109-626F-4B56-8EBE-DE2478374533}"/>
    <cellStyle name="Normal 53 4" xfId="9269" xr:uid="{70C212A3-65F6-49D7-8A88-3FAEAABA9F39}"/>
    <cellStyle name="Normal 53 4 2" xfId="14981" xr:uid="{90377DB7-7D2C-44C3-B579-0E5ACB3F9CB2}"/>
    <cellStyle name="Normal 53 4 2 2" xfId="43659" xr:uid="{5D28F10C-F174-407A-89B8-1F3F86798A98}"/>
    <cellStyle name="Normal 53 4 3" xfId="23834" xr:uid="{6D110C7A-0E61-4550-9B31-0B847E745650}"/>
    <cellStyle name="Normal 53 4 3 2" xfId="52511" xr:uid="{33C26EC9-3656-46C4-BABC-BDB73B0B0C42}"/>
    <cellStyle name="Normal 53 4 4" xfId="37954" xr:uid="{C95C2C0A-F76B-4AD3-8040-B770129B51C9}"/>
    <cellStyle name="Normal 53 5" xfId="16496" xr:uid="{F0BA8BBF-C85B-406F-8D44-5E1706C68460}"/>
    <cellStyle name="Normal 53 5 2" xfId="25349" xr:uid="{C34D2CFE-FBF3-4CFC-9354-6EA1C39A72B1}"/>
    <cellStyle name="Normal 53 5 2 2" xfId="54026" xr:uid="{E539DA12-ECA2-4106-948B-8CD86EB7636D}"/>
    <cellStyle name="Normal 53 5 3" xfId="45174" xr:uid="{CE1A653F-0058-4CD0-B4CE-7BF6318CB4CB}"/>
    <cellStyle name="Normal 53 6" xfId="18055" xr:uid="{73E07A6A-67D1-43AC-AE62-D73E1214BABA}"/>
    <cellStyle name="Normal 53 6 2" xfId="26908" xr:uid="{3C65CE88-22C6-4071-9BF4-E1B72C95D866}"/>
    <cellStyle name="Normal 53 6 2 2" xfId="55585" xr:uid="{942D371F-9764-407D-B007-4580DE0DABFD}"/>
    <cellStyle name="Normal 53 6 3" xfId="46733" xr:uid="{57690449-C809-47E1-9163-9C09D8A54143}"/>
    <cellStyle name="Normal 53 7" xfId="10796" xr:uid="{B7982B47-61C9-4EC4-A0DE-CD59D11DEAC1}"/>
    <cellStyle name="Normal 53 7 2" xfId="28501" xr:uid="{CBAF2395-BCDF-4A0C-8AE7-6FFE7DA49A67}"/>
    <cellStyle name="Normal 53 7 2 2" xfId="57178" xr:uid="{D33EBC5F-A5F7-4438-AF09-F8E606E5EDB4}"/>
    <cellStyle name="Normal 53 7 3" xfId="39474" xr:uid="{51E01CD3-D906-4FB2-A955-BAAA5A5B78FD}"/>
    <cellStyle name="Normal 53 8" xfId="19649" xr:uid="{0A284BC8-8EF8-459A-BBC5-AD758EF762B7}"/>
    <cellStyle name="Normal 53 8 2" xfId="48326" xr:uid="{DF6F1229-5C97-4EB8-A801-0178359552E1}"/>
    <cellStyle name="Normal 53 9" xfId="33769" xr:uid="{79BC6CAE-CC91-4048-8E2A-34D7C3F58493}"/>
    <cellStyle name="Normal 54" xfId="5106" xr:uid="{AACD0713-E6CE-4354-99AE-8676523E3ADA}"/>
    <cellStyle name="Normal 54 2" xfId="6457" xr:uid="{0388D625-86A3-4A19-A130-E995E5B3900F}"/>
    <cellStyle name="Normal 54 2 2" xfId="12169" xr:uid="{0BBF38E4-8826-41B4-862E-448D88A1E900}"/>
    <cellStyle name="Normal 54 2 2 2" xfId="40847" xr:uid="{55BFAA08-664F-4DD8-9D24-1A2A691BE2C7}"/>
    <cellStyle name="Normal 54 2 3" xfId="21022" xr:uid="{699EF5E1-3692-4A1E-8A00-4B6860C0C4B1}"/>
    <cellStyle name="Normal 54 2 3 2" xfId="49699" xr:uid="{7E1B7FBB-AA4F-49A3-B1CB-56EF3A7BE53F}"/>
    <cellStyle name="Normal 54 2 4" xfId="35142" xr:uid="{C72F23A2-5323-46F4-861E-CF1CF4D3FD27}"/>
    <cellStyle name="Normal 54 3" xfId="7874" xr:uid="{D5D57432-63DD-44AC-80AD-5F13EE75BCAD}"/>
    <cellStyle name="Normal 54 3 2" xfId="13586" xr:uid="{BBC731CD-73BD-4758-ABEB-5426C45A08E0}"/>
    <cellStyle name="Normal 54 3 2 2" xfId="42264" xr:uid="{7653E7FF-6522-4C88-B346-2078A9015B27}"/>
    <cellStyle name="Normal 54 3 3" xfId="22439" xr:uid="{A28134D7-BA11-4064-AF24-E3579F1CB0B3}"/>
    <cellStyle name="Normal 54 3 3 2" xfId="51116" xr:uid="{D7C8CDFC-5A80-4EC9-9BC8-4BAF3AA1E468}"/>
    <cellStyle name="Normal 54 3 4" xfId="36559" xr:uid="{F4B5DF41-BDE9-4E9E-BD7D-CAD537EF6AE3}"/>
    <cellStyle name="Normal 54 4" xfId="9291" xr:uid="{0BDAFD3C-1CEB-432C-9270-101145E6A73C}"/>
    <cellStyle name="Normal 54 4 2" xfId="15003" xr:uid="{D4B70DB2-603A-48D5-B8B9-F5466DF86F4B}"/>
    <cellStyle name="Normal 54 4 2 2" xfId="43681" xr:uid="{CF771C70-C45D-446A-BE0F-6BECA6362253}"/>
    <cellStyle name="Normal 54 4 3" xfId="23856" xr:uid="{4FCADFC7-6BD5-4C81-ACEE-88B8C0724D13}"/>
    <cellStyle name="Normal 54 4 3 2" xfId="52533" xr:uid="{E0564943-63E3-4D5C-98A4-ACC0DBE48E74}"/>
    <cellStyle name="Normal 54 4 4" xfId="37976" xr:uid="{CA61488D-B843-4433-8E4A-F2F1EFD48EF3}"/>
    <cellStyle name="Normal 54 5" xfId="16518" xr:uid="{8E4C87AC-3362-4A17-B8DA-488E8B5F2615}"/>
    <cellStyle name="Normal 54 5 2" xfId="25371" xr:uid="{AB629D6C-343C-4226-8093-8C45D1E85C21}"/>
    <cellStyle name="Normal 54 5 2 2" xfId="54048" xr:uid="{4E4F358F-09A7-4965-9731-6D9F7A26557C}"/>
    <cellStyle name="Normal 54 5 3" xfId="45196" xr:uid="{A0C62D2A-6DBD-42C8-A9E6-3760F172123E}"/>
    <cellStyle name="Normal 54 6" xfId="18077" xr:uid="{FBB69128-E3BF-4B18-955A-80E04D83CCB6}"/>
    <cellStyle name="Normal 54 6 2" xfId="26930" xr:uid="{55850AC0-8981-4F7F-BE63-A3BE78EB1DD0}"/>
    <cellStyle name="Normal 54 6 2 2" xfId="55607" xr:uid="{18FC4B6D-7F5F-45AC-8EA9-78C980D967B8}"/>
    <cellStyle name="Normal 54 6 3" xfId="46755" xr:uid="{34C60C5E-3DE0-4B17-9D26-C16432804895}"/>
    <cellStyle name="Normal 54 7" xfId="10818" xr:uid="{8F0DC7FB-A87A-4499-A0CD-1B4F534E5D65}"/>
    <cellStyle name="Normal 54 7 2" xfId="28523" xr:uid="{43E92B79-07FF-4FD2-99FE-0FEADE9D6820}"/>
    <cellStyle name="Normal 54 7 2 2" xfId="57200" xr:uid="{8BEE7C3B-1CFD-44D1-BD6E-0D184798F9D9}"/>
    <cellStyle name="Normal 54 7 3" xfId="39496" xr:uid="{6AFF392C-80AF-4DBE-B17F-52A314FAB3C5}"/>
    <cellStyle name="Normal 54 8" xfId="19671" xr:uid="{F3FE2B00-A8CE-492B-9EF5-C62C845E0A5F}"/>
    <cellStyle name="Normal 54 8 2" xfId="48348" xr:uid="{A64E0DF9-8676-4DA1-A29B-3E112DA6909F}"/>
    <cellStyle name="Normal 54 9" xfId="33791" xr:uid="{D6DBD236-4A0C-4C77-A37C-052543FA78E5}"/>
    <cellStyle name="Normal 55" xfId="5128" xr:uid="{7C407038-790F-46CD-8401-57D67E06227E}"/>
    <cellStyle name="Normal 55 2" xfId="6479" xr:uid="{B0864C72-B97E-44F2-95B3-6F319189A385}"/>
    <cellStyle name="Normal 55 2 2" xfId="12191" xr:uid="{1ACB6842-F06D-4249-8C17-15E05DF4C12E}"/>
    <cellStyle name="Normal 55 2 2 2" xfId="40869" xr:uid="{67C87DE2-5629-4301-B2CB-5594DA6B6660}"/>
    <cellStyle name="Normal 55 2 3" xfId="21044" xr:uid="{65E2B07E-D830-4A6A-878E-CF10B1BEC6BA}"/>
    <cellStyle name="Normal 55 2 3 2" xfId="49721" xr:uid="{4CBFF41F-C888-42F6-B09F-BF4358C4890B}"/>
    <cellStyle name="Normal 55 2 4" xfId="35164" xr:uid="{A811BBBC-62C5-4C22-83D8-F6F870682937}"/>
    <cellStyle name="Normal 55 3" xfId="7896" xr:uid="{25D528C8-6E0B-4351-99A3-D1C03E15A0E0}"/>
    <cellStyle name="Normal 55 3 2" xfId="13608" xr:uid="{D01ECD4F-1B10-4A51-BF80-C834AEC7BC8B}"/>
    <cellStyle name="Normal 55 3 2 2" xfId="42286" xr:uid="{85B32677-A71B-4562-8031-75CEF194FF2D}"/>
    <cellStyle name="Normal 55 3 3" xfId="22461" xr:uid="{873AD420-629B-4AE7-B52F-ED97152FB718}"/>
    <cellStyle name="Normal 55 3 3 2" xfId="51138" xr:uid="{012EC5D5-0C2A-4D04-A7D0-3A23E0D5AF41}"/>
    <cellStyle name="Normal 55 3 4" xfId="36581" xr:uid="{67CE7FCC-C3FB-4A0A-A7F2-43A9AA21A98A}"/>
    <cellStyle name="Normal 55 4" xfId="9313" xr:uid="{485B6A9C-7609-4AE2-8451-3F8CA73579AB}"/>
    <cellStyle name="Normal 55 4 2" xfId="15025" xr:uid="{22DD3A8D-2A6E-42A7-AD00-48A8A65ED10C}"/>
    <cellStyle name="Normal 55 4 2 2" xfId="43703" xr:uid="{16D46E3C-E34C-49F4-B07D-AE13D78C50CE}"/>
    <cellStyle name="Normal 55 4 3" xfId="23878" xr:uid="{66CA8111-5B61-47AF-B322-2397B3DF6BEB}"/>
    <cellStyle name="Normal 55 4 3 2" xfId="52555" xr:uid="{7162583A-152A-4599-9A1A-79D0CF4C27E0}"/>
    <cellStyle name="Normal 55 4 4" xfId="37998" xr:uid="{A571A781-836A-4909-AE04-D8774A82DD31}"/>
    <cellStyle name="Normal 55 5" xfId="16540" xr:uid="{B7A0CB96-AB41-4F75-8928-EEBDCD32811C}"/>
    <cellStyle name="Normal 55 5 2" xfId="25393" xr:uid="{F7DC2329-C446-475E-891B-60C647109BC3}"/>
    <cellStyle name="Normal 55 5 2 2" xfId="54070" xr:uid="{9DF0339A-6C9F-440F-8E43-91635A5642DE}"/>
    <cellStyle name="Normal 55 5 3" xfId="45218" xr:uid="{44A4F2AB-BF13-4871-88D4-5E3149474C53}"/>
    <cellStyle name="Normal 55 6" xfId="18099" xr:uid="{B9787AD5-C9C7-4580-BDFF-4A082DF818F7}"/>
    <cellStyle name="Normal 55 6 2" xfId="26952" xr:uid="{D264ABD7-775C-4660-BCAB-2DE9FAA9F8D4}"/>
    <cellStyle name="Normal 55 6 2 2" xfId="55629" xr:uid="{CFB8500C-1424-4210-8DA7-46AF3F17157E}"/>
    <cellStyle name="Normal 55 6 3" xfId="46777" xr:uid="{399B3851-3844-4085-B24E-FE33C9AA5F87}"/>
    <cellStyle name="Normal 55 7" xfId="10840" xr:uid="{5DB49232-A7B4-400B-BB23-7353A9D4C992}"/>
    <cellStyle name="Normal 55 7 2" xfId="28545" xr:uid="{CE7F61FB-A82C-479D-8174-3E72D6BCBF39}"/>
    <cellStyle name="Normal 55 7 2 2" xfId="57222" xr:uid="{D8256E92-0000-4365-9064-82F600B4394F}"/>
    <cellStyle name="Normal 55 7 3" xfId="39518" xr:uid="{B5FF3F4A-7E42-425A-8AB8-A1844AE30BE4}"/>
    <cellStyle name="Normal 55 8" xfId="19693" xr:uid="{FE229BC6-7F05-46E8-9D39-1B9B0C3EEDAE}"/>
    <cellStyle name="Normal 55 8 2" xfId="48370" xr:uid="{90693E98-D7D5-4F9E-8BC9-D7C05845FFC8}"/>
    <cellStyle name="Normal 55 9" xfId="33813" xr:uid="{209997A2-235B-4C05-8B2D-8259A844C914}"/>
    <cellStyle name="Normal 56" xfId="5150" xr:uid="{4C645D05-2238-4360-85AE-71161297B090}"/>
    <cellStyle name="Normal 56 2" xfId="6501" xr:uid="{A944EEA5-DDA8-445A-BF29-501C9E488488}"/>
    <cellStyle name="Normal 56 2 2" xfId="12213" xr:uid="{2DD7CC95-434C-4A3F-BA4F-C3CFE80F827A}"/>
    <cellStyle name="Normal 56 2 2 2" xfId="40891" xr:uid="{CE837DC1-5314-4D57-B280-1E534E480365}"/>
    <cellStyle name="Normal 56 2 3" xfId="21066" xr:uid="{80ED89CD-DB66-43B9-9E7D-1E110F05508F}"/>
    <cellStyle name="Normal 56 2 3 2" xfId="49743" xr:uid="{1FAD315A-A2A5-4C66-95DF-747741DEAECB}"/>
    <cellStyle name="Normal 56 2 4" xfId="35186" xr:uid="{9E601322-F0BA-4559-B069-B3CCDA1F1887}"/>
    <cellStyle name="Normal 56 3" xfId="7918" xr:uid="{9F0D6722-F1EE-4EF9-AB38-BCDAC865C981}"/>
    <cellStyle name="Normal 56 3 2" xfId="13630" xr:uid="{B5B68C17-FAC0-4A2B-AAFE-0FF76E344E5F}"/>
    <cellStyle name="Normal 56 3 2 2" xfId="42308" xr:uid="{439CD39D-57E2-41FF-BDBA-A0A6FC57C4E4}"/>
    <cellStyle name="Normal 56 3 3" xfId="22483" xr:uid="{BECE6E22-2E93-4603-8D2F-64BFFE829A38}"/>
    <cellStyle name="Normal 56 3 3 2" xfId="51160" xr:uid="{3CC8B79E-1D8C-4321-8950-1745246F5176}"/>
    <cellStyle name="Normal 56 3 4" xfId="36603" xr:uid="{928745C8-5B9D-4788-923C-CFA3E39BDF5E}"/>
    <cellStyle name="Normal 56 4" xfId="9335" xr:uid="{B2BF0064-1862-4EFE-87C2-0F373AA0E13E}"/>
    <cellStyle name="Normal 56 4 2" xfId="15047" xr:uid="{9E09A6A2-6178-44F2-A409-3971B59FED14}"/>
    <cellStyle name="Normal 56 4 2 2" xfId="43725" xr:uid="{FC2D4EDD-FFB9-490D-BADA-F118741D1FD0}"/>
    <cellStyle name="Normal 56 4 3" xfId="23900" xr:uid="{58687978-CB7E-4081-8FEE-99F883E8F7BE}"/>
    <cellStyle name="Normal 56 4 3 2" xfId="52577" xr:uid="{E1980C4E-B931-4804-AA23-31A75BB1BECF}"/>
    <cellStyle name="Normal 56 4 4" xfId="38020" xr:uid="{B3500737-EC57-48FD-AE2E-A9A8E466DDD4}"/>
    <cellStyle name="Normal 56 5" xfId="16562" xr:uid="{D388D782-E491-441F-BB88-7C34E4AEB582}"/>
    <cellStyle name="Normal 56 5 2" xfId="25415" xr:uid="{8015B955-1C96-453F-9372-6271B400EAA1}"/>
    <cellStyle name="Normal 56 5 2 2" xfId="54092" xr:uid="{57C9057C-CF5A-4105-9F57-B9CB839AACDD}"/>
    <cellStyle name="Normal 56 5 3" xfId="45240" xr:uid="{8D2BF8E7-8E64-4B9C-8155-DC15272F8BCD}"/>
    <cellStyle name="Normal 56 6" xfId="18121" xr:uid="{E183A506-F3A0-4948-A266-C7E61A376178}"/>
    <cellStyle name="Normal 56 6 2" xfId="26974" xr:uid="{90DF8BAF-1E62-46E6-B092-42C85D4DE16C}"/>
    <cellStyle name="Normal 56 6 2 2" xfId="55651" xr:uid="{64F6D671-FFE6-44EE-BA2D-9EFD78DE63EE}"/>
    <cellStyle name="Normal 56 6 3" xfId="46799" xr:uid="{DC68EFDD-9968-4D1D-A6CE-7713BD8A4AD3}"/>
    <cellStyle name="Normal 56 7" xfId="10862" xr:uid="{996BA5F4-8EF8-40B2-ADB5-925B32036D0E}"/>
    <cellStyle name="Normal 56 7 2" xfId="28567" xr:uid="{9CCEBBE6-46FF-4FF2-9DD1-A7710933967E}"/>
    <cellStyle name="Normal 56 7 2 2" xfId="57244" xr:uid="{719EF563-BD5A-42CD-BB4A-FCC61C19E71A}"/>
    <cellStyle name="Normal 56 7 3" xfId="39540" xr:uid="{BC10DEDB-7602-48FB-A0C2-E937FB0E13BA}"/>
    <cellStyle name="Normal 56 8" xfId="19715" xr:uid="{900B6291-32E3-4549-B359-E0232B15F550}"/>
    <cellStyle name="Normal 56 8 2" xfId="48392" xr:uid="{5EDA8688-20B9-44E6-82F2-050D182B8F0E}"/>
    <cellStyle name="Normal 56 9" xfId="33835" xr:uid="{5A17542B-40CF-4036-84F5-F6AF9BB92BB4}"/>
    <cellStyle name="Normal 57" xfId="5172" xr:uid="{57B9CCEA-A422-4358-9DAB-26F115D0C059}"/>
    <cellStyle name="Normal 57 2" xfId="6523" xr:uid="{C00995EE-4AF2-4ECB-9BC8-59C031AC2687}"/>
    <cellStyle name="Normal 57 2 2" xfId="12235" xr:uid="{1741DCB1-DE18-44B5-AA75-A52B1607AAE7}"/>
    <cellStyle name="Normal 57 2 2 2" xfId="40913" xr:uid="{04FAA54D-8BD6-408C-9207-4BE0C5FFE68D}"/>
    <cellStyle name="Normal 57 2 3" xfId="21088" xr:uid="{61437473-BCFA-4DED-9B23-04E63FF076AB}"/>
    <cellStyle name="Normal 57 2 3 2" xfId="49765" xr:uid="{E5622C3D-8646-4F47-A906-9335D7DA497A}"/>
    <cellStyle name="Normal 57 2 4" xfId="35208" xr:uid="{FE26E21A-9202-4D0A-A8D7-B09E041AEBDA}"/>
    <cellStyle name="Normal 57 3" xfId="7940" xr:uid="{6F853C4E-E42C-48F2-B474-78B24FDA979C}"/>
    <cellStyle name="Normal 57 3 2" xfId="13652" xr:uid="{CF03071C-283D-4577-B97B-11A14C174A2F}"/>
    <cellStyle name="Normal 57 3 2 2" xfId="42330" xr:uid="{25ABBA2F-7DC4-4989-B090-3F9993E0AC3F}"/>
    <cellStyle name="Normal 57 3 3" xfId="22505" xr:uid="{4E0CBCC4-0B20-450C-A950-2C60B0CB4B44}"/>
    <cellStyle name="Normal 57 3 3 2" xfId="51182" xr:uid="{CD668CC5-B7B8-4760-8333-D2DF050C7D02}"/>
    <cellStyle name="Normal 57 3 4" xfId="36625" xr:uid="{1C428DD5-1BFC-4BFC-BE30-6B72FC2A7632}"/>
    <cellStyle name="Normal 57 4" xfId="9357" xr:uid="{261B6E9B-E9B1-4123-A666-240435E8C3FC}"/>
    <cellStyle name="Normal 57 4 2" xfId="15069" xr:uid="{FEC8EBD3-1D71-47BB-93F7-563587F0AFAD}"/>
    <cellStyle name="Normal 57 4 2 2" xfId="43747" xr:uid="{8D38E3D1-A520-4206-A689-13DAB5777942}"/>
    <cellStyle name="Normal 57 4 3" xfId="23922" xr:uid="{8510BE1A-10A1-435B-8E5C-F12BDC963AD0}"/>
    <cellStyle name="Normal 57 4 3 2" xfId="52599" xr:uid="{0373AB83-008F-496D-A184-D82E5D218850}"/>
    <cellStyle name="Normal 57 4 4" xfId="38042" xr:uid="{24D7E94B-F611-4192-AEF9-F115EF232552}"/>
    <cellStyle name="Normal 57 5" xfId="16584" xr:uid="{846880E3-A313-4557-8618-159C065766BE}"/>
    <cellStyle name="Normal 57 5 2" xfId="25437" xr:uid="{15BFB8D7-5033-48B0-A3F3-295FDA87F2CD}"/>
    <cellStyle name="Normal 57 5 2 2" xfId="54114" xr:uid="{9AB99607-7E3C-4161-8F56-B210DFAE8D96}"/>
    <cellStyle name="Normal 57 5 3" xfId="45262" xr:uid="{453D5A16-96AC-4644-BBF2-4A466A448E1A}"/>
    <cellStyle name="Normal 57 6" xfId="18143" xr:uid="{764E95EB-0504-499B-BCCB-D92557A9BFAC}"/>
    <cellStyle name="Normal 57 6 2" xfId="26996" xr:uid="{FBA0D080-2800-4F66-BCFF-5CCEFC2F0E7B}"/>
    <cellStyle name="Normal 57 6 2 2" xfId="55673" xr:uid="{A3A8FF92-42A6-45D0-BC2C-63D8D5442407}"/>
    <cellStyle name="Normal 57 6 3" xfId="46821" xr:uid="{325B8AAF-E36C-4462-A088-A676FFEEA98F}"/>
    <cellStyle name="Normal 57 7" xfId="10884" xr:uid="{C08FC82E-6427-4B7D-B587-9B597BAE7328}"/>
    <cellStyle name="Normal 57 7 2" xfId="28589" xr:uid="{F6A81235-724F-4EA6-89F5-6E2191E1442A}"/>
    <cellStyle name="Normal 57 7 2 2" xfId="57266" xr:uid="{1813A2D2-033A-4A52-BB87-03D1BB9786D9}"/>
    <cellStyle name="Normal 57 7 3" xfId="39562" xr:uid="{90266544-9038-47B2-8372-C0B734FE0FD5}"/>
    <cellStyle name="Normal 57 8" xfId="19737" xr:uid="{F1584D40-C7FB-4415-8258-6D77E0C507E3}"/>
    <cellStyle name="Normal 57 8 2" xfId="48414" xr:uid="{56A2DEA7-8E5C-444A-AA08-1B074E219445}"/>
    <cellStyle name="Normal 57 9" xfId="33857" xr:uid="{D93590CF-F4D7-4119-8AC3-D0095CABB1BB}"/>
    <cellStyle name="Normal 58" xfId="5194" xr:uid="{2A7AFEEF-C7E7-41CA-808F-E0B0DB87283A}"/>
    <cellStyle name="Normal 58 2" xfId="6545" xr:uid="{32B4CA69-9AB6-4FC9-A135-4FF628E80971}"/>
    <cellStyle name="Normal 58 2 2" xfId="12257" xr:uid="{5CE9A8F1-1A9E-4538-AC1E-3B47F2641410}"/>
    <cellStyle name="Normal 58 2 2 2" xfId="40935" xr:uid="{E941138F-077D-47A0-9B1E-D90A6803FB1E}"/>
    <cellStyle name="Normal 58 2 3" xfId="21110" xr:uid="{F3EC3943-6667-4993-92C5-57F9ADCB21C3}"/>
    <cellStyle name="Normal 58 2 3 2" xfId="49787" xr:uid="{07CE2AD9-F4D8-405D-B6C0-3EC23120B68D}"/>
    <cellStyle name="Normal 58 2 4" xfId="35230" xr:uid="{39AD5E3A-9011-4AD5-894F-985DB5FD017D}"/>
    <cellStyle name="Normal 58 3" xfId="7962" xr:uid="{89A0732A-2AF1-4E4E-8C5C-7937D12C8D87}"/>
    <cellStyle name="Normal 58 3 2" xfId="13674" xr:uid="{C7A56A1C-38C3-4DFA-8C31-52C0446F1B8E}"/>
    <cellStyle name="Normal 58 3 2 2" xfId="42352" xr:uid="{801D154D-0A8B-42A7-B3D5-E6A592C53A95}"/>
    <cellStyle name="Normal 58 3 3" xfId="22527" xr:uid="{593AA47B-259B-4761-BB75-808CF85E4A5A}"/>
    <cellStyle name="Normal 58 3 3 2" xfId="51204" xr:uid="{18B70748-0658-4A54-B161-92965612C005}"/>
    <cellStyle name="Normal 58 3 4" xfId="36647" xr:uid="{37C0B4F5-7A15-42F3-9CC2-D979E05468CF}"/>
    <cellStyle name="Normal 58 4" xfId="9379" xr:uid="{C957EB49-B10F-4028-B5E1-B1D15C76916A}"/>
    <cellStyle name="Normal 58 4 2" xfId="15091" xr:uid="{4B1E39C9-96E5-4600-9B0A-329FDBB08F35}"/>
    <cellStyle name="Normal 58 4 2 2" xfId="43769" xr:uid="{3D4CEE23-769D-4560-B78F-19C20AEF9501}"/>
    <cellStyle name="Normal 58 4 3" xfId="23944" xr:uid="{D596D0AD-9BEF-4496-93A8-B8DDA029150C}"/>
    <cellStyle name="Normal 58 4 3 2" xfId="52621" xr:uid="{41E16646-687E-4723-821E-928F9FF02624}"/>
    <cellStyle name="Normal 58 4 4" xfId="38064" xr:uid="{D746211D-AD0A-4130-B1BD-E5147DB614B8}"/>
    <cellStyle name="Normal 58 5" xfId="16606" xr:uid="{7C5DA70A-2323-4EF4-909D-4ABE84634660}"/>
    <cellStyle name="Normal 58 5 2" xfId="25459" xr:uid="{9AFD2BB3-3669-4993-BDE5-527A666D24E5}"/>
    <cellStyle name="Normal 58 5 2 2" xfId="54136" xr:uid="{14AACBEC-A062-4354-A017-FE411D609373}"/>
    <cellStyle name="Normal 58 5 3" xfId="45284" xr:uid="{4F33DBA1-21C5-4138-BA32-D267C57E5865}"/>
    <cellStyle name="Normal 58 6" xfId="18165" xr:uid="{2D09F38C-19A2-4AF7-AAFD-A5D5EEE8B0B9}"/>
    <cellStyle name="Normal 58 6 2" xfId="27018" xr:uid="{972413F4-20F7-49DC-B3A8-ADCC3219182A}"/>
    <cellStyle name="Normal 58 6 2 2" xfId="55695" xr:uid="{59C1FEA3-5DB8-4406-A5FB-AC4676AD2AC7}"/>
    <cellStyle name="Normal 58 6 3" xfId="46843" xr:uid="{9C6696E1-4B22-45BA-A052-28F6AF2EFA29}"/>
    <cellStyle name="Normal 58 7" xfId="10906" xr:uid="{7299EFDE-4F30-47AE-8A66-907F48CB4AF5}"/>
    <cellStyle name="Normal 58 7 2" xfId="28611" xr:uid="{94B55B54-B5DA-4E47-98DC-1A3A121B9BF5}"/>
    <cellStyle name="Normal 58 7 2 2" xfId="57288" xr:uid="{59923A92-614A-4D7F-8347-94A11C9A740D}"/>
    <cellStyle name="Normal 58 7 3" xfId="39584" xr:uid="{F907753F-547A-4282-A768-AE74E993E6FE}"/>
    <cellStyle name="Normal 58 8" xfId="19759" xr:uid="{5315F4A6-A1EE-477C-A2BB-136CB34E1E23}"/>
    <cellStyle name="Normal 58 8 2" xfId="48436" xr:uid="{2C8C5F45-75FE-4982-A895-53F600FEBF71}"/>
    <cellStyle name="Normal 58 9" xfId="33879" xr:uid="{167C19B8-DEC8-444D-A7E3-3C810D3792FD}"/>
    <cellStyle name="Normal 59" xfId="5216" xr:uid="{AE530528-1EF0-435A-82D2-964F75C02B02}"/>
    <cellStyle name="Normal 59 2" xfId="6567" xr:uid="{912E925E-3E6E-4253-91E0-E7CBBF79BBA2}"/>
    <cellStyle name="Normal 59 2 2" xfId="12279" xr:uid="{C42BFB8B-166A-41D6-8F7D-7E84333EAD98}"/>
    <cellStyle name="Normal 59 2 2 2" xfId="40957" xr:uid="{20A40F0E-61F1-4B91-B4DF-DFE50FF50516}"/>
    <cellStyle name="Normal 59 2 3" xfId="21132" xr:uid="{E9048509-DB76-47EA-A158-456BB985F329}"/>
    <cellStyle name="Normal 59 2 3 2" xfId="49809" xr:uid="{92B1750A-66B5-40B8-BBAC-25A959CA525F}"/>
    <cellStyle name="Normal 59 2 4" xfId="35252" xr:uid="{E3552660-F78D-43F0-B60A-FA1AEB312C02}"/>
    <cellStyle name="Normal 59 3" xfId="7984" xr:uid="{A0984875-4DB6-45FC-964E-3A4464BCFC39}"/>
    <cellStyle name="Normal 59 3 2" xfId="13696" xr:uid="{EDC0F37B-6C33-44DC-B093-070435B22978}"/>
    <cellStyle name="Normal 59 3 2 2" xfId="42374" xr:uid="{4F315099-0662-418A-8B6C-0CA353C51061}"/>
    <cellStyle name="Normal 59 3 3" xfId="22549" xr:uid="{BA6C7A6E-7400-47D5-BE29-FEACCB98DB7F}"/>
    <cellStyle name="Normal 59 3 3 2" xfId="51226" xr:uid="{609FD2B6-0121-4B94-90AE-527B038A23B6}"/>
    <cellStyle name="Normal 59 3 4" xfId="36669" xr:uid="{AD668D9B-8114-4DF2-924B-827ECED15C01}"/>
    <cellStyle name="Normal 59 4" xfId="9401" xr:uid="{46EC1686-5A5A-4AA9-81ED-424EABE7BEB6}"/>
    <cellStyle name="Normal 59 4 2" xfId="15113" xr:uid="{53D5BE8D-1B99-4AAC-8F78-BC70D32BC23A}"/>
    <cellStyle name="Normal 59 4 2 2" xfId="43791" xr:uid="{C0A0A642-CCBB-49D1-8CAE-DAF101CCFD1B}"/>
    <cellStyle name="Normal 59 4 3" xfId="23966" xr:uid="{26A9B378-AAC5-4F60-BDFB-2C10A964F8FA}"/>
    <cellStyle name="Normal 59 4 3 2" xfId="52643" xr:uid="{3F109F8D-8670-4139-9119-04E48F32E8FA}"/>
    <cellStyle name="Normal 59 4 4" xfId="38086" xr:uid="{1A62DDF0-9AB0-4A2E-9CC7-6F38241FC9C3}"/>
    <cellStyle name="Normal 59 5" xfId="16628" xr:uid="{75B419FE-69B5-43B4-A96F-7E0AFF3A8D8F}"/>
    <cellStyle name="Normal 59 5 2" xfId="25481" xr:uid="{43B96757-8165-4268-934A-3D037512165A}"/>
    <cellStyle name="Normal 59 5 2 2" xfId="54158" xr:uid="{4AA74599-AFA1-4E49-A140-48AA4519234A}"/>
    <cellStyle name="Normal 59 5 3" xfId="45306" xr:uid="{A87A5DD3-3D94-472B-8BF8-F4B2B1504A76}"/>
    <cellStyle name="Normal 59 6" xfId="18187" xr:uid="{873BD6EC-485F-455E-931C-2C414B3941E4}"/>
    <cellStyle name="Normal 59 6 2" xfId="27040" xr:uid="{872019CE-2910-4E9A-8940-AE5EF70B6761}"/>
    <cellStyle name="Normal 59 6 2 2" xfId="55717" xr:uid="{8F6DB445-BBBF-4EE6-B003-DB06A2E9FD39}"/>
    <cellStyle name="Normal 59 6 3" xfId="46865" xr:uid="{56A4261F-7715-4045-B76A-1BD1476B6D93}"/>
    <cellStyle name="Normal 59 7" xfId="10928" xr:uid="{E4A4CF18-D71C-45C7-A143-26C5E80B0E8A}"/>
    <cellStyle name="Normal 59 7 2" xfId="28633" xr:uid="{88A08A2F-36D8-41F0-8A86-5AA2F754F65F}"/>
    <cellStyle name="Normal 59 7 2 2" xfId="57310" xr:uid="{D504EC5A-0FC7-4652-B84B-1B2D47420480}"/>
    <cellStyle name="Normal 59 7 3" xfId="39606" xr:uid="{F4F88A6D-C529-4567-9E0C-F8C0B4ED3D81}"/>
    <cellStyle name="Normal 59 8" xfId="19781" xr:uid="{A5D76F9A-A0BC-47B4-8927-7A7C7025C3A2}"/>
    <cellStyle name="Normal 59 8 2" xfId="48458" xr:uid="{A346F0B5-0BD9-4E46-B1BE-94C5925FF518}"/>
    <cellStyle name="Normal 59 9" xfId="33901" xr:uid="{3F3E7959-2585-4898-8C90-392A36C7E95E}"/>
    <cellStyle name="Normal 6" xfId="7" xr:uid="{82BF5558-04CD-4BD3-A49A-EDF8759CE7BF}"/>
    <cellStyle name="Normal 6 10" xfId="2211" xr:uid="{F78028AE-9B2D-47AB-AE3C-9D00FF541390}"/>
    <cellStyle name="Normal 6 10 2" xfId="30952" xr:uid="{BE1412A9-1DA0-4E69-A227-FE8BF9090DB9}"/>
    <cellStyle name="Normal 6 11" xfId="4050" xr:uid="{8F13CCE5-AACA-459C-B81A-DF9ECC4402F7}"/>
    <cellStyle name="Normal 6 11 2" xfId="32735" xr:uid="{C3DE4D37-EEC6-4554-8E35-221CFE08F8EF}"/>
    <cellStyle name="Normal 6 12" xfId="9762" xr:uid="{5B178BEE-7D60-444A-B79B-AC99BA87F732}"/>
    <cellStyle name="Normal 6 12 2" xfId="38440" xr:uid="{D208759E-0AE4-4A08-965B-EA521C59631F}"/>
    <cellStyle name="Normal 6 13" xfId="18615" xr:uid="{7534A45E-4790-4188-9BED-63D3B13634E3}"/>
    <cellStyle name="Normal 6 13 2" xfId="47292" xr:uid="{81E0A178-C88B-4997-B154-48ADA8EA7E7A}"/>
    <cellStyle name="Normal 6 14" xfId="29160" xr:uid="{7C27A5C7-1A41-4A84-800F-642892BD2BCF}"/>
    <cellStyle name="Normal 6 15" xfId="243" xr:uid="{0EB32990-0174-45A2-A2F4-A1A7898BF9E8}"/>
    <cellStyle name="Normal 6 16" xfId="57860" xr:uid="{DD6E19FC-E02A-41A1-B184-5F47912CE365}"/>
    <cellStyle name="Normal 6 17" xfId="55" xr:uid="{3E7F3E4B-2693-420C-B16E-054B8A63850D}"/>
    <cellStyle name="Normal 6 2" xfId="320" xr:uid="{5CB7C349-8A4D-4DBB-BC9D-30D71B8BDFF5}"/>
    <cellStyle name="Normal 6 2 2" xfId="2077" xr:uid="{A1BE3B25-0C3F-4A12-8B42-D0A7B4E10D1C}"/>
    <cellStyle name="Normal 6 2 3" xfId="2287" xr:uid="{FF2576FA-0A31-438E-8B0F-95F2B3DAE197}"/>
    <cellStyle name="Normal 6 2 3 2" xfId="31027" xr:uid="{0E88F034-DDBA-4BC4-8DC1-19659DB9FAD2}"/>
    <cellStyle name="Normal 6 2 4" xfId="5401" xr:uid="{2B145B61-4598-419A-B3F0-3FD8CFC5429B}"/>
    <cellStyle name="Normal 6 2 4 2" xfId="34086" xr:uid="{4D3A22C4-ADAB-4257-BF16-7629CCEF2509}"/>
    <cellStyle name="Normal 6 2 5" xfId="11113" xr:uid="{F35CB590-B217-4498-82D3-CA1A5D72BECD}"/>
    <cellStyle name="Normal 6 2 5 2" xfId="39791" xr:uid="{9AAEBAFD-144D-44CC-B9BB-CFCD8D513ED4}"/>
    <cellStyle name="Normal 6 2 6" xfId="19966" xr:uid="{87B84EF4-68FC-410C-8BC6-DA68D61F46BE}"/>
    <cellStyle name="Normal 6 2 6 2" xfId="48643" xr:uid="{D631C729-2E4F-442F-952B-036E05B68240}"/>
    <cellStyle name="Normal 6 2 7" xfId="29234" xr:uid="{964EA799-F7DC-4DFF-BC91-F36854D29F56}"/>
    <cellStyle name="Normal 6 3" xfId="429" xr:uid="{15BC9750-D54D-4526-958C-41E8D20A0C7A}"/>
    <cellStyle name="Normal 6 3 2" xfId="2383" xr:uid="{7A16595F-AB81-4B7D-8327-F4D9414A230F}"/>
    <cellStyle name="Normal 6 3 2 2" xfId="31123" xr:uid="{9EA6F1A5-975E-49B2-8240-1B2CD80D8295}"/>
    <cellStyle name="Normal 6 3 3" xfId="6818" xr:uid="{C582F8E6-0A39-4DB3-833C-30949C819BB8}"/>
    <cellStyle name="Normal 6 3 3 2" xfId="35503" xr:uid="{D7E0055F-CC0E-45C2-B25D-16D53494688F}"/>
    <cellStyle name="Normal 6 3 4" xfId="12530" xr:uid="{1AADC963-84FD-425B-B149-C7A41B29E14F}"/>
    <cellStyle name="Normal 6 3 4 2" xfId="41208" xr:uid="{D0DA27E9-6FBD-4866-83B7-3D550B2486C3}"/>
    <cellStyle name="Normal 6 3 5" xfId="21383" xr:uid="{BC933123-896B-4956-839A-558FE2F821DF}"/>
    <cellStyle name="Normal 6 3 5 2" xfId="50060" xr:uid="{B1BCCA62-F78B-4071-99FD-5B7DCD313FA5}"/>
    <cellStyle name="Normal 6 3 6" xfId="29330" xr:uid="{0E03F311-E3F2-4FAB-9F53-3E7902BB4259}"/>
    <cellStyle name="Normal 6 4" xfId="548" xr:uid="{023F69F3-395D-4350-B5ED-C17F99ED0453}"/>
    <cellStyle name="Normal 6 4 2" xfId="2502" xr:uid="{2A1DD11B-897E-4CD1-8E61-DB9E72D8C543}"/>
    <cellStyle name="Normal 6 4 2 2" xfId="31242" xr:uid="{3E34577C-E837-413F-9A44-76231302C2F0}"/>
    <cellStyle name="Normal 6 4 3" xfId="8235" xr:uid="{60DD5C9C-4A72-44E1-8D07-0954F978907B}"/>
    <cellStyle name="Normal 6 4 3 2" xfId="36920" xr:uid="{A8089D62-4194-4C96-8A14-E6178EE08F5B}"/>
    <cellStyle name="Normal 6 4 4" xfId="13947" xr:uid="{9944F529-B7B9-4EE0-8F87-C4C1FD1D9797}"/>
    <cellStyle name="Normal 6 4 4 2" xfId="42625" xr:uid="{8707564D-9AA1-469C-B0F0-44B0ED5441E2}"/>
    <cellStyle name="Normal 6 4 5" xfId="22800" xr:uid="{3E34004F-DC90-40E3-880E-FA998DEE4F4C}"/>
    <cellStyle name="Normal 6 4 5 2" xfId="51477" xr:uid="{0321CF13-6B74-44ED-B1DA-4421461E0936}"/>
    <cellStyle name="Normal 6 4 6" xfId="29449" xr:uid="{8C0D0B8F-7A0D-4CE7-ABA0-CBAEB6EB840B}"/>
    <cellStyle name="Normal 6 5" xfId="689" xr:uid="{D7A6F8CE-8549-458C-BD4A-2A19DFD235A9}"/>
    <cellStyle name="Normal 6 5 2" xfId="2643" xr:uid="{21C4AB8B-739C-45A0-A519-BDD70FDA66B1}"/>
    <cellStyle name="Normal 6 5 2 2" xfId="31383" xr:uid="{01DA1BA7-900F-46F5-B9B8-3AB25C779169}"/>
    <cellStyle name="Normal 6 5 3" xfId="15462" xr:uid="{8430E074-EAF9-4E1E-AD8B-94EE2CA53AEC}"/>
    <cellStyle name="Normal 6 5 3 2" xfId="44140" xr:uid="{15F7C626-8327-4EBC-BEE8-E5D4825247CA}"/>
    <cellStyle name="Normal 6 5 4" xfId="24315" xr:uid="{F8C51D0F-241B-43C8-9108-47384B0B5679}"/>
    <cellStyle name="Normal 6 5 4 2" xfId="52992" xr:uid="{BB4C15D3-B1F6-4FE9-8D22-FEA810D18A68}"/>
    <cellStyle name="Normal 6 5 5" xfId="29590" xr:uid="{5039AB9D-4569-446C-B6F0-01AB3E6714F3}"/>
    <cellStyle name="Normal 6 6" xfId="962" xr:uid="{949E9278-A6B4-4E73-8EE6-E84C86680932}"/>
    <cellStyle name="Normal 6 6 2" xfId="2916" xr:uid="{0B83DC0B-5196-4E0B-A5BF-F1072F8BB4D0}"/>
    <cellStyle name="Normal 6 6 2 2" xfId="31656" xr:uid="{3DF107A4-E5F2-470A-BBFA-12893421CE82}"/>
    <cellStyle name="Normal 6 6 3" xfId="17021" xr:uid="{E6F8AEA3-62E9-46F4-8563-3A00AE94D7E9}"/>
    <cellStyle name="Normal 6 6 3 2" xfId="45699" xr:uid="{0DEB0A8C-BFF5-4BE1-874F-2C1F05042F74}"/>
    <cellStyle name="Normal 6 6 4" xfId="25874" xr:uid="{6ABBF36A-479B-4674-BB73-05A3D496C31D}"/>
    <cellStyle name="Normal 6 6 4 2" xfId="54551" xr:uid="{EF139CEB-F31C-426C-A88A-1C7AEA8EB76F}"/>
    <cellStyle name="Normal 6 6 5" xfId="29863" xr:uid="{EEF1CB20-7888-4225-8E4B-11816BFA6459}"/>
    <cellStyle name="Normal 6 7" xfId="1257" xr:uid="{E2384493-BF47-4306-BEC9-5FE0BCF3EF11}"/>
    <cellStyle name="Normal 6 7 2" xfId="3211" xr:uid="{3C44149B-1E12-4966-82BD-2ED3514A68DF}"/>
    <cellStyle name="Normal 6 7 2 2" xfId="31951" xr:uid="{03325338-1DD5-4744-A521-80A81DB05F67}"/>
    <cellStyle name="Normal 6 7 3" xfId="27467" xr:uid="{19C3C2D6-13FA-4FCB-8FAE-F5D9DF1F1776}"/>
    <cellStyle name="Normal 6 7 3 2" xfId="56144" xr:uid="{2C0297E4-F086-40F9-873B-8B66B2C882F6}"/>
    <cellStyle name="Normal 6 7 4" xfId="30158" xr:uid="{A06C15C1-3E5B-40D8-BCCE-555B54A9C5B8}"/>
    <cellStyle name="Normal 6 8" xfId="1596" xr:uid="{2B70492A-B1A4-444D-B6B9-2B4FEA2D120B}"/>
    <cellStyle name="Normal 6 8 2" xfId="3550" xr:uid="{D99231D7-AE02-47AA-BD86-22F8C2580C5C}"/>
    <cellStyle name="Normal 6 8 2 2" xfId="32290" xr:uid="{8E8EE39A-CBD4-410F-944F-051F7603E3C0}"/>
    <cellStyle name="Normal 6 8 3" xfId="30497" xr:uid="{B12CFC9D-1044-4B19-8A15-3D54291E077F}"/>
    <cellStyle name="Normal 6 9" xfId="2020" xr:uid="{45555B36-5163-4552-A9B4-8EAFDAC420BC}"/>
    <cellStyle name="Normal 6 9 2" xfId="3945" xr:uid="{8331E091-A444-437D-828C-9580FF56D848}"/>
    <cellStyle name="Normal 60" xfId="5238" xr:uid="{5CEDE754-CCD8-4931-AF56-F42D006E6104}"/>
    <cellStyle name="Normal 60 2" xfId="6589" xr:uid="{3B2E06E5-FA9E-4178-A1B6-213506D1361C}"/>
    <cellStyle name="Normal 60 2 2" xfId="12301" xr:uid="{36788B6E-9C5B-48AF-9AF6-F8E770638BDA}"/>
    <cellStyle name="Normal 60 2 2 2" xfId="40979" xr:uid="{AD35C270-5D01-4901-94B1-8B2DA39502F0}"/>
    <cellStyle name="Normal 60 2 3" xfId="21154" xr:uid="{ABE73250-9B5F-4192-9537-626E0616DE16}"/>
    <cellStyle name="Normal 60 2 3 2" xfId="49831" xr:uid="{DCAF3E92-939F-4632-9FE4-AEF7C0D8666E}"/>
    <cellStyle name="Normal 60 2 4" xfId="35274" xr:uid="{D9EA5CFA-6914-4EC1-9B1B-4B9E3391E6BB}"/>
    <cellStyle name="Normal 60 3" xfId="8006" xr:uid="{EA7DF235-1487-4790-8088-FBF2D3F8678A}"/>
    <cellStyle name="Normal 60 3 2" xfId="13718" xr:uid="{4C7E8A6D-184F-44C6-9DE9-08518E3D997B}"/>
    <cellStyle name="Normal 60 3 2 2" xfId="42396" xr:uid="{F1B9A5D0-3C3D-49F4-90CF-CA7C504F3C97}"/>
    <cellStyle name="Normal 60 3 3" xfId="22571" xr:uid="{1D357F7A-6767-44E3-9C25-FAF0EAD1E116}"/>
    <cellStyle name="Normal 60 3 3 2" xfId="51248" xr:uid="{E9C09CF8-17BD-46A4-A648-ACD4E4C5FEF0}"/>
    <cellStyle name="Normal 60 3 4" xfId="36691" xr:uid="{3D0C2809-5195-4DF4-A6BE-B7B1F832AC04}"/>
    <cellStyle name="Normal 60 4" xfId="9423" xr:uid="{98E7BE61-A769-440E-BE3C-6A8485AF5AC4}"/>
    <cellStyle name="Normal 60 4 2" xfId="15135" xr:uid="{09C55585-A818-4369-AC32-2AFCC22B7A57}"/>
    <cellStyle name="Normal 60 4 2 2" xfId="43813" xr:uid="{45BB32EE-3B19-4DED-9C88-611B18277413}"/>
    <cellStyle name="Normal 60 4 3" xfId="23988" xr:uid="{6C6716CD-7C6A-4A3E-BB5B-EC803678DAF5}"/>
    <cellStyle name="Normal 60 4 3 2" xfId="52665" xr:uid="{AF77E27A-5543-4DBD-A1C1-0B6F0CA697A8}"/>
    <cellStyle name="Normal 60 4 4" xfId="38108" xr:uid="{AC4D4227-7875-4811-98E4-B4F922D39359}"/>
    <cellStyle name="Normal 60 5" xfId="16650" xr:uid="{D93577B0-8F72-43F5-BD76-135311656D35}"/>
    <cellStyle name="Normal 60 5 2" xfId="25503" xr:uid="{858CE04D-6F25-44DD-97E5-0AAF35C99C71}"/>
    <cellStyle name="Normal 60 5 2 2" xfId="54180" xr:uid="{DC1EE483-2330-46E6-84B6-42108B7F8907}"/>
    <cellStyle name="Normal 60 5 3" xfId="45328" xr:uid="{88286E71-D128-45BD-B404-C63CFA8E9769}"/>
    <cellStyle name="Normal 60 6" xfId="18209" xr:uid="{D504B44F-6D93-4002-8B04-8F9F5DD1F57D}"/>
    <cellStyle name="Normal 60 6 2" xfId="27062" xr:uid="{478571FC-6D73-4165-B246-C4564BBC6C91}"/>
    <cellStyle name="Normal 60 6 2 2" xfId="55739" xr:uid="{1DFE9229-1517-49ED-9F8E-2FE4BB436215}"/>
    <cellStyle name="Normal 60 6 3" xfId="46887" xr:uid="{8977EEEA-A236-46BA-8606-FE8F528E16C1}"/>
    <cellStyle name="Normal 60 7" xfId="10950" xr:uid="{B15D45F6-9A39-4DCA-B544-907E92C8D620}"/>
    <cellStyle name="Normal 60 7 2" xfId="28655" xr:uid="{63B17A21-CCDD-4008-9B44-97238EF71EAD}"/>
    <cellStyle name="Normal 60 7 2 2" xfId="57332" xr:uid="{9B6573C5-60F7-4A0D-AAAF-29EDE5B4BBB9}"/>
    <cellStyle name="Normal 60 7 3" xfId="39628" xr:uid="{98820B4D-7743-4D0C-ACCE-96BCA4FCC950}"/>
    <cellStyle name="Normal 60 8" xfId="19803" xr:uid="{F2ECE960-3C29-4584-8297-CF33D7F8C78E}"/>
    <cellStyle name="Normal 60 8 2" xfId="48480" xr:uid="{4E0BAA18-FE24-47B2-B56D-D999E669AB46}"/>
    <cellStyle name="Normal 60 9" xfId="33923" xr:uid="{C2C2253F-5448-4F83-8BEF-372D25C5CA3A}"/>
    <cellStyle name="Normal 61" xfId="5260" xr:uid="{BE8C3FF9-29B3-4307-99FB-BAF576904C30}"/>
    <cellStyle name="Normal 61 2" xfId="6611" xr:uid="{5E01E1EA-D9BC-476B-A2E3-289029D25154}"/>
    <cellStyle name="Normal 61 2 2" xfId="12323" xr:uid="{0A52623E-A1F8-4B53-9F7A-1A915409AF95}"/>
    <cellStyle name="Normal 61 2 2 2" xfId="41001" xr:uid="{C8F690A7-0554-40AC-B124-2F39A6CCF7BD}"/>
    <cellStyle name="Normal 61 2 3" xfId="21176" xr:uid="{6E984049-EC15-40A9-8DC8-EC2BE0004115}"/>
    <cellStyle name="Normal 61 2 3 2" xfId="49853" xr:uid="{EC211473-D7DF-45C1-B3C1-DC3232D4FE46}"/>
    <cellStyle name="Normal 61 2 4" xfId="35296" xr:uid="{DB07E25B-1F12-4A3E-BBFB-5B6A4120DED2}"/>
    <cellStyle name="Normal 61 3" xfId="8028" xr:uid="{DBB73CE9-EE06-4B1C-A34B-5CBE076D773A}"/>
    <cellStyle name="Normal 61 3 2" xfId="13740" xr:uid="{FD609AA4-0598-4F8F-AF61-772A91A34D43}"/>
    <cellStyle name="Normal 61 3 2 2" xfId="42418" xr:uid="{FD61BF3F-60A8-413A-AD6E-C279D86FB0FB}"/>
    <cellStyle name="Normal 61 3 3" xfId="22593" xr:uid="{95F6B4C5-6F58-4CAC-9794-1937D28A027A}"/>
    <cellStyle name="Normal 61 3 3 2" xfId="51270" xr:uid="{142A98EA-7D38-46C4-9B67-CFEA9CF7AB4D}"/>
    <cellStyle name="Normal 61 3 4" xfId="36713" xr:uid="{1D0C4867-E2FC-4D64-A424-0D8CC486B293}"/>
    <cellStyle name="Normal 61 4" xfId="9445" xr:uid="{E9C26CFC-0DAB-48C5-AC1D-10EDD4F665FC}"/>
    <cellStyle name="Normal 61 4 2" xfId="15157" xr:uid="{D876249E-88F3-4C5B-BDDF-1BBCE3C405C7}"/>
    <cellStyle name="Normal 61 4 2 2" xfId="43835" xr:uid="{2678334F-E5F3-4B6C-ADD6-24A8D9C4D0FB}"/>
    <cellStyle name="Normal 61 4 3" xfId="24010" xr:uid="{996A413D-8944-4A7D-8302-F11D65C144AD}"/>
    <cellStyle name="Normal 61 4 3 2" xfId="52687" xr:uid="{F5985E8A-4A8C-46B0-897D-D7F3339B0D66}"/>
    <cellStyle name="Normal 61 4 4" xfId="38130" xr:uid="{78DD1059-0D21-4B58-A82A-092CE8FA7F89}"/>
    <cellStyle name="Normal 61 5" xfId="16672" xr:uid="{67DF5056-3F03-4023-9206-EC6997085DB5}"/>
    <cellStyle name="Normal 61 5 2" xfId="25525" xr:uid="{99962285-D544-486D-BF87-7683BA31E149}"/>
    <cellStyle name="Normal 61 5 2 2" xfId="54202" xr:uid="{ADDA5B7B-B297-435A-9F2D-7B1683645E33}"/>
    <cellStyle name="Normal 61 5 3" xfId="45350" xr:uid="{64E6644F-6521-4A06-A5A1-28679EC16B03}"/>
    <cellStyle name="Normal 61 6" xfId="18231" xr:uid="{EC6CA494-8069-4A30-8E35-1DD58AA81D48}"/>
    <cellStyle name="Normal 61 6 2" xfId="27084" xr:uid="{D4D4D8B0-0C27-410F-8A61-6EB36A4B5B1A}"/>
    <cellStyle name="Normal 61 6 2 2" xfId="55761" xr:uid="{FA00AC96-B9D5-486F-9026-5D1D29394294}"/>
    <cellStyle name="Normal 61 6 3" xfId="46909" xr:uid="{EB6F57A5-96F8-4951-935E-A22F4B05E42C}"/>
    <cellStyle name="Normal 61 7" xfId="10972" xr:uid="{457362EA-1CB8-45BA-85C1-BB8CB3BBEEF7}"/>
    <cellStyle name="Normal 61 7 2" xfId="28677" xr:uid="{7F4466CC-07ED-4673-A0DE-12F885CCA992}"/>
    <cellStyle name="Normal 61 7 2 2" xfId="57354" xr:uid="{5EB65EF0-1EC4-45E4-AD9C-41964C272103}"/>
    <cellStyle name="Normal 61 7 3" xfId="39650" xr:uid="{8815474F-EC99-4932-8D09-1B97D44692E2}"/>
    <cellStyle name="Normal 61 8" xfId="19825" xr:uid="{E9B01C6E-9964-4486-863F-3348011DA8A2}"/>
    <cellStyle name="Normal 61 8 2" xfId="48502" xr:uid="{EA278E87-C661-47F3-85B2-4FA6B4B83060}"/>
    <cellStyle name="Normal 61 9" xfId="33945" xr:uid="{8BE2C81C-DC50-4BEE-BBCA-CF927208C625}"/>
    <cellStyle name="Normal 62" xfId="5282" xr:uid="{7116B345-2C1D-4A81-A8EC-316B1FD9E238}"/>
    <cellStyle name="Normal 62 2" xfId="6633" xr:uid="{5513C31C-6945-42AA-A363-30556BE6D9E2}"/>
    <cellStyle name="Normal 62 2 2" xfId="12345" xr:uid="{420DAECA-D293-4AF4-A2C5-A93824C8DC28}"/>
    <cellStyle name="Normal 62 2 2 2" xfId="41023" xr:uid="{BCC70C79-3693-40DD-81A0-6A7FBFE8E514}"/>
    <cellStyle name="Normal 62 2 3" xfId="21198" xr:uid="{5E98215E-7D21-45C9-BE3A-BB184E98F9B7}"/>
    <cellStyle name="Normal 62 2 3 2" xfId="49875" xr:uid="{EC72EC8F-4090-48C0-B156-5884FFB29720}"/>
    <cellStyle name="Normal 62 2 4" xfId="35318" xr:uid="{B8BEE3E2-B2AA-413E-94E6-CE1B60D42118}"/>
    <cellStyle name="Normal 62 3" xfId="8050" xr:uid="{9928BFF1-560A-485C-9CBC-EA7D733647B2}"/>
    <cellStyle name="Normal 62 3 2" xfId="13762" xr:uid="{9460B28F-1D10-4BA9-88E3-F1ABC2FCDF67}"/>
    <cellStyle name="Normal 62 3 2 2" xfId="42440" xr:uid="{8BE6D724-E840-42DD-9D49-2F320A635A03}"/>
    <cellStyle name="Normal 62 3 3" xfId="22615" xr:uid="{7CCC9CFE-68E0-48FD-9462-6B3BF461F3C9}"/>
    <cellStyle name="Normal 62 3 3 2" xfId="51292" xr:uid="{EAE79CE3-D054-4A31-8481-6D643ECEED1D}"/>
    <cellStyle name="Normal 62 3 4" xfId="36735" xr:uid="{40D04535-85F1-45ED-AD61-D9B021DB3187}"/>
    <cellStyle name="Normal 62 4" xfId="9467" xr:uid="{02C76D70-2670-4E3C-B532-76C6577A1C69}"/>
    <cellStyle name="Normal 62 4 2" xfId="15179" xr:uid="{B3EBD9BE-F672-43F1-935F-820BF879F1C1}"/>
    <cellStyle name="Normal 62 4 2 2" xfId="43857" xr:uid="{BA4DB818-3969-4ABC-8B0F-98B48777211C}"/>
    <cellStyle name="Normal 62 4 3" xfId="24032" xr:uid="{BA311304-B0DE-40D8-8ECF-83CF4EE7804C}"/>
    <cellStyle name="Normal 62 4 3 2" xfId="52709" xr:uid="{7B6292CD-A1C6-444F-91F7-967E55CCF809}"/>
    <cellStyle name="Normal 62 4 4" xfId="38152" xr:uid="{C63C9039-2DC9-4852-8AFA-46539199811B}"/>
    <cellStyle name="Normal 62 5" xfId="16694" xr:uid="{D2D3E1B9-C5E2-40EC-A7A6-B9D3F7CFABB9}"/>
    <cellStyle name="Normal 62 5 2" xfId="25547" xr:uid="{48BB5C23-058A-4538-A176-F9EA28574534}"/>
    <cellStyle name="Normal 62 5 2 2" xfId="54224" xr:uid="{F6B2CA7E-DDCB-4208-B987-2E83E10A5113}"/>
    <cellStyle name="Normal 62 5 3" xfId="45372" xr:uid="{3E497496-3964-4DF9-88F6-43F7A636ADE6}"/>
    <cellStyle name="Normal 62 6" xfId="18253" xr:uid="{BB917D21-B8A6-40CF-8B8E-74D44BB0B38D}"/>
    <cellStyle name="Normal 62 6 2" xfId="27106" xr:uid="{5583B2C5-0D9C-472B-82C4-64B0C4DB6C40}"/>
    <cellStyle name="Normal 62 6 2 2" xfId="55783" xr:uid="{2D92AA10-F9F7-42DA-99DE-7588A4CE4D07}"/>
    <cellStyle name="Normal 62 6 3" xfId="46931" xr:uid="{3DBC8672-601B-46C4-8175-68D821027E61}"/>
    <cellStyle name="Normal 62 7" xfId="10994" xr:uid="{D52D1EF2-6C20-4A0E-880C-76F9A9C94592}"/>
    <cellStyle name="Normal 62 7 2" xfId="28699" xr:uid="{E1B02EBA-B2A0-4FA0-9885-C38E979E1558}"/>
    <cellStyle name="Normal 62 7 2 2" xfId="57376" xr:uid="{3B31C50A-65D6-436A-A1F7-A53D41292A73}"/>
    <cellStyle name="Normal 62 7 3" xfId="39672" xr:uid="{2F707286-7415-4BC1-A959-EE0707A7A06F}"/>
    <cellStyle name="Normal 62 8" xfId="19847" xr:uid="{B4BD2618-31AF-4182-908F-8FBC38EEDD1A}"/>
    <cellStyle name="Normal 62 8 2" xfId="48524" xr:uid="{A79CD7FB-4145-4237-81CE-83016A10951E}"/>
    <cellStyle name="Normal 62 9" xfId="33967" xr:uid="{09C7DDFA-86E9-4439-ADE7-9932D199962F}"/>
    <cellStyle name="Normal 63" xfId="5304" xr:uid="{9D091852-298B-40BB-B168-3D35706CDC35}"/>
    <cellStyle name="Normal 63 2" xfId="6655" xr:uid="{A6B8FEEE-DB55-4B7E-B0AE-B96ED4593E98}"/>
    <cellStyle name="Normal 63 2 2" xfId="12367" xr:uid="{EAB06F7E-5917-4666-AD6D-037CA817D5FB}"/>
    <cellStyle name="Normal 63 2 2 2" xfId="41045" xr:uid="{1EB496EF-46BB-4DE2-9E47-CC05AACF31F4}"/>
    <cellStyle name="Normal 63 2 3" xfId="21220" xr:uid="{BA29C730-F06E-4F1E-A027-7AD5E7880854}"/>
    <cellStyle name="Normal 63 2 3 2" xfId="49897" xr:uid="{A758F426-AF0A-4BD6-A832-EF9434D74020}"/>
    <cellStyle name="Normal 63 2 4" xfId="35340" xr:uid="{EFD72DCE-F1E0-48A9-B78A-3405FF691123}"/>
    <cellStyle name="Normal 63 3" xfId="8072" xr:uid="{098AC4F1-C543-42D7-B478-81078F39A89C}"/>
    <cellStyle name="Normal 63 3 2" xfId="13784" xr:uid="{969556C9-045B-45CA-81D9-E736BADC53DA}"/>
    <cellStyle name="Normal 63 3 2 2" xfId="42462" xr:uid="{E7F6ACF5-01F2-4040-9378-97A34DF0FE1F}"/>
    <cellStyle name="Normal 63 3 3" xfId="22637" xr:uid="{AAFD6A06-474B-4BEA-8C79-9426B7B25ED4}"/>
    <cellStyle name="Normal 63 3 3 2" xfId="51314" xr:uid="{3F1F37EB-0B2F-4937-BB94-5E1D3156A010}"/>
    <cellStyle name="Normal 63 3 4" xfId="36757" xr:uid="{75FA5A70-F661-469F-94D6-CDDEF4F21B9B}"/>
    <cellStyle name="Normal 63 4" xfId="9489" xr:uid="{3B6B7E94-487E-4C7F-B1E3-3ED7D34942B5}"/>
    <cellStyle name="Normal 63 4 2" xfId="15201" xr:uid="{92D56431-9537-4962-8F67-3F299C836FC7}"/>
    <cellStyle name="Normal 63 4 2 2" xfId="43879" xr:uid="{ACA58DCD-CC83-46F3-BD9A-09D54DF88243}"/>
    <cellStyle name="Normal 63 4 3" xfId="24054" xr:uid="{801C9B14-E06E-4670-B1BE-F8B972D75DA2}"/>
    <cellStyle name="Normal 63 4 3 2" xfId="52731" xr:uid="{5D9B8DB2-C199-4356-AC01-0E6FB4621151}"/>
    <cellStyle name="Normal 63 4 4" xfId="38174" xr:uid="{076D17F3-DC81-4809-AED8-39A9B05CC21E}"/>
    <cellStyle name="Normal 63 5" xfId="16716" xr:uid="{B7CBDB04-EB87-4408-AC39-2BCFCF1978FC}"/>
    <cellStyle name="Normal 63 5 2" xfId="25569" xr:uid="{A460B49A-FA5B-4D15-AC80-C412A806EA96}"/>
    <cellStyle name="Normal 63 5 2 2" xfId="54246" xr:uid="{0DECB5A7-09C0-455E-839F-06A82A4B294D}"/>
    <cellStyle name="Normal 63 5 3" xfId="45394" xr:uid="{E20CC8D5-D137-4BD9-ADFF-F22E08CD789F}"/>
    <cellStyle name="Normal 63 6" xfId="18275" xr:uid="{84310E7D-0A03-4E6F-AD90-4528ABD61AD8}"/>
    <cellStyle name="Normal 63 6 2" xfId="27128" xr:uid="{DCBCA9AB-B425-4796-A2C9-286C706BB89B}"/>
    <cellStyle name="Normal 63 6 2 2" xfId="55805" xr:uid="{F892C32F-326E-4C37-8239-E3DAF9D9E4BD}"/>
    <cellStyle name="Normal 63 6 3" xfId="46953" xr:uid="{F83CBB48-B3B5-4242-A08E-132727A22E19}"/>
    <cellStyle name="Normal 63 7" xfId="11016" xr:uid="{4C407095-A3D3-468E-8876-BC85F8A0F10D}"/>
    <cellStyle name="Normal 63 7 2" xfId="28721" xr:uid="{B6CBF0F1-07F8-4BB7-9EE1-58CE661B0B4D}"/>
    <cellStyle name="Normal 63 7 2 2" xfId="57398" xr:uid="{77D50328-DF89-4609-B9F2-D2277BFF77AF}"/>
    <cellStyle name="Normal 63 7 3" xfId="39694" xr:uid="{007B687B-FC4D-4230-8DFB-1FBA5AF342B3}"/>
    <cellStyle name="Normal 63 8" xfId="19869" xr:uid="{658C8E85-7AAF-4A85-BDD6-6C10C14C45B3}"/>
    <cellStyle name="Normal 63 8 2" xfId="48546" xr:uid="{05287BE6-FEDC-425A-9FCD-1131F22F136B}"/>
    <cellStyle name="Normal 63 9" xfId="33989" xr:uid="{8B7B52B3-B8AC-4DBF-8C5E-8F3CEEC7EA13}"/>
    <cellStyle name="Normal 64" xfId="5326" xr:uid="{C8A2B69F-5221-4919-A7FF-1704D842945B}"/>
    <cellStyle name="Normal 64 2" xfId="6677" xr:uid="{E5D7A7D9-BFD6-4A0C-BF45-6DA2F9391B1D}"/>
    <cellStyle name="Normal 64 2 2" xfId="12389" xr:uid="{D9C87BE3-6A92-43E4-B6F4-EBEF3700093C}"/>
    <cellStyle name="Normal 64 2 2 2" xfId="41067" xr:uid="{A0DA219A-EF09-4F22-B05A-BB125E0B80B7}"/>
    <cellStyle name="Normal 64 2 3" xfId="21242" xr:uid="{76B0CB5A-1948-4366-9F83-C4E985A7D21B}"/>
    <cellStyle name="Normal 64 2 3 2" xfId="49919" xr:uid="{0BD94C40-3647-41E5-8291-E62CB3DF81C6}"/>
    <cellStyle name="Normal 64 2 4" xfId="35362" xr:uid="{7AB5E083-A3D9-4116-B7B4-F62BD3B86A9B}"/>
    <cellStyle name="Normal 64 3" xfId="8094" xr:uid="{7653C6C8-9A24-4F06-9754-67117AF6FB1F}"/>
    <cellStyle name="Normal 64 3 2" xfId="13806" xr:uid="{61D331F3-348D-4459-8D05-34F01D71D887}"/>
    <cellStyle name="Normal 64 3 2 2" xfId="42484" xr:uid="{C5778C80-B666-41B2-8672-EDFF3FD771A5}"/>
    <cellStyle name="Normal 64 3 3" xfId="22659" xr:uid="{74D30B5B-E221-4E99-902B-B3F7015CBBEA}"/>
    <cellStyle name="Normal 64 3 3 2" xfId="51336" xr:uid="{FB7C3BB6-D955-4DE2-8C22-951A17EFECA7}"/>
    <cellStyle name="Normal 64 3 4" xfId="36779" xr:uid="{FC5FDEF1-0931-4C32-B701-1138554E5E68}"/>
    <cellStyle name="Normal 64 4" xfId="9511" xr:uid="{850226FA-0454-4BD5-AC52-14332E2DC300}"/>
    <cellStyle name="Normal 64 4 2" xfId="15223" xr:uid="{52A83B69-847B-45DA-9DDA-86193F1682AE}"/>
    <cellStyle name="Normal 64 4 2 2" xfId="43901" xr:uid="{1C71DB5D-4BA4-473B-9730-D4A6DE3BD72F}"/>
    <cellStyle name="Normal 64 4 3" xfId="24076" xr:uid="{173AF6F1-C1F5-44B8-94ED-BB7A84F8FF67}"/>
    <cellStyle name="Normal 64 4 3 2" xfId="52753" xr:uid="{E2889A71-D2CE-4CDC-B745-1FFCD33A43ED}"/>
    <cellStyle name="Normal 64 4 4" xfId="38196" xr:uid="{5D80467D-A995-43A3-BB59-9E97AEB0EF5C}"/>
    <cellStyle name="Normal 64 5" xfId="16738" xr:uid="{822E5359-8496-40D3-AEC2-04F92599A871}"/>
    <cellStyle name="Normal 64 5 2" xfId="25591" xr:uid="{7FCC7605-1F97-4B0E-B70F-46EFFE0FE049}"/>
    <cellStyle name="Normal 64 5 2 2" xfId="54268" xr:uid="{9E4E2401-EA1C-4E17-AA8C-A63D92061D15}"/>
    <cellStyle name="Normal 64 5 3" xfId="45416" xr:uid="{CBAE9B4F-6FD2-4C55-9FA2-53747304CB6E}"/>
    <cellStyle name="Normal 64 6" xfId="18297" xr:uid="{D4F24D56-BACC-43E2-9C50-8EC5CF9A6336}"/>
    <cellStyle name="Normal 64 6 2" xfId="27150" xr:uid="{985D417B-5DB6-4110-BBF1-0ED81E043522}"/>
    <cellStyle name="Normal 64 6 2 2" xfId="55827" xr:uid="{EAC5C88F-D517-4098-A7B2-12E8BD9051ED}"/>
    <cellStyle name="Normal 64 6 3" xfId="46975" xr:uid="{15744C16-AF8B-4A15-A603-E795D47ED9C2}"/>
    <cellStyle name="Normal 64 7" xfId="11038" xr:uid="{C807786E-AF0B-4223-A664-DBF73D11A944}"/>
    <cellStyle name="Normal 64 7 2" xfId="28743" xr:uid="{C3C2C77F-F2CB-4A57-90B0-A23A620D50A0}"/>
    <cellStyle name="Normal 64 7 2 2" xfId="57420" xr:uid="{DC9C64C7-BDDE-461B-AC4B-037F2358D548}"/>
    <cellStyle name="Normal 64 7 3" xfId="39716" xr:uid="{F6C3236F-64B7-473B-8802-4C0CB25D9C06}"/>
    <cellStyle name="Normal 64 8" xfId="19891" xr:uid="{9AEC45E5-3015-4553-8C34-E4F78973BF99}"/>
    <cellStyle name="Normal 64 8 2" xfId="48568" xr:uid="{2B5D5CC8-D459-4B5F-9B53-DAEB22A07F63}"/>
    <cellStyle name="Normal 64 9" xfId="34011" xr:uid="{FE1ACDC4-C4F6-415E-8C18-79DDF7F5776A}"/>
    <cellStyle name="Normal 65" xfId="5348" xr:uid="{5C9FBB8B-BB3D-4764-9ABA-220C209AA451}"/>
    <cellStyle name="Normal 65 2" xfId="6699" xr:uid="{2A24393C-3A08-4CD7-B119-5BCF6FF930C3}"/>
    <cellStyle name="Normal 65 2 2" xfId="12411" xr:uid="{81D92D58-2F2B-4CC8-9614-BC55B6336455}"/>
    <cellStyle name="Normal 65 2 2 2" xfId="41089" xr:uid="{2E5B3744-40E4-49FB-9BFD-2311A67D7E57}"/>
    <cellStyle name="Normal 65 2 3" xfId="21264" xr:uid="{641EB44F-68F6-4E63-88F1-5571EF638D52}"/>
    <cellStyle name="Normal 65 2 3 2" xfId="49941" xr:uid="{38F641E6-E852-4DBC-B086-3733E7FDBA86}"/>
    <cellStyle name="Normal 65 2 4" xfId="35384" xr:uid="{E66B632D-7AF4-4940-AF3D-BF891E70A24A}"/>
    <cellStyle name="Normal 65 3" xfId="8116" xr:uid="{34229E43-B030-4E54-8DBD-744D1545A6EB}"/>
    <cellStyle name="Normal 65 3 2" xfId="13828" xr:uid="{E2A27031-BF8C-47C2-BE85-7BF61559B539}"/>
    <cellStyle name="Normal 65 3 2 2" xfId="42506" xr:uid="{5BBCAEA3-7013-4BCD-B4BC-FF11DABFBD71}"/>
    <cellStyle name="Normal 65 3 3" xfId="22681" xr:uid="{1731C3DB-EB8C-4D6F-A38A-11835AEFB74C}"/>
    <cellStyle name="Normal 65 3 3 2" xfId="51358" xr:uid="{16279CD6-1FCB-485A-BB92-DCAE945007A2}"/>
    <cellStyle name="Normal 65 3 4" xfId="36801" xr:uid="{BA82CFC6-505B-444A-8837-EABD2A4EFDCC}"/>
    <cellStyle name="Normal 65 4" xfId="9533" xr:uid="{07EFC39D-E4BB-45B9-AEBC-A89520A1DD44}"/>
    <cellStyle name="Normal 65 4 2" xfId="15245" xr:uid="{9CCFE946-976A-4505-84DC-988B43C2B2FA}"/>
    <cellStyle name="Normal 65 4 2 2" xfId="43923" xr:uid="{549176D2-A01E-45F0-9D60-D55B5228DB39}"/>
    <cellStyle name="Normal 65 4 3" xfId="24098" xr:uid="{23181A2D-C92A-454C-9370-1AB0C0EAB1FF}"/>
    <cellStyle name="Normal 65 4 3 2" xfId="52775" xr:uid="{4999FB9E-6675-4D1B-A970-9BB1F5245BF7}"/>
    <cellStyle name="Normal 65 4 4" xfId="38218" xr:uid="{A88E42DE-874F-4C36-8B37-E5C6FAB5199F}"/>
    <cellStyle name="Normal 65 5" xfId="16760" xr:uid="{680E14C2-781C-48CA-9C70-0918B19322BF}"/>
    <cellStyle name="Normal 65 5 2" xfId="25613" xr:uid="{F7B57219-7EF1-4DBC-B3DF-414B6822C4B7}"/>
    <cellStyle name="Normal 65 5 2 2" xfId="54290" xr:uid="{CE689CC8-9015-4B83-8822-10A9E9BC242C}"/>
    <cellStyle name="Normal 65 5 3" xfId="45438" xr:uid="{3B997B64-3545-4410-A045-69DAB70B2693}"/>
    <cellStyle name="Normal 65 6" xfId="18319" xr:uid="{CEE8B0F7-214B-4619-B4E0-6A66D9759977}"/>
    <cellStyle name="Normal 65 6 2" xfId="27172" xr:uid="{D1350397-FFF9-4A87-89DD-674707FA3AA8}"/>
    <cellStyle name="Normal 65 6 2 2" xfId="55849" xr:uid="{497DABC0-0430-48E3-80B2-3FF89339C85C}"/>
    <cellStyle name="Normal 65 6 3" xfId="46997" xr:uid="{FD84971C-C565-4CEA-8769-C5306767E124}"/>
    <cellStyle name="Normal 65 7" xfId="11060" xr:uid="{F6191DA8-8467-40A8-A22E-37683DFA4749}"/>
    <cellStyle name="Normal 65 7 2" xfId="28765" xr:uid="{D12AB6A1-8659-432E-A286-840202057F46}"/>
    <cellStyle name="Normal 65 7 2 2" xfId="57442" xr:uid="{313A4D37-04FC-465A-950D-3362B5896DBA}"/>
    <cellStyle name="Normal 65 7 3" xfId="39738" xr:uid="{751BE8B6-EAB4-4F23-9C52-E2A1621C6917}"/>
    <cellStyle name="Normal 65 8" xfId="19913" xr:uid="{FFCEF53E-FBD4-40C8-8E35-638497BD0153}"/>
    <cellStyle name="Normal 65 8 2" xfId="48590" xr:uid="{19200A46-C635-4F5E-95AC-CE19D25DE348}"/>
    <cellStyle name="Normal 65 9" xfId="34033" xr:uid="{2E55FDA4-5AD9-4DDF-8CBD-96D6CF4BC7ED}"/>
    <cellStyle name="Normal 66" xfId="6721" xr:uid="{DE795BD8-5DE3-4CDA-86A4-B11AA6FA82CD}"/>
    <cellStyle name="Normal 66 2" xfId="8138" xr:uid="{64342764-8A6E-43C3-9081-8C615B85E187}"/>
    <cellStyle name="Normal 66 2 2" xfId="13850" xr:uid="{9F201877-D99C-43C9-B9B0-4FB241A6799F}"/>
    <cellStyle name="Normal 66 2 2 2" xfId="42528" xr:uid="{BAA16819-DD8F-4FAB-A036-F3C8E10BDF93}"/>
    <cellStyle name="Normal 66 2 3" xfId="22703" xr:uid="{04B13966-2E91-4D53-9DAB-9243DBBEA32A}"/>
    <cellStyle name="Normal 66 2 3 2" xfId="51380" xr:uid="{F473B975-CBB4-4379-AC99-E57468CB5ADE}"/>
    <cellStyle name="Normal 66 2 4" xfId="36823" xr:uid="{ACD8AC28-3229-40DC-BD44-EF6BF564D292}"/>
    <cellStyle name="Normal 66 3" xfId="9555" xr:uid="{B70DE959-9613-4D13-84A6-5C92A2D9843F}"/>
    <cellStyle name="Normal 66 3 2" xfId="15267" xr:uid="{C73357B1-3CD7-42B1-A337-626927255DE2}"/>
    <cellStyle name="Normal 66 3 2 2" xfId="43945" xr:uid="{F51D6C56-4798-405F-99E8-0D694D65A896}"/>
    <cellStyle name="Normal 66 3 3" xfId="24120" xr:uid="{5AB60899-89BC-41A3-8CFE-E5CDF1455D61}"/>
    <cellStyle name="Normal 66 3 3 2" xfId="52797" xr:uid="{AA2B99DD-F21E-4A64-A966-C8543CFF52AB}"/>
    <cellStyle name="Normal 66 3 4" xfId="38240" xr:uid="{8E9858B6-2EA7-4EC2-968D-CA7412995DB3}"/>
    <cellStyle name="Normal 66 4" xfId="16782" xr:uid="{E5AFE1B2-54D2-4470-9D06-B47CC8BFFB82}"/>
    <cellStyle name="Normal 66 4 2" xfId="25635" xr:uid="{5690A239-3FA2-453D-8A98-17477CE91461}"/>
    <cellStyle name="Normal 66 4 2 2" xfId="54312" xr:uid="{74C8A8D8-38DE-47E2-9BC7-BB9138F2CD2A}"/>
    <cellStyle name="Normal 66 4 3" xfId="45460" xr:uid="{C9EE5064-55C7-4842-BF0C-D82641E229C8}"/>
    <cellStyle name="Normal 66 5" xfId="18341" xr:uid="{D2D4E80C-A934-44AB-AB51-EFDF2FED0B8C}"/>
    <cellStyle name="Normal 66 5 2" xfId="27194" xr:uid="{67F52694-B97F-4591-A7EF-A071C60905BD}"/>
    <cellStyle name="Normal 66 5 2 2" xfId="55871" xr:uid="{B0593BD0-FD24-441D-A73A-84A9239AB77A}"/>
    <cellStyle name="Normal 66 5 3" xfId="47019" xr:uid="{187B8DC2-CC0D-4066-9BAB-ABEA4A3A0DB9}"/>
    <cellStyle name="Normal 66 6" xfId="12433" xr:uid="{727B070D-ED24-4E07-A1E2-52EC83053CBB}"/>
    <cellStyle name="Normal 66 6 2" xfId="28787" xr:uid="{92ADABB9-A98F-4B21-9F84-9ECE4ACE6416}"/>
    <cellStyle name="Normal 66 6 2 2" xfId="57464" xr:uid="{4C94EBB2-FB5A-419D-860D-B104BD8A0F90}"/>
    <cellStyle name="Normal 66 6 3" xfId="41111" xr:uid="{2346F0A6-3965-4D0C-A5BA-0D8E1A5F2988}"/>
    <cellStyle name="Normal 66 7" xfId="21286" xr:uid="{1E57C878-FC3F-4D31-9F99-92FBAA28DF1F}"/>
    <cellStyle name="Normal 66 7 2" xfId="49963" xr:uid="{77E42631-38CD-4805-A6FB-8B81B9FFA21A}"/>
    <cellStyle name="Normal 66 8" xfId="35406" xr:uid="{20A8F5F3-3175-4F82-BD88-07BD1FBDCDA8}"/>
    <cellStyle name="Normal 67" xfId="6743" xr:uid="{6599C8D8-9CB2-45A0-9096-6D74EC534A08}"/>
    <cellStyle name="Normal 67 2" xfId="8160" xr:uid="{F4263BB9-BFBF-45DA-AE4D-333D396803B4}"/>
    <cellStyle name="Normal 67 2 2" xfId="13872" xr:uid="{BCA6BB6D-8F7F-48F9-8993-FE2884F23F42}"/>
    <cellStyle name="Normal 67 2 2 2" xfId="42550" xr:uid="{2107A298-EF26-4343-9EA7-C3A992F25D98}"/>
    <cellStyle name="Normal 67 2 3" xfId="22725" xr:uid="{3CD022C7-849D-45BB-9293-4C562B036D5E}"/>
    <cellStyle name="Normal 67 2 3 2" xfId="51402" xr:uid="{C2870A7E-B493-4CCA-8059-FA08BF0CD614}"/>
    <cellStyle name="Normal 67 2 4" xfId="36845" xr:uid="{3350B33E-6E65-4730-A448-4CB2E97BA9FE}"/>
    <cellStyle name="Normal 67 3" xfId="9577" xr:uid="{4CD2EFF8-CAAD-45B6-AA82-4661189E4F5D}"/>
    <cellStyle name="Normal 67 3 2" xfId="15289" xr:uid="{40E6FAEC-608E-400F-9077-0A7228E65EE6}"/>
    <cellStyle name="Normal 67 3 2 2" xfId="43967" xr:uid="{744696FD-8040-46C4-AD26-A476F72675C8}"/>
    <cellStyle name="Normal 67 3 3" xfId="24142" xr:uid="{58CB5540-E55A-4764-A9B7-7B44D744A00B}"/>
    <cellStyle name="Normal 67 3 3 2" xfId="52819" xr:uid="{8A25153E-79C1-436F-AA13-A7DE0710FFD7}"/>
    <cellStyle name="Normal 67 3 4" xfId="38262" xr:uid="{33FA4413-63CB-49F9-B512-9E3186274B34}"/>
    <cellStyle name="Normal 67 4" xfId="16804" xr:uid="{B8520EB4-47CB-4F0A-AE06-BB6C88B2595E}"/>
    <cellStyle name="Normal 67 4 2" xfId="25657" xr:uid="{5634841D-D70C-44AE-AAB1-ED6C2137DBD6}"/>
    <cellStyle name="Normal 67 4 2 2" xfId="54334" xr:uid="{00FD9D0C-216D-4957-9EC9-8F5DF604D59B}"/>
    <cellStyle name="Normal 67 4 3" xfId="45482" xr:uid="{1698C3C7-96C1-4F31-8762-67D9C05648A6}"/>
    <cellStyle name="Normal 67 5" xfId="18363" xr:uid="{1602EA05-586F-44C6-949B-9F0A7FDCB6A5}"/>
    <cellStyle name="Normal 67 5 2" xfId="27216" xr:uid="{57C899FE-CA95-4DFF-8DCB-7AA1A36CF39B}"/>
    <cellStyle name="Normal 67 5 2 2" xfId="55893" xr:uid="{6BF38F6B-A365-41C5-9CE3-5A71D1F7A1A2}"/>
    <cellStyle name="Normal 67 5 3" xfId="47041" xr:uid="{6414BD90-5F8D-4030-AA26-6095F98B7FF5}"/>
    <cellStyle name="Normal 67 6" xfId="12455" xr:uid="{12FC502C-3BDB-4426-914C-CAE79BF7DEA9}"/>
    <cellStyle name="Normal 67 6 2" xfId="28809" xr:uid="{4F2F4004-2848-4536-B8ED-15E49F32F13B}"/>
    <cellStyle name="Normal 67 6 2 2" xfId="57486" xr:uid="{48562483-AC64-4950-9011-86597629C5E4}"/>
    <cellStyle name="Normal 67 6 3" xfId="41133" xr:uid="{2773812C-B603-4C99-A93A-1D60C02B48DA}"/>
    <cellStyle name="Normal 67 7" xfId="21308" xr:uid="{4BD5D423-4C21-457B-AC59-4E9539C14A8C}"/>
    <cellStyle name="Normal 67 7 2" xfId="49985" xr:uid="{C21E09AE-1D03-432C-9D28-82B7F7AE99DF}"/>
    <cellStyle name="Normal 67 8" xfId="35428" xr:uid="{600AFF9C-E261-4230-9D20-8883B179924C}"/>
    <cellStyle name="Normal 68" xfId="6765" xr:uid="{63EA278D-8941-4378-B3DC-69FC5E385D66}"/>
    <cellStyle name="Normal 68 2" xfId="8182" xr:uid="{A390A854-73C1-4AE9-9B92-4FFA9986CD50}"/>
    <cellStyle name="Normal 68 2 2" xfId="13894" xr:uid="{721D82AB-79DD-44BA-BD9E-2A89C9AC932E}"/>
    <cellStyle name="Normal 68 2 2 2" xfId="42572" xr:uid="{CFBC7BA7-3A16-4D45-8346-8F86E2A5628A}"/>
    <cellStyle name="Normal 68 2 3" xfId="22747" xr:uid="{47893F02-649F-445F-9C07-FC298AAF7F63}"/>
    <cellStyle name="Normal 68 2 3 2" xfId="51424" xr:uid="{BC47FCEB-11D9-4E2C-910E-1DED88272960}"/>
    <cellStyle name="Normal 68 2 4" xfId="36867" xr:uid="{154291E9-5AC7-405A-AD06-5AE7A33FB07A}"/>
    <cellStyle name="Normal 68 3" xfId="9599" xr:uid="{10AE74AB-108B-407D-965A-28EBD336ABF9}"/>
    <cellStyle name="Normal 68 3 2" xfId="15311" xr:uid="{6F89BDF6-6AAA-470E-B736-DA0D79C5E1EA}"/>
    <cellStyle name="Normal 68 3 2 2" xfId="43989" xr:uid="{CE9CF5B2-A07E-466A-9267-660ACB31686B}"/>
    <cellStyle name="Normal 68 3 3" xfId="24164" xr:uid="{5FFCDB77-4F18-4444-A83D-16F615CC86A4}"/>
    <cellStyle name="Normal 68 3 3 2" xfId="52841" xr:uid="{030065CC-15FD-4080-9074-B1A8E54EAD8A}"/>
    <cellStyle name="Normal 68 3 4" xfId="38284" xr:uid="{D5D1A1BD-F3B0-413F-9852-6D5F869E6384}"/>
    <cellStyle name="Normal 68 4" xfId="16826" xr:uid="{D69E5FD2-3DAD-4678-9175-C80DD3E1D34A}"/>
    <cellStyle name="Normal 68 4 2" xfId="25679" xr:uid="{728009DC-1127-41CE-876C-80FBE00B0A6B}"/>
    <cellStyle name="Normal 68 4 2 2" xfId="54356" xr:uid="{9E00C5A1-18D4-4DBF-98A5-BB75DBE35DE0}"/>
    <cellStyle name="Normal 68 4 3" xfId="45504" xr:uid="{0EA9BF80-58AB-4762-AB37-0336B3ECFFFF}"/>
    <cellStyle name="Normal 68 5" xfId="18385" xr:uid="{50EF6B2C-FB59-4F49-8C5C-1A3D67DA78B4}"/>
    <cellStyle name="Normal 68 5 2" xfId="27238" xr:uid="{201BA356-83D2-4320-AD58-F7A07D9776C9}"/>
    <cellStyle name="Normal 68 5 2 2" xfId="55915" xr:uid="{A25346AF-F420-40A8-A885-74C710D44FE1}"/>
    <cellStyle name="Normal 68 5 3" xfId="47063" xr:uid="{6CF7F950-611F-4B2A-A837-F5A84ACB3AB3}"/>
    <cellStyle name="Normal 68 6" xfId="12477" xr:uid="{01EA7FFD-72D3-4400-81EB-C0C1048D2FC0}"/>
    <cellStyle name="Normal 68 6 2" xfId="28831" xr:uid="{A6DF6857-774C-4C51-AFA8-ECB433C31420}"/>
    <cellStyle name="Normal 68 6 2 2" xfId="57508" xr:uid="{ED43105D-28C4-479D-9A6D-279B82EBF0A0}"/>
    <cellStyle name="Normal 68 6 3" xfId="41155" xr:uid="{5F442A07-828D-48FB-80A8-047693515D42}"/>
    <cellStyle name="Normal 68 7" xfId="21330" xr:uid="{5F7366D8-BE99-4270-A064-7856164B358B}"/>
    <cellStyle name="Normal 68 7 2" xfId="50007" xr:uid="{CDFD4B80-9DDF-4D73-9661-D96F9E005708}"/>
    <cellStyle name="Normal 68 8" xfId="35450" xr:uid="{8E6CA52C-4978-438C-B988-CB7DB081849C}"/>
    <cellStyle name="Normal 69" xfId="9621" xr:uid="{6194F1E7-93DA-4E75-B8D1-3D68CCC2BB2F}"/>
    <cellStyle name="Normal 69 2" xfId="16848" xr:uid="{9E696CC2-6B21-4AF6-8977-2FEF4390DF73}"/>
    <cellStyle name="Normal 69 2 2" xfId="25701" xr:uid="{079687F8-3CE8-4CA7-B126-876B1F95520C}"/>
    <cellStyle name="Normal 69 2 2 2" xfId="54378" xr:uid="{8B1DF8E7-B466-47E1-B954-F558D29B4F85}"/>
    <cellStyle name="Normal 69 2 3" xfId="45526" xr:uid="{0840FFD5-AE88-42AF-BCEE-99B29A6F97AF}"/>
    <cellStyle name="Normal 69 3" xfId="18407" xr:uid="{10BF2595-7F2D-4AAE-B4AE-3C9472164A61}"/>
    <cellStyle name="Normal 69 3 2" xfId="27260" xr:uid="{7C117787-8CD5-4F6A-B0B2-82984F5A2D85}"/>
    <cellStyle name="Normal 69 3 2 2" xfId="55937" xr:uid="{A709D1E9-5D67-467E-8CED-BF6D9216AD8E}"/>
    <cellStyle name="Normal 69 3 3" xfId="47085" xr:uid="{93D40F71-7141-48E8-B596-EAD41FC17D3F}"/>
    <cellStyle name="Normal 69 4" xfId="15333" xr:uid="{9C43E5B6-0846-48AE-A676-B37819F1E9F1}"/>
    <cellStyle name="Normal 69 4 2" xfId="28853" xr:uid="{A122CFA5-5E2E-48F1-8E48-8B0C4F5E0403}"/>
    <cellStyle name="Normal 69 4 2 2" xfId="57530" xr:uid="{A25645F6-646C-4891-BCF7-3A163604D617}"/>
    <cellStyle name="Normal 69 4 3" xfId="44011" xr:uid="{FD23F850-BCEF-4192-9350-E1F4BC09EC23}"/>
    <cellStyle name="Normal 69 5" xfId="24186" xr:uid="{7732761F-6947-4924-B9B3-AD81B7DBA184}"/>
    <cellStyle name="Normal 69 5 2" xfId="52863" xr:uid="{AED82334-557A-401F-BC73-C7452731F7D7}"/>
    <cellStyle name="Normal 69 6" xfId="38306" xr:uid="{4120F54D-77DF-41BF-BBCB-3C85BEA12EA1}"/>
    <cellStyle name="Normal 7" xfId="57" xr:uid="{8F88C2ED-DB90-40EA-B3DF-A9CD7278A6B1}"/>
    <cellStyle name="Normal 7 10" xfId="2234" xr:uid="{74BD33A0-7FC0-405A-963D-9B5D22DCA404}"/>
    <cellStyle name="Normal 7 10 2" xfId="30974" xr:uid="{A024C4CF-6993-4F79-A992-D675426F9EC0}"/>
    <cellStyle name="Normal 7 11" xfId="2125" xr:uid="{5CB293AB-2053-457A-925F-CC0F195250BC}"/>
    <cellStyle name="Normal 7 11 2" xfId="30902" xr:uid="{3B55654A-DFAC-40BE-8410-95AF0389AC20}"/>
    <cellStyle name="Normal 7 12" xfId="4072" xr:uid="{B8E544BA-51D5-437B-9F0C-73F62AFD6486}"/>
    <cellStyle name="Normal 7 12 2" xfId="32757" xr:uid="{8A99B7C1-A042-4442-A5F6-52CBA0DB23A1}"/>
    <cellStyle name="Normal 7 13" xfId="9728" xr:uid="{6E212FDB-6915-497C-8236-A707C31F1B80}"/>
    <cellStyle name="Normal 7 14" xfId="9784" xr:uid="{BA1B13C6-83B2-466F-A072-0D17B334280B}"/>
    <cellStyle name="Normal 7 14 2" xfId="38462" xr:uid="{A0BD6B94-8C3F-48A9-AD63-C778B40DFC6E}"/>
    <cellStyle name="Normal 7 15" xfId="18637" xr:uid="{FCB75038-7D6B-4727-BE58-3A8D3779A07E}"/>
    <cellStyle name="Normal 7 15 2" xfId="47314" xr:uid="{7BA06C21-C6E0-4638-A792-B9CC8C827504}"/>
    <cellStyle name="Normal 7 16" xfId="29132" xr:uid="{3728098D-7543-4B49-B89A-CAEC7B4E011A}"/>
    <cellStyle name="Normal 7 17" xfId="267" xr:uid="{8B3D6FA5-D363-4D5E-890E-AA7BF368D9A5}"/>
    <cellStyle name="Normal 7 18" xfId="57871" xr:uid="{42DF0EE8-B0D0-4FCD-8826-CC5089C55254}"/>
    <cellStyle name="Normal 7 2" xfId="342" xr:uid="{3082EB2D-572F-44C4-8E65-94F1EF4DF4FA}"/>
    <cellStyle name="Normal 7 2 2" xfId="2309" xr:uid="{B535CD20-2C45-46B6-9FD3-51DCFF9E8083}"/>
    <cellStyle name="Normal 7 2 2 2" xfId="31049" xr:uid="{6798F7B8-5AC4-4059-A20E-E1BECEC726D3}"/>
    <cellStyle name="Normal 7 2 3" xfId="5423" xr:uid="{BE862C0E-E404-44E5-B411-4DD672237663}"/>
    <cellStyle name="Normal 7 2 3 2" xfId="34108" xr:uid="{43400EC3-265A-4805-AF55-C7833358F931}"/>
    <cellStyle name="Normal 7 2 4" xfId="11135" xr:uid="{FBCD0DB7-8FDD-4D94-8982-1E8245C0B4C3}"/>
    <cellStyle name="Normal 7 2 4 2" xfId="39813" xr:uid="{6EFACF7F-737D-498B-9928-13E6A9F85BCF}"/>
    <cellStyle name="Normal 7 2 5" xfId="19988" xr:uid="{4F77B949-6808-4B36-A214-5FDB84FD21D8}"/>
    <cellStyle name="Normal 7 2 5 2" xfId="48665" xr:uid="{48BC0EAB-E8F3-4C5F-9F58-9D4D9795A9E0}"/>
    <cellStyle name="Normal 7 2 6" xfId="29256" xr:uid="{17FECB7A-D1C6-40E6-8DB6-A08D0AA3EAD7}"/>
    <cellStyle name="Normal 7 3" xfId="451" xr:uid="{E6D20DD8-EC5B-4374-94F9-DDC933A4E05F}"/>
    <cellStyle name="Normal 7 3 2" xfId="2405" xr:uid="{6B231DBE-7C65-43FE-B4E2-72DA3720846C}"/>
    <cellStyle name="Normal 7 3 2 2" xfId="31145" xr:uid="{C668E240-ECD5-443C-B741-7F5D5BCA1D4D}"/>
    <cellStyle name="Normal 7 3 3" xfId="6840" xr:uid="{71ACCD4B-DDCC-4CE1-AFF3-2173C2472A54}"/>
    <cellStyle name="Normal 7 3 3 2" xfId="35525" xr:uid="{77A36848-C8EC-4DE3-9BD8-7ABE5AE35686}"/>
    <cellStyle name="Normal 7 3 4" xfId="12552" xr:uid="{91070873-0A82-4D59-9CDB-EC7DBD97D463}"/>
    <cellStyle name="Normal 7 3 4 2" xfId="41230" xr:uid="{8F4BEE45-669F-4D7E-858D-E044204A6D42}"/>
    <cellStyle name="Normal 7 3 5" xfId="21405" xr:uid="{988361AB-A3BF-430B-A996-85E4C349853D}"/>
    <cellStyle name="Normal 7 3 5 2" xfId="50082" xr:uid="{6BD1FBD3-5796-4733-BB43-6C9C8A0493AE}"/>
    <cellStyle name="Normal 7 3 6" xfId="29352" xr:uid="{A8969883-2368-43DB-BCB5-79C359D439F7}"/>
    <cellStyle name="Normal 7 4" xfId="570" xr:uid="{637ED155-BFD7-4179-B408-E4FFE72E0B43}"/>
    <cellStyle name="Normal 7 4 2" xfId="2524" xr:uid="{06BCAA49-3E50-49DB-A8A9-6F60DC7D68E7}"/>
    <cellStyle name="Normal 7 4 2 2" xfId="31264" xr:uid="{E542EAFF-D2A0-479C-B003-0E587D69A92A}"/>
    <cellStyle name="Normal 7 4 3" xfId="8257" xr:uid="{933EF6A0-979B-41EF-A9B4-A965039F85AC}"/>
    <cellStyle name="Normal 7 4 3 2" xfId="36942" xr:uid="{E58E43DF-71C4-4D06-84E8-8B2E0621AAB7}"/>
    <cellStyle name="Normal 7 4 4" xfId="13969" xr:uid="{8DB46FA8-C489-4896-8D5C-C309265949D3}"/>
    <cellStyle name="Normal 7 4 4 2" xfId="42647" xr:uid="{E64B65B2-64DA-4BB7-BD0E-6082F47DE0CB}"/>
    <cellStyle name="Normal 7 4 5" xfId="22822" xr:uid="{110D21F5-48E0-4C7E-AD6F-56CA2349576C}"/>
    <cellStyle name="Normal 7 4 5 2" xfId="51499" xr:uid="{C74913C2-9CE1-4E2D-848A-BF6ACDE2FC59}"/>
    <cellStyle name="Normal 7 4 6" xfId="29471" xr:uid="{5C99A49E-F4CD-45D4-B7D5-5C87CAFEFC72}"/>
    <cellStyle name="Normal 7 5" xfId="711" xr:uid="{DE99F6C9-DD7F-41E0-A450-024B97023D16}"/>
    <cellStyle name="Normal 7 5 2" xfId="2665" xr:uid="{B0B95A15-020B-4AE7-A576-90D0A054D4B1}"/>
    <cellStyle name="Normal 7 5 2 2" xfId="31405" xr:uid="{304B940A-403B-414C-A96C-E829CDA4EBC4}"/>
    <cellStyle name="Normal 7 5 3" xfId="15484" xr:uid="{3B1BA682-CCDA-46B0-B696-93C2384E48BB}"/>
    <cellStyle name="Normal 7 5 3 2" xfId="44162" xr:uid="{73916EC0-9224-4769-AFBE-02E67F26DBE3}"/>
    <cellStyle name="Normal 7 5 4" xfId="24337" xr:uid="{1827D75E-B54D-4A88-BD95-B0AD81587BCE}"/>
    <cellStyle name="Normal 7 5 4 2" xfId="53014" xr:uid="{F22A1603-2C1F-42AF-9D80-4F1895DAC8CD}"/>
    <cellStyle name="Normal 7 5 5" xfId="29612" xr:uid="{83B74A4D-E150-44F9-82E5-188A96FA9C32}"/>
    <cellStyle name="Normal 7 6" xfId="984" xr:uid="{6EAE8CA5-4E42-4E73-9A8B-39A57C09A24E}"/>
    <cellStyle name="Normal 7 6 2" xfId="2938" xr:uid="{7F29B797-C9F3-4F50-AB2E-5BF7A0B93705}"/>
    <cellStyle name="Normal 7 6 2 2" xfId="31678" xr:uid="{84C901CB-53EC-4844-9264-EC4C6305D2AB}"/>
    <cellStyle name="Normal 7 6 3" xfId="17043" xr:uid="{83701DBC-0F35-4CCB-9CEE-FF5EEE820189}"/>
    <cellStyle name="Normal 7 6 3 2" xfId="45721" xr:uid="{0B0398F5-5EC6-47B5-B138-E7710D832BCE}"/>
    <cellStyle name="Normal 7 6 4" xfId="25896" xr:uid="{62D3D4A9-5DEA-4432-8BBE-D5C28B66BE84}"/>
    <cellStyle name="Normal 7 6 4 2" xfId="54573" xr:uid="{40EBF67E-51A8-4AFA-AC57-197C2ED734CB}"/>
    <cellStyle name="Normal 7 6 5" xfId="29885" xr:uid="{39371D49-3972-494C-A39F-BDFA29E9D044}"/>
    <cellStyle name="Normal 7 7" xfId="1279" xr:uid="{EC657711-D891-456E-918B-6C8EC07C5777}"/>
    <cellStyle name="Normal 7 7 2" xfId="3233" xr:uid="{427D76EA-727F-455B-9CDB-342F36007289}"/>
    <cellStyle name="Normal 7 7 2 2" xfId="31973" xr:uid="{B2D02C4D-7078-4780-83A3-805A1CB30BFD}"/>
    <cellStyle name="Normal 7 7 3" xfId="27489" xr:uid="{16B310CD-17E0-45DA-B7B2-6A4318EDCD19}"/>
    <cellStyle name="Normal 7 7 3 2" xfId="56166" xr:uid="{8C91B5E1-D671-407A-B83D-80FD508F2826}"/>
    <cellStyle name="Normal 7 7 4" xfId="30180" xr:uid="{9C5E446F-6C44-4074-9CCE-079DA37F94E1}"/>
    <cellStyle name="Normal 7 8" xfId="1618" xr:uid="{56F9A37A-149D-4A85-BD48-0A137B5E5AC4}"/>
    <cellStyle name="Normal 7 8 2" xfId="3572" xr:uid="{57CAFFBE-501E-40A4-A9FA-519C7DB57527}"/>
    <cellStyle name="Normal 7 8 2 2" xfId="32312" xr:uid="{7A16B255-510F-4C34-9349-85547883AEEC}"/>
    <cellStyle name="Normal 7 8 3" xfId="30519" xr:uid="{09F92C26-7F20-47FC-ABF7-0300DEBABFFE}"/>
    <cellStyle name="Normal 7 9" xfId="2036" xr:uid="{B0A9A814-B91F-45FF-B6BB-66383DFE9184}"/>
    <cellStyle name="Normal 7 9 2" xfId="3950" xr:uid="{BD391B6F-B1A1-479E-9B97-19A4620F71E0}"/>
    <cellStyle name="Normal 7 9 2 2" xfId="32680" xr:uid="{8082E99E-BD48-46DD-85F6-0BAFCE2A85B0}"/>
    <cellStyle name="Normal 7 9 3" xfId="30887" xr:uid="{A3102FB0-C9A3-46BC-A310-02AB4DA9436E}"/>
    <cellStyle name="Normal 70" xfId="9643" xr:uid="{C5400640-CAA3-4761-8A76-4F68BD250E9F}"/>
    <cellStyle name="Normal 70 2" xfId="16870" xr:uid="{C78FA595-BBB0-4701-9055-4D55EC6972C9}"/>
    <cellStyle name="Normal 70 2 2" xfId="25723" xr:uid="{0C7D1FA1-475C-4AE5-BD67-BA6F90B47924}"/>
    <cellStyle name="Normal 70 2 2 2" xfId="54400" xr:uid="{3ADF948E-D35F-446E-8F25-8CB7823D06D9}"/>
    <cellStyle name="Normal 70 2 3" xfId="45548" xr:uid="{1A36AA74-ACFE-4FFF-BDC8-B91B93FDD1A7}"/>
    <cellStyle name="Normal 70 3" xfId="18429" xr:uid="{E53FE2BA-2B26-4B70-950D-B551653654F6}"/>
    <cellStyle name="Normal 70 3 2" xfId="27282" xr:uid="{0D8F9895-7DF7-44F2-AD44-F4C9CC20DFBC}"/>
    <cellStyle name="Normal 70 3 2 2" xfId="55959" xr:uid="{30647C6C-A9FE-43CB-AFC3-D0B8F11A97F6}"/>
    <cellStyle name="Normal 70 3 3" xfId="47107" xr:uid="{B051B454-4986-42F0-B15F-41F1E0F93BB5}"/>
    <cellStyle name="Normal 70 4" xfId="15355" xr:uid="{CCE58A7F-3319-4C05-AEA6-3F85251D9723}"/>
    <cellStyle name="Normal 70 4 2" xfId="28875" xr:uid="{DC1F0F7F-686C-4456-AE74-362D442D220B}"/>
    <cellStyle name="Normal 70 4 2 2" xfId="57552" xr:uid="{7174A259-8C95-444D-A2E4-4F01D9500E27}"/>
    <cellStyle name="Normal 70 4 3" xfId="44033" xr:uid="{4D735DFE-C93A-4E07-99D2-B02AE5A2F5D9}"/>
    <cellStyle name="Normal 70 5" xfId="24208" xr:uid="{561A43FA-CC98-4E78-8E2D-B9661DFB1A57}"/>
    <cellStyle name="Normal 70 5 2" xfId="52885" xr:uid="{FBBE190F-4890-44A9-A6FF-9A203DBA7C61}"/>
    <cellStyle name="Normal 70 6" xfId="38328" xr:uid="{9C9720C1-3682-422B-8F2E-37C25F0276C4}"/>
    <cellStyle name="Normal 71" xfId="9665" xr:uid="{1CB15BC5-6832-4781-98E2-58702D632ACC}"/>
    <cellStyle name="Normal 71 2" xfId="16892" xr:uid="{B2237762-BA32-46FA-934B-B0E33F293326}"/>
    <cellStyle name="Normal 71 2 2" xfId="25745" xr:uid="{C55E52D6-9236-473A-BF5C-C8AB487D897D}"/>
    <cellStyle name="Normal 71 2 2 2" xfId="54422" xr:uid="{E7741DFE-754C-406D-AE94-10F21DB3472B}"/>
    <cellStyle name="Normal 71 2 3" xfId="45570" xr:uid="{B85F4CC4-D07B-41AF-8896-76176D8BB269}"/>
    <cellStyle name="Normal 71 3" xfId="18451" xr:uid="{0F3F5522-B4D1-4287-8CA4-BCB5A21F647B}"/>
    <cellStyle name="Normal 71 3 2" xfId="27304" xr:uid="{5D839B25-865C-42F5-90C7-74D7BB48736E}"/>
    <cellStyle name="Normal 71 3 2 2" xfId="55981" xr:uid="{9912CCD7-78D0-44C5-AA59-34671655DE53}"/>
    <cellStyle name="Normal 71 3 3" xfId="47129" xr:uid="{A9CE6395-549A-4F45-9B9B-84E61CCD750A}"/>
    <cellStyle name="Normal 71 4" xfId="15377" xr:uid="{AA4693B0-A36A-4555-A653-8796D569B060}"/>
    <cellStyle name="Normal 71 4 2" xfId="28897" xr:uid="{03AD399F-A141-4BA0-BA38-19050DFABE6B}"/>
    <cellStyle name="Normal 71 4 2 2" xfId="57574" xr:uid="{71212209-6C6D-4DCB-BC1E-9634CF8714A7}"/>
    <cellStyle name="Normal 71 4 3" xfId="44055" xr:uid="{323CB44F-9DD6-4BDE-97C0-374C1BFB26A9}"/>
    <cellStyle name="Normal 71 5" xfId="24230" xr:uid="{2A608C73-2E00-4166-B175-74AAAFE1875D}"/>
    <cellStyle name="Normal 71 5 2" xfId="52907" xr:uid="{1525174E-6F7B-4831-87DE-5FD44AB4074E}"/>
    <cellStyle name="Normal 71 6" xfId="38350" xr:uid="{B6F300BE-97F2-483F-ABCA-54CF4119BEF2}"/>
    <cellStyle name="Normal 72" xfId="9687" xr:uid="{849C7E57-AC78-4AE1-854F-6C6A46E13336}"/>
    <cellStyle name="Normal 72 2" xfId="16914" xr:uid="{AA5059D8-752D-4090-81DE-0D5F1926CF05}"/>
    <cellStyle name="Normal 72 2 2" xfId="25767" xr:uid="{0DF6D960-A95C-420B-BA43-FEFE4AB59A17}"/>
    <cellStyle name="Normal 72 2 2 2" xfId="54444" xr:uid="{44BA4C75-3C0E-421B-951E-54A7A2A4CFED}"/>
    <cellStyle name="Normal 72 2 3" xfId="45592" xr:uid="{FBCD370E-FD0E-4B7E-9089-8DB2B1FF5090}"/>
    <cellStyle name="Normal 72 3" xfId="18473" xr:uid="{41E4230D-7A5D-4C8E-9A22-4681226DF128}"/>
    <cellStyle name="Normal 72 3 2" xfId="27326" xr:uid="{6061FB5E-3B99-4E78-984A-583D922D360E}"/>
    <cellStyle name="Normal 72 3 2 2" xfId="56003" xr:uid="{5A576731-993A-43B9-AE0C-F199BDC1C301}"/>
    <cellStyle name="Normal 72 3 3" xfId="47151" xr:uid="{12DC4D77-0AAB-4A3D-B3EA-E95DFE6AD8F7}"/>
    <cellStyle name="Normal 72 4" xfId="15399" xr:uid="{E0546DEA-0B8C-4BFA-98EC-B2FA4AF559DF}"/>
    <cellStyle name="Normal 72 4 2" xfId="28919" xr:uid="{D7E1F286-B1C2-425F-8365-45B0FEED979B}"/>
    <cellStyle name="Normal 72 4 2 2" xfId="57596" xr:uid="{590CA4A3-5418-480A-9155-172A137E80E3}"/>
    <cellStyle name="Normal 72 4 3" xfId="44077" xr:uid="{08E4E7FF-B9D7-494C-B446-6F22190DCC1C}"/>
    <cellStyle name="Normal 72 5" xfId="24252" xr:uid="{FD82B205-D91D-4C8A-99E9-7146AE202E5E}"/>
    <cellStyle name="Normal 72 5 2" xfId="52929" xr:uid="{9904D19E-D41F-4F67-B44D-6F24DCBC4926}"/>
    <cellStyle name="Normal 72 6" xfId="38372" xr:uid="{ED150B32-B4AE-4E6A-B28B-E9D60235DD32}"/>
    <cellStyle name="Normal 73" xfId="9709" xr:uid="{7FAF391F-821E-4646-965E-72073D47E743}"/>
    <cellStyle name="Normal 73 2" xfId="16936" xr:uid="{7E26F025-C5FC-449A-A11B-E650CD38E745}"/>
    <cellStyle name="Normal 73 2 2" xfId="25789" xr:uid="{2A52A4F0-0F3C-44BE-A6B0-33B0E312FE67}"/>
    <cellStyle name="Normal 73 2 2 2" xfId="54466" xr:uid="{74B3F78A-2457-48C3-B214-4CF2170D4F3F}"/>
    <cellStyle name="Normal 73 2 3" xfId="45614" xr:uid="{3FFC1DB9-A7C4-44C1-8109-69EFCD7130A3}"/>
    <cellStyle name="Normal 73 3" xfId="18495" xr:uid="{95828026-2669-4050-B1FE-B8C1EAD609CD}"/>
    <cellStyle name="Normal 73 3 2" xfId="27348" xr:uid="{A4E7FEFB-011F-49DE-80ED-26D55AE0618D}"/>
    <cellStyle name="Normal 73 3 2 2" xfId="56025" xr:uid="{6A30820A-85F3-4BF9-B135-963A9438203C}"/>
    <cellStyle name="Normal 73 3 3" xfId="47173" xr:uid="{4438082F-6D29-4BE3-9BC1-B000BE3CAD93}"/>
    <cellStyle name="Normal 73 4" xfId="15421" xr:uid="{D014C6AD-D51E-4C67-BC76-80EB261DE8C6}"/>
    <cellStyle name="Normal 73 4 2" xfId="28941" xr:uid="{FBD476A3-F3B9-4458-BC9C-AAAF0777605E}"/>
    <cellStyle name="Normal 73 4 2 2" xfId="57618" xr:uid="{9B35BD07-C2C5-4F53-A362-1D030E1A023B}"/>
    <cellStyle name="Normal 73 4 3" xfId="44099" xr:uid="{D5F04FA1-AB13-45BF-A0F5-DFBDBD2C4FE7}"/>
    <cellStyle name="Normal 73 5" xfId="24274" xr:uid="{296D8615-2557-402A-8FA0-B75F02508C43}"/>
    <cellStyle name="Normal 73 5 2" xfId="52951" xr:uid="{56F16E9C-A99C-4288-A63F-9B9382109444}"/>
    <cellStyle name="Normal 73 6" xfId="38394" xr:uid="{438A1819-1C98-49AE-8E6E-0DC38972B72D}"/>
    <cellStyle name="Normal 74" xfId="4016" xr:uid="{A96A8926-D871-45B7-8862-93CEAE63EBFA}"/>
    <cellStyle name="Normal 74 2" xfId="18517" xr:uid="{F8574608-5700-4DA1-8DC1-37027DB43476}"/>
    <cellStyle name="Normal 74 2 2" xfId="27370" xr:uid="{93C02992-9508-4539-B034-F987C859E2DF}"/>
    <cellStyle name="Normal 74 2 2 2" xfId="56047" xr:uid="{1D047765-59E8-46BC-B914-D286137363B2}"/>
    <cellStyle name="Normal 74 2 3" xfId="47195" xr:uid="{4EF7BDBA-BB8C-430F-829B-9E08A648ACA2}"/>
    <cellStyle name="Normal 74 3" xfId="16958" xr:uid="{B4AD06E4-83C9-4AC3-9622-1423B1EAC9B9}"/>
    <cellStyle name="Normal 74 3 2" xfId="28963" xr:uid="{2165D05E-ABD2-4730-9D10-7A06EF7BA847}"/>
    <cellStyle name="Normal 74 3 2 2" xfId="57640" xr:uid="{E3775413-61D2-469A-BA41-3D9E708FC6B9}"/>
    <cellStyle name="Normal 74 3 3" xfId="45636" xr:uid="{2A1C1F76-E723-4F1C-841B-E8365DFFF04B}"/>
    <cellStyle name="Normal 74 4" xfId="25811" xr:uid="{BAF1BD70-7D16-4BB5-BB2C-6BFA603C567A}"/>
    <cellStyle name="Normal 74 4 2" xfId="54488" xr:uid="{98CD8620-8C16-4187-9764-A48B252FBFAC}"/>
    <cellStyle name="Normal 74 5" xfId="32703" xr:uid="{E4355741-EFB6-41D5-8FD9-CAB1CDB74322}"/>
    <cellStyle name="Normal 75" xfId="16980" xr:uid="{15BF973A-F2F4-4B53-B12C-E26ED6F6E1DA}"/>
    <cellStyle name="Normal 75 2" xfId="18539" xr:uid="{CE68C9E8-D7CD-4B2B-AF31-574C331E59A1}"/>
    <cellStyle name="Normal 75 2 2" xfId="27392" xr:uid="{9E355225-2C33-4A6D-A72E-7A63E3F7F68A}"/>
    <cellStyle name="Normal 75 2 2 2" xfId="56069" xr:uid="{B2731DB1-442D-4C0C-A8CB-A0AD2440326D}"/>
    <cellStyle name="Normal 75 2 3" xfId="47217" xr:uid="{1C87DC1F-FA8D-4C71-93EA-75F2591E0A8B}"/>
    <cellStyle name="Normal 75 3" xfId="28985" xr:uid="{5389423B-69EE-4768-9F63-F729138A4EA8}"/>
    <cellStyle name="Normal 75 3 2" xfId="57662" xr:uid="{4781CD66-C8EC-41FD-BCBA-7B4C8AACAE23}"/>
    <cellStyle name="Normal 75 4" xfId="25833" xr:uid="{2D7D43DE-B951-4925-BE26-D578EFA71567}"/>
    <cellStyle name="Normal 75 4 2" xfId="54510" xr:uid="{6C52B57D-4635-4A02-AE41-172712173880}"/>
    <cellStyle name="Normal 75 5" xfId="45658" xr:uid="{AEE08249-CE69-405C-854C-605B73D3FF4E}"/>
    <cellStyle name="Normal 76" xfId="18561" xr:uid="{59B30E6B-5672-4A15-84AC-1F05B965B8DA}"/>
    <cellStyle name="Normal 76 2" xfId="29007" xr:uid="{34E47D5B-CFFF-407F-9E8B-C99DF09C02DC}"/>
    <cellStyle name="Normal 76 2 2" xfId="57684" xr:uid="{462DF2A9-483C-43C3-8833-981F275032B1}"/>
    <cellStyle name="Normal 76 3" xfId="27414" xr:uid="{3252DE7B-F0FB-457C-95CA-1EC8BCCA259A}"/>
    <cellStyle name="Normal 76 3 2" xfId="56091" xr:uid="{C18FA946-5F59-481D-BF81-8DADA0FBBE5E}"/>
    <cellStyle name="Normal 76 4" xfId="47239" xr:uid="{5D4A2D7C-6BD2-4AEB-AD27-084F0CAE924C}"/>
    <cellStyle name="Normal 77" xfId="9729" xr:uid="{1564FAC9-7C10-41F6-B45E-452DBF5B183F}"/>
    <cellStyle name="Normal 77 2" xfId="29029" xr:uid="{F3AF214D-F4ED-46C2-B9B3-69CA124315A9}"/>
    <cellStyle name="Normal 77 2 2" xfId="57706" xr:uid="{00C6E0A3-2AD4-4FE9-BEEF-CFBC5A839107}"/>
    <cellStyle name="Normal 77 3" xfId="38408" xr:uid="{162B3B0E-466B-4969-A8A4-2074127D0776}"/>
    <cellStyle name="Normal 78" xfId="29051" xr:uid="{B02D8D6A-9BBB-40FB-A456-F7F16D1DC53F}"/>
    <cellStyle name="Normal 78 2" xfId="57728" xr:uid="{F66F9422-2347-4606-9B4D-287FFBF7522E}"/>
    <cellStyle name="Normal 79" xfId="29061" xr:uid="{F25F75FF-ACE9-4EE5-B03E-142EE70C12B5}"/>
    <cellStyle name="Normal 79 2" xfId="57738" xr:uid="{7808A809-E1AB-4372-83A6-A8A96F8B67C2}"/>
    <cellStyle name="Normal 8" xfId="37" xr:uid="{075E8822-B765-4CF3-B0F8-B1BF872FCF38}"/>
    <cellStyle name="Normal 8 10" xfId="9806" xr:uid="{C7DBD2E6-4342-4D6F-84CC-163DD70BEF96}"/>
    <cellStyle name="Normal 8 10 2" xfId="38484" xr:uid="{91D7895E-992B-45C3-B985-D1D1BFA159CB}"/>
    <cellStyle name="Normal 8 11" xfId="18659" xr:uid="{AA07BE1C-588E-4B46-AAF7-76877B579720}"/>
    <cellStyle name="Normal 8 11 2" xfId="47336" xr:uid="{DD5E63C7-F479-41BA-B2D3-E4AE7011EFBA}"/>
    <cellStyle name="Normal 8 12" xfId="29139" xr:uid="{B9355B36-A781-4BFD-89E0-98FD8B2BD5D0}"/>
    <cellStyle name="Normal 8 13" xfId="364" xr:uid="{DC703A07-1FDC-434C-A847-108D127D656A}"/>
    <cellStyle name="Normal 8 2" xfId="473" xr:uid="{B6CEA978-6F61-4A71-81A2-2C79A5146F88}"/>
    <cellStyle name="Normal 8 2 2" xfId="2427" xr:uid="{B021C217-B38F-40E7-BBEC-6FE9F22F6BCD}"/>
    <cellStyle name="Normal 8 2 2 2" xfId="31167" xr:uid="{CE00FD61-96D9-4FA0-923B-1B4FF089C3BA}"/>
    <cellStyle name="Normal 8 2 3" xfId="5445" xr:uid="{09B1A800-552C-474D-8A1E-A756A0A8B57C}"/>
    <cellStyle name="Normal 8 2 3 2" xfId="34130" xr:uid="{9FA07DE3-4E42-4919-8333-05F1E6440994}"/>
    <cellStyle name="Normal 8 2 4" xfId="11157" xr:uid="{78FE65E4-84F2-4983-B87E-FC0CE6580D19}"/>
    <cellStyle name="Normal 8 2 4 2" xfId="39835" xr:uid="{27C563E0-BE9A-42E1-94E1-FECE3EFC666C}"/>
    <cellStyle name="Normal 8 2 5" xfId="20010" xr:uid="{5D77890B-4CB0-4FA3-8F1A-38C3B5C7A785}"/>
    <cellStyle name="Normal 8 2 5 2" xfId="48687" xr:uid="{7B7C0E1A-ADBB-45ED-A30A-FEF76C52D35F}"/>
    <cellStyle name="Normal 8 2 6" xfId="29374" xr:uid="{6FA52D06-2621-4AA9-B0EA-25FE6653B153}"/>
    <cellStyle name="Normal 8 3" xfId="592" xr:uid="{42D6626E-88F7-477F-9F1C-6BBE69063FA4}"/>
    <cellStyle name="Normal 8 3 2" xfId="2546" xr:uid="{4B00D44C-6484-4809-A590-E50A4FC74E3F}"/>
    <cellStyle name="Normal 8 3 2 2" xfId="31286" xr:uid="{F265625F-565B-4CD4-A672-27BF781CA7BC}"/>
    <cellStyle name="Normal 8 3 3" xfId="6862" xr:uid="{DA5E7DA8-A16A-4E52-A871-842255A268CC}"/>
    <cellStyle name="Normal 8 3 3 2" xfId="35547" xr:uid="{1FCD3C44-4435-4906-830A-AAABA1F112A0}"/>
    <cellStyle name="Normal 8 3 4" xfId="12574" xr:uid="{FE6E9281-78E7-4F7F-B9E0-03022705FB63}"/>
    <cellStyle name="Normal 8 3 4 2" xfId="41252" xr:uid="{EBD46D31-57C0-404A-9D12-EB0F86ADBFFA}"/>
    <cellStyle name="Normal 8 3 5" xfId="21427" xr:uid="{DB0ED151-DDA9-4BF7-92A2-735A687E6A78}"/>
    <cellStyle name="Normal 8 3 5 2" xfId="50104" xr:uid="{BACDC5C6-6390-469B-8784-8886EB26347D}"/>
    <cellStyle name="Normal 8 3 6" xfId="29493" xr:uid="{064F6073-D617-4B35-937B-1D2D15137302}"/>
    <cellStyle name="Normal 8 4" xfId="733" xr:uid="{04F312A3-2BE6-49E3-9700-5EFC063880F3}"/>
    <cellStyle name="Normal 8 4 2" xfId="2687" xr:uid="{E7D3DB1F-2F42-41D5-AE51-46CB21B5D012}"/>
    <cellStyle name="Normal 8 4 2 2" xfId="31427" xr:uid="{0E9169A4-7C2A-46BC-90B0-58DC815F0CF4}"/>
    <cellStyle name="Normal 8 4 3" xfId="8279" xr:uid="{B01F30A8-A024-4A63-8ACD-E5ACC4516BC8}"/>
    <cellStyle name="Normal 8 4 3 2" xfId="36964" xr:uid="{C8D7AD2E-81A4-4237-B711-8A119A80295E}"/>
    <cellStyle name="Normal 8 4 4" xfId="13991" xr:uid="{14BFEFFF-5F97-4222-9762-3028D421276F}"/>
    <cellStyle name="Normal 8 4 4 2" xfId="42669" xr:uid="{34E5AE7C-1686-4989-905A-E6FF30A72F0D}"/>
    <cellStyle name="Normal 8 4 5" xfId="22844" xr:uid="{141C342B-4601-42EA-80FE-73D333ED068F}"/>
    <cellStyle name="Normal 8 4 5 2" xfId="51521" xr:uid="{32B85293-7239-4690-BEA4-CDC807BF2ED1}"/>
    <cellStyle name="Normal 8 4 6" xfId="29634" xr:uid="{09D7333B-4F9C-4201-A9CF-88715734BABC}"/>
    <cellStyle name="Normal 8 5" xfId="1006" xr:uid="{F515790B-500A-41D5-B585-725D780B8F7A}"/>
    <cellStyle name="Normal 8 5 2" xfId="2960" xr:uid="{2C825EB1-CB9A-42FA-86B1-551483D892FC}"/>
    <cellStyle name="Normal 8 5 2 2" xfId="31700" xr:uid="{BDE37DD3-5524-4A43-990F-59FDDAC1955B}"/>
    <cellStyle name="Normal 8 5 3" xfId="15506" xr:uid="{041B0B87-E74A-48D6-BDCF-2FD0B7CC1655}"/>
    <cellStyle name="Normal 8 5 3 2" xfId="44184" xr:uid="{E1C92261-07C9-4ADF-9B11-335D42ED691A}"/>
    <cellStyle name="Normal 8 5 4" xfId="24359" xr:uid="{F3283449-13A5-4B27-B2D9-467DC1C9A85A}"/>
    <cellStyle name="Normal 8 5 4 2" xfId="53036" xr:uid="{C44AA5F0-130E-4C4A-951A-2061C66E82B2}"/>
    <cellStyle name="Normal 8 5 5" xfId="29907" xr:uid="{E1BB42DD-2408-4BFA-994F-03A2C07EA249}"/>
    <cellStyle name="Normal 8 6" xfId="1301" xr:uid="{0B1080D8-E385-422E-9087-854981AC9440}"/>
    <cellStyle name="Normal 8 6 2" xfId="3255" xr:uid="{FDEECA93-181A-4C80-805E-54472287D23F}"/>
    <cellStyle name="Normal 8 6 2 2" xfId="31995" xr:uid="{BCB9E873-B0D9-456B-ACD6-DCC1F15AD342}"/>
    <cellStyle name="Normal 8 6 3" xfId="17065" xr:uid="{F016F3F9-4CDF-4774-8D91-5144A5D18305}"/>
    <cellStyle name="Normal 8 6 3 2" xfId="45743" xr:uid="{EAE14698-8B42-4F3F-A740-8424940AB5A8}"/>
    <cellStyle name="Normal 8 6 4" xfId="25918" xr:uid="{B6851CF9-5CA1-449B-B8EF-F9C4BAAA86D9}"/>
    <cellStyle name="Normal 8 6 4 2" xfId="54595" xr:uid="{01D61B3B-3BBE-45CC-AE82-3B9E75B9216C}"/>
    <cellStyle name="Normal 8 6 5" xfId="30202" xr:uid="{416C50F2-681F-414B-B2A5-B6D898BBDD53}"/>
    <cellStyle name="Normal 8 7" xfId="1640" xr:uid="{835AE3FA-C683-4620-881A-D520B2E789D9}"/>
    <cellStyle name="Normal 8 7 2" xfId="3594" xr:uid="{9CBC703A-525C-4796-BB34-1D2A74488EE2}"/>
    <cellStyle name="Normal 8 7 2 2" xfId="32334" xr:uid="{BFFF694A-D50D-4C4F-B9C1-1F26891A800E}"/>
    <cellStyle name="Normal 8 7 3" xfId="27511" xr:uid="{5901D1EF-0FD9-4A70-9633-8E66FE6FA89F}"/>
    <cellStyle name="Normal 8 7 3 2" xfId="56188" xr:uid="{8897C8EF-3B9D-4DB8-B29A-C3725A6E0A4B}"/>
    <cellStyle name="Normal 8 7 4" xfId="30541" xr:uid="{F5439145-FCD3-46B1-A64E-EA5C4D7D33FD}"/>
    <cellStyle name="Normal 8 8" xfId="2153" xr:uid="{92187268-6F1A-456D-8CBA-019F3586326A}"/>
    <cellStyle name="Normal 8 8 2" xfId="30925" xr:uid="{8722E8AF-63AD-48B2-9567-4FC40E4599A0}"/>
    <cellStyle name="Normal 8 9" xfId="4094" xr:uid="{26D4E027-0CE1-40DC-A01D-98F31BE463AF}"/>
    <cellStyle name="Normal 8 9 2" xfId="32779" xr:uid="{A58D451A-FD5B-440C-B8F8-ECF67E4AAF47}"/>
    <cellStyle name="Normal 80" xfId="29083" xr:uid="{74F0A375-905E-416E-ADB8-F75A747057FC}"/>
    <cellStyle name="Normal 80 2" xfId="57760" xr:uid="{333E066D-0E51-4CB6-912B-AF61C994609E}"/>
    <cellStyle name="Normal 81" xfId="29105" xr:uid="{EC7C3815-E682-40B4-80A4-D5AA84CD2399}"/>
    <cellStyle name="Normal 82" xfId="57785" xr:uid="{A5340106-84ED-48C4-BD3C-3974306643A1}"/>
    <cellStyle name="Normal 82 2" xfId="57822" xr:uid="{09FDE0E5-9509-4FFB-BBF4-9AA926008E78}"/>
    <cellStyle name="Normal 82 3" xfId="57824" xr:uid="{0053B42A-AA89-4380-9F06-61A32FB51FE3}"/>
    <cellStyle name="Normal 82 4" xfId="57826" xr:uid="{8A4580D3-B877-46CC-892D-D88EDB4082BD}"/>
    <cellStyle name="Normal 82 5" xfId="57828" xr:uid="{947B21BC-6EDE-45AC-9DF3-543E8E2AFC12}"/>
    <cellStyle name="Normal 82 6" xfId="57830" xr:uid="{ED7325A5-80F8-42F3-9608-3D0C214BAB42}"/>
    <cellStyle name="Normal 82 7" xfId="57832" xr:uid="{9CDA0B34-8BF3-41DA-8CD3-3DAD0A7AEAF6}"/>
    <cellStyle name="Normal 82 8" xfId="57834" xr:uid="{881F7CA4-FB8E-485D-BA86-5D3FCF95E07E}"/>
    <cellStyle name="Normal 83" xfId="57847" xr:uid="{C10426B4-893F-4F83-A869-A7845A099E3D}"/>
    <cellStyle name="Normal 84" xfId="89" xr:uid="{391124C2-3059-4306-8217-4C28BED145A4}"/>
    <cellStyle name="Normal 85" xfId="57849" xr:uid="{1973A26C-6015-4073-B422-69366B06C86A}"/>
    <cellStyle name="Normal 86" xfId="57863" xr:uid="{AF05B354-9F99-483D-BF36-F25BFFC1DB40}"/>
    <cellStyle name="Normal 87" xfId="57867" xr:uid="{8DBD99D8-F2C7-4DA9-A1D9-24B7A348AA77}"/>
    <cellStyle name="Normal 88" xfId="57872" xr:uid="{8D388247-B571-420D-B4F7-A1E0BA65B86C}"/>
    <cellStyle name="Normal 89" xfId="57878" xr:uid="{CDA66FCE-BC4F-4148-8418-AB63E3F60FC3}"/>
    <cellStyle name="Normal 9" xfId="58" xr:uid="{AB5F9A02-4615-4E30-A580-176F7A39C223}"/>
    <cellStyle name="Normal 9 10" xfId="18681" xr:uid="{4B2FAD8E-1656-49EF-AE63-E5F675A8448C}"/>
    <cellStyle name="Normal 9 10 2" xfId="47358" xr:uid="{F27AAE90-ADB1-4BC3-AD32-5263C202D73A}"/>
    <cellStyle name="Normal 9 11" xfId="29396" xr:uid="{14F69E24-02D0-4251-8FA8-CF354EFF0C46}"/>
    <cellStyle name="Normal 9 12" xfId="495" xr:uid="{CF801CC5-B5D7-4E34-BF3D-53EEB0205AE6}"/>
    <cellStyle name="Normal 9 2" xfId="614" xr:uid="{D98D8003-0DB6-4D0D-A261-D3B6CED3D93A}"/>
    <cellStyle name="Normal 9 2 2" xfId="2568" xr:uid="{F4E4AD1F-8281-4ACC-A0BF-04C123AFF845}"/>
    <cellStyle name="Normal 9 2 2 2" xfId="31308" xr:uid="{6E51C15B-252E-4C58-A3A1-DFB7F1D5F17A}"/>
    <cellStyle name="Normal 9 2 3" xfId="5467" xr:uid="{E798B4F1-0E47-4CA4-B416-D5AF77C5B620}"/>
    <cellStyle name="Normal 9 2 3 2" xfId="34152" xr:uid="{3238A20C-966C-4E13-A528-DC3C78D569A9}"/>
    <cellStyle name="Normal 9 2 4" xfId="11179" xr:uid="{FCD4F93F-0927-4BC8-8EE7-1C7B56347AEE}"/>
    <cellStyle name="Normal 9 2 4 2" xfId="39857" xr:uid="{B1CF9390-0F40-4494-AA2E-3BB2C98AB990}"/>
    <cellStyle name="Normal 9 2 5" xfId="20032" xr:uid="{B45A11E3-D00B-4B56-844C-EF41F28ED9CE}"/>
    <cellStyle name="Normal 9 2 5 2" xfId="48709" xr:uid="{03F41436-ECCA-479F-A50E-2F6DD35A5B88}"/>
    <cellStyle name="Normal 9 2 6" xfId="29515" xr:uid="{ACF6FF11-0F9D-4452-9050-A4A81543EE72}"/>
    <cellStyle name="Normal 9 3" xfId="755" xr:uid="{90DDDCE5-998D-47AF-8633-D8C6980D7D82}"/>
    <cellStyle name="Normal 9 3 2" xfId="2709" xr:uid="{F10C749B-7C44-4070-B27D-5331A760D723}"/>
    <cellStyle name="Normal 9 3 2 2" xfId="31449" xr:uid="{6C389719-8AC6-404C-8183-ECA4DF0A252F}"/>
    <cellStyle name="Normal 9 3 3" xfId="6884" xr:uid="{96311771-A415-4751-A1EA-95E83A46A00F}"/>
    <cellStyle name="Normal 9 3 3 2" xfId="35569" xr:uid="{8C014AE4-5BCD-493F-972A-92D4BCFF4CC6}"/>
    <cellStyle name="Normal 9 3 4" xfId="12596" xr:uid="{2DA23EEF-9C4D-4DA1-93CD-0D5AF57F26F4}"/>
    <cellStyle name="Normal 9 3 4 2" xfId="41274" xr:uid="{3A01901E-00FF-45E6-BCA0-1D596C2FB1AC}"/>
    <cellStyle name="Normal 9 3 5" xfId="21449" xr:uid="{A9763A0E-9F49-4C20-8754-CC297119D732}"/>
    <cellStyle name="Normal 9 3 5 2" xfId="50126" xr:uid="{D47AFAB1-6139-4226-8CA1-4D5D1F3BD791}"/>
    <cellStyle name="Normal 9 3 6" xfId="29656" xr:uid="{F5A61A0A-1ECF-4360-A956-D79F716CBF78}"/>
    <cellStyle name="Normal 9 4" xfId="1028" xr:uid="{829A2B2C-2D5E-42DD-A002-3286400B0C9E}"/>
    <cellStyle name="Normal 9 4 2" xfId="2982" xr:uid="{78C6EC51-D5B8-4FB0-8BC5-032B7ACF7797}"/>
    <cellStyle name="Normal 9 4 2 2" xfId="31722" xr:uid="{5B794E7A-9A52-4FE6-BA4E-F140AA06BE70}"/>
    <cellStyle name="Normal 9 4 3" xfId="8301" xr:uid="{1228AEB5-8A50-405A-ADA9-A652D16B1346}"/>
    <cellStyle name="Normal 9 4 3 2" xfId="36986" xr:uid="{7A1EFED7-AD9E-4CA3-972D-1A93F73D2A66}"/>
    <cellStyle name="Normal 9 4 4" xfId="14013" xr:uid="{E746E7ED-587D-435C-BDF9-C7CE0A686024}"/>
    <cellStyle name="Normal 9 4 4 2" xfId="42691" xr:uid="{B71B4777-C31D-4E72-97FF-D770819A5990}"/>
    <cellStyle name="Normal 9 4 5" xfId="22866" xr:uid="{A29C6580-61A1-4F05-BE6D-878B98EADE77}"/>
    <cellStyle name="Normal 9 4 5 2" xfId="51543" xr:uid="{AA8A1AFC-5241-4F78-9C8F-40ED598E532F}"/>
    <cellStyle name="Normal 9 4 6" xfId="29929" xr:uid="{BC5CACD7-3DDE-4DB6-8190-C75DF430AC45}"/>
    <cellStyle name="Normal 9 5" xfId="1323" xr:uid="{DDB5B8DE-88E9-4559-BF32-F783E4CD48D4}"/>
    <cellStyle name="Normal 9 5 2" xfId="3277" xr:uid="{FE7FF27B-7F88-4344-A387-5A22DEBA031F}"/>
    <cellStyle name="Normal 9 5 2 2" xfId="32017" xr:uid="{5D9AC81A-303B-4722-AA5B-952652AB5140}"/>
    <cellStyle name="Normal 9 5 3" xfId="15528" xr:uid="{097F152C-E872-4434-8FD5-74CE47490B06}"/>
    <cellStyle name="Normal 9 5 3 2" xfId="44206" xr:uid="{F7464869-20F9-41BA-AD3E-279487669DB7}"/>
    <cellStyle name="Normal 9 5 4" xfId="24381" xr:uid="{6385DED1-9F52-4BA2-B841-65EED02AF044}"/>
    <cellStyle name="Normal 9 5 4 2" xfId="53058" xr:uid="{29EE79DE-E00B-4FD2-BB34-5131F72781D9}"/>
    <cellStyle name="Normal 9 5 5" xfId="30224" xr:uid="{A4A3B1BC-1116-4ABA-A125-08D59B3F1B3A}"/>
    <cellStyle name="Normal 9 6" xfId="1662" xr:uid="{5E37CF9B-82C2-46A8-9CCC-D939E9811C80}"/>
    <cellStyle name="Normal 9 6 2" xfId="3616" xr:uid="{9E3D598F-F304-490F-840A-81933D750E15}"/>
    <cellStyle name="Normal 9 6 2 2" xfId="32356" xr:uid="{16D20D6B-F305-4646-8201-951105BB856B}"/>
    <cellStyle name="Normal 9 6 3" xfId="17087" xr:uid="{2D27794C-1A4D-487A-A51F-45DDC3E1F579}"/>
    <cellStyle name="Normal 9 6 3 2" xfId="45765" xr:uid="{A98AB5A0-2965-4FCF-9CD8-E05385B8DCD1}"/>
    <cellStyle name="Normal 9 6 4" xfId="25940" xr:uid="{B8327A00-ABE0-4771-8EA6-B1E9280AE5B7}"/>
    <cellStyle name="Normal 9 6 4 2" xfId="54617" xr:uid="{55075926-7AE4-4FE5-83BA-6B1F9D4EA289}"/>
    <cellStyle name="Normal 9 6 5" xfId="30563" xr:uid="{001B6EDB-6465-42BA-A31B-2EE0DD3F29B3}"/>
    <cellStyle name="Normal 9 7" xfId="2449" xr:uid="{C975CE5F-32A2-4C39-BD86-DB3418FD7184}"/>
    <cellStyle name="Normal 9 7 2" xfId="27533" xr:uid="{EED73F5A-3AED-44FE-8C2D-4A5AA9A4E694}"/>
    <cellStyle name="Normal 9 7 2 2" xfId="56210" xr:uid="{0F68EBE2-C729-432E-907F-60645E3463C5}"/>
    <cellStyle name="Normal 9 7 3" xfId="31189" xr:uid="{1F8559DA-F412-4A87-82C6-67218E48DB26}"/>
    <cellStyle name="Normal 9 8" xfId="4116" xr:uid="{2B95C07F-3D33-42D4-8D1E-B14692621CA8}"/>
    <cellStyle name="Normal 9 8 2" xfId="32801" xr:uid="{BC7B7BDF-8003-490F-9F03-322F35E5C99D}"/>
    <cellStyle name="Normal 9 9" xfId="9828" xr:uid="{7E865AEB-4A31-4650-918F-58AE554AA12D}"/>
    <cellStyle name="Normal 9 9 2" xfId="38506" xr:uid="{DB50C7CB-CB63-466A-AEE2-68174A6CE0CC}"/>
    <cellStyle name="Normal 90" xfId="57881" xr:uid="{76F223E5-9735-418D-90C0-FB280E1C6528}"/>
    <cellStyle name="Normal 91" xfId="20" xr:uid="{23D5319D-70D4-4119-9156-DA5770BD7C4F}"/>
    <cellStyle name="Note 10" xfId="800" xr:uid="{2A026D97-470E-43E3-85E5-4C6C5318AD09}"/>
    <cellStyle name="Note 10 2" xfId="1073" xr:uid="{34B8FE3B-A6CB-4330-98B2-45DFF4461114}"/>
    <cellStyle name="Note 10 2 2" xfId="3027" xr:uid="{D26603E5-1F8E-4ADC-8DA9-2C97D149595B}"/>
    <cellStyle name="Note 10 2 2 2" xfId="31767" xr:uid="{8038B21E-E395-4F98-9C93-0E3AC33D87CB}"/>
    <cellStyle name="Note 10 2 3" xfId="5512" xr:uid="{2387CC99-4425-41FE-8E0B-37728B921149}"/>
    <cellStyle name="Note 10 2 3 2" xfId="34197" xr:uid="{1862BEA8-ADC3-4375-A618-44E9F9A09676}"/>
    <cellStyle name="Note 10 2 4" xfId="11224" xr:uid="{6BA67C4D-B644-48B2-BC82-900235364DCF}"/>
    <cellStyle name="Note 10 2 4 2" xfId="39902" xr:uid="{10AF113C-BEF0-4422-9785-AE2DCC75F155}"/>
    <cellStyle name="Note 10 2 5" xfId="20077" xr:uid="{4DDFD1B1-2E86-4A71-98D1-B80BDAE82F72}"/>
    <cellStyle name="Note 10 2 5 2" xfId="48754" xr:uid="{89E87EC7-8699-4584-8164-E1B2F40E46D9}"/>
    <cellStyle name="Note 10 2 6" xfId="29974" xr:uid="{208B9B86-977F-4577-9F70-0428D702CF7A}"/>
    <cellStyle name="Note 10 3" xfId="1368" xr:uid="{ABBC2DE0-1D5A-4E1A-8EA4-54CADA4B0C40}"/>
    <cellStyle name="Note 10 3 2" xfId="3322" xr:uid="{4EE2E378-4F2D-4835-9959-6D7847E225E6}"/>
    <cellStyle name="Note 10 3 2 2" xfId="32062" xr:uid="{C487ED0E-B62B-4306-961B-739A105F8267}"/>
    <cellStyle name="Note 10 3 3" xfId="6929" xr:uid="{8CB190FE-8E6B-4FE4-BF2C-AAB4DB064FD8}"/>
    <cellStyle name="Note 10 3 3 2" xfId="35614" xr:uid="{D7B232C1-D6D3-4C80-B0D1-3E5BA40EDF3B}"/>
    <cellStyle name="Note 10 3 4" xfId="12641" xr:uid="{2A7AD6E0-A444-4776-A622-5E92B1F747C3}"/>
    <cellStyle name="Note 10 3 4 2" xfId="41319" xr:uid="{E2D8834B-3890-40EA-9E30-8A7F911F044F}"/>
    <cellStyle name="Note 10 3 5" xfId="21494" xr:uid="{93DBE24D-D90B-454B-BE92-508AE9512CB1}"/>
    <cellStyle name="Note 10 3 5 2" xfId="50171" xr:uid="{ADB96898-FD3D-4B7B-9FED-2B5C643BE207}"/>
    <cellStyle name="Note 10 3 6" xfId="30269" xr:uid="{83702939-D0C2-4A92-A5E5-92795B9B62D7}"/>
    <cellStyle name="Note 10 4" xfId="1707" xr:uid="{5CFF88B5-A4C7-4675-8756-095811824CB3}"/>
    <cellStyle name="Note 10 4 2" xfId="3661" xr:uid="{BAA930CE-F81F-4B24-8E86-65549D9D7DB2}"/>
    <cellStyle name="Note 10 4 2 2" xfId="32401" xr:uid="{FAE4CED6-9B35-41FB-86DE-95C433E1AAFB}"/>
    <cellStyle name="Note 10 4 3" xfId="8346" xr:uid="{A0032D10-B58F-4ABD-B9B2-42A9937C6BB1}"/>
    <cellStyle name="Note 10 4 3 2" xfId="37031" xr:uid="{956D5A53-A07A-4EAA-80FF-35D239B40231}"/>
    <cellStyle name="Note 10 4 4" xfId="14058" xr:uid="{23501FDE-A4B5-44BB-A7EE-168C06DC75FD}"/>
    <cellStyle name="Note 10 4 4 2" xfId="42736" xr:uid="{89FC2E25-C8D6-4799-9F3D-EEF9FDA5DA4F}"/>
    <cellStyle name="Note 10 4 5" xfId="22911" xr:uid="{58DD59D0-2B42-439D-B54F-93448B774D59}"/>
    <cellStyle name="Note 10 4 5 2" xfId="51588" xr:uid="{EC1095E0-2AE0-4E95-89B0-22C448A5091B}"/>
    <cellStyle name="Note 10 4 6" xfId="30608" xr:uid="{28420E61-418E-437D-BFAD-87B9AA0110D1}"/>
    <cellStyle name="Note 10 5" xfId="2754" xr:uid="{422C9CB6-1734-4619-AD34-771CA9BE126F}"/>
    <cellStyle name="Note 10 5 2" xfId="15573" xr:uid="{C12B01DF-51F1-4B21-A104-4CF88FE35D61}"/>
    <cellStyle name="Note 10 5 2 2" xfId="44251" xr:uid="{F346B2D5-7FCD-4DEA-AAF1-FB819162B620}"/>
    <cellStyle name="Note 10 5 3" xfId="24426" xr:uid="{089E8F09-3530-4BA2-BD67-651E72F817CC}"/>
    <cellStyle name="Note 10 5 3 2" xfId="53103" xr:uid="{88F9D91D-538B-426A-9378-4481E2E644A9}"/>
    <cellStyle name="Note 10 5 4" xfId="31494" xr:uid="{2E481173-1CE8-49DD-AC9B-B283D42E6700}"/>
    <cellStyle name="Note 10 6" xfId="4161" xr:uid="{C24D5951-6FB0-42EE-A041-8BB55A722F24}"/>
    <cellStyle name="Note 10 6 2" xfId="17132" xr:uid="{70473CFA-A1B3-455C-B0BE-F3AE41557C08}"/>
    <cellStyle name="Note 10 6 2 2" xfId="45810" xr:uid="{36D43BDC-01BE-4193-80C7-8B48DD0B2B35}"/>
    <cellStyle name="Note 10 6 3" xfId="25985" xr:uid="{764AC5BC-8571-4967-B77C-02E7A41E0C49}"/>
    <cellStyle name="Note 10 6 3 2" xfId="54662" xr:uid="{C9DC284E-38ED-4430-8FEF-4384720E152D}"/>
    <cellStyle name="Note 10 6 4" xfId="32846" xr:uid="{324DE233-03C4-45FE-9DB7-3152A47792F5}"/>
    <cellStyle name="Note 10 7" xfId="9873" xr:uid="{39048373-252C-464C-B7E8-D534D1C36DBA}"/>
    <cellStyle name="Note 10 7 2" xfId="27578" xr:uid="{EB4E2612-C760-4F96-A840-1F72B6D360C0}"/>
    <cellStyle name="Note 10 7 2 2" xfId="56255" xr:uid="{4C603E4A-CA73-4557-980C-6CBC7CEEADA5}"/>
    <cellStyle name="Note 10 7 3" xfId="38551" xr:uid="{1A17D8BA-A049-4E93-9F4F-BA4611C4AE81}"/>
    <cellStyle name="Note 10 8" xfId="18726" xr:uid="{2C0866FB-33A6-484D-8EBC-7C7F09A7A081}"/>
    <cellStyle name="Note 10 8 2" xfId="47403" xr:uid="{F0AD10BC-3387-4E26-A6C2-6EE9105BD1CB}"/>
    <cellStyle name="Note 10 9" xfId="29701" xr:uid="{F98D3087-6BCC-49D5-84E1-6D53B68318D8}"/>
    <cellStyle name="Note 11" xfId="822" xr:uid="{AD5BD2A3-C989-4A06-979F-2C7146738BBB}"/>
    <cellStyle name="Note 11 2" xfId="1095" xr:uid="{2632EA2F-E3E7-495C-BE81-CBE3C51E20D8}"/>
    <cellStyle name="Note 11 2 2" xfId="3049" xr:uid="{7F9360DF-ED6C-4EF4-A573-42A13C2A4DF3}"/>
    <cellStyle name="Note 11 2 2 2" xfId="31789" xr:uid="{85572F4D-6049-4326-8FF6-62737D56FF3C}"/>
    <cellStyle name="Note 11 2 3" xfId="5534" xr:uid="{1CE8884F-E1F3-474C-98FD-42678F5A5105}"/>
    <cellStyle name="Note 11 2 3 2" xfId="34219" xr:uid="{65328290-B00F-4F52-8DB1-4DF22AB678F3}"/>
    <cellStyle name="Note 11 2 4" xfId="11246" xr:uid="{F62CC83B-4AE7-45F2-B70D-F86808379E89}"/>
    <cellStyle name="Note 11 2 4 2" xfId="39924" xr:uid="{07245E58-C201-4482-A1EB-3A59A55E42E3}"/>
    <cellStyle name="Note 11 2 5" xfId="20099" xr:uid="{058FB61E-6FAC-4C86-BB03-D0778043E8CE}"/>
    <cellStyle name="Note 11 2 5 2" xfId="48776" xr:uid="{2C39008B-B03D-4D7D-AB22-4CE8ACDCDE35}"/>
    <cellStyle name="Note 11 2 6" xfId="29996" xr:uid="{BFE4D301-A8DD-4239-B06F-6D5A51FF14C8}"/>
    <cellStyle name="Note 11 3" xfId="1390" xr:uid="{F93BE2BD-2D12-44A1-92B6-E3F789499194}"/>
    <cellStyle name="Note 11 3 2" xfId="3344" xr:uid="{6D168E8D-A7DF-46AE-8E32-E85AC1AE8E75}"/>
    <cellStyle name="Note 11 3 2 2" xfId="32084" xr:uid="{43C0DBB4-35E1-41D3-B094-2C39B990AEE8}"/>
    <cellStyle name="Note 11 3 3" xfId="6951" xr:uid="{58E2E3F6-EB26-4809-8F66-3BDC32BA1F4C}"/>
    <cellStyle name="Note 11 3 3 2" xfId="35636" xr:uid="{C59DA7B7-9F74-4304-91BA-3970AF91641C}"/>
    <cellStyle name="Note 11 3 4" xfId="12663" xr:uid="{62E679C0-181A-4CD9-B055-6765F784985B}"/>
    <cellStyle name="Note 11 3 4 2" xfId="41341" xr:uid="{7E518E89-7222-4C70-A759-8E2B55D36948}"/>
    <cellStyle name="Note 11 3 5" xfId="21516" xr:uid="{56D7F60C-CA56-4647-ACC2-8C61D1FBD357}"/>
    <cellStyle name="Note 11 3 5 2" xfId="50193" xr:uid="{60CF2898-087F-46C4-8132-AF5D837A5B5F}"/>
    <cellStyle name="Note 11 3 6" xfId="30291" xr:uid="{27EE1862-D62A-4359-B528-B5D6CDE94060}"/>
    <cellStyle name="Note 11 4" xfId="1729" xr:uid="{40A1271F-4668-4D6B-B010-BC7CDAE0321E}"/>
    <cellStyle name="Note 11 4 2" xfId="3683" xr:uid="{72FCB386-2639-4117-874B-F48E1F350BA3}"/>
    <cellStyle name="Note 11 4 2 2" xfId="32423" xr:uid="{B040EE5E-823B-40AB-A764-22900779F024}"/>
    <cellStyle name="Note 11 4 3" xfId="8368" xr:uid="{A631B554-356A-432A-BEC7-9E6BA9C6E30E}"/>
    <cellStyle name="Note 11 4 3 2" xfId="37053" xr:uid="{43DE383F-EF43-4285-B90C-C2CC74BEB8C8}"/>
    <cellStyle name="Note 11 4 4" xfId="14080" xr:uid="{6CEAE82A-FE3D-4766-9A9C-D22CEB7AF397}"/>
    <cellStyle name="Note 11 4 4 2" xfId="42758" xr:uid="{0959B590-034D-4661-B356-3A969807BCE2}"/>
    <cellStyle name="Note 11 4 5" xfId="22933" xr:uid="{871705C7-FA0D-4185-8C9C-CC45749F75B9}"/>
    <cellStyle name="Note 11 4 5 2" xfId="51610" xr:uid="{D836A7E2-11E1-4425-A5CA-06219544B49E}"/>
    <cellStyle name="Note 11 4 6" xfId="30630" xr:uid="{5BC7CCCE-0266-428B-A3BB-04F7E32ED9BC}"/>
    <cellStyle name="Note 11 5" xfId="2776" xr:uid="{26948319-ABD2-4DD7-8436-1D9A01426F98}"/>
    <cellStyle name="Note 11 5 2" xfId="15595" xr:uid="{F58851F0-0A1B-4CB7-931A-AB6E0552D94E}"/>
    <cellStyle name="Note 11 5 2 2" xfId="44273" xr:uid="{92B69680-113B-49D7-A365-E253C70BE89E}"/>
    <cellStyle name="Note 11 5 3" xfId="24448" xr:uid="{D98924B2-8A7E-4EF7-95A4-6488A37D7621}"/>
    <cellStyle name="Note 11 5 3 2" xfId="53125" xr:uid="{89285BF8-84A1-476E-B0AE-A174480605EC}"/>
    <cellStyle name="Note 11 5 4" xfId="31516" xr:uid="{91671832-BCA2-43EC-934C-60F4CE9D28FD}"/>
    <cellStyle name="Note 11 6" xfId="4183" xr:uid="{2183CEA7-D417-478B-9AF3-EE0C8311B61E}"/>
    <cellStyle name="Note 11 6 2" xfId="17154" xr:uid="{71169133-86F4-4674-858C-FE4E09F34CF7}"/>
    <cellStyle name="Note 11 6 2 2" xfId="45832" xr:uid="{078ADA34-D35E-448B-986F-47C7C1743EE8}"/>
    <cellStyle name="Note 11 6 3" xfId="26007" xr:uid="{3D6E661D-4F1C-480F-8BC1-AF2D859C0739}"/>
    <cellStyle name="Note 11 6 3 2" xfId="54684" xr:uid="{B9866CE4-6BF4-4090-8B66-8078F4328B1A}"/>
    <cellStyle name="Note 11 6 4" xfId="32868" xr:uid="{1154E6D8-802E-4754-87B9-6FE6EB668C4D}"/>
    <cellStyle name="Note 11 7" xfId="9895" xr:uid="{9E8A54B1-7B1E-4FF3-8E3E-FF2626A5935B}"/>
    <cellStyle name="Note 11 7 2" xfId="27600" xr:uid="{7B3F4804-314A-44CB-A16B-36E04575B91C}"/>
    <cellStyle name="Note 11 7 2 2" xfId="56277" xr:uid="{773CF5C7-8D24-405F-9651-8B4CF674715D}"/>
    <cellStyle name="Note 11 7 3" xfId="38573" xr:uid="{EDA2EA95-B103-4E43-A059-B87A42F4B1C4}"/>
    <cellStyle name="Note 11 8" xfId="18748" xr:uid="{065E2682-19CF-4E39-A147-7437C7B50093}"/>
    <cellStyle name="Note 11 8 2" xfId="47425" xr:uid="{94C33FAD-647B-4AF5-8C3E-451B5B63805D}"/>
    <cellStyle name="Note 11 9" xfId="29723" xr:uid="{8F2CEFFE-5D72-422D-998D-FBE58D8C814D}"/>
    <cellStyle name="Note 12" xfId="844" xr:uid="{CD62DE6E-61CF-48CA-9A01-AD7FA07F00DC}"/>
    <cellStyle name="Note 12 2" xfId="1117" xr:uid="{8331BA63-9270-4325-91DE-9AFD1068A991}"/>
    <cellStyle name="Note 12 2 2" xfId="3071" xr:uid="{E7E376BB-82A8-40C5-BCCC-1842474CE92F}"/>
    <cellStyle name="Note 12 2 2 2" xfId="31811" xr:uid="{00E47CAA-AE0A-4452-9B3D-134BF0E2F14B}"/>
    <cellStyle name="Note 12 2 3" xfId="5556" xr:uid="{2EBAED21-C892-45F7-91E3-D3212B64A9AA}"/>
    <cellStyle name="Note 12 2 3 2" xfId="34241" xr:uid="{27948971-0DA6-49EE-A8E3-530372EF2189}"/>
    <cellStyle name="Note 12 2 4" xfId="11268" xr:uid="{7FF6987E-7CF4-490C-92B5-3475C03009F4}"/>
    <cellStyle name="Note 12 2 4 2" xfId="39946" xr:uid="{63CEC1B3-BDE4-49C6-9BDF-FE7039FCF7A7}"/>
    <cellStyle name="Note 12 2 5" xfId="20121" xr:uid="{91418CD0-FEF6-4CD3-9A9E-CCC9474343B7}"/>
    <cellStyle name="Note 12 2 5 2" xfId="48798" xr:uid="{C450F281-8F22-429C-84D2-8255D768E090}"/>
    <cellStyle name="Note 12 2 6" xfId="30018" xr:uid="{412CD777-CE7F-4C90-BDEE-10A56E37B89F}"/>
    <cellStyle name="Note 12 3" xfId="1412" xr:uid="{1E9E9A9B-61ED-4F88-BB34-DF102DF6EA52}"/>
    <cellStyle name="Note 12 3 2" xfId="3366" xr:uid="{A8971152-D63E-4A4D-ADAA-5704E4727889}"/>
    <cellStyle name="Note 12 3 2 2" xfId="32106" xr:uid="{7EC1D030-029E-4C73-9D6C-405EE3ED7470}"/>
    <cellStyle name="Note 12 3 3" xfId="6973" xr:uid="{6366161B-3D0E-4BCA-A2C0-11480621AD73}"/>
    <cellStyle name="Note 12 3 3 2" xfId="35658" xr:uid="{F96565BF-A12D-4A2E-9B44-3643F497622F}"/>
    <cellStyle name="Note 12 3 4" xfId="12685" xr:uid="{C2131F8B-BE74-4B2E-88CD-25F56D87E0CD}"/>
    <cellStyle name="Note 12 3 4 2" xfId="41363" xr:uid="{CE6F53C8-5CA2-4FC0-8D84-203BEABAD080}"/>
    <cellStyle name="Note 12 3 5" xfId="21538" xr:uid="{951AD0A7-F9A7-4B5A-B394-5794B76A664F}"/>
    <cellStyle name="Note 12 3 5 2" xfId="50215" xr:uid="{D78F32F5-4417-4E84-B87E-8CA83A9F0FE4}"/>
    <cellStyle name="Note 12 3 6" xfId="30313" xr:uid="{DC8B80E7-1499-4FAB-B46B-89A1C79E80E2}"/>
    <cellStyle name="Note 12 4" xfId="1751" xr:uid="{5FB74234-FF58-4124-8F4B-08D8A7697853}"/>
    <cellStyle name="Note 12 4 2" xfId="3705" xr:uid="{2687930C-C972-4EEC-B2B1-993B1E8E36C1}"/>
    <cellStyle name="Note 12 4 2 2" xfId="32445" xr:uid="{D9CDC43B-7C34-498C-984F-B5D042A9AA81}"/>
    <cellStyle name="Note 12 4 3" xfId="8390" xr:uid="{45866796-07C4-4890-955A-94FCAE399F85}"/>
    <cellStyle name="Note 12 4 3 2" xfId="37075" xr:uid="{AA4EAF03-FADC-4695-9255-288F1CFC1381}"/>
    <cellStyle name="Note 12 4 4" xfId="14102" xr:uid="{2CD16C95-B5B4-4D13-AA4B-82C6FF460640}"/>
    <cellStyle name="Note 12 4 4 2" xfId="42780" xr:uid="{D9D6D5EC-0E31-4A18-BF5D-204CD9EBE938}"/>
    <cellStyle name="Note 12 4 5" xfId="22955" xr:uid="{717ED02A-91F2-478E-A874-BE25380477C2}"/>
    <cellStyle name="Note 12 4 5 2" xfId="51632" xr:uid="{21E3FC60-B7E7-46FC-9797-3A9003F18AB7}"/>
    <cellStyle name="Note 12 4 6" xfId="30652" xr:uid="{1E51F994-533E-416F-9602-059B4F1D5D31}"/>
    <cellStyle name="Note 12 5" xfId="2798" xr:uid="{A255BE66-D226-4A60-9F1A-3E4CE9AA0E75}"/>
    <cellStyle name="Note 12 5 2" xfId="15617" xr:uid="{9CE35598-C18B-4FA6-90C6-A4C1D2C6763E}"/>
    <cellStyle name="Note 12 5 2 2" xfId="44295" xr:uid="{6AE29BF3-D45B-4B56-8217-8FB9A6C99A75}"/>
    <cellStyle name="Note 12 5 3" xfId="24470" xr:uid="{AC1A9540-3D55-4020-97B2-349967967CDC}"/>
    <cellStyle name="Note 12 5 3 2" xfId="53147" xr:uid="{432086CF-8C38-4137-AA93-33D965A19B37}"/>
    <cellStyle name="Note 12 5 4" xfId="31538" xr:uid="{4645334A-C03C-47B2-85AF-8C72FEBA9B3B}"/>
    <cellStyle name="Note 12 6" xfId="4205" xr:uid="{77755DC9-3256-4091-BDF9-F7801930F0C2}"/>
    <cellStyle name="Note 12 6 2" xfId="17176" xr:uid="{4957FFA2-2D77-4A4C-B309-ADB1178ECE11}"/>
    <cellStyle name="Note 12 6 2 2" xfId="45854" xr:uid="{7C57E935-D7D6-42BD-A09E-7799899622B0}"/>
    <cellStyle name="Note 12 6 3" xfId="26029" xr:uid="{B64C059B-F7C6-42E5-A7D1-B651E5D56240}"/>
    <cellStyle name="Note 12 6 3 2" xfId="54706" xr:uid="{B9526A31-AF79-42EA-8550-25B694CD0489}"/>
    <cellStyle name="Note 12 6 4" xfId="32890" xr:uid="{85041FFF-3D3A-479C-9138-30DE774DB955}"/>
    <cellStyle name="Note 12 7" xfId="9917" xr:uid="{14B1C158-45C4-4D56-B2D1-989717F855EF}"/>
    <cellStyle name="Note 12 7 2" xfId="27622" xr:uid="{56F6CF7C-28A8-4F95-A1D6-F124C87B8245}"/>
    <cellStyle name="Note 12 7 2 2" xfId="56299" xr:uid="{E0C356A4-88F5-408F-BC29-E181E988435E}"/>
    <cellStyle name="Note 12 7 3" xfId="38595" xr:uid="{CBF456CE-5C9B-4E33-8E5E-1F4E4D847E43}"/>
    <cellStyle name="Note 12 8" xfId="18770" xr:uid="{DB16746F-A864-4B2E-96A5-6DA1E8588657}"/>
    <cellStyle name="Note 12 8 2" xfId="47447" xr:uid="{7DDBAB88-9AE1-4F46-B2FC-7CEC5AB955D8}"/>
    <cellStyle name="Note 12 9" xfId="29745" xr:uid="{B1FE5439-FEFD-47DC-8DA0-0DAFEEC09A09}"/>
    <cellStyle name="Note 13" xfId="866" xr:uid="{56EAED9F-21C3-4AED-8CA5-A5AD23EFCF1F}"/>
    <cellStyle name="Note 13 2" xfId="1139" xr:uid="{5A234431-F70A-4E8A-9A25-A9DEED3C11AD}"/>
    <cellStyle name="Note 13 2 2" xfId="3093" xr:uid="{9444E73B-ED45-42FC-9AF6-CCDAF9CB4CC6}"/>
    <cellStyle name="Note 13 2 2 2" xfId="31833" xr:uid="{6FD84FC0-9066-494B-84C4-440E40D36D77}"/>
    <cellStyle name="Note 13 2 3" xfId="5578" xr:uid="{BBDF75DB-E02D-4381-BB7B-E7397FCE4022}"/>
    <cellStyle name="Note 13 2 3 2" xfId="34263" xr:uid="{7D8917CF-480E-43E1-8AC8-D83AF1BA0ABD}"/>
    <cellStyle name="Note 13 2 4" xfId="11290" xr:uid="{E7015265-0C17-4C9B-97CC-D6A9790D07DE}"/>
    <cellStyle name="Note 13 2 4 2" xfId="39968" xr:uid="{589F51A0-AB44-4134-9EBC-669679C161F8}"/>
    <cellStyle name="Note 13 2 5" xfId="20143" xr:uid="{06D288B6-523D-4F26-8B80-BB211CC79723}"/>
    <cellStyle name="Note 13 2 5 2" xfId="48820" xr:uid="{CA05CED3-E5AC-45E0-887C-31CF3BAB196F}"/>
    <cellStyle name="Note 13 2 6" xfId="30040" xr:uid="{690DA736-719B-407E-9864-E45F89FA6746}"/>
    <cellStyle name="Note 13 3" xfId="1434" xr:uid="{E5A465C8-CC76-426B-A882-2DD8B8F9017C}"/>
    <cellStyle name="Note 13 3 2" xfId="3388" xr:uid="{0DC7D90B-E0A2-42C8-8EDF-30833B32172F}"/>
    <cellStyle name="Note 13 3 2 2" xfId="32128" xr:uid="{3326DDD8-3A83-48D4-AA84-BAA9880933B4}"/>
    <cellStyle name="Note 13 3 3" xfId="6995" xr:uid="{B1F05BD1-544C-4959-B449-A4EEDE7D4224}"/>
    <cellStyle name="Note 13 3 3 2" xfId="35680" xr:uid="{D5839333-278E-41E2-8847-0B2C2DEE0F1D}"/>
    <cellStyle name="Note 13 3 4" xfId="12707" xr:uid="{4B91DBDB-BEF8-4DA6-B9ED-494ACACA55CE}"/>
    <cellStyle name="Note 13 3 4 2" xfId="41385" xr:uid="{56652BB2-CBBA-4859-BF43-32D571727D10}"/>
    <cellStyle name="Note 13 3 5" xfId="21560" xr:uid="{DB37D709-D5A8-40EA-85F7-DA6CC2D677D2}"/>
    <cellStyle name="Note 13 3 5 2" xfId="50237" xr:uid="{A61805A4-9BDD-4BBA-8E3D-BC7687EE0795}"/>
    <cellStyle name="Note 13 3 6" xfId="30335" xr:uid="{7AA627FD-CEC9-49DA-ACDB-2E89AAB4A7EE}"/>
    <cellStyle name="Note 13 4" xfId="1773" xr:uid="{E1D226FC-3F5A-41F3-B20A-A38CC9DFA1A6}"/>
    <cellStyle name="Note 13 4 2" xfId="3727" xr:uid="{79CC6B6E-C0CD-4D84-8EA1-48A2A2824FB6}"/>
    <cellStyle name="Note 13 4 2 2" xfId="32467" xr:uid="{608A1B07-AC89-4D49-AA0B-7768264D5351}"/>
    <cellStyle name="Note 13 4 3" xfId="8412" xr:uid="{E657DC3B-C89C-4672-B024-5A3BED057138}"/>
    <cellStyle name="Note 13 4 3 2" xfId="37097" xr:uid="{C3E68742-5880-41E4-B064-A0AEB4E8E9DD}"/>
    <cellStyle name="Note 13 4 4" xfId="14124" xr:uid="{365AB385-3AC6-4D46-A3B3-7DE424C89488}"/>
    <cellStyle name="Note 13 4 4 2" xfId="42802" xr:uid="{E40E0DC6-387B-4D9C-951D-1FFFE5502DEE}"/>
    <cellStyle name="Note 13 4 5" xfId="22977" xr:uid="{DD696BF5-3DD5-4025-BFDA-7B95815CE72E}"/>
    <cellStyle name="Note 13 4 5 2" xfId="51654" xr:uid="{9D0BEB47-BC96-4215-A305-270BC5C47655}"/>
    <cellStyle name="Note 13 4 6" xfId="30674" xr:uid="{0AA1B7B0-E9F2-4A66-9373-80921A3085DE}"/>
    <cellStyle name="Note 13 5" xfId="2820" xr:uid="{1748DCA9-ECF2-49B7-A0A9-F86882B4B2EE}"/>
    <cellStyle name="Note 13 5 2" xfId="15639" xr:uid="{7B5B1E6D-05C4-4341-9882-6EBE0CF1477F}"/>
    <cellStyle name="Note 13 5 2 2" xfId="44317" xr:uid="{9D6862BA-E3C1-4FC8-85FE-F78613544BB7}"/>
    <cellStyle name="Note 13 5 3" xfId="24492" xr:uid="{23991B53-7A92-470C-93AC-21BE367EF6C9}"/>
    <cellStyle name="Note 13 5 3 2" xfId="53169" xr:uid="{77B045AB-420C-404C-B115-C430563C852C}"/>
    <cellStyle name="Note 13 5 4" xfId="31560" xr:uid="{FF32E27B-CC4E-4B16-9196-221A360E91E1}"/>
    <cellStyle name="Note 13 6" xfId="4227" xr:uid="{F6188F63-2E66-4629-A966-7D2AA606FDB9}"/>
    <cellStyle name="Note 13 6 2" xfId="17198" xr:uid="{1DBBD105-4AD5-481D-A049-19A082A20F51}"/>
    <cellStyle name="Note 13 6 2 2" xfId="45876" xr:uid="{0E41DBD3-149A-4DA2-B780-A851C4522B3D}"/>
    <cellStyle name="Note 13 6 3" xfId="26051" xr:uid="{72649F73-B69A-416B-A709-E44DC3A64EA6}"/>
    <cellStyle name="Note 13 6 3 2" xfId="54728" xr:uid="{1CCA1A18-5D8F-4C26-8D23-FECEB9396BB6}"/>
    <cellStyle name="Note 13 6 4" xfId="32912" xr:uid="{76EC1193-27F3-43B5-B3C2-0DF023112CA2}"/>
    <cellStyle name="Note 13 7" xfId="9939" xr:uid="{2E940CE2-599B-4B6B-8121-140F7F3556EA}"/>
    <cellStyle name="Note 13 7 2" xfId="27644" xr:uid="{052DDA1C-9AD2-4297-920D-D1B9B11D23AF}"/>
    <cellStyle name="Note 13 7 2 2" xfId="56321" xr:uid="{3E1FAFD0-B371-469D-9526-9CD42073135E}"/>
    <cellStyle name="Note 13 7 3" xfId="38617" xr:uid="{03DEB756-1413-4C9A-B190-2562BB4F03BA}"/>
    <cellStyle name="Note 13 8" xfId="18792" xr:uid="{D9A558EB-6A0A-4471-BE88-646A15B69B16}"/>
    <cellStyle name="Note 13 8 2" xfId="47469" xr:uid="{D9762553-161B-4A18-BAB7-42114B87EF9C}"/>
    <cellStyle name="Note 13 9" xfId="29767" xr:uid="{D0722E62-5160-45EE-A3C8-C17B0CB03AB6}"/>
    <cellStyle name="Note 14" xfId="888" xr:uid="{234A205A-2AFF-4CAF-8CE4-4DB1790A82E0}"/>
    <cellStyle name="Note 14 2" xfId="1161" xr:uid="{D6B7C134-92D4-4929-B011-4DD85CC25D48}"/>
    <cellStyle name="Note 14 2 2" xfId="3115" xr:uid="{87F394DA-DEF0-4283-BDCC-7F8E8644DB0B}"/>
    <cellStyle name="Note 14 2 2 2" xfId="31855" xr:uid="{AFB83A62-0E31-4B15-B1CE-8057B3C5B44B}"/>
    <cellStyle name="Note 14 2 3" xfId="5600" xr:uid="{CA5ED815-A4CC-4CCD-8AA1-E36201119E14}"/>
    <cellStyle name="Note 14 2 3 2" xfId="34285" xr:uid="{C7529EFE-624E-43A4-9E6F-61552F9FC56F}"/>
    <cellStyle name="Note 14 2 4" xfId="11312" xr:uid="{5E248E70-626E-4B91-91C5-9BCA275AA2B6}"/>
    <cellStyle name="Note 14 2 4 2" xfId="39990" xr:uid="{9AFAA71A-196E-49DA-BB25-EB934E24B43D}"/>
    <cellStyle name="Note 14 2 5" xfId="20165" xr:uid="{AE74A705-6180-439E-8D2D-8748EB150451}"/>
    <cellStyle name="Note 14 2 5 2" xfId="48842" xr:uid="{9B126BD9-D824-49A8-844F-09E3F3BB331E}"/>
    <cellStyle name="Note 14 2 6" xfId="30062" xr:uid="{8DF5B747-A630-4681-A36B-9B594EA0E447}"/>
    <cellStyle name="Note 14 3" xfId="1456" xr:uid="{8537B207-2505-4025-A593-436DD12C13BC}"/>
    <cellStyle name="Note 14 3 2" xfId="3410" xr:uid="{6648D6B6-A5CE-4EB8-BD12-9553F0842152}"/>
    <cellStyle name="Note 14 3 2 2" xfId="32150" xr:uid="{A1021CDA-D901-4DE2-BD61-06F1BA5D52EF}"/>
    <cellStyle name="Note 14 3 3" xfId="7017" xr:uid="{81F4636C-C3D4-446E-8598-1254A369A8D5}"/>
    <cellStyle name="Note 14 3 3 2" xfId="35702" xr:uid="{88CA9D2D-8E9F-410D-AB70-852B353C51BC}"/>
    <cellStyle name="Note 14 3 4" xfId="12729" xr:uid="{E644FAD4-A077-4245-8805-AB7DA9F32E06}"/>
    <cellStyle name="Note 14 3 4 2" xfId="41407" xr:uid="{61C17056-E160-4EE5-8BD9-84CDF6B3C19B}"/>
    <cellStyle name="Note 14 3 5" xfId="21582" xr:uid="{1FA6C8C1-3C59-4B49-8616-144E281C5F6E}"/>
    <cellStyle name="Note 14 3 5 2" xfId="50259" xr:uid="{3DA34F47-545F-4747-BF13-8CA85865F74D}"/>
    <cellStyle name="Note 14 3 6" xfId="30357" xr:uid="{06AB3F0D-71B3-4ABD-8042-4CDA83E7FE82}"/>
    <cellStyle name="Note 14 4" xfId="1795" xr:uid="{C79671B0-0BED-4079-8B22-DA555C64A651}"/>
    <cellStyle name="Note 14 4 2" xfId="3749" xr:uid="{22796BFF-B675-4F80-8E1E-21B01B899592}"/>
    <cellStyle name="Note 14 4 2 2" xfId="32489" xr:uid="{AB3AE5D9-FFD8-4EB8-9327-6BBA672B2954}"/>
    <cellStyle name="Note 14 4 3" xfId="8434" xr:uid="{E8D67945-8DEA-4A81-8C80-2823CEEF8049}"/>
    <cellStyle name="Note 14 4 3 2" xfId="37119" xr:uid="{CEC0F3D2-CAA8-4491-BAA4-C3FFD088A4C3}"/>
    <cellStyle name="Note 14 4 4" xfId="14146" xr:uid="{2574AF28-83DB-41DE-B22C-C2DACB556EA5}"/>
    <cellStyle name="Note 14 4 4 2" xfId="42824" xr:uid="{609D23F4-E2EB-494B-A11F-09BBA0A7869E}"/>
    <cellStyle name="Note 14 4 5" xfId="22999" xr:uid="{26471149-0FC8-4F46-8544-98F802FB5865}"/>
    <cellStyle name="Note 14 4 5 2" xfId="51676" xr:uid="{5EA8FD1F-D40A-4BE3-90C0-3D4ED131C7FA}"/>
    <cellStyle name="Note 14 4 6" xfId="30696" xr:uid="{B74AC836-9DA7-4B33-BD4F-B768E0939E2E}"/>
    <cellStyle name="Note 14 5" xfId="2842" xr:uid="{5E723BA1-3F05-406B-9129-67C2A749B594}"/>
    <cellStyle name="Note 14 5 2" xfId="15661" xr:uid="{379F3677-B354-4F1A-8709-0D4E52DE3A87}"/>
    <cellStyle name="Note 14 5 2 2" xfId="44339" xr:uid="{92B3191C-D580-4AEB-8634-432DD9A9BE43}"/>
    <cellStyle name="Note 14 5 3" xfId="24514" xr:uid="{745EF4F3-69EC-424F-86F3-8C2978FA70F6}"/>
    <cellStyle name="Note 14 5 3 2" xfId="53191" xr:uid="{381C173E-DFCC-40C5-A690-ADC7AF2369AA}"/>
    <cellStyle name="Note 14 5 4" xfId="31582" xr:uid="{25BB5499-4756-445E-ADB8-C434E9E781C6}"/>
    <cellStyle name="Note 14 6" xfId="4249" xr:uid="{F97AC570-BFCB-4D15-AC95-B0B2A1A58761}"/>
    <cellStyle name="Note 14 6 2" xfId="17220" xr:uid="{94A408EE-0991-4450-ABA7-BC33F988A3C1}"/>
    <cellStyle name="Note 14 6 2 2" xfId="45898" xr:uid="{18AF4B52-2BB1-4DEB-9287-82F8AF0A48B3}"/>
    <cellStyle name="Note 14 6 3" xfId="26073" xr:uid="{DFB084A3-7458-47C7-8AAA-553103A36D48}"/>
    <cellStyle name="Note 14 6 3 2" xfId="54750" xr:uid="{7FAB729D-9D8F-4242-AC4D-CD734F4EEB3A}"/>
    <cellStyle name="Note 14 6 4" xfId="32934" xr:uid="{437A00D3-7732-4142-A3CC-29C2C240C6D4}"/>
    <cellStyle name="Note 14 7" xfId="9961" xr:uid="{AC8E77A0-DB85-435E-ABF3-064C2E171A79}"/>
    <cellStyle name="Note 14 7 2" xfId="27666" xr:uid="{4BB46DB7-283D-4F3C-B9B4-B44429C25A9F}"/>
    <cellStyle name="Note 14 7 2 2" xfId="56343" xr:uid="{63D99968-1341-4166-A2E3-3E7F61DEEA9B}"/>
    <cellStyle name="Note 14 7 3" xfId="38639" xr:uid="{E18CE6E5-DFD8-49ED-AFA7-D61CAD475A9E}"/>
    <cellStyle name="Note 14 8" xfId="18814" xr:uid="{4BA89B8B-3744-40AA-A6AE-E1B4D69E3BCE}"/>
    <cellStyle name="Note 14 8 2" xfId="47491" xr:uid="{C09DB76D-46A5-44C8-9E36-060C305B0F76}"/>
    <cellStyle name="Note 14 9" xfId="29789" xr:uid="{42FFBECF-CC58-44B6-B8EC-0362DE6F7B6F}"/>
    <cellStyle name="Note 15" xfId="910" xr:uid="{AFD86D16-B814-4DD9-980E-3C493826CCEE}"/>
    <cellStyle name="Note 15 2" xfId="1183" xr:uid="{7F72BA3D-9ACD-45A4-BEBA-D2983389720E}"/>
    <cellStyle name="Note 15 2 2" xfId="3137" xr:uid="{1A73CEC1-B1FF-453E-A032-946223849094}"/>
    <cellStyle name="Note 15 2 2 2" xfId="31877" xr:uid="{EA4A2008-528D-4EBA-BC21-D4DBAA8ED0D0}"/>
    <cellStyle name="Note 15 2 3" xfId="5622" xr:uid="{25E50523-C008-457C-9C75-2BC8A346861A}"/>
    <cellStyle name="Note 15 2 3 2" xfId="34307" xr:uid="{CF36E878-DC58-4BE3-8602-DC9E56DFD2E9}"/>
    <cellStyle name="Note 15 2 4" xfId="11334" xr:uid="{DB727D52-A1C2-4E97-8419-0F564DB98CCC}"/>
    <cellStyle name="Note 15 2 4 2" xfId="40012" xr:uid="{671446EE-A46B-4F3A-A670-45CE7CBE2B6D}"/>
    <cellStyle name="Note 15 2 5" xfId="20187" xr:uid="{7D007A2C-082B-4936-AA5A-1CDBF1D844F1}"/>
    <cellStyle name="Note 15 2 5 2" xfId="48864" xr:uid="{051B4884-C0B2-4BBA-BBBE-18B6378E2A6D}"/>
    <cellStyle name="Note 15 2 6" xfId="30084" xr:uid="{BD80492B-3A04-4EE9-8178-B530A070F13E}"/>
    <cellStyle name="Note 15 3" xfId="1478" xr:uid="{B6C46A24-5ED2-462B-A322-2D423EF63C8E}"/>
    <cellStyle name="Note 15 3 2" xfId="3432" xr:uid="{E538283B-A9E1-4BB0-9F8D-9EE309553353}"/>
    <cellStyle name="Note 15 3 2 2" xfId="32172" xr:uid="{4A5AF482-F381-42B5-A2AF-C94B51656743}"/>
    <cellStyle name="Note 15 3 3" xfId="7039" xr:uid="{354CB11C-2F5D-4FC4-8BCC-5D9CEEB272F0}"/>
    <cellStyle name="Note 15 3 3 2" xfId="35724" xr:uid="{13092748-FE0D-49B3-8C30-F898F21AE420}"/>
    <cellStyle name="Note 15 3 4" xfId="12751" xr:uid="{268F2AFD-28CC-4317-903F-67E838AA6C77}"/>
    <cellStyle name="Note 15 3 4 2" xfId="41429" xr:uid="{9D5418A4-6EC0-4311-8816-D99AA2BE9F91}"/>
    <cellStyle name="Note 15 3 5" xfId="21604" xr:uid="{3D0FC0C2-6477-46F1-8EE6-C3181B4394A3}"/>
    <cellStyle name="Note 15 3 5 2" xfId="50281" xr:uid="{AB352BEA-F563-4851-9811-74056CDCA8D4}"/>
    <cellStyle name="Note 15 3 6" xfId="30379" xr:uid="{BBA272D4-1187-4A9D-B049-B9E631940E88}"/>
    <cellStyle name="Note 15 4" xfId="1817" xr:uid="{0345DDB9-5194-43F2-80B3-F7233A6581E3}"/>
    <cellStyle name="Note 15 4 2" xfId="3771" xr:uid="{C9E4B799-E190-45E5-990D-9EDDCDD50B22}"/>
    <cellStyle name="Note 15 4 2 2" xfId="32511" xr:uid="{D75FE2BC-5F86-45DB-AD04-BAFF8E646D5E}"/>
    <cellStyle name="Note 15 4 3" xfId="8456" xr:uid="{B929ABBF-E487-4C3A-A32B-D830AC7E7CD1}"/>
    <cellStyle name="Note 15 4 3 2" xfId="37141" xr:uid="{311C48FE-AD68-4BD3-8B1E-3E6290C7AF66}"/>
    <cellStyle name="Note 15 4 4" xfId="14168" xr:uid="{78331FD5-FCED-476E-9A35-844684CA8979}"/>
    <cellStyle name="Note 15 4 4 2" xfId="42846" xr:uid="{E7E1087C-3DCF-43AB-9724-EC1C11E418C3}"/>
    <cellStyle name="Note 15 4 5" xfId="23021" xr:uid="{FD7DC71F-5DF1-4E32-AFAB-171B41B08DDB}"/>
    <cellStyle name="Note 15 4 5 2" xfId="51698" xr:uid="{A31AC0F3-8628-485F-B7FF-32E2C3511968}"/>
    <cellStyle name="Note 15 4 6" xfId="30718" xr:uid="{4E7A694C-7592-4B7E-A740-A72A5BBFB00A}"/>
    <cellStyle name="Note 15 5" xfId="2864" xr:uid="{CC9543DA-12DB-43B7-AA7F-0AFA493623E5}"/>
    <cellStyle name="Note 15 5 2" xfId="15683" xr:uid="{4B240A2B-7022-46A4-87EB-60EBFCF4BCFA}"/>
    <cellStyle name="Note 15 5 2 2" xfId="44361" xr:uid="{CE0E4501-E4BB-4786-A1DE-CF163344D89D}"/>
    <cellStyle name="Note 15 5 3" xfId="24536" xr:uid="{43905207-D278-4A99-AB33-36618621000C}"/>
    <cellStyle name="Note 15 5 3 2" xfId="53213" xr:uid="{BBCA595C-0F3C-4162-9015-862C6494C719}"/>
    <cellStyle name="Note 15 5 4" xfId="31604" xr:uid="{C572C084-CB1D-4146-B4EA-385E97B2AC73}"/>
    <cellStyle name="Note 15 6" xfId="4271" xr:uid="{59F2AEA6-177A-496B-8D94-C9FCA11DDD58}"/>
    <cellStyle name="Note 15 6 2" xfId="17242" xr:uid="{E8544A43-FF0B-41EA-AB7C-6286032EFDF8}"/>
    <cellStyle name="Note 15 6 2 2" xfId="45920" xr:uid="{486A26A7-DF49-4B28-8CA2-33AD8C8AD1ED}"/>
    <cellStyle name="Note 15 6 3" xfId="26095" xr:uid="{3C4C620A-6DF6-4060-9CE5-40F1827BF438}"/>
    <cellStyle name="Note 15 6 3 2" xfId="54772" xr:uid="{FC3B14C1-4048-4D6E-B985-1B702658D347}"/>
    <cellStyle name="Note 15 6 4" xfId="32956" xr:uid="{45885691-8C3A-43E4-8A27-EFDAA93ACA63}"/>
    <cellStyle name="Note 15 7" xfId="9983" xr:uid="{AAA54280-6E2C-4C11-AFE8-A3F56F71D020}"/>
    <cellStyle name="Note 15 7 2" xfId="27688" xr:uid="{3B1B1B35-17EE-4B0A-937B-1B89E42E3C8C}"/>
    <cellStyle name="Note 15 7 2 2" xfId="56365" xr:uid="{2F3ECFA0-C102-47AD-AAE9-1923658A0434}"/>
    <cellStyle name="Note 15 7 3" xfId="38661" xr:uid="{B7766C8B-A4DF-46F2-9FEB-53EECE5289E1}"/>
    <cellStyle name="Note 15 8" xfId="18836" xr:uid="{EBBABC7A-F1BF-486E-94B2-5D5BDE842333}"/>
    <cellStyle name="Note 15 8 2" xfId="47513" xr:uid="{9CB020F7-911A-40B3-9397-E05AF6A0FE23}"/>
    <cellStyle name="Note 15 9" xfId="29811" xr:uid="{D106ABAA-6C3B-47E4-8772-D8B7B20DDC1A}"/>
    <cellStyle name="Note 16" xfId="1205" xr:uid="{16E4FCFA-AC47-45C4-8402-5370F10333B7}"/>
    <cellStyle name="Note 16 2" xfId="1500" xr:uid="{81A36C5C-035C-4168-A986-04C7E8F6C926}"/>
    <cellStyle name="Note 16 2 2" xfId="3454" xr:uid="{69A3D50C-9C5B-4B40-9D83-7E85BEB09931}"/>
    <cellStyle name="Note 16 2 2 2" xfId="32194" xr:uid="{EC03CA0E-151B-4882-AE85-3A927FCCC254}"/>
    <cellStyle name="Note 16 2 3" xfId="5644" xr:uid="{D3C68F16-11EF-40DD-A5A2-08CED6992864}"/>
    <cellStyle name="Note 16 2 3 2" xfId="34329" xr:uid="{97B8B4A8-34DC-4B5C-A1F4-36ADD5FB23C4}"/>
    <cellStyle name="Note 16 2 4" xfId="11356" xr:uid="{EE81F43F-218E-4774-95B5-A078AB8C89B4}"/>
    <cellStyle name="Note 16 2 4 2" xfId="40034" xr:uid="{185836C4-2D9A-44A4-B4C3-7E37AA4CE3C1}"/>
    <cellStyle name="Note 16 2 5" xfId="20209" xr:uid="{9CF5D21E-8365-4C53-A3FA-58A099583C33}"/>
    <cellStyle name="Note 16 2 5 2" xfId="48886" xr:uid="{A6A8C02F-B848-4D4A-B15F-318B36F601FF}"/>
    <cellStyle name="Note 16 2 6" xfId="30401" xr:uid="{0008B309-6D56-4265-B474-C66864F2385C}"/>
    <cellStyle name="Note 16 3" xfId="1839" xr:uid="{D41EE260-10E8-43C4-BE57-3A7448981429}"/>
    <cellStyle name="Note 16 3 2" xfId="3793" xr:uid="{80B8AAFD-DD3C-4B10-AC62-0240223794E0}"/>
    <cellStyle name="Note 16 3 2 2" xfId="32533" xr:uid="{4E10F992-A6CC-45C2-850E-6DDAAC438FBB}"/>
    <cellStyle name="Note 16 3 3" xfId="7061" xr:uid="{68915604-03A6-44B5-9D8C-3004C4EFDD29}"/>
    <cellStyle name="Note 16 3 3 2" xfId="35746" xr:uid="{521FEB2A-3699-4CE2-8F8D-133A72FB1810}"/>
    <cellStyle name="Note 16 3 4" xfId="12773" xr:uid="{AEDECB0A-B184-4056-8DEC-B4778D2206B1}"/>
    <cellStyle name="Note 16 3 4 2" xfId="41451" xr:uid="{2996FCCD-1999-43CA-9724-64A210B810C0}"/>
    <cellStyle name="Note 16 3 5" xfId="21626" xr:uid="{9C3DEBC1-E149-4B4C-93A5-6D6BC0E2B345}"/>
    <cellStyle name="Note 16 3 5 2" xfId="50303" xr:uid="{A1306778-95E7-4EE2-8799-A78C76953B7D}"/>
    <cellStyle name="Note 16 3 6" xfId="30740" xr:uid="{B2516198-1C82-49A5-BA51-3719D92ABB4C}"/>
    <cellStyle name="Note 16 4" xfId="3159" xr:uid="{7B5E010F-1A8C-427F-A532-BF3DBAE12F8A}"/>
    <cellStyle name="Note 16 4 2" xfId="8478" xr:uid="{BA9BD08E-3E19-4427-BB29-478FD1295C37}"/>
    <cellStyle name="Note 16 4 2 2" xfId="37163" xr:uid="{40B3EDFE-4F46-4063-B5B8-97A4F47D8002}"/>
    <cellStyle name="Note 16 4 3" xfId="14190" xr:uid="{EE77064A-787F-4DB9-AD36-D5B112A27D87}"/>
    <cellStyle name="Note 16 4 3 2" xfId="42868" xr:uid="{EB9037A2-60B5-4028-8A80-3446F9C0A50E}"/>
    <cellStyle name="Note 16 4 4" xfId="23043" xr:uid="{10FDC985-B2D0-44D6-B9A9-8F1F1AB91F40}"/>
    <cellStyle name="Note 16 4 4 2" xfId="51720" xr:uid="{001A0F8A-C1DE-4C48-93BD-E8B80AB2F3C3}"/>
    <cellStyle name="Note 16 4 5" xfId="31899" xr:uid="{9BBEEB91-0DDB-4CAB-8874-4502CE4CE8B4}"/>
    <cellStyle name="Note 16 5" xfId="4293" xr:uid="{798697B5-0F9C-4128-87C1-4227DC3E80F9}"/>
    <cellStyle name="Note 16 5 2" xfId="15705" xr:uid="{ABF14957-768C-46B1-A592-5F6E65A49948}"/>
    <cellStyle name="Note 16 5 2 2" xfId="44383" xr:uid="{553301A3-DCFA-4B44-B40B-BF2116074C7E}"/>
    <cellStyle name="Note 16 5 3" xfId="24558" xr:uid="{55BA7F53-DAAD-4738-B88B-E4D892FD5E31}"/>
    <cellStyle name="Note 16 5 3 2" xfId="53235" xr:uid="{772A311C-E85D-49C0-B62B-B0368C3F3F1E}"/>
    <cellStyle name="Note 16 5 4" xfId="32978" xr:uid="{E766EDFE-4779-49B9-8FEA-0EE00B1E6EBF}"/>
    <cellStyle name="Note 16 6" xfId="17264" xr:uid="{5C411D8E-D916-440C-BF4A-0615BA6A87EF}"/>
    <cellStyle name="Note 16 6 2" xfId="26117" xr:uid="{A6101531-31A2-4A7E-BD7B-0687DB0D49E5}"/>
    <cellStyle name="Note 16 6 2 2" xfId="54794" xr:uid="{6D0F9D04-6CAD-46AA-AE4F-A020E9FBCF09}"/>
    <cellStyle name="Note 16 6 3" xfId="45942" xr:uid="{D24E845F-10A3-4222-986D-F2A1D539DAF2}"/>
    <cellStyle name="Note 16 7" xfId="10005" xr:uid="{B6596A20-D9C8-4539-AB1B-08CBB32DCBFE}"/>
    <cellStyle name="Note 16 7 2" xfId="27710" xr:uid="{659590E4-2AAB-43D5-BBBF-88C5726E5F07}"/>
    <cellStyle name="Note 16 7 2 2" xfId="56387" xr:uid="{03748B54-1F4D-4895-A8DB-A24A91F49F45}"/>
    <cellStyle name="Note 16 7 3" xfId="38683" xr:uid="{516A2BCC-51B2-456D-BA4D-49381304D68A}"/>
    <cellStyle name="Note 16 8" xfId="18858" xr:uid="{E4921FC5-5640-4881-B9C0-0A1F75B0AE79}"/>
    <cellStyle name="Note 16 8 2" xfId="47535" xr:uid="{4631FBB4-96FC-4AB8-8EAE-0867A73E4D08}"/>
    <cellStyle name="Note 16 9" xfId="30106" xr:uid="{E114DADA-3088-451B-ABA8-929BA3CBD1CD}"/>
    <cellStyle name="Note 17" xfId="1522" xr:uid="{CD2BB1FF-2F00-493D-A322-2A76C0AA5396}"/>
    <cellStyle name="Note 17 2" xfId="1861" xr:uid="{3B56D81D-5763-4C25-B629-B807B03A3A11}"/>
    <cellStyle name="Note 17 2 2" xfId="3815" xr:uid="{71DE6F17-73E8-4EDC-825D-92FCE48242A3}"/>
    <cellStyle name="Note 17 2 2 2" xfId="32555" xr:uid="{7D2EEBC9-0E66-42A0-B94E-EBA95B2EF178}"/>
    <cellStyle name="Note 17 2 3" xfId="5666" xr:uid="{CD78E580-1905-43BE-A477-4BBEBF663785}"/>
    <cellStyle name="Note 17 2 3 2" xfId="34351" xr:uid="{648328F9-A2FB-4DF9-9C9E-E8839C6502F3}"/>
    <cellStyle name="Note 17 2 4" xfId="11378" xr:uid="{4684C011-DA1C-4EDC-BA3E-5733A7EFBEBC}"/>
    <cellStyle name="Note 17 2 4 2" xfId="40056" xr:uid="{FC8A89E3-DFE3-49C5-ABAD-CAB503157170}"/>
    <cellStyle name="Note 17 2 5" xfId="20231" xr:uid="{392CD87C-086F-4648-A2D2-88FFBBA87C8F}"/>
    <cellStyle name="Note 17 2 5 2" xfId="48908" xr:uid="{026F2219-6FCF-478B-B5B4-C629EE6AD4DA}"/>
    <cellStyle name="Note 17 2 6" xfId="30762" xr:uid="{610613DA-6D04-4FBA-A84D-D8928964868A}"/>
    <cellStyle name="Note 17 3" xfId="3476" xr:uid="{AFB141E8-4553-4901-898E-4356028C284A}"/>
    <cellStyle name="Note 17 3 2" xfId="7083" xr:uid="{7A898B84-8E46-4A66-ABC3-48427A7E42A4}"/>
    <cellStyle name="Note 17 3 2 2" xfId="35768" xr:uid="{75AD85F1-4D9D-45BC-8A20-EBE98562115E}"/>
    <cellStyle name="Note 17 3 3" xfId="12795" xr:uid="{96E026F5-E943-4D51-8098-B113C2490CE2}"/>
    <cellStyle name="Note 17 3 3 2" xfId="41473" xr:uid="{6F9E87BF-85C0-4BCB-824C-F0CD34A4A7F4}"/>
    <cellStyle name="Note 17 3 4" xfId="21648" xr:uid="{D6F733DD-B06F-4277-8C8F-3DCE1983B0D0}"/>
    <cellStyle name="Note 17 3 4 2" xfId="50325" xr:uid="{C8416AC3-C84A-4D9E-B607-2C1D959D0643}"/>
    <cellStyle name="Note 17 3 5" xfId="32216" xr:uid="{90016D2E-53F2-4B58-B3B3-9CA1C3F83731}"/>
    <cellStyle name="Note 17 4" xfId="8500" xr:uid="{0E246777-43D7-4D51-91A0-1EB84EB5F2F2}"/>
    <cellStyle name="Note 17 4 2" xfId="14212" xr:uid="{D5E07FA5-7B70-4915-843F-E068E5AF3731}"/>
    <cellStyle name="Note 17 4 2 2" xfId="42890" xr:uid="{66900E71-C397-4B15-8543-2BA478331821}"/>
    <cellStyle name="Note 17 4 3" xfId="23065" xr:uid="{431FE7C6-C34A-4A12-B763-522E7915B931}"/>
    <cellStyle name="Note 17 4 3 2" xfId="51742" xr:uid="{A864A2E9-CB94-472D-AD09-77CC0A76A91D}"/>
    <cellStyle name="Note 17 4 4" xfId="37185" xr:uid="{09B5DE03-955E-4BB7-8EFE-EEC60AB1E02E}"/>
    <cellStyle name="Note 17 5" xfId="4315" xr:uid="{63E90021-F374-40FC-97C7-534C02E52573}"/>
    <cellStyle name="Note 17 5 2" xfId="15727" xr:uid="{16EFBC33-A0A0-45A1-B2AE-51F49F102F92}"/>
    <cellStyle name="Note 17 5 2 2" xfId="44405" xr:uid="{267FA16E-80AD-4DD0-B952-186AB5672A0E}"/>
    <cellStyle name="Note 17 5 3" xfId="24580" xr:uid="{6D19971A-1F93-4AF2-B4F0-ECB37BCAF1F4}"/>
    <cellStyle name="Note 17 5 3 2" xfId="53257" xr:uid="{FC431F78-A362-4F7A-AEBA-6C1D67D3C060}"/>
    <cellStyle name="Note 17 5 4" xfId="33000" xr:uid="{C57AAC1E-820B-4B71-ADF9-0F0287C2B041}"/>
    <cellStyle name="Note 17 6" xfId="17286" xr:uid="{77DD4501-C55A-4EE0-A935-A904E785BE09}"/>
    <cellStyle name="Note 17 6 2" xfId="26139" xr:uid="{807A0C98-95A1-4334-8881-BECAF10C608F}"/>
    <cellStyle name="Note 17 6 2 2" xfId="54816" xr:uid="{CDEF5CF6-3368-4343-A589-2CAE41F8D134}"/>
    <cellStyle name="Note 17 6 3" xfId="45964" xr:uid="{378DEDA9-F810-4688-BF36-FD88CE8D6C6D}"/>
    <cellStyle name="Note 17 7" xfId="10027" xr:uid="{A45C1C14-35B3-417B-A6EF-C9CD8B5793F0}"/>
    <cellStyle name="Note 17 7 2" xfId="27732" xr:uid="{1B9DC908-022E-44C4-95CE-62BF6BF6136F}"/>
    <cellStyle name="Note 17 7 2 2" xfId="56409" xr:uid="{C2A633E3-EB85-4EE5-A21B-D6E4702EAB94}"/>
    <cellStyle name="Note 17 7 3" xfId="38705" xr:uid="{01F1E92D-EC3F-4956-83F3-7DE9A8674C91}"/>
    <cellStyle name="Note 17 8" xfId="18880" xr:uid="{5A465A1E-D0B7-45F4-99DF-4DAAB4963CC5}"/>
    <cellStyle name="Note 17 8 2" xfId="47557" xr:uid="{A6CD2EF2-07EA-4BD7-B33B-877D8CE3221D}"/>
    <cellStyle name="Note 17 9" xfId="30423" xr:uid="{98CDCCB1-EF5A-4391-B4EA-5214E6EE9E54}"/>
    <cellStyle name="Note 18" xfId="1544" xr:uid="{30E94A2D-17E2-4827-9ABB-C4DE6AB9EE00}"/>
    <cellStyle name="Note 18 2" xfId="1883" xr:uid="{935B9BB2-9AD8-4C9A-A2AC-20DAB64D183E}"/>
    <cellStyle name="Note 18 2 2" xfId="3837" xr:uid="{3677B15F-4DD3-4727-85A0-516E3161C24C}"/>
    <cellStyle name="Note 18 2 2 2" xfId="32577" xr:uid="{B1430451-8CB1-4EB4-9CC6-F734CAF7E509}"/>
    <cellStyle name="Note 18 2 3" xfId="5688" xr:uid="{C5A3183D-68FB-4C74-BF1D-60A207524C8B}"/>
    <cellStyle name="Note 18 2 3 2" xfId="34373" xr:uid="{E2A3DEB9-8EFE-4E62-9A24-03B12BB6AF97}"/>
    <cellStyle name="Note 18 2 4" xfId="11400" xr:uid="{17688D7D-A2BB-4108-BC0E-F08150F4ECCC}"/>
    <cellStyle name="Note 18 2 4 2" xfId="40078" xr:uid="{B238E9B7-AAE5-484C-93F3-506417511EE7}"/>
    <cellStyle name="Note 18 2 5" xfId="20253" xr:uid="{457590F0-B4EA-4922-94C9-ED26090FB615}"/>
    <cellStyle name="Note 18 2 5 2" xfId="48930" xr:uid="{0EDBCA13-97A8-4CF1-9CD1-F9C645514C25}"/>
    <cellStyle name="Note 18 2 6" xfId="30784" xr:uid="{BF38192F-7685-44EB-8FA4-E5582CFC60A9}"/>
    <cellStyle name="Note 18 3" xfId="3498" xr:uid="{7E06C997-A913-4334-B6B4-9C30E95F6172}"/>
    <cellStyle name="Note 18 3 2" xfId="7105" xr:uid="{E631FE7E-42A4-4CA2-913B-08FF6A607522}"/>
    <cellStyle name="Note 18 3 2 2" xfId="35790" xr:uid="{2C3CF677-33E5-4381-9997-168232A2A77F}"/>
    <cellStyle name="Note 18 3 3" xfId="12817" xr:uid="{8FC7AC28-C898-47FD-8D0F-786A2C906289}"/>
    <cellStyle name="Note 18 3 3 2" xfId="41495" xr:uid="{0FEB9D8F-5449-4D4B-972B-6824F313C593}"/>
    <cellStyle name="Note 18 3 4" xfId="21670" xr:uid="{48DB5178-78EF-4982-9C57-EF0BC7215948}"/>
    <cellStyle name="Note 18 3 4 2" xfId="50347" xr:uid="{772C72C4-CEA9-49D9-B081-540CF8A50647}"/>
    <cellStyle name="Note 18 3 5" xfId="32238" xr:uid="{7F63BF44-4416-4D3B-9030-70B20D3417DA}"/>
    <cellStyle name="Note 18 4" xfId="8522" xr:uid="{56AF22B2-E03A-4ED0-9312-5C5653D47C79}"/>
    <cellStyle name="Note 18 4 2" xfId="14234" xr:uid="{241A16DA-842C-4ECE-B49D-51C42F34CF65}"/>
    <cellStyle name="Note 18 4 2 2" xfId="42912" xr:uid="{37511F8A-35D7-4799-9F3F-D445453C6215}"/>
    <cellStyle name="Note 18 4 3" xfId="23087" xr:uid="{E618017B-B2DF-48A0-8C39-074D80F89E84}"/>
    <cellStyle name="Note 18 4 3 2" xfId="51764" xr:uid="{06FAB335-936F-4215-90C7-8E680AAB2B4B}"/>
    <cellStyle name="Note 18 4 4" xfId="37207" xr:uid="{42845193-0E75-4727-B25B-3075D13E6615}"/>
    <cellStyle name="Note 18 5" xfId="4337" xr:uid="{AF6C4FBF-53B2-46DE-B80E-AF2FA95A7470}"/>
    <cellStyle name="Note 18 5 2" xfId="15749" xr:uid="{2B81E33F-3457-4FA8-A9DB-242CD6E940E8}"/>
    <cellStyle name="Note 18 5 2 2" xfId="44427" xr:uid="{E126DDCE-5A1F-4F9F-B03C-86F3025350A2}"/>
    <cellStyle name="Note 18 5 3" xfId="24602" xr:uid="{5F3DD014-7364-4FBF-BD2F-4702981A3D15}"/>
    <cellStyle name="Note 18 5 3 2" xfId="53279" xr:uid="{EA107E84-30FD-47A6-9A9E-CF2F10E7D148}"/>
    <cellStyle name="Note 18 5 4" xfId="33022" xr:uid="{DD69067C-507E-4DE2-9E21-65671690BA99}"/>
    <cellStyle name="Note 18 6" xfId="17308" xr:uid="{B5565A9A-01DE-430D-AA41-F1C4E8F80901}"/>
    <cellStyle name="Note 18 6 2" xfId="26161" xr:uid="{7B9D413D-47D7-4E79-89C8-676BAD539C93}"/>
    <cellStyle name="Note 18 6 2 2" xfId="54838" xr:uid="{BCD989B3-EDB8-49C4-ADB8-10D16D857835}"/>
    <cellStyle name="Note 18 6 3" xfId="45986" xr:uid="{55F765C7-CB5F-4EBD-A71E-917A12E57564}"/>
    <cellStyle name="Note 18 7" xfId="10049" xr:uid="{5FD64214-A83F-4113-B25A-5CBC77251AE8}"/>
    <cellStyle name="Note 18 7 2" xfId="27754" xr:uid="{24AC9C97-5448-444F-9A1D-3AB55FF367D0}"/>
    <cellStyle name="Note 18 7 2 2" xfId="56431" xr:uid="{6CCF41D8-E9E1-4986-BA13-D9754B8A9B17}"/>
    <cellStyle name="Note 18 7 3" xfId="38727" xr:uid="{50E6938A-915A-4137-AF01-3AD4031F607C}"/>
    <cellStyle name="Note 18 8" xfId="18902" xr:uid="{B06D8AED-2131-463B-B192-DAB23A14EAD6}"/>
    <cellStyle name="Note 18 8 2" xfId="47579" xr:uid="{2293C496-DF81-4E98-8C1F-10FD567541FE}"/>
    <cellStyle name="Note 18 9" xfId="30445" xr:uid="{1A366A4B-BB9E-4AD5-9974-07F88ABEA53A}"/>
    <cellStyle name="Note 19" xfId="1905" xr:uid="{C1C9BC58-C5B0-4E41-A3C4-0B5B1CB2C9DB}"/>
    <cellStyle name="Note 19 2" xfId="3859" xr:uid="{93FB6672-DEC5-4223-A10B-7E31B319B53B}"/>
    <cellStyle name="Note 19 2 2" xfId="5710" xr:uid="{D958F2F4-CB37-4A2D-B3DC-4834AE88308F}"/>
    <cellStyle name="Note 19 2 2 2" xfId="34395" xr:uid="{68A63535-E48D-494E-B127-8A0AD431A21B}"/>
    <cellStyle name="Note 19 2 3" xfId="11422" xr:uid="{898C4A2D-A416-44C9-AFBE-7FA4E09FB7CC}"/>
    <cellStyle name="Note 19 2 3 2" xfId="40100" xr:uid="{F74D5A20-DA9B-486E-B737-E6A30167B78F}"/>
    <cellStyle name="Note 19 2 4" xfId="20275" xr:uid="{6ABA4873-0E04-4D80-92DA-ECF022EC11C3}"/>
    <cellStyle name="Note 19 2 4 2" xfId="48952" xr:uid="{A14D69EA-A344-45CB-88B2-C571713EDDE8}"/>
    <cellStyle name="Note 19 2 5" xfId="32599" xr:uid="{AD3892A8-4E4F-47AB-BE05-C5C3CBECDF7E}"/>
    <cellStyle name="Note 19 3" xfId="7127" xr:uid="{3140C8D2-6FB8-4980-BD97-3E6BF4D752E0}"/>
    <cellStyle name="Note 19 3 2" xfId="12839" xr:uid="{9C106688-3258-46FE-BE72-ED2871F238C0}"/>
    <cellStyle name="Note 19 3 2 2" xfId="41517" xr:uid="{CFDE78DE-61E9-4FA0-AFD0-DB35BDF0FA80}"/>
    <cellStyle name="Note 19 3 3" xfId="21692" xr:uid="{954BE1B1-2440-49B0-B60D-AA47F1759B1A}"/>
    <cellStyle name="Note 19 3 3 2" xfId="50369" xr:uid="{225C8C42-659F-4D44-B178-C51700490751}"/>
    <cellStyle name="Note 19 3 4" xfId="35812" xr:uid="{932822A3-BBB2-4E09-BD42-9B9BB124D578}"/>
    <cellStyle name="Note 19 4" xfId="8544" xr:uid="{3D85AECF-FCF4-422B-AB6B-BD7B5115C375}"/>
    <cellStyle name="Note 19 4 2" xfId="14256" xr:uid="{0E808BA0-B684-4B26-BD35-73FC0F33BE03}"/>
    <cellStyle name="Note 19 4 2 2" xfId="42934" xr:uid="{EC34798D-040B-4B19-AFF9-B7177F27CF6B}"/>
    <cellStyle name="Note 19 4 3" xfId="23109" xr:uid="{993433D2-3AF1-4711-BF81-FC469BF3803E}"/>
    <cellStyle name="Note 19 4 3 2" xfId="51786" xr:uid="{80B0236A-5617-4C03-AE0F-E9F09D26306C}"/>
    <cellStyle name="Note 19 4 4" xfId="37229" xr:uid="{D16CC04E-86E7-4CFB-A54E-C60F4B9BC73D}"/>
    <cellStyle name="Note 19 5" xfId="4359" xr:uid="{0F4E6D21-7F25-43BD-B4C3-44B785D99CC7}"/>
    <cellStyle name="Note 19 5 2" xfId="15771" xr:uid="{FCE19FD9-D542-43AE-8908-54AA61B35C43}"/>
    <cellStyle name="Note 19 5 2 2" xfId="44449" xr:uid="{23EDCA59-498E-474D-A7B5-4665E16946DE}"/>
    <cellStyle name="Note 19 5 3" xfId="24624" xr:uid="{403BF17A-364A-4893-9486-15638D5B85F2}"/>
    <cellStyle name="Note 19 5 3 2" xfId="53301" xr:uid="{E5B5C893-67B5-4300-A22C-C84B04614EBE}"/>
    <cellStyle name="Note 19 5 4" xfId="33044" xr:uid="{683635A2-8843-41D7-9CC0-31333063B8FA}"/>
    <cellStyle name="Note 19 6" xfId="17330" xr:uid="{46AF919C-A3E9-4269-B5DE-4CE789A17B25}"/>
    <cellStyle name="Note 19 6 2" xfId="26183" xr:uid="{3B0A20D9-4651-41C0-A077-49A72798F1A1}"/>
    <cellStyle name="Note 19 6 2 2" xfId="54860" xr:uid="{53E4CB6C-5C89-44DD-99B0-86CA316F4FD4}"/>
    <cellStyle name="Note 19 6 3" xfId="46008" xr:uid="{3F1D2229-4269-4ADF-ABF7-0F1185ED3E76}"/>
    <cellStyle name="Note 19 7" xfId="10071" xr:uid="{704C0DDE-DF79-4BF1-8727-A104DBF23196}"/>
    <cellStyle name="Note 19 7 2" xfId="27776" xr:uid="{C046FA66-7649-4913-AAA9-86298A21333A}"/>
    <cellStyle name="Note 19 7 2 2" xfId="56453" xr:uid="{3DF553A7-30AA-4EDE-B19F-87B0285BF8B8}"/>
    <cellStyle name="Note 19 7 3" xfId="38749" xr:uid="{EAAFC5AB-8EF0-4C1E-8D54-999AFD15890E}"/>
    <cellStyle name="Note 19 8" xfId="18924" xr:uid="{7937F7C0-163A-4754-BBFF-E2037A1DB818}"/>
    <cellStyle name="Note 19 8 2" xfId="47601" xr:uid="{D901CED2-2854-4874-BD81-D9D2E63D3F22}"/>
    <cellStyle name="Note 19 9" xfId="30806" xr:uid="{FB0FF3C7-D90F-4E44-B63A-3E5A492C5002}"/>
    <cellStyle name="Note 2" xfId="172" xr:uid="{70F297E3-ED20-4558-87CF-F68B63615F76}"/>
    <cellStyle name="Note 2 2" xfId="230" xr:uid="{DEDDB0AE-30E1-4B62-9660-252BB7A7B7BC}"/>
    <cellStyle name="Note 2 3" xfId="29122" xr:uid="{9432F909-D168-4817-881D-B2C5185ECB26}"/>
    <cellStyle name="Note 20" xfId="1927" xr:uid="{F6E14EF2-4627-4DD6-B538-7D3AD1B42BF9}"/>
    <cellStyle name="Note 20 2" xfId="3881" xr:uid="{E27F1A26-2E0E-4C29-8D2B-EBE19E50E2C4}"/>
    <cellStyle name="Note 20 2 2" xfId="5732" xr:uid="{466CBF8A-503B-4A2B-A633-4E20C360D340}"/>
    <cellStyle name="Note 20 2 2 2" xfId="34417" xr:uid="{E96A710F-8C6A-4239-8840-7FD01D4E386D}"/>
    <cellStyle name="Note 20 2 3" xfId="11444" xr:uid="{9FAD9344-B13C-4FA2-8B98-2CC3E8F6E29E}"/>
    <cellStyle name="Note 20 2 3 2" xfId="40122" xr:uid="{5B5C4BF4-D6C8-4EF6-9E8E-E0055946B6EF}"/>
    <cellStyle name="Note 20 2 4" xfId="20297" xr:uid="{3F61645B-A5C8-4A48-B5D9-F608D68BE325}"/>
    <cellStyle name="Note 20 2 4 2" xfId="48974" xr:uid="{A84C9C6F-4A42-4955-9B70-213790D743F6}"/>
    <cellStyle name="Note 20 2 5" xfId="32621" xr:uid="{2FB7FB71-546E-441E-B9A3-CFB1469F3583}"/>
    <cellStyle name="Note 20 3" xfId="7149" xr:uid="{0E35D676-15CB-45B9-8707-83B89032A41C}"/>
    <cellStyle name="Note 20 3 2" xfId="12861" xr:uid="{86A1745C-2EB9-481B-A777-E00B3E8823A6}"/>
    <cellStyle name="Note 20 3 2 2" xfId="41539" xr:uid="{047F825C-5B53-4AFF-8EB6-3BA73FB3ACB6}"/>
    <cellStyle name="Note 20 3 3" xfId="21714" xr:uid="{F2F6CF08-80BF-4F2E-A39E-EA9C16EA458F}"/>
    <cellStyle name="Note 20 3 3 2" xfId="50391" xr:uid="{2BD7F50C-30AD-4002-88CA-A1D4095B879F}"/>
    <cellStyle name="Note 20 3 4" xfId="35834" xr:uid="{66B24ED0-BF76-4628-8847-4571333C6766}"/>
    <cellStyle name="Note 20 4" xfId="8566" xr:uid="{66FC28A1-49A7-4D16-A84C-0CA9A67EC26D}"/>
    <cellStyle name="Note 20 4 2" xfId="14278" xr:uid="{D4211472-9704-4E55-B823-376D159340CC}"/>
    <cellStyle name="Note 20 4 2 2" xfId="42956" xr:uid="{BD91834B-EB57-429B-8D29-9FAE840484E2}"/>
    <cellStyle name="Note 20 4 3" xfId="23131" xr:uid="{6C294C1A-DB10-47E7-B30C-05E395C1123D}"/>
    <cellStyle name="Note 20 4 3 2" xfId="51808" xr:uid="{DE2262F8-8CEC-4ADE-B311-DA11B41099BC}"/>
    <cellStyle name="Note 20 4 4" xfId="37251" xr:uid="{DBC860A7-951B-4837-8C88-ADB041660656}"/>
    <cellStyle name="Note 20 5" xfId="4381" xr:uid="{503FC04C-020F-4B73-B436-044AFF3E7EC5}"/>
    <cellStyle name="Note 20 5 2" xfId="15793" xr:uid="{41A92409-83E0-47E0-A2A6-4F0E34665DAC}"/>
    <cellStyle name="Note 20 5 2 2" xfId="44471" xr:uid="{C63DBE79-3F96-4A85-8BCD-911F896140A7}"/>
    <cellStyle name="Note 20 5 3" xfId="24646" xr:uid="{CBBB6F0C-7746-4900-B41D-20A22CD82050}"/>
    <cellStyle name="Note 20 5 3 2" xfId="53323" xr:uid="{D440F28A-42FD-4635-9294-942E84531456}"/>
    <cellStyle name="Note 20 5 4" xfId="33066" xr:uid="{3F4A40EA-E149-4412-B929-4215119A4F6B}"/>
    <cellStyle name="Note 20 6" xfId="17352" xr:uid="{3DABA803-1CBD-4AEC-AAF6-8C605F9B2129}"/>
    <cellStyle name="Note 20 6 2" xfId="26205" xr:uid="{046523C0-DC05-40C9-B0FF-BD97BD1E9D3C}"/>
    <cellStyle name="Note 20 6 2 2" xfId="54882" xr:uid="{2E549A7E-ADE2-4ED4-9C10-B86DEB2E4D8E}"/>
    <cellStyle name="Note 20 6 3" xfId="46030" xr:uid="{65F043C9-1BEF-49E6-9DA9-94460089B890}"/>
    <cellStyle name="Note 20 7" xfId="10093" xr:uid="{7A189F4F-A7A9-468D-BA2B-C5D199C6E3FA}"/>
    <cellStyle name="Note 20 7 2" xfId="27798" xr:uid="{B17632DB-E115-4A10-B10C-1E3FAA288805}"/>
    <cellStyle name="Note 20 7 2 2" xfId="56475" xr:uid="{8E3D7C23-F313-4BF2-8A1B-94E4BB87ABEC}"/>
    <cellStyle name="Note 20 7 3" xfId="38771" xr:uid="{10C90136-542F-4ADE-ACC2-1F45E8C6BA8D}"/>
    <cellStyle name="Note 20 8" xfId="18946" xr:uid="{C8522EF5-4027-4C6D-879E-C4FC8F79790D}"/>
    <cellStyle name="Note 20 8 2" xfId="47623" xr:uid="{AD46E4F4-4ED8-429D-B8DA-74C25DCD7CFE}"/>
    <cellStyle name="Note 20 9" xfId="30828" xr:uid="{632E445A-66D6-4AEC-8371-2125F34DC48C}"/>
    <cellStyle name="Note 21" xfId="1950" xr:uid="{D34E1741-274A-4BDE-9F2C-4D1CF60A17A8}"/>
    <cellStyle name="Note 21 2" xfId="3903" xr:uid="{877060C6-0033-40F6-AFB9-293594167187}"/>
    <cellStyle name="Note 21 2 2" xfId="5754" xr:uid="{4128CD7E-F4B3-4166-A41C-6451B641BB32}"/>
    <cellStyle name="Note 21 2 2 2" xfId="34439" xr:uid="{FCE0E9EC-B9E7-4239-8126-D87139975ADE}"/>
    <cellStyle name="Note 21 2 3" xfId="11466" xr:uid="{1C124AE1-4F91-468D-BDCC-47CAEC461385}"/>
    <cellStyle name="Note 21 2 3 2" xfId="40144" xr:uid="{14FA9559-4E19-48E7-8C8C-31C7BEE715DF}"/>
    <cellStyle name="Note 21 2 4" xfId="20319" xr:uid="{F8FC099D-973F-441D-8846-745AD89ED4F2}"/>
    <cellStyle name="Note 21 2 4 2" xfId="48996" xr:uid="{12E3CC03-53C1-4312-A03A-2B63E9ED7C74}"/>
    <cellStyle name="Note 21 2 5" xfId="32643" xr:uid="{C15156C0-E129-45E8-9D76-06152CC7DFCB}"/>
    <cellStyle name="Note 21 3" xfId="7171" xr:uid="{46616394-F521-494F-9550-B89C3A5D9AEB}"/>
    <cellStyle name="Note 21 3 2" xfId="12883" xr:uid="{3FFEAE7F-5452-4E91-97C5-5A5A7B035E2F}"/>
    <cellStyle name="Note 21 3 2 2" xfId="41561" xr:uid="{D4E064CB-BE54-4F80-ABA7-5B4EF8A23D2A}"/>
    <cellStyle name="Note 21 3 3" xfId="21736" xr:uid="{AFF13004-C646-49DF-ABDF-8FECDF863AE9}"/>
    <cellStyle name="Note 21 3 3 2" xfId="50413" xr:uid="{F51FCD4B-B7B3-46DB-89FD-2154CC6887FD}"/>
    <cellStyle name="Note 21 3 4" xfId="35856" xr:uid="{ABF03A69-C4D4-45C2-BAEF-5706619B3B11}"/>
    <cellStyle name="Note 21 4" xfId="8588" xr:uid="{74B32033-F950-4E76-A69B-3B49BE89BBFE}"/>
    <cellStyle name="Note 21 4 2" xfId="14300" xr:uid="{FA80E47F-34D7-4E7C-AD4C-85F5C05C165B}"/>
    <cellStyle name="Note 21 4 2 2" xfId="42978" xr:uid="{F424412E-FCED-4856-9087-DF06B8EEA359}"/>
    <cellStyle name="Note 21 4 3" xfId="23153" xr:uid="{0FACDDC8-97C5-40C2-9F12-913D2AA0EF73}"/>
    <cellStyle name="Note 21 4 3 2" xfId="51830" xr:uid="{8D147FFE-196A-4F07-8611-77C9F9CA023F}"/>
    <cellStyle name="Note 21 4 4" xfId="37273" xr:uid="{C79FB88F-64EF-4A52-8F7F-3A584A8D8EEE}"/>
    <cellStyle name="Note 21 5" xfId="4403" xr:uid="{AA4AA68D-0A97-4BC5-AFFC-6F7EA6325861}"/>
    <cellStyle name="Note 21 5 2" xfId="15815" xr:uid="{706A64C7-5091-488D-9DDF-C651CB4089B9}"/>
    <cellStyle name="Note 21 5 2 2" xfId="44493" xr:uid="{2D0B022A-D43B-4E37-BE23-FDBD3FE2813B}"/>
    <cellStyle name="Note 21 5 3" xfId="24668" xr:uid="{DE9763FF-84D7-46E6-9254-9406B1D62D59}"/>
    <cellStyle name="Note 21 5 3 2" xfId="53345" xr:uid="{5856A35B-EC6B-4B67-A3A0-A943AA88D003}"/>
    <cellStyle name="Note 21 5 4" xfId="33088" xr:uid="{CFE66087-F16E-4F6B-AA0C-A166D9231017}"/>
    <cellStyle name="Note 21 6" xfId="17374" xr:uid="{16214524-E24E-4219-A091-42789A71B874}"/>
    <cellStyle name="Note 21 6 2" xfId="26227" xr:uid="{8B98642E-BB5F-4FA5-8BCA-461D26DA9865}"/>
    <cellStyle name="Note 21 6 2 2" xfId="54904" xr:uid="{551B94C1-E4AA-4F1A-8FB4-000C7F556B39}"/>
    <cellStyle name="Note 21 6 3" xfId="46052" xr:uid="{8707E001-A36B-4C3E-81FE-DA220F0D9B82}"/>
    <cellStyle name="Note 21 7" xfId="10115" xr:uid="{0B825484-9491-41A3-91B6-F28CAC5EC61F}"/>
    <cellStyle name="Note 21 7 2" xfId="27820" xr:uid="{56A19178-6A45-46C7-865B-95051EA5EEDE}"/>
    <cellStyle name="Note 21 7 2 2" xfId="56497" xr:uid="{BD9E0A1F-3950-4B29-BDDA-708D87A0614F}"/>
    <cellStyle name="Note 21 7 3" xfId="38793" xr:uid="{4A9C5472-64BF-4541-A076-78328854FBF1}"/>
    <cellStyle name="Note 21 8" xfId="18968" xr:uid="{8F6C2CD1-38C7-4E12-84B2-FBFAE3A5B7B0}"/>
    <cellStyle name="Note 21 8 2" xfId="47645" xr:uid="{6DF80B71-3FBD-4E8B-9575-E7250D1199D5}"/>
    <cellStyle name="Note 21 9" xfId="30850" xr:uid="{6DCD3A2C-CC23-49D1-8F2D-6D21FCA32C76}"/>
    <cellStyle name="Note 22" xfId="4425" xr:uid="{1DE7EE43-8C56-495A-A203-D83A249BEC1D}"/>
    <cellStyle name="Note 22 2" xfId="5776" xr:uid="{468BD7BB-58C3-423A-8736-B1FC4697D766}"/>
    <cellStyle name="Note 22 2 2" xfId="11488" xr:uid="{39B491BE-1755-42D7-AA80-48BF21658CE0}"/>
    <cellStyle name="Note 22 2 2 2" xfId="40166" xr:uid="{EC124C6B-EB78-46C1-B51D-51987886115F}"/>
    <cellStyle name="Note 22 2 3" xfId="20341" xr:uid="{5411D217-8786-41C4-A322-6162B0A8A624}"/>
    <cellStyle name="Note 22 2 3 2" xfId="49018" xr:uid="{940F74E8-2950-402C-A427-F58871DD1A3F}"/>
    <cellStyle name="Note 22 2 4" xfId="34461" xr:uid="{4514763B-63DE-4404-9A24-B36B0974154F}"/>
    <cellStyle name="Note 22 3" xfId="7193" xr:uid="{A760FB29-CD6F-4619-B7CB-63AD4D4C00B8}"/>
    <cellStyle name="Note 22 3 2" xfId="12905" xr:uid="{2FEDE220-F50A-4CD7-8653-61183C99F8E3}"/>
    <cellStyle name="Note 22 3 2 2" xfId="41583" xr:uid="{C91BE016-8438-4A0B-B2F4-20EFB101E30C}"/>
    <cellStyle name="Note 22 3 3" xfId="21758" xr:uid="{59DAAD06-1213-4617-90D1-C8F085779797}"/>
    <cellStyle name="Note 22 3 3 2" xfId="50435" xr:uid="{1F238494-F1E0-421A-A4CE-8A6632F90916}"/>
    <cellStyle name="Note 22 3 4" xfId="35878" xr:uid="{ADFDA4AF-99F3-433D-AE13-DB58CB38CF48}"/>
    <cellStyle name="Note 22 4" xfId="8610" xr:uid="{F02FB990-A6CD-42BD-B228-EFF0926C6F60}"/>
    <cellStyle name="Note 22 4 2" xfId="14322" xr:uid="{235184C5-F2FF-4C3F-8E10-A350FD836CB2}"/>
    <cellStyle name="Note 22 4 2 2" xfId="43000" xr:uid="{BA4CFF19-08DB-47DB-B69C-0D3B5F8950BA}"/>
    <cellStyle name="Note 22 4 3" xfId="23175" xr:uid="{9BD69FA1-6B23-4914-BBB5-F1EEE120BA0A}"/>
    <cellStyle name="Note 22 4 3 2" xfId="51852" xr:uid="{393B6B31-DA41-4770-9B31-20F95E0EA7C6}"/>
    <cellStyle name="Note 22 4 4" xfId="37295" xr:uid="{99B3551B-546D-4D64-9952-E5CC6F9A88F4}"/>
    <cellStyle name="Note 22 5" xfId="15837" xr:uid="{3CB587E9-B4EC-448D-9149-9091E204DEAE}"/>
    <cellStyle name="Note 22 5 2" xfId="24690" xr:uid="{B95AADB4-3A55-43B1-A871-88CA2D331AAC}"/>
    <cellStyle name="Note 22 5 2 2" xfId="53367" xr:uid="{E6AFD7B2-9905-4788-A349-107BD279E8FB}"/>
    <cellStyle name="Note 22 5 3" xfId="44515" xr:uid="{B7110995-03C6-4221-82E0-0F0DA809808A}"/>
    <cellStyle name="Note 22 6" xfId="17396" xr:uid="{544293BE-1CC9-49BF-9612-D167B09495D3}"/>
    <cellStyle name="Note 22 6 2" xfId="26249" xr:uid="{99BF2FE7-8089-4FA3-A12C-FE3FF918700F}"/>
    <cellStyle name="Note 22 6 2 2" xfId="54926" xr:uid="{E3BAD7CE-25ED-4468-807B-54C2A9A7B327}"/>
    <cellStyle name="Note 22 6 3" xfId="46074" xr:uid="{690B51A9-10FB-4179-AA4F-7E8B2F414005}"/>
    <cellStyle name="Note 22 7" xfId="10137" xr:uid="{3B4EF6C0-18E6-4432-A611-517DCC923283}"/>
    <cellStyle name="Note 22 7 2" xfId="27842" xr:uid="{416ABB7B-6C52-48F8-B852-5FF313F5D8F3}"/>
    <cellStyle name="Note 22 7 2 2" xfId="56519" xr:uid="{A2983C3E-2034-4113-9062-57C99597876C}"/>
    <cellStyle name="Note 22 7 3" xfId="38815" xr:uid="{7839BA94-5144-49A4-89B1-C1BDCE181B2F}"/>
    <cellStyle name="Note 22 8" xfId="18990" xr:uid="{7AD84B61-58E4-48D0-B337-AF1447DB1697}"/>
    <cellStyle name="Note 22 8 2" xfId="47667" xr:uid="{9E2970FE-5887-4A55-A1DD-CFCF1907D1E8}"/>
    <cellStyle name="Note 22 9" xfId="33110" xr:uid="{657E3DCB-3228-43DD-B89D-6D884E67E8B1}"/>
    <cellStyle name="Note 23" xfId="4447" xr:uid="{C9D1DCB4-AF2B-4B78-8387-348F0B4F3D19}"/>
    <cellStyle name="Note 23 2" xfId="5798" xr:uid="{CAB84D58-B0F2-4302-AA7B-D19D31E6841D}"/>
    <cellStyle name="Note 23 2 2" xfId="11510" xr:uid="{F8AFAF1A-663A-4F7B-94CD-134DE6D72C6B}"/>
    <cellStyle name="Note 23 2 2 2" xfId="40188" xr:uid="{1F65377C-7C95-42F7-A839-D17056676305}"/>
    <cellStyle name="Note 23 2 3" xfId="20363" xr:uid="{F6D55A48-43A7-4CB3-B974-3C6E1BCAE662}"/>
    <cellStyle name="Note 23 2 3 2" xfId="49040" xr:uid="{6DA498AA-1B5E-4136-A73F-85CE49027EF2}"/>
    <cellStyle name="Note 23 2 4" xfId="34483" xr:uid="{75D611CC-7125-4FA0-87C5-3925986A6A06}"/>
    <cellStyle name="Note 23 3" xfId="7215" xr:uid="{528F0DFB-8520-4E6E-BA08-128A5AAC9355}"/>
    <cellStyle name="Note 23 3 2" xfId="12927" xr:uid="{B416174B-5D9C-455F-8CAE-3AFC1A11D32C}"/>
    <cellStyle name="Note 23 3 2 2" xfId="41605" xr:uid="{774912FB-3990-46DA-9CB9-C05DAC12116F}"/>
    <cellStyle name="Note 23 3 3" xfId="21780" xr:uid="{3A3D5935-598F-493B-AAAF-738352668E64}"/>
    <cellStyle name="Note 23 3 3 2" xfId="50457" xr:uid="{415D2B4D-342D-4D2B-AE63-FABEE7135803}"/>
    <cellStyle name="Note 23 3 4" xfId="35900" xr:uid="{9C5C8BD8-C2D2-4CC0-876A-20E17D3EAB39}"/>
    <cellStyle name="Note 23 4" xfId="8632" xr:uid="{4E1126CD-3538-48F2-9306-DA95DCB027F0}"/>
    <cellStyle name="Note 23 4 2" xfId="14344" xr:uid="{18970311-AFF0-49BF-8D03-8D22920D0206}"/>
    <cellStyle name="Note 23 4 2 2" xfId="43022" xr:uid="{ADF02A52-A4E0-4E07-887B-6245A48E19BD}"/>
    <cellStyle name="Note 23 4 3" xfId="23197" xr:uid="{D8675FBD-0CE4-4A91-BD5C-4A1A87E8BA0D}"/>
    <cellStyle name="Note 23 4 3 2" xfId="51874" xr:uid="{3E63ED44-3221-4607-93C0-24C0DA0D31BC}"/>
    <cellStyle name="Note 23 4 4" xfId="37317" xr:uid="{7F2E1857-EA8B-4827-9714-F6D2CA930DCF}"/>
    <cellStyle name="Note 23 5" xfId="15859" xr:uid="{FBC6BEB7-A531-4CE2-AF1F-526801073108}"/>
    <cellStyle name="Note 23 5 2" xfId="24712" xr:uid="{CDCB0C9D-CE40-4859-96D6-BD9B1D1E3CF9}"/>
    <cellStyle name="Note 23 5 2 2" xfId="53389" xr:uid="{718C50EB-633D-4A53-B615-F792BD4373BF}"/>
    <cellStyle name="Note 23 5 3" xfId="44537" xr:uid="{372751D9-56C7-45F0-A10A-6A0EA70C8B8F}"/>
    <cellStyle name="Note 23 6" xfId="17418" xr:uid="{C5475513-EA4B-4175-8795-E5AED1C53987}"/>
    <cellStyle name="Note 23 6 2" xfId="26271" xr:uid="{619714EA-8625-4EC3-8B77-0781C78A09B9}"/>
    <cellStyle name="Note 23 6 2 2" xfId="54948" xr:uid="{9C9ED89D-FD36-44F7-BAB9-BD4CB6065A3F}"/>
    <cellStyle name="Note 23 6 3" xfId="46096" xr:uid="{EF4D5A71-01CA-40EA-9A25-DFE8989D10B1}"/>
    <cellStyle name="Note 23 7" xfId="10159" xr:uid="{F53AF11E-BCD7-4683-9AD5-89D5F8B0211F}"/>
    <cellStyle name="Note 23 7 2" xfId="27864" xr:uid="{D3419F2C-B7AC-4DD0-A88B-389DA2FC8676}"/>
    <cellStyle name="Note 23 7 2 2" xfId="56541" xr:uid="{C08BD82A-5032-4FCB-87EB-25D930E5879D}"/>
    <cellStyle name="Note 23 7 3" xfId="38837" xr:uid="{A5BD3388-58B2-4AED-B410-EE1CF9F137EA}"/>
    <cellStyle name="Note 23 8" xfId="19012" xr:uid="{F92E6C64-7C43-4096-BED7-C0142C949494}"/>
    <cellStyle name="Note 23 8 2" xfId="47689" xr:uid="{78FA1061-BCE4-4E92-8A46-1A69BBD16D10}"/>
    <cellStyle name="Note 23 9" xfId="33132" xr:uid="{30859CBF-C277-43BA-8542-CFFC7611837B}"/>
    <cellStyle name="Note 24" xfId="4469" xr:uid="{35E33B9D-3CDB-45CF-9AE2-1328C2726875}"/>
    <cellStyle name="Note 24 2" xfId="5820" xr:uid="{C2F2DB3A-D71B-4294-A7A2-EB5915914079}"/>
    <cellStyle name="Note 24 2 2" xfId="11532" xr:uid="{A363563B-721E-4901-A932-380054A04B52}"/>
    <cellStyle name="Note 24 2 2 2" xfId="40210" xr:uid="{B7CC1EA4-FCBF-44DD-B846-9FA42A7BA039}"/>
    <cellStyle name="Note 24 2 3" xfId="20385" xr:uid="{B7D9D547-9BA4-4A07-9CCD-DF4993DAE725}"/>
    <cellStyle name="Note 24 2 3 2" xfId="49062" xr:uid="{E6E5AF16-24A5-4AA3-8F11-0C1E69D22B6C}"/>
    <cellStyle name="Note 24 2 4" xfId="34505" xr:uid="{110F5820-94D6-4E64-A324-9C90D8D47F0F}"/>
    <cellStyle name="Note 24 3" xfId="7237" xr:uid="{8F36253B-3375-4256-9043-381611932CAE}"/>
    <cellStyle name="Note 24 3 2" xfId="12949" xr:uid="{9F81FA59-C616-4081-83B9-81B454834F61}"/>
    <cellStyle name="Note 24 3 2 2" xfId="41627" xr:uid="{3001A2C2-C283-4692-B379-E9427CB3034E}"/>
    <cellStyle name="Note 24 3 3" xfId="21802" xr:uid="{F1F1DC1E-5846-4DAC-AE0C-AA90CEF3CDAA}"/>
    <cellStyle name="Note 24 3 3 2" xfId="50479" xr:uid="{6109AECA-DDB9-4363-98A7-FCE1349E6505}"/>
    <cellStyle name="Note 24 3 4" xfId="35922" xr:uid="{7ECD2139-1DA6-466A-BD3F-167634E39A13}"/>
    <cellStyle name="Note 24 4" xfId="8654" xr:uid="{401AD1D3-14BF-4B9B-B31F-F60CDCCFF7A6}"/>
    <cellStyle name="Note 24 4 2" xfId="14366" xr:uid="{686D6F1A-DB74-46A1-8A1D-2133095EB0BD}"/>
    <cellStyle name="Note 24 4 2 2" xfId="43044" xr:uid="{D97DB9EE-7392-4D9C-82AE-EC414C4F713B}"/>
    <cellStyle name="Note 24 4 3" xfId="23219" xr:uid="{5EC18C88-5582-4A7B-A6B7-EA5730F7A4A7}"/>
    <cellStyle name="Note 24 4 3 2" xfId="51896" xr:uid="{49AD418A-8DF7-45DF-AD60-79B77D1C5E8C}"/>
    <cellStyle name="Note 24 4 4" xfId="37339" xr:uid="{FF0C7AA1-047D-468D-B563-DF20BEBD665B}"/>
    <cellStyle name="Note 24 5" xfId="15881" xr:uid="{4F4B774B-697E-4717-8D2A-C8A1F2C30025}"/>
    <cellStyle name="Note 24 5 2" xfId="24734" xr:uid="{655C2F12-76E7-45E8-99AA-453D5FCB7685}"/>
    <cellStyle name="Note 24 5 2 2" xfId="53411" xr:uid="{6BBC98B4-F4ED-4A05-BAEE-B512CADF2C73}"/>
    <cellStyle name="Note 24 5 3" xfId="44559" xr:uid="{CC287D30-F99D-419D-B698-9E68655DC7E9}"/>
    <cellStyle name="Note 24 6" xfId="17440" xr:uid="{003E5C02-A643-4480-A06E-36D30CA3B4B3}"/>
    <cellStyle name="Note 24 6 2" xfId="26293" xr:uid="{CE236E65-8E61-45F1-BBA5-DD02D9AAA989}"/>
    <cellStyle name="Note 24 6 2 2" xfId="54970" xr:uid="{3C95DDBA-A1CA-4ACF-99DE-8E0CBA11335D}"/>
    <cellStyle name="Note 24 6 3" xfId="46118" xr:uid="{00AEB2FC-447F-40E9-A285-AEA5EA4DFA86}"/>
    <cellStyle name="Note 24 7" xfId="10181" xr:uid="{67E52791-97ED-43EE-A717-71C373848E8B}"/>
    <cellStyle name="Note 24 7 2" xfId="27886" xr:uid="{587BDE2D-B7C8-400C-B58A-BB6A45B29980}"/>
    <cellStyle name="Note 24 7 2 2" xfId="56563" xr:uid="{FAEDA5C9-8146-4594-B054-87D9399258AC}"/>
    <cellStyle name="Note 24 7 3" xfId="38859" xr:uid="{3B10D0CE-EB18-423A-9E9C-DF781555F358}"/>
    <cellStyle name="Note 24 8" xfId="19034" xr:uid="{4B846740-F195-4AB4-A720-DE00287C3CB6}"/>
    <cellStyle name="Note 24 8 2" xfId="47711" xr:uid="{7CCECB41-5BA4-47E8-A1F6-1D972B2A8430}"/>
    <cellStyle name="Note 24 9" xfId="33154" xr:uid="{EB3A43C7-2ED7-4951-B3BE-4182467FF86C}"/>
    <cellStyle name="Note 25" xfId="4491" xr:uid="{47B03C1C-77E1-415A-AC3A-D4FCB9A6DF31}"/>
    <cellStyle name="Note 25 2" xfId="5842" xr:uid="{71047B24-9EEE-4700-AD19-03CA89FD778B}"/>
    <cellStyle name="Note 25 2 2" xfId="11554" xr:uid="{743AD507-61E9-4AAB-AB7B-BEEE1A83882F}"/>
    <cellStyle name="Note 25 2 2 2" xfId="40232" xr:uid="{7159EDC7-CA48-42BC-BD47-3AC678A32DE9}"/>
    <cellStyle name="Note 25 2 3" xfId="20407" xr:uid="{13A18C35-DDC2-4110-9840-D872462152A8}"/>
    <cellStyle name="Note 25 2 3 2" xfId="49084" xr:uid="{6C2EB8EC-D322-4AA6-8B33-10D81CB6251C}"/>
    <cellStyle name="Note 25 2 4" xfId="34527" xr:uid="{210C449C-A929-4D00-8429-3B40BD5F0423}"/>
    <cellStyle name="Note 25 3" xfId="7259" xr:uid="{316000D8-7A00-428F-811A-C3AE17B92128}"/>
    <cellStyle name="Note 25 3 2" xfId="12971" xr:uid="{3105689A-506C-40BF-B3DB-931C9EB16618}"/>
    <cellStyle name="Note 25 3 2 2" xfId="41649" xr:uid="{BEB82317-9B59-45BB-9D1D-2846706A978C}"/>
    <cellStyle name="Note 25 3 3" xfId="21824" xr:uid="{618CA1A8-9750-487E-87EB-83124BAFF0B0}"/>
    <cellStyle name="Note 25 3 3 2" xfId="50501" xr:uid="{1489D63E-F1E2-449B-8B33-C589CA7E9BED}"/>
    <cellStyle name="Note 25 3 4" xfId="35944" xr:uid="{8660E562-927B-4244-B9AD-C85C2155A2CD}"/>
    <cellStyle name="Note 25 4" xfId="8676" xr:uid="{612F0D43-EE8E-48E6-9A26-E14997FDE303}"/>
    <cellStyle name="Note 25 4 2" xfId="14388" xr:uid="{3F13356C-977C-4DBC-BCAD-58F63D4D4994}"/>
    <cellStyle name="Note 25 4 2 2" xfId="43066" xr:uid="{C4C5FA5A-1200-427B-BE74-8CDBEFCF6B9A}"/>
    <cellStyle name="Note 25 4 3" xfId="23241" xr:uid="{D34B432E-1B49-4D4D-947A-3F08C7557370}"/>
    <cellStyle name="Note 25 4 3 2" xfId="51918" xr:uid="{CE3A426C-6E30-4000-B8A1-A5B1FE7EDF0B}"/>
    <cellStyle name="Note 25 4 4" xfId="37361" xr:uid="{EDDB08EC-D350-4C26-A0E7-B42AE3C3F403}"/>
    <cellStyle name="Note 25 5" xfId="15903" xr:uid="{B761DFE9-2B43-4D82-9318-9FB31501581E}"/>
    <cellStyle name="Note 25 5 2" xfId="24756" xr:uid="{F6BCF95D-EE89-4327-AAE5-E0F581B0F4FA}"/>
    <cellStyle name="Note 25 5 2 2" xfId="53433" xr:uid="{674814F6-EAD1-434D-8482-8711EE229330}"/>
    <cellStyle name="Note 25 5 3" xfId="44581" xr:uid="{89DEA796-BE79-4B6C-9B3C-E93A42E2949B}"/>
    <cellStyle name="Note 25 6" xfId="17462" xr:uid="{AFCB454E-2A16-44AB-84F0-7C9A09AC1216}"/>
    <cellStyle name="Note 25 6 2" xfId="26315" xr:uid="{B7B6428A-3443-49C5-9309-EF456B925FA6}"/>
    <cellStyle name="Note 25 6 2 2" xfId="54992" xr:uid="{3F59EFA0-ED9C-4A2E-9C81-B79FB851E9BF}"/>
    <cellStyle name="Note 25 6 3" xfId="46140" xr:uid="{6674F37D-25BC-4CEA-88FF-3BD45FED7998}"/>
    <cellStyle name="Note 25 7" xfId="10203" xr:uid="{BD70EBE9-957C-4316-811A-BAA7095B130A}"/>
    <cellStyle name="Note 25 7 2" xfId="27908" xr:uid="{4B29DA3F-B6BA-427D-A7C1-13C7D1D8B112}"/>
    <cellStyle name="Note 25 7 2 2" xfId="56585" xr:uid="{3E5D4509-E715-4C92-B9F8-32B1B7414DFB}"/>
    <cellStyle name="Note 25 7 3" xfId="38881" xr:uid="{9EC71209-262E-4945-856D-9BB32BEBB5FE}"/>
    <cellStyle name="Note 25 8" xfId="19056" xr:uid="{FD3B0BA9-7AFC-42C5-9018-8A85237158BF}"/>
    <cellStyle name="Note 25 8 2" xfId="47733" xr:uid="{8335A29F-55AF-439E-9707-2620792AA269}"/>
    <cellStyle name="Note 25 9" xfId="33176" xr:uid="{F33E8306-6499-4316-96DB-17BE18692C2A}"/>
    <cellStyle name="Note 26" xfId="4513" xr:uid="{A304B744-39ED-4914-AB2C-9C39C889C460}"/>
    <cellStyle name="Note 26 2" xfId="5864" xr:uid="{95F86752-E8E6-4C66-A5E5-B168A7A46084}"/>
    <cellStyle name="Note 26 2 2" xfId="11576" xr:uid="{C7B7F601-7B08-40EB-8AE7-CB2874567D86}"/>
    <cellStyle name="Note 26 2 2 2" xfId="40254" xr:uid="{620DDC3A-6035-4359-B89D-B4A8940EBE60}"/>
    <cellStyle name="Note 26 2 3" xfId="20429" xr:uid="{5575FCF1-5D78-4318-99B3-9E332D8860BF}"/>
    <cellStyle name="Note 26 2 3 2" xfId="49106" xr:uid="{A95C1F72-3103-4CFE-A3EF-3DF7B9FC414D}"/>
    <cellStyle name="Note 26 2 4" xfId="34549" xr:uid="{C7A83DD0-3214-4185-9816-8AF5EC43AA8B}"/>
    <cellStyle name="Note 26 3" xfId="7281" xr:uid="{C812F4AF-446C-49CF-AE6C-37BD71524AD9}"/>
    <cellStyle name="Note 26 3 2" xfId="12993" xr:uid="{0CC0F6E8-4D1A-4FFE-8D33-A17F18A30068}"/>
    <cellStyle name="Note 26 3 2 2" xfId="41671" xr:uid="{0C151F46-F3E8-4E8F-B28D-EB6693EDC831}"/>
    <cellStyle name="Note 26 3 3" xfId="21846" xr:uid="{83E81A6F-32A0-4FFF-AF0B-EC662B0C9015}"/>
    <cellStyle name="Note 26 3 3 2" xfId="50523" xr:uid="{AD570D9D-C31B-4517-A5C4-8838D83C323F}"/>
    <cellStyle name="Note 26 3 4" xfId="35966" xr:uid="{568E0BCC-CAFD-4180-9885-1DAAA6C2EFC7}"/>
    <cellStyle name="Note 26 4" xfId="8698" xr:uid="{AF397CDA-5C2E-45FF-9E63-855D0A7CF246}"/>
    <cellStyle name="Note 26 4 2" xfId="14410" xr:uid="{95026245-D3CA-4D76-9CF8-47FDB662D623}"/>
    <cellStyle name="Note 26 4 2 2" xfId="43088" xr:uid="{D44A87F8-F489-4177-A25D-2D3BF77C074B}"/>
    <cellStyle name="Note 26 4 3" xfId="23263" xr:uid="{837BA23A-6B0C-4EBE-8A94-3C7C3B1FCBCC}"/>
    <cellStyle name="Note 26 4 3 2" xfId="51940" xr:uid="{0F2A4407-6E83-4E74-9C05-F6CBEE759B51}"/>
    <cellStyle name="Note 26 4 4" xfId="37383" xr:uid="{56BE8FEF-B3B1-4017-86DB-566FD2673610}"/>
    <cellStyle name="Note 26 5" xfId="15925" xr:uid="{E3041A5B-FDAD-4297-9742-AC447345EF90}"/>
    <cellStyle name="Note 26 5 2" xfId="24778" xr:uid="{A94BC591-AF04-4E26-A86D-F5EB7F67611B}"/>
    <cellStyle name="Note 26 5 2 2" xfId="53455" xr:uid="{BE03DFC8-F7FD-44AA-897C-18B316E9EB96}"/>
    <cellStyle name="Note 26 5 3" xfId="44603" xr:uid="{483FA50F-EC00-4021-B50D-0D63C9C9287D}"/>
    <cellStyle name="Note 26 6" xfId="17484" xr:uid="{CE46F70D-1ECC-46FB-B8CB-C7669D13F80D}"/>
    <cellStyle name="Note 26 6 2" xfId="26337" xr:uid="{1BE2D60A-DDF3-44C3-B1B7-7ECE7DC6BF58}"/>
    <cellStyle name="Note 26 6 2 2" xfId="55014" xr:uid="{A0C0FDCE-55AC-4D0E-AFA3-2F962CDFACAA}"/>
    <cellStyle name="Note 26 6 3" xfId="46162" xr:uid="{1C276B27-ADE2-4190-A8BA-D86A3312130A}"/>
    <cellStyle name="Note 26 7" xfId="10225" xr:uid="{3BC77100-8713-465F-A97D-99804C247995}"/>
    <cellStyle name="Note 26 7 2" xfId="27930" xr:uid="{C32D23DA-61F6-49F2-BE91-060D2951DE00}"/>
    <cellStyle name="Note 26 7 2 2" xfId="56607" xr:uid="{9FDF8EF8-3F98-4039-82D5-5175BC38ABD3}"/>
    <cellStyle name="Note 26 7 3" xfId="38903" xr:uid="{B6CAC4EF-2AA7-44DF-85E4-9E09628C7AAF}"/>
    <cellStyle name="Note 26 8" xfId="19078" xr:uid="{8F743D13-9CB0-478E-BFC2-070A597BDEF9}"/>
    <cellStyle name="Note 26 8 2" xfId="47755" xr:uid="{BFF8C886-F446-499E-9CF3-27B052217188}"/>
    <cellStyle name="Note 26 9" xfId="33198" xr:uid="{EEC65954-F421-424D-82AC-15FA5A816444}"/>
    <cellStyle name="Note 27" xfId="4535" xr:uid="{FCD64692-3B31-43E8-978D-B306EE596EB5}"/>
    <cellStyle name="Note 27 2" xfId="5886" xr:uid="{96E15DA9-87AB-4E12-9C10-5F01DFBBDDE6}"/>
    <cellStyle name="Note 27 2 2" xfId="11598" xr:uid="{27992865-88B2-4A64-AB4A-5442653BEED0}"/>
    <cellStyle name="Note 27 2 2 2" xfId="40276" xr:uid="{AC3D85A8-41E9-44AB-9A47-F4EAE1714D4A}"/>
    <cellStyle name="Note 27 2 3" xfId="20451" xr:uid="{3644C2BA-13DD-480E-B886-143B29A0C67E}"/>
    <cellStyle name="Note 27 2 3 2" xfId="49128" xr:uid="{E12CCC37-D432-490F-BB9B-231E229333FA}"/>
    <cellStyle name="Note 27 2 4" xfId="34571" xr:uid="{3A4A84A3-FB9D-47EC-8D51-C2E2EC83FDFA}"/>
    <cellStyle name="Note 27 3" xfId="7303" xr:uid="{CA4EC289-9318-4BEA-B573-0E473B0CF584}"/>
    <cellStyle name="Note 27 3 2" xfId="13015" xr:uid="{7B4498FE-F0E4-41BB-B0BB-DFD19A1E5692}"/>
    <cellStyle name="Note 27 3 2 2" xfId="41693" xr:uid="{A3D1D006-08B8-42B8-A334-A92B8693C8AF}"/>
    <cellStyle name="Note 27 3 3" xfId="21868" xr:uid="{27C15FB5-32F0-4567-8D27-DC19551E8330}"/>
    <cellStyle name="Note 27 3 3 2" xfId="50545" xr:uid="{D3A703A4-A6B0-4419-8B7B-475A629B2BBA}"/>
    <cellStyle name="Note 27 3 4" xfId="35988" xr:uid="{971E1334-D378-4F13-8F6E-E9274B6A2633}"/>
    <cellStyle name="Note 27 4" xfId="8720" xr:uid="{A36677B2-8164-42F7-AB83-B8F4FBD04B1F}"/>
    <cellStyle name="Note 27 4 2" xfId="14432" xr:uid="{9BCD2352-E826-4B86-BA84-6D477F80F6D4}"/>
    <cellStyle name="Note 27 4 2 2" xfId="43110" xr:uid="{F6337EC3-DF4B-4E7A-8E1B-126B01E06990}"/>
    <cellStyle name="Note 27 4 3" xfId="23285" xr:uid="{3737C104-E7DE-4220-973F-A97D50DD22DE}"/>
    <cellStyle name="Note 27 4 3 2" xfId="51962" xr:uid="{4CA87A86-4E09-43C3-8B97-9AA854235F98}"/>
    <cellStyle name="Note 27 4 4" xfId="37405" xr:uid="{DB05FB5D-97F1-4895-8C60-B861FF238158}"/>
    <cellStyle name="Note 27 5" xfId="15947" xr:uid="{38455C2B-2227-429F-A81A-6290354F4AFE}"/>
    <cellStyle name="Note 27 5 2" xfId="24800" xr:uid="{872301AD-DA53-4B00-8578-517A98EF3A2D}"/>
    <cellStyle name="Note 27 5 2 2" xfId="53477" xr:uid="{F770EFA8-5BF8-473C-91D4-3BF020ED14C3}"/>
    <cellStyle name="Note 27 5 3" xfId="44625" xr:uid="{57C1CC85-9963-4FF1-B75E-AA6C7F65D205}"/>
    <cellStyle name="Note 27 6" xfId="17506" xr:uid="{8A93DBEF-6A58-450E-84AA-54719B3A8BCF}"/>
    <cellStyle name="Note 27 6 2" xfId="26359" xr:uid="{2EF3860B-3535-4FA2-94BA-9E1715712B5F}"/>
    <cellStyle name="Note 27 6 2 2" xfId="55036" xr:uid="{69C42743-6C3E-49F2-9A37-060B3AF639C1}"/>
    <cellStyle name="Note 27 6 3" xfId="46184" xr:uid="{C3CD8B2C-9932-4CC1-ADFA-3E278C11DB44}"/>
    <cellStyle name="Note 27 7" xfId="10247" xr:uid="{9DA6D1AD-33B9-4FD8-BF37-DE7A698FBEB4}"/>
    <cellStyle name="Note 27 7 2" xfId="27952" xr:uid="{233C0B2C-7E6E-45BA-9925-5CEF2D436F21}"/>
    <cellStyle name="Note 27 7 2 2" xfId="56629" xr:uid="{EFE3B301-C37D-47DA-8C6F-2A571595F97D}"/>
    <cellStyle name="Note 27 7 3" xfId="38925" xr:uid="{BDDACCB7-DB52-442A-B642-E276347F6264}"/>
    <cellStyle name="Note 27 8" xfId="19100" xr:uid="{2D2BF921-C4BC-4A9B-9C91-7721D0DBAD6A}"/>
    <cellStyle name="Note 27 8 2" xfId="47777" xr:uid="{F443E53B-8CEF-4408-9EC5-B0C658B7FA87}"/>
    <cellStyle name="Note 27 9" xfId="33220" xr:uid="{BA8F1908-574F-43DA-81F0-85D8EDBCAD29}"/>
    <cellStyle name="Note 28" xfId="4557" xr:uid="{B58B5736-6707-4D12-B1C1-20EAF3CEFCAC}"/>
    <cellStyle name="Note 28 2" xfId="5908" xr:uid="{B3421BCB-5D93-417E-BFDE-B447807466A1}"/>
    <cellStyle name="Note 28 2 2" xfId="11620" xr:uid="{BF7C1D09-F39A-4A10-8905-8C578EB707B0}"/>
    <cellStyle name="Note 28 2 2 2" xfId="40298" xr:uid="{FF5E5A54-6D85-451D-BDFC-264D13806D22}"/>
    <cellStyle name="Note 28 2 3" xfId="20473" xr:uid="{9A9E12EF-2605-4228-8854-C20ABDBC32B2}"/>
    <cellStyle name="Note 28 2 3 2" xfId="49150" xr:uid="{6FE7974B-4349-41A3-B3FA-BD5783A5B63F}"/>
    <cellStyle name="Note 28 2 4" xfId="34593" xr:uid="{459DDE37-C65B-479E-9014-3B09A26E8EBF}"/>
    <cellStyle name="Note 28 3" xfId="7325" xr:uid="{E1285B1A-8E14-4671-A708-4C86C4C34048}"/>
    <cellStyle name="Note 28 3 2" xfId="13037" xr:uid="{81739A83-E159-4240-BFA1-6B480294D55F}"/>
    <cellStyle name="Note 28 3 2 2" xfId="41715" xr:uid="{34C1CF89-2F55-40B0-A6D1-1C552473C76C}"/>
    <cellStyle name="Note 28 3 3" xfId="21890" xr:uid="{A5A79AF0-1AF1-4818-AA7B-DC137AF82130}"/>
    <cellStyle name="Note 28 3 3 2" xfId="50567" xr:uid="{59CA3195-82D6-45D6-AAC3-C6D334F5BDCC}"/>
    <cellStyle name="Note 28 3 4" xfId="36010" xr:uid="{BB742D42-E299-4B66-B8B7-81B41CB87DF1}"/>
    <cellStyle name="Note 28 4" xfId="8742" xr:uid="{B4041868-B957-459D-991B-2C673FD237C3}"/>
    <cellStyle name="Note 28 4 2" xfId="14454" xr:uid="{CBD9D632-F0D8-47F9-819E-C29724AF7969}"/>
    <cellStyle name="Note 28 4 2 2" xfId="43132" xr:uid="{1C1456A0-9EF6-4A5E-9950-0005C77B0EEA}"/>
    <cellStyle name="Note 28 4 3" xfId="23307" xr:uid="{4DF84D82-E2A7-4647-9F29-8897FEF230F9}"/>
    <cellStyle name="Note 28 4 3 2" xfId="51984" xr:uid="{14133836-64F6-4EA6-94B6-A077BD8D9A79}"/>
    <cellStyle name="Note 28 4 4" xfId="37427" xr:uid="{ECE88602-CB8E-49CF-AB68-7BB3B9F5F78C}"/>
    <cellStyle name="Note 28 5" xfId="15969" xr:uid="{D3DC3274-D9EB-4C6C-97D2-90BB07BC595A}"/>
    <cellStyle name="Note 28 5 2" xfId="24822" xr:uid="{0456DD61-367A-428F-A1FA-023902C45DB8}"/>
    <cellStyle name="Note 28 5 2 2" xfId="53499" xr:uid="{C2AA427A-396B-432A-8D98-FD9A6D38498D}"/>
    <cellStyle name="Note 28 5 3" xfId="44647" xr:uid="{14A785D6-95D8-4CDB-8A12-D9E17D9D03C8}"/>
    <cellStyle name="Note 28 6" xfId="17528" xr:uid="{DF6B5B01-70EB-4FB0-848B-0101F9997A24}"/>
    <cellStyle name="Note 28 6 2" xfId="26381" xr:uid="{A5FD9E42-56A1-4169-9FF8-B169B9741935}"/>
    <cellStyle name="Note 28 6 2 2" xfId="55058" xr:uid="{2B2F70B6-6EAD-44A8-8F4A-AD3381EF6F34}"/>
    <cellStyle name="Note 28 6 3" xfId="46206" xr:uid="{D104105D-2402-4625-95B9-E697F5AA2B7D}"/>
    <cellStyle name="Note 28 7" xfId="10269" xr:uid="{9A3E0DD3-26E3-4A03-BDB6-994C1CF72B04}"/>
    <cellStyle name="Note 28 7 2" xfId="27974" xr:uid="{4D88B7D7-A1AD-4E22-807A-67322D614860}"/>
    <cellStyle name="Note 28 7 2 2" xfId="56651" xr:uid="{A2E7107E-AD16-4A9D-977A-7FC79E52208D}"/>
    <cellStyle name="Note 28 7 3" xfId="38947" xr:uid="{84A94FD9-C48A-4F7E-83CE-AAA230FF6C47}"/>
    <cellStyle name="Note 28 8" xfId="19122" xr:uid="{4C1481E3-4FC1-42E9-BCA8-64AEC5B7C063}"/>
    <cellStyle name="Note 28 8 2" xfId="47799" xr:uid="{6501A792-7F41-48C8-8AAD-227BB909C352}"/>
    <cellStyle name="Note 28 9" xfId="33242" xr:uid="{B509FD26-639F-4281-8737-C1407F6CC705}"/>
    <cellStyle name="Note 29" xfId="4579" xr:uid="{E5B1B845-5B7E-47EB-914A-3C48EBE1ACFE}"/>
    <cellStyle name="Note 29 2" xfId="5930" xr:uid="{E4CB4D9E-B187-4AE4-AFD4-130C7B86986E}"/>
    <cellStyle name="Note 29 2 2" xfId="11642" xr:uid="{CEB78DDD-B8EE-487E-9072-D32E033E2BB7}"/>
    <cellStyle name="Note 29 2 2 2" xfId="40320" xr:uid="{217CF9AB-21C6-441E-AFFB-8D5BB9AB7571}"/>
    <cellStyle name="Note 29 2 3" xfId="20495" xr:uid="{8930F487-4A59-4332-9D5E-5D774BA111D1}"/>
    <cellStyle name="Note 29 2 3 2" xfId="49172" xr:uid="{697F9282-C1AC-454B-A8E7-F5B64BE8A2BA}"/>
    <cellStyle name="Note 29 2 4" xfId="34615" xr:uid="{C8BF3EE0-2FBD-4224-8A72-C210AC1FC103}"/>
    <cellStyle name="Note 29 3" xfId="7347" xr:uid="{DD6BC285-1BC9-4603-82AB-0D484217679F}"/>
    <cellStyle name="Note 29 3 2" xfId="13059" xr:uid="{F03BCA25-B446-4326-A8DC-64905741E96C}"/>
    <cellStyle name="Note 29 3 2 2" xfId="41737" xr:uid="{B076BAD3-24E0-4003-98DC-8D904895E0DC}"/>
    <cellStyle name="Note 29 3 3" xfId="21912" xr:uid="{E5D52695-B17D-4C17-B785-5788D55BF453}"/>
    <cellStyle name="Note 29 3 3 2" xfId="50589" xr:uid="{01CF8ADC-4BA2-4989-80B5-F66957650418}"/>
    <cellStyle name="Note 29 3 4" xfId="36032" xr:uid="{D12751A3-81FE-43B5-8B2B-584C65135CA7}"/>
    <cellStyle name="Note 29 4" xfId="8764" xr:uid="{3451A710-3626-4464-B60D-76BEAA65E9CD}"/>
    <cellStyle name="Note 29 4 2" xfId="14476" xr:uid="{650F6280-6AFB-43EB-A8F0-5EA9E641E47F}"/>
    <cellStyle name="Note 29 4 2 2" xfId="43154" xr:uid="{79D9A663-2BDC-4B5C-9FFD-E9CDDD5D26D2}"/>
    <cellStyle name="Note 29 4 3" xfId="23329" xr:uid="{4AA55BC6-9F29-4B68-A5F9-E8DD3E522E57}"/>
    <cellStyle name="Note 29 4 3 2" xfId="52006" xr:uid="{AADFC6B1-D410-405A-8F3F-BBEB297ED073}"/>
    <cellStyle name="Note 29 4 4" xfId="37449" xr:uid="{4489F4F6-BB4F-4BE4-AE2F-C68A8A025FE3}"/>
    <cellStyle name="Note 29 5" xfId="15991" xr:uid="{64B3C672-432C-4EB9-8A11-8B23015B549C}"/>
    <cellStyle name="Note 29 5 2" xfId="24844" xr:uid="{A339E845-EDE9-4D39-BAC8-79F123460547}"/>
    <cellStyle name="Note 29 5 2 2" xfId="53521" xr:uid="{ADD30313-A08F-4345-BB8F-4429EAF456A4}"/>
    <cellStyle name="Note 29 5 3" xfId="44669" xr:uid="{0A9B0D0F-4B14-4AD8-A66E-ED2F98329DA8}"/>
    <cellStyle name="Note 29 6" xfId="17550" xr:uid="{9B05017A-8AB9-4114-BD42-4B773E9D87BD}"/>
    <cellStyle name="Note 29 6 2" xfId="26403" xr:uid="{D3E652DD-FA6D-41E4-BCAE-5DF7D1D846CD}"/>
    <cellStyle name="Note 29 6 2 2" xfId="55080" xr:uid="{9FA9EBA2-3F28-437F-A399-F939702F5A02}"/>
    <cellStyle name="Note 29 6 3" xfId="46228" xr:uid="{05E33EE2-F5CF-4AEC-B145-89104B7C01BF}"/>
    <cellStyle name="Note 29 7" xfId="10291" xr:uid="{84955CB7-FEF7-451D-AD9F-D89BF3C60D66}"/>
    <cellStyle name="Note 29 7 2" xfId="27996" xr:uid="{C05F00B0-FFAF-4F6A-8FC1-3C0EE3F65B6A}"/>
    <cellStyle name="Note 29 7 2 2" xfId="56673" xr:uid="{B3580930-C0C0-4721-8046-034BF6D4A68D}"/>
    <cellStyle name="Note 29 7 3" xfId="38969" xr:uid="{76F556F5-49C1-42CC-A8B1-2E369DCBE34C}"/>
    <cellStyle name="Note 29 8" xfId="19144" xr:uid="{9517D587-4DA1-4A79-9233-8670BD6E24AA}"/>
    <cellStyle name="Note 29 8 2" xfId="47821" xr:uid="{DD8630F5-E5C6-49AC-BB77-37B2E16D341B}"/>
    <cellStyle name="Note 29 9" xfId="33264" xr:uid="{5D96A0CB-49B0-4535-A4BA-62AB71E7EE04}"/>
    <cellStyle name="Note 3" xfId="149" xr:uid="{5289F676-F566-4F1B-9B5E-41181B88F5D6}"/>
    <cellStyle name="Note 3 10" xfId="2192" xr:uid="{634941D2-4ED6-4A62-8487-713B55988164}"/>
    <cellStyle name="Note 3 10 2" xfId="30934" xr:uid="{522349EE-7850-4607-BBF2-E822D80DBB57}"/>
    <cellStyle name="Note 3 11" xfId="4032" xr:uid="{7441F527-8802-45ED-887A-8B50F243A3A6}"/>
    <cellStyle name="Note 3 11 2" xfId="32717" xr:uid="{E27EC81B-FF90-4F82-B626-5EDA0B3876EF}"/>
    <cellStyle name="Note 3 12" xfId="9744" xr:uid="{019494BF-774B-48D2-B19F-5B72A30C4C53}"/>
    <cellStyle name="Note 3 12 2" xfId="38422" xr:uid="{41450796-4445-4263-8E52-72A3E4742896}"/>
    <cellStyle name="Note 3 13" xfId="18597" xr:uid="{19755253-DAFE-4398-B4D3-B57BD118E423}"/>
    <cellStyle name="Note 3 13 2" xfId="47274" xr:uid="{E451E6C0-A5E0-4B98-BCA1-6EF5A93E249B}"/>
    <cellStyle name="Note 3 14" xfId="29141" xr:uid="{62851444-9EE9-47EF-9A5D-0A531BAC4235}"/>
    <cellStyle name="Note 3 2" xfId="215" xr:uid="{9C8F6B13-53FD-42C8-89FC-B2574D9289AC}"/>
    <cellStyle name="Note 3 3" xfId="302" xr:uid="{9C79508F-A8D9-4BF2-8EE2-8CF02FE54BEB}"/>
    <cellStyle name="Note 3 3 2" xfId="2269" xr:uid="{367EB212-B663-41F4-96F4-E5F3DD030E98}"/>
    <cellStyle name="Note 3 3 2 2" xfId="31009" xr:uid="{E5538579-52A0-49CD-85E5-8843AC8477FE}"/>
    <cellStyle name="Note 3 3 3" xfId="5383" xr:uid="{6265B850-1626-4079-A92E-C5E592F6DCFE}"/>
    <cellStyle name="Note 3 3 3 2" xfId="34068" xr:uid="{BBF9DC34-8438-458C-B656-FB4A3B5B79ED}"/>
    <cellStyle name="Note 3 3 4" xfId="11095" xr:uid="{468E3DA9-7A92-4583-A912-8554E609DED7}"/>
    <cellStyle name="Note 3 3 4 2" xfId="39773" xr:uid="{9688BC7C-BAEF-4AF7-8171-D20547E77650}"/>
    <cellStyle name="Note 3 3 5" xfId="19948" xr:uid="{3CBBC44E-7421-4A5F-BC07-8C8AF686D617}"/>
    <cellStyle name="Note 3 3 5 2" xfId="48625" xr:uid="{F74F9128-34A4-49C3-95A7-088BE1DD48A2}"/>
    <cellStyle name="Note 3 3 6" xfId="29216" xr:uid="{C78D3791-BAE3-431B-A6F0-6425278C8D18}"/>
    <cellStyle name="Note 3 4" xfId="411" xr:uid="{C8BD5D57-F9B2-47A4-8DF6-4FCFAC48A3A2}"/>
    <cellStyle name="Note 3 4 2" xfId="2365" xr:uid="{88E2E60B-DB9F-4BE6-8E74-A8CD288C4CED}"/>
    <cellStyle name="Note 3 4 2 2" xfId="31105" xr:uid="{0FDB768C-17B7-40F6-AAF1-129BBBB6974F}"/>
    <cellStyle name="Note 3 4 3" xfId="6800" xr:uid="{286A8C30-2E00-47F7-88A3-4F47FDF976C8}"/>
    <cellStyle name="Note 3 4 3 2" xfId="35485" xr:uid="{5BDC4C00-33B5-4DCF-B427-2546AC87173C}"/>
    <cellStyle name="Note 3 4 4" xfId="12512" xr:uid="{E0416AB7-B660-401C-A55A-ED9918F3FF54}"/>
    <cellStyle name="Note 3 4 4 2" xfId="41190" xr:uid="{361C2E69-7FB1-4DFB-8E14-EA65C0ACD52F}"/>
    <cellStyle name="Note 3 4 5" xfId="21365" xr:uid="{B390A911-3B13-49F6-8A14-2E0EFF848AC8}"/>
    <cellStyle name="Note 3 4 5 2" xfId="50042" xr:uid="{A983B4CA-28F0-4A22-991B-76A4A0BF1F2A}"/>
    <cellStyle name="Note 3 4 6" xfId="29312" xr:uid="{E7B4EE27-E7BE-4C6B-A7C9-32D52A8854D8}"/>
    <cellStyle name="Note 3 5" xfId="530" xr:uid="{7987AED5-A706-4C23-B891-DAD56FF45C76}"/>
    <cellStyle name="Note 3 5 2" xfId="2484" xr:uid="{96BD1817-BA50-4159-9EA1-5B455339DE9F}"/>
    <cellStyle name="Note 3 5 2 2" xfId="31224" xr:uid="{76202A05-445F-48A1-AEAD-FC6A77C3F63F}"/>
    <cellStyle name="Note 3 5 3" xfId="8217" xr:uid="{DBD82930-7A4A-4667-AB06-90AE0544E4A8}"/>
    <cellStyle name="Note 3 5 3 2" xfId="36902" xr:uid="{A0723BCD-2846-46D5-880F-12C14FDEBF6A}"/>
    <cellStyle name="Note 3 5 4" xfId="13929" xr:uid="{2C9AE1EE-B599-44E6-A957-5DBEB1BB69D5}"/>
    <cellStyle name="Note 3 5 4 2" xfId="42607" xr:uid="{CF6F6972-385B-4051-A4F0-E36EC174EA71}"/>
    <cellStyle name="Note 3 5 5" xfId="22782" xr:uid="{2FCDFD2B-5FAC-4D80-B12A-7BE0C4F452EB}"/>
    <cellStyle name="Note 3 5 5 2" xfId="51459" xr:uid="{F6D9FF72-7A58-4F24-BF5C-3B09152644C6}"/>
    <cellStyle name="Note 3 5 6" xfId="29431" xr:uid="{A67C2AB5-B084-468F-9A31-CFCDF595889C}"/>
    <cellStyle name="Note 3 6" xfId="671" xr:uid="{CBA967C4-4773-4C22-B133-ADE8C387CC14}"/>
    <cellStyle name="Note 3 6 2" xfId="2625" xr:uid="{8840507B-1ECB-480A-AE11-8581516107F5}"/>
    <cellStyle name="Note 3 6 2 2" xfId="31365" xr:uid="{BAA4E388-FF74-4102-93F1-06ED21F5556C}"/>
    <cellStyle name="Note 3 6 3" xfId="15444" xr:uid="{8C2DA428-8B5F-4258-9D5E-E654127BCCD0}"/>
    <cellStyle name="Note 3 6 3 2" xfId="44122" xr:uid="{902D77CD-D925-459D-85DD-EBDEE1A04015}"/>
    <cellStyle name="Note 3 6 4" xfId="24297" xr:uid="{D068C0F8-6DF8-40EF-82BB-1EE43B775F52}"/>
    <cellStyle name="Note 3 6 4 2" xfId="52974" xr:uid="{BE1560C6-E387-4E2E-8C31-4E54D4740544}"/>
    <cellStyle name="Note 3 6 5" xfId="29572" xr:uid="{450933DD-56A5-45A9-9AB2-A53A5B86FB72}"/>
    <cellStyle name="Note 3 7" xfId="944" xr:uid="{1B905947-84AD-4664-9AAA-96DA77794566}"/>
    <cellStyle name="Note 3 7 2" xfId="2898" xr:uid="{1F356F59-D86A-4025-BDE6-21DDCD524A87}"/>
    <cellStyle name="Note 3 7 2 2" xfId="31638" xr:uid="{7A20611A-5717-43A3-A93C-06E8F55AF619}"/>
    <cellStyle name="Note 3 7 3" xfId="17003" xr:uid="{E2B49D8B-EDE4-4884-BA99-A48955884A28}"/>
    <cellStyle name="Note 3 7 3 2" xfId="45681" xr:uid="{14E423CF-C4FC-404B-AD38-C38C37EA0052}"/>
    <cellStyle name="Note 3 7 4" xfId="25856" xr:uid="{72C1BF84-9969-4022-9E44-4E4E061010FF}"/>
    <cellStyle name="Note 3 7 4 2" xfId="54533" xr:uid="{A6EB574C-302B-4EEE-80AF-DCDBA0635DAB}"/>
    <cellStyle name="Note 3 7 5" xfId="29845" xr:uid="{2259F001-EA75-457B-A3DC-F71D7120B13B}"/>
    <cellStyle name="Note 3 8" xfId="1239" xr:uid="{3D09EA00-91B8-4A5C-A768-3B75474756C2}"/>
    <cellStyle name="Note 3 8 2" xfId="3193" xr:uid="{E44489F1-8047-4B01-A05F-6FF519C71662}"/>
    <cellStyle name="Note 3 8 2 2" xfId="31933" xr:uid="{B23EDCA0-8BCD-4633-8DD6-F2684E24C8B3}"/>
    <cellStyle name="Note 3 8 3" xfId="27449" xr:uid="{7F49B46E-A643-42D1-86FB-3B5730D3552E}"/>
    <cellStyle name="Note 3 8 3 2" xfId="56126" xr:uid="{9C2AAE83-213E-4C99-B6B1-A8A11789B997}"/>
    <cellStyle name="Note 3 8 4" xfId="30140" xr:uid="{3A431206-20E5-4390-A4B4-7AFE81645FB3}"/>
    <cellStyle name="Note 3 9" xfId="1578" xr:uid="{65F22325-C5DC-4B34-A95A-901CDB28993B}"/>
    <cellStyle name="Note 3 9 2" xfId="3532" xr:uid="{447F89AD-3775-490A-A47A-F501DD1BDAD9}"/>
    <cellStyle name="Note 3 9 2 2" xfId="32272" xr:uid="{71C49B3A-4FA8-46C8-985D-CD2EC9134C7A}"/>
    <cellStyle name="Note 3 9 3" xfId="30479" xr:uid="{3A5EBDDD-9D67-4796-A8E2-0846E3790E8C}"/>
    <cellStyle name="Note 30" xfId="4601" xr:uid="{D32F7A31-CB94-41EC-BBC9-EB3CA431E1D8}"/>
    <cellStyle name="Note 30 2" xfId="5952" xr:uid="{D2EA4709-141F-4194-8668-84BCBF9BB2EE}"/>
    <cellStyle name="Note 30 2 2" xfId="11664" xr:uid="{8312B68F-C644-4962-ABB5-A0ECA81850E3}"/>
    <cellStyle name="Note 30 2 2 2" xfId="40342" xr:uid="{32DE0E69-D407-44E5-9F2F-EE03E9248215}"/>
    <cellStyle name="Note 30 2 3" xfId="20517" xr:uid="{4CD7714E-2465-4C25-9B73-751EF6927B68}"/>
    <cellStyle name="Note 30 2 3 2" xfId="49194" xr:uid="{314E9A7E-0DCD-49E1-8CB9-24EFA2358483}"/>
    <cellStyle name="Note 30 2 4" xfId="34637" xr:uid="{584E6054-514C-432F-9C7E-E8966C9C9DF2}"/>
    <cellStyle name="Note 30 3" xfId="7369" xr:uid="{419F1560-2F76-43B4-AE84-F072258AD016}"/>
    <cellStyle name="Note 30 3 2" xfId="13081" xr:uid="{3A067D37-838C-4D71-97FF-0F8500C36789}"/>
    <cellStyle name="Note 30 3 2 2" xfId="41759" xr:uid="{6C17A768-5786-4EB9-AB25-1348A40D3FF3}"/>
    <cellStyle name="Note 30 3 3" xfId="21934" xr:uid="{AEF08706-2C1B-4326-9D1F-C6D67F2D3D28}"/>
    <cellStyle name="Note 30 3 3 2" xfId="50611" xr:uid="{36E3425A-94D0-4864-8184-3FFB379D5821}"/>
    <cellStyle name="Note 30 3 4" xfId="36054" xr:uid="{17CAC81E-E9FE-4CF8-850A-F0ADF91C66D4}"/>
    <cellStyle name="Note 30 4" xfId="8786" xr:uid="{B28FAD71-0942-4C32-A065-5D6EE14F6902}"/>
    <cellStyle name="Note 30 4 2" xfId="14498" xr:uid="{82F8F5E8-B547-4160-9C5A-743C513CD80F}"/>
    <cellStyle name="Note 30 4 2 2" xfId="43176" xr:uid="{56456213-B66D-433A-9584-3849A8438463}"/>
    <cellStyle name="Note 30 4 3" xfId="23351" xr:uid="{70CBF2B5-C280-481C-92CE-4CC00D9296C4}"/>
    <cellStyle name="Note 30 4 3 2" xfId="52028" xr:uid="{5C9BF8E4-DB9A-47C4-8CE9-2DCC9B1996AA}"/>
    <cellStyle name="Note 30 4 4" xfId="37471" xr:uid="{B7BCD172-8460-4999-93C2-32C57A64993C}"/>
    <cellStyle name="Note 30 5" xfId="16013" xr:uid="{D8587D81-D71A-4267-A03F-F2DA7E66025F}"/>
    <cellStyle name="Note 30 5 2" xfId="24866" xr:uid="{386D99AC-E50A-4610-AD68-8156F8042C82}"/>
    <cellStyle name="Note 30 5 2 2" xfId="53543" xr:uid="{3E3ADDA4-6CF7-4070-9577-5CE0A788BCA5}"/>
    <cellStyle name="Note 30 5 3" xfId="44691" xr:uid="{4C4B76A7-087E-4667-9815-47701DC23E8C}"/>
    <cellStyle name="Note 30 6" xfId="17572" xr:uid="{3A515545-3706-41A8-86C3-433B387BFEF6}"/>
    <cellStyle name="Note 30 6 2" xfId="26425" xr:uid="{9866CF14-ECD6-4B7C-8BFE-AB8465518EAA}"/>
    <cellStyle name="Note 30 6 2 2" xfId="55102" xr:uid="{679E2BA3-44CD-4498-A855-C022806FD4D4}"/>
    <cellStyle name="Note 30 6 3" xfId="46250" xr:uid="{44657A31-9864-49F4-8421-C3F1F625B9E7}"/>
    <cellStyle name="Note 30 7" xfId="10313" xr:uid="{2BDC8550-D89D-4BF6-8C97-72740EC55BD3}"/>
    <cellStyle name="Note 30 7 2" xfId="28018" xr:uid="{34D20301-392B-4770-8F60-9003B84962F7}"/>
    <cellStyle name="Note 30 7 2 2" xfId="56695" xr:uid="{4FE97577-03AC-49C3-A1EB-FFC8DD2C140E}"/>
    <cellStyle name="Note 30 7 3" xfId="38991" xr:uid="{E38B9ED1-FC9A-4448-B7E9-8E9F5D676192}"/>
    <cellStyle name="Note 30 8" xfId="19166" xr:uid="{062DD06B-C825-470B-B5F4-D916992053EE}"/>
    <cellStyle name="Note 30 8 2" xfId="47843" xr:uid="{C45BAD05-A7BB-4380-AEDE-6BD008BEB663}"/>
    <cellStyle name="Note 30 9" xfId="33286" xr:uid="{A75A170F-AA58-4EF5-A6BC-2E8379D41F32}"/>
    <cellStyle name="Note 31" xfId="4623" xr:uid="{A4C3F532-9E77-4927-8929-4846B6AF913F}"/>
    <cellStyle name="Note 31 2" xfId="5974" xr:uid="{3A011D59-6ADD-48CE-9F3F-2F0EC8A47B06}"/>
    <cellStyle name="Note 31 2 2" xfId="11686" xr:uid="{2D96F66B-9B7B-4B27-8D4E-8596A2B541DE}"/>
    <cellStyle name="Note 31 2 2 2" xfId="40364" xr:uid="{56B6DF1C-2D00-412B-93F3-BCD6F0C7ABF5}"/>
    <cellStyle name="Note 31 2 3" xfId="20539" xr:uid="{98E445A1-C2F9-4F7E-8898-6CD94FCFBE49}"/>
    <cellStyle name="Note 31 2 3 2" xfId="49216" xr:uid="{0BF3370D-DDE1-445C-AC15-351EEB80378E}"/>
    <cellStyle name="Note 31 2 4" xfId="34659" xr:uid="{6469B18E-4E83-404A-922E-A88FAB9655CB}"/>
    <cellStyle name="Note 31 3" xfId="7391" xr:uid="{496F234A-26D9-4D14-8C57-FABE140BE92B}"/>
    <cellStyle name="Note 31 3 2" xfId="13103" xr:uid="{5C58FF0C-D427-401B-A78B-1BAFEDEADC56}"/>
    <cellStyle name="Note 31 3 2 2" xfId="41781" xr:uid="{ECCE91EA-B582-4BCD-B03F-9C2D637E5485}"/>
    <cellStyle name="Note 31 3 3" xfId="21956" xr:uid="{541BB835-9B4D-4F1C-893B-65A9F26D2302}"/>
    <cellStyle name="Note 31 3 3 2" xfId="50633" xr:uid="{625C5253-862E-4961-A748-8E3FF4F53778}"/>
    <cellStyle name="Note 31 3 4" xfId="36076" xr:uid="{87969E1E-4B13-43B7-8DD0-A890BF89EE08}"/>
    <cellStyle name="Note 31 4" xfId="8808" xr:uid="{2580F19D-F656-4930-A323-14261E56E93D}"/>
    <cellStyle name="Note 31 4 2" xfId="14520" xr:uid="{D0B6165E-46A1-4813-838E-B1A7B16C5508}"/>
    <cellStyle name="Note 31 4 2 2" xfId="43198" xr:uid="{1342A4E4-92E4-4F87-86F5-727E6AB0C4ED}"/>
    <cellStyle name="Note 31 4 3" xfId="23373" xr:uid="{066D7483-BB51-415B-9E66-BF0902C2DD9B}"/>
    <cellStyle name="Note 31 4 3 2" xfId="52050" xr:uid="{1DAF3672-83FC-4973-87E4-1A96B3D80FF6}"/>
    <cellStyle name="Note 31 4 4" xfId="37493" xr:uid="{93F01910-ADB2-44E4-8408-9963221AA3F7}"/>
    <cellStyle name="Note 31 5" xfId="16035" xr:uid="{DCD23789-7B1B-4DFB-ADF5-243164584F6E}"/>
    <cellStyle name="Note 31 5 2" xfId="24888" xr:uid="{C7EA64FE-94AF-4C6F-835A-BF278BB5A27B}"/>
    <cellStyle name="Note 31 5 2 2" xfId="53565" xr:uid="{FF2616F7-4868-4198-B69A-DB763EC75275}"/>
    <cellStyle name="Note 31 5 3" xfId="44713" xr:uid="{53F6D3CA-3869-4D25-8210-C3B86C78E325}"/>
    <cellStyle name="Note 31 6" xfId="17594" xr:uid="{63655565-741D-4DF6-82AA-BB39F25482E9}"/>
    <cellStyle name="Note 31 6 2" xfId="26447" xr:uid="{B70AEE45-6F17-4CCF-996D-20C07C14DAF3}"/>
    <cellStyle name="Note 31 6 2 2" xfId="55124" xr:uid="{7FA1CF6F-F8DA-458A-9FFF-D590AA60E85C}"/>
    <cellStyle name="Note 31 6 3" xfId="46272" xr:uid="{709FE459-F658-4577-AA9F-0F5E217DAB1B}"/>
    <cellStyle name="Note 31 7" xfId="10335" xr:uid="{6D34008A-A299-439C-BD35-21E0A2EFE90D}"/>
    <cellStyle name="Note 31 7 2" xfId="28040" xr:uid="{F5F085A5-7E4A-4719-8B62-3ECFCC3A8935}"/>
    <cellStyle name="Note 31 7 2 2" xfId="56717" xr:uid="{0AED7440-FE80-424C-8A58-028EA240204E}"/>
    <cellStyle name="Note 31 7 3" xfId="39013" xr:uid="{82E87BA0-86C7-4A60-8CF9-48E84794795C}"/>
    <cellStyle name="Note 31 8" xfId="19188" xr:uid="{49F5736F-75A7-4118-8743-051983D110F9}"/>
    <cellStyle name="Note 31 8 2" xfId="47865" xr:uid="{EFF9F80A-7016-47CB-826F-1480A3563FD9}"/>
    <cellStyle name="Note 31 9" xfId="33308" xr:uid="{A4EE1DE7-E95C-46D3-A8E3-6CE5DB2C8695}"/>
    <cellStyle name="Note 32" xfId="4645" xr:uid="{4BEAEF93-841E-4C09-BA79-D131C8F8A027}"/>
    <cellStyle name="Note 32 2" xfId="5996" xr:uid="{06058A15-32DD-4A52-BACE-0FD6C8FF5B2B}"/>
    <cellStyle name="Note 32 2 2" xfId="11708" xr:uid="{F5AA9E0C-AE99-45CE-ABF3-CB24AE54EDFB}"/>
    <cellStyle name="Note 32 2 2 2" xfId="40386" xr:uid="{C42D4967-9D66-4B0B-BEE1-1F0E27E1F512}"/>
    <cellStyle name="Note 32 2 3" xfId="20561" xr:uid="{7C3B1D49-26EE-4455-B1F1-E60D01279CEB}"/>
    <cellStyle name="Note 32 2 3 2" xfId="49238" xr:uid="{2B1F71C9-0DE3-40AF-A4CD-0C9E89BBB711}"/>
    <cellStyle name="Note 32 2 4" xfId="34681" xr:uid="{EE0A6D5F-E57A-4916-AAD1-842DC5A7C394}"/>
    <cellStyle name="Note 32 3" xfId="7413" xr:uid="{A5B5A37F-96F3-49E2-940D-8A142CB1E6FB}"/>
    <cellStyle name="Note 32 3 2" xfId="13125" xr:uid="{A02AAAF3-F67D-418C-80CB-859DFAC40793}"/>
    <cellStyle name="Note 32 3 2 2" xfId="41803" xr:uid="{C9BD8E3A-FEAE-49B2-A27A-9BCFF24DFF6E}"/>
    <cellStyle name="Note 32 3 3" xfId="21978" xr:uid="{D005D6EB-E1D8-48BF-A607-165FEB2E75EC}"/>
    <cellStyle name="Note 32 3 3 2" xfId="50655" xr:uid="{B0B2A011-6D5B-43F8-AA30-0D8947FC59B9}"/>
    <cellStyle name="Note 32 3 4" xfId="36098" xr:uid="{B0733FE8-6BAA-48D7-B155-7FA51D75F281}"/>
    <cellStyle name="Note 32 4" xfId="8830" xr:uid="{9C4A30B0-DCBA-4A5C-8CD9-5FFE5B0A4346}"/>
    <cellStyle name="Note 32 4 2" xfId="14542" xr:uid="{D06BFE86-9FAA-4CAF-A26C-776276EA69DD}"/>
    <cellStyle name="Note 32 4 2 2" xfId="43220" xr:uid="{24CB4D6F-F298-4D98-BBDF-34096646E07A}"/>
    <cellStyle name="Note 32 4 3" xfId="23395" xr:uid="{DE6B710F-C507-415E-8FA3-7D358009FE92}"/>
    <cellStyle name="Note 32 4 3 2" xfId="52072" xr:uid="{3E4EC7F3-6374-49D8-9F8F-15D9D71777AE}"/>
    <cellStyle name="Note 32 4 4" xfId="37515" xr:uid="{220D45E3-E7E1-48E9-B098-6C76570ADE35}"/>
    <cellStyle name="Note 32 5" xfId="16057" xr:uid="{89DD957A-D86F-4D23-9D5F-D1D782E35046}"/>
    <cellStyle name="Note 32 5 2" xfId="24910" xr:uid="{F3DB255D-A75D-4456-8CBF-DF24DBC525C0}"/>
    <cellStyle name="Note 32 5 2 2" xfId="53587" xr:uid="{90A96B96-C1D0-4709-BED8-751A9315F4B6}"/>
    <cellStyle name="Note 32 5 3" xfId="44735" xr:uid="{5674E01B-588E-48D6-8323-46CE2C2D59F5}"/>
    <cellStyle name="Note 32 6" xfId="17616" xr:uid="{CD7E66FB-2B7A-46D6-8FC6-02F93BAD2E08}"/>
    <cellStyle name="Note 32 6 2" xfId="26469" xr:uid="{F0378C26-E4B0-4958-B27B-C522CDE08067}"/>
    <cellStyle name="Note 32 6 2 2" xfId="55146" xr:uid="{85428E10-25C3-4599-9FA0-F8DA769C1746}"/>
    <cellStyle name="Note 32 6 3" xfId="46294" xr:uid="{C1FF392F-2EBB-4AAA-924D-4E9C7D9421CA}"/>
    <cellStyle name="Note 32 7" xfId="10357" xr:uid="{4379AF31-84C5-49E1-91D3-7B4FEB409F04}"/>
    <cellStyle name="Note 32 7 2" xfId="28062" xr:uid="{47BF43C8-AB64-4AEC-B87F-0E62849FE435}"/>
    <cellStyle name="Note 32 7 2 2" xfId="56739" xr:uid="{F81DFCB6-FD98-48AE-89B0-6FE13274CFE7}"/>
    <cellStyle name="Note 32 7 3" xfId="39035" xr:uid="{47DF2A24-D3F2-419E-9826-381BFBDCB87A}"/>
    <cellStyle name="Note 32 8" xfId="19210" xr:uid="{32061ADB-5BEC-43B6-8D9C-64064801F5B1}"/>
    <cellStyle name="Note 32 8 2" xfId="47887" xr:uid="{0DBC7293-6EBC-40D4-99CF-51258500BCCB}"/>
    <cellStyle name="Note 32 9" xfId="33330" xr:uid="{63E8D79A-F1E8-49E6-8A84-EA2C86C9D11C}"/>
    <cellStyle name="Note 33" xfId="4667" xr:uid="{50B66F7C-0114-4BEE-B7B5-4C68EAD290B5}"/>
    <cellStyle name="Note 33 2" xfId="6018" xr:uid="{1D71212F-E113-4155-AD8A-6168CEAB59F0}"/>
    <cellStyle name="Note 33 2 2" xfId="11730" xr:uid="{80C7A2FD-200A-4347-9BE0-D9D165134CFC}"/>
    <cellStyle name="Note 33 2 2 2" xfId="40408" xr:uid="{1CC760A9-A9CD-4773-B77A-D104C51CF288}"/>
    <cellStyle name="Note 33 2 3" xfId="20583" xr:uid="{024BA871-08FB-4EAB-B573-03C9905623E5}"/>
    <cellStyle name="Note 33 2 3 2" xfId="49260" xr:uid="{A873E9E7-C120-4716-90B4-79258B7050C5}"/>
    <cellStyle name="Note 33 2 4" xfId="34703" xr:uid="{6A156259-13FF-481D-99B5-E81A2765BF08}"/>
    <cellStyle name="Note 33 3" xfId="7435" xr:uid="{31EA269A-1047-42B8-8BB6-5B2063950150}"/>
    <cellStyle name="Note 33 3 2" xfId="13147" xr:uid="{723BE4C6-931D-4036-8CCE-5DD861F19A5F}"/>
    <cellStyle name="Note 33 3 2 2" xfId="41825" xr:uid="{F7F22B03-3432-4C65-A7B0-50AF173A2341}"/>
    <cellStyle name="Note 33 3 3" xfId="22000" xr:uid="{0B3F8F98-C0F2-4CFB-8B20-A09C367DA630}"/>
    <cellStyle name="Note 33 3 3 2" xfId="50677" xr:uid="{FA7E2D0A-0567-49ED-BA5F-F275BFB861D6}"/>
    <cellStyle name="Note 33 3 4" xfId="36120" xr:uid="{8CFC98E6-626E-4BCC-9262-4061FDAEC818}"/>
    <cellStyle name="Note 33 4" xfId="8852" xr:uid="{125EAF4A-2FAB-4CE9-91B3-37EF93C2F9A9}"/>
    <cellStyle name="Note 33 4 2" xfId="14564" xr:uid="{0699EFD1-B207-486D-901A-AE331B6730D9}"/>
    <cellStyle name="Note 33 4 2 2" xfId="43242" xr:uid="{7A6B2DD6-9CD1-4514-AF45-27B5DA8E01D0}"/>
    <cellStyle name="Note 33 4 3" xfId="23417" xr:uid="{02919126-7F6C-433D-A65A-114668C45786}"/>
    <cellStyle name="Note 33 4 3 2" xfId="52094" xr:uid="{B44FD5F9-5F28-4335-91C3-B1169CFFEB6F}"/>
    <cellStyle name="Note 33 4 4" xfId="37537" xr:uid="{49CA222B-E32F-406F-A846-7B4A454455A3}"/>
    <cellStyle name="Note 33 5" xfId="16079" xr:uid="{69970A0B-B8DF-45AE-BF79-FD635C0F7B3D}"/>
    <cellStyle name="Note 33 5 2" xfId="24932" xr:uid="{6A7F41AC-C1A6-44EB-9EB8-F532BC85972F}"/>
    <cellStyle name="Note 33 5 2 2" xfId="53609" xr:uid="{E7F8978D-4196-4CC5-9CB5-BB6F7B42E502}"/>
    <cellStyle name="Note 33 5 3" xfId="44757" xr:uid="{C34B63FA-8CDE-4987-A2E5-F398401216F0}"/>
    <cellStyle name="Note 33 6" xfId="17638" xr:uid="{15FA1734-67E5-4B18-99D9-961D94B0702A}"/>
    <cellStyle name="Note 33 6 2" xfId="26491" xr:uid="{B0977DDB-0159-43BB-AADC-1D1293F5CDD1}"/>
    <cellStyle name="Note 33 6 2 2" xfId="55168" xr:uid="{163DA428-6457-49BD-8B88-56A7ED127F4B}"/>
    <cellStyle name="Note 33 6 3" xfId="46316" xr:uid="{3536122B-0C87-4ABE-AD2F-C049468622C4}"/>
    <cellStyle name="Note 33 7" xfId="10379" xr:uid="{CF53B189-673A-4BE6-BAF2-838FBEA00507}"/>
    <cellStyle name="Note 33 7 2" xfId="28084" xr:uid="{84FA2A56-1E7A-4356-822E-577A3F5537FE}"/>
    <cellStyle name="Note 33 7 2 2" xfId="56761" xr:uid="{737F2A8B-775A-42FD-BB6F-1A64773022D6}"/>
    <cellStyle name="Note 33 7 3" xfId="39057" xr:uid="{02BFE68E-8933-42EC-9358-3EFD76567CFA}"/>
    <cellStyle name="Note 33 8" xfId="19232" xr:uid="{71BAA7F0-540F-4CDE-95C8-4D1C0D867792}"/>
    <cellStyle name="Note 33 8 2" xfId="47909" xr:uid="{94CE8E99-9A15-4DD1-865B-753DE4B3E54A}"/>
    <cellStyle name="Note 33 9" xfId="33352" xr:uid="{B762F3AD-2C9F-4E90-9510-7708D77F3202}"/>
    <cellStyle name="Note 34" xfId="4689" xr:uid="{976F9542-6120-44E7-AFE8-FBEE851FF34A}"/>
    <cellStyle name="Note 34 2" xfId="6040" xr:uid="{795B233D-B996-44DB-846D-00DD930CB6D9}"/>
    <cellStyle name="Note 34 2 2" xfId="11752" xr:uid="{85BC24C3-20DB-422C-9A67-82D6B4B5EF6C}"/>
    <cellStyle name="Note 34 2 2 2" xfId="40430" xr:uid="{542D8EB2-6244-41F0-8B24-A6392AF3A0E8}"/>
    <cellStyle name="Note 34 2 3" xfId="20605" xr:uid="{D99D36BB-C21B-4591-B4DE-11AA4983000F}"/>
    <cellStyle name="Note 34 2 3 2" xfId="49282" xr:uid="{ABABFD34-8D2A-4C57-A5B1-D01189E54F4F}"/>
    <cellStyle name="Note 34 2 4" xfId="34725" xr:uid="{BAE1402B-8BC3-4847-B26F-F616A2498ED0}"/>
    <cellStyle name="Note 34 3" xfId="7457" xr:uid="{3981D75A-23E3-473F-99A9-9282C2F9C73B}"/>
    <cellStyle name="Note 34 3 2" xfId="13169" xr:uid="{97F680DE-33B6-4D77-8A66-31C9F8F6DAF7}"/>
    <cellStyle name="Note 34 3 2 2" xfId="41847" xr:uid="{899BA27E-F114-4073-98BD-9734012F78B5}"/>
    <cellStyle name="Note 34 3 3" xfId="22022" xr:uid="{68232374-1C3E-488A-8EDF-1D4A57547A3E}"/>
    <cellStyle name="Note 34 3 3 2" xfId="50699" xr:uid="{26FAC065-6AE1-400E-A63C-9421217FA88E}"/>
    <cellStyle name="Note 34 3 4" xfId="36142" xr:uid="{0B3C5AD0-84B7-4735-80D4-0B4F1FCA984C}"/>
    <cellStyle name="Note 34 4" xfId="8874" xr:uid="{D2E3354E-A610-452C-A2A7-33222B035B81}"/>
    <cellStyle name="Note 34 4 2" xfId="14586" xr:uid="{DC378597-03CD-4E0E-AEE2-588A3D4DBFC7}"/>
    <cellStyle name="Note 34 4 2 2" xfId="43264" xr:uid="{72D0585F-A4B6-4D8D-A547-60EC03E6B953}"/>
    <cellStyle name="Note 34 4 3" xfId="23439" xr:uid="{3CE707FD-4565-4F7F-8CF6-99AF46D3909B}"/>
    <cellStyle name="Note 34 4 3 2" xfId="52116" xr:uid="{F2A6A8C3-4C49-4761-9F76-01C348A09F73}"/>
    <cellStyle name="Note 34 4 4" xfId="37559" xr:uid="{8B95063D-9569-41D6-A3D8-8BC28FEB9904}"/>
    <cellStyle name="Note 34 5" xfId="16101" xr:uid="{8578DE72-D64C-4CFF-9E5B-995FC3D38628}"/>
    <cellStyle name="Note 34 5 2" xfId="24954" xr:uid="{BF2EAC5E-DCF7-44FC-BFC0-55CA5F4668CA}"/>
    <cellStyle name="Note 34 5 2 2" xfId="53631" xr:uid="{5D97DF37-46F6-4052-8996-E6D1A5726416}"/>
    <cellStyle name="Note 34 5 3" xfId="44779" xr:uid="{EA10E823-BC17-47EA-BE60-9BDDAF7298F3}"/>
    <cellStyle name="Note 34 6" xfId="17660" xr:uid="{6FA59C3B-2BFF-47FE-9F77-A98D37FEFD16}"/>
    <cellStyle name="Note 34 6 2" xfId="26513" xr:uid="{93594146-0CF9-4FFC-BA78-66F130D9D4CD}"/>
    <cellStyle name="Note 34 6 2 2" xfId="55190" xr:uid="{FBCEB1F2-2EB7-43AB-A98F-A76A80D9347C}"/>
    <cellStyle name="Note 34 6 3" xfId="46338" xr:uid="{E6360831-E64F-4993-860A-0FE637073183}"/>
    <cellStyle name="Note 34 7" xfId="10401" xr:uid="{59AE912B-7AB9-4042-93E0-F89679D23014}"/>
    <cellStyle name="Note 34 7 2" xfId="28106" xr:uid="{B83EADA6-6DB0-44B7-8347-9C8DDC5DD61D}"/>
    <cellStyle name="Note 34 7 2 2" xfId="56783" xr:uid="{1FC43C70-9CB8-48CF-9EBA-44BA8B6D2663}"/>
    <cellStyle name="Note 34 7 3" xfId="39079" xr:uid="{F7D94FE9-812E-415A-B38C-665DC153EAE0}"/>
    <cellStyle name="Note 34 8" xfId="19254" xr:uid="{FD79236B-B128-479F-8DF5-8B2A49ECB08A}"/>
    <cellStyle name="Note 34 8 2" xfId="47931" xr:uid="{D3152991-983D-42ED-B7BB-ACCF00C626E1}"/>
    <cellStyle name="Note 34 9" xfId="33374" xr:uid="{A0D0E1CA-DD9B-4084-8D8D-E09AC5E8C740}"/>
    <cellStyle name="Note 35" xfId="4711" xr:uid="{8DDD2423-86E9-4B54-9F58-E689D83C15AE}"/>
    <cellStyle name="Note 35 2" xfId="6062" xr:uid="{09BD35BC-EEFE-4B19-A5E0-9196912F8469}"/>
    <cellStyle name="Note 35 2 2" xfId="11774" xr:uid="{B59478A2-60C0-4A44-BB50-F1EE30219844}"/>
    <cellStyle name="Note 35 2 2 2" xfId="40452" xr:uid="{CFE2EC81-D924-44DD-9511-46F1C6310052}"/>
    <cellStyle name="Note 35 2 3" xfId="20627" xr:uid="{E0D22F2D-6A43-4F70-9B61-848182643689}"/>
    <cellStyle name="Note 35 2 3 2" xfId="49304" xr:uid="{1CFCC032-4719-4E02-A58B-589E711C8D05}"/>
    <cellStyle name="Note 35 2 4" xfId="34747" xr:uid="{02BF2524-4A0A-4634-B87D-40A8188A5F15}"/>
    <cellStyle name="Note 35 3" xfId="7479" xr:uid="{E1ED534D-D944-41CF-AA13-1E0F6477E6F2}"/>
    <cellStyle name="Note 35 3 2" xfId="13191" xr:uid="{85B6CC45-6BED-4641-AC64-EF07F1DF1034}"/>
    <cellStyle name="Note 35 3 2 2" xfId="41869" xr:uid="{629786FD-2394-41F3-AD6C-D73792A116DC}"/>
    <cellStyle name="Note 35 3 3" xfId="22044" xr:uid="{C410BC07-2BB5-4434-AB15-F32EE95EB22E}"/>
    <cellStyle name="Note 35 3 3 2" xfId="50721" xr:uid="{204036B9-783C-4A73-AD2E-10D6D6DB0B77}"/>
    <cellStyle name="Note 35 3 4" xfId="36164" xr:uid="{E9D2FF36-61B0-4C96-8AC6-886F06F79B7A}"/>
    <cellStyle name="Note 35 4" xfId="8896" xr:uid="{819DDA43-40CF-4EC8-9A17-577243F1E1B7}"/>
    <cellStyle name="Note 35 4 2" xfId="14608" xr:uid="{C273FB99-9076-423E-9B5E-B51CAF30461F}"/>
    <cellStyle name="Note 35 4 2 2" xfId="43286" xr:uid="{956BAAE5-1379-42E6-B44E-AE722ADFCA00}"/>
    <cellStyle name="Note 35 4 3" xfId="23461" xr:uid="{EF2AFE95-261F-43A5-A5AC-79B27CAA3BAE}"/>
    <cellStyle name="Note 35 4 3 2" xfId="52138" xr:uid="{C56691C3-25BE-470C-A308-3F70CCD7BE31}"/>
    <cellStyle name="Note 35 4 4" xfId="37581" xr:uid="{45B6ED1D-131F-4848-9F43-657599BA1B6A}"/>
    <cellStyle name="Note 35 5" xfId="16123" xr:uid="{D3599E2E-3C43-4F60-9F29-45B92558AB3F}"/>
    <cellStyle name="Note 35 5 2" xfId="24976" xr:uid="{8A0C2D0F-912B-4CC7-9165-FC39979BE5E9}"/>
    <cellStyle name="Note 35 5 2 2" xfId="53653" xr:uid="{AED5486E-ED15-4499-88D0-660149F5F837}"/>
    <cellStyle name="Note 35 5 3" xfId="44801" xr:uid="{BA821E43-0D31-4883-A7C1-ADA97219A087}"/>
    <cellStyle name="Note 35 6" xfId="17682" xr:uid="{B20B66DB-7277-4D10-897E-5A04B446C44C}"/>
    <cellStyle name="Note 35 6 2" xfId="26535" xr:uid="{7152B412-A9B7-4EA7-8C18-A51119D6FD7A}"/>
    <cellStyle name="Note 35 6 2 2" xfId="55212" xr:uid="{C53F70AC-E209-4FA1-A5C4-A00BAE24AA40}"/>
    <cellStyle name="Note 35 6 3" xfId="46360" xr:uid="{0EB52872-F4CE-48BD-BBAD-7B51AAA8A4EC}"/>
    <cellStyle name="Note 35 7" xfId="10423" xr:uid="{5BC0E647-BECA-494C-B4A8-98A02367C018}"/>
    <cellStyle name="Note 35 7 2" xfId="28128" xr:uid="{11737E29-2D28-48DC-BAA5-A6EFB4A1D89B}"/>
    <cellStyle name="Note 35 7 2 2" xfId="56805" xr:uid="{1080A16D-C194-4040-BD95-8383C97B44AB}"/>
    <cellStyle name="Note 35 7 3" xfId="39101" xr:uid="{24049429-5713-4035-96F6-F43DC5D498AF}"/>
    <cellStyle name="Note 35 8" xfId="19276" xr:uid="{6592D535-26B2-45A5-A9B4-DDE108E55A8B}"/>
    <cellStyle name="Note 35 8 2" xfId="47953" xr:uid="{CC38D2D2-20C4-4FF4-A0FE-A479E4186429}"/>
    <cellStyle name="Note 35 9" xfId="33396" xr:uid="{4DBBAFD0-B895-4E55-AAA7-6AC1F8444834}"/>
    <cellStyle name="Note 36" xfId="4733" xr:uid="{C143FA22-E92E-4246-A0EC-FD30411B5990}"/>
    <cellStyle name="Note 36 2" xfId="6084" xr:uid="{2879DFFB-6A73-4958-9A75-B3F354EE5FC1}"/>
    <cellStyle name="Note 36 2 2" xfId="11796" xr:uid="{224C9E85-4B17-416D-AB93-B3DEF13C3BFC}"/>
    <cellStyle name="Note 36 2 2 2" xfId="40474" xr:uid="{62A2ECF0-1B5C-4439-B702-10DF3003CF3A}"/>
    <cellStyle name="Note 36 2 3" xfId="20649" xr:uid="{C4751A69-FC26-4502-812F-76D28AD86217}"/>
    <cellStyle name="Note 36 2 3 2" xfId="49326" xr:uid="{05E4C193-345A-4272-A9B3-19D90FD769C4}"/>
    <cellStyle name="Note 36 2 4" xfId="34769" xr:uid="{B2ECF131-B105-45B3-80AE-5BA7B9E1E131}"/>
    <cellStyle name="Note 36 3" xfId="7501" xr:uid="{1CFD79D6-3931-4B82-AD34-2848B39A96BE}"/>
    <cellStyle name="Note 36 3 2" xfId="13213" xr:uid="{FB4C521D-57DD-4F93-BA24-3E0C340A9C3D}"/>
    <cellStyle name="Note 36 3 2 2" xfId="41891" xr:uid="{C662BB94-1AC0-4D9C-A37F-168CB471D1AB}"/>
    <cellStyle name="Note 36 3 3" xfId="22066" xr:uid="{8C0216F1-6304-462E-8B88-FFEFBF0A2847}"/>
    <cellStyle name="Note 36 3 3 2" xfId="50743" xr:uid="{A0800278-9CB2-498D-B6EC-D9EBC379B92C}"/>
    <cellStyle name="Note 36 3 4" xfId="36186" xr:uid="{EA3B18A2-8CF4-403D-81CB-FA070641FE46}"/>
    <cellStyle name="Note 36 4" xfId="8918" xr:uid="{47A87728-30B9-45CC-B3FB-54B9E5824B61}"/>
    <cellStyle name="Note 36 4 2" xfId="14630" xr:uid="{176065FD-34D8-491D-A421-5D4832C0AF81}"/>
    <cellStyle name="Note 36 4 2 2" xfId="43308" xr:uid="{28D617A4-E0EB-49F5-BCA9-84B3C8AFD27E}"/>
    <cellStyle name="Note 36 4 3" xfId="23483" xr:uid="{0879EE16-841B-4B4E-A3AC-58A1D6BA35EE}"/>
    <cellStyle name="Note 36 4 3 2" xfId="52160" xr:uid="{8D669B93-54B8-41D1-9180-F085FECC1F35}"/>
    <cellStyle name="Note 36 4 4" xfId="37603" xr:uid="{DA75E682-0BD5-4D42-B6E2-DABECBC094D6}"/>
    <cellStyle name="Note 36 5" xfId="16145" xr:uid="{7344D41E-F39A-4EFE-8E27-A515D1B0A0F6}"/>
    <cellStyle name="Note 36 5 2" xfId="24998" xr:uid="{FEE85B17-AC2F-4BB5-B219-2F6862F85195}"/>
    <cellStyle name="Note 36 5 2 2" xfId="53675" xr:uid="{06F40D81-9F7B-4253-9EB1-4CD380031322}"/>
    <cellStyle name="Note 36 5 3" xfId="44823" xr:uid="{8FFF4B7C-6355-46E5-86F7-A8AEA950B4FD}"/>
    <cellStyle name="Note 36 6" xfId="17704" xr:uid="{74F239A5-4AB6-489B-B8FC-38AE1BACDF5A}"/>
    <cellStyle name="Note 36 6 2" xfId="26557" xr:uid="{EEDE1317-94C8-450F-AE60-6AE6521CCFC7}"/>
    <cellStyle name="Note 36 6 2 2" xfId="55234" xr:uid="{078AC9AB-67C4-4E98-8151-D1232327D83D}"/>
    <cellStyle name="Note 36 6 3" xfId="46382" xr:uid="{B4EBF37B-9EFE-4CB1-9A13-19FBCE57D1BE}"/>
    <cellStyle name="Note 36 7" xfId="10445" xr:uid="{BCAB93B3-E983-4681-A87F-EEC5A5462392}"/>
    <cellStyle name="Note 36 7 2" xfId="28150" xr:uid="{61691F6A-16D1-466D-8B2A-E2634B0CBF17}"/>
    <cellStyle name="Note 36 7 2 2" xfId="56827" xr:uid="{24260249-DA08-4903-AB6D-B1DD78438930}"/>
    <cellStyle name="Note 36 7 3" xfId="39123" xr:uid="{7EFEC199-8B26-46E5-9DD9-A73202E8F094}"/>
    <cellStyle name="Note 36 8" xfId="19298" xr:uid="{CABE60EA-05D9-42D7-8356-396433D479C5}"/>
    <cellStyle name="Note 36 8 2" xfId="47975" xr:uid="{36A3AC98-63A9-4290-ADD8-9CF0DCBD0DF3}"/>
    <cellStyle name="Note 36 9" xfId="33418" xr:uid="{34BA124E-1271-41FC-9565-9E2FDC56B219}"/>
    <cellStyle name="Note 37" xfId="4755" xr:uid="{A15E3DA5-A630-428B-BA05-BC89EF28F7B8}"/>
    <cellStyle name="Note 37 2" xfId="6106" xr:uid="{031996B4-2EF4-4794-94E8-CD7133B51EAA}"/>
    <cellStyle name="Note 37 2 2" xfId="11818" xr:uid="{2D294D15-1ABC-42FE-A496-06C209CA7CCE}"/>
    <cellStyle name="Note 37 2 2 2" xfId="40496" xr:uid="{12E2A2C3-2D86-4A49-93ED-18FCCBB12020}"/>
    <cellStyle name="Note 37 2 3" xfId="20671" xr:uid="{646F0147-37B1-4673-ACC4-C23ACE164EBD}"/>
    <cellStyle name="Note 37 2 3 2" xfId="49348" xr:uid="{D58CF360-619B-4D7D-893F-0689472F56A6}"/>
    <cellStyle name="Note 37 2 4" xfId="34791" xr:uid="{625F7A60-4B18-4621-97C6-DD51F8A17D6E}"/>
    <cellStyle name="Note 37 3" xfId="7523" xr:uid="{9D0CF589-E6AE-449C-BBDD-B2FAD85FCAA5}"/>
    <cellStyle name="Note 37 3 2" xfId="13235" xr:uid="{D8656BF2-222B-4947-A225-ED6E3743D01A}"/>
    <cellStyle name="Note 37 3 2 2" xfId="41913" xr:uid="{9D63A0F3-CB19-4CA8-A9E0-4DAFF4BC572B}"/>
    <cellStyle name="Note 37 3 3" xfId="22088" xr:uid="{83028C76-E875-463A-AF63-B7E184105BCE}"/>
    <cellStyle name="Note 37 3 3 2" xfId="50765" xr:uid="{8B1E208D-BDD3-4128-973C-4820D9454B14}"/>
    <cellStyle name="Note 37 3 4" xfId="36208" xr:uid="{37C26C69-59A1-4D41-A593-42F17068E4D2}"/>
    <cellStyle name="Note 37 4" xfId="8940" xr:uid="{03F5A2BE-672D-456C-BAFB-00B4C64D0052}"/>
    <cellStyle name="Note 37 4 2" xfId="14652" xr:uid="{4FCB4517-9E31-493C-B7E4-86D4B584BED9}"/>
    <cellStyle name="Note 37 4 2 2" xfId="43330" xr:uid="{7BBB1F12-84DE-4D04-A795-813D4ED50E3F}"/>
    <cellStyle name="Note 37 4 3" xfId="23505" xr:uid="{584B2D7F-CAB8-4A3D-918E-A8F1637D31EC}"/>
    <cellStyle name="Note 37 4 3 2" xfId="52182" xr:uid="{1EA2A39C-1DCC-422A-86A3-8F16F8CC1C11}"/>
    <cellStyle name="Note 37 4 4" xfId="37625" xr:uid="{EEA1FB91-D112-4834-BA6A-5DDBE6D3FB89}"/>
    <cellStyle name="Note 37 5" xfId="16167" xr:uid="{DBFE579F-837A-4DE8-B1E8-52CB01897BD1}"/>
    <cellStyle name="Note 37 5 2" xfId="25020" xr:uid="{5686AB14-9625-40A3-9A6A-A37492058379}"/>
    <cellStyle name="Note 37 5 2 2" xfId="53697" xr:uid="{1A5BF9F0-6329-496E-8C6E-01E12FF81A19}"/>
    <cellStyle name="Note 37 5 3" xfId="44845" xr:uid="{CC5F7BF2-A62C-46E6-9BFE-7F6240336736}"/>
    <cellStyle name="Note 37 6" xfId="17726" xr:uid="{A3769D29-3ECD-49BB-9FEB-500415AB0602}"/>
    <cellStyle name="Note 37 6 2" xfId="26579" xr:uid="{B53E59CD-13B3-41AE-8363-32AA5EA11B2E}"/>
    <cellStyle name="Note 37 6 2 2" xfId="55256" xr:uid="{26160257-9DED-473B-BA32-15C33243C016}"/>
    <cellStyle name="Note 37 6 3" xfId="46404" xr:uid="{22511176-19E2-4C7D-B072-F6FB288CAE85}"/>
    <cellStyle name="Note 37 7" xfId="10467" xr:uid="{FECF40AA-58DF-4B0B-89ED-60E8C863D97E}"/>
    <cellStyle name="Note 37 7 2" xfId="28172" xr:uid="{D6777ACA-7AFA-4B2D-BF46-F43706A64580}"/>
    <cellStyle name="Note 37 7 2 2" xfId="56849" xr:uid="{DD6965D5-D98C-47AE-8F52-BA2650E2F66B}"/>
    <cellStyle name="Note 37 7 3" xfId="39145" xr:uid="{F9DE02FA-2741-4BF4-A881-96F69E898487}"/>
    <cellStyle name="Note 37 8" xfId="19320" xr:uid="{4C5C2D71-7178-4AF5-A7F8-CB06E5E3D8E7}"/>
    <cellStyle name="Note 37 8 2" xfId="47997" xr:uid="{FA9FE836-7C30-4672-9208-BE938F36FE56}"/>
    <cellStyle name="Note 37 9" xfId="33440" xr:uid="{2DCC06E8-895C-47EC-BDD4-86FB8D229993}"/>
    <cellStyle name="Note 38" xfId="4777" xr:uid="{F0DFB73D-94FF-4C6E-86C0-0B1D2DF7B78F}"/>
    <cellStyle name="Note 38 2" xfId="6128" xr:uid="{6EDC3865-5143-49A3-94F5-8183117EB0C0}"/>
    <cellStyle name="Note 38 2 2" xfId="11840" xr:uid="{110BEBC5-44F9-4253-89AC-8905FEC5B654}"/>
    <cellStyle name="Note 38 2 2 2" xfId="40518" xr:uid="{D9E9FE3C-59CC-476D-8735-C1AD45B3CA3D}"/>
    <cellStyle name="Note 38 2 3" xfId="20693" xr:uid="{C9472EDF-0E6A-45D0-BB58-B3363E42ED3A}"/>
    <cellStyle name="Note 38 2 3 2" xfId="49370" xr:uid="{DB0EF3C1-0736-4945-B1F0-F914E3B6CAE4}"/>
    <cellStyle name="Note 38 2 4" xfId="34813" xr:uid="{10FCC2D7-2957-4854-A798-FC0CC1DE47F2}"/>
    <cellStyle name="Note 38 3" xfId="7545" xr:uid="{8F84B8BE-8F67-4805-BA36-2922E4B00555}"/>
    <cellStyle name="Note 38 3 2" xfId="13257" xr:uid="{E110115F-3E4D-4F53-A797-6D39246225BC}"/>
    <cellStyle name="Note 38 3 2 2" xfId="41935" xr:uid="{4E85360C-91F2-4861-835C-9C561672DDD1}"/>
    <cellStyle name="Note 38 3 3" xfId="22110" xr:uid="{633A7776-70A5-4B8B-BDEA-51976B39AD1A}"/>
    <cellStyle name="Note 38 3 3 2" xfId="50787" xr:uid="{F96F0702-250E-4949-A18C-2C8E8AC17B9D}"/>
    <cellStyle name="Note 38 3 4" xfId="36230" xr:uid="{4C23B40C-3969-46C2-BD88-02DE780EEB97}"/>
    <cellStyle name="Note 38 4" xfId="8962" xr:uid="{D264F5E8-BEE6-4710-9FAA-DB4B44D013DF}"/>
    <cellStyle name="Note 38 4 2" xfId="14674" xr:uid="{AF7BCF97-DF6A-487B-9F9B-30CF0A8032F9}"/>
    <cellStyle name="Note 38 4 2 2" xfId="43352" xr:uid="{DDA961A4-FB40-4597-B334-92C7FEA8DA00}"/>
    <cellStyle name="Note 38 4 3" xfId="23527" xr:uid="{BF9A185A-D648-4677-84FD-F7F277118841}"/>
    <cellStyle name="Note 38 4 3 2" xfId="52204" xr:uid="{F99E6844-8052-4DCC-90FA-6FC27E2F679B}"/>
    <cellStyle name="Note 38 4 4" xfId="37647" xr:uid="{156C2EB4-572B-459B-B6B6-888585521653}"/>
    <cellStyle name="Note 38 5" xfId="16189" xr:uid="{E26A4D92-D3B8-4601-AEAF-9479EDF627FB}"/>
    <cellStyle name="Note 38 5 2" xfId="25042" xr:uid="{AE8E67BE-D09D-4528-8359-6EF874198A1A}"/>
    <cellStyle name="Note 38 5 2 2" xfId="53719" xr:uid="{A5652DA7-70D7-40FF-8C76-6BB242BB73B4}"/>
    <cellStyle name="Note 38 5 3" xfId="44867" xr:uid="{7676055F-85CD-48B4-9ADE-FFF35CB0F9BB}"/>
    <cellStyle name="Note 38 6" xfId="17748" xr:uid="{696443FC-00AF-49AC-82C1-13F222C4374D}"/>
    <cellStyle name="Note 38 6 2" xfId="26601" xr:uid="{8397CE5D-60EB-4F2C-B461-443DED396795}"/>
    <cellStyle name="Note 38 6 2 2" xfId="55278" xr:uid="{289014EA-D0ED-46C0-A112-80C3CB43AA80}"/>
    <cellStyle name="Note 38 6 3" xfId="46426" xr:uid="{B2B1A540-0BA6-4315-B36E-20B786A8D266}"/>
    <cellStyle name="Note 38 7" xfId="10489" xr:uid="{EB130403-5CF7-4618-9A8B-375DDEF6F687}"/>
    <cellStyle name="Note 38 7 2" xfId="28194" xr:uid="{55B7C0B3-5C1E-4768-A2A2-8E68669D073D}"/>
    <cellStyle name="Note 38 7 2 2" xfId="56871" xr:uid="{F520BF93-A874-4C82-9231-AD5954957C0F}"/>
    <cellStyle name="Note 38 7 3" xfId="39167" xr:uid="{0AA9EF47-A9DF-4D95-8C7B-EC756ECB7BC5}"/>
    <cellStyle name="Note 38 8" xfId="19342" xr:uid="{E324FCD5-9C3B-4C4A-9F8E-CAD5E0374372}"/>
    <cellStyle name="Note 38 8 2" xfId="48019" xr:uid="{32AAB706-ACA2-4DE2-8811-12304E73939C}"/>
    <cellStyle name="Note 38 9" xfId="33462" xr:uid="{68C78853-2F93-4BF7-9D8A-53C35030D7B6}"/>
    <cellStyle name="Note 39" xfId="4799" xr:uid="{DE3787BF-BBA9-42BC-BB9D-29F0D573DC1F}"/>
    <cellStyle name="Note 39 2" xfId="6150" xr:uid="{2F1812DA-E122-422A-BB11-0A61C7833E96}"/>
    <cellStyle name="Note 39 2 2" xfId="11862" xr:uid="{7D9BF136-F54C-4889-ABF8-D53DE670E1AF}"/>
    <cellStyle name="Note 39 2 2 2" xfId="40540" xr:uid="{7B65527A-B67B-40E6-B321-61A0F30C15D7}"/>
    <cellStyle name="Note 39 2 3" xfId="20715" xr:uid="{3E2B2547-33CB-4A65-A9AF-703645FB6AD6}"/>
    <cellStyle name="Note 39 2 3 2" xfId="49392" xr:uid="{4E0B004D-1586-4B65-9661-496DEA8FAF00}"/>
    <cellStyle name="Note 39 2 4" xfId="34835" xr:uid="{B2FE2102-2B97-4457-B294-BBDEB2FE32BC}"/>
    <cellStyle name="Note 39 3" xfId="7567" xr:uid="{0F205FF9-CB5A-4134-B064-42D203968913}"/>
    <cellStyle name="Note 39 3 2" xfId="13279" xr:uid="{CE0B1780-0D5F-4089-B4CF-DFBD1A80B863}"/>
    <cellStyle name="Note 39 3 2 2" xfId="41957" xr:uid="{E20BE4B1-399F-4FE6-AE9D-AA42B2F36AB0}"/>
    <cellStyle name="Note 39 3 3" xfId="22132" xr:uid="{33C50A50-1607-4003-B6A1-7D26E92BF43C}"/>
    <cellStyle name="Note 39 3 3 2" xfId="50809" xr:uid="{8876E385-15D0-491E-929E-D3D963E81701}"/>
    <cellStyle name="Note 39 3 4" xfId="36252" xr:uid="{862F4380-A139-45E3-BAA0-AB338A35F145}"/>
    <cellStyle name="Note 39 4" xfId="8984" xr:uid="{F36BB355-E06F-48C6-98B6-3163829F4105}"/>
    <cellStyle name="Note 39 4 2" xfId="14696" xr:uid="{E817EAE2-F4EC-4717-9798-F1521F517DCB}"/>
    <cellStyle name="Note 39 4 2 2" xfId="43374" xr:uid="{50A2C97C-EDA2-48EB-B8B0-37FA698DFADE}"/>
    <cellStyle name="Note 39 4 3" xfId="23549" xr:uid="{18684207-DC35-4442-B44C-5562543F14D7}"/>
    <cellStyle name="Note 39 4 3 2" xfId="52226" xr:uid="{9F97BB70-F8EE-4F8B-8126-55F587E579E5}"/>
    <cellStyle name="Note 39 4 4" xfId="37669" xr:uid="{07BE55F2-2B87-474F-A817-C62D32046681}"/>
    <cellStyle name="Note 39 5" xfId="16211" xr:uid="{22B9C980-CA10-4122-AAA6-D064DFC72908}"/>
    <cellStyle name="Note 39 5 2" xfId="25064" xr:uid="{FA89A206-7EFF-42DD-8C7B-636ADBE3FE8B}"/>
    <cellStyle name="Note 39 5 2 2" xfId="53741" xr:uid="{C59A1C1E-22A5-4E7D-8DC2-B19FB4EA863A}"/>
    <cellStyle name="Note 39 5 3" xfId="44889" xr:uid="{7A7BB049-4ABE-4DD8-9C3A-9A8C265E96C7}"/>
    <cellStyle name="Note 39 6" xfId="17770" xr:uid="{036F44E5-18DE-46CE-BB78-382358BF8F4A}"/>
    <cellStyle name="Note 39 6 2" xfId="26623" xr:uid="{A06C7DD5-53F9-42E4-BF48-CD786865675E}"/>
    <cellStyle name="Note 39 6 2 2" xfId="55300" xr:uid="{DF7FE571-C149-4C76-9572-FEA467889858}"/>
    <cellStyle name="Note 39 6 3" xfId="46448" xr:uid="{0DDF244B-BA15-4017-857A-BCD08DD1D4F5}"/>
    <cellStyle name="Note 39 7" xfId="10511" xr:uid="{74BB845A-6895-4042-8B39-C273B7D18AF4}"/>
    <cellStyle name="Note 39 7 2" xfId="28216" xr:uid="{D1D3343C-3D03-49CE-B280-D156EC292EFF}"/>
    <cellStyle name="Note 39 7 2 2" xfId="56893" xr:uid="{37468A13-AB05-4F96-B54A-71A5C6B353E3}"/>
    <cellStyle name="Note 39 7 3" xfId="39189" xr:uid="{63FF400B-C4CE-4E57-8125-F990D0DAEDF7}"/>
    <cellStyle name="Note 39 8" xfId="19364" xr:uid="{E9F26B0C-9AD4-46B7-A117-59CE930BA4DA}"/>
    <cellStyle name="Note 39 8 2" xfId="48041" xr:uid="{29D07216-EEC8-478D-BBD6-5028C4A75479}"/>
    <cellStyle name="Note 39 9" xfId="33484" xr:uid="{B8CA519B-A3CC-4628-B417-CCFA8BC43B1B}"/>
    <cellStyle name="Note 4" xfId="200" xr:uid="{FE16A716-F9A7-4CA1-B4F8-4A40338416F2}"/>
    <cellStyle name="Note 4 10" xfId="4035" xr:uid="{BCA40B4E-ED60-419C-8715-E4CAC47DBB10}"/>
    <cellStyle name="Note 4 10 2" xfId="32720" xr:uid="{86C9BDF7-681E-4A28-BF54-874B3E00B914}"/>
    <cellStyle name="Note 4 11" xfId="9747" xr:uid="{E414B582-5D9B-4DFF-B977-53167E8057E8}"/>
    <cellStyle name="Note 4 11 2" xfId="38425" xr:uid="{89915F39-BE75-4C86-B305-168BA6C9C9CA}"/>
    <cellStyle name="Note 4 12" xfId="18600" xr:uid="{871444E8-EA5A-4F96-BD40-D33BB95E0512}"/>
    <cellStyle name="Note 4 12 2" xfId="47277" xr:uid="{FD0ACC14-EA67-4C18-AF84-F92BABBEA2A3}"/>
    <cellStyle name="Note 4 13" xfId="29145" xr:uid="{C649FE65-9AE9-4D28-903D-6A0FC80FF599}"/>
    <cellStyle name="Note 4 2" xfId="305" xr:uid="{8B4B53F0-BDE2-45C9-B04C-D00A77BEA73F}"/>
    <cellStyle name="Note 4 2 2" xfId="2272" xr:uid="{E8952F2E-B4C2-495E-9F5E-7AFC355CC73E}"/>
    <cellStyle name="Note 4 2 2 2" xfId="31012" xr:uid="{A7361A57-CF59-4DF5-BA18-0120785D15D0}"/>
    <cellStyle name="Note 4 2 3" xfId="5386" xr:uid="{B3FAA5CA-CF43-4D59-B6E6-07ABD4ECB9EF}"/>
    <cellStyle name="Note 4 2 3 2" xfId="34071" xr:uid="{E02EDDD8-8752-42E4-93CB-EDCBE855BAD1}"/>
    <cellStyle name="Note 4 2 4" xfId="11098" xr:uid="{1FE0FD89-A002-4C38-BA8D-C2FC7BDCD04B}"/>
    <cellStyle name="Note 4 2 4 2" xfId="39776" xr:uid="{E79F7A20-60EC-44B8-9CA7-D425A14825DF}"/>
    <cellStyle name="Note 4 2 5" xfId="19951" xr:uid="{2BF07FFE-3BA7-47AE-B00B-25850A6AA23F}"/>
    <cellStyle name="Note 4 2 5 2" xfId="48628" xr:uid="{E86F5FBA-7724-47C1-BA61-D4A9F699B72F}"/>
    <cellStyle name="Note 4 2 6" xfId="29219" xr:uid="{F41AEDE2-C67A-4E13-92A2-174D31AA44E7}"/>
    <cellStyle name="Note 4 3" xfId="414" xr:uid="{E3E6CBC7-6562-46EC-95D6-B297122AC0FE}"/>
    <cellStyle name="Note 4 3 2" xfId="2368" xr:uid="{BF3F6CA8-BAE4-42A1-9D2E-E887E4CF8F63}"/>
    <cellStyle name="Note 4 3 2 2" xfId="31108" xr:uid="{8DC4AEF5-4763-4BDE-A31A-545F3051C65D}"/>
    <cellStyle name="Note 4 3 3" xfId="6803" xr:uid="{8594901F-DA2E-4DA2-BEFB-5E91BB33C5E6}"/>
    <cellStyle name="Note 4 3 3 2" xfId="35488" xr:uid="{9C615DF2-BFD5-4389-95A6-1EF3C97048DE}"/>
    <cellStyle name="Note 4 3 4" xfId="12515" xr:uid="{ED0C468C-D3C8-4D2B-A05E-7A05B3894C3C}"/>
    <cellStyle name="Note 4 3 4 2" xfId="41193" xr:uid="{AE3C2782-9335-4DF7-9EC1-4818587028F5}"/>
    <cellStyle name="Note 4 3 5" xfId="21368" xr:uid="{AA03DB03-449B-4631-AAB4-2A6FB785CDD6}"/>
    <cellStyle name="Note 4 3 5 2" xfId="50045" xr:uid="{DF16C1F4-DE68-48D7-A453-9C8E4DDE3757}"/>
    <cellStyle name="Note 4 3 6" xfId="29315" xr:uid="{23283E42-1678-4D75-B0AB-B13245022B7A}"/>
    <cellStyle name="Note 4 4" xfId="533" xr:uid="{1B1952C6-9010-4016-8ADC-92C1642D1410}"/>
    <cellStyle name="Note 4 4 2" xfId="2487" xr:uid="{6F66C649-595D-4FDF-8379-38BE924C45AF}"/>
    <cellStyle name="Note 4 4 2 2" xfId="31227" xr:uid="{6F880E10-108C-4678-8DC7-A0FE0C144BD6}"/>
    <cellStyle name="Note 4 4 3" xfId="8220" xr:uid="{B5E617E1-776E-4E62-B18F-83F669C10922}"/>
    <cellStyle name="Note 4 4 3 2" xfId="36905" xr:uid="{3BFFAF9C-11C4-4D45-9ACE-81DC473172D4}"/>
    <cellStyle name="Note 4 4 4" xfId="13932" xr:uid="{582FE6BB-FEC6-4A77-A0D4-7B5ED5CEA151}"/>
    <cellStyle name="Note 4 4 4 2" xfId="42610" xr:uid="{32C89596-600C-4528-BA3E-779EF4BC4FE3}"/>
    <cellStyle name="Note 4 4 5" xfId="22785" xr:uid="{F3602A94-FBBE-47AB-877E-6D0F65916356}"/>
    <cellStyle name="Note 4 4 5 2" xfId="51462" xr:uid="{586F105C-19B2-4959-8F84-4957FBECD281}"/>
    <cellStyle name="Note 4 4 6" xfId="29434" xr:uid="{E372BAD6-EF3E-44F7-9CE5-38F407437DDE}"/>
    <cellStyle name="Note 4 5" xfId="674" xr:uid="{DE1B3C4D-4A2E-41AE-BC74-141311BBB262}"/>
    <cellStyle name="Note 4 5 2" xfId="2628" xr:uid="{E10322C4-0F65-4405-B912-E7E68ACCABF1}"/>
    <cellStyle name="Note 4 5 2 2" xfId="31368" xr:uid="{C3B7453F-0D76-44DB-AC52-0D6801FBEACC}"/>
    <cellStyle name="Note 4 5 3" xfId="15447" xr:uid="{34B33696-0352-4DDE-98D7-7CF77CA305A5}"/>
    <cellStyle name="Note 4 5 3 2" xfId="44125" xr:uid="{394CBD15-B259-480B-ACDF-4EBA76D50F92}"/>
    <cellStyle name="Note 4 5 4" xfId="24300" xr:uid="{5329C4F3-9A2F-48B1-A94D-046EF2B466F2}"/>
    <cellStyle name="Note 4 5 4 2" xfId="52977" xr:uid="{D727F8C7-7C94-43BF-810A-D5AE600785CA}"/>
    <cellStyle name="Note 4 5 5" xfId="29575" xr:uid="{E5CF4C23-758D-4B2B-9E4E-A1C2E8E5552D}"/>
    <cellStyle name="Note 4 6" xfId="947" xr:uid="{C843938D-2B00-4B2B-9721-963312EB5A98}"/>
    <cellStyle name="Note 4 6 2" xfId="2901" xr:uid="{0D3F8AAE-3D55-4861-94D1-70DFC757555A}"/>
    <cellStyle name="Note 4 6 2 2" xfId="31641" xr:uid="{6F02172E-319A-4324-8025-C91D495661A0}"/>
    <cellStyle name="Note 4 6 3" xfId="17006" xr:uid="{2FBE829B-A5D3-4EDC-B4A2-B8038B8C94A4}"/>
    <cellStyle name="Note 4 6 3 2" xfId="45684" xr:uid="{34576374-0535-478F-BC1E-C177F7381352}"/>
    <cellStyle name="Note 4 6 4" xfId="25859" xr:uid="{B5BAA91A-47C0-4887-B99E-DCEE6E9D5CA5}"/>
    <cellStyle name="Note 4 6 4 2" xfId="54536" xr:uid="{F6963198-FC56-4225-AD9A-02AEDFE6E0E7}"/>
    <cellStyle name="Note 4 6 5" xfId="29848" xr:uid="{63B9BCFE-2620-44CF-BE8B-A92C476DBD26}"/>
    <cellStyle name="Note 4 7" xfId="1242" xr:uid="{7A215570-9B4C-4BE6-84A2-A115B0960FAB}"/>
    <cellStyle name="Note 4 7 2" xfId="3196" xr:uid="{86F75109-260B-4E08-8502-AD8430A30689}"/>
    <cellStyle name="Note 4 7 2 2" xfId="31936" xr:uid="{B11140A5-E259-42AB-B6FD-DFE788ADEBC4}"/>
    <cellStyle name="Note 4 7 3" xfId="27452" xr:uid="{E08F5AA1-0D0B-4552-9B20-A348003880E1}"/>
    <cellStyle name="Note 4 7 3 2" xfId="56129" xr:uid="{2E4B0580-7434-4741-98F5-0AE4A36635EB}"/>
    <cellStyle name="Note 4 7 4" xfId="30143" xr:uid="{13B1FA79-F69A-4CD8-B7D1-FC1E9865A87C}"/>
    <cellStyle name="Note 4 8" xfId="1581" xr:uid="{DC2AA0FB-C993-4D3B-8F04-CED3A7E2E0AB}"/>
    <cellStyle name="Note 4 8 2" xfId="3535" xr:uid="{75EA8C8B-B3F9-4501-B918-B6245BFC9E47}"/>
    <cellStyle name="Note 4 8 2 2" xfId="32275" xr:uid="{950220F0-CB52-4139-AD4B-0C764EB51047}"/>
    <cellStyle name="Note 4 8 3" xfId="30482" xr:uid="{B0108C44-C4EA-4849-8FD0-268C3A5C4166}"/>
    <cellStyle name="Note 4 9" xfId="2195" xr:uid="{10419697-AD63-4A5A-8498-3C0F2AA3E8BC}"/>
    <cellStyle name="Note 4 9 2" xfId="30937" xr:uid="{1104CFA3-24D5-440A-B29A-5C5927CF0F12}"/>
    <cellStyle name="Note 40" xfId="4821" xr:uid="{1FAF2059-C4B1-4EDD-BC52-1DCD90AB29DB}"/>
    <cellStyle name="Note 40 2" xfId="6172" xr:uid="{2ADCE4A2-EECC-4F93-8BCF-623633CB7CB9}"/>
    <cellStyle name="Note 40 2 2" xfId="11884" xr:uid="{48CF1900-9069-4838-A01D-1F1B57632709}"/>
    <cellStyle name="Note 40 2 2 2" xfId="40562" xr:uid="{3FC679CB-C482-4385-AC7F-D95F4E734355}"/>
    <cellStyle name="Note 40 2 3" xfId="20737" xr:uid="{EFBDCD24-589D-4BB1-8BC8-A3CEAC90590B}"/>
    <cellStyle name="Note 40 2 3 2" xfId="49414" xr:uid="{964C8B90-1119-4D0A-A87F-AEE1A8F490C0}"/>
    <cellStyle name="Note 40 2 4" xfId="34857" xr:uid="{DDD7944A-276A-4C24-BBBD-9B9F9F6190CA}"/>
    <cellStyle name="Note 40 3" xfId="7589" xr:uid="{E97B19B3-3B96-472C-898F-72A75BA2EC3B}"/>
    <cellStyle name="Note 40 3 2" xfId="13301" xr:uid="{9DC63BC4-41B0-4A25-8809-B95D658687BA}"/>
    <cellStyle name="Note 40 3 2 2" xfId="41979" xr:uid="{24473606-2FE5-4323-9002-326E008E3328}"/>
    <cellStyle name="Note 40 3 3" xfId="22154" xr:uid="{2BDB2F2D-188A-4ED9-953C-240A1EA191ED}"/>
    <cellStyle name="Note 40 3 3 2" xfId="50831" xr:uid="{35CD3939-D50D-41B2-8410-EF7F2B5C1F9D}"/>
    <cellStyle name="Note 40 3 4" xfId="36274" xr:uid="{A63F0DCD-502A-427F-B224-AFFDC71A9FE3}"/>
    <cellStyle name="Note 40 4" xfId="9006" xr:uid="{38C83E87-0513-4E6E-9D8B-4679D4B2C6BF}"/>
    <cellStyle name="Note 40 4 2" xfId="14718" xr:uid="{2AF71F9B-B991-4CBE-9A8E-81B670834240}"/>
    <cellStyle name="Note 40 4 2 2" xfId="43396" xr:uid="{44801246-82D5-448C-B1AA-B92EF857E917}"/>
    <cellStyle name="Note 40 4 3" xfId="23571" xr:uid="{9C0D6BFB-C8D7-4DE2-8631-E09AD8496447}"/>
    <cellStyle name="Note 40 4 3 2" xfId="52248" xr:uid="{7CE5E86A-4897-4E8D-80C3-36A88AA115C9}"/>
    <cellStyle name="Note 40 4 4" xfId="37691" xr:uid="{AD458A53-DBB1-4908-B837-4027AE82BE07}"/>
    <cellStyle name="Note 40 5" xfId="16233" xr:uid="{6EC844A6-3F49-4442-9CC4-0D5E6B61F543}"/>
    <cellStyle name="Note 40 5 2" xfId="25086" xr:uid="{059609B0-38A0-4534-8021-83875AE3BCB3}"/>
    <cellStyle name="Note 40 5 2 2" xfId="53763" xr:uid="{DAFEC672-DEC2-465E-A64E-16931CA30FAE}"/>
    <cellStyle name="Note 40 5 3" xfId="44911" xr:uid="{AF59778F-A3C8-4D5C-A3AF-9C3AAF78A28D}"/>
    <cellStyle name="Note 40 6" xfId="17792" xr:uid="{F825FC7F-9193-48DC-90F5-67C838CF4948}"/>
    <cellStyle name="Note 40 6 2" xfId="26645" xr:uid="{2130CC5A-9B9B-4D1D-A3D7-76A6EA7E4AC7}"/>
    <cellStyle name="Note 40 6 2 2" xfId="55322" xr:uid="{C7B7B2D6-D686-43CF-8BA9-6CCBED6785D1}"/>
    <cellStyle name="Note 40 6 3" xfId="46470" xr:uid="{81F4684B-B48F-4295-BA27-DB953D15ACEB}"/>
    <cellStyle name="Note 40 7" xfId="10533" xr:uid="{69CDBDD4-D2AC-4388-B255-20C400404A34}"/>
    <cellStyle name="Note 40 7 2" xfId="28238" xr:uid="{200285B6-7DFE-4D70-AE39-90F9D1CD3C7F}"/>
    <cellStyle name="Note 40 7 2 2" xfId="56915" xr:uid="{FB4B2777-569A-4399-A3FE-32D0A444584E}"/>
    <cellStyle name="Note 40 7 3" xfId="39211" xr:uid="{A23F5B59-70E6-4791-9B2C-FC839CDD53E6}"/>
    <cellStyle name="Note 40 8" xfId="19386" xr:uid="{527E6951-5731-4E00-942E-D53CC2AE085E}"/>
    <cellStyle name="Note 40 8 2" xfId="48063" xr:uid="{06D94AD4-6A80-4717-9D80-73B41E8FC348}"/>
    <cellStyle name="Note 40 9" xfId="33506" xr:uid="{B9C2BA81-FF3D-4062-8CBC-A908D62E7BEC}"/>
    <cellStyle name="Note 41" xfId="4843" xr:uid="{E55E0393-B99B-4058-937C-457C207CCBE6}"/>
    <cellStyle name="Note 41 2" xfId="6194" xr:uid="{767FF767-3EB7-4F06-8438-911C83A8CBA3}"/>
    <cellStyle name="Note 41 2 2" xfId="11906" xr:uid="{D50AC658-9EE1-4589-BEA2-F28608B129D9}"/>
    <cellStyle name="Note 41 2 2 2" xfId="40584" xr:uid="{ACC10168-CDD7-4ADC-82B4-E856D7C8E8C9}"/>
    <cellStyle name="Note 41 2 3" xfId="20759" xr:uid="{FB252406-7AE3-4D3D-936E-85598E8D16DB}"/>
    <cellStyle name="Note 41 2 3 2" xfId="49436" xr:uid="{B18BD195-D0B7-4441-AED3-6C8EB6107AF6}"/>
    <cellStyle name="Note 41 2 4" xfId="34879" xr:uid="{2246D672-2BBB-47BF-B74E-30FBFAB40BFE}"/>
    <cellStyle name="Note 41 3" xfId="7611" xr:uid="{AC795E96-4966-4FB3-B4DC-DF8C9B1141B9}"/>
    <cellStyle name="Note 41 3 2" xfId="13323" xr:uid="{F03E116C-0194-402F-BFAD-434F8C41FD02}"/>
    <cellStyle name="Note 41 3 2 2" xfId="42001" xr:uid="{ABD2080D-31AA-41BF-BECD-172DE53204C8}"/>
    <cellStyle name="Note 41 3 3" xfId="22176" xr:uid="{4B6AE193-5127-486A-A27B-5D2EB4085B65}"/>
    <cellStyle name="Note 41 3 3 2" xfId="50853" xr:uid="{BC271CE6-85CF-4BD1-8CB9-988E3BE403D8}"/>
    <cellStyle name="Note 41 3 4" xfId="36296" xr:uid="{530896B8-0961-4155-807B-0A026BB8EC4B}"/>
    <cellStyle name="Note 41 4" xfId="9028" xr:uid="{922449D2-8750-4F32-A00B-8408CDD593D5}"/>
    <cellStyle name="Note 41 4 2" xfId="14740" xr:uid="{C024096C-5417-48AC-BCB0-5D372FA0F807}"/>
    <cellStyle name="Note 41 4 2 2" xfId="43418" xr:uid="{560A4A88-62D7-4AA4-A3DF-594395BE08DD}"/>
    <cellStyle name="Note 41 4 3" xfId="23593" xr:uid="{ACE7A89C-8A9B-44F2-B699-E9C4E26F236C}"/>
    <cellStyle name="Note 41 4 3 2" xfId="52270" xr:uid="{2B51B669-6857-478A-8652-8040782A17E2}"/>
    <cellStyle name="Note 41 4 4" xfId="37713" xr:uid="{8680BF1E-572C-4712-90D2-6E21879B8095}"/>
    <cellStyle name="Note 41 5" xfId="16255" xr:uid="{32D2705C-C4A6-431D-8610-31FD1E624901}"/>
    <cellStyle name="Note 41 5 2" xfId="25108" xr:uid="{BF6709EB-45E4-45F8-8EAB-DF61024A0BB6}"/>
    <cellStyle name="Note 41 5 2 2" xfId="53785" xr:uid="{90C7C8D3-D458-429E-91AF-FE8493B4DE39}"/>
    <cellStyle name="Note 41 5 3" xfId="44933" xr:uid="{C8496620-03B4-4015-B4E5-8F6C9BEEA7A5}"/>
    <cellStyle name="Note 41 6" xfId="17814" xr:uid="{B8FE7261-B402-44CC-B840-1258E35DE7D6}"/>
    <cellStyle name="Note 41 6 2" xfId="26667" xr:uid="{50A8426A-6B15-44CF-AF3C-7ED644F23451}"/>
    <cellStyle name="Note 41 6 2 2" xfId="55344" xr:uid="{92F08AB4-55EC-4BC1-89B9-41F3FE3F569D}"/>
    <cellStyle name="Note 41 6 3" xfId="46492" xr:uid="{0F204723-4C08-41A8-B1F0-A8134AFCD99A}"/>
    <cellStyle name="Note 41 7" xfId="10555" xr:uid="{EC692C6B-AF55-4384-94E6-AB3BA5DA8430}"/>
    <cellStyle name="Note 41 7 2" xfId="28260" xr:uid="{4A197BB9-FBE3-4048-9CF8-4022830830EF}"/>
    <cellStyle name="Note 41 7 2 2" xfId="56937" xr:uid="{847E7E20-C3C7-407A-A40B-6BB7B02085A0}"/>
    <cellStyle name="Note 41 7 3" xfId="39233" xr:uid="{EEBB705D-F2D3-4050-87C1-77C0B7517751}"/>
    <cellStyle name="Note 41 8" xfId="19408" xr:uid="{DA3B3A7D-F510-4044-9CD3-FBA71553AF0A}"/>
    <cellStyle name="Note 41 8 2" xfId="48085" xr:uid="{949DD8EF-50B9-460F-BA42-539E8798E025}"/>
    <cellStyle name="Note 41 9" xfId="33528" xr:uid="{26374701-5F64-471F-A9B8-9C493B5C4712}"/>
    <cellStyle name="Note 42" xfId="4865" xr:uid="{A4C79B74-F1D0-4F22-9BEB-6F826805FA90}"/>
    <cellStyle name="Note 42 2" xfId="6216" xr:uid="{55F299FE-A5E6-4E70-818E-8F66C37DB9EE}"/>
    <cellStyle name="Note 42 2 2" xfId="11928" xr:uid="{08F4A262-B256-400B-A5A5-FAD589749297}"/>
    <cellStyle name="Note 42 2 2 2" xfId="40606" xr:uid="{0D94F450-8266-46F4-BEB9-101C3B7CCEFB}"/>
    <cellStyle name="Note 42 2 3" xfId="20781" xr:uid="{E33CCE91-C828-4CC3-BACE-3CCF0F7C6AE6}"/>
    <cellStyle name="Note 42 2 3 2" xfId="49458" xr:uid="{F755BE60-98C9-4AFC-9390-86BE8DCC9235}"/>
    <cellStyle name="Note 42 2 4" xfId="34901" xr:uid="{12A1FAFA-6C1D-41DD-B01A-C2515418D660}"/>
    <cellStyle name="Note 42 3" xfId="7633" xr:uid="{70F4214A-D641-4285-9F9D-BEEDCE163069}"/>
    <cellStyle name="Note 42 3 2" xfId="13345" xr:uid="{FAB0A098-1750-491B-B167-C4D2F7E8FA95}"/>
    <cellStyle name="Note 42 3 2 2" xfId="42023" xr:uid="{044F5806-10ED-4958-AEF9-BCC53C376D4A}"/>
    <cellStyle name="Note 42 3 3" xfId="22198" xr:uid="{0FD1C3FE-F1A1-4657-AC2A-345B5893C4A7}"/>
    <cellStyle name="Note 42 3 3 2" xfId="50875" xr:uid="{076007AA-F39F-4FA9-A765-ADC9AE10B3D5}"/>
    <cellStyle name="Note 42 3 4" xfId="36318" xr:uid="{B7A421BB-40A4-4834-933D-632AC76DE8BE}"/>
    <cellStyle name="Note 42 4" xfId="9050" xr:uid="{02CC3E63-B55A-4F36-98AB-55D8B914C274}"/>
    <cellStyle name="Note 42 4 2" xfId="14762" xr:uid="{1439F1E8-313D-41E9-A4EE-0303454C86A0}"/>
    <cellStyle name="Note 42 4 2 2" xfId="43440" xr:uid="{6D1C0D35-5CBD-4740-AB80-5EA23F3828AE}"/>
    <cellStyle name="Note 42 4 3" xfId="23615" xr:uid="{34798B28-F3C0-4A66-9893-BB350B90EDC5}"/>
    <cellStyle name="Note 42 4 3 2" xfId="52292" xr:uid="{5FFE57F1-67E1-498A-9B38-BB1220F40C89}"/>
    <cellStyle name="Note 42 4 4" xfId="37735" xr:uid="{FA19C2AD-93CD-47E3-B84A-72AFA4A7F9E1}"/>
    <cellStyle name="Note 42 5" xfId="16277" xr:uid="{2755465A-0188-492A-8B2B-FA61C92F2529}"/>
    <cellStyle name="Note 42 5 2" xfId="25130" xr:uid="{8AE8B0C1-04DB-42C4-B11E-F5359CD3CD88}"/>
    <cellStyle name="Note 42 5 2 2" xfId="53807" xr:uid="{D0FC1F35-4E4D-44F5-BBB9-87B487F88F82}"/>
    <cellStyle name="Note 42 5 3" xfId="44955" xr:uid="{E77606CA-1874-47AA-BDE4-753FBEEB9DD2}"/>
    <cellStyle name="Note 42 6" xfId="17836" xr:uid="{03AFE833-E48F-42CA-BC9D-16ECBF8C0EBC}"/>
    <cellStyle name="Note 42 6 2" xfId="26689" xr:uid="{BD90A140-DEFD-4CB4-ACD0-226642FAEFC5}"/>
    <cellStyle name="Note 42 6 2 2" xfId="55366" xr:uid="{06043AE0-E1BE-4A57-9D69-101A344D1973}"/>
    <cellStyle name="Note 42 6 3" xfId="46514" xr:uid="{5CA5B74E-8A3F-41CA-BA78-A2A080DBA158}"/>
    <cellStyle name="Note 42 7" xfId="10577" xr:uid="{CD728477-990C-4429-987E-FFC531B8DA6A}"/>
    <cellStyle name="Note 42 7 2" xfId="28282" xr:uid="{52514ABE-E6BA-458C-946E-6D1A0E4CDED6}"/>
    <cellStyle name="Note 42 7 2 2" xfId="56959" xr:uid="{CE493694-1B53-4570-ACDB-20E89A7198BF}"/>
    <cellStyle name="Note 42 7 3" xfId="39255" xr:uid="{BD7A4D15-1F50-4D5F-8EED-85A6E377A4D7}"/>
    <cellStyle name="Note 42 8" xfId="19430" xr:uid="{C34089A5-1C3A-46EA-80A6-08861C047274}"/>
    <cellStyle name="Note 42 8 2" xfId="48107" xr:uid="{EBDC7F7B-AD4A-4B58-BB53-F909091D881E}"/>
    <cellStyle name="Note 42 9" xfId="33550" xr:uid="{C6121671-ED67-4507-8584-FDD31DBC7262}"/>
    <cellStyle name="Note 43" xfId="4887" xr:uid="{63FB5ACD-03FC-47E2-BCA5-F90C36479E1B}"/>
    <cellStyle name="Note 43 2" xfId="6238" xr:uid="{5C4A6B71-AEC8-42BB-BF12-E9651DD00F54}"/>
    <cellStyle name="Note 43 2 2" xfId="11950" xr:uid="{A3F03478-0424-4003-90A1-5940F90E079F}"/>
    <cellStyle name="Note 43 2 2 2" xfId="40628" xr:uid="{EE3AF25F-9493-4CC5-ABB7-5BA4070920AA}"/>
    <cellStyle name="Note 43 2 3" xfId="20803" xr:uid="{4BF15427-F4AB-438B-9803-56AA4DD7613F}"/>
    <cellStyle name="Note 43 2 3 2" xfId="49480" xr:uid="{71D57E04-45F7-4CAD-8608-A42B7FDB131D}"/>
    <cellStyle name="Note 43 2 4" xfId="34923" xr:uid="{08FD616F-D976-45A0-9D10-F726E3258739}"/>
    <cellStyle name="Note 43 3" xfId="7655" xr:uid="{B281C002-D7BF-4887-A884-1BEC631B7332}"/>
    <cellStyle name="Note 43 3 2" xfId="13367" xr:uid="{C3D5549A-6431-4BAE-B8E5-BCC856C1398E}"/>
    <cellStyle name="Note 43 3 2 2" xfId="42045" xr:uid="{52F42A1B-7EAA-4402-9CDD-CD5CEACC9A61}"/>
    <cellStyle name="Note 43 3 3" xfId="22220" xr:uid="{96FBDF08-983D-4612-931A-1852864ACC91}"/>
    <cellStyle name="Note 43 3 3 2" xfId="50897" xr:uid="{13614E5B-6657-46C2-A70A-3EEFCCD5F1B5}"/>
    <cellStyle name="Note 43 3 4" xfId="36340" xr:uid="{53EE05F3-4C2E-4D90-AFA4-1140DF612489}"/>
    <cellStyle name="Note 43 4" xfId="9072" xr:uid="{3D999372-39CD-453B-BAEB-8407C44EBF0E}"/>
    <cellStyle name="Note 43 4 2" xfId="14784" xr:uid="{170A42BB-41A0-43E3-ACA1-858F9E4170E6}"/>
    <cellStyle name="Note 43 4 2 2" xfId="43462" xr:uid="{80726FE3-5BBF-4B9C-9BB7-385C10FE667C}"/>
    <cellStyle name="Note 43 4 3" xfId="23637" xr:uid="{BC55489F-9D51-467D-9F61-49B28F708E1B}"/>
    <cellStyle name="Note 43 4 3 2" xfId="52314" xr:uid="{359DE355-3609-44E3-BADF-E663C1E498F4}"/>
    <cellStyle name="Note 43 4 4" xfId="37757" xr:uid="{ED53D94A-B19F-43A1-B37A-E5F9AE99A961}"/>
    <cellStyle name="Note 43 5" xfId="16299" xr:uid="{7B9BE3EC-BF4C-4130-A431-4FF2141D977F}"/>
    <cellStyle name="Note 43 5 2" xfId="25152" xr:uid="{44B93A19-89F9-4FCE-87B0-D9D49093AD4D}"/>
    <cellStyle name="Note 43 5 2 2" xfId="53829" xr:uid="{40CCB2C6-E8E6-4D73-A6E8-849AC2B00792}"/>
    <cellStyle name="Note 43 5 3" xfId="44977" xr:uid="{23A2FDED-854B-4C82-97E2-293DDA36B6DF}"/>
    <cellStyle name="Note 43 6" xfId="17858" xr:uid="{24E96C89-E36E-439B-9EA8-8EC0F30743B9}"/>
    <cellStyle name="Note 43 6 2" xfId="26711" xr:uid="{05FB89A9-E158-4538-8C9E-E0C6C33963AA}"/>
    <cellStyle name="Note 43 6 2 2" xfId="55388" xr:uid="{DBCADE18-9A90-43D1-AE57-62F6E42C3DE3}"/>
    <cellStyle name="Note 43 6 3" xfId="46536" xr:uid="{F9CAC41D-0CD1-4593-9FF6-222CB4C6A53A}"/>
    <cellStyle name="Note 43 7" xfId="10599" xr:uid="{0125A8A8-0746-4B27-9C2F-6CA03F680FA2}"/>
    <cellStyle name="Note 43 7 2" xfId="28304" xr:uid="{A56151E9-F9EE-41D7-A940-D0845CE6BAD0}"/>
    <cellStyle name="Note 43 7 2 2" xfId="56981" xr:uid="{2F38A8AC-3C0E-4986-8954-F05865395B5A}"/>
    <cellStyle name="Note 43 7 3" xfId="39277" xr:uid="{8DE7703C-5B70-415B-9A62-57D09D9A0CF5}"/>
    <cellStyle name="Note 43 8" xfId="19452" xr:uid="{F3D56466-0746-4213-86F7-089C63B3F2E7}"/>
    <cellStyle name="Note 43 8 2" xfId="48129" xr:uid="{5B5EB968-1153-4404-9D15-524FE26973D1}"/>
    <cellStyle name="Note 43 9" xfId="33572" xr:uid="{5162E76A-0DE9-4711-B72B-6B249F69ED78}"/>
    <cellStyle name="Note 44" xfId="4909" xr:uid="{CC76DD90-B9B9-4C0B-8AB9-BC628CCB413D}"/>
    <cellStyle name="Note 44 2" xfId="6260" xr:uid="{F54909F2-59AB-4D5B-BBE4-E8403DB75411}"/>
    <cellStyle name="Note 44 2 2" xfId="11972" xr:uid="{9BC83BC0-488F-426F-BD40-6CC6FAFEE396}"/>
    <cellStyle name="Note 44 2 2 2" xfId="40650" xr:uid="{C95D5531-74C2-4A0B-AFE7-75747135E109}"/>
    <cellStyle name="Note 44 2 3" xfId="20825" xr:uid="{01226FBD-1716-4AEF-BA2E-D3618AA2E0BA}"/>
    <cellStyle name="Note 44 2 3 2" xfId="49502" xr:uid="{E7566775-9D18-42AD-BECF-F14622DD0EDA}"/>
    <cellStyle name="Note 44 2 4" xfId="34945" xr:uid="{6AE90127-61F8-4FF1-B35F-6F76A98C9293}"/>
    <cellStyle name="Note 44 3" xfId="7677" xr:uid="{187B1610-4F23-4239-8EE7-EF308E8B7663}"/>
    <cellStyle name="Note 44 3 2" xfId="13389" xr:uid="{208DF2A6-BD0C-4A64-8042-43C106138360}"/>
    <cellStyle name="Note 44 3 2 2" xfId="42067" xr:uid="{7F963AE8-E393-428F-BDA9-1DE27A7AD72E}"/>
    <cellStyle name="Note 44 3 3" xfId="22242" xr:uid="{7F36C8A4-7522-49F1-9968-C6A8C0796579}"/>
    <cellStyle name="Note 44 3 3 2" xfId="50919" xr:uid="{A5410D77-00BE-4E38-B493-A9F3575C859D}"/>
    <cellStyle name="Note 44 3 4" xfId="36362" xr:uid="{531CD925-16BB-4026-A559-22B69931C20A}"/>
    <cellStyle name="Note 44 4" xfId="9094" xr:uid="{A0C549DF-79DF-4191-A3C3-AEA1DE5B38E6}"/>
    <cellStyle name="Note 44 4 2" xfId="14806" xr:uid="{E7766C90-6B6E-40DE-9CCE-981DA992C160}"/>
    <cellStyle name="Note 44 4 2 2" xfId="43484" xr:uid="{71E99586-BFDD-4F4A-939E-76B9D133FB6D}"/>
    <cellStyle name="Note 44 4 3" xfId="23659" xr:uid="{0E04C21F-42D0-44A2-A9A9-71DD112D1A96}"/>
    <cellStyle name="Note 44 4 3 2" xfId="52336" xr:uid="{B73F9C5E-6B6D-44ED-9ED1-8D2D4C67CD0C}"/>
    <cellStyle name="Note 44 4 4" xfId="37779" xr:uid="{A276C083-7A94-4B7C-A28D-0572C31601CD}"/>
    <cellStyle name="Note 44 5" xfId="16321" xr:uid="{151B46C3-691B-4162-8A92-69979C4D281C}"/>
    <cellStyle name="Note 44 5 2" xfId="25174" xr:uid="{C92218B6-A13A-471E-A8EC-A01B54150E06}"/>
    <cellStyle name="Note 44 5 2 2" xfId="53851" xr:uid="{470BD22C-3A91-41E7-B123-1963A1762AE4}"/>
    <cellStyle name="Note 44 5 3" xfId="44999" xr:uid="{28F38F13-AE35-4EE3-816D-A08C8E7A476C}"/>
    <cellStyle name="Note 44 6" xfId="17880" xr:uid="{E11A3B2D-7BE0-4489-B8E1-980669B133CE}"/>
    <cellStyle name="Note 44 6 2" xfId="26733" xr:uid="{70E815F2-CA8E-46FB-8A1B-1E9BBA13506D}"/>
    <cellStyle name="Note 44 6 2 2" xfId="55410" xr:uid="{D876C3ED-9405-48B0-83E3-0D5C16BD053E}"/>
    <cellStyle name="Note 44 6 3" xfId="46558" xr:uid="{7CC7A6D2-E818-4822-A8D3-780F03650442}"/>
    <cellStyle name="Note 44 7" xfId="10621" xr:uid="{2A3A8A7E-BBB7-49EB-B1F8-4D2D0A140258}"/>
    <cellStyle name="Note 44 7 2" xfId="28326" xr:uid="{D3A5B51A-6293-4F0F-BD27-C171ACF963DA}"/>
    <cellStyle name="Note 44 7 2 2" xfId="57003" xr:uid="{45A2D36A-ADD7-4E1C-BAD0-09BBFAFBE86D}"/>
    <cellStyle name="Note 44 7 3" xfId="39299" xr:uid="{E6D8670F-8D89-4EDD-B003-5F0243FE54D4}"/>
    <cellStyle name="Note 44 8" xfId="19474" xr:uid="{333467AF-ACEF-4842-8D11-C65079080DA7}"/>
    <cellStyle name="Note 44 8 2" xfId="48151" xr:uid="{EAB2B9A6-7424-4C20-B92F-397690560664}"/>
    <cellStyle name="Note 44 9" xfId="33594" xr:uid="{43AE0FB4-2335-40A6-8625-17E00CAFBFD2}"/>
    <cellStyle name="Note 45" xfId="4931" xr:uid="{6344D9B3-E2B4-41B8-A79C-3B17C7FA8930}"/>
    <cellStyle name="Note 45 2" xfId="6282" xr:uid="{7F8DA77A-AE7A-4C3A-9230-2FBAE6D5D0BC}"/>
    <cellStyle name="Note 45 2 2" xfId="11994" xr:uid="{0C581EB0-BCE3-4773-9F19-E9494A0CFE64}"/>
    <cellStyle name="Note 45 2 2 2" xfId="40672" xr:uid="{573040AF-23E8-4BC1-A223-68E223F8AE20}"/>
    <cellStyle name="Note 45 2 3" xfId="20847" xr:uid="{82A84D4C-FAF5-4CA7-8655-4C20DEC3338D}"/>
    <cellStyle name="Note 45 2 3 2" xfId="49524" xr:uid="{F61CC877-3B4F-4B92-8E6A-0CDE0E26C150}"/>
    <cellStyle name="Note 45 2 4" xfId="34967" xr:uid="{C4CF6516-C232-4A47-B805-8343BAA4F24E}"/>
    <cellStyle name="Note 45 3" xfId="7699" xr:uid="{1E4452D5-1ECC-47A2-B426-E4BBF5D430F5}"/>
    <cellStyle name="Note 45 3 2" xfId="13411" xr:uid="{A220DD5D-F183-442A-AEE8-C4E63A633F74}"/>
    <cellStyle name="Note 45 3 2 2" xfId="42089" xr:uid="{0B6A113D-6634-4E1D-9CB7-38A5EC6D006D}"/>
    <cellStyle name="Note 45 3 3" xfId="22264" xr:uid="{60B4C473-6140-4BA9-A43C-E8C8B08F51B1}"/>
    <cellStyle name="Note 45 3 3 2" xfId="50941" xr:uid="{E2B1395B-27C0-4A37-B6BF-11DD9C2E23F6}"/>
    <cellStyle name="Note 45 3 4" xfId="36384" xr:uid="{49694611-F48F-4BCB-8F09-350A357B8C77}"/>
    <cellStyle name="Note 45 4" xfId="9116" xr:uid="{4F791982-4609-4488-A2F9-7E10C887739E}"/>
    <cellStyle name="Note 45 4 2" xfId="14828" xr:uid="{AC35723A-77A7-41FB-A7CA-40544A7DC79A}"/>
    <cellStyle name="Note 45 4 2 2" xfId="43506" xr:uid="{6D1EF6B8-AF61-4F72-B438-D25E9A90F9AA}"/>
    <cellStyle name="Note 45 4 3" xfId="23681" xr:uid="{A66611BA-C007-4F01-88D7-98DCDB291B07}"/>
    <cellStyle name="Note 45 4 3 2" xfId="52358" xr:uid="{9A4AB4E6-8E09-4B3C-B40A-0672B6190A36}"/>
    <cellStyle name="Note 45 4 4" xfId="37801" xr:uid="{5CDBA9D5-80EC-4E7A-A2C0-319043C37E19}"/>
    <cellStyle name="Note 45 5" xfId="16343" xr:uid="{92573C87-5AA1-4871-A741-8325562EE0AB}"/>
    <cellStyle name="Note 45 5 2" xfId="25196" xr:uid="{181D3FE7-7186-4451-9EEE-126D5C0C082F}"/>
    <cellStyle name="Note 45 5 2 2" xfId="53873" xr:uid="{24FBA61E-A50F-4157-AB4E-202E7DAFDA88}"/>
    <cellStyle name="Note 45 5 3" xfId="45021" xr:uid="{B61F4701-39BB-46AB-8EB9-276FE183F124}"/>
    <cellStyle name="Note 45 6" xfId="17902" xr:uid="{3F23CFE0-D99E-45CA-ADA7-4B24F6A59410}"/>
    <cellStyle name="Note 45 6 2" xfId="26755" xr:uid="{1954B975-0265-41F7-A6CA-581C38BB4541}"/>
    <cellStyle name="Note 45 6 2 2" xfId="55432" xr:uid="{96F11880-4AF0-49CC-AF76-1CB2C62807D8}"/>
    <cellStyle name="Note 45 6 3" xfId="46580" xr:uid="{C08E9272-5985-4E63-8C33-0578EEFE3821}"/>
    <cellStyle name="Note 45 7" xfId="10643" xr:uid="{B3ED0FC0-CA60-4E0D-834D-8A4FB922ABBD}"/>
    <cellStyle name="Note 45 7 2" xfId="28348" xr:uid="{DE84DEB5-2AD3-431A-900E-C0E41C544AC2}"/>
    <cellStyle name="Note 45 7 2 2" xfId="57025" xr:uid="{DA9136D0-1AC6-4053-AA6C-69C87FED84B7}"/>
    <cellStyle name="Note 45 7 3" xfId="39321" xr:uid="{6813A595-9A7F-46BE-B5D3-3F7431EA3F14}"/>
    <cellStyle name="Note 45 8" xfId="19496" xr:uid="{07BD6BEC-7C45-462C-B45D-185456A85D16}"/>
    <cellStyle name="Note 45 8 2" xfId="48173" xr:uid="{E50ACF81-EC8E-4897-B456-C5EB13296702}"/>
    <cellStyle name="Note 45 9" xfId="33616" xr:uid="{B7973073-59FC-42D2-ACCB-052545DE5CC9}"/>
    <cellStyle name="Note 46" xfId="4953" xr:uid="{26CBB96E-0DB3-4CC2-B693-343AD20CB4AC}"/>
    <cellStyle name="Note 46 2" xfId="6304" xr:uid="{AF059DC5-C142-4426-87BC-3054DA097A39}"/>
    <cellStyle name="Note 46 2 2" xfId="12016" xr:uid="{2CB98F7E-AF15-4291-BEF7-9F7A6B9A0F43}"/>
    <cellStyle name="Note 46 2 2 2" xfId="40694" xr:uid="{DB8BA121-199B-44EE-A785-68BC9FC37EE0}"/>
    <cellStyle name="Note 46 2 3" xfId="20869" xr:uid="{B7C2D246-F23A-4624-9DF0-A541771B5074}"/>
    <cellStyle name="Note 46 2 3 2" xfId="49546" xr:uid="{4FDDAD6E-AB7C-44C6-9B85-66FD0D972071}"/>
    <cellStyle name="Note 46 2 4" xfId="34989" xr:uid="{F4C188FB-F265-4E10-99D4-EF5D4A05C705}"/>
    <cellStyle name="Note 46 3" xfId="7721" xr:uid="{DD8E94A0-ECD5-47A3-81EA-F207C804C058}"/>
    <cellStyle name="Note 46 3 2" xfId="13433" xr:uid="{676393F9-97A1-4B0A-8114-C723837118F9}"/>
    <cellStyle name="Note 46 3 2 2" xfId="42111" xr:uid="{50552387-A230-43B5-92A4-0C6D9757BC1C}"/>
    <cellStyle name="Note 46 3 3" xfId="22286" xr:uid="{A71B8042-62E3-4A3E-8C1C-0FA50547F57C}"/>
    <cellStyle name="Note 46 3 3 2" xfId="50963" xr:uid="{1C0E4699-6FC9-46CB-B438-5FDC09C13C62}"/>
    <cellStyle name="Note 46 3 4" xfId="36406" xr:uid="{1A0402FF-03A9-4DBC-80E1-7136A8157555}"/>
    <cellStyle name="Note 46 4" xfId="9138" xr:uid="{E41E61AB-FC70-4D1C-925A-77AA55013748}"/>
    <cellStyle name="Note 46 4 2" xfId="14850" xr:uid="{90D54AD5-5B68-427F-90D6-837C4A1AB526}"/>
    <cellStyle name="Note 46 4 2 2" xfId="43528" xr:uid="{B560EFE5-313D-4F5D-A480-41DD03DEAC2E}"/>
    <cellStyle name="Note 46 4 3" xfId="23703" xr:uid="{F4CF44C4-6CA8-44DB-A871-6B15EF250915}"/>
    <cellStyle name="Note 46 4 3 2" xfId="52380" xr:uid="{274C4BA1-D473-4766-BC55-5EAA476C3BA8}"/>
    <cellStyle name="Note 46 4 4" xfId="37823" xr:uid="{56D929F6-6490-43C8-8D07-28028D5A1B7C}"/>
    <cellStyle name="Note 46 5" xfId="16365" xr:uid="{4DC20EA6-A464-433D-9C8C-556CE228CB80}"/>
    <cellStyle name="Note 46 5 2" xfId="25218" xr:uid="{91A31908-CE05-4752-8777-BC9B2F4F3D79}"/>
    <cellStyle name="Note 46 5 2 2" xfId="53895" xr:uid="{B3741CDF-563F-4861-A3EC-ECA27500C2F7}"/>
    <cellStyle name="Note 46 5 3" xfId="45043" xr:uid="{C2D83B28-D021-4258-844E-F2C0F232B22A}"/>
    <cellStyle name="Note 46 6" xfId="17924" xr:uid="{174A4C46-2410-48C7-936C-515307DEAF20}"/>
    <cellStyle name="Note 46 6 2" xfId="26777" xr:uid="{963C8278-5791-4898-86AC-001333910EC2}"/>
    <cellStyle name="Note 46 6 2 2" xfId="55454" xr:uid="{9D378D64-09A4-4E93-BD39-8979A482D2CE}"/>
    <cellStyle name="Note 46 6 3" xfId="46602" xr:uid="{0ED14D61-9519-4189-9894-6CA795C41C22}"/>
    <cellStyle name="Note 46 7" xfId="10665" xr:uid="{99FC923F-BB23-41B0-AF29-4160FF92E19E}"/>
    <cellStyle name="Note 46 7 2" xfId="28370" xr:uid="{DD6CA593-9C66-4736-A278-C42DD132208A}"/>
    <cellStyle name="Note 46 7 2 2" xfId="57047" xr:uid="{6ACAB866-4208-4156-B4BF-AE014CB3F1C0}"/>
    <cellStyle name="Note 46 7 3" xfId="39343" xr:uid="{6411D4F6-727D-417D-B232-4FF45E327999}"/>
    <cellStyle name="Note 46 8" xfId="19518" xr:uid="{11A41DD8-EB6C-4BD4-9B8B-2C4BC3AD373E}"/>
    <cellStyle name="Note 46 8 2" xfId="48195" xr:uid="{6B384506-FCA2-44F6-B644-2FE7FBE5FE71}"/>
    <cellStyle name="Note 46 9" xfId="33638" xr:uid="{F79BD6E1-D5BB-45D0-AEF9-9749030A028D}"/>
    <cellStyle name="Note 47" xfId="4975" xr:uid="{F9538FD8-6DE0-460D-BCB3-E892E0C6B075}"/>
    <cellStyle name="Note 47 2" xfId="6326" xr:uid="{BFCE026A-DA8A-4461-8AE1-4510C78D0C2C}"/>
    <cellStyle name="Note 47 2 2" xfId="12038" xr:uid="{B2D34E24-2ED3-4154-B872-10598FA2F158}"/>
    <cellStyle name="Note 47 2 2 2" xfId="40716" xr:uid="{348A7369-57CC-414A-B133-2B26A534D760}"/>
    <cellStyle name="Note 47 2 3" xfId="20891" xr:uid="{82BCF583-69BD-4800-8584-09C1E157BF93}"/>
    <cellStyle name="Note 47 2 3 2" xfId="49568" xr:uid="{86AA7F6F-8936-4DAD-83D1-511D1D494BB5}"/>
    <cellStyle name="Note 47 2 4" xfId="35011" xr:uid="{5F6C8857-6543-4DED-AC87-A4F8D2EF931B}"/>
    <cellStyle name="Note 47 3" xfId="7743" xr:uid="{7DC12731-CC3B-4F8A-AB23-5CE8DA097D49}"/>
    <cellStyle name="Note 47 3 2" xfId="13455" xr:uid="{F5028A90-7144-4003-9511-6FED76C8F99C}"/>
    <cellStyle name="Note 47 3 2 2" xfId="42133" xr:uid="{807D3296-F80B-4EBA-9B3D-6EB286DB8B14}"/>
    <cellStyle name="Note 47 3 3" xfId="22308" xr:uid="{E0357648-52F2-4914-8016-9E982B5D1951}"/>
    <cellStyle name="Note 47 3 3 2" xfId="50985" xr:uid="{C4A361FF-1568-4325-89CC-C714BAA2CEE2}"/>
    <cellStyle name="Note 47 3 4" xfId="36428" xr:uid="{08B7E67D-07CD-471A-8D91-A16CD05E3A07}"/>
    <cellStyle name="Note 47 4" xfId="9160" xr:uid="{A46B503C-A410-47DA-BA23-0400E19D9EB0}"/>
    <cellStyle name="Note 47 4 2" xfId="14872" xr:uid="{3E097707-63EC-4F2C-ACA9-0788303191BE}"/>
    <cellStyle name="Note 47 4 2 2" xfId="43550" xr:uid="{57CB66B2-0012-4280-B2A5-F9C50F8E7B2B}"/>
    <cellStyle name="Note 47 4 3" xfId="23725" xr:uid="{A222DE3A-9FDC-41B6-901F-1D64B4E93BB1}"/>
    <cellStyle name="Note 47 4 3 2" xfId="52402" xr:uid="{6F7F6B55-4C40-4C53-A5E5-137DFD04C3B8}"/>
    <cellStyle name="Note 47 4 4" xfId="37845" xr:uid="{733999D1-BC78-4F98-A283-53AAAAC2CC25}"/>
    <cellStyle name="Note 47 5" xfId="16387" xr:uid="{6A746BB5-A91B-4C45-97C1-C00DB01CDFF3}"/>
    <cellStyle name="Note 47 5 2" xfId="25240" xr:uid="{29FB24DF-8D5C-4FB3-ACEA-1942D6D2A70A}"/>
    <cellStyle name="Note 47 5 2 2" xfId="53917" xr:uid="{90D99DC5-8694-4306-8C74-89FFB6C0C95C}"/>
    <cellStyle name="Note 47 5 3" xfId="45065" xr:uid="{96C1D5CA-B2BD-4D10-BA38-234465718E82}"/>
    <cellStyle name="Note 47 6" xfId="17946" xr:uid="{A186A806-8975-4A27-B442-5C4D97E44C75}"/>
    <cellStyle name="Note 47 6 2" xfId="26799" xr:uid="{37757180-00CF-4824-BB09-19F159349956}"/>
    <cellStyle name="Note 47 6 2 2" xfId="55476" xr:uid="{172C1475-42A5-40C8-99E7-F83D464BD54B}"/>
    <cellStyle name="Note 47 6 3" xfId="46624" xr:uid="{59BDC74E-6169-4951-B12E-46F1EA119CCB}"/>
    <cellStyle name="Note 47 7" xfId="10687" xr:uid="{99F5FF39-3250-43DF-8DF0-2BCB9E791B0E}"/>
    <cellStyle name="Note 47 7 2" xfId="28392" xr:uid="{D2A8611D-A41B-4B32-93FB-BB61D43F4B31}"/>
    <cellStyle name="Note 47 7 2 2" xfId="57069" xr:uid="{1EA2774E-F78A-4984-A2BF-B81FF9F68FD8}"/>
    <cellStyle name="Note 47 7 3" xfId="39365" xr:uid="{5B800DE8-1877-4BD8-95C2-9FE3813F8627}"/>
    <cellStyle name="Note 47 8" xfId="19540" xr:uid="{319B88D9-0DC4-469E-B374-EA13B32A4040}"/>
    <cellStyle name="Note 47 8 2" xfId="48217" xr:uid="{1148B723-C9DA-4296-9858-3B2A881CEF04}"/>
    <cellStyle name="Note 47 9" xfId="33660" xr:uid="{B581844D-0EF6-434B-B3E2-2A272D2B9C1A}"/>
    <cellStyle name="Note 48" xfId="4997" xr:uid="{A64E662F-533A-4F81-BE95-1C9A0D951087}"/>
    <cellStyle name="Note 48 2" xfId="6348" xr:uid="{92B0052E-3BDD-43BE-822E-BFAB60B2D874}"/>
    <cellStyle name="Note 48 2 2" xfId="12060" xr:uid="{4ABD5715-5B06-403B-A4C8-0DE76BA00833}"/>
    <cellStyle name="Note 48 2 2 2" xfId="40738" xr:uid="{B1DAACE1-2A09-471A-83DA-008E93FDE880}"/>
    <cellStyle name="Note 48 2 3" xfId="20913" xr:uid="{4E73E0B5-4EB4-4FBD-9BDA-CDB8337BB253}"/>
    <cellStyle name="Note 48 2 3 2" xfId="49590" xr:uid="{625F5AB6-E91E-4781-91C2-88FA7F783037}"/>
    <cellStyle name="Note 48 2 4" xfId="35033" xr:uid="{5AC1662A-604E-4326-AFBD-483B4C93B2CF}"/>
    <cellStyle name="Note 48 3" xfId="7765" xr:uid="{AB9A377D-8D5E-41AD-9B90-29F9D1BB6349}"/>
    <cellStyle name="Note 48 3 2" xfId="13477" xr:uid="{5EF7BD8C-CC74-4B84-91BA-63063D25CD15}"/>
    <cellStyle name="Note 48 3 2 2" xfId="42155" xr:uid="{21BDD694-36E5-470F-A7F8-EAA25E68592F}"/>
    <cellStyle name="Note 48 3 3" xfId="22330" xr:uid="{2556D281-2F4C-4F2D-AB18-9C0639D96C66}"/>
    <cellStyle name="Note 48 3 3 2" xfId="51007" xr:uid="{A5168DE6-9B2E-4ED2-B349-50ECFBC8E251}"/>
    <cellStyle name="Note 48 3 4" xfId="36450" xr:uid="{6EE33EAF-A92B-4DE2-861F-509CB78B61F5}"/>
    <cellStyle name="Note 48 4" xfId="9182" xr:uid="{AD7061D5-4401-4FE0-B150-5FB416E27275}"/>
    <cellStyle name="Note 48 4 2" xfId="14894" xr:uid="{82DF08BE-BB9B-4E26-992C-6813363CCE24}"/>
    <cellStyle name="Note 48 4 2 2" xfId="43572" xr:uid="{1D45E2DD-1950-4E03-AC71-B951BF30BE0C}"/>
    <cellStyle name="Note 48 4 3" xfId="23747" xr:uid="{1BFB7104-2F14-431F-B90E-0DC16662B041}"/>
    <cellStyle name="Note 48 4 3 2" xfId="52424" xr:uid="{CC5EAF1D-FCAB-407B-8BFD-72193815B989}"/>
    <cellStyle name="Note 48 4 4" xfId="37867" xr:uid="{EA1C0AA4-678E-416D-BD02-2CC231541651}"/>
    <cellStyle name="Note 48 5" xfId="16409" xr:uid="{728EB77E-34AC-45BF-8BE2-A9DDC7A6A3AA}"/>
    <cellStyle name="Note 48 5 2" xfId="25262" xr:uid="{A3CA9FCB-08D0-461E-AF17-3FDA1D5BB788}"/>
    <cellStyle name="Note 48 5 2 2" xfId="53939" xr:uid="{D5EA9A8E-5423-4C2D-A96B-BABA80C63C28}"/>
    <cellStyle name="Note 48 5 3" xfId="45087" xr:uid="{9ACC38DA-DFE0-4FDC-899B-C827C153CA99}"/>
    <cellStyle name="Note 48 6" xfId="17968" xr:uid="{1AADE327-BAFC-4C52-AC9E-DBB9F31A1519}"/>
    <cellStyle name="Note 48 6 2" xfId="26821" xr:uid="{41F0D33E-004F-4588-96F8-C169E0FBDF02}"/>
    <cellStyle name="Note 48 6 2 2" xfId="55498" xr:uid="{4E50F29A-10BF-4714-A675-CFD864D3DFC7}"/>
    <cellStyle name="Note 48 6 3" xfId="46646" xr:uid="{816B6D42-77E4-4EE5-A28A-F43E48F24F71}"/>
    <cellStyle name="Note 48 7" xfId="10709" xr:uid="{5F83B8FD-A777-4A69-BCBC-DC03CD91B51A}"/>
    <cellStyle name="Note 48 7 2" xfId="28414" xr:uid="{2B156C64-FECC-495A-A6E2-88FDF12C1FBD}"/>
    <cellStyle name="Note 48 7 2 2" xfId="57091" xr:uid="{566FA959-734E-45DA-8215-ECB3A091948A}"/>
    <cellStyle name="Note 48 7 3" xfId="39387" xr:uid="{7B55E601-4675-41FD-8AB1-3BAC42399C1F}"/>
    <cellStyle name="Note 48 8" xfId="19562" xr:uid="{B1841D12-1024-46BF-BA41-84585ACE5475}"/>
    <cellStyle name="Note 48 8 2" xfId="48239" xr:uid="{612C50B0-D585-4FF7-A221-8EAB62989B94}"/>
    <cellStyle name="Note 48 9" xfId="33682" xr:uid="{C1CC6D9D-C9CF-4E47-9B4A-3971A3CD64A4}"/>
    <cellStyle name="Note 49" xfId="5019" xr:uid="{ECBF7C60-C384-4BB3-BD3F-FCD4A75EA7A0}"/>
    <cellStyle name="Note 49 2" xfId="6370" xr:uid="{CC7B4094-53FB-43CF-85A7-3E32D0B1C75A}"/>
    <cellStyle name="Note 49 2 2" xfId="12082" xr:uid="{5950DC24-FC0E-49B9-ABC4-FED3BD0473CB}"/>
    <cellStyle name="Note 49 2 2 2" xfId="40760" xr:uid="{79647B9D-B54A-4D56-87C1-8B72A1E6FFD7}"/>
    <cellStyle name="Note 49 2 3" xfId="20935" xr:uid="{393A466C-CB0F-427F-86CF-9B5F5A1F956A}"/>
    <cellStyle name="Note 49 2 3 2" xfId="49612" xr:uid="{135ECDB5-94CD-46AD-BEA8-F7F7FB900D8B}"/>
    <cellStyle name="Note 49 2 4" xfId="35055" xr:uid="{9A161D09-305B-4ECC-9683-CE7445989AB8}"/>
    <cellStyle name="Note 49 3" xfId="7787" xr:uid="{0C4D2059-353B-41D4-96D3-45783FDC15FE}"/>
    <cellStyle name="Note 49 3 2" xfId="13499" xr:uid="{3CD04F3C-8805-49C1-978E-191B26579F14}"/>
    <cellStyle name="Note 49 3 2 2" xfId="42177" xr:uid="{83ADEA10-7BD4-4DE1-9C5C-DDE5A90914D9}"/>
    <cellStyle name="Note 49 3 3" xfId="22352" xr:uid="{8A846EC4-6C68-48E0-8803-7C0D4EE3E11C}"/>
    <cellStyle name="Note 49 3 3 2" xfId="51029" xr:uid="{9192D470-2E1D-49E9-9360-14718A876A2B}"/>
    <cellStyle name="Note 49 3 4" xfId="36472" xr:uid="{6C4A8ACD-CB88-466B-BFC4-82B79AF99190}"/>
    <cellStyle name="Note 49 4" xfId="9204" xr:uid="{7AC106AF-5DED-4230-BCC7-F7A2067F1C22}"/>
    <cellStyle name="Note 49 4 2" xfId="14916" xr:uid="{53C00563-FF49-4B03-9D1D-9AB1EACDE3D9}"/>
    <cellStyle name="Note 49 4 2 2" xfId="43594" xr:uid="{221D48CF-2D32-47A2-9D02-18F8836EC61F}"/>
    <cellStyle name="Note 49 4 3" xfId="23769" xr:uid="{184B6934-520B-4206-AD67-033068E663CC}"/>
    <cellStyle name="Note 49 4 3 2" xfId="52446" xr:uid="{86B5DDBF-7E12-4C20-95A1-B8E1CCD75228}"/>
    <cellStyle name="Note 49 4 4" xfId="37889" xr:uid="{80D4A43A-D082-474E-ABE4-B58C4A95FBBC}"/>
    <cellStyle name="Note 49 5" xfId="16431" xr:uid="{00622FD8-AFC7-4836-9A21-D72F70157C29}"/>
    <cellStyle name="Note 49 5 2" xfId="25284" xr:uid="{E85E57B2-D4A2-457C-AED3-13E33926788B}"/>
    <cellStyle name="Note 49 5 2 2" xfId="53961" xr:uid="{4BBB2462-09A2-4795-90B4-7D6EDDB72150}"/>
    <cellStyle name="Note 49 5 3" xfId="45109" xr:uid="{76F404DB-E316-48A5-8C96-AF3E46F93EE5}"/>
    <cellStyle name="Note 49 6" xfId="17990" xr:uid="{ABFD518B-D8B4-4B06-9CCE-2247BCDE37BD}"/>
    <cellStyle name="Note 49 6 2" xfId="26843" xr:uid="{797541D8-35B8-480F-AA9D-E32A73364518}"/>
    <cellStyle name="Note 49 6 2 2" xfId="55520" xr:uid="{E90A7735-037E-452D-BCDC-D60F573032D7}"/>
    <cellStyle name="Note 49 6 3" xfId="46668" xr:uid="{8C3FDD2B-2357-4055-BC01-3C0411E0C729}"/>
    <cellStyle name="Note 49 7" xfId="10731" xr:uid="{F4764509-2CFB-419A-ABB9-26A1E8499C5D}"/>
    <cellStyle name="Note 49 7 2" xfId="28436" xr:uid="{7BC94613-F8A8-451A-B540-7016445036CD}"/>
    <cellStyle name="Note 49 7 2 2" xfId="57113" xr:uid="{E05CD471-0641-4D77-8A04-AB330B6F1FD2}"/>
    <cellStyle name="Note 49 7 3" xfId="39409" xr:uid="{09036B22-049D-4B07-A801-47FEC1043972}"/>
    <cellStyle name="Note 49 8" xfId="19584" xr:uid="{25430F9A-EA0A-4521-A453-F60DF569D5F9}"/>
    <cellStyle name="Note 49 8 2" xfId="48261" xr:uid="{A3783D41-F971-46D3-B207-014C9A9428FB}"/>
    <cellStyle name="Note 49 9" xfId="33704" xr:uid="{ED8D063A-3343-4AE5-857B-2DB9AA2DFAB4}"/>
    <cellStyle name="Note 5" xfId="244" xr:uid="{76B3FFB7-83B8-4F5E-9670-3F289089D544}"/>
    <cellStyle name="Note 5 10" xfId="4051" xr:uid="{5417593B-C30D-47B2-95E5-CF018EE8C7DB}"/>
    <cellStyle name="Note 5 10 2" xfId="32736" xr:uid="{AA5A6582-9AFD-4B40-ADE2-E3AE85242486}"/>
    <cellStyle name="Note 5 11" xfId="9763" xr:uid="{BE02AF47-DCB8-4862-9335-C06D0941CC9E}"/>
    <cellStyle name="Note 5 11 2" xfId="38441" xr:uid="{6A68CDEB-A8F7-4071-A1E8-CE1A63BC059F}"/>
    <cellStyle name="Note 5 12" xfId="18616" xr:uid="{7CD2BEFF-4880-40B7-BC4E-91D7EC812595}"/>
    <cellStyle name="Note 5 12 2" xfId="47293" xr:uid="{D9A57BE8-3A94-4FEF-9689-D5E994870701}"/>
    <cellStyle name="Note 5 13" xfId="29161" xr:uid="{16C669B1-7FAF-43E6-B40D-46025D89A760}"/>
    <cellStyle name="Note 5 2" xfId="321" xr:uid="{F0A5F620-5B0D-4EA3-A088-4E67F70D0525}"/>
    <cellStyle name="Note 5 2 2" xfId="2288" xr:uid="{A74F8C9C-EE58-46C8-B9CB-9CD3C95F0CE4}"/>
    <cellStyle name="Note 5 2 2 2" xfId="31028" xr:uid="{28EE3EA0-812E-4BA5-A482-A12372965942}"/>
    <cellStyle name="Note 5 2 3" xfId="5402" xr:uid="{D0041543-D1DA-4932-8C6D-B13CBCD7FEE9}"/>
    <cellStyle name="Note 5 2 3 2" xfId="34087" xr:uid="{9032A3FE-38DB-437B-A687-B592D53F67FB}"/>
    <cellStyle name="Note 5 2 4" xfId="11114" xr:uid="{7785C9A0-1D6E-49FB-A86D-8A3FB2391147}"/>
    <cellStyle name="Note 5 2 4 2" xfId="39792" xr:uid="{09BCFF1A-21CB-476F-ACC3-F659C05AFFE6}"/>
    <cellStyle name="Note 5 2 5" xfId="19967" xr:uid="{CC6806D0-7211-4590-900F-9E1C298F299A}"/>
    <cellStyle name="Note 5 2 5 2" xfId="48644" xr:uid="{3C8550B9-4325-4CC0-8971-4E2D3825912F}"/>
    <cellStyle name="Note 5 2 6" xfId="29235" xr:uid="{6580DE05-E9F5-45AF-973B-FD88DF578061}"/>
    <cellStyle name="Note 5 3" xfId="430" xr:uid="{F627A473-9B8B-46EA-9576-C99C01ECA49B}"/>
    <cellStyle name="Note 5 3 2" xfId="2384" xr:uid="{D14EF4A6-D54F-447D-9667-495AFC8F0DA5}"/>
    <cellStyle name="Note 5 3 2 2" xfId="31124" xr:uid="{498A2CDB-CBB0-4446-96AC-55C9DA9FDED2}"/>
    <cellStyle name="Note 5 3 3" xfId="6819" xr:uid="{F9FB89F5-0BB3-4B34-8C4C-C848199E3AD1}"/>
    <cellStyle name="Note 5 3 3 2" xfId="35504" xr:uid="{AE2B369F-AC6D-4F15-A7B0-3E837C07083F}"/>
    <cellStyle name="Note 5 3 4" xfId="12531" xr:uid="{149C1C20-348B-4C33-B2DA-201CF379FB58}"/>
    <cellStyle name="Note 5 3 4 2" xfId="41209" xr:uid="{EDC109BD-22AD-4BD4-BBA0-226CD50463EA}"/>
    <cellStyle name="Note 5 3 5" xfId="21384" xr:uid="{0B85FAC5-EEBA-4A46-8440-161736715A3A}"/>
    <cellStyle name="Note 5 3 5 2" xfId="50061" xr:uid="{0EA98DA0-4D8F-4D35-ACA1-B9596C3140B1}"/>
    <cellStyle name="Note 5 3 6" xfId="29331" xr:uid="{2BE96933-19A3-4333-8471-0D2E92F3DBE4}"/>
    <cellStyle name="Note 5 4" xfId="549" xr:uid="{3291C5EC-55C4-4A2E-80A7-055313C64F2C}"/>
    <cellStyle name="Note 5 4 2" xfId="2503" xr:uid="{1FA0AA72-4653-4D56-ACBD-9094332C288B}"/>
    <cellStyle name="Note 5 4 2 2" xfId="31243" xr:uid="{BECA5677-7511-4C88-B60C-EF3617E62B68}"/>
    <cellStyle name="Note 5 4 3" xfId="8236" xr:uid="{40092B6D-A522-42C3-ACB0-79AD7100B088}"/>
    <cellStyle name="Note 5 4 3 2" xfId="36921" xr:uid="{3CF89E7C-535A-4816-9F2C-55E63F3122EB}"/>
    <cellStyle name="Note 5 4 4" xfId="13948" xr:uid="{57D7AF0E-C384-4FA3-A28E-6CB937F4A68C}"/>
    <cellStyle name="Note 5 4 4 2" xfId="42626" xr:uid="{B160B2C7-DF16-4CB9-9E49-307B8B9D4C12}"/>
    <cellStyle name="Note 5 4 5" xfId="22801" xr:uid="{56CB92B6-D62E-495E-BD01-BDDEF99F1BEA}"/>
    <cellStyle name="Note 5 4 5 2" xfId="51478" xr:uid="{4438B0DF-BE62-4118-95B3-730857E16259}"/>
    <cellStyle name="Note 5 4 6" xfId="29450" xr:uid="{7E618E6A-F7C6-4E2D-9827-7FC5A4538631}"/>
    <cellStyle name="Note 5 5" xfId="690" xr:uid="{13621C5A-820F-4004-9AFF-32644772DC4B}"/>
    <cellStyle name="Note 5 5 2" xfId="2644" xr:uid="{40120744-76E7-4F87-A45E-ED61A946FFA1}"/>
    <cellStyle name="Note 5 5 2 2" xfId="31384" xr:uid="{3F5E77A5-6754-4FBC-A6D2-C306AEF0BDFD}"/>
    <cellStyle name="Note 5 5 3" xfId="15463" xr:uid="{4CA831E1-F948-4F5E-BFF9-F85F9F94C072}"/>
    <cellStyle name="Note 5 5 3 2" xfId="44141" xr:uid="{833149CD-F06F-4DAB-9C43-4FC60E0D4FE6}"/>
    <cellStyle name="Note 5 5 4" xfId="24316" xr:uid="{161CA04B-38C4-40EC-9652-60F84C239F55}"/>
    <cellStyle name="Note 5 5 4 2" xfId="52993" xr:uid="{C99FDDDE-F434-4C9F-8BD7-298C4C0F2B23}"/>
    <cellStyle name="Note 5 5 5" xfId="29591" xr:uid="{D9C4F052-2C1B-49BF-9251-658BCCF7C8D8}"/>
    <cellStyle name="Note 5 6" xfId="963" xr:uid="{F97D2719-A8C5-49D6-BEF5-DC3175117632}"/>
    <cellStyle name="Note 5 6 2" xfId="2917" xr:uid="{C05BF58F-D9CE-475C-9251-FF57B92FBCFA}"/>
    <cellStyle name="Note 5 6 2 2" xfId="31657" xr:uid="{51C70463-8CCB-4E50-92A4-0837DBC98463}"/>
    <cellStyle name="Note 5 6 3" xfId="17022" xr:uid="{434326AA-6731-430D-B780-60BC1CEF38FF}"/>
    <cellStyle name="Note 5 6 3 2" xfId="45700" xr:uid="{BE23C625-E978-4219-97E6-1B5A3E60E645}"/>
    <cellStyle name="Note 5 6 4" xfId="25875" xr:uid="{CF1F3CEC-7CBE-401E-AFDA-602E21F903A4}"/>
    <cellStyle name="Note 5 6 4 2" xfId="54552" xr:uid="{87328CF5-8BBD-426B-B4A0-0C46DE8C2BBD}"/>
    <cellStyle name="Note 5 6 5" xfId="29864" xr:uid="{3870C2B8-63D1-42FD-B575-BE6D7EB54241}"/>
    <cellStyle name="Note 5 7" xfId="1258" xr:uid="{F3C55D5C-6477-4C95-87EC-E7E9E7F5ADB5}"/>
    <cellStyle name="Note 5 7 2" xfId="3212" xr:uid="{71BA43ED-BEDB-475C-A51C-E500C94A7F25}"/>
    <cellStyle name="Note 5 7 2 2" xfId="31952" xr:uid="{DA1BA528-5FBF-49BF-9DE7-3655E107E3D8}"/>
    <cellStyle name="Note 5 7 3" xfId="27468" xr:uid="{216CF661-E9C3-4B82-A244-F7AA32A5298D}"/>
    <cellStyle name="Note 5 7 3 2" xfId="56145" xr:uid="{7D323274-B5CC-4319-972B-2A0B704C5446}"/>
    <cellStyle name="Note 5 7 4" xfId="30159" xr:uid="{21E087CD-A2D4-4489-AC42-C693C314CD59}"/>
    <cellStyle name="Note 5 8" xfId="1597" xr:uid="{CA9B88BB-FC95-4423-A9C4-696020BCC92B}"/>
    <cellStyle name="Note 5 8 2" xfId="3551" xr:uid="{B8605723-CFC0-4228-A9F1-188DF2F75597}"/>
    <cellStyle name="Note 5 8 2 2" xfId="32291" xr:uid="{025A4079-85F7-45FE-B57C-4D29A3FD859B}"/>
    <cellStyle name="Note 5 8 3" xfId="30498" xr:uid="{DBBC36EB-4542-466A-BBBB-00921CDF2FF2}"/>
    <cellStyle name="Note 5 9" xfId="2212" xr:uid="{BAF97AAF-99AC-458B-886A-5C1E71D64F1B}"/>
    <cellStyle name="Note 5 9 2" xfId="30953" xr:uid="{46F7EDB1-026A-45B4-8224-F964A38D8DBA}"/>
    <cellStyle name="Note 50" xfId="5041" xr:uid="{E62E41CD-4534-4D63-AD8B-7EDFA0DED6CD}"/>
    <cellStyle name="Note 50 2" xfId="6392" xr:uid="{A16D9388-54DC-4EB9-9951-0B14F303D5B4}"/>
    <cellStyle name="Note 50 2 2" xfId="12104" xr:uid="{5F56C15B-E9E7-4F2F-8CDA-998ED70EC33D}"/>
    <cellStyle name="Note 50 2 2 2" xfId="40782" xr:uid="{B0DFC497-470A-4521-941C-A19D7215FC2E}"/>
    <cellStyle name="Note 50 2 3" xfId="20957" xr:uid="{7D1D7446-6A5E-42EA-91D4-ED8A8DF80CE1}"/>
    <cellStyle name="Note 50 2 3 2" xfId="49634" xr:uid="{FF59048A-2CC8-402B-B709-2F5293B6308F}"/>
    <cellStyle name="Note 50 2 4" xfId="35077" xr:uid="{788847AC-36C1-41E1-9D73-9B683355633B}"/>
    <cellStyle name="Note 50 3" xfId="7809" xr:uid="{E1C50EA1-F418-4268-8B2E-52DCA7312A7A}"/>
    <cellStyle name="Note 50 3 2" xfId="13521" xr:uid="{F790DFDF-04E1-4C73-8748-3CA2F1BFFAA9}"/>
    <cellStyle name="Note 50 3 2 2" xfId="42199" xr:uid="{1D7D2F71-14BE-408A-AAE6-BDFEC349E59E}"/>
    <cellStyle name="Note 50 3 3" xfId="22374" xr:uid="{F00A7D1B-B6C3-49A8-8953-5540C25751A4}"/>
    <cellStyle name="Note 50 3 3 2" xfId="51051" xr:uid="{5DF90115-63B8-4FF3-A705-6C73732576A6}"/>
    <cellStyle name="Note 50 3 4" xfId="36494" xr:uid="{2FC3F64D-32A2-4CB8-97AE-085E6D2FDFBF}"/>
    <cellStyle name="Note 50 4" xfId="9226" xr:uid="{EE7CBA93-38DF-4143-9415-259C4174AA5E}"/>
    <cellStyle name="Note 50 4 2" xfId="14938" xr:uid="{BE210531-1F11-46DE-96CE-0FD80C162001}"/>
    <cellStyle name="Note 50 4 2 2" xfId="43616" xr:uid="{A7EF0722-F67E-4A02-B3F6-61E7CCF8F67F}"/>
    <cellStyle name="Note 50 4 3" xfId="23791" xr:uid="{FE1CAEEC-64F6-40BF-B9C7-EF6C13C9D48D}"/>
    <cellStyle name="Note 50 4 3 2" xfId="52468" xr:uid="{23FD866D-46D8-4466-8549-81B9BAD6A550}"/>
    <cellStyle name="Note 50 4 4" xfId="37911" xr:uid="{956E06DD-C1E4-4F68-90DE-8EA70056EEB2}"/>
    <cellStyle name="Note 50 5" xfId="16453" xr:uid="{DA1EC1CA-B842-4111-85C6-F291F37A57F7}"/>
    <cellStyle name="Note 50 5 2" xfId="25306" xr:uid="{07B53853-3990-4667-8910-3D92F32A944F}"/>
    <cellStyle name="Note 50 5 2 2" xfId="53983" xr:uid="{923FDFE2-259B-4FEB-AE56-EEEF3347A497}"/>
    <cellStyle name="Note 50 5 3" xfId="45131" xr:uid="{F1693F5F-F9AA-483B-B09C-430030B552B8}"/>
    <cellStyle name="Note 50 6" xfId="18012" xr:uid="{15914D7D-4FE3-4138-B7BB-81B18BFC2C34}"/>
    <cellStyle name="Note 50 6 2" xfId="26865" xr:uid="{07E6A21F-011E-44F2-98B9-E4E14395F172}"/>
    <cellStyle name="Note 50 6 2 2" xfId="55542" xr:uid="{74100F83-9CFF-4B9B-8DB2-05A5651394E1}"/>
    <cellStyle name="Note 50 6 3" xfId="46690" xr:uid="{7E1BA3FD-CF62-4E8F-926C-6E304550BDBB}"/>
    <cellStyle name="Note 50 7" xfId="10753" xr:uid="{F9D5860E-3686-4C5A-AA4F-3C371E9062B0}"/>
    <cellStyle name="Note 50 7 2" xfId="28458" xr:uid="{748508FD-F6A7-45C9-BCD2-8908B5EB290F}"/>
    <cellStyle name="Note 50 7 2 2" xfId="57135" xr:uid="{9B1EB30E-7BCC-4176-B20E-350E9DCE8205}"/>
    <cellStyle name="Note 50 7 3" xfId="39431" xr:uid="{9E95F366-9BF2-4E17-9793-0EA0568B4AFC}"/>
    <cellStyle name="Note 50 8" xfId="19606" xr:uid="{36825027-6EC9-4B07-9DA0-F32490DE696C}"/>
    <cellStyle name="Note 50 8 2" xfId="48283" xr:uid="{B1797613-1F6D-4D07-BCBC-9EBE1D5C4EEA}"/>
    <cellStyle name="Note 50 9" xfId="33726" xr:uid="{67E145CB-D8B5-4026-B89E-F6B1B691D94B}"/>
    <cellStyle name="Note 51" xfId="5063" xr:uid="{EC8108EA-7FD7-4167-939C-33FB18066D7E}"/>
    <cellStyle name="Note 51 2" xfId="6414" xr:uid="{76E672CD-27BE-4DEE-A9A9-7B25CABCEFFC}"/>
    <cellStyle name="Note 51 2 2" xfId="12126" xr:uid="{C238C5B4-DB7E-47A4-B52B-A723B879368A}"/>
    <cellStyle name="Note 51 2 2 2" xfId="40804" xr:uid="{D2F70E48-1783-49FC-87F4-EF553AD640C8}"/>
    <cellStyle name="Note 51 2 3" xfId="20979" xr:uid="{18F80AC1-BC75-4F00-BDC6-F7F4B6F9F76F}"/>
    <cellStyle name="Note 51 2 3 2" xfId="49656" xr:uid="{821E7A06-C82B-4A99-9DC2-C0B076ECFF25}"/>
    <cellStyle name="Note 51 2 4" xfId="35099" xr:uid="{DC908A03-D47E-4BFD-8DDE-5B2FBEE37D10}"/>
    <cellStyle name="Note 51 3" xfId="7831" xr:uid="{0F1C4F4D-9AC1-4069-B3D4-D8981F0D7990}"/>
    <cellStyle name="Note 51 3 2" xfId="13543" xr:uid="{A8DF4042-EF53-4C26-B6C9-9368DFEF7721}"/>
    <cellStyle name="Note 51 3 2 2" xfId="42221" xr:uid="{34A15D62-3EDF-4A30-B9D2-6A2BBC65ED8C}"/>
    <cellStyle name="Note 51 3 3" xfId="22396" xr:uid="{5E377132-1587-47F3-8177-3D31E9998C42}"/>
    <cellStyle name="Note 51 3 3 2" xfId="51073" xr:uid="{338A3E32-C999-478F-BBFA-C2D1B0986B73}"/>
    <cellStyle name="Note 51 3 4" xfId="36516" xr:uid="{3E8F018F-F03F-496D-9F7B-612213AD45B5}"/>
    <cellStyle name="Note 51 4" xfId="9248" xr:uid="{2F138894-F689-4A84-9F73-6362AEE34F2E}"/>
    <cellStyle name="Note 51 4 2" xfId="14960" xr:uid="{A39809E6-67BC-45FC-ABD3-C2F5FECD9880}"/>
    <cellStyle name="Note 51 4 2 2" xfId="43638" xr:uid="{916960AD-3A13-41D0-8EAC-DE9A2F57D66B}"/>
    <cellStyle name="Note 51 4 3" xfId="23813" xr:uid="{18C7C1BD-14FF-4442-B6E5-0F2E2BEBCFFA}"/>
    <cellStyle name="Note 51 4 3 2" xfId="52490" xr:uid="{9FF52F8F-6E9E-4BD0-A990-D71C25D04C81}"/>
    <cellStyle name="Note 51 4 4" xfId="37933" xr:uid="{83AB5C2F-9B77-47CE-B30C-CFDDC8ED7D31}"/>
    <cellStyle name="Note 51 5" xfId="16475" xr:uid="{843C17EB-CE85-4CAB-B237-55935C815B32}"/>
    <cellStyle name="Note 51 5 2" xfId="25328" xr:uid="{A5F1A2EF-F8D5-4974-A602-4B2F912B38C2}"/>
    <cellStyle name="Note 51 5 2 2" xfId="54005" xr:uid="{0ED5EB2C-16F1-4CAB-B7BD-9569CD5F5A32}"/>
    <cellStyle name="Note 51 5 3" xfId="45153" xr:uid="{78F47E60-88B3-4588-AAE9-1BA8D7C13729}"/>
    <cellStyle name="Note 51 6" xfId="18034" xr:uid="{1381A08E-F769-47EC-A902-05F57AB7CE83}"/>
    <cellStyle name="Note 51 6 2" xfId="26887" xr:uid="{CB6E031C-439B-4EBD-BF02-E9BEE871A598}"/>
    <cellStyle name="Note 51 6 2 2" xfId="55564" xr:uid="{48C0FDA7-98F7-4CBA-A857-F405462FD1B7}"/>
    <cellStyle name="Note 51 6 3" xfId="46712" xr:uid="{9A7DB8BA-F98D-4BB1-ADC9-651A8954959B}"/>
    <cellStyle name="Note 51 7" xfId="10775" xr:uid="{65F28A7A-B273-4914-947C-43B089C4D043}"/>
    <cellStyle name="Note 51 7 2" xfId="28480" xr:uid="{8576876C-196C-4376-99AC-D547CD987FD1}"/>
    <cellStyle name="Note 51 7 2 2" xfId="57157" xr:uid="{EB7692AE-534C-4EA6-8270-8557FBD647F1}"/>
    <cellStyle name="Note 51 7 3" xfId="39453" xr:uid="{362BB464-688A-43D7-B744-5EC8B7805204}"/>
    <cellStyle name="Note 51 8" xfId="19628" xr:uid="{F68623EA-55E8-429C-B195-9712D559BA8D}"/>
    <cellStyle name="Note 51 8 2" xfId="48305" xr:uid="{DFA7C286-2228-49C4-8C51-EF20D02CB7D2}"/>
    <cellStyle name="Note 51 9" xfId="33748" xr:uid="{C6BF56FF-70C0-4250-9499-CA5D881494E1}"/>
    <cellStyle name="Note 52" xfId="5085" xr:uid="{C9FDAD97-2C06-4266-BAAD-5241DDD50583}"/>
    <cellStyle name="Note 52 2" xfId="6436" xr:uid="{A0BEB312-4461-434B-8759-90444DAB06BF}"/>
    <cellStyle name="Note 52 2 2" xfId="12148" xr:uid="{BFC83D79-3269-46C5-84F4-A9BE310C3EA6}"/>
    <cellStyle name="Note 52 2 2 2" xfId="40826" xr:uid="{EA7BFDAA-D893-45DF-933F-7222E1C82D36}"/>
    <cellStyle name="Note 52 2 3" xfId="21001" xr:uid="{18E70F8B-F1FA-44C4-973B-33F5F6927F15}"/>
    <cellStyle name="Note 52 2 3 2" xfId="49678" xr:uid="{9096D2D9-0D26-4093-969E-EDCC5DBF42B6}"/>
    <cellStyle name="Note 52 2 4" xfId="35121" xr:uid="{D387E657-CC4A-45C7-9DA2-1F76AED1C197}"/>
    <cellStyle name="Note 52 3" xfId="7853" xr:uid="{D41D319F-E522-41E1-B88D-BDD046598D1B}"/>
    <cellStyle name="Note 52 3 2" xfId="13565" xr:uid="{224E613A-A5C7-45B7-BEAD-7EAD5E3E1034}"/>
    <cellStyle name="Note 52 3 2 2" xfId="42243" xr:uid="{E670ACFD-30C5-4E10-B84B-B3B4B2E39225}"/>
    <cellStyle name="Note 52 3 3" xfId="22418" xr:uid="{BF00EF87-FA70-4E95-B828-6DD9D89E5AD5}"/>
    <cellStyle name="Note 52 3 3 2" xfId="51095" xr:uid="{B8EB0994-9E2D-4792-B9AF-57031930A719}"/>
    <cellStyle name="Note 52 3 4" xfId="36538" xr:uid="{D976ABC2-8749-49D2-B6F6-2F71D9244E95}"/>
    <cellStyle name="Note 52 4" xfId="9270" xr:uid="{8CE41F3C-CD0B-4D5E-99B0-C251417B5770}"/>
    <cellStyle name="Note 52 4 2" xfId="14982" xr:uid="{B7566BAA-054A-423E-BFA5-9DFC7290C302}"/>
    <cellStyle name="Note 52 4 2 2" xfId="43660" xr:uid="{9EF2D647-CF45-4598-9C51-8ADA87726EDF}"/>
    <cellStyle name="Note 52 4 3" xfId="23835" xr:uid="{A41A7A38-BA99-4DC5-BF37-BA24B6BC09F1}"/>
    <cellStyle name="Note 52 4 3 2" xfId="52512" xr:uid="{3733DF38-8B86-41F9-969B-4F9DF6C3ADE0}"/>
    <cellStyle name="Note 52 4 4" xfId="37955" xr:uid="{58E98CCC-2F29-46A1-9989-FF59FFAD5DD8}"/>
    <cellStyle name="Note 52 5" xfId="16497" xr:uid="{032F4007-C393-477E-8DC8-82F1A1AF780A}"/>
    <cellStyle name="Note 52 5 2" xfId="25350" xr:uid="{6E525837-DBAD-439D-A9B1-B071CC7432A8}"/>
    <cellStyle name="Note 52 5 2 2" xfId="54027" xr:uid="{86FFD6CB-7EA6-449F-ADD7-665A624C3911}"/>
    <cellStyle name="Note 52 5 3" xfId="45175" xr:uid="{790A7564-35DF-452B-9BAA-EFE80D9F1540}"/>
    <cellStyle name="Note 52 6" xfId="18056" xr:uid="{41085796-98C8-497E-95BC-D4FEB7C3BBAE}"/>
    <cellStyle name="Note 52 6 2" xfId="26909" xr:uid="{92912303-FBB2-4293-A6C8-01F2EC452EE5}"/>
    <cellStyle name="Note 52 6 2 2" xfId="55586" xr:uid="{5311A539-98A6-4F0F-9D85-3E6826716232}"/>
    <cellStyle name="Note 52 6 3" xfId="46734" xr:uid="{412CEDB2-F058-44D3-A8CF-5E7438645A6F}"/>
    <cellStyle name="Note 52 7" xfId="10797" xr:uid="{16C2D055-67CA-428B-93E8-4549B49DEB85}"/>
    <cellStyle name="Note 52 7 2" xfId="28502" xr:uid="{6CAABF30-AECD-4CDB-AC79-59044031D0C5}"/>
    <cellStyle name="Note 52 7 2 2" xfId="57179" xr:uid="{06C2AB27-D035-47B3-AF8E-B8F0158DF166}"/>
    <cellStyle name="Note 52 7 3" xfId="39475" xr:uid="{93BAC7E6-7C44-48F8-84C1-08F6E5F28222}"/>
    <cellStyle name="Note 52 8" xfId="19650" xr:uid="{25BCFBC6-16BD-4C15-A29A-82A1B5096F7E}"/>
    <cellStyle name="Note 52 8 2" xfId="48327" xr:uid="{5A380860-E44E-4504-8F09-613061613069}"/>
    <cellStyle name="Note 52 9" xfId="33770" xr:uid="{F025A65C-B9F0-48BA-858B-68EB0BA1EC56}"/>
    <cellStyle name="Note 53" xfId="5107" xr:uid="{E1B9D7D7-3123-492D-BCC4-BB3F15CCEB55}"/>
    <cellStyle name="Note 53 2" xfId="6458" xr:uid="{54EF71CF-DE76-4DCA-A1B5-3D382531DA7E}"/>
    <cellStyle name="Note 53 2 2" xfId="12170" xr:uid="{7A358039-446C-4CE5-9993-E029C1D79235}"/>
    <cellStyle name="Note 53 2 2 2" xfId="40848" xr:uid="{2E845A70-EA22-4DEC-9C87-3B1FE4CD9071}"/>
    <cellStyle name="Note 53 2 3" xfId="21023" xr:uid="{1D6ABEDE-ACE2-47B1-A777-F6336533F725}"/>
    <cellStyle name="Note 53 2 3 2" xfId="49700" xr:uid="{F0E36EFD-B12F-4299-9020-8D9E69078B25}"/>
    <cellStyle name="Note 53 2 4" xfId="35143" xr:uid="{D1DC97E7-602A-4C05-98D6-91E1564E5345}"/>
    <cellStyle name="Note 53 3" xfId="7875" xr:uid="{FDD769DF-3F89-44EF-9A5C-3762358CCDB1}"/>
    <cellStyle name="Note 53 3 2" xfId="13587" xr:uid="{37CA1792-05BB-432E-B233-12FCB649611F}"/>
    <cellStyle name="Note 53 3 2 2" xfId="42265" xr:uid="{E781324D-8784-49F6-AD69-3164E60C5ECB}"/>
    <cellStyle name="Note 53 3 3" xfId="22440" xr:uid="{F3DE714B-5864-4CD7-BB36-63F925D4FBAA}"/>
    <cellStyle name="Note 53 3 3 2" xfId="51117" xr:uid="{B978C2B2-7299-476B-8248-62E1869A13F8}"/>
    <cellStyle name="Note 53 3 4" xfId="36560" xr:uid="{B3B976D4-3781-4437-8A2E-EE246AB33275}"/>
    <cellStyle name="Note 53 4" xfId="9292" xr:uid="{579C5E34-25EA-44FB-8734-DE7C4431A99E}"/>
    <cellStyle name="Note 53 4 2" xfId="15004" xr:uid="{BC55D1C6-23C7-40B2-B752-F91DBCB3A905}"/>
    <cellStyle name="Note 53 4 2 2" xfId="43682" xr:uid="{20BCE8E2-9609-4834-88B9-2C0B653E5ECF}"/>
    <cellStyle name="Note 53 4 3" xfId="23857" xr:uid="{1903F65C-298C-4023-BD63-76BC72CB0B5C}"/>
    <cellStyle name="Note 53 4 3 2" xfId="52534" xr:uid="{B1605E59-7CA6-4988-91BB-675B6AAA3905}"/>
    <cellStyle name="Note 53 4 4" xfId="37977" xr:uid="{4DD13D38-43EE-4BA9-A83D-EAE7BF064C8F}"/>
    <cellStyle name="Note 53 5" xfId="16519" xr:uid="{2BD62393-01E0-4CB0-892C-BC8E332F4B34}"/>
    <cellStyle name="Note 53 5 2" xfId="25372" xr:uid="{20BEF8ED-1F33-4CF0-B49C-258C68B76329}"/>
    <cellStyle name="Note 53 5 2 2" xfId="54049" xr:uid="{0048BF98-E6C7-4AC1-AE7B-70C6B4456489}"/>
    <cellStyle name="Note 53 5 3" xfId="45197" xr:uid="{9206DAB5-0688-4BF1-A131-2F2702F57BBA}"/>
    <cellStyle name="Note 53 6" xfId="18078" xr:uid="{D1E29E06-00CB-45D3-AFE0-D4837411F153}"/>
    <cellStyle name="Note 53 6 2" xfId="26931" xr:uid="{0F2136A1-EC10-4938-84A1-F2553E44364A}"/>
    <cellStyle name="Note 53 6 2 2" xfId="55608" xr:uid="{7BB41412-03A4-4DB4-A6CB-4D62B241E143}"/>
    <cellStyle name="Note 53 6 3" xfId="46756" xr:uid="{034ACDF7-3E54-4056-9F28-80DE5D1B769C}"/>
    <cellStyle name="Note 53 7" xfId="10819" xr:uid="{95D404BF-DA88-42DD-B0F7-6EA28FE00108}"/>
    <cellStyle name="Note 53 7 2" xfId="28524" xr:uid="{1DF70965-14E6-407D-82FD-8FB1AD127D44}"/>
    <cellStyle name="Note 53 7 2 2" xfId="57201" xr:uid="{FBF96174-EA42-461D-AE52-ABFF0F1CE72A}"/>
    <cellStyle name="Note 53 7 3" xfId="39497" xr:uid="{AE77A9DE-4AD2-4790-AC64-4A5E8001D300}"/>
    <cellStyle name="Note 53 8" xfId="19672" xr:uid="{EDAC28E8-AF46-45C5-A159-22A5A9B97D43}"/>
    <cellStyle name="Note 53 8 2" xfId="48349" xr:uid="{033AAA02-C1D2-4889-8C52-E0F5C7393E9C}"/>
    <cellStyle name="Note 53 9" xfId="33792" xr:uid="{D0579642-C5C3-4AEA-BBEB-5FCDE8D2914B}"/>
    <cellStyle name="Note 54" xfId="5129" xr:uid="{3782377C-6771-4E4C-9331-2FF957BF142C}"/>
    <cellStyle name="Note 54 2" xfId="6480" xr:uid="{A6BF0160-0856-4F82-BD13-3A4C7E13BA87}"/>
    <cellStyle name="Note 54 2 2" xfId="12192" xr:uid="{4D848ED4-750A-45F3-896F-B135E4EE4EC1}"/>
    <cellStyle name="Note 54 2 2 2" xfId="40870" xr:uid="{6142175C-0D36-418E-A77C-7AB225081411}"/>
    <cellStyle name="Note 54 2 3" xfId="21045" xr:uid="{B8488C30-61DE-437D-BF00-0D398B9A2DC4}"/>
    <cellStyle name="Note 54 2 3 2" xfId="49722" xr:uid="{5B06ED14-0396-44D9-880B-3FBBDB88BC9D}"/>
    <cellStyle name="Note 54 2 4" xfId="35165" xr:uid="{A5D3D212-CCE6-4A56-9AD8-5CA36B27FE0B}"/>
    <cellStyle name="Note 54 3" xfId="7897" xr:uid="{6DB8CE56-FDFF-48AF-9936-58DD3DBFDB9C}"/>
    <cellStyle name="Note 54 3 2" xfId="13609" xr:uid="{902B4E50-4A1C-4453-ABD8-ECA64D2A7936}"/>
    <cellStyle name="Note 54 3 2 2" xfId="42287" xr:uid="{814DBD9B-C345-4787-A206-651113F68AC4}"/>
    <cellStyle name="Note 54 3 3" xfId="22462" xr:uid="{2664AA8E-BDE9-46E3-ACDE-30F25CBC1FF1}"/>
    <cellStyle name="Note 54 3 3 2" xfId="51139" xr:uid="{92A555C9-DFA7-4172-8A24-199F20296D87}"/>
    <cellStyle name="Note 54 3 4" xfId="36582" xr:uid="{913CCF0E-46FC-49CB-B1A9-A8F5C2592D79}"/>
    <cellStyle name="Note 54 4" xfId="9314" xr:uid="{2E76C14A-A89C-4112-8FE0-51020A2576DD}"/>
    <cellStyle name="Note 54 4 2" xfId="15026" xr:uid="{4E640568-09C1-41AB-96C2-6A0417853985}"/>
    <cellStyle name="Note 54 4 2 2" xfId="43704" xr:uid="{C5295F33-B379-4C3B-8AA3-F51FBA13EF5E}"/>
    <cellStyle name="Note 54 4 3" xfId="23879" xr:uid="{B19338DB-9C8F-400A-82CF-831C49BBE8DC}"/>
    <cellStyle name="Note 54 4 3 2" xfId="52556" xr:uid="{99809E74-DA32-485E-AE03-22BE14BA9776}"/>
    <cellStyle name="Note 54 4 4" xfId="37999" xr:uid="{0906C64A-A8A7-4E41-9E31-597ECEF664A8}"/>
    <cellStyle name="Note 54 5" xfId="16541" xr:uid="{45A080DC-B230-4F61-8E73-8CC67A9A9E75}"/>
    <cellStyle name="Note 54 5 2" xfId="25394" xr:uid="{FB145B40-BD76-4438-BAAD-67D9E4585C96}"/>
    <cellStyle name="Note 54 5 2 2" xfId="54071" xr:uid="{9A15F5C5-7D0D-486B-B61E-CA0A51687792}"/>
    <cellStyle name="Note 54 5 3" xfId="45219" xr:uid="{A9094F69-F55B-44D8-A6F7-A744155A6481}"/>
    <cellStyle name="Note 54 6" xfId="18100" xr:uid="{CD704CEF-0EFF-489A-B2B3-61E918B0A78D}"/>
    <cellStyle name="Note 54 6 2" xfId="26953" xr:uid="{5169BB2A-398D-4B26-B03A-0270DE45D1F6}"/>
    <cellStyle name="Note 54 6 2 2" xfId="55630" xr:uid="{C249F004-52AD-42FD-B344-D94CC73EB297}"/>
    <cellStyle name="Note 54 6 3" xfId="46778" xr:uid="{958C6B79-6764-4956-89F7-E31C9702CBA4}"/>
    <cellStyle name="Note 54 7" xfId="10841" xr:uid="{52BBF0C5-645D-4896-9AC9-3D5FFA3858CC}"/>
    <cellStyle name="Note 54 7 2" xfId="28546" xr:uid="{CD698475-CD11-4854-BEAC-B1D2EDC58AB4}"/>
    <cellStyle name="Note 54 7 2 2" xfId="57223" xr:uid="{AE7C3195-462C-4AEA-B6CC-6994129C57AB}"/>
    <cellStyle name="Note 54 7 3" xfId="39519" xr:uid="{BD51B092-AA1E-48A5-8F75-11623E1F7B40}"/>
    <cellStyle name="Note 54 8" xfId="19694" xr:uid="{D314A46E-7B67-4B9A-B7EF-F3A2E06A4F39}"/>
    <cellStyle name="Note 54 8 2" xfId="48371" xr:uid="{D7E2663D-66F4-4054-A7B7-3D0E671EF3FD}"/>
    <cellStyle name="Note 54 9" xfId="33814" xr:uid="{0222AEC7-6EA3-4C57-9C52-A8E811006592}"/>
    <cellStyle name="Note 55" xfId="5151" xr:uid="{7FAA7D81-D7A3-4DC6-982B-73E2EB25048D}"/>
    <cellStyle name="Note 55 2" xfId="6502" xr:uid="{05D52ECB-71E5-47CA-BD03-5C0BE17626B8}"/>
    <cellStyle name="Note 55 2 2" xfId="12214" xr:uid="{1985A3B6-A089-4F09-A9BF-899D3BADCFE4}"/>
    <cellStyle name="Note 55 2 2 2" xfId="40892" xr:uid="{19A589AB-9DDD-4212-9029-D566B280A1A3}"/>
    <cellStyle name="Note 55 2 3" xfId="21067" xr:uid="{677A6BC9-29FE-439E-8623-D0196384FCBB}"/>
    <cellStyle name="Note 55 2 3 2" xfId="49744" xr:uid="{6413CAA9-7AB9-4E3B-85AF-0F484A7F056F}"/>
    <cellStyle name="Note 55 2 4" xfId="35187" xr:uid="{24F13F76-9C07-4BB4-B87B-8B7A2CA0877D}"/>
    <cellStyle name="Note 55 3" xfId="7919" xr:uid="{C86448A8-2EA7-42E7-8212-D8C4C3EDE2CB}"/>
    <cellStyle name="Note 55 3 2" xfId="13631" xr:uid="{91AFBCF8-8FC6-4E10-8307-C83BAF85A048}"/>
    <cellStyle name="Note 55 3 2 2" xfId="42309" xr:uid="{A36ED754-6663-4602-BE02-C531A401BE45}"/>
    <cellStyle name="Note 55 3 3" xfId="22484" xr:uid="{2E38900F-5F16-4DE6-BFAD-625F489D86C5}"/>
    <cellStyle name="Note 55 3 3 2" xfId="51161" xr:uid="{817FCA3F-56B8-4DC0-B1A1-054874A3FC5D}"/>
    <cellStyle name="Note 55 3 4" xfId="36604" xr:uid="{1E933C22-530F-48FC-8966-5DFC3CA4C0AF}"/>
    <cellStyle name="Note 55 4" xfId="9336" xr:uid="{CA019410-6A15-4590-A8E0-5F21878FACF5}"/>
    <cellStyle name="Note 55 4 2" xfId="15048" xr:uid="{BC447969-1587-4212-B33C-804AF650C016}"/>
    <cellStyle name="Note 55 4 2 2" xfId="43726" xr:uid="{2BAA106B-EFC4-49C2-BAE5-EDF889868108}"/>
    <cellStyle name="Note 55 4 3" xfId="23901" xr:uid="{B9F9E121-F91B-475E-BA8F-480C8678950B}"/>
    <cellStyle name="Note 55 4 3 2" xfId="52578" xr:uid="{6CC64CD8-2B44-4653-87E5-EAAFC2F5151B}"/>
    <cellStyle name="Note 55 4 4" xfId="38021" xr:uid="{1527F217-13DA-485A-A781-CB0A7323DAFA}"/>
    <cellStyle name="Note 55 5" xfId="16563" xr:uid="{E1561A00-6A2A-4D53-A6BE-7A1075411A86}"/>
    <cellStyle name="Note 55 5 2" xfId="25416" xr:uid="{6E5072D4-62DD-4D02-8230-E702AE955CA7}"/>
    <cellStyle name="Note 55 5 2 2" xfId="54093" xr:uid="{9761F4B6-7EBC-4851-BCC2-4E897FA8A268}"/>
    <cellStyle name="Note 55 5 3" xfId="45241" xr:uid="{C00656C9-5237-4491-BB7F-F5618CFF467B}"/>
    <cellStyle name="Note 55 6" xfId="18122" xr:uid="{9F31A84B-04F0-47BA-BC22-9E7AABADF622}"/>
    <cellStyle name="Note 55 6 2" xfId="26975" xr:uid="{4400B88E-839F-43CA-B067-368D2A52FED2}"/>
    <cellStyle name="Note 55 6 2 2" xfId="55652" xr:uid="{5F4A46AF-BFAD-4FD0-88A7-E1A1AAB3C774}"/>
    <cellStyle name="Note 55 6 3" xfId="46800" xr:uid="{B4234D14-AFA1-453E-8800-BF3B06E92746}"/>
    <cellStyle name="Note 55 7" xfId="10863" xr:uid="{E5A2C23D-BC83-48B1-B23B-D93D7090A946}"/>
    <cellStyle name="Note 55 7 2" xfId="28568" xr:uid="{C7EF7A5F-CFE9-4304-BAE7-DE735D459F66}"/>
    <cellStyle name="Note 55 7 2 2" xfId="57245" xr:uid="{ABBC87CF-861E-4743-A138-F64CCEFE8DD4}"/>
    <cellStyle name="Note 55 7 3" xfId="39541" xr:uid="{2C795A41-31C2-4A89-980B-042A8CBAE0D2}"/>
    <cellStyle name="Note 55 8" xfId="19716" xr:uid="{A089E055-0E7F-4D4E-AF17-E41D5674CC08}"/>
    <cellStyle name="Note 55 8 2" xfId="48393" xr:uid="{4B8320A2-8ECD-47CC-8A80-1359A14BBCC4}"/>
    <cellStyle name="Note 55 9" xfId="33836" xr:uid="{C4876ABE-AB7B-4817-A717-27214D660C19}"/>
    <cellStyle name="Note 56" xfId="5173" xr:uid="{4491A640-5166-4179-8DE7-67ED218D7F2B}"/>
    <cellStyle name="Note 56 2" xfId="6524" xr:uid="{0CAAE0FD-F96D-4795-B1E2-7AC33B259B6C}"/>
    <cellStyle name="Note 56 2 2" xfId="12236" xr:uid="{6CAB95B1-C0E1-4242-B6BE-7AB7621E0AE0}"/>
    <cellStyle name="Note 56 2 2 2" xfId="40914" xr:uid="{F213DEC1-2D24-4D60-A070-DF73F06BA072}"/>
    <cellStyle name="Note 56 2 3" xfId="21089" xr:uid="{A3EF2021-A5A2-47BC-ACBB-BF2481BCAA83}"/>
    <cellStyle name="Note 56 2 3 2" xfId="49766" xr:uid="{5D73178E-9D9F-40A9-A8EF-77BBF9B953A1}"/>
    <cellStyle name="Note 56 2 4" xfId="35209" xr:uid="{C727A62E-AE11-43C4-8524-6F3ECA1434E8}"/>
    <cellStyle name="Note 56 3" xfId="7941" xr:uid="{53044EE2-7227-4468-907E-4AE25DFC01A1}"/>
    <cellStyle name="Note 56 3 2" xfId="13653" xr:uid="{1594EA43-1FAE-4D60-B4CB-74A255A22CB9}"/>
    <cellStyle name="Note 56 3 2 2" xfId="42331" xr:uid="{5E6D0C02-BC52-4AF2-B0AA-FA4FECF8F462}"/>
    <cellStyle name="Note 56 3 3" xfId="22506" xr:uid="{B296E7A8-005B-43E0-84C9-02E8740E406B}"/>
    <cellStyle name="Note 56 3 3 2" xfId="51183" xr:uid="{74976854-3589-4356-BEB4-57E66C8E27B8}"/>
    <cellStyle name="Note 56 3 4" xfId="36626" xr:uid="{C9969068-63C3-4CD5-A285-E86A26BF33A4}"/>
    <cellStyle name="Note 56 4" xfId="9358" xr:uid="{F28377E2-4AF9-458E-B839-44F9FFAEF6C3}"/>
    <cellStyle name="Note 56 4 2" xfId="15070" xr:uid="{DC00AA3D-97FC-4B9A-8446-AF87825A319C}"/>
    <cellStyle name="Note 56 4 2 2" xfId="43748" xr:uid="{3B451A90-58D9-4770-8D23-7D3A25409AF4}"/>
    <cellStyle name="Note 56 4 3" xfId="23923" xr:uid="{36D83F36-AD77-49D1-B772-7717BD601CD7}"/>
    <cellStyle name="Note 56 4 3 2" xfId="52600" xr:uid="{E66D5698-7335-47F7-9C5F-2A507A62A491}"/>
    <cellStyle name="Note 56 4 4" xfId="38043" xr:uid="{4DDFDF42-6153-4ABD-BB2C-0B84D5FAD5F9}"/>
    <cellStyle name="Note 56 5" xfId="16585" xr:uid="{D86E36E0-E729-4154-9821-295E8270EEFD}"/>
    <cellStyle name="Note 56 5 2" xfId="25438" xr:uid="{9F0AD30E-4C9B-4B1D-8246-76CA32883569}"/>
    <cellStyle name="Note 56 5 2 2" xfId="54115" xr:uid="{8BF7031F-9F40-4603-AD3E-9B33544CF3B3}"/>
    <cellStyle name="Note 56 5 3" xfId="45263" xr:uid="{6FCF6B51-B478-4DB5-8849-9577533D50F3}"/>
    <cellStyle name="Note 56 6" xfId="18144" xr:uid="{C18E065D-D733-4AB8-82D4-5B2DC0B7936A}"/>
    <cellStyle name="Note 56 6 2" xfId="26997" xr:uid="{25521A1B-45A7-460F-9EE1-ED7022C64A58}"/>
    <cellStyle name="Note 56 6 2 2" xfId="55674" xr:uid="{F69C6A25-6047-48E9-907B-5AB1D2F29A2A}"/>
    <cellStyle name="Note 56 6 3" xfId="46822" xr:uid="{6278E1A1-0DC7-4CC7-BBB2-BF1B8701F810}"/>
    <cellStyle name="Note 56 7" xfId="10885" xr:uid="{E328B0AF-B74B-433B-A8E0-0F50D7F7DBC2}"/>
    <cellStyle name="Note 56 7 2" xfId="28590" xr:uid="{BB34F8D9-4178-4B2F-99A6-C8F1599C1F1B}"/>
    <cellStyle name="Note 56 7 2 2" xfId="57267" xr:uid="{20CBA37B-82F7-4CCD-98B1-29D5B2CE7EF9}"/>
    <cellStyle name="Note 56 7 3" xfId="39563" xr:uid="{B8DB636D-A81A-4DD7-B3D1-7A2B133F9D7A}"/>
    <cellStyle name="Note 56 8" xfId="19738" xr:uid="{CCB1FB03-EC1A-4974-88EE-6D4A84C0EC26}"/>
    <cellStyle name="Note 56 8 2" xfId="48415" xr:uid="{89A77B2B-AFD1-4053-AF21-2514AB8BFDDB}"/>
    <cellStyle name="Note 56 9" xfId="33858" xr:uid="{D5829E1C-5493-4E2B-B0B6-E3A310652F9F}"/>
    <cellStyle name="Note 57" xfId="5195" xr:uid="{23CAA97C-BD91-4B99-98CE-B1CE485E04B7}"/>
    <cellStyle name="Note 57 2" xfId="6546" xr:uid="{3386D278-DC1D-4F0C-BC31-F8A013B4AE9C}"/>
    <cellStyle name="Note 57 2 2" xfId="12258" xr:uid="{397508FC-2CE4-4D2F-8191-EFB0FB57BA58}"/>
    <cellStyle name="Note 57 2 2 2" xfId="40936" xr:uid="{D20BF91F-B335-436A-9BB1-8B301F954200}"/>
    <cellStyle name="Note 57 2 3" xfId="21111" xr:uid="{BF0D8774-C879-449C-8AF5-B78C359A722C}"/>
    <cellStyle name="Note 57 2 3 2" xfId="49788" xr:uid="{9A6111D2-2FF6-43F1-9755-1D1CF8B51D3D}"/>
    <cellStyle name="Note 57 2 4" xfId="35231" xr:uid="{68CD5782-A462-4269-BE95-64B5A71FE299}"/>
    <cellStyle name="Note 57 3" xfId="7963" xr:uid="{064FE3E3-9C91-44F0-91EE-8E3AB4A6F0EE}"/>
    <cellStyle name="Note 57 3 2" xfId="13675" xr:uid="{7119EEA4-47C3-4FF5-9059-7F883591B463}"/>
    <cellStyle name="Note 57 3 2 2" xfId="42353" xr:uid="{412EDCD0-FF9D-434C-B037-FD74B1F4ADFB}"/>
    <cellStyle name="Note 57 3 3" xfId="22528" xr:uid="{345C97A7-31AD-479C-B519-F0F08E9E8726}"/>
    <cellStyle name="Note 57 3 3 2" xfId="51205" xr:uid="{13A05FE6-9120-4E62-8951-5C0857E4927C}"/>
    <cellStyle name="Note 57 3 4" xfId="36648" xr:uid="{AA70895C-05FC-46D2-94E7-4D2455C8F939}"/>
    <cellStyle name="Note 57 4" xfId="9380" xr:uid="{3C701221-5F9D-4489-AC70-B5D42BB0B81C}"/>
    <cellStyle name="Note 57 4 2" xfId="15092" xr:uid="{459C2D02-7532-4AB3-A7A3-28112AD7EAA0}"/>
    <cellStyle name="Note 57 4 2 2" xfId="43770" xr:uid="{D90DA5BA-E989-4535-86A1-DB2E4A701F0A}"/>
    <cellStyle name="Note 57 4 3" xfId="23945" xr:uid="{AD26DCFF-613F-40CD-888B-3B329F3D69DF}"/>
    <cellStyle name="Note 57 4 3 2" xfId="52622" xr:uid="{1023DB7D-C0BA-483F-B616-0B99785D6974}"/>
    <cellStyle name="Note 57 4 4" xfId="38065" xr:uid="{2E6B900E-B7A6-4D56-9D02-74321C9F8478}"/>
    <cellStyle name="Note 57 5" xfId="16607" xr:uid="{4E71CC8F-FF52-4BB4-9B53-ED32E4BB8526}"/>
    <cellStyle name="Note 57 5 2" xfId="25460" xr:uid="{703BE59F-E833-42C7-9D14-89C9D2664B11}"/>
    <cellStyle name="Note 57 5 2 2" xfId="54137" xr:uid="{DC5B8E27-37C6-4364-A127-71538A58AEB4}"/>
    <cellStyle name="Note 57 5 3" xfId="45285" xr:uid="{5420B3D9-4330-420A-9644-CCFA19BCD72C}"/>
    <cellStyle name="Note 57 6" xfId="18166" xr:uid="{1069C59D-7898-47B3-B0DD-DD16409C84B8}"/>
    <cellStyle name="Note 57 6 2" xfId="27019" xr:uid="{00AAA31F-B8C7-46EA-8908-2DC6DE247604}"/>
    <cellStyle name="Note 57 6 2 2" xfId="55696" xr:uid="{835BEA7B-AC73-41E9-8856-57EBE2CF920B}"/>
    <cellStyle name="Note 57 6 3" xfId="46844" xr:uid="{892D9A8B-7F12-4CB7-B85A-7DD1534A88D1}"/>
    <cellStyle name="Note 57 7" xfId="10907" xr:uid="{E1EF68F8-7D3F-4A76-8041-AC3507E4EC35}"/>
    <cellStyle name="Note 57 7 2" xfId="28612" xr:uid="{14BC935F-ACE3-454D-AA4A-6376FC82B279}"/>
    <cellStyle name="Note 57 7 2 2" xfId="57289" xr:uid="{0E2F7E2A-299A-484F-96E4-4ABE17C28010}"/>
    <cellStyle name="Note 57 7 3" xfId="39585" xr:uid="{C35D9FD1-83F6-4C36-9BE6-2012F79C57D4}"/>
    <cellStyle name="Note 57 8" xfId="19760" xr:uid="{D2EE3D13-6B21-448C-A831-C60A20371674}"/>
    <cellStyle name="Note 57 8 2" xfId="48437" xr:uid="{598E6C2F-F60C-490A-81D0-E89B1E2EEFCE}"/>
    <cellStyle name="Note 57 9" xfId="33880" xr:uid="{6020E44C-932E-4F27-83DD-84F0C5C04A35}"/>
    <cellStyle name="Note 58" xfId="5217" xr:uid="{F28D39FE-ED02-4E1C-AD99-D16C95AF8853}"/>
    <cellStyle name="Note 58 2" xfId="6568" xr:uid="{D55802C4-49E4-4789-A759-28EFAD55833E}"/>
    <cellStyle name="Note 58 2 2" xfId="12280" xr:uid="{4370588A-3547-44BC-92BD-0EB49147BD45}"/>
    <cellStyle name="Note 58 2 2 2" xfId="40958" xr:uid="{EA116510-15EE-44AA-AC7F-8C13D504EFB1}"/>
    <cellStyle name="Note 58 2 3" xfId="21133" xr:uid="{A66F4E87-13BD-4BBB-90FC-3F9D834D0EFD}"/>
    <cellStyle name="Note 58 2 3 2" xfId="49810" xr:uid="{88DB6A07-CD4F-4236-9F7F-2F11B50A615A}"/>
    <cellStyle name="Note 58 2 4" xfId="35253" xr:uid="{FB9A3F1F-DCFB-402C-BD2F-C6EE3A59D3AF}"/>
    <cellStyle name="Note 58 3" xfId="7985" xr:uid="{0A957D74-05A1-46E0-ACA8-C9C260E56483}"/>
    <cellStyle name="Note 58 3 2" xfId="13697" xr:uid="{87FCE674-0CC0-49BE-A654-DEBE4FCFE2C8}"/>
    <cellStyle name="Note 58 3 2 2" xfId="42375" xr:uid="{87B1D4E1-AF2B-47E0-8F3E-267DCB37358A}"/>
    <cellStyle name="Note 58 3 3" xfId="22550" xr:uid="{0FB00943-C545-4500-A1C5-F4F880727F2C}"/>
    <cellStyle name="Note 58 3 3 2" xfId="51227" xr:uid="{B62D44AB-675A-472C-AB40-5BBBCA392A84}"/>
    <cellStyle name="Note 58 3 4" xfId="36670" xr:uid="{CE99682C-29DA-428A-B037-C7D50C5B85AE}"/>
    <cellStyle name="Note 58 4" xfId="9402" xr:uid="{3A1D6CC8-A3DC-4634-86A8-C658D22B5A14}"/>
    <cellStyle name="Note 58 4 2" xfId="15114" xr:uid="{ABA8FF35-55E7-4C89-90AE-EE815A68DC6F}"/>
    <cellStyle name="Note 58 4 2 2" xfId="43792" xr:uid="{12FF1710-4911-4710-8540-5E7E60821488}"/>
    <cellStyle name="Note 58 4 3" xfId="23967" xr:uid="{8E5F9EE0-F3EF-4EFF-B776-0CE78122092A}"/>
    <cellStyle name="Note 58 4 3 2" xfId="52644" xr:uid="{6E69A410-457B-4A66-99C0-BB25557E407E}"/>
    <cellStyle name="Note 58 4 4" xfId="38087" xr:uid="{79E0F22A-92E6-4A40-8A90-9D4E9EFBD994}"/>
    <cellStyle name="Note 58 5" xfId="16629" xr:uid="{FEC5283B-DB6C-483E-BF56-EA843A819454}"/>
    <cellStyle name="Note 58 5 2" xfId="25482" xr:uid="{BB5C4684-9F41-4D64-95DC-D65434F55015}"/>
    <cellStyle name="Note 58 5 2 2" xfId="54159" xr:uid="{97F31F9D-DD3E-4425-A976-791DD8C3A597}"/>
    <cellStyle name="Note 58 5 3" xfId="45307" xr:uid="{4C63B957-8F8A-462C-91E8-1EC158BCD221}"/>
    <cellStyle name="Note 58 6" xfId="18188" xr:uid="{EE126191-3526-45E3-AD4F-93567D01BCA0}"/>
    <cellStyle name="Note 58 6 2" xfId="27041" xr:uid="{B7522167-450B-416E-BC09-1827B8F2A338}"/>
    <cellStyle name="Note 58 6 2 2" xfId="55718" xr:uid="{15EBAF07-0772-4D31-BDC9-EB584052CC02}"/>
    <cellStyle name="Note 58 6 3" xfId="46866" xr:uid="{FC27728B-DA21-452B-8C14-48944C77F26F}"/>
    <cellStyle name="Note 58 7" xfId="10929" xr:uid="{5277A70A-E568-477E-AFCD-F9B6A235D185}"/>
    <cellStyle name="Note 58 7 2" xfId="28634" xr:uid="{58B3DDDF-FFEB-4DDF-B465-B5EA56BE0C68}"/>
    <cellStyle name="Note 58 7 2 2" xfId="57311" xr:uid="{BA1C9C41-1FF6-44D1-89C2-DC279A402A15}"/>
    <cellStyle name="Note 58 7 3" xfId="39607" xr:uid="{F712CAF2-6FB6-43A1-B667-B4A3D472B669}"/>
    <cellStyle name="Note 58 8" xfId="19782" xr:uid="{86F9F269-891F-46E8-B662-AB783ED55529}"/>
    <cellStyle name="Note 58 8 2" xfId="48459" xr:uid="{09CA44DB-156F-46FF-8030-3F58E1330B3B}"/>
    <cellStyle name="Note 58 9" xfId="33902" xr:uid="{E1AD5EDB-D052-4947-8715-3A2266DA3C1F}"/>
    <cellStyle name="Note 59" xfId="5239" xr:uid="{C147A485-7000-4FDA-AE1D-304AB1F0EDBE}"/>
    <cellStyle name="Note 59 2" xfId="6590" xr:uid="{5CEE107B-2390-4624-819D-98DD2DC8D75B}"/>
    <cellStyle name="Note 59 2 2" xfId="12302" xr:uid="{412F1C85-6572-43E3-94AD-B2252F038DD6}"/>
    <cellStyle name="Note 59 2 2 2" xfId="40980" xr:uid="{AD0047EB-FAE7-4F0B-833B-38CC1EF518A5}"/>
    <cellStyle name="Note 59 2 3" xfId="21155" xr:uid="{2540B0D3-7C76-4937-87E0-7E64E8791277}"/>
    <cellStyle name="Note 59 2 3 2" xfId="49832" xr:uid="{4DE59F6F-B507-424E-8F85-104E2D72B30C}"/>
    <cellStyle name="Note 59 2 4" xfId="35275" xr:uid="{E62AEEC6-5024-42E5-B6CC-F271EC5B58C7}"/>
    <cellStyle name="Note 59 3" xfId="8007" xr:uid="{D9FD341C-CCB4-4C4D-A3A6-2F6534DA68D0}"/>
    <cellStyle name="Note 59 3 2" xfId="13719" xr:uid="{7F73EB6E-6071-42DD-8A15-8C75A249DF4B}"/>
    <cellStyle name="Note 59 3 2 2" xfId="42397" xr:uid="{A60E8802-4C80-4AF3-B0F9-F0AEAC837C76}"/>
    <cellStyle name="Note 59 3 3" xfId="22572" xr:uid="{48C48523-9FF3-4966-B72F-372988D5DB37}"/>
    <cellStyle name="Note 59 3 3 2" xfId="51249" xr:uid="{C05D8D56-DCB9-4F68-B10E-8922ADF4D9A7}"/>
    <cellStyle name="Note 59 3 4" xfId="36692" xr:uid="{20357F22-BA7C-402F-AEF9-AE08E9A0D7CF}"/>
    <cellStyle name="Note 59 4" xfId="9424" xr:uid="{23D7F556-E3BF-4AE8-9C57-0D82E53C7E7B}"/>
    <cellStyle name="Note 59 4 2" xfId="15136" xr:uid="{3CD94686-719E-4877-BA5D-AD7A1AB29FD7}"/>
    <cellStyle name="Note 59 4 2 2" xfId="43814" xr:uid="{AAC1BDD2-5BCF-4BDC-99B8-512358630F51}"/>
    <cellStyle name="Note 59 4 3" xfId="23989" xr:uid="{B59A2D7A-74B4-470C-BE0F-8FD689C81692}"/>
    <cellStyle name="Note 59 4 3 2" xfId="52666" xr:uid="{38169566-D35D-45F4-ACCE-8C40C9E4BC14}"/>
    <cellStyle name="Note 59 4 4" xfId="38109" xr:uid="{1020ABB0-FE81-4248-A999-14CBCDC7B8C7}"/>
    <cellStyle name="Note 59 5" xfId="16651" xr:uid="{23E8143E-FA91-4475-B7B8-ADF94ED4FAFE}"/>
    <cellStyle name="Note 59 5 2" xfId="25504" xr:uid="{6681AAE7-33B2-4AE1-8131-98F932FE378F}"/>
    <cellStyle name="Note 59 5 2 2" xfId="54181" xr:uid="{E5980C10-350E-446C-97F1-DD0F2DD1E875}"/>
    <cellStyle name="Note 59 5 3" xfId="45329" xr:uid="{F04896B6-517B-4996-875D-A9F2A53B1F1F}"/>
    <cellStyle name="Note 59 6" xfId="18210" xr:uid="{0100A271-7146-4822-8E14-A9EAAC8B9546}"/>
    <cellStyle name="Note 59 6 2" xfId="27063" xr:uid="{6063A149-6D17-456B-8328-35B5EB6F1404}"/>
    <cellStyle name="Note 59 6 2 2" xfId="55740" xr:uid="{48AA381D-BA12-4740-A46F-12446B9948B5}"/>
    <cellStyle name="Note 59 6 3" xfId="46888" xr:uid="{0457ABD1-426D-4CF6-ACA5-BD1509D07CE3}"/>
    <cellStyle name="Note 59 7" xfId="10951" xr:uid="{F383211A-6990-44A6-A4C8-65347C9364E7}"/>
    <cellStyle name="Note 59 7 2" xfId="28656" xr:uid="{16F7F212-51C3-426E-985E-13EBCC603CAF}"/>
    <cellStyle name="Note 59 7 2 2" xfId="57333" xr:uid="{C2AD6B4E-85EF-4B79-92EC-BC4729B88F58}"/>
    <cellStyle name="Note 59 7 3" xfId="39629" xr:uid="{DF3808D5-D9BA-4785-8388-6C8B5562C069}"/>
    <cellStyle name="Note 59 8" xfId="19804" xr:uid="{4F973A72-78E9-4E0D-9A11-704EF5648E2F}"/>
    <cellStyle name="Note 59 8 2" xfId="48481" xr:uid="{0BA74EB6-D5E5-4CD4-8C4A-9488F8CC701F}"/>
    <cellStyle name="Note 59 9" xfId="33924" xr:uid="{BF173D26-E340-4701-92B3-C96065BBD86A}"/>
    <cellStyle name="Note 6" xfId="268" xr:uid="{60B29BC0-FBB1-4FD8-8BBD-D84A3EA86D81}"/>
    <cellStyle name="Note 6 10" xfId="4073" xr:uid="{65DEC1D0-6A2F-43DD-AFB0-7B35093D3934}"/>
    <cellStyle name="Note 6 10 2" xfId="32758" xr:uid="{7FD53964-7811-4638-A4D7-0B1B2533BFC4}"/>
    <cellStyle name="Note 6 11" xfId="9785" xr:uid="{A256AA56-97C9-4C73-9D6B-06880EAAB618}"/>
    <cellStyle name="Note 6 11 2" xfId="38463" xr:uid="{C049558E-5BE3-4284-BD74-3E4B1B6C0A20}"/>
    <cellStyle name="Note 6 12" xfId="18638" xr:uid="{EB3FA299-C48F-495F-9C7D-F6F24893A7EC}"/>
    <cellStyle name="Note 6 12 2" xfId="47315" xr:uid="{3F2976BA-20E0-4FF1-9A0D-4BA5DFF9015A}"/>
    <cellStyle name="Note 6 13" xfId="29182" xr:uid="{646A3F7A-AD85-4914-ACCC-F2A8A952A279}"/>
    <cellStyle name="Note 6 2" xfId="343" xr:uid="{DBA9CE13-61EC-4165-9DD8-71FE917832CF}"/>
    <cellStyle name="Note 6 2 2" xfId="2310" xr:uid="{9D731518-65E2-4EE9-8801-06DC5AD268AC}"/>
    <cellStyle name="Note 6 2 2 2" xfId="31050" xr:uid="{2073DD59-1620-4DFD-9A01-F1CA25FEF111}"/>
    <cellStyle name="Note 6 2 3" xfId="5424" xr:uid="{40230B87-3B38-4AAE-B163-CF8C5BC54B0F}"/>
    <cellStyle name="Note 6 2 3 2" xfId="34109" xr:uid="{116D36EC-FD73-47A2-A69B-36ADA90470CD}"/>
    <cellStyle name="Note 6 2 4" xfId="11136" xr:uid="{105331E4-D1BA-4C6D-9E76-A82F8F40F7BD}"/>
    <cellStyle name="Note 6 2 4 2" xfId="39814" xr:uid="{C0DE4ABD-0BA8-4AC8-A1DD-450419264828}"/>
    <cellStyle name="Note 6 2 5" xfId="19989" xr:uid="{8E37598A-D08A-4B17-8F03-B19E6C920059}"/>
    <cellStyle name="Note 6 2 5 2" xfId="48666" xr:uid="{DBB71A5B-C243-4421-BD2F-A33B295D2D63}"/>
    <cellStyle name="Note 6 2 6" xfId="29257" xr:uid="{8D87B04F-121A-473A-BD3D-B3C42BECC65C}"/>
    <cellStyle name="Note 6 3" xfId="452" xr:uid="{1D6495A3-E05C-4FBC-835A-BAC77D4617EB}"/>
    <cellStyle name="Note 6 3 2" xfId="2406" xr:uid="{2F26501D-A707-46F4-A2E9-F6998F7E98D1}"/>
    <cellStyle name="Note 6 3 2 2" xfId="31146" xr:uid="{DB1F1EE5-6377-4A4E-88A5-A64C863B2367}"/>
    <cellStyle name="Note 6 3 3" xfId="6841" xr:uid="{AD384C59-E485-41B4-A47C-019C7EBCB4DA}"/>
    <cellStyle name="Note 6 3 3 2" xfId="35526" xr:uid="{DA7405FE-C7F5-4EB9-B80B-C6F46162CF8B}"/>
    <cellStyle name="Note 6 3 4" xfId="12553" xr:uid="{26B69901-EA83-4F07-891A-E4408447C2B0}"/>
    <cellStyle name="Note 6 3 4 2" xfId="41231" xr:uid="{95DE6F2C-459D-479C-AB87-CA0D67C55A90}"/>
    <cellStyle name="Note 6 3 5" xfId="21406" xr:uid="{83AF22E4-454E-4B8E-AE6F-52BE565CCC19}"/>
    <cellStyle name="Note 6 3 5 2" xfId="50083" xr:uid="{A23D4149-0B2E-4DA5-8683-AB14555346A9}"/>
    <cellStyle name="Note 6 3 6" xfId="29353" xr:uid="{1F158F9F-3E46-4FC4-89D9-1FFB0D3E65BB}"/>
    <cellStyle name="Note 6 4" xfId="571" xr:uid="{75BB123C-9450-477F-873F-E051414CCC90}"/>
    <cellStyle name="Note 6 4 2" xfId="2525" xr:uid="{36E5A974-7BC5-4EED-B678-7E94D1BEACDC}"/>
    <cellStyle name="Note 6 4 2 2" xfId="31265" xr:uid="{59E94FAA-0C0D-4CB0-9210-6762A09A5D49}"/>
    <cellStyle name="Note 6 4 3" xfId="8258" xr:uid="{A53F4BDC-9384-4769-A0CC-E2C15A16FED0}"/>
    <cellStyle name="Note 6 4 3 2" xfId="36943" xr:uid="{22893E52-FD12-4F5F-AE06-93CE3678FD16}"/>
    <cellStyle name="Note 6 4 4" xfId="13970" xr:uid="{15A39A2C-F944-4C3B-9133-50614BF9B024}"/>
    <cellStyle name="Note 6 4 4 2" xfId="42648" xr:uid="{C94CD124-C828-476D-9A4F-A838A751E6B8}"/>
    <cellStyle name="Note 6 4 5" xfId="22823" xr:uid="{B8165319-F3CE-4674-87BE-9F0F709D688F}"/>
    <cellStyle name="Note 6 4 5 2" xfId="51500" xr:uid="{88E28575-159C-453D-A7DE-55101C896556}"/>
    <cellStyle name="Note 6 4 6" xfId="29472" xr:uid="{510C047F-A2D5-4DA1-9530-121CAF3C6688}"/>
    <cellStyle name="Note 6 5" xfId="712" xr:uid="{5BEA0684-6ABF-4A02-9F57-5C74A6A55EB7}"/>
    <cellStyle name="Note 6 5 2" xfId="2666" xr:uid="{E2BE0AB9-E4CA-4619-A844-69120EEBCD52}"/>
    <cellStyle name="Note 6 5 2 2" xfId="31406" xr:uid="{2FDB796C-FB06-433F-9602-7448800C16E2}"/>
    <cellStyle name="Note 6 5 3" xfId="15485" xr:uid="{9B1A4A45-09BB-41E2-A053-2B4357341DF7}"/>
    <cellStyle name="Note 6 5 3 2" xfId="44163" xr:uid="{200F23D9-7FAE-4187-8322-60891FC22959}"/>
    <cellStyle name="Note 6 5 4" xfId="24338" xr:uid="{9E1E3745-30A7-4106-80FC-8F0272CA5AF4}"/>
    <cellStyle name="Note 6 5 4 2" xfId="53015" xr:uid="{D1B9B4F8-CC52-4DBF-A01A-58AA41551781}"/>
    <cellStyle name="Note 6 5 5" xfId="29613" xr:uid="{1CA432AF-2751-4E8B-8C00-19BBB99B3BBE}"/>
    <cellStyle name="Note 6 6" xfId="985" xr:uid="{68B35CC0-AB57-439A-AB52-A72C55AA2BCF}"/>
    <cellStyle name="Note 6 6 2" xfId="2939" xr:uid="{34619635-1AC1-4AB9-8740-4896C7678F44}"/>
    <cellStyle name="Note 6 6 2 2" xfId="31679" xr:uid="{EBE5607F-0845-45D2-B668-B88B60F65193}"/>
    <cellStyle name="Note 6 6 3" xfId="17044" xr:uid="{5D3D32B2-D7FB-46A8-B1AE-7AA8BF8BE1D2}"/>
    <cellStyle name="Note 6 6 3 2" xfId="45722" xr:uid="{E3EFCD0D-34A8-465C-8FA4-0A4972B9450B}"/>
    <cellStyle name="Note 6 6 4" xfId="25897" xr:uid="{17C45E8E-D112-45D0-88D5-73B608D8C9E1}"/>
    <cellStyle name="Note 6 6 4 2" xfId="54574" xr:uid="{AEA19B2A-5530-431B-B33D-6CBB4006F314}"/>
    <cellStyle name="Note 6 6 5" xfId="29886" xr:uid="{7A2615D7-90FC-4F24-A09D-1B96D0C9DCC3}"/>
    <cellStyle name="Note 6 7" xfId="1280" xr:uid="{A7FB5155-0D1F-4566-B610-5D84333291EE}"/>
    <cellStyle name="Note 6 7 2" xfId="3234" xr:uid="{6645AB92-47A4-4461-9216-FCBDA89D1CD0}"/>
    <cellStyle name="Note 6 7 2 2" xfId="31974" xr:uid="{382BB665-438A-4603-9353-4222E3B9600E}"/>
    <cellStyle name="Note 6 7 3" xfId="27490" xr:uid="{ACC92A6B-ACB6-4F07-BF7F-5918A5007E32}"/>
    <cellStyle name="Note 6 7 3 2" xfId="56167" xr:uid="{86055683-C830-4C38-A21B-D25DB40A130E}"/>
    <cellStyle name="Note 6 7 4" xfId="30181" xr:uid="{BCEEB70B-D1AB-427C-B147-8CDDA8F131F1}"/>
    <cellStyle name="Note 6 8" xfId="1619" xr:uid="{079375C8-991B-4575-9A7B-BC5BE17511ED}"/>
    <cellStyle name="Note 6 8 2" xfId="3573" xr:uid="{CAC01488-D14D-4372-BE46-71637B25537D}"/>
    <cellStyle name="Note 6 8 2 2" xfId="32313" xr:uid="{E93DEAC8-A009-4055-B6EC-1346ADB1BA28}"/>
    <cellStyle name="Note 6 8 3" xfId="30520" xr:uid="{420CA3D3-D5F3-45CB-907B-778A472BADD6}"/>
    <cellStyle name="Note 6 9" xfId="2235" xr:uid="{DBCE1A22-CD63-44C6-93D6-FDE055FE787A}"/>
    <cellStyle name="Note 6 9 2" xfId="30975" xr:uid="{27D137FB-164A-4BC3-8AE2-F9A2E2B73D9D}"/>
    <cellStyle name="Note 60" xfId="5261" xr:uid="{73533A6B-EA6F-434F-88E6-454ED4EA7544}"/>
    <cellStyle name="Note 60 2" xfId="6612" xr:uid="{27930DD7-EB03-44FE-A611-0F934F66388A}"/>
    <cellStyle name="Note 60 2 2" xfId="12324" xr:uid="{2D02D0DA-0A36-4537-A514-A1E1C364D2F7}"/>
    <cellStyle name="Note 60 2 2 2" xfId="41002" xr:uid="{7159BBF9-B530-4EF9-A95A-033D37A82D19}"/>
    <cellStyle name="Note 60 2 3" xfId="21177" xr:uid="{C4295370-FC08-4A3B-9557-1E748C284DD7}"/>
    <cellStyle name="Note 60 2 3 2" xfId="49854" xr:uid="{DBAEDAAA-A237-48C5-BBE3-20A16A3B10F9}"/>
    <cellStyle name="Note 60 2 4" xfId="35297" xr:uid="{12CE92B5-D0EC-44B4-AD94-9D22DCF11A43}"/>
    <cellStyle name="Note 60 3" xfId="8029" xr:uid="{F7AE152E-A5EF-4030-957B-7B1624610903}"/>
    <cellStyle name="Note 60 3 2" xfId="13741" xr:uid="{CC895701-3D6F-42D8-B9F1-9DEFE74D2ED3}"/>
    <cellStyle name="Note 60 3 2 2" xfId="42419" xr:uid="{7D576CFF-6E7A-4856-A7C8-4CBE229FDF24}"/>
    <cellStyle name="Note 60 3 3" xfId="22594" xr:uid="{D2365D1D-1168-4CB4-8AD9-B2B09DAD630A}"/>
    <cellStyle name="Note 60 3 3 2" xfId="51271" xr:uid="{7E3AB0A7-A9C4-4C15-8D6A-E0B49547A92F}"/>
    <cellStyle name="Note 60 3 4" xfId="36714" xr:uid="{A660B344-4F32-4B5C-8DAE-7A1BEFE9C291}"/>
    <cellStyle name="Note 60 4" xfId="9446" xr:uid="{6FF0938C-4268-4B9F-85A3-37EF8B88ED1D}"/>
    <cellStyle name="Note 60 4 2" xfId="15158" xr:uid="{6E7D5804-D346-41A9-B562-92A6582BBD8C}"/>
    <cellStyle name="Note 60 4 2 2" xfId="43836" xr:uid="{2CDF02EE-B84D-42A8-A350-5C1D67B91F5D}"/>
    <cellStyle name="Note 60 4 3" xfId="24011" xr:uid="{0F209D12-4141-4121-9DB3-D142D10E687E}"/>
    <cellStyle name="Note 60 4 3 2" xfId="52688" xr:uid="{7F4F7884-DAD2-4B8F-BE1F-60849D2885C6}"/>
    <cellStyle name="Note 60 4 4" xfId="38131" xr:uid="{14C69815-8806-423D-9106-945592687C90}"/>
    <cellStyle name="Note 60 5" xfId="16673" xr:uid="{69AA07D6-1F4C-48B1-9C4E-AA5F56E567E9}"/>
    <cellStyle name="Note 60 5 2" xfId="25526" xr:uid="{D5FF5865-D821-4E5B-975D-8D427AD30BA4}"/>
    <cellStyle name="Note 60 5 2 2" xfId="54203" xr:uid="{E38EA734-3143-41F1-A450-D3A75757A8AC}"/>
    <cellStyle name="Note 60 5 3" xfId="45351" xr:uid="{193A404B-ED7C-4BFB-96C7-8B97B761BA8A}"/>
    <cellStyle name="Note 60 6" xfId="18232" xr:uid="{70A19917-0F26-4AF6-A6E3-DF9ED3EE7094}"/>
    <cellStyle name="Note 60 6 2" xfId="27085" xr:uid="{E1C28FAD-B3E5-4B6D-8E6D-696624F49B0E}"/>
    <cellStyle name="Note 60 6 2 2" xfId="55762" xr:uid="{048AE685-8206-4C1C-9B2D-C4538372C54C}"/>
    <cellStyle name="Note 60 6 3" xfId="46910" xr:uid="{878BBF75-B5A6-48E5-AA29-EB7834A34604}"/>
    <cellStyle name="Note 60 7" xfId="10973" xr:uid="{6E263983-FE90-4D64-92C0-F9E5609D11B1}"/>
    <cellStyle name="Note 60 7 2" xfId="28678" xr:uid="{4BDC9FC8-0DA8-49DA-911E-BB8438FE56AB}"/>
    <cellStyle name="Note 60 7 2 2" xfId="57355" xr:uid="{3965A328-F78D-44F7-A0AE-2FA23F81AF9A}"/>
    <cellStyle name="Note 60 7 3" xfId="39651" xr:uid="{81C4BA0E-A4DD-4F77-A1C7-059FB4FFC486}"/>
    <cellStyle name="Note 60 8" xfId="19826" xr:uid="{5F894B31-8326-49FF-A255-4D879ECD82C3}"/>
    <cellStyle name="Note 60 8 2" xfId="48503" xr:uid="{BDB7031D-0947-4017-B666-BE25F7C5C69C}"/>
    <cellStyle name="Note 60 9" xfId="33946" xr:uid="{80C93321-210D-4748-BD84-8BAD55516173}"/>
    <cellStyle name="Note 61" xfId="5283" xr:uid="{92889D88-2DD3-4DC2-A6CA-65910E60FDF2}"/>
    <cellStyle name="Note 61 2" xfId="6634" xr:uid="{3F0F12EB-D216-4D41-B033-CA3A387444BD}"/>
    <cellStyle name="Note 61 2 2" xfId="12346" xr:uid="{3BCEC99D-9EFB-48DE-86AF-C379214E29AF}"/>
    <cellStyle name="Note 61 2 2 2" xfId="41024" xr:uid="{80143E7E-B298-4C1B-B02A-219FD23F2EC9}"/>
    <cellStyle name="Note 61 2 3" xfId="21199" xr:uid="{2D2016F5-3F6F-498E-A044-88B5124E9EB7}"/>
    <cellStyle name="Note 61 2 3 2" xfId="49876" xr:uid="{431D54D6-5F10-49DF-90AF-02828492E955}"/>
    <cellStyle name="Note 61 2 4" xfId="35319" xr:uid="{7497A1E3-9977-4EC9-827C-50EA91537B40}"/>
    <cellStyle name="Note 61 3" xfId="8051" xr:uid="{01418C47-7BD6-45F8-852D-92CA9C27791F}"/>
    <cellStyle name="Note 61 3 2" xfId="13763" xr:uid="{0E958F63-B77E-431C-80FA-A7D4D48BDA5D}"/>
    <cellStyle name="Note 61 3 2 2" xfId="42441" xr:uid="{326ED1EB-752C-42D5-ADF6-D2EFB45F57C6}"/>
    <cellStyle name="Note 61 3 3" xfId="22616" xr:uid="{E084FE2B-FDCF-4B79-B625-C2D32E82D76B}"/>
    <cellStyle name="Note 61 3 3 2" xfId="51293" xr:uid="{9235F136-0672-4D7D-A948-31667E50C07D}"/>
    <cellStyle name="Note 61 3 4" xfId="36736" xr:uid="{965722BD-62DB-4AFD-8FAE-82D7F8EAFDDD}"/>
    <cellStyle name="Note 61 4" xfId="9468" xr:uid="{3BEEBC62-DE8A-4D96-90B9-8426AC25C7CB}"/>
    <cellStyle name="Note 61 4 2" xfId="15180" xr:uid="{5C304537-876F-4ABC-8A5A-D08620525EEE}"/>
    <cellStyle name="Note 61 4 2 2" xfId="43858" xr:uid="{15CBF495-0828-4DA6-8E8B-44B8951D252A}"/>
    <cellStyle name="Note 61 4 3" xfId="24033" xr:uid="{C7971C53-BD35-48CC-860B-CE06AB5472C3}"/>
    <cellStyle name="Note 61 4 3 2" xfId="52710" xr:uid="{117571CB-4476-46C6-9182-0606DBF6D2F4}"/>
    <cellStyle name="Note 61 4 4" xfId="38153" xr:uid="{1F25CEEB-4EF0-4677-BC28-2610A52EFE9B}"/>
    <cellStyle name="Note 61 5" xfId="16695" xr:uid="{AC235798-ACBB-458C-B485-9A353883C7DC}"/>
    <cellStyle name="Note 61 5 2" xfId="25548" xr:uid="{A7633151-BFB3-4233-97D6-E560EC77DB3B}"/>
    <cellStyle name="Note 61 5 2 2" xfId="54225" xr:uid="{0C47A8DA-3969-4969-8DB9-261C9908FABC}"/>
    <cellStyle name="Note 61 5 3" xfId="45373" xr:uid="{75D8B209-EC57-4518-B99E-929E3D63C03E}"/>
    <cellStyle name="Note 61 6" xfId="18254" xr:uid="{CB3FF41B-89D5-423B-8746-320046B1F246}"/>
    <cellStyle name="Note 61 6 2" xfId="27107" xr:uid="{61739575-BFFD-43B4-9754-10B2B8FDA72F}"/>
    <cellStyle name="Note 61 6 2 2" xfId="55784" xr:uid="{5006D7D5-71C3-475B-B1A6-4D6A1C6952A3}"/>
    <cellStyle name="Note 61 6 3" xfId="46932" xr:uid="{E3916088-DDE8-46E7-8E96-4BAC8867A04A}"/>
    <cellStyle name="Note 61 7" xfId="10995" xr:uid="{4BE38E74-AC10-40FC-BEF2-4F4420C9525A}"/>
    <cellStyle name="Note 61 7 2" xfId="28700" xr:uid="{7A7608E5-8A56-4FEF-B175-5951E93139BE}"/>
    <cellStyle name="Note 61 7 2 2" xfId="57377" xr:uid="{BFFD774A-E48D-49DA-8901-A2A6F991F3CD}"/>
    <cellStyle name="Note 61 7 3" xfId="39673" xr:uid="{01B0F317-7649-4F0C-B912-ECC96345B9B4}"/>
    <cellStyle name="Note 61 8" xfId="19848" xr:uid="{FA76D0F7-B2E3-4571-9145-CC9652CD0797}"/>
    <cellStyle name="Note 61 8 2" xfId="48525" xr:uid="{BD57571D-1C98-49FA-8270-ADEFD2A0D9DC}"/>
    <cellStyle name="Note 61 9" xfId="33968" xr:uid="{613B32DE-6FBF-44C5-A385-55DE8CC53C27}"/>
    <cellStyle name="Note 62" xfId="5305" xr:uid="{2731C54C-75D2-4854-9F55-8104A27FF777}"/>
    <cellStyle name="Note 62 2" xfId="6656" xr:uid="{7733904A-8459-42F8-85CE-AE6CB882C1B2}"/>
    <cellStyle name="Note 62 2 2" xfId="12368" xr:uid="{15042BBD-8E72-4C97-90E4-D9DB18A79AF6}"/>
    <cellStyle name="Note 62 2 2 2" xfId="41046" xr:uid="{4AC327DD-AE1E-48D1-BBE0-9A0F92F9B3C4}"/>
    <cellStyle name="Note 62 2 3" xfId="21221" xr:uid="{0D52FDA4-BD54-41E8-97D5-A5A039EBD8AB}"/>
    <cellStyle name="Note 62 2 3 2" xfId="49898" xr:uid="{E66E3A9A-6803-4822-A202-67B80034DE1C}"/>
    <cellStyle name="Note 62 2 4" xfId="35341" xr:uid="{4FF35E70-93E7-423E-978B-14C9EB872350}"/>
    <cellStyle name="Note 62 3" xfId="8073" xr:uid="{CB2BE6A6-D016-4CE9-8D7A-1178D6A9FDF3}"/>
    <cellStyle name="Note 62 3 2" xfId="13785" xr:uid="{C0016754-ED4F-4338-AEF8-C9CE214BAE99}"/>
    <cellStyle name="Note 62 3 2 2" xfId="42463" xr:uid="{CB4A59F6-B335-4282-90EF-D29C54A18DFE}"/>
    <cellStyle name="Note 62 3 3" xfId="22638" xr:uid="{D2706D64-3437-4480-958E-D49C0C331F0C}"/>
    <cellStyle name="Note 62 3 3 2" xfId="51315" xr:uid="{433B5737-8C8F-4C3B-AA79-613BD859D574}"/>
    <cellStyle name="Note 62 3 4" xfId="36758" xr:uid="{25A146DB-94F9-45D3-AAED-3560FF35149D}"/>
    <cellStyle name="Note 62 4" xfId="9490" xr:uid="{BD5CD49E-9BC6-4EAE-9416-741844A1FD9E}"/>
    <cellStyle name="Note 62 4 2" xfId="15202" xr:uid="{706AF1AF-ECCD-48FC-B037-4C8834EDB577}"/>
    <cellStyle name="Note 62 4 2 2" xfId="43880" xr:uid="{2A5B9BD8-D1FF-4F0B-847C-6D8A1446A40A}"/>
    <cellStyle name="Note 62 4 3" xfId="24055" xr:uid="{85613BAD-4575-4A72-B39E-7E9EA0857874}"/>
    <cellStyle name="Note 62 4 3 2" xfId="52732" xr:uid="{3CBF143D-26AC-4561-8D5D-C62205ED5F2B}"/>
    <cellStyle name="Note 62 4 4" xfId="38175" xr:uid="{0A951BD4-BB18-4DED-B940-E30EA32547D5}"/>
    <cellStyle name="Note 62 5" xfId="16717" xr:uid="{996AAFAC-1949-423A-9FAC-777C833D5C62}"/>
    <cellStyle name="Note 62 5 2" xfId="25570" xr:uid="{48217EB6-9AA0-4FF1-82E4-E60E32823D4C}"/>
    <cellStyle name="Note 62 5 2 2" xfId="54247" xr:uid="{5A0D56D8-93A3-422D-8542-435D419140BB}"/>
    <cellStyle name="Note 62 5 3" xfId="45395" xr:uid="{65E820B9-2B44-48E1-99E7-4DBCF8B85D46}"/>
    <cellStyle name="Note 62 6" xfId="18276" xr:uid="{1DADDD08-D7FD-4598-A045-8143C637E242}"/>
    <cellStyle name="Note 62 6 2" xfId="27129" xr:uid="{677E95ED-0613-4956-8550-7CAC540D077D}"/>
    <cellStyle name="Note 62 6 2 2" xfId="55806" xr:uid="{F57B9ED9-05E3-43F8-B874-7B1EC2416632}"/>
    <cellStyle name="Note 62 6 3" xfId="46954" xr:uid="{F676A17B-79F9-4C14-843A-D098824A08B9}"/>
    <cellStyle name="Note 62 7" xfId="11017" xr:uid="{1EE8936E-A2E4-4FD9-A377-7518E59B2268}"/>
    <cellStyle name="Note 62 7 2" xfId="28722" xr:uid="{993BF543-3538-4634-8157-4AE972B8FC2A}"/>
    <cellStyle name="Note 62 7 2 2" xfId="57399" xr:uid="{2F7A4F6F-3C93-4459-A061-C703C68DDA58}"/>
    <cellStyle name="Note 62 7 3" xfId="39695" xr:uid="{D82CD17A-A964-4CB7-B68C-54110EF4318D}"/>
    <cellStyle name="Note 62 8" xfId="19870" xr:uid="{C8476BBD-3B06-4181-9313-8414F1114312}"/>
    <cellStyle name="Note 62 8 2" xfId="48547" xr:uid="{382A6A5B-C1DB-4F39-A8FE-13F9D57DE449}"/>
    <cellStyle name="Note 62 9" xfId="33990" xr:uid="{8EFA671A-B56B-4559-99B4-DAFC1948E91E}"/>
    <cellStyle name="Note 63" xfId="5327" xr:uid="{1282BAD5-0138-47E3-8133-AE77D804E767}"/>
    <cellStyle name="Note 63 2" xfId="6678" xr:uid="{324F3AE7-24B5-432C-AF5B-F7AF0B62354E}"/>
    <cellStyle name="Note 63 2 2" xfId="12390" xr:uid="{AFBD0C24-032A-4CC8-9047-4D1A7C035BD6}"/>
    <cellStyle name="Note 63 2 2 2" xfId="41068" xr:uid="{B8DE2E3C-46D6-4816-82CE-32EA04100969}"/>
    <cellStyle name="Note 63 2 3" xfId="21243" xr:uid="{FCBFBA4A-6F20-42CE-B5C9-593D645E4978}"/>
    <cellStyle name="Note 63 2 3 2" xfId="49920" xr:uid="{1B438A0F-9EEA-4AA0-80E6-1A2CC19C9A57}"/>
    <cellStyle name="Note 63 2 4" xfId="35363" xr:uid="{085E29E1-C020-4DB5-B7BA-6116ECD3A51F}"/>
    <cellStyle name="Note 63 3" xfId="8095" xr:uid="{E02B7BA4-4351-451A-9B7E-5F86CBF7EFA3}"/>
    <cellStyle name="Note 63 3 2" xfId="13807" xr:uid="{EF18BC4E-BF74-4AD6-B65F-060E987D34EF}"/>
    <cellStyle name="Note 63 3 2 2" xfId="42485" xr:uid="{147FDCB4-D473-44F7-9897-7BCC054327A4}"/>
    <cellStyle name="Note 63 3 3" xfId="22660" xr:uid="{B9D9A1EF-3CE0-44E7-856A-7A13E9988D84}"/>
    <cellStyle name="Note 63 3 3 2" xfId="51337" xr:uid="{DE675B26-71DB-49F7-9EAD-39302753853D}"/>
    <cellStyle name="Note 63 3 4" xfId="36780" xr:uid="{833D735D-5300-4AEB-B18A-C20B925AEACE}"/>
    <cellStyle name="Note 63 4" xfId="9512" xr:uid="{0D980831-2046-46FD-946D-6288AA9D8CE5}"/>
    <cellStyle name="Note 63 4 2" xfId="15224" xr:uid="{223C8642-C60B-4F1B-8A28-8ACB28AB8BF1}"/>
    <cellStyle name="Note 63 4 2 2" xfId="43902" xr:uid="{908F9F35-BE6F-4645-9C07-6820AA2E88EB}"/>
    <cellStyle name="Note 63 4 3" xfId="24077" xr:uid="{0A76A892-53F4-482F-8DBA-F602F9F914BB}"/>
    <cellStyle name="Note 63 4 3 2" xfId="52754" xr:uid="{A8EB9F96-AD15-4DAA-9C48-7560270FD488}"/>
    <cellStyle name="Note 63 4 4" xfId="38197" xr:uid="{3CBD4119-EDB5-4038-B38A-30BBE94BA517}"/>
    <cellStyle name="Note 63 5" xfId="16739" xr:uid="{ECF91A2F-C21A-4A53-BCC5-A1FF5379255B}"/>
    <cellStyle name="Note 63 5 2" xfId="25592" xr:uid="{515A210A-9205-4525-82D6-D3F6D2A92332}"/>
    <cellStyle name="Note 63 5 2 2" xfId="54269" xr:uid="{999EBCCC-E63F-4D98-BC8C-6D01D43AF3E0}"/>
    <cellStyle name="Note 63 5 3" xfId="45417" xr:uid="{4E4D5C6B-CB07-4AEF-AEB7-F9A08F0EB26D}"/>
    <cellStyle name="Note 63 6" xfId="18298" xr:uid="{FFBAFE4C-704B-4B81-A53E-E6828E2BC6FC}"/>
    <cellStyle name="Note 63 6 2" xfId="27151" xr:uid="{A1D413AD-A3C1-4C9D-83A7-6471B3545795}"/>
    <cellStyle name="Note 63 6 2 2" xfId="55828" xr:uid="{7AB2A1C5-D6AB-4445-AAEA-C28356225BC9}"/>
    <cellStyle name="Note 63 6 3" xfId="46976" xr:uid="{1B9EECEE-6C3A-437D-A1D2-6BFB4FB04A2B}"/>
    <cellStyle name="Note 63 7" xfId="11039" xr:uid="{EAA741C0-4C6C-4A27-8DBA-47F331E29B63}"/>
    <cellStyle name="Note 63 7 2" xfId="28744" xr:uid="{ABBC61AE-7FDE-4C00-8D7E-5E5C5D6B46E3}"/>
    <cellStyle name="Note 63 7 2 2" xfId="57421" xr:uid="{C17838A5-2BA1-40E3-AAA3-972F28FCA582}"/>
    <cellStyle name="Note 63 7 3" xfId="39717" xr:uid="{557809C6-CCC0-45C1-995F-B3098C3762CB}"/>
    <cellStyle name="Note 63 8" xfId="19892" xr:uid="{D674FAB6-C9AD-4AFD-9689-18FC165420AE}"/>
    <cellStyle name="Note 63 8 2" xfId="48569" xr:uid="{7D6940B7-3DE1-472B-99D0-D72934A5D042}"/>
    <cellStyle name="Note 63 9" xfId="34012" xr:uid="{5D247992-EE28-48BE-A21F-38CCAD5B3B63}"/>
    <cellStyle name="Note 64" xfId="5349" xr:uid="{1AA38B31-09C8-4CB8-BB96-204A11909A95}"/>
    <cellStyle name="Note 64 2" xfId="6700" xr:uid="{2948603F-0A86-4282-98C1-AB73E9642BCC}"/>
    <cellStyle name="Note 64 2 2" xfId="12412" xr:uid="{35F75A16-0A95-4870-8A3C-B0DCDFB72A84}"/>
    <cellStyle name="Note 64 2 2 2" xfId="41090" xr:uid="{22B32949-10D2-498B-A17B-B5C516A78434}"/>
    <cellStyle name="Note 64 2 3" xfId="21265" xr:uid="{4F7B059D-2054-4E79-B691-478841562749}"/>
    <cellStyle name="Note 64 2 3 2" xfId="49942" xr:uid="{CE74B4C8-81C9-4599-9A1D-B0855F1CAB4F}"/>
    <cellStyle name="Note 64 2 4" xfId="35385" xr:uid="{99665D0C-29E3-4297-B24C-768C9F379472}"/>
    <cellStyle name="Note 64 3" xfId="8117" xr:uid="{B474E4D2-1063-41C6-BA12-53D4FDA72C80}"/>
    <cellStyle name="Note 64 3 2" xfId="13829" xr:uid="{09B3C8FA-63B4-4C03-BE9F-56816CE261B4}"/>
    <cellStyle name="Note 64 3 2 2" xfId="42507" xr:uid="{BFF439C0-E56F-474E-AD3E-B0F609552F1C}"/>
    <cellStyle name="Note 64 3 3" xfId="22682" xr:uid="{520BD1CD-5758-4375-B660-356F2DB53C75}"/>
    <cellStyle name="Note 64 3 3 2" xfId="51359" xr:uid="{09703947-A4E2-4B5E-ABD2-FE0634A342D4}"/>
    <cellStyle name="Note 64 3 4" xfId="36802" xr:uid="{54299510-DE65-4763-AF58-98D3FCF32412}"/>
    <cellStyle name="Note 64 4" xfId="9534" xr:uid="{97E3C05A-EA99-4CDE-824D-D45C3D81878D}"/>
    <cellStyle name="Note 64 4 2" xfId="15246" xr:uid="{46C90BA6-3294-4BA8-8FFA-DCD7E254158D}"/>
    <cellStyle name="Note 64 4 2 2" xfId="43924" xr:uid="{1ADD4D8D-7C40-4A87-A996-578076910EAA}"/>
    <cellStyle name="Note 64 4 3" xfId="24099" xr:uid="{203E5CCD-5C4C-48BC-92A3-89AA9C9B336B}"/>
    <cellStyle name="Note 64 4 3 2" xfId="52776" xr:uid="{98E6A2BB-225E-47B8-BC20-2DE890B66E48}"/>
    <cellStyle name="Note 64 4 4" xfId="38219" xr:uid="{3F8C5092-D539-441E-94B2-95DE66982E3B}"/>
    <cellStyle name="Note 64 5" xfId="16761" xr:uid="{E186E4F9-D6BA-4727-BD0E-20D8DD9B5CC8}"/>
    <cellStyle name="Note 64 5 2" xfId="25614" xr:uid="{2EE75D64-D6A4-460A-AA1A-DE8EC69DA5CE}"/>
    <cellStyle name="Note 64 5 2 2" xfId="54291" xr:uid="{1060A697-2414-47D6-87AA-00EAF257D98E}"/>
    <cellStyle name="Note 64 5 3" xfId="45439" xr:uid="{C9B9B0C2-8482-4911-A337-445098E225DF}"/>
    <cellStyle name="Note 64 6" xfId="18320" xr:uid="{8B8F8213-50C9-4F97-B3F9-6902AE141C6C}"/>
    <cellStyle name="Note 64 6 2" xfId="27173" xr:uid="{8569BFAE-CDE8-4C98-9197-747B9C6C06FA}"/>
    <cellStyle name="Note 64 6 2 2" xfId="55850" xr:uid="{5EAA7593-583F-4401-A5A6-9AF3EDA7D7AA}"/>
    <cellStyle name="Note 64 6 3" xfId="46998" xr:uid="{55B91C4C-CEC3-477D-8597-E4AC7863A61B}"/>
    <cellStyle name="Note 64 7" xfId="11061" xr:uid="{406CE25B-A4E6-4A87-963F-9228ADCA4BDC}"/>
    <cellStyle name="Note 64 7 2" xfId="28766" xr:uid="{5A51D768-E8F9-4C65-BCBC-CCAA086576B6}"/>
    <cellStyle name="Note 64 7 2 2" xfId="57443" xr:uid="{6148CC40-73E0-4272-90E2-3FD2AB3DB5A0}"/>
    <cellStyle name="Note 64 7 3" xfId="39739" xr:uid="{19C78453-AD5D-442B-A698-61820C48AE18}"/>
    <cellStyle name="Note 64 8" xfId="19914" xr:uid="{5CC5B4B1-1142-4C11-B8FD-68DA7C6F3C33}"/>
    <cellStyle name="Note 64 8 2" xfId="48591" xr:uid="{B08DFF0F-9328-4E7A-A5EB-166FFB947ED4}"/>
    <cellStyle name="Note 64 9" xfId="34034" xr:uid="{29C9E032-644F-4BB4-AC67-A651FFDB1346}"/>
    <cellStyle name="Note 65" xfId="6722" xr:uid="{7EF4E1DF-FF1E-49F6-AFBF-5C1D017DB15E}"/>
    <cellStyle name="Note 65 2" xfId="8139" xr:uid="{40227D5C-27C2-4CC0-A1CE-9011E5C62E8B}"/>
    <cellStyle name="Note 65 2 2" xfId="13851" xr:uid="{6FF9B41D-7DE6-4927-941D-A9091FE42BD0}"/>
    <cellStyle name="Note 65 2 2 2" xfId="42529" xr:uid="{6DE234FC-07A8-43B8-B794-96959C3348BF}"/>
    <cellStyle name="Note 65 2 3" xfId="22704" xr:uid="{F018DF76-887D-4CFD-93C4-AEA2743499BD}"/>
    <cellStyle name="Note 65 2 3 2" xfId="51381" xr:uid="{D323189D-EA3B-4C9D-9803-3EBA4BC019F6}"/>
    <cellStyle name="Note 65 2 4" xfId="36824" xr:uid="{18580604-C7F8-47E0-91AA-FBE471FE7D27}"/>
    <cellStyle name="Note 65 3" xfId="9556" xr:uid="{4A65325C-0E34-467C-A6F6-97BC848C4C3E}"/>
    <cellStyle name="Note 65 3 2" xfId="15268" xr:uid="{582FDD4B-A3DD-4E5D-8672-15A6F39375B3}"/>
    <cellStyle name="Note 65 3 2 2" xfId="43946" xr:uid="{ECE175BE-9824-49ED-BF05-FE067F1A2F61}"/>
    <cellStyle name="Note 65 3 3" xfId="24121" xr:uid="{FDC12770-4825-4669-9594-BAB2537429E3}"/>
    <cellStyle name="Note 65 3 3 2" xfId="52798" xr:uid="{E9EEA238-BABE-4368-9581-F83C5BDA947A}"/>
    <cellStyle name="Note 65 3 4" xfId="38241" xr:uid="{0FA124D9-8FA1-44FF-981A-9B9BB11B011E}"/>
    <cellStyle name="Note 65 4" xfId="16783" xr:uid="{6E05B89B-A54E-4A4F-9D59-DD0E2E238E85}"/>
    <cellStyle name="Note 65 4 2" xfId="25636" xr:uid="{2E9A64D2-CCBD-40A3-B77D-0A6727471BFB}"/>
    <cellStyle name="Note 65 4 2 2" xfId="54313" xr:uid="{5AEF12D7-FCCD-4B48-B0F4-3B3BDF2234F5}"/>
    <cellStyle name="Note 65 4 3" xfId="45461" xr:uid="{C718D147-5C77-4D56-824E-8542284DB27D}"/>
    <cellStyle name="Note 65 5" xfId="18342" xr:uid="{57A745DD-1149-4830-B45D-0C16B94C9CD1}"/>
    <cellStyle name="Note 65 5 2" xfId="27195" xr:uid="{D491F30F-CBBB-4B96-B863-008414936DDD}"/>
    <cellStyle name="Note 65 5 2 2" xfId="55872" xr:uid="{B1786153-3F9C-4148-8378-52B0DE41E7D0}"/>
    <cellStyle name="Note 65 5 3" xfId="47020" xr:uid="{C882999B-0341-45C7-8023-4E91C320E394}"/>
    <cellStyle name="Note 65 6" xfId="12434" xr:uid="{6F2F8B36-D774-4CA6-AF87-C00E57471F7E}"/>
    <cellStyle name="Note 65 6 2" xfId="28788" xr:uid="{A69EE216-2D2C-45F1-B244-D669ED26AAE3}"/>
    <cellStyle name="Note 65 6 2 2" xfId="57465" xr:uid="{8AC68B2A-63A6-4980-90EB-73F6FDC93095}"/>
    <cellStyle name="Note 65 6 3" xfId="41112" xr:uid="{043E5E3A-D613-4519-BD16-ECD81195D271}"/>
    <cellStyle name="Note 65 7" xfId="21287" xr:uid="{7C54CC2E-2BCB-4ECB-8464-10595AA55A44}"/>
    <cellStyle name="Note 65 7 2" xfId="49964" xr:uid="{499E475B-557D-4EA0-B129-022C71986BD5}"/>
    <cellStyle name="Note 65 8" xfId="35407" xr:uid="{0659B277-E567-4C59-BE5E-0F112C2CD930}"/>
    <cellStyle name="Note 66" xfId="6744" xr:uid="{580AE4F6-0D1E-4F15-B3EA-40A2CFD057D2}"/>
    <cellStyle name="Note 66 2" xfId="8161" xr:uid="{027E4E14-D7F8-42D7-8E27-EF27FA8336FA}"/>
    <cellStyle name="Note 66 2 2" xfId="13873" xr:uid="{50BA7BD6-3884-40F7-B701-193B29254059}"/>
    <cellStyle name="Note 66 2 2 2" xfId="42551" xr:uid="{A58F6BBE-BFC9-48AF-BB78-4DA6E530753E}"/>
    <cellStyle name="Note 66 2 3" xfId="22726" xr:uid="{8B8D9F0A-5CE7-4F0D-B5A9-D1CF0FCD184D}"/>
    <cellStyle name="Note 66 2 3 2" xfId="51403" xr:uid="{0A857D25-9760-4700-A70B-1AC571F0EFAC}"/>
    <cellStyle name="Note 66 2 4" xfId="36846" xr:uid="{6A733428-E212-44A2-9D20-81E80B63C39B}"/>
    <cellStyle name="Note 66 3" xfId="9578" xr:uid="{7C5896CD-D4A8-4D32-AA83-3D0CC494C4F0}"/>
    <cellStyle name="Note 66 3 2" xfId="15290" xr:uid="{565F01BC-D1F5-4021-8347-C6DE9B02405B}"/>
    <cellStyle name="Note 66 3 2 2" xfId="43968" xr:uid="{9BD9A999-C947-442A-9749-754F70EAD42D}"/>
    <cellStyle name="Note 66 3 3" xfId="24143" xr:uid="{45FC5678-018F-41D4-8F8A-F73D861B6B1D}"/>
    <cellStyle name="Note 66 3 3 2" xfId="52820" xr:uid="{BEB6EE5E-F4B0-4696-BC9A-84EC4FB40FE0}"/>
    <cellStyle name="Note 66 3 4" xfId="38263" xr:uid="{A6D71B26-C923-49F9-B61A-C1CB694B6E9B}"/>
    <cellStyle name="Note 66 4" xfId="16805" xr:uid="{5091CAB5-0F51-4C48-B5EB-64EA825A78BA}"/>
    <cellStyle name="Note 66 4 2" xfId="25658" xr:uid="{1EC399A5-576F-4AAC-BFBD-52669ED35385}"/>
    <cellStyle name="Note 66 4 2 2" xfId="54335" xr:uid="{EBA3A3E7-8179-48BC-8A12-E8BD82315485}"/>
    <cellStyle name="Note 66 4 3" xfId="45483" xr:uid="{46217CD6-F198-4A06-9B94-A4D52A7B51F8}"/>
    <cellStyle name="Note 66 5" xfId="18364" xr:uid="{9ECB9E36-EB58-44C9-9751-6C7E2B74561B}"/>
    <cellStyle name="Note 66 5 2" xfId="27217" xr:uid="{AFE7FDB1-3869-4E25-AE41-8E3309B7E263}"/>
    <cellStyle name="Note 66 5 2 2" xfId="55894" xr:uid="{16411D11-21A0-43E3-BFCC-C8237B90A2DF}"/>
    <cellStyle name="Note 66 5 3" xfId="47042" xr:uid="{F845A5B6-3D4D-4F2F-A387-F450F39D2630}"/>
    <cellStyle name="Note 66 6" xfId="12456" xr:uid="{72B2764D-CB5B-4CEC-91BD-62018D6C5D7C}"/>
    <cellStyle name="Note 66 6 2" xfId="28810" xr:uid="{882CCB5E-3306-4A7B-8E52-A81B781E1A47}"/>
    <cellStyle name="Note 66 6 2 2" xfId="57487" xr:uid="{5333B6BF-A362-495F-ADC0-1F8CB78420C8}"/>
    <cellStyle name="Note 66 6 3" xfId="41134" xr:uid="{20BFE062-BCB7-400C-9ECC-378C1BC34A4A}"/>
    <cellStyle name="Note 66 7" xfId="21309" xr:uid="{A6493AC2-021A-4B04-8506-8C6F81906680}"/>
    <cellStyle name="Note 66 7 2" xfId="49986" xr:uid="{334D4844-85E5-49C5-B9F3-1D614955D645}"/>
    <cellStyle name="Note 66 8" xfId="35429" xr:uid="{5E6097D7-08A6-4030-BAC9-6FFCB9EF5344}"/>
    <cellStyle name="Note 67" xfId="6766" xr:uid="{4F928435-FFAE-4506-8C3B-369F95AFD1BA}"/>
    <cellStyle name="Note 67 2" xfId="8183" xr:uid="{1264CC6B-E8F5-4EF9-8682-EB662AD6B640}"/>
    <cellStyle name="Note 67 2 2" xfId="13895" xr:uid="{59EE08FC-A560-41B1-A17C-9F096BC162D6}"/>
    <cellStyle name="Note 67 2 2 2" xfId="42573" xr:uid="{90378268-20FD-4AFC-A62C-535ECF81942D}"/>
    <cellStyle name="Note 67 2 3" xfId="22748" xr:uid="{81CD16D6-70CD-4D71-9183-17D361DF25CD}"/>
    <cellStyle name="Note 67 2 3 2" xfId="51425" xr:uid="{2434201B-23B0-4C45-844A-0AB1AA115E88}"/>
    <cellStyle name="Note 67 2 4" xfId="36868" xr:uid="{89AA3842-AEDA-4E8D-81EC-3966C4C4025E}"/>
    <cellStyle name="Note 67 3" xfId="9600" xr:uid="{49DF83F8-081F-4F4D-8B7B-E68A8840022C}"/>
    <cellStyle name="Note 67 3 2" xfId="15312" xr:uid="{505F64FC-CA63-47A1-9516-F48BDCDFA773}"/>
    <cellStyle name="Note 67 3 2 2" xfId="43990" xr:uid="{81E68FFC-1E01-44FF-AD4E-B5856537882E}"/>
    <cellStyle name="Note 67 3 3" xfId="24165" xr:uid="{505CB7DD-50D9-4C09-8BD5-14907F5BEDC7}"/>
    <cellStyle name="Note 67 3 3 2" xfId="52842" xr:uid="{5B2A5AE4-71C1-48EF-B0C1-83E7DDA7F6D7}"/>
    <cellStyle name="Note 67 3 4" xfId="38285" xr:uid="{E6786713-E546-4965-AD11-0D904B683E18}"/>
    <cellStyle name="Note 67 4" xfId="16827" xr:uid="{F6C3A262-7ED1-4BC4-B0F1-723F8E9932FC}"/>
    <cellStyle name="Note 67 4 2" xfId="25680" xr:uid="{1F71A242-21FE-421C-A393-5C1E0B31149A}"/>
    <cellStyle name="Note 67 4 2 2" xfId="54357" xr:uid="{8513A4F0-0529-429A-93A5-F38EBEE486B3}"/>
    <cellStyle name="Note 67 4 3" xfId="45505" xr:uid="{979465EA-0025-47B0-B85C-0AA25170412F}"/>
    <cellStyle name="Note 67 5" xfId="18386" xr:uid="{83705BC0-4C4A-4BE9-95B6-98B65BCC89BF}"/>
    <cellStyle name="Note 67 5 2" xfId="27239" xr:uid="{1BD0EC12-5A3B-4968-A231-4573CFFD6CFA}"/>
    <cellStyle name="Note 67 5 2 2" xfId="55916" xr:uid="{9B27D349-6866-462D-ABD3-76863E828437}"/>
    <cellStyle name="Note 67 5 3" xfId="47064" xr:uid="{79ADE613-2F9E-4502-B598-0B3055CBEFE8}"/>
    <cellStyle name="Note 67 6" xfId="12478" xr:uid="{E8ECE4E5-2853-4ABC-BF9E-09242D7B4EBB}"/>
    <cellStyle name="Note 67 6 2" xfId="28832" xr:uid="{DA7104EA-08B8-403C-8327-82553BA5E5AE}"/>
    <cellStyle name="Note 67 6 2 2" xfId="57509" xr:uid="{CAE1C310-89A8-47F4-8BB6-95FA42C0D788}"/>
    <cellStyle name="Note 67 6 3" xfId="41156" xr:uid="{2B880A17-59F0-4B9A-B5C1-1D6F842E028A}"/>
    <cellStyle name="Note 67 7" xfId="21331" xr:uid="{6796AE02-CFC3-4D92-9A63-AAFAD1A7BEE2}"/>
    <cellStyle name="Note 67 7 2" xfId="50008" xr:uid="{375D148C-B322-4198-B3A6-8C2EB33624CF}"/>
    <cellStyle name="Note 67 8" xfId="35451" xr:uid="{3AEEA77C-096B-447E-AE10-379A90385072}"/>
    <cellStyle name="Note 68" xfId="9622" xr:uid="{6BEC9CEA-036E-44B3-BD49-7E2B2801F6DB}"/>
    <cellStyle name="Note 68 2" xfId="16849" xr:uid="{B3DA992D-541A-41F6-B01C-3BCD9BDF6A5B}"/>
    <cellStyle name="Note 68 2 2" xfId="25702" xr:uid="{5CC22088-01BD-419C-927C-53CBFC8B4665}"/>
    <cellStyle name="Note 68 2 2 2" xfId="54379" xr:uid="{E16B4576-8AE9-47EC-BEEC-AC529CFFDB09}"/>
    <cellStyle name="Note 68 2 3" xfId="45527" xr:uid="{67720DD2-E385-4FBD-B6E2-18110D274AF1}"/>
    <cellStyle name="Note 68 3" xfId="18408" xr:uid="{53583A61-6575-415D-B1CA-8147303F4D6D}"/>
    <cellStyle name="Note 68 3 2" xfId="27261" xr:uid="{3C0EDC66-83C5-425B-A04D-B2A9D5B7FF2B}"/>
    <cellStyle name="Note 68 3 2 2" xfId="55938" xr:uid="{AB93B25D-7951-46EB-9EA8-DC8B96004D6F}"/>
    <cellStyle name="Note 68 3 3" xfId="47086" xr:uid="{7069AFC5-118A-4C5F-B6DD-0B130396917F}"/>
    <cellStyle name="Note 68 4" xfId="15334" xr:uid="{E32C705E-D7AD-4D20-ACE6-0D1DE70D6ACB}"/>
    <cellStyle name="Note 68 4 2" xfId="28854" xr:uid="{69460591-7534-4C6B-B3E4-D5F367C9EAF4}"/>
    <cellStyle name="Note 68 4 2 2" xfId="57531" xr:uid="{60424662-D5CC-493D-8E39-BFBE3838F907}"/>
    <cellStyle name="Note 68 4 3" xfId="44012" xr:uid="{FD66DB01-592F-459C-BA5F-79CDD3F0889F}"/>
    <cellStyle name="Note 68 5" xfId="24187" xr:uid="{D0872501-54D8-4A2E-9E7C-CD3FBA92590B}"/>
    <cellStyle name="Note 68 5 2" xfId="52864" xr:uid="{9FC20DE8-6CD9-4A13-93F5-16B155379200}"/>
    <cellStyle name="Note 68 6" xfId="38307" xr:uid="{F2E7B59C-16AF-4A02-8655-8A7E1B7FEB85}"/>
    <cellStyle name="Note 69" xfId="9644" xr:uid="{B7EDB5DC-4A65-4BF3-AA19-9CD53B0BAD10}"/>
    <cellStyle name="Note 69 2" xfId="16871" xr:uid="{083DD094-0FCE-4872-AE2F-A879058127D4}"/>
    <cellStyle name="Note 69 2 2" xfId="25724" xr:uid="{5989F040-DF4F-4985-82CB-C57EF9E1DEBA}"/>
    <cellStyle name="Note 69 2 2 2" xfId="54401" xr:uid="{1ADFF6C5-A676-488A-89EE-C7840D46540C}"/>
    <cellStyle name="Note 69 2 3" xfId="45549" xr:uid="{81BC6BB4-21BF-4297-A1AE-8C019C17EDA3}"/>
    <cellStyle name="Note 69 3" xfId="18430" xr:uid="{3FAEC111-CCDB-42FD-A41E-94A721A64211}"/>
    <cellStyle name="Note 69 3 2" xfId="27283" xr:uid="{BC44D0EC-AABF-4942-8740-C89EE2F91567}"/>
    <cellStyle name="Note 69 3 2 2" xfId="55960" xr:uid="{E71970EB-F1A0-44E0-8F65-60FA60A191F4}"/>
    <cellStyle name="Note 69 3 3" xfId="47108" xr:uid="{771BCFC5-1B96-4112-8948-E5E9A13DF310}"/>
    <cellStyle name="Note 69 4" xfId="15356" xr:uid="{4693A931-4403-4290-A8B2-5371CF6D8A1A}"/>
    <cellStyle name="Note 69 4 2" xfId="28876" xr:uid="{EA5362C7-D5F2-4350-8015-D41E7760B19C}"/>
    <cellStyle name="Note 69 4 2 2" xfId="57553" xr:uid="{B3084B02-7C60-44B9-900E-B0532B4B9D21}"/>
    <cellStyle name="Note 69 4 3" xfId="44034" xr:uid="{301F8FB8-B7EE-4F75-83C5-43CD9E6208F6}"/>
    <cellStyle name="Note 69 5" xfId="24209" xr:uid="{ABE37666-F870-46A0-AB8C-C5D43213CC04}"/>
    <cellStyle name="Note 69 5 2" xfId="52886" xr:uid="{8ACB8472-5D94-4C56-ACA1-25EDA80A6CE5}"/>
    <cellStyle name="Note 69 6" xfId="38329" xr:uid="{2611540B-6903-47DE-9FF4-F79CC3A45DDD}"/>
    <cellStyle name="Note 7" xfId="365" xr:uid="{1E4DE4BA-3425-48DF-99F3-B2C12200379D}"/>
    <cellStyle name="Note 7 10" xfId="9807" xr:uid="{57454DE6-A38E-46C3-B05A-3EE341FA64CE}"/>
    <cellStyle name="Note 7 10 2" xfId="38485" xr:uid="{92292E67-2270-49A1-AC96-691870EE371B}"/>
    <cellStyle name="Note 7 11" xfId="18660" xr:uid="{62267C44-478B-4A42-8BF2-97D1ECA2D2F9}"/>
    <cellStyle name="Note 7 11 2" xfId="47337" xr:uid="{8D107D86-3AD3-4C64-AB6B-86977C9C954A}"/>
    <cellStyle name="Note 7 12" xfId="29278" xr:uid="{DDB814EE-7872-4AB0-89DB-FE489E99E971}"/>
    <cellStyle name="Note 7 2" xfId="474" xr:uid="{36DA3437-7CF2-446F-A5C7-740C416F95B1}"/>
    <cellStyle name="Note 7 2 2" xfId="2428" xr:uid="{A407FC8E-9683-4FF5-8DFA-61BA9DC11FBF}"/>
    <cellStyle name="Note 7 2 2 2" xfId="31168" xr:uid="{8CD915A7-7881-49DA-BE9E-EDA3597B275F}"/>
    <cellStyle name="Note 7 2 3" xfId="5446" xr:uid="{33B22A92-FFB6-4288-B003-DB50AF3FAC3A}"/>
    <cellStyle name="Note 7 2 3 2" xfId="34131" xr:uid="{F8DCD35C-1F1A-4E16-B663-07F81316BF2B}"/>
    <cellStyle name="Note 7 2 4" xfId="11158" xr:uid="{1C2F5C78-F600-40B9-9D32-1FE84E3F8396}"/>
    <cellStyle name="Note 7 2 4 2" xfId="39836" xr:uid="{60B43FFA-85B6-4E84-B3B1-D157E8054837}"/>
    <cellStyle name="Note 7 2 5" xfId="20011" xr:uid="{E156F60D-BAD3-4393-953C-EEF3E999E4B3}"/>
    <cellStyle name="Note 7 2 5 2" xfId="48688" xr:uid="{E2C453FE-4050-4DCE-A994-C5A89CCF3A42}"/>
    <cellStyle name="Note 7 2 6" xfId="29375" xr:uid="{F97C31C1-8A5D-408B-AA32-AA56D744D9D7}"/>
    <cellStyle name="Note 7 3" xfId="593" xr:uid="{9108F13E-69A7-4FF5-B3F6-BF943FAA1BF3}"/>
    <cellStyle name="Note 7 3 2" xfId="2547" xr:uid="{49A14157-2548-4EBB-8390-BB334D2BF88B}"/>
    <cellStyle name="Note 7 3 2 2" xfId="31287" xr:uid="{AA6B783A-7AA8-4CFB-A336-D79D3C611335}"/>
    <cellStyle name="Note 7 3 3" xfId="6863" xr:uid="{C74B8CC7-41AC-4352-B04D-659CD5FEC440}"/>
    <cellStyle name="Note 7 3 3 2" xfId="35548" xr:uid="{EB906DC4-CF0A-403C-B6CA-784614873E7F}"/>
    <cellStyle name="Note 7 3 4" xfId="12575" xr:uid="{BC5203B6-3901-422F-9ECF-23450305162F}"/>
    <cellStyle name="Note 7 3 4 2" xfId="41253" xr:uid="{63832B86-47AB-40A3-B277-F1FCB8F5CD8C}"/>
    <cellStyle name="Note 7 3 5" xfId="21428" xr:uid="{93BDCA9A-67E9-418B-B1C0-CF9653231734}"/>
    <cellStyle name="Note 7 3 5 2" xfId="50105" xr:uid="{E4BA292A-7C0D-445A-9A2C-179DD5A0ACE3}"/>
    <cellStyle name="Note 7 3 6" xfId="29494" xr:uid="{C81B4318-1DF5-4B7F-8FEA-8094054051B9}"/>
    <cellStyle name="Note 7 4" xfId="734" xr:uid="{8F10FBD9-5758-46CA-8895-E1A52CA2E0E3}"/>
    <cellStyle name="Note 7 4 2" xfId="2688" xr:uid="{F26AFC1E-D27A-4579-961D-AB27D8C9C4BB}"/>
    <cellStyle name="Note 7 4 2 2" xfId="31428" xr:uid="{B767E3A1-BCED-4DF6-86D4-721E1BCD238F}"/>
    <cellStyle name="Note 7 4 3" xfId="8280" xr:uid="{4BEDABBA-413A-496B-B575-5E3C5A08A2F6}"/>
    <cellStyle name="Note 7 4 3 2" xfId="36965" xr:uid="{8E23A2C3-6C15-4535-9EE4-058D0931BD18}"/>
    <cellStyle name="Note 7 4 4" xfId="13992" xr:uid="{3BF5C27C-14C8-4C6E-975A-8CD9233B121F}"/>
    <cellStyle name="Note 7 4 4 2" xfId="42670" xr:uid="{155EBD95-0B2E-48B0-8EFD-E23D1955A2C3}"/>
    <cellStyle name="Note 7 4 5" xfId="22845" xr:uid="{4C1368FF-94A0-46D4-A446-CC6B112B4298}"/>
    <cellStyle name="Note 7 4 5 2" xfId="51522" xr:uid="{5BA8688B-8286-48E0-A7F1-A3DE845825A3}"/>
    <cellStyle name="Note 7 4 6" xfId="29635" xr:uid="{9E09558E-C568-4768-885F-1AC8F29366BB}"/>
    <cellStyle name="Note 7 5" xfId="1007" xr:uid="{CFFBAB3C-3482-4B1A-89FF-D88A561B9437}"/>
    <cellStyle name="Note 7 5 2" xfId="2961" xr:uid="{C229BDD8-838A-4E36-B8DC-9DCA0E4FAF57}"/>
    <cellStyle name="Note 7 5 2 2" xfId="31701" xr:uid="{4449AC06-00C8-4731-846F-BD25C8260AB7}"/>
    <cellStyle name="Note 7 5 3" xfId="15507" xr:uid="{577723BE-7200-4B5E-A41F-8DD09D8AA524}"/>
    <cellStyle name="Note 7 5 3 2" xfId="44185" xr:uid="{9812B3C5-63BF-4883-A835-1378F0F70922}"/>
    <cellStyle name="Note 7 5 4" xfId="24360" xr:uid="{11400A13-D430-42F9-8B05-FCDCB1B49328}"/>
    <cellStyle name="Note 7 5 4 2" xfId="53037" xr:uid="{270E1F06-D9E2-4396-81DB-A0C0B034B973}"/>
    <cellStyle name="Note 7 5 5" xfId="29908" xr:uid="{0CD1AF4D-6369-4381-9241-DEF7191DD7DE}"/>
    <cellStyle name="Note 7 6" xfId="1302" xr:uid="{D9022098-AE96-4B5C-B8E1-4A0430772E6B}"/>
    <cellStyle name="Note 7 6 2" xfId="3256" xr:uid="{672110F1-AD91-421A-AAF8-FF428692D084}"/>
    <cellStyle name="Note 7 6 2 2" xfId="31996" xr:uid="{38B49A7F-68FD-4F22-821B-94F18FDD8458}"/>
    <cellStyle name="Note 7 6 3" xfId="17066" xr:uid="{1133C627-076F-4A87-8E5B-9796D7E474E1}"/>
    <cellStyle name="Note 7 6 3 2" xfId="45744" xr:uid="{CC2206A8-AD25-4519-B825-D4DDA8EF9300}"/>
    <cellStyle name="Note 7 6 4" xfId="25919" xr:uid="{F45228CB-1184-4F58-9156-320778105F9B}"/>
    <cellStyle name="Note 7 6 4 2" xfId="54596" xr:uid="{95EA0E18-47FF-455D-8A4E-E04A9D27A4A4}"/>
    <cellStyle name="Note 7 6 5" xfId="30203" xr:uid="{654AE5C5-97B8-4E8A-8F24-A5C7E3015EEA}"/>
    <cellStyle name="Note 7 7" xfId="1641" xr:uid="{BCFB78D5-958D-4568-A060-AADA5FD52598}"/>
    <cellStyle name="Note 7 7 2" xfId="3595" xr:uid="{D470FD9A-A3DD-4DB5-B807-E016A7C56194}"/>
    <cellStyle name="Note 7 7 2 2" xfId="32335" xr:uid="{016B3031-9058-4C90-AFC4-68EFA51EC23E}"/>
    <cellStyle name="Note 7 7 3" xfId="27512" xr:uid="{8B52DE9A-B1AA-492B-92EA-6954611A0828}"/>
    <cellStyle name="Note 7 7 3 2" xfId="56189" xr:uid="{E33262DA-0810-457C-A3BB-961A4B1DA86A}"/>
    <cellStyle name="Note 7 7 4" xfId="30542" xr:uid="{4D5AE9AD-8F68-43EF-BC72-2D370AC44BCA}"/>
    <cellStyle name="Note 7 8" xfId="2331" xr:uid="{CEE3F6AB-4C67-4362-A899-1024B09B4A27}"/>
    <cellStyle name="Note 7 8 2" xfId="31071" xr:uid="{C19D5401-B24C-4793-8D9E-A650C7A45573}"/>
    <cellStyle name="Note 7 9" xfId="4095" xr:uid="{BC0D773C-B81E-4141-A64B-03BA6DDD6865}"/>
    <cellStyle name="Note 7 9 2" xfId="32780" xr:uid="{3D8C6230-E3CC-47BC-A3B6-D3D5E6D9C68D}"/>
    <cellStyle name="Note 70" xfId="9666" xr:uid="{2A555911-0293-405B-A148-DAF0DAE65C11}"/>
    <cellStyle name="Note 70 2" xfId="16893" xr:uid="{C69FF18A-381D-4C17-8527-37FE7534ABEE}"/>
    <cellStyle name="Note 70 2 2" xfId="25746" xr:uid="{1274E007-5FA8-4120-9ED9-BBD06C5863A0}"/>
    <cellStyle name="Note 70 2 2 2" xfId="54423" xr:uid="{40B9F5E8-4984-4B7D-AB75-3138BF6A51BF}"/>
    <cellStyle name="Note 70 2 3" xfId="45571" xr:uid="{E1327A51-79B3-44D5-A3B0-8AEC26E6296D}"/>
    <cellStyle name="Note 70 3" xfId="18452" xr:uid="{23DC2002-EAC8-48BA-A127-A7B6AD7D0441}"/>
    <cellStyle name="Note 70 3 2" xfId="27305" xr:uid="{68E15FE6-75EC-4C2B-A29D-4C4AEEEB2BC1}"/>
    <cellStyle name="Note 70 3 2 2" xfId="55982" xr:uid="{C4DF543B-6C37-4C1C-9D8D-DE9E18B6D020}"/>
    <cellStyle name="Note 70 3 3" xfId="47130" xr:uid="{8FE1111E-C07E-48EF-94C7-61CDA1ACF381}"/>
    <cellStyle name="Note 70 4" xfId="15378" xr:uid="{1D9067B4-4C36-4F80-99B8-373F1B3BC8A5}"/>
    <cellStyle name="Note 70 4 2" xfId="28898" xr:uid="{864A0152-2DE6-4DA9-AE16-96490AB871C7}"/>
    <cellStyle name="Note 70 4 2 2" xfId="57575" xr:uid="{8AFECC05-4433-4771-8D29-ACB5D9244A2B}"/>
    <cellStyle name="Note 70 4 3" xfId="44056" xr:uid="{3942ECD8-EFE3-48A5-9335-80F6ECE61E6E}"/>
    <cellStyle name="Note 70 5" xfId="24231" xr:uid="{87A50A16-9695-4C8A-8663-32BD1BC2CC41}"/>
    <cellStyle name="Note 70 5 2" xfId="52908" xr:uid="{5FF13A5B-833D-47E9-A1E6-E130134FFE15}"/>
    <cellStyle name="Note 70 6" xfId="38351" xr:uid="{C502FDA3-E60D-4623-BCB2-5DA563ECB7F0}"/>
    <cellStyle name="Note 71" xfId="9688" xr:uid="{03974FA3-633E-469C-80B9-A7EEF7458610}"/>
    <cellStyle name="Note 71 2" xfId="16915" xr:uid="{0E4B8919-53C6-4A75-AD19-8F1F02B1561F}"/>
    <cellStyle name="Note 71 2 2" xfId="25768" xr:uid="{BA78321F-8983-40B4-89AE-64AE782CC88F}"/>
    <cellStyle name="Note 71 2 2 2" xfId="54445" xr:uid="{54389B78-8141-495B-BE50-85398B8F2312}"/>
    <cellStyle name="Note 71 2 3" xfId="45593" xr:uid="{E827453B-EAAE-4DD3-BA9E-8A8AE16727E0}"/>
    <cellStyle name="Note 71 3" xfId="18474" xr:uid="{C622E037-354E-44A9-862D-A32C8CD3F501}"/>
    <cellStyle name="Note 71 3 2" xfId="27327" xr:uid="{F0256D73-B5F2-4A32-8427-58139886D9E0}"/>
    <cellStyle name="Note 71 3 2 2" xfId="56004" xr:uid="{32DDE321-4643-4372-B3E4-32A058C72B56}"/>
    <cellStyle name="Note 71 3 3" xfId="47152" xr:uid="{08A95574-DA2E-45EF-895A-63B63A7D2C9C}"/>
    <cellStyle name="Note 71 4" xfId="15400" xr:uid="{A32603C2-6A8B-4F20-B780-824BB77961F2}"/>
    <cellStyle name="Note 71 4 2" xfId="28920" xr:uid="{FFAB2395-3C87-43E8-938B-9D0770973557}"/>
    <cellStyle name="Note 71 4 2 2" xfId="57597" xr:uid="{510C0495-A30B-439E-8082-0BCB9627036C}"/>
    <cellStyle name="Note 71 4 3" xfId="44078" xr:uid="{18927C24-BC2D-46A7-8D44-4504E12EFF72}"/>
    <cellStyle name="Note 71 5" xfId="24253" xr:uid="{7CE00BE9-660A-4B8C-ABC8-136CEBCC5DC4}"/>
    <cellStyle name="Note 71 5 2" xfId="52930" xr:uid="{C78EF970-5B2B-4949-8C74-F60B27431C4B}"/>
    <cellStyle name="Note 71 6" xfId="38373" xr:uid="{3CBE3ECA-4D2B-441B-809C-AAE6D0AE7BBB}"/>
    <cellStyle name="Note 72" xfId="9710" xr:uid="{5E0F9422-3F1A-4637-A010-B2955CFF4225}"/>
    <cellStyle name="Note 72 2" xfId="16937" xr:uid="{89531022-867B-4708-A51F-F8967AB48201}"/>
    <cellStyle name="Note 72 2 2" xfId="25790" xr:uid="{43D68228-962D-410C-AE11-3380E8E58938}"/>
    <cellStyle name="Note 72 2 2 2" xfId="54467" xr:uid="{AC3C8F52-57FE-4889-928F-94DEBA1D9793}"/>
    <cellStyle name="Note 72 2 3" xfId="45615" xr:uid="{131B52D3-8CED-4642-BB29-36FFB9DA8C36}"/>
    <cellStyle name="Note 72 3" xfId="18496" xr:uid="{978E587D-8541-4B8F-AE3C-715A370A233D}"/>
    <cellStyle name="Note 72 3 2" xfId="27349" xr:uid="{2E12CEE1-D30F-4BA4-ABCD-AD37AFD44C27}"/>
    <cellStyle name="Note 72 3 2 2" xfId="56026" xr:uid="{CB659112-10C8-44FF-B12A-06EB9BEC50C2}"/>
    <cellStyle name="Note 72 3 3" xfId="47174" xr:uid="{4C04E2FD-09C7-4229-A24B-065FABF7DC95}"/>
    <cellStyle name="Note 72 4" xfId="15422" xr:uid="{02E091A6-57C8-4728-86A3-39087897AC7B}"/>
    <cellStyle name="Note 72 4 2" xfId="28942" xr:uid="{A4E0C643-2A95-442B-BE56-DA26A1536BFA}"/>
    <cellStyle name="Note 72 4 2 2" xfId="57619" xr:uid="{883342B4-1177-4368-85D1-E98452455B14}"/>
    <cellStyle name="Note 72 4 3" xfId="44100" xr:uid="{BBA9B2DC-BE29-433D-948F-0C5EA6C78429}"/>
    <cellStyle name="Note 72 5" xfId="24275" xr:uid="{29A505E1-F9CC-4DBD-B634-5E3A47D106BD}"/>
    <cellStyle name="Note 72 5 2" xfId="52952" xr:uid="{000DC077-BF6A-473B-87CF-51E1395BEB1D}"/>
    <cellStyle name="Note 72 6" xfId="38395" xr:uid="{9E57454F-9EEB-479D-8915-A810C1B2FD96}"/>
    <cellStyle name="Note 73" xfId="16959" xr:uid="{16390139-F6F3-42A8-9D98-138A9D3E5F4B}"/>
    <cellStyle name="Note 73 2" xfId="18518" xr:uid="{58A19DDE-944D-4D19-ABE6-D914BC4C6C82}"/>
    <cellStyle name="Note 73 2 2" xfId="27371" xr:uid="{53F890ED-1480-4918-BFCB-E2C2B672298C}"/>
    <cellStyle name="Note 73 2 2 2" xfId="56048" xr:uid="{1195CEB1-E156-4120-AA8C-67B27E21317C}"/>
    <cellStyle name="Note 73 2 3" xfId="47196" xr:uid="{BA80C948-30DE-4B40-B513-3FDAC22704AE}"/>
    <cellStyle name="Note 73 3" xfId="28964" xr:uid="{D67E6BAE-8E81-4542-95CF-6717913D9AD8}"/>
    <cellStyle name="Note 73 3 2" xfId="57641" xr:uid="{FCB5157A-7E92-4FC3-BE99-87C39371C897}"/>
    <cellStyle name="Note 73 4" xfId="25812" xr:uid="{F9ECEB9A-DCD7-4C93-8483-2F40F7E7AF4C}"/>
    <cellStyle name="Note 73 4 2" xfId="54489" xr:uid="{3855C5C1-17E3-44A5-BB29-1DEBE1F28876}"/>
    <cellStyle name="Note 73 5" xfId="45637" xr:uid="{005B91C2-CE49-4BBF-A590-9AB51C9DE3AA}"/>
    <cellStyle name="Note 74" xfId="16981" xr:uid="{BBB974ED-9160-41E0-9D99-94A4F7625AB4}"/>
    <cellStyle name="Note 74 2" xfId="18540" xr:uid="{863F98E5-86BE-4EDD-A0E9-4331FA3F1C36}"/>
    <cellStyle name="Note 74 2 2" xfId="27393" xr:uid="{AAA74AC0-8E90-4A14-B2B8-7FF17B728268}"/>
    <cellStyle name="Note 74 2 2 2" xfId="56070" xr:uid="{1D712DF5-979A-442D-A064-8EBC26D87B5C}"/>
    <cellStyle name="Note 74 2 3" xfId="47218" xr:uid="{4227922D-3524-4E5F-8679-D8E061393A50}"/>
    <cellStyle name="Note 74 3" xfId="28986" xr:uid="{BB3BD600-4BF1-44CE-87AF-3A126370015F}"/>
    <cellStyle name="Note 74 3 2" xfId="57663" xr:uid="{0333D4FF-5056-4546-8F03-0125CE6008C2}"/>
    <cellStyle name="Note 74 4" xfId="25834" xr:uid="{8C465022-A471-44FA-A933-F4F704AC7105}"/>
    <cellStyle name="Note 74 4 2" xfId="54511" xr:uid="{4CC9BE85-7FDF-48D7-9B33-55BA82684441}"/>
    <cellStyle name="Note 74 5" xfId="45659" xr:uid="{D5723119-36A8-4334-8846-21BE2E83FA4F}"/>
    <cellStyle name="Note 75" xfId="18562" xr:uid="{A0776D8E-3F80-44E3-BEC0-425C66D40627}"/>
    <cellStyle name="Note 75 2" xfId="29008" xr:uid="{F07342DB-0B3E-450A-B1A5-5B249EB0D69C}"/>
    <cellStyle name="Note 75 2 2" xfId="57685" xr:uid="{59112758-16E6-4AF2-A722-4F85B0781C8C}"/>
    <cellStyle name="Note 75 3" xfId="27415" xr:uid="{116FB903-D6C5-476C-8194-EEC540C1ED3D}"/>
    <cellStyle name="Note 75 3 2" xfId="56092" xr:uid="{5F43AD79-DB78-475A-9C5D-C65C66014B17}"/>
    <cellStyle name="Note 75 4" xfId="47240" xr:uid="{44816DDF-FAA5-4A3E-8451-840867F25EDC}"/>
    <cellStyle name="Note 76" xfId="29030" xr:uid="{249A1D64-FB01-4959-97CF-BEF46BE3A3F7}"/>
    <cellStyle name="Note 76 2" xfId="57707" xr:uid="{D56F3D16-552A-4553-9543-A826E4EC144D}"/>
    <cellStyle name="Note 77" xfId="29052" xr:uid="{13770876-63E6-496D-BC5D-5DAB9FC2417C}"/>
    <cellStyle name="Note 77 2" xfId="57729" xr:uid="{B1C2F5EB-AE2F-422D-AD22-A0762AE479C8}"/>
    <cellStyle name="Note 78" xfId="29062" xr:uid="{59C26602-A699-4D02-9E9C-978CA7FC6195}"/>
    <cellStyle name="Note 78 2" xfId="57739" xr:uid="{AD2F3ADF-7C74-4A1F-A6BD-8FEDA47F70DF}"/>
    <cellStyle name="Note 79" xfId="29084" xr:uid="{80CB1D8E-E4B8-4B92-90DE-49DBB735B26D}"/>
    <cellStyle name="Note 79 2" xfId="57761" xr:uid="{597DE7A1-7A40-4D7D-A50B-61C6F35A85C8}"/>
    <cellStyle name="Note 8" xfId="496" xr:uid="{97FC482D-5786-435B-AB17-ADCD268A4389}"/>
    <cellStyle name="Note 8 10" xfId="18682" xr:uid="{995EBEC1-97B3-4AFC-8734-29455C5A45A0}"/>
    <cellStyle name="Note 8 10 2" xfId="47359" xr:uid="{404B3567-FB6B-4BED-8FFC-E9F631068577}"/>
    <cellStyle name="Note 8 11" xfId="29397" xr:uid="{037AADCD-82AD-4D41-ABE2-D0BE3A8A438F}"/>
    <cellStyle name="Note 8 2" xfId="615" xr:uid="{90F26774-EE95-4A6E-BE45-36AC61E96B2D}"/>
    <cellStyle name="Note 8 2 2" xfId="2569" xr:uid="{5E87D2F3-C034-4F0B-ADAB-7F90BD373F6C}"/>
    <cellStyle name="Note 8 2 2 2" xfId="31309" xr:uid="{2A307304-023B-4AB0-A950-1B9B6F1B4CE1}"/>
    <cellStyle name="Note 8 2 3" xfId="5468" xr:uid="{09AC3D2D-162C-4703-9852-146F81E2E091}"/>
    <cellStyle name="Note 8 2 3 2" xfId="34153" xr:uid="{845F2E8D-72CC-48BF-BE1B-778E5256B662}"/>
    <cellStyle name="Note 8 2 4" xfId="11180" xr:uid="{0EF4C932-6AFE-445F-95E1-A2C01D18500A}"/>
    <cellStyle name="Note 8 2 4 2" xfId="39858" xr:uid="{C7FA0A91-3753-4B76-B257-AAFA3B6DFFEE}"/>
    <cellStyle name="Note 8 2 5" xfId="20033" xr:uid="{2261FC80-EF8A-46DE-831D-4ADF872C6373}"/>
    <cellStyle name="Note 8 2 5 2" xfId="48710" xr:uid="{00E9AD89-6EE3-4B57-9A45-8E4BB814FB10}"/>
    <cellStyle name="Note 8 2 6" xfId="29516" xr:uid="{3526B6C9-F172-4A2C-8D86-F28B7F5AA074}"/>
    <cellStyle name="Note 8 3" xfId="756" xr:uid="{DB0FC0F9-E317-4A3C-8A9B-3BA6CBE49063}"/>
    <cellStyle name="Note 8 3 2" xfId="2710" xr:uid="{99F0EF01-75AD-412E-B31F-FADDEECA27E3}"/>
    <cellStyle name="Note 8 3 2 2" xfId="31450" xr:uid="{683A05F5-A609-4D40-8B0D-C442B4BC7731}"/>
    <cellStyle name="Note 8 3 3" xfId="6885" xr:uid="{62080127-670E-4C57-957E-DF6866918C11}"/>
    <cellStyle name="Note 8 3 3 2" xfId="35570" xr:uid="{B7994B00-5A2A-443C-B9FA-AFD8D823DCDD}"/>
    <cellStyle name="Note 8 3 4" xfId="12597" xr:uid="{C300D835-A7CA-41D5-910F-A44132C24682}"/>
    <cellStyle name="Note 8 3 4 2" xfId="41275" xr:uid="{73FAD5EC-1554-4470-9328-E911E49E5582}"/>
    <cellStyle name="Note 8 3 5" xfId="21450" xr:uid="{F7102283-86EA-424F-9F44-AE099D756CEA}"/>
    <cellStyle name="Note 8 3 5 2" xfId="50127" xr:uid="{B9EBAB3A-F193-4F7A-BFD2-3FCD36F738FC}"/>
    <cellStyle name="Note 8 3 6" xfId="29657" xr:uid="{AAAE5543-996B-4543-AA14-D791DCCD7B38}"/>
    <cellStyle name="Note 8 4" xfId="1029" xr:uid="{75369D1B-6BEB-46E3-AE6B-C7535B56DB76}"/>
    <cellStyle name="Note 8 4 2" xfId="2983" xr:uid="{C6D81CB8-43A4-471E-BF03-FE9A9C6D3D7D}"/>
    <cellStyle name="Note 8 4 2 2" xfId="31723" xr:uid="{DF07F67D-81A8-4F3A-832C-1A07FAE1764F}"/>
    <cellStyle name="Note 8 4 3" xfId="8302" xr:uid="{077DEE65-BE6B-4177-9682-E37FE3953ACB}"/>
    <cellStyle name="Note 8 4 3 2" xfId="36987" xr:uid="{9B87FC5C-151D-4F75-B5D8-C8521901F7EF}"/>
    <cellStyle name="Note 8 4 4" xfId="14014" xr:uid="{417DC998-4191-4368-939A-A870669BB675}"/>
    <cellStyle name="Note 8 4 4 2" xfId="42692" xr:uid="{F0D34D1D-6FB8-429A-AC74-0048C5D1FC47}"/>
    <cellStyle name="Note 8 4 5" xfId="22867" xr:uid="{BF5A2287-7982-47FA-8F29-7C8FEDD680E0}"/>
    <cellStyle name="Note 8 4 5 2" xfId="51544" xr:uid="{7328FEC9-284E-4AED-8BD9-ED08C28FAD10}"/>
    <cellStyle name="Note 8 4 6" xfId="29930" xr:uid="{FC54474A-CB0B-4CB1-BD21-2B6E6B776C07}"/>
    <cellStyle name="Note 8 5" xfId="1324" xr:uid="{AA1773E5-9143-4E42-B5F1-385746243527}"/>
    <cellStyle name="Note 8 5 2" xfId="3278" xr:uid="{05007EEB-7F5C-4CE1-8633-7E59C24B95EB}"/>
    <cellStyle name="Note 8 5 2 2" xfId="32018" xr:uid="{6F705122-D797-45D3-9DD0-40256170FFE4}"/>
    <cellStyle name="Note 8 5 3" xfId="15529" xr:uid="{EC507942-6465-4E0B-B7D8-24CF587AC6B1}"/>
    <cellStyle name="Note 8 5 3 2" xfId="44207" xr:uid="{7CF45E2E-2561-4B36-954A-856699AC42EC}"/>
    <cellStyle name="Note 8 5 4" xfId="24382" xr:uid="{DDA67ABE-7D28-4A9A-A5BF-F10393290616}"/>
    <cellStyle name="Note 8 5 4 2" xfId="53059" xr:uid="{DA40E3B3-DB8C-46DB-93CE-4060DD1B1618}"/>
    <cellStyle name="Note 8 5 5" xfId="30225" xr:uid="{9B37D4D4-C7DD-4430-AE09-2F971D967C74}"/>
    <cellStyle name="Note 8 6" xfId="1663" xr:uid="{30E8A00D-9466-46A3-8207-0D10832A2465}"/>
    <cellStyle name="Note 8 6 2" xfId="3617" xr:uid="{C63938B1-62E9-47AF-88FD-81E12B93EC5F}"/>
    <cellStyle name="Note 8 6 2 2" xfId="32357" xr:uid="{4C444A8D-F1F8-4DCC-819D-C93D0DA7DAE6}"/>
    <cellStyle name="Note 8 6 3" xfId="17088" xr:uid="{779C4FFB-CC46-4E53-BF30-79698D002542}"/>
    <cellStyle name="Note 8 6 3 2" xfId="45766" xr:uid="{EB5975A8-B57A-4D77-8582-FB299ED10CEC}"/>
    <cellStyle name="Note 8 6 4" xfId="25941" xr:uid="{04623617-BE5F-44C1-93BA-99C3BCF05699}"/>
    <cellStyle name="Note 8 6 4 2" xfId="54618" xr:uid="{7185E610-D976-429E-A21D-890077D5714A}"/>
    <cellStyle name="Note 8 6 5" xfId="30564" xr:uid="{D620A2D3-66B2-4A1D-86EE-792EA757D8EC}"/>
    <cellStyle name="Note 8 7" xfId="2450" xr:uid="{F717A485-5299-44BE-992A-D0D3DA298668}"/>
    <cellStyle name="Note 8 7 2" xfId="27534" xr:uid="{DD0B580A-28C1-4003-A3FE-B92EB81E8A38}"/>
    <cellStyle name="Note 8 7 2 2" xfId="56211" xr:uid="{3FA0D17D-2D39-4A9E-8A56-8EEF9E95BFB7}"/>
    <cellStyle name="Note 8 7 3" xfId="31190" xr:uid="{85710114-EEC8-4891-A86D-03A22191A7A9}"/>
    <cellStyle name="Note 8 8" xfId="4117" xr:uid="{FD3D123B-1A32-4899-82ED-E6FC3014A705}"/>
    <cellStyle name="Note 8 8 2" xfId="32802" xr:uid="{19454576-1DCF-45C7-9A1C-459E96010FE7}"/>
    <cellStyle name="Note 8 9" xfId="9829" xr:uid="{36010FE0-B9BA-428D-9001-8E6FCDEE425E}"/>
    <cellStyle name="Note 8 9 2" xfId="38507" xr:uid="{1D39ED4C-0B4A-4370-A5A2-0FE3B9EDB516}"/>
    <cellStyle name="Note 9" xfId="637" xr:uid="{E52BA33E-5D76-4824-AF51-93CCF1428CF0}"/>
    <cellStyle name="Note 9 10" xfId="29538" xr:uid="{DE65C4EA-EE05-4C88-9961-E3C7CBFD848F}"/>
    <cellStyle name="Note 9 2" xfId="778" xr:uid="{F4F4F3C8-C47E-4E4C-9724-FD7C6841461A}"/>
    <cellStyle name="Note 9 2 2" xfId="2732" xr:uid="{2AE05E63-6128-47CC-A973-5E0DBD7C3DDC}"/>
    <cellStyle name="Note 9 2 2 2" xfId="31472" xr:uid="{5C4566CB-9423-4986-B716-3F0C5F8E04AC}"/>
    <cellStyle name="Note 9 2 3" xfId="5490" xr:uid="{204F34BB-BE10-48E1-AF8F-5C6F7C35806A}"/>
    <cellStyle name="Note 9 2 3 2" xfId="34175" xr:uid="{FCDAA8D0-2C02-4C2C-8F72-3374BBF0956B}"/>
    <cellStyle name="Note 9 2 4" xfId="11202" xr:uid="{B730C885-3A6A-45B2-B58C-05BA8E785F63}"/>
    <cellStyle name="Note 9 2 4 2" xfId="39880" xr:uid="{4F576963-8BB5-4735-B576-0A5F26D76A07}"/>
    <cellStyle name="Note 9 2 5" xfId="20055" xr:uid="{739C8AEE-E596-4596-8904-928658D18C83}"/>
    <cellStyle name="Note 9 2 5 2" xfId="48732" xr:uid="{8F271FDA-9166-4959-A355-1ECA4884F789}"/>
    <cellStyle name="Note 9 2 6" xfId="29679" xr:uid="{34329571-147D-4F65-9872-9CD2E0C7C548}"/>
    <cellStyle name="Note 9 3" xfId="1051" xr:uid="{6A09CB37-273F-4346-B03B-17F2D19AB32B}"/>
    <cellStyle name="Note 9 3 2" xfId="3005" xr:uid="{4D29A77E-9DF9-4BFB-ABE5-CD49C0ED2520}"/>
    <cellStyle name="Note 9 3 2 2" xfId="31745" xr:uid="{E08D8D92-018C-4584-9A95-051471CF9E5F}"/>
    <cellStyle name="Note 9 3 3" xfId="6907" xr:uid="{F0B237C0-AC6A-469A-97BA-E3F2476225DA}"/>
    <cellStyle name="Note 9 3 3 2" xfId="35592" xr:uid="{91337331-A9AD-4171-8BF6-7273E0681020}"/>
    <cellStyle name="Note 9 3 4" xfId="12619" xr:uid="{A65B0D1E-8AF9-4DF1-ACC2-268088C393D3}"/>
    <cellStyle name="Note 9 3 4 2" xfId="41297" xr:uid="{E3C0896E-347F-4EDC-85DB-2BE96D454B07}"/>
    <cellStyle name="Note 9 3 5" xfId="21472" xr:uid="{5174388B-6648-4169-9F49-887BAD9C99F7}"/>
    <cellStyle name="Note 9 3 5 2" xfId="50149" xr:uid="{5DB9B87D-AD51-4A44-BE05-B7CD1EF46800}"/>
    <cellStyle name="Note 9 3 6" xfId="29952" xr:uid="{861E88AC-092B-4E55-BEDA-F46CFC44A816}"/>
    <cellStyle name="Note 9 4" xfId="1346" xr:uid="{A47A84F8-AF8A-4A5A-B1A3-DF1869680F61}"/>
    <cellStyle name="Note 9 4 2" xfId="3300" xr:uid="{D943F364-E6FE-4080-A6DA-A5330D4FD683}"/>
    <cellStyle name="Note 9 4 2 2" xfId="32040" xr:uid="{63FA6544-F6B3-41AF-B0A5-69D577AF7CBB}"/>
    <cellStyle name="Note 9 4 3" xfId="8324" xr:uid="{A5012582-5DB3-4C7D-9D9B-7E09DED08EE3}"/>
    <cellStyle name="Note 9 4 3 2" xfId="37009" xr:uid="{5E6B3E26-29D8-49A8-BAFA-A35FDA03D76F}"/>
    <cellStyle name="Note 9 4 4" xfId="14036" xr:uid="{2445D3F6-6026-4DD6-A9E9-F4F808E9BEBD}"/>
    <cellStyle name="Note 9 4 4 2" xfId="42714" xr:uid="{5077C0F5-E0CC-4844-96C6-3A2A2F1E3D0F}"/>
    <cellStyle name="Note 9 4 5" xfId="22889" xr:uid="{1280FBAE-CAB7-44B8-8F63-99A453740BCD}"/>
    <cellStyle name="Note 9 4 5 2" xfId="51566" xr:uid="{9EC9837C-DE86-446D-8AA1-CF2A6A3A4735}"/>
    <cellStyle name="Note 9 4 6" xfId="30247" xr:uid="{92DBB849-6849-46D1-9622-4934A045D74C}"/>
    <cellStyle name="Note 9 5" xfId="1685" xr:uid="{581065F4-DF9F-4E87-93A0-6063BA341DFA}"/>
    <cellStyle name="Note 9 5 2" xfId="3639" xr:uid="{2ACA4D0B-26A2-4B5E-9900-C3362C4B3454}"/>
    <cellStyle name="Note 9 5 2 2" xfId="32379" xr:uid="{03CDA833-C522-420A-AF44-2F61DAE4E521}"/>
    <cellStyle name="Note 9 5 3" xfId="15551" xr:uid="{CF18BA64-54C4-4C65-A00D-33CFA17BB12A}"/>
    <cellStyle name="Note 9 5 3 2" xfId="44229" xr:uid="{E2E1EBEB-E16D-4948-919A-32A9321B59A8}"/>
    <cellStyle name="Note 9 5 4" xfId="24404" xr:uid="{1B5AC5CA-3A04-4CD1-8D31-1DE37F1AEA1C}"/>
    <cellStyle name="Note 9 5 4 2" xfId="53081" xr:uid="{24B7773B-C039-4170-B2B6-229033F1CE03}"/>
    <cellStyle name="Note 9 5 5" xfId="30586" xr:uid="{03B46094-9765-464E-B416-BA9777E61B60}"/>
    <cellStyle name="Note 9 6" xfId="2591" xr:uid="{0ECA1604-E734-4926-9655-C09789D81CC9}"/>
    <cellStyle name="Note 9 6 2" xfId="17110" xr:uid="{EC9344EA-5D5C-4CAE-9DA8-B1C806E1C812}"/>
    <cellStyle name="Note 9 6 2 2" xfId="45788" xr:uid="{01FE5014-A4B7-42D8-8508-92C9B28B8ECA}"/>
    <cellStyle name="Note 9 6 3" xfId="25963" xr:uid="{70471622-ADDA-4F53-A048-2926E24CFF5F}"/>
    <cellStyle name="Note 9 6 3 2" xfId="54640" xr:uid="{43ADC794-5CEC-4FAC-941A-6F3CCC80CBB7}"/>
    <cellStyle name="Note 9 6 4" xfId="31331" xr:uid="{82ED05C2-DCCD-446B-AFA4-CEE5478380BB}"/>
    <cellStyle name="Note 9 7" xfId="4139" xr:uid="{0C6A1762-722B-4682-B724-142385C40514}"/>
    <cellStyle name="Note 9 7 2" xfId="27556" xr:uid="{3436F23E-AAB5-4EF6-9E9A-D93C504F94E5}"/>
    <cellStyle name="Note 9 7 2 2" xfId="56233" xr:uid="{69192F32-AE7A-4ECD-8E93-2C64A4CCE17A}"/>
    <cellStyle name="Note 9 7 3" xfId="32824" xr:uid="{495372A6-1D9D-41AE-BEF2-97ACF7368DE7}"/>
    <cellStyle name="Note 9 8" xfId="9851" xr:uid="{5FFB5A57-4992-4FEF-9889-DCADEA75B400}"/>
    <cellStyle name="Note 9 8 2" xfId="38529" xr:uid="{7848F175-93E5-4132-8974-EB2098AD7ECC}"/>
    <cellStyle name="Note 9 9" xfId="18704" xr:uid="{1BFA8C06-11F7-4A68-84CD-D7375AA94CAE}"/>
    <cellStyle name="Note 9 9 2" xfId="47381" xr:uid="{3EE4B4E1-14D1-4B19-A043-210D1E4A7E35}"/>
    <cellStyle name="Output" xfId="15" builtinId="21" customBuiltin="1"/>
    <cellStyle name="Output 2" xfId="167" xr:uid="{083362A6-0560-46D0-80AD-8D423BF39A98}"/>
    <cellStyle name="Percent" xfId="10" builtinId="5"/>
    <cellStyle name="Percent 10" xfId="57876" xr:uid="{974564E3-BE4E-4CEE-BEC4-AFAC6492613D}"/>
    <cellStyle name="Percent 11" xfId="57880" xr:uid="{05573E59-242D-4ACE-913F-5E3F1326DB49}"/>
    <cellStyle name="Percent 12" xfId="57884" xr:uid="{195EB837-2BE0-49A6-992F-B906824BE478}"/>
    <cellStyle name="Percent 13" xfId="34" xr:uid="{52DEDBE1-49F6-44DC-8F83-9B16829803AC}"/>
    <cellStyle name="Percent 2" xfId="9" xr:uid="{0CB77E0E-7561-4AA9-B187-3F73122EAFF3}"/>
    <cellStyle name="Percent 2 2" xfId="113" xr:uid="{BE9D79BA-C492-4F65-B57A-779D8F8A503A}"/>
    <cellStyle name="Percent 2 3" xfId="2016" xr:uid="{F9711AB8-4875-4CB0-9992-9A6420539890}"/>
    <cellStyle name="Percent 2 4" xfId="112" xr:uid="{07F39A4B-0CFE-451E-8E41-DD368D1A5B92}"/>
    <cellStyle name="Percent 2 5" xfId="23" xr:uid="{856454A8-DEB2-4EC9-BA5B-FB9D3A007868}"/>
    <cellStyle name="Percent 3" xfId="29" xr:uid="{39ECE1F8-F1DE-444D-916B-CB7CD953F99A}"/>
    <cellStyle name="Percent 3 2" xfId="4015" xr:uid="{0DF4D140-5AE7-496A-8660-8D61F722BCEB}"/>
    <cellStyle name="Percent 3 3" xfId="2070" xr:uid="{D861D8DC-2434-4000-8406-9630F7A74D8E}"/>
    <cellStyle name="Percent 4" xfId="33" xr:uid="{4D5E3109-72A5-4854-9C83-F6AC0E878F20}"/>
    <cellStyle name="Percent 5" xfId="62" xr:uid="{C164F4DF-7634-4791-9D67-4B726A766621}"/>
    <cellStyle name="Percent 6" xfId="65" xr:uid="{C06AF762-3AEC-4AAC-B4FB-5372E47B8AD4}"/>
    <cellStyle name="Percent 7" xfId="57848" xr:uid="{6859F698-B3C0-40CA-9908-B06F4477CEFB}"/>
    <cellStyle name="Percent 8" xfId="57865" xr:uid="{0FF1FB52-D929-4C70-B6D5-48784A9BCF21}"/>
    <cellStyle name="Percent 9" xfId="57869" xr:uid="{AF6CF4FA-3626-48B3-AEAE-77B51F9E5AC6}"/>
    <cellStyle name="Result" xfId="44" xr:uid="{B6E8D441-2327-4E5C-AABF-39B45571F335}"/>
    <cellStyle name="Result 2" xfId="50" xr:uid="{D2512744-45C4-4B46-A6A7-F3F26CC924E6}"/>
    <cellStyle name="Result2" xfId="45" xr:uid="{A1970ADB-43BF-447E-A8EC-C5CE2F0C47C3}"/>
    <cellStyle name="Result2 2" xfId="51" xr:uid="{DDCA189C-6240-4E49-A2BE-411513C75B0D}"/>
    <cellStyle name="Style 1" xfId="96" xr:uid="{EC036EC9-F419-4EE2-B480-0A7F5A384C60}"/>
    <cellStyle name="Style 1 2" xfId="123" xr:uid="{98208B54-3845-4C32-A2F1-91E9784DD3EA}"/>
    <cellStyle name="Title 2" xfId="158" xr:uid="{53611BE3-D158-43A8-93E3-D3D3A1A24A2A}"/>
    <cellStyle name="Title 2 2" xfId="29123" xr:uid="{E0BD0480-BF3D-4144-82F7-DCED0A61BBC4}"/>
    <cellStyle name="Title 3" xfId="147" xr:uid="{40B1810F-F23D-4378-ABD3-C813A2899FD1}"/>
    <cellStyle name="Title 3 2" xfId="259" xr:uid="{D2DBA2E2-83AC-45CC-B848-B113D9A31A00}"/>
    <cellStyle name="Total" xfId="19" builtinId="25" customBuiltin="1"/>
    <cellStyle name="Total 2" xfId="174" xr:uid="{C9A04116-53AE-401A-946A-69C35BFECAF0}"/>
    <cellStyle name="Warning Text 2" xfId="171" xr:uid="{84AC04D5-F055-4093-AB42-CAF49A7A9855}"/>
    <cellStyle name="Warning Text 3" xfId="69" xr:uid="{FF2B91EC-1A43-4D36-B622-82F04ED696F8}"/>
  </cellStyles>
  <dxfs count="8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9525</xdr:rowOff>
    </xdr:from>
    <xdr:ext cx="695325" cy="704850"/>
    <xdr:pic>
      <xdr:nvPicPr>
        <xdr:cNvPr id="2" name="image2.png" descr="Financial report Generic color fill ico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57505</xdr:colOff>
      <xdr:row>0</xdr:row>
      <xdr:rowOff>8282</xdr:rowOff>
    </xdr:from>
    <xdr:to>
      <xdr:col>2</xdr:col>
      <xdr:colOff>495115</xdr:colOff>
      <xdr:row>1</xdr:row>
      <xdr:rowOff>94421</xdr:rowOff>
    </xdr:to>
    <xdr:pic>
      <xdr:nvPicPr>
        <xdr:cNvPr id="2" name="Picture 1" descr="Auto, Car, Insurance Icon. Graphic by dhimubs124s · Creative Fabrica">
          <a:extLst>
            <a:ext uri="{FF2B5EF4-FFF2-40B4-BE49-F238E27FC236}">
              <a16:creationId xmlns:a16="http://schemas.microsoft.com/office/drawing/2014/main" id="{5A2BE92E-D09C-4F01-9A79-D31D0DC86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5" y="8282"/>
          <a:ext cx="1342485" cy="914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57150</xdr:rowOff>
    </xdr:from>
    <xdr:ext cx="552450" cy="571500"/>
    <xdr:pic>
      <xdr:nvPicPr>
        <xdr:cNvPr id="2" name="image4.png" descr="Loan - Free business and finance icons">
          <a:extLst>
            <a:ext uri="{FF2B5EF4-FFF2-40B4-BE49-F238E27FC236}">
              <a16:creationId xmlns:a16="http://schemas.microsoft.com/office/drawing/2014/main" id="{D29FBD5D-D8F1-4A96-A2BD-730B05C7D453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57150"/>
          <a:ext cx="55245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76200</xdr:rowOff>
    </xdr:from>
    <xdr:ext cx="809625" cy="800100"/>
    <xdr:pic>
      <xdr:nvPicPr>
        <xdr:cNvPr id="2" name="image5.png" descr="Save money - Free business and finance icons">
          <a:extLst>
            <a:ext uri="{FF2B5EF4-FFF2-40B4-BE49-F238E27FC236}">
              <a16:creationId xmlns:a16="http://schemas.microsoft.com/office/drawing/2014/main" id="{B05B7800-4977-432A-B46A-1F6828EEA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76200"/>
          <a:ext cx="809625" cy="8001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2" name="image8.png" descr="Digital asset - Free user icons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3" name="image8.png" descr="Digital asset - Free user icons">
          <a:extLst>
            <a:ext uri="{FF2B5EF4-FFF2-40B4-BE49-F238E27FC236}">
              <a16:creationId xmlns:a16="http://schemas.microsoft.com/office/drawing/2014/main" id="{0F74B356-245A-457B-AC80-9101DBAD53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4" name="image8.png" descr="Digital asset - Free user icons">
          <a:extLst>
            <a:ext uri="{FF2B5EF4-FFF2-40B4-BE49-F238E27FC236}">
              <a16:creationId xmlns:a16="http://schemas.microsoft.com/office/drawing/2014/main" id="{CF739839-CFA8-4D6E-877D-1BE354B5F1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5" name="image8.png" descr="Digital asset - Free user icons">
          <a:extLst>
            <a:ext uri="{FF2B5EF4-FFF2-40B4-BE49-F238E27FC236}">
              <a16:creationId xmlns:a16="http://schemas.microsoft.com/office/drawing/2014/main" id="{D41A4A65-B4E4-4CDE-879A-8D11CD3699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2060"/>
    <pageSetUpPr fitToPage="1"/>
  </sheetPr>
  <dimension ref="A1:AU991"/>
  <sheetViews>
    <sheetView zoomScale="90" zoomScaleNormal="90" workbookViewId="0">
      <pane xSplit="1" ySplit="3" topLeftCell="AH222" activePane="bottomRight" state="frozen"/>
      <selection pane="topRight" activeCell="B1" sqref="B1"/>
      <selection pane="bottomLeft" activeCell="A4" sqref="A4"/>
      <selection pane="bottomRight" activeCell="AM240" sqref="AM240"/>
    </sheetView>
  </sheetViews>
  <sheetFormatPr defaultColWidth="14.42578125" defaultRowHeight="15" customHeight="1" x14ac:dyDescent="0.25"/>
  <cols>
    <col min="1" max="1" width="6.42578125" customWidth="1"/>
    <col min="2" max="2" width="5.42578125" customWidth="1"/>
    <col min="3" max="3" width="12.42578125" customWidth="1"/>
    <col min="4" max="4" width="9" customWidth="1"/>
    <col min="5" max="5" width="10.140625" customWidth="1"/>
    <col min="6" max="7" width="22.5703125" bestFit="1" customWidth="1"/>
    <col min="8" max="8" width="16.140625" customWidth="1"/>
    <col min="9" max="9" width="12.28515625" customWidth="1"/>
    <col min="10" max="10" width="14" customWidth="1"/>
    <col min="11" max="11" width="11.42578125" customWidth="1"/>
    <col min="12" max="12" width="12.42578125" customWidth="1"/>
    <col min="13" max="16" width="11.42578125" customWidth="1"/>
    <col min="17" max="17" width="13.7109375" customWidth="1"/>
    <col min="18" max="18" width="6.42578125" customWidth="1"/>
    <col min="19" max="19" width="5.42578125" customWidth="1"/>
    <col min="20" max="20" width="19.42578125" customWidth="1"/>
    <col min="21" max="21" width="18.140625" customWidth="1"/>
    <col min="22" max="22" width="19.42578125" customWidth="1"/>
    <col min="23" max="23" width="14.7109375" customWidth="1"/>
    <col min="24" max="24" width="17.28515625" bestFit="1" customWidth="1"/>
    <col min="25" max="25" width="16.42578125" bestFit="1" customWidth="1"/>
    <col min="26" max="26" width="17.140625" customWidth="1"/>
    <col min="27" max="27" width="16.7109375" customWidth="1"/>
    <col min="28" max="28" width="17.85546875" customWidth="1"/>
    <col min="29" max="29" width="14.7109375" customWidth="1"/>
    <col min="30" max="30" width="16.140625" bestFit="1" customWidth="1"/>
    <col min="31" max="31" width="16.42578125" bestFit="1" customWidth="1"/>
    <col min="32" max="32" width="17.42578125" bestFit="1" customWidth="1"/>
    <col min="33" max="33" width="17.5703125" bestFit="1" customWidth="1"/>
    <col min="34" max="34" width="18" bestFit="1" customWidth="1"/>
    <col min="35" max="35" width="15.42578125" customWidth="1"/>
    <col min="36" max="36" width="15.28515625" customWidth="1"/>
    <col min="37" max="37" width="17" bestFit="1" customWidth="1"/>
    <col min="38" max="38" width="14.42578125" customWidth="1"/>
    <col min="39" max="39" width="20.42578125" customWidth="1"/>
    <col min="40" max="40" width="18.7109375" customWidth="1"/>
    <col min="41" max="47" width="14.42578125" customWidth="1"/>
  </cols>
  <sheetData>
    <row r="1" spans="1:47" ht="61.5" customHeight="1" x14ac:dyDescent="0.25">
      <c r="A1" s="487"/>
      <c r="B1" s="488"/>
      <c r="C1" s="2"/>
      <c r="D1" s="489" t="s">
        <v>2</v>
      </c>
      <c r="E1" s="490"/>
      <c r="F1" s="490"/>
      <c r="G1" s="491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4"/>
      <c r="AL1" s="479" t="s">
        <v>3</v>
      </c>
      <c r="AM1" s="480"/>
      <c r="AN1" s="480"/>
      <c r="AO1" s="469"/>
      <c r="AP1" s="5"/>
      <c r="AQ1" s="5"/>
      <c r="AR1" s="5"/>
      <c r="AS1" s="5"/>
      <c r="AT1" s="5"/>
      <c r="AU1" s="5"/>
    </row>
    <row r="2" spans="1:47" ht="45" x14ac:dyDescent="0.25">
      <c r="A2" s="302" t="s">
        <v>0</v>
      </c>
      <c r="B2" s="302" t="s">
        <v>4</v>
      </c>
      <c r="C2" s="303" t="s">
        <v>5</v>
      </c>
      <c r="D2" s="304" t="s">
        <v>6</v>
      </c>
      <c r="E2" s="304" t="s">
        <v>7</v>
      </c>
      <c r="F2" s="303" t="s">
        <v>8</v>
      </c>
      <c r="G2" s="305" t="s">
        <v>9</v>
      </c>
      <c r="H2" s="305" t="s">
        <v>10</v>
      </c>
      <c r="I2" s="302" t="s">
        <v>11</v>
      </c>
      <c r="J2" s="302" t="s">
        <v>12</v>
      </c>
      <c r="K2" s="302" t="s">
        <v>13</v>
      </c>
      <c r="L2" s="303" t="s">
        <v>14</v>
      </c>
      <c r="M2" s="303" t="s">
        <v>15</v>
      </c>
      <c r="N2" s="303" t="s">
        <v>16</v>
      </c>
      <c r="O2" s="303" t="s">
        <v>17</v>
      </c>
      <c r="P2" s="303" t="s">
        <v>18</v>
      </c>
      <c r="Q2" s="302" t="s">
        <v>19</v>
      </c>
      <c r="R2" s="302" t="s">
        <v>0</v>
      </c>
      <c r="S2" s="302" t="s">
        <v>4</v>
      </c>
      <c r="T2" s="481" t="s">
        <v>20</v>
      </c>
      <c r="U2" s="482"/>
      <c r="V2" s="482"/>
      <c r="W2" s="482"/>
      <c r="X2" s="482"/>
      <c r="Y2" s="483"/>
      <c r="Z2" s="481" t="s">
        <v>21</v>
      </c>
      <c r="AA2" s="482"/>
      <c r="AB2" s="482"/>
      <c r="AC2" s="482"/>
      <c r="AD2" s="482"/>
      <c r="AE2" s="483"/>
      <c r="AF2" s="484" t="s">
        <v>22</v>
      </c>
      <c r="AG2" s="485"/>
      <c r="AH2" s="485"/>
      <c r="AI2" s="485"/>
      <c r="AJ2" s="485"/>
      <c r="AK2" s="486"/>
      <c r="AL2" s="129" t="s">
        <v>23</v>
      </c>
      <c r="AM2" s="129" t="s">
        <v>24</v>
      </c>
      <c r="AN2" s="129" t="s">
        <v>25</v>
      </c>
      <c r="AO2" s="306" t="s">
        <v>26</v>
      </c>
      <c r="AP2" s="6"/>
      <c r="AQ2" s="6"/>
      <c r="AR2" s="6"/>
      <c r="AS2" s="6"/>
      <c r="AT2" s="6"/>
      <c r="AU2" s="6"/>
    </row>
    <row r="3" spans="1:47" x14ac:dyDescent="0.25">
      <c r="A3" s="302"/>
      <c r="B3" s="302"/>
      <c r="C3" s="303"/>
      <c r="D3" s="304"/>
      <c r="E3" s="304"/>
      <c r="F3" s="303"/>
      <c r="G3" s="305"/>
      <c r="H3" s="305"/>
      <c r="I3" s="302"/>
      <c r="J3" s="307">
        <v>289980</v>
      </c>
      <c r="K3" s="302"/>
      <c r="L3" s="303"/>
      <c r="M3" s="303"/>
      <c r="N3" s="303"/>
      <c r="O3" s="303"/>
      <c r="P3" s="303"/>
      <c r="Q3" s="302"/>
      <c r="R3" s="302"/>
      <c r="S3" s="302"/>
      <c r="T3" s="308" t="s">
        <v>27</v>
      </c>
      <c r="U3" s="309" t="s">
        <v>28</v>
      </c>
      <c r="V3" s="309" t="s">
        <v>29</v>
      </c>
      <c r="W3" s="309" t="s">
        <v>30</v>
      </c>
      <c r="X3" s="309" t="s">
        <v>31</v>
      </c>
      <c r="Y3" s="309" t="s">
        <v>32</v>
      </c>
      <c r="Z3" s="308" t="s">
        <v>27</v>
      </c>
      <c r="AA3" s="309" t="s">
        <v>28</v>
      </c>
      <c r="AB3" s="309" t="s">
        <v>29</v>
      </c>
      <c r="AC3" s="309" t="s">
        <v>30</v>
      </c>
      <c r="AD3" s="309" t="s">
        <v>31</v>
      </c>
      <c r="AE3" s="309" t="s">
        <v>32</v>
      </c>
      <c r="AF3" s="308" t="s">
        <v>27</v>
      </c>
      <c r="AG3" s="309" t="s">
        <v>28</v>
      </c>
      <c r="AH3" s="309" t="s">
        <v>29</v>
      </c>
      <c r="AI3" s="309" t="s">
        <v>30</v>
      </c>
      <c r="AJ3" s="309" t="s">
        <v>31</v>
      </c>
      <c r="AK3" s="310" t="s">
        <v>32</v>
      </c>
      <c r="AL3" s="129"/>
      <c r="AM3" s="129"/>
      <c r="AN3" s="129"/>
      <c r="AO3" s="306"/>
      <c r="AP3" s="6"/>
      <c r="AQ3" s="6"/>
      <c r="AR3" s="6"/>
      <c r="AS3" s="6"/>
      <c r="AT3" s="6"/>
      <c r="AU3" s="6"/>
    </row>
    <row r="4" spans="1:47" x14ac:dyDescent="0.25">
      <c r="A4" s="458" t="s">
        <v>33</v>
      </c>
      <c r="B4" s="311" t="s">
        <v>34</v>
      </c>
      <c r="C4" s="312">
        <v>601.06188964843705</v>
      </c>
      <c r="D4" s="313">
        <v>0</v>
      </c>
      <c r="E4" s="313">
        <v>0</v>
      </c>
      <c r="F4" s="312">
        <f t="shared" ref="F4:F104" si="0">SUM(G4)</f>
        <v>28653465756</v>
      </c>
      <c r="G4" s="314">
        <f>28653465756</f>
        <v>28653465756</v>
      </c>
      <c r="H4" s="313">
        <v>0</v>
      </c>
      <c r="I4" s="315">
        <v>395</v>
      </c>
      <c r="J4" s="307">
        <v>290612</v>
      </c>
      <c r="K4" s="307">
        <v>78</v>
      </c>
      <c r="L4" s="313">
        <v>0</v>
      </c>
      <c r="M4" s="313">
        <v>0</v>
      </c>
      <c r="N4" s="313">
        <v>0</v>
      </c>
      <c r="O4" s="313">
        <v>0</v>
      </c>
      <c r="P4" s="313">
        <v>0</v>
      </c>
      <c r="Q4" s="315">
        <v>873</v>
      </c>
      <c r="R4" s="458" t="s">
        <v>33</v>
      </c>
      <c r="S4" s="311" t="s">
        <v>34</v>
      </c>
      <c r="T4" s="314">
        <v>116348068</v>
      </c>
      <c r="U4" s="314">
        <f t="shared" ref="U4:U114" si="1">AA4+AG4</f>
        <v>44778068</v>
      </c>
      <c r="V4" s="314">
        <v>71570000</v>
      </c>
      <c r="W4" s="313">
        <v>0</v>
      </c>
      <c r="X4" s="313">
        <v>0</v>
      </c>
      <c r="Y4" s="313">
        <v>0</v>
      </c>
      <c r="Z4" s="314">
        <f t="shared" ref="Z4:Z192" si="2">AA4+AB4+AC4</f>
        <v>116348068</v>
      </c>
      <c r="AA4" s="314">
        <v>44778068</v>
      </c>
      <c r="AB4" s="312">
        <v>71570000</v>
      </c>
      <c r="AC4" s="313">
        <v>0</v>
      </c>
      <c r="AD4" s="313">
        <v>0</v>
      </c>
      <c r="AE4" s="313">
        <v>0</v>
      </c>
      <c r="AF4" s="313">
        <v>0</v>
      </c>
      <c r="AG4" s="313">
        <v>0</v>
      </c>
      <c r="AH4" s="313">
        <v>0</v>
      </c>
      <c r="AI4" s="313">
        <v>0</v>
      </c>
      <c r="AJ4" s="313">
        <v>0</v>
      </c>
      <c r="AK4" s="313">
        <v>0</v>
      </c>
      <c r="AL4" s="313">
        <v>0</v>
      </c>
      <c r="AM4" s="313">
        <v>0</v>
      </c>
      <c r="AN4" s="313">
        <v>0</v>
      </c>
      <c r="AO4" s="316">
        <v>0</v>
      </c>
      <c r="AP4" s="7"/>
      <c r="AQ4" s="7"/>
      <c r="AR4" s="7"/>
      <c r="AS4" s="7"/>
      <c r="AT4" s="7"/>
      <c r="AU4" s="7"/>
    </row>
    <row r="5" spans="1:47" x14ac:dyDescent="0.25">
      <c r="A5" s="459"/>
      <c r="B5" s="311" t="s">
        <v>35</v>
      </c>
      <c r="C5" s="312">
        <v>675.40057373046875</v>
      </c>
      <c r="D5" s="313">
        <v>0</v>
      </c>
      <c r="E5" s="313">
        <v>0</v>
      </c>
      <c r="F5" s="312">
        <f t="shared" si="0"/>
        <v>33004656745</v>
      </c>
      <c r="G5" s="314">
        <v>33004656745</v>
      </c>
      <c r="H5" s="313">
        <v>0</v>
      </c>
      <c r="I5" s="315">
        <v>395</v>
      </c>
      <c r="J5" s="307">
        <v>291029</v>
      </c>
      <c r="K5" s="307">
        <v>60</v>
      </c>
      <c r="L5" s="313">
        <v>0</v>
      </c>
      <c r="M5" s="313">
        <v>0</v>
      </c>
      <c r="N5" s="313">
        <v>0</v>
      </c>
      <c r="O5" s="313">
        <v>0</v>
      </c>
      <c r="P5" s="313">
        <v>0</v>
      </c>
      <c r="Q5" s="315">
        <v>1517</v>
      </c>
      <c r="R5" s="459"/>
      <c r="S5" s="311" t="s">
        <v>35</v>
      </c>
      <c r="T5" s="314">
        <v>6948238381</v>
      </c>
      <c r="U5" s="314">
        <f t="shared" si="1"/>
        <v>132576381</v>
      </c>
      <c r="V5" s="314">
        <v>47920000</v>
      </c>
      <c r="W5" s="314">
        <v>6767742000</v>
      </c>
      <c r="X5" s="313">
        <v>0</v>
      </c>
      <c r="Y5" s="313">
        <v>0</v>
      </c>
      <c r="Z5" s="314">
        <f t="shared" si="2"/>
        <v>6948238381</v>
      </c>
      <c r="AA5" s="314">
        <v>132576381</v>
      </c>
      <c r="AB5" s="312">
        <v>47920000</v>
      </c>
      <c r="AC5" s="312">
        <v>6767742000</v>
      </c>
      <c r="AD5" s="313">
        <v>0</v>
      </c>
      <c r="AE5" s="313">
        <v>0</v>
      </c>
      <c r="AF5" s="313">
        <v>0</v>
      </c>
      <c r="AG5" s="313">
        <v>0</v>
      </c>
      <c r="AH5" s="313">
        <v>0</v>
      </c>
      <c r="AI5" s="313">
        <v>0</v>
      </c>
      <c r="AJ5" s="313">
        <v>0</v>
      </c>
      <c r="AK5" s="313">
        <v>0</v>
      </c>
      <c r="AL5" s="313">
        <v>0</v>
      </c>
      <c r="AM5" s="313">
        <v>0</v>
      </c>
      <c r="AN5" s="313">
        <v>0</v>
      </c>
      <c r="AO5" s="316">
        <v>0</v>
      </c>
      <c r="AP5" s="7"/>
      <c r="AQ5" s="7"/>
      <c r="AR5" s="7"/>
      <c r="AS5" s="7"/>
      <c r="AT5" s="7"/>
      <c r="AU5" s="7"/>
    </row>
    <row r="6" spans="1:47" x14ac:dyDescent="0.25">
      <c r="A6" s="459"/>
      <c r="B6" s="311" t="s">
        <v>36</v>
      </c>
      <c r="C6" s="312">
        <v>865.08636474609375</v>
      </c>
      <c r="D6" s="313">
        <v>0</v>
      </c>
      <c r="E6" s="313">
        <v>0</v>
      </c>
      <c r="F6" s="312">
        <f t="shared" si="0"/>
        <v>41426908807</v>
      </c>
      <c r="G6" s="314">
        <v>41426908807</v>
      </c>
      <c r="H6" s="313">
        <v>0</v>
      </c>
      <c r="I6" s="315">
        <v>393</v>
      </c>
      <c r="J6" s="307">
        <v>291332</v>
      </c>
      <c r="K6" s="307">
        <v>108</v>
      </c>
      <c r="L6" s="313">
        <v>0</v>
      </c>
      <c r="M6" s="313">
        <v>0</v>
      </c>
      <c r="N6" s="313">
        <v>0</v>
      </c>
      <c r="O6" s="313">
        <v>0</v>
      </c>
      <c r="P6" s="313">
        <v>0</v>
      </c>
      <c r="Q6" s="315">
        <v>2939</v>
      </c>
      <c r="R6" s="459"/>
      <c r="S6" s="311" t="s">
        <v>36</v>
      </c>
      <c r="T6" s="314">
        <v>133800655</v>
      </c>
      <c r="U6" s="314">
        <f t="shared" si="1"/>
        <v>30070655</v>
      </c>
      <c r="V6" s="314">
        <v>103730000</v>
      </c>
      <c r="W6" s="313">
        <v>0</v>
      </c>
      <c r="X6" s="313">
        <v>0</v>
      </c>
      <c r="Y6" s="313">
        <v>0</v>
      </c>
      <c r="Z6" s="314">
        <f t="shared" si="2"/>
        <v>133800655</v>
      </c>
      <c r="AA6" s="314">
        <v>30070655</v>
      </c>
      <c r="AB6" s="312">
        <v>103730000</v>
      </c>
      <c r="AC6" s="313">
        <v>0</v>
      </c>
      <c r="AD6" s="313">
        <v>0</v>
      </c>
      <c r="AE6" s="313">
        <v>0</v>
      </c>
      <c r="AF6" s="313">
        <v>0</v>
      </c>
      <c r="AG6" s="313">
        <v>0</v>
      </c>
      <c r="AH6" s="313">
        <v>0</v>
      </c>
      <c r="AI6" s="313">
        <v>0</v>
      </c>
      <c r="AJ6" s="313">
        <v>0</v>
      </c>
      <c r="AK6" s="313">
        <v>0</v>
      </c>
      <c r="AL6" s="313">
        <v>0</v>
      </c>
      <c r="AM6" s="313">
        <v>0</v>
      </c>
      <c r="AN6" s="313">
        <v>0</v>
      </c>
      <c r="AO6" s="316">
        <v>0</v>
      </c>
      <c r="AP6" s="7"/>
      <c r="AQ6" s="7"/>
      <c r="AR6" s="7"/>
      <c r="AS6" s="7"/>
      <c r="AT6" s="7"/>
      <c r="AU6" s="7"/>
    </row>
    <row r="7" spans="1:47" x14ac:dyDescent="0.25">
      <c r="A7" s="459"/>
      <c r="B7" s="311" t="s">
        <v>37</v>
      </c>
      <c r="C7" s="312">
        <v>777.78533935546875</v>
      </c>
      <c r="D7" s="313">
        <v>0</v>
      </c>
      <c r="E7" s="313">
        <v>0</v>
      </c>
      <c r="F7" s="312">
        <f t="shared" si="0"/>
        <v>38752588634</v>
      </c>
      <c r="G7" s="314">
        <v>38752588634</v>
      </c>
      <c r="H7" s="313">
        <v>0</v>
      </c>
      <c r="I7" s="315">
        <v>393</v>
      </c>
      <c r="J7" s="307">
        <v>291699</v>
      </c>
      <c r="K7" s="307">
        <v>86</v>
      </c>
      <c r="L7" s="313">
        <v>0</v>
      </c>
      <c r="M7" s="313">
        <v>0</v>
      </c>
      <c r="N7" s="313">
        <v>0</v>
      </c>
      <c r="O7" s="313">
        <v>0</v>
      </c>
      <c r="P7" s="313">
        <v>0</v>
      </c>
      <c r="Q7" s="315">
        <v>3645</v>
      </c>
      <c r="R7" s="459"/>
      <c r="S7" s="311" t="s">
        <v>37</v>
      </c>
      <c r="T7" s="314">
        <v>1478233399</v>
      </c>
      <c r="U7" s="314">
        <f t="shared" si="1"/>
        <v>517883399</v>
      </c>
      <c r="V7" s="314">
        <v>960350000</v>
      </c>
      <c r="W7" s="313">
        <v>0</v>
      </c>
      <c r="X7" s="313">
        <v>0</v>
      </c>
      <c r="Y7" s="313">
        <v>0</v>
      </c>
      <c r="Z7" s="314">
        <f t="shared" si="2"/>
        <v>1478233399</v>
      </c>
      <c r="AA7" s="314">
        <v>517883399</v>
      </c>
      <c r="AB7" s="312">
        <v>960350000</v>
      </c>
      <c r="AC7" s="313">
        <v>0</v>
      </c>
      <c r="AD7" s="313">
        <v>0</v>
      </c>
      <c r="AE7" s="313">
        <v>0</v>
      </c>
      <c r="AF7" s="313">
        <v>0</v>
      </c>
      <c r="AG7" s="313">
        <v>0</v>
      </c>
      <c r="AH7" s="313">
        <v>0</v>
      </c>
      <c r="AI7" s="313">
        <v>0</v>
      </c>
      <c r="AJ7" s="313">
        <v>0</v>
      </c>
      <c r="AK7" s="313">
        <v>0</v>
      </c>
      <c r="AL7" s="313">
        <v>0</v>
      </c>
      <c r="AM7" s="313">
        <v>0</v>
      </c>
      <c r="AN7" s="313">
        <v>0</v>
      </c>
      <c r="AO7" s="316">
        <v>0</v>
      </c>
      <c r="AP7" s="7"/>
      <c r="AQ7" s="7"/>
      <c r="AR7" s="7"/>
      <c r="AS7" s="7"/>
      <c r="AT7" s="7"/>
      <c r="AU7" s="7"/>
    </row>
    <row r="8" spans="1:47" x14ac:dyDescent="0.25">
      <c r="A8" s="459"/>
      <c r="B8" s="311" t="s">
        <v>38</v>
      </c>
      <c r="C8" s="312">
        <v>815.04144287109375</v>
      </c>
      <c r="D8" s="313">
        <v>0</v>
      </c>
      <c r="E8" s="313">
        <v>0</v>
      </c>
      <c r="F8" s="312">
        <f t="shared" si="0"/>
        <v>41163644264</v>
      </c>
      <c r="G8" s="314">
        <v>41163644264</v>
      </c>
      <c r="H8" s="313">
        <v>0</v>
      </c>
      <c r="I8" s="315">
        <v>392</v>
      </c>
      <c r="J8" s="307">
        <v>292189</v>
      </c>
      <c r="K8" s="307">
        <v>105</v>
      </c>
      <c r="L8" s="313">
        <v>0</v>
      </c>
      <c r="M8" s="313">
        <v>0</v>
      </c>
      <c r="N8" s="313">
        <v>0</v>
      </c>
      <c r="O8" s="313">
        <v>0</v>
      </c>
      <c r="P8" s="313">
        <v>0</v>
      </c>
      <c r="Q8" s="315">
        <v>4278</v>
      </c>
      <c r="R8" s="459"/>
      <c r="S8" s="311" t="s">
        <v>38</v>
      </c>
      <c r="T8" s="314">
        <v>315682112</v>
      </c>
      <c r="U8" s="314">
        <f t="shared" si="1"/>
        <v>86407562</v>
      </c>
      <c r="V8" s="314">
        <v>229274550</v>
      </c>
      <c r="W8" s="313">
        <v>0</v>
      </c>
      <c r="X8" s="313">
        <v>0</v>
      </c>
      <c r="Y8" s="313">
        <v>0</v>
      </c>
      <c r="Z8" s="314">
        <f t="shared" si="2"/>
        <v>315682112</v>
      </c>
      <c r="AA8" s="314">
        <v>86407562</v>
      </c>
      <c r="AB8" s="312">
        <v>229274550</v>
      </c>
      <c r="AC8" s="313">
        <v>0</v>
      </c>
      <c r="AD8" s="313">
        <v>0</v>
      </c>
      <c r="AE8" s="313">
        <v>0</v>
      </c>
      <c r="AF8" s="313">
        <v>0</v>
      </c>
      <c r="AG8" s="313">
        <v>0</v>
      </c>
      <c r="AH8" s="313">
        <v>0</v>
      </c>
      <c r="AI8" s="313">
        <v>0</v>
      </c>
      <c r="AJ8" s="313">
        <v>0</v>
      </c>
      <c r="AK8" s="313">
        <v>0</v>
      </c>
      <c r="AL8" s="313">
        <v>0</v>
      </c>
      <c r="AM8" s="313">
        <v>0</v>
      </c>
      <c r="AN8" s="313">
        <v>0</v>
      </c>
      <c r="AO8" s="316">
        <v>0</v>
      </c>
      <c r="AP8" s="7"/>
      <c r="AQ8" s="7"/>
      <c r="AR8" s="7"/>
      <c r="AS8" s="7"/>
      <c r="AT8" s="7"/>
      <c r="AU8" s="7"/>
    </row>
    <row r="9" spans="1:47" x14ac:dyDescent="0.25">
      <c r="A9" s="459"/>
      <c r="B9" s="311" t="s">
        <v>39</v>
      </c>
      <c r="C9" s="312">
        <v>692.57244873046875</v>
      </c>
      <c r="D9" s="313">
        <v>0</v>
      </c>
      <c r="E9" s="313">
        <v>0</v>
      </c>
      <c r="F9" s="312">
        <f t="shared" si="0"/>
        <v>43736561467</v>
      </c>
      <c r="G9" s="314">
        <v>43736561467</v>
      </c>
      <c r="H9" s="313">
        <v>0</v>
      </c>
      <c r="I9" s="315">
        <v>391</v>
      </c>
      <c r="J9" s="307">
        <v>292653</v>
      </c>
      <c r="K9" s="307">
        <v>97</v>
      </c>
      <c r="L9" s="313">
        <v>0</v>
      </c>
      <c r="M9" s="313">
        <v>0</v>
      </c>
      <c r="N9" s="313">
        <v>0</v>
      </c>
      <c r="O9" s="313">
        <v>0</v>
      </c>
      <c r="P9" s="313">
        <v>0</v>
      </c>
      <c r="Q9" s="315">
        <v>4965</v>
      </c>
      <c r="R9" s="459"/>
      <c r="S9" s="311" t="s">
        <v>39</v>
      </c>
      <c r="T9" s="314">
        <v>747818700</v>
      </c>
      <c r="U9" s="314">
        <f t="shared" si="1"/>
        <v>710458700</v>
      </c>
      <c r="V9" s="314">
        <v>37360000</v>
      </c>
      <c r="W9" s="313">
        <v>0</v>
      </c>
      <c r="X9" s="313">
        <v>0</v>
      </c>
      <c r="Y9" s="313">
        <v>0</v>
      </c>
      <c r="Z9" s="314">
        <f t="shared" si="2"/>
        <v>747818700</v>
      </c>
      <c r="AA9" s="314">
        <v>710458700</v>
      </c>
      <c r="AB9" s="312">
        <v>37360000</v>
      </c>
      <c r="AC9" s="313">
        <v>0</v>
      </c>
      <c r="AD9" s="313">
        <v>0</v>
      </c>
      <c r="AE9" s="313">
        <v>0</v>
      </c>
      <c r="AF9" s="313">
        <v>0</v>
      </c>
      <c r="AG9" s="313">
        <v>0</v>
      </c>
      <c r="AH9" s="313">
        <v>0</v>
      </c>
      <c r="AI9" s="313">
        <v>0</v>
      </c>
      <c r="AJ9" s="313">
        <v>0</v>
      </c>
      <c r="AK9" s="313">
        <v>0</v>
      </c>
      <c r="AL9" s="313">
        <v>0</v>
      </c>
      <c r="AM9" s="313">
        <v>0</v>
      </c>
      <c r="AN9" s="313">
        <v>0</v>
      </c>
      <c r="AO9" s="316">
        <v>0</v>
      </c>
      <c r="AP9" s="7"/>
      <c r="AQ9" s="7"/>
      <c r="AR9" s="7"/>
      <c r="AS9" s="7"/>
      <c r="AT9" s="7"/>
      <c r="AU9" s="7"/>
    </row>
    <row r="10" spans="1:47" x14ac:dyDescent="0.25">
      <c r="A10" s="459"/>
      <c r="B10" s="311" t="s">
        <v>40</v>
      </c>
      <c r="C10" s="312">
        <v>680.339111328125</v>
      </c>
      <c r="D10" s="313">
        <v>0</v>
      </c>
      <c r="E10" s="313">
        <v>0</v>
      </c>
      <c r="F10" s="312">
        <f t="shared" si="0"/>
        <v>44536348840</v>
      </c>
      <c r="G10" s="314">
        <v>44536348840</v>
      </c>
      <c r="H10" s="313">
        <v>0</v>
      </c>
      <c r="I10" s="315">
        <v>391</v>
      </c>
      <c r="J10" s="307">
        <v>292781</v>
      </c>
      <c r="K10" s="307">
        <v>63</v>
      </c>
      <c r="L10" s="313">
        <v>0</v>
      </c>
      <c r="M10" s="313">
        <v>0</v>
      </c>
      <c r="N10" s="313">
        <v>0</v>
      </c>
      <c r="O10" s="313">
        <v>0</v>
      </c>
      <c r="P10" s="313">
        <v>0</v>
      </c>
      <c r="Q10" s="315">
        <v>5387</v>
      </c>
      <c r="R10" s="459"/>
      <c r="S10" s="311" t="s">
        <v>40</v>
      </c>
      <c r="T10" s="314">
        <v>872373038</v>
      </c>
      <c r="U10" s="314">
        <f t="shared" si="1"/>
        <v>204663038</v>
      </c>
      <c r="V10" s="314">
        <v>667710000</v>
      </c>
      <c r="W10" s="313">
        <v>0</v>
      </c>
      <c r="X10" s="313">
        <v>0</v>
      </c>
      <c r="Y10" s="313">
        <v>0</v>
      </c>
      <c r="Z10" s="314">
        <f t="shared" si="2"/>
        <v>872373038</v>
      </c>
      <c r="AA10" s="314">
        <v>204663038</v>
      </c>
      <c r="AB10" s="312">
        <v>667710000</v>
      </c>
      <c r="AC10" s="313">
        <v>0</v>
      </c>
      <c r="AD10" s="313">
        <v>0</v>
      </c>
      <c r="AE10" s="313">
        <v>0</v>
      </c>
      <c r="AF10" s="313">
        <v>0</v>
      </c>
      <c r="AG10" s="313">
        <v>0</v>
      </c>
      <c r="AH10" s="313">
        <v>0</v>
      </c>
      <c r="AI10" s="313">
        <v>0</v>
      </c>
      <c r="AJ10" s="313">
        <v>0</v>
      </c>
      <c r="AK10" s="313">
        <v>0</v>
      </c>
      <c r="AL10" s="313">
        <v>0</v>
      </c>
      <c r="AM10" s="313">
        <v>0</v>
      </c>
      <c r="AN10" s="313">
        <v>0</v>
      </c>
      <c r="AO10" s="316">
        <v>0</v>
      </c>
      <c r="AP10" s="7"/>
      <c r="AQ10" s="7"/>
      <c r="AR10" s="7"/>
      <c r="AS10" s="7"/>
      <c r="AT10" s="7"/>
      <c r="AU10" s="7"/>
    </row>
    <row r="11" spans="1:47" x14ac:dyDescent="0.25">
      <c r="A11" s="459"/>
      <c r="B11" s="311" t="s">
        <v>41</v>
      </c>
      <c r="C11" s="312">
        <v>770.3333740234375</v>
      </c>
      <c r="D11" s="313">
        <v>0</v>
      </c>
      <c r="E11" s="313">
        <v>0</v>
      </c>
      <c r="F11" s="312">
        <f t="shared" si="0"/>
        <v>48518327331</v>
      </c>
      <c r="G11" s="314">
        <v>48518327331</v>
      </c>
      <c r="H11" s="313">
        <v>0</v>
      </c>
      <c r="I11" s="315">
        <v>391</v>
      </c>
      <c r="J11" s="307">
        <v>293153</v>
      </c>
      <c r="K11" s="307">
        <v>85</v>
      </c>
      <c r="L11" s="313">
        <v>0</v>
      </c>
      <c r="M11" s="313">
        <v>0</v>
      </c>
      <c r="N11" s="313">
        <v>0</v>
      </c>
      <c r="O11" s="313">
        <v>0</v>
      </c>
      <c r="P11" s="313">
        <v>0</v>
      </c>
      <c r="Q11" s="315">
        <v>6026</v>
      </c>
      <c r="R11" s="459"/>
      <c r="S11" s="311" t="s">
        <v>41</v>
      </c>
      <c r="T11" s="314">
        <v>173570575</v>
      </c>
      <c r="U11" s="314">
        <f t="shared" si="1"/>
        <v>67120575</v>
      </c>
      <c r="V11" s="314">
        <v>106450000</v>
      </c>
      <c r="W11" s="313">
        <v>0</v>
      </c>
      <c r="X11" s="313">
        <v>0</v>
      </c>
      <c r="Y11" s="313">
        <v>0</v>
      </c>
      <c r="Z11" s="314">
        <f t="shared" si="2"/>
        <v>173570575</v>
      </c>
      <c r="AA11" s="314">
        <v>67120575</v>
      </c>
      <c r="AB11" s="312">
        <v>106450000</v>
      </c>
      <c r="AC11" s="313">
        <v>0</v>
      </c>
      <c r="AD11" s="313">
        <v>0</v>
      </c>
      <c r="AE11" s="313">
        <v>0</v>
      </c>
      <c r="AF11" s="313">
        <v>0</v>
      </c>
      <c r="AG11" s="313">
        <v>0</v>
      </c>
      <c r="AH11" s="313">
        <v>0</v>
      </c>
      <c r="AI11" s="313">
        <v>0</v>
      </c>
      <c r="AJ11" s="313">
        <v>0</v>
      </c>
      <c r="AK11" s="313">
        <v>0</v>
      </c>
      <c r="AL11" s="313">
        <v>0</v>
      </c>
      <c r="AM11" s="313">
        <v>0</v>
      </c>
      <c r="AN11" s="313">
        <v>0</v>
      </c>
      <c r="AO11" s="316">
        <v>0</v>
      </c>
      <c r="AP11" s="7"/>
      <c r="AQ11" s="7"/>
      <c r="AR11" s="7"/>
      <c r="AS11" s="7"/>
      <c r="AT11" s="7"/>
      <c r="AU11" s="7"/>
    </row>
    <row r="12" spans="1:47" x14ac:dyDescent="0.25">
      <c r="A12" s="459"/>
      <c r="B12" s="311" t="s">
        <v>42</v>
      </c>
      <c r="C12" s="312">
        <v>836.79669189453125</v>
      </c>
      <c r="D12" s="313">
        <v>0</v>
      </c>
      <c r="E12" s="313">
        <v>0</v>
      </c>
      <c r="F12" s="312">
        <f t="shared" si="0"/>
        <v>49764017603</v>
      </c>
      <c r="G12" s="314">
        <v>49764017603</v>
      </c>
      <c r="H12" s="313">
        <v>0</v>
      </c>
      <c r="I12" s="315">
        <v>391</v>
      </c>
      <c r="J12" s="307">
        <v>293367</v>
      </c>
      <c r="K12" s="307">
        <v>78</v>
      </c>
      <c r="L12" s="313">
        <v>0</v>
      </c>
      <c r="M12" s="313">
        <v>0</v>
      </c>
      <c r="N12" s="313">
        <v>0</v>
      </c>
      <c r="O12" s="313">
        <v>0</v>
      </c>
      <c r="P12" s="313">
        <v>0</v>
      </c>
      <c r="Q12" s="315">
        <v>6666</v>
      </c>
      <c r="R12" s="459"/>
      <c r="S12" s="311" t="s">
        <v>42</v>
      </c>
      <c r="T12" s="314">
        <v>192877067</v>
      </c>
      <c r="U12" s="314">
        <f t="shared" si="1"/>
        <v>78846867</v>
      </c>
      <c r="V12" s="314">
        <v>114030200</v>
      </c>
      <c r="W12" s="313">
        <v>0</v>
      </c>
      <c r="X12" s="313">
        <v>0</v>
      </c>
      <c r="Y12" s="313">
        <v>0</v>
      </c>
      <c r="Z12" s="314">
        <f t="shared" si="2"/>
        <v>192877067</v>
      </c>
      <c r="AA12" s="314">
        <v>78846867</v>
      </c>
      <c r="AB12" s="312">
        <v>114030200</v>
      </c>
      <c r="AC12" s="313">
        <v>0</v>
      </c>
      <c r="AD12" s="313">
        <v>0</v>
      </c>
      <c r="AE12" s="313">
        <v>0</v>
      </c>
      <c r="AF12" s="313">
        <v>0</v>
      </c>
      <c r="AG12" s="313">
        <v>0</v>
      </c>
      <c r="AH12" s="313">
        <v>0</v>
      </c>
      <c r="AI12" s="313">
        <v>0</v>
      </c>
      <c r="AJ12" s="313">
        <v>0</v>
      </c>
      <c r="AK12" s="313">
        <v>0</v>
      </c>
      <c r="AL12" s="313">
        <v>0</v>
      </c>
      <c r="AM12" s="313">
        <v>0</v>
      </c>
      <c r="AN12" s="313">
        <v>0</v>
      </c>
      <c r="AO12" s="316">
        <v>0</v>
      </c>
      <c r="AP12" s="7"/>
      <c r="AQ12" s="7"/>
      <c r="AR12" s="7"/>
      <c r="AS12" s="7"/>
      <c r="AT12" s="7"/>
      <c r="AU12" s="7"/>
    </row>
    <row r="13" spans="1:47" x14ac:dyDescent="0.25">
      <c r="A13" s="459"/>
      <c r="B13" s="311" t="s">
        <v>43</v>
      </c>
      <c r="C13" s="312">
        <v>852.4427490234375</v>
      </c>
      <c r="D13" s="313">
        <v>0</v>
      </c>
      <c r="E13" s="313">
        <v>0</v>
      </c>
      <c r="F13" s="312">
        <f t="shared" si="0"/>
        <v>49588013667</v>
      </c>
      <c r="G13" s="314">
        <v>49588013667</v>
      </c>
      <c r="H13" s="313">
        <v>0</v>
      </c>
      <c r="I13" s="315">
        <v>391</v>
      </c>
      <c r="J13" s="307">
        <v>293772</v>
      </c>
      <c r="K13" s="307">
        <v>83</v>
      </c>
      <c r="L13" s="313">
        <v>0</v>
      </c>
      <c r="M13" s="313">
        <v>0</v>
      </c>
      <c r="N13" s="313">
        <v>0</v>
      </c>
      <c r="O13" s="313">
        <v>0</v>
      </c>
      <c r="P13" s="313">
        <v>0</v>
      </c>
      <c r="Q13" s="315">
        <v>7316</v>
      </c>
      <c r="R13" s="459"/>
      <c r="S13" s="311" t="s">
        <v>43</v>
      </c>
      <c r="T13" s="314">
        <v>113689124</v>
      </c>
      <c r="U13" s="314">
        <f t="shared" si="1"/>
        <v>55852224</v>
      </c>
      <c r="V13" s="314">
        <v>57836900</v>
      </c>
      <c r="W13" s="313">
        <v>0</v>
      </c>
      <c r="X13" s="313">
        <v>0</v>
      </c>
      <c r="Y13" s="313">
        <v>0</v>
      </c>
      <c r="Z13" s="314">
        <f t="shared" si="2"/>
        <v>113689124</v>
      </c>
      <c r="AA13" s="314">
        <v>55852224</v>
      </c>
      <c r="AB13" s="312">
        <v>57836900</v>
      </c>
      <c r="AC13" s="313">
        <v>0</v>
      </c>
      <c r="AD13" s="313">
        <v>0</v>
      </c>
      <c r="AE13" s="313">
        <v>0</v>
      </c>
      <c r="AF13" s="313">
        <v>0</v>
      </c>
      <c r="AG13" s="313">
        <v>0</v>
      </c>
      <c r="AH13" s="313">
        <v>0</v>
      </c>
      <c r="AI13" s="313">
        <v>0</v>
      </c>
      <c r="AJ13" s="313">
        <v>0</v>
      </c>
      <c r="AK13" s="313">
        <v>0</v>
      </c>
      <c r="AL13" s="313">
        <v>0</v>
      </c>
      <c r="AM13" s="313">
        <v>0</v>
      </c>
      <c r="AN13" s="313">
        <v>0</v>
      </c>
      <c r="AO13" s="316">
        <v>0</v>
      </c>
      <c r="AP13" s="7"/>
      <c r="AQ13" s="7"/>
      <c r="AR13" s="7"/>
      <c r="AS13" s="7"/>
      <c r="AT13" s="7"/>
      <c r="AU13" s="7"/>
    </row>
    <row r="14" spans="1:47" x14ac:dyDescent="0.25">
      <c r="A14" s="459"/>
      <c r="B14" s="311" t="s">
        <v>44</v>
      </c>
      <c r="C14" s="312">
        <v>970.58843994140625</v>
      </c>
      <c r="D14" s="313">
        <v>0</v>
      </c>
      <c r="E14" s="313">
        <v>0</v>
      </c>
      <c r="F14" s="312">
        <f t="shared" si="0"/>
        <v>55154516781</v>
      </c>
      <c r="G14" s="314">
        <v>55154516781</v>
      </c>
      <c r="H14" s="313">
        <v>0</v>
      </c>
      <c r="I14" s="315">
        <v>392</v>
      </c>
      <c r="J14" s="307">
        <v>294345</v>
      </c>
      <c r="K14" s="307">
        <v>95</v>
      </c>
      <c r="L14" s="313">
        <v>0</v>
      </c>
      <c r="M14" s="313">
        <v>0</v>
      </c>
      <c r="N14" s="313">
        <v>0</v>
      </c>
      <c r="O14" s="313">
        <v>0</v>
      </c>
      <c r="P14" s="313">
        <v>0</v>
      </c>
      <c r="Q14" s="315">
        <v>8123</v>
      </c>
      <c r="R14" s="459"/>
      <c r="S14" s="311" t="s">
        <v>44</v>
      </c>
      <c r="T14" s="314">
        <v>539624543</v>
      </c>
      <c r="U14" s="314">
        <f t="shared" si="1"/>
        <v>405349543</v>
      </c>
      <c r="V14" s="314">
        <v>134275000</v>
      </c>
      <c r="W14" s="313">
        <v>0</v>
      </c>
      <c r="X14" s="313">
        <v>0</v>
      </c>
      <c r="Y14" s="313">
        <v>0</v>
      </c>
      <c r="Z14" s="314">
        <f t="shared" si="2"/>
        <v>539624543</v>
      </c>
      <c r="AA14" s="314">
        <v>405349543</v>
      </c>
      <c r="AB14" s="312">
        <v>134275000</v>
      </c>
      <c r="AC14" s="313">
        <v>0</v>
      </c>
      <c r="AD14" s="313">
        <v>0</v>
      </c>
      <c r="AE14" s="313">
        <v>0</v>
      </c>
      <c r="AF14" s="313">
        <v>0</v>
      </c>
      <c r="AG14" s="313">
        <v>0</v>
      </c>
      <c r="AH14" s="313">
        <v>0</v>
      </c>
      <c r="AI14" s="313">
        <v>0</v>
      </c>
      <c r="AJ14" s="313">
        <v>0</v>
      </c>
      <c r="AK14" s="313">
        <v>0</v>
      </c>
      <c r="AL14" s="313">
        <v>0</v>
      </c>
      <c r="AM14" s="313">
        <v>0</v>
      </c>
      <c r="AN14" s="313">
        <v>0</v>
      </c>
      <c r="AO14" s="316">
        <v>0</v>
      </c>
      <c r="AP14" s="7"/>
      <c r="AQ14" s="7"/>
      <c r="AR14" s="7"/>
      <c r="AS14" s="7"/>
      <c r="AT14" s="7"/>
      <c r="AU14" s="7"/>
    </row>
    <row r="15" spans="1:47" x14ac:dyDescent="0.25">
      <c r="A15" s="460"/>
      <c r="B15" s="311" t="s">
        <v>45</v>
      </c>
      <c r="C15" s="312">
        <v>1019.1952514648438</v>
      </c>
      <c r="D15" s="313">
        <v>0</v>
      </c>
      <c r="E15" s="313">
        <v>0</v>
      </c>
      <c r="F15" s="312">
        <f t="shared" si="0"/>
        <v>55700950598</v>
      </c>
      <c r="G15" s="314">
        <v>55700950598</v>
      </c>
      <c r="H15" s="313">
        <v>0</v>
      </c>
      <c r="I15" s="315">
        <v>392</v>
      </c>
      <c r="J15" s="307">
        <v>294857</v>
      </c>
      <c r="K15" s="307">
        <v>108</v>
      </c>
      <c r="L15" s="313">
        <v>0</v>
      </c>
      <c r="M15" s="313">
        <v>0</v>
      </c>
      <c r="N15" s="313">
        <v>0</v>
      </c>
      <c r="O15" s="313">
        <v>0</v>
      </c>
      <c r="P15" s="313">
        <v>0</v>
      </c>
      <c r="Q15" s="315">
        <v>8831</v>
      </c>
      <c r="R15" s="460"/>
      <c r="S15" s="311" t="s">
        <v>45</v>
      </c>
      <c r="T15" s="314">
        <v>346445260</v>
      </c>
      <c r="U15" s="314">
        <f t="shared" si="1"/>
        <v>213275260</v>
      </c>
      <c r="V15" s="314">
        <v>133170000</v>
      </c>
      <c r="W15" s="313">
        <v>0</v>
      </c>
      <c r="X15" s="313">
        <v>0</v>
      </c>
      <c r="Y15" s="313">
        <v>0</v>
      </c>
      <c r="Z15" s="314">
        <f t="shared" si="2"/>
        <v>346445260</v>
      </c>
      <c r="AA15" s="314">
        <v>213275260</v>
      </c>
      <c r="AB15" s="312">
        <v>133170000</v>
      </c>
      <c r="AC15" s="313">
        <v>0</v>
      </c>
      <c r="AD15" s="313">
        <v>0</v>
      </c>
      <c r="AE15" s="313">
        <v>0</v>
      </c>
      <c r="AF15" s="313">
        <v>0</v>
      </c>
      <c r="AG15" s="313">
        <v>0</v>
      </c>
      <c r="AH15" s="313">
        <v>0</v>
      </c>
      <c r="AI15" s="313">
        <v>0</v>
      </c>
      <c r="AJ15" s="313">
        <v>0</v>
      </c>
      <c r="AK15" s="313">
        <v>0</v>
      </c>
      <c r="AL15" s="313">
        <v>0</v>
      </c>
      <c r="AM15" s="313">
        <v>0</v>
      </c>
      <c r="AN15" s="313">
        <v>0</v>
      </c>
      <c r="AO15" s="316">
        <v>0</v>
      </c>
      <c r="AP15" s="7"/>
      <c r="AQ15" s="7"/>
      <c r="AR15" s="7"/>
      <c r="AS15" s="7"/>
      <c r="AT15" s="7"/>
      <c r="AU15" s="7"/>
    </row>
    <row r="16" spans="1:47" x14ac:dyDescent="0.25">
      <c r="A16" s="458" t="s">
        <v>46</v>
      </c>
      <c r="B16" s="311" t="s">
        <v>34</v>
      </c>
      <c r="C16" s="312">
        <v>1006.687744140625</v>
      </c>
      <c r="D16" s="313">
        <v>0</v>
      </c>
      <c r="E16" s="313">
        <v>0</v>
      </c>
      <c r="F16" s="312">
        <f t="shared" si="0"/>
        <v>64965609595</v>
      </c>
      <c r="G16" s="314">
        <v>64965609595</v>
      </c>
      <c r="H16" s="313">
        <v>0</v>
      </c>
      <c r="I16" s="315">
        <v>391</v>
      </c>
      <c r="J16" s="307">
        <v>295647</v>
      </c>
      <c r="K16" s="307">
        <v>117</v>
      </c>
      <c r="L16" s="313">
        <v>0</v>
      </c>
      <c r="M16" s="313">
        <v>0</v>
      </c>
      <c r="N16" s="313">
        <v>0</v>
      </c>
      <c r="O16" s="313">
        <v>0</v>
      </c>
      <c r="P16" s="313">
        <v>0</v>
      </c>
      <c r="Q16" s="315">
        <v>9813</v>
      </c>
      <c r="R16" s="458" t="s">
        <v>46</v>
      </c>
      <c r="S16" s="311" t="s">
        <v>34</v>
      </c>
      <c r="T16" s="314">
        <v>396666397</v>
      </c>
      <c r="U16" s="314">
        <f t="shared" si="1"/>
        <v>290216897</v>
      </c>
      <c r="V16" s="314">
        <v>106449500</v>
      </c>
      <c r="W16" s="313">
        <v>0</v>
      </c>
      <c r="X16" s="313">
        <v>0</v>
      </c>
      <c r="Y16" s="313">
        <v>0</v>
      </c>
      <c r="Z16" s="314">
        <f t="shared" si="2"/>
        <v>396666397</v>
      </c>
      <c r="AA16" s="314">
        <v>290216897</v>
      </c>
      <c r="AB16" s="312">
        <v>106449500</v>
      </c>
      <c r="AC16" s="313">
        <v>0</v>
      </c>
      <c r="AD16" s="313">
        <v>0</v>
      </c>
      <c r="AE16" s="313">
        <v>0</v>
      </c>
      <c r="AF16" s="313">
        <v>0</v>
      </c>
      <c r="AG16" s="313">
        <v>0</v>
      </c>
      <c r="AH16" s="313">
        <v>0</v>
      </c>
      <c r="AI16" s="313">
        <v>0</v>
      </c>
      <c r="AJ16" s="313">
        <v>0</v>
      </c>
      <c r="AK16" s="313">
        <v>0</v>
      </c>
      <c r="AL16" s="313">
        <v>0</v>
      </c>
      <c r="AM16" s="313">
        <v>0</v>
      </c>
      <c r="AN16" s="313">
        <v>0</v>
      </c>
      <c r="AO16" s="316">
        <v>0</v>
      </c>
      <c r="AP16" s="7"/>
      <c r="AQ16" s="7"/>
      <c r="AR16" s="7"/>
      <c r="AS16" s="7"/>
      <c r="AT16" s="7"/>
      <c r="AU16" s="7"/>
    </row>
    <row r="17" spans="1:47" x14ac:dyDescent="0.25">
      <c r="A17" s="459"/>
      <c r="B17" s="311" t="s">
        <v>35</v>
      </c>
      <c r="C17" s="312">
        <v>1103.367431640625</v>
      </c>
      <c r="D17" s="313">
        <v>0</v>
      </c>
      <c r="E17" s="313">
        <v>0</v>
      </c>
      <c r="F17" s="312">
        <f t="shared" si="0"/>
        <v>80609458691</v>
      </c>
      <c r="G17" s="314">
        <v>80609458691</v>
      </c>
      <c r="H17" s="313">
        <v>0</v>
      </c>
      <c r="I17" s="315">
        <v>391</v>
      </c>
      <c r="J17" s="307">
        <v>296757</v>
      </c>
      <c r="K17" s="307">
        <v>102</v>
      </c>
      <c r="L17" s="313">
        <v>0</v>
      </c>
      <c r="M17" s="313">
        <v>0</v>
      </c>
      <c r="N17" s="313">
        <v>0</v>
      </c>
      <c r="O17" s="313">
        <v>0</v>
      </c>
      <c r="P17" s="313">
        <v>0</v>
      </c>
      <c r="Q17" s="315">
        <v>11062</v>
      </c>
      <c r="R17" s="459"/>
      <c r="S17" s="311" t="s">
        <v>35</v>
      </c>
      <c r="T17" s="314">
        <v>2908630983</v>
      </c>
      <c r="U17" s="314">
        <f t="shared" si="1"/>
        <v>2868960983</v>
      </c>
      <c r="V17" s="314">
        <v>39670000</v>
      </c>
      <c r="W17" s="313">
        <v>0</v>
      </c>
      <c r="X17" s="313">
        <v>0</v>
      </c>
      <c r="Y17" s="313">
        <v>0</v>
      </c>
      <c r="Z17" s="314">
        <f t="shared" si="2"/>
        <v>2908630983</v>
      </c>
      <c r="AA17" s="314">
        <v>2868960983</v>
      </c>
      <c r="AB17" s="312">
        <v>39670000</v>
      </c>
      <c r="AC17" s="313">
        <v>0</v>
      </c>
      <c r="AD17" s="313">
        <v>0</v>
      </c>
      <c r="AE17" s="313">
        <v>0</v>
      </c>
      <c r="AF17" s="313">
        <v>0</v>
      </c>
      <c r="AG17" s="313">
        <v>0</v>
      </c>
      <c r="AH17" s="313">
        <v>0</v>
      </c>
      <c r="AI17" s="313">
        <v>0</v>
      </c>
      <c r="AJ17" s="313">
        <v>0</v>
      </c>
      <c r="AK17" s="313">
        <v>0</v>
      </c>
      <c r="AL17" s="313">
        <v>0</v>
      </c>
      <c r="AM17" s="313">
        <v>0</v>
      </c>
      <c r="AN17" s="313">
        <v>0</v>
      </c>
      <c r="AO17" s="316">
        <v>0</v>
      </c>
      <c r="AP17" s="7"/>
      <c r="AQ17" s="7"/>
      <c r="AR17" s="7"/>
      <c r="AS17" s="7"/>
      <c r="AT17" s="7"/>
      <c r="AU17" s="7"/>
    </row>
    <row r="18" spans="1:47" x14ac:dyDescent="0.25">
      <c r="A18" s="459"/>
      <c r="B18" s="311" t="s">
        <v>36</v>
      </c>
      <c r="C18" s="312">
        <v>1095.393310546875</v>
      </c>
      <c r="D18" s="313">
        <v>0</v>
      </c>
      <c r="E18" s="313">
        <v>0</v>
      </c>
      <c r="F18" s="312">
        <f t="shared" si="0"/>
        <v>79862499465</v>
      </c>
      <c r="G18" s="314">
        <v>79862499465</v>
      </c>
      <c r="H18" s="313">
        <v>0</v>
      </c>
      <c r="I18" s="315">
        <v>391</v>
      </c>
      <c r="J18" s="307">
        <v>297182</v>
      </c>
      <c r="K18" s="307">
        <v>106</v>
      </c>
      <c r="L18" s="313">
        <v>0</v>
      </c>
      <c r="M18" s="313">
        <v>0</v>
      </c>
      <c r="N18" s="313">
        <v>0</v>
      </c>
      <c r="O18" s="313">
        <v>0</v>
      </c>
      <c r="P18" s="313">
        <v>0</v>
      </c>
      <c r="Q18" s="315">
        <v>12154</v>
      </c>
      <c r="R18" s="459"/>
      <c r="S18" s="311" t="s">
        <v>36</v>
      </c>
      <c r="T18" s="314">
        <v>3870402196</v>
      </c>
      <c r="U18" s="314">
        <f t="shared" si="1"/>
        <v>256627402</v>
      </c>
      <c r="V18" s="314">
        <v>105132298</v>
      </c>
      <c r="W18" s="314">
        <v>3508642496</v>
      </c>
      <c r="X18" s="313">
        <v>0</v>
      </c>
      <c r="Y18" s="313">
        <v>0</v>
      </c>
      <c r="Z18" s="314">
        <f t="shared" si="2"/>
        <v>3870402196</v>
      </c>
      <c r="AA18" s="314">
        <v>256627402</v>
      </c>
      <c r="AB18" s="312">
        <v>105132298</v>
      </c>
      <c r="AC18" s="314">
        <v>3508642496</v>
      </c>
      <c r="AD18" s="313">
        <v>0</v>
      </c>
      <c r="AE18" s="313">
        <v>0</v>
      </c>
      <c r="AF18" s="313">
        <v>0</v>
      </c>
      <c r="AG18" s="313">
        <v>0</v>
      </c>
      <c r="AH18" s="313">
        <v>0</v>
      </c>
      <c r="AI18" s="313">
        <v>0</v>
      </c>
      <c r="AJ18" s="313">
        <v>0</v>
      </c>
      <c r="AK18" s="313">
        <v>0</v>
      </c>
      <c r="AL18" s="313">
        <v>0</v>
      </c>
      <c r="AM18" s="313">
        <v>0</v>
      </c>
      <c r="AN18" s="313">
        <v>0</v>
      </c>
      <c r="AO18" s="316">
        <v>0</v>
      </c>
      <c r="AP18" s="7"/>
      <c r="AQ18" s="7"/>
      <c r="AR18" s="7"/>
      <c r="AS18" s="7"/>
      <c r="AT18" s="7"/>
      <c r="AU18" s="7"/>
    </row>
    <row r="19" spans="1:47" x14ac:dyDescent="0.25">
      <c r="A19" s="459"/>
      <c r="B19" s="311" t="s">
        <v>37</v>
      </c>
      <c r="C19" s="312">
        <v>1108.10693359375</v>
      </c>
      <c r="D19" s="313">
        <v>0</v>
      </c>
      <c r="E19" s="313">
        <v>0</v>
      </c>
      <c r="F19" s="312">
        <f t="shared" si="0"/>
        <v>81120790855</v>
      </c>
      <c r="G19" s="314">
        <v>81120790855</v>
      </c>
      <c r="H19" s="313">
        <v>0</v>
      </c>
      <c r="I19" s="315">
        <v>391</v>
      </c>
      <c r="J19" s="307">
        <v>300135</v>
      </c>
      <c r="K19" s="307">
        <v>105</v>
      </c>
      <c r="L19" s="313">
        <v>0</v>
      </c>
      <c r="M19" s="313">
        <v>0</v>
      </c>
      <c r="N19" s="313">
        <v>0</v>
      </c>
      <c r="O19" s="313">
        <v>0</v>
      </c>
      <c r="P19" s="313">
        <v>0</v>
      </c>
      <c r="Q19" s="315">
        <v>13108</v>
      </c>
      <c r="R19" s="459"/>
      <c r="S19" s="311" t="s">
        <v>37</v>
      </c>
      <c r="T19" s="314">
        <v>1241980806</v>
      </c>
      <c r="U19" s="314">
        <f t="shared" si="1"/>
        <v>1231801563</v>
      </c>
      <c r="V19" s="314">
        <v>10179243</v>
      </c>
      <c r="W19" s="313">
        <v>0</v>
      </c>
      <c r="X19" s="313">
        <v>0</v>
      </c>
      <c r="Y19" s="313">
        <v>0</v>
      </c>
      <c r="Z19" s="314">
        <f t="shared" si="2"/>
        <v>1241980806</v>
      </c>
      <c r="AA19" s="314">
        <v>1231801563</v>
      </c>
      <c r="AB19" s="312">
        <v>10179243</v>
      </c>
      <c r="AC19" s="313">
        <v>0</v>
      </c>
      <c r="AD19" s="313">
        <v>0</v>
      </c>
      <c r="AE19" s="313">
        <v>0</v>
      </c>
      <c r="AF19" s="313">
        <v>0</v>
      </c>
      <c r="AG19" s="313">
        <v>0</v>
      </c>
      <c r="AH19" s="313">
        <v>0</v>
      </c>
      <c r="AI19" s="313">
        <v>0</v>
      </c>
      <c r="AJ19" s="313">
        <v>0</v>
      </c>
      <c r="AK19" s="313">
        <v>0</v>
      </c>
      <c r="AL19" s="313">
        <v>0</v>
      </c>
      <c r="AM19" s="313">
        <v>0</v>
      </c>
      <c r="AN19" s="313">
        <v>0</v>
      </c>
      <c r="AO19" s="316">
        <v>0</v>
      </c>
      <c r="AP19" s="7"/>
      <c r="AQ19" s="7"/>
      <c r="AR19" s="7"/>
      <c r="AS19" s="7"/>
      <c r="AT19" s="7"/>
      <c r="AU19" s="7"/>
    </row>
    <row r="20" spans="1:47" x14ac:dyDescent="0.25">
      <c r="A20" s="459"/>
      <c r="B20" s="311" t="s">
        <v>38</v>
      </c>
      <c r="C20" s="312">
        <v>1184.373291015625</v>
      </c>
      <c r="D20" s="313">
        <v>0</v>
      </c>
      <c r="E20" s="313">
        <v>0</v>
      </c>
      <c r="F20" s="312">
        <f t="shared" si="0"/>
        <v>85287703001</v>
      </c>
      <c r="G20" s="314">
        <v>85287703001</v>
      </c>
      <c r="H20" s="313">
        <v>0</v>
      </c>
      <c r="I20" s="315">
        <v>390</v>
      </c>
      <c r="J20" s="307">
        <v>304037</v>
      </c>
      <c r="K20" s="307">
        <v>94</v>
      </c>
      <c r="L20" s="313">
        <v>0</v>
      </c>
      <c r="M20" s="313">
        <v>0</v>
      </c>
      <c r="N20" s="313">
        <v>0</v>
      </c>
      <c r="O20" s="313">
        <v>0</v>
      </c>
      <c r="P20" s="313">
        <v>0</v>
      </c>
      <c r="Q20" s="315">
        <v>14107</v>
      </c>
      <c r="R20" s="459"/>
      <c r="S20" s="311" t="s">
        <v>38</v>
      </c>
      <c r="T20" s="314">
        <v>2108440267</v>
      </c>
      <c r="U20" s="314">
        <f t="shared" si="1"/>
        <v>2036226285</v>
      </c>
      <c r="V20" s="314">
        <v>72213982</v>
      </c>
      <c r="W20" s="313">
        <v>0</v>
      </c>
      <c r="X20" s="313">
        <v>0</v>
      </c>
      <c r="Y20" s="313">
        <v>0</v>
      </c>
      <c r="Z20" s="314">
        <f t="shared" si="2"/>
        <v>2108440267</v>
      </c>
      <c r="AA20" s="314">
        <v>2036226285</v>
      </c>
      <c r="AB20" s="312">
        <v>72213982</v>
      </c>
      <c r="AC20" s="313">
        <v>0</v>
      </c>
      <c r="AD20" s="313">
        <v>0</v>
      </c>
      <c r="AE20" s="313">
        <v>0</v>
      </c>
      <c r="AF20" s="313">
        <v>0</v>
      </c>
      <c r="AG20" s="313">
        <v>0</v>
      </c>
      <c r="AH20" s="313">
        <v>0</v>
      </c>
      <c r="AI20" s="313">
        <v>0</v>
      </c>
      <c r="AJ20" s="313">
        <v>0</v>
      </c>
      <c r="AK20" s="313">
        <v>0</v>
      </c>
      <c r="AL20" s="313">
        <v>0</v>
      </c>
      <c r="AM20" s="313">
        <v>0</v>
      </c>
      <c r="AN20" s="313">
        <v>0</v>
      </c>
      <c r="AO20" s="316">
        <v>0</v>
      </c>
      <c r="AP20" s="7"/>
      <c r="AQ20" s="7"/>
      <c r="AR20" s="7"/>
      <c r="AS20" s="7"/>
      <c r="AT20" s="7"/>
      <c r="AU20" s="7"/>
    </row>
    <row r="21" spans="1:47" ht="15.75" customHeight="1" x14ac:dyDescent="0.25">
      <c r="A21" s="459"/>
      <c r="B21" s="311" t="s">
        <v>39</v>
      </c>
      <c r="C21" s="312">
        <v>1168.75048828125</v>
      </c>
      <c r="D21" s="313">
        <v>0</v>
      </c>
      <c r="E21" s="313">
        <v>0</v>
      </c>
      <c r="F21" s="312">
        <f t="shared" si="0"/>
        <v>85502404055</v>
      </c>
      <c r="G21" s="314">
        <v>85502404055</v>
      </c>
      <c r="H21" s="313">
        <v>0</v>
      </c>
      <c r="I21" s="315">
        <v>390</v>
      </c>
      <c r="J21" s="307">
        <v>304689</v>
      </c>
      <c r="K21" s="307">
        <v>80</v>
      </c>
      <c r="L21" s="313">
        <v>0</v>
      </c>
      <c r="M21" s="313">
        <v>0</v>
      </c>
      <c r="N21" s="313">
        <v>0</v>
      </c>
      <c r="O21" s="313">
        <v>0</v>
      </c>
      <c r="P21" s="313">
        <v>0</v>
      </c>
      <c r="Q21" s="315">
        <v>14974</v>
      </c>
      <c r="R21" s="459"/>
      <c r="S21" s="311" t="s">
        <v>39</v>
      </c>
      <c r="T21" s="314">
        <v>612703212</v>
      </c>
      <c r="U21" s="314">
        <f t="shared" si="1"/>
        <v>352523212</v>
      </c>
      <c r="V21" s="314">
        <v>260180000</v>
      </c>
      <c r="W21" s="313">
        <v>0</v>
      </c>
      <c r="X21" s="313">
        <v>0</v>
      </c>
      <c r="Y21" s="313">
        <v>0</v>
      </c>
      <c r="Z21" s="314">
        <f t="shared" si="2"/>
        <v>612703212</v>
      </c>
      <c r="AA21" s="314">
        <v>352523212</v>
      </c>
      <c r="AB21" s="312">
        <v>260180000</v>
      </c>
      <c r="AC21" s="313">
        <v>0</v>
      </c>
      <c r="AD21" s="313">
        <v>0</v>
      </c>
      <c r="AE21" s="313">
        <v>0</v>
      </c>
      <c r="AF21" s="313">
        <v>0</v>
      </c>
      <c r="AG21" s="313">
        <v>0</v>
      </c>
      <c r="AH21" s="313">
        <v>0</v>
      </c>
      <c r="AI21" s="313">
        <v>0</v>
      </c>
      <c r="AJ21" s="313">
        <v>0</v>
      </c>
      <c r="AK21" s="313">
        <v>0</v>
      </c>
      <c r="AL21" s="313">
        <v>0</v>
      </c>
      <c r="AM21" s="313">
        <v>0</v>
      </c>
      <c r="AN21" s="313">
        <v>0</v>
      </c>
      <c r="AO21" s="316">
        <v>0</v>
      </c>
      <c r="AP21" s="7"/>
      <c r="AQ21" s="7"/>
      <c r="AR21" s="7"/>
      <c r="AS21" s="7"/>
      <c r="AT21" s="7"/>
      <c r="AU21" s="7"/>
    </row>
    <row r="22" spans="1:47" ht="15.75" customHeight="1" x14ac:dyDescent="0.25">
      <c r="A22" s="459"/>
      <c r="B22" s="311" t="s">
        <v>40</v>
      </c>
      <c r="C22" s="312">
        <v>1169.3582763671875</v>
      </c>
      <c r="D22" s="313">
        <v>0</v>
      </c>
      <c r="E22" s="313">
        <v>0</v>
      </c>
      <c r="F22" s="312">
        <f t="shared" si="0"/>
        <v>86149652932</v>
      </c>
      <c r="G22" s="314">
        <v>86149652932</v>
      </c>
      <c r="H22" s="313">
        <v>0</v>
      </c>
      <c r="I22" s="315">
        <v>389</v>
      </c>
      <c r="J22" s="307">
        <v>304818</v>
      </c>
      <c r="K22" s="307">
        <v>64</v>
      </c>
      <c r="L22" s="313">
        <v>0</v>
      </c>
      <c r="M22" s="313">
        <v>0</v>
      </c>
      <c r="N22" s="313">
        <v>0</v>
      </c>
      <c r="O22" s="313">
        <v>0</v>
      </c>
      <c r="P22" s="313">
        <v>0</v>
      </c>
      <c r="Q22" s="315">
        <v>15507</v>
      </c>
      <c r="R22" s="459"/>
      <c r="S22" s="311" t="s">
        <v>40</v>
      </c>
      <c r="T22" s="314">
        <v>227497346</v>
      </c>
      <c r="U22" s="314">
        <f t="shared" si="1"/>
        <v>219375076</v>
      </c>
      <c r="V22" s="314">
        <v>8122270</v>
      </c>
      <c r="W22" s="313">
        <v>0</v>
      </c>
      <c r="X22" s="313">
        <v>0</v>
      </c>
      <c r="Y22" s="313">
        <v>0</v>
      </c>
      <c r="Z22" s="314">
        <f t="shared" si="2"/>
        <v>227497346</v>
      </c>
      <c r="AA22" s="314">
        <v>219375076</v>
      </c>
      <c r="AB22" s="312">
        <v>8122270</v>
      </c>
      <c r="AC22" s="313">
        <v>0</v>
      </c>
      <c r="AD22" s="313">
        <v>0</v>
      </c>
      <c r="AE22" s="313">
        <v>0</v>
      </c>
      <c r="AF22" s="313">
        <v>0</v>
      </c>
      <c r="AG22" s="313">
        <v>0</v>
      </c>
      <c r="AH22" s="313">
        <v>0</v>
      </c>
      <c r="AI22" s="313">
        <v>0</v>
      </c>
      <c r="AJ22" s="313">
        <v>0</v>
      </c>
      <c r="AK22" s="313">
        <v>0</v>
      </c>
      <c r="AL22" s="313">
        <v>0</v>
      </c>
      <c r="AM22" s="313">
        <v>0</v>
      </c>
      <c r="AN22" s="313">
        <v>0</v>
      </c>
      <c r="AO22" s="316">
        <v>0</v>
      </c>
      <c r="AP22" s="7"/>
      <c r="AQ22" s="7"/>
      <c r="AR22" s="7"/>
      <c r="AS22" s="7"/>
      <c r="AT22" s="7"/>
      <c r="AU22" s="7"/>
    </row>
    <row r="23" spans="1:47" ht="15.75" customHeight="1" x14ac:dyDescent="0.25">
      <c r="A23" s="459"/>
      <c r="B23" s="311" t="s">
        <v>41</v>
      </c>
      <c r="C23" s="312">
        <v>1188.6717529296875</v>
      </c>
      <c r="D23" s="313">
        <v>0</v>
      </c>
      <c r="E23" s="313">
        <v>0</v>
      </c>
      <c r="F23" s="312">
        <f t="shared" si="0"/>
        <v>87707927552</v>
      </c>
      <c r="G23" s="314">
        <v>87707927552</v>
      </c>
      <c r="H23" s="313">
        <v>0</v>
      </c>
      <c r="I23" s="315">
        <v>389</v>
      </c>
      <c r="J23" s="307">
        <v>305005</v>
      </c>
      <c r="K23" s="307">
        <v>76</v>
      </c>
      <c r="L23" s="313">
        <v>0</v>
      </c>
      <c r="M23" s="313">
        <v>0</v>
      </c>
      <c r="N23" s="313">
        <v>0</v>
      </c>
      <c r="O23" s="313">
        <v>0</v>
      </c>
      <c r="P23" s="313">
        <v>0</v>
      </c>
      <c r="Q23" s="315">
        <v>16059</v>
      </c>
      <c r="R23" s="459"/>
      <c r="S23" s="311" t="s">
        <v>41</v>
      </c>
      <c r="T23" s="314">
        <v>1762417210</v>
      </c>
      <c r="U23" s="314">
        <f t="shared" si="1"/>
        <v>1710450324</v>
      </c>
      <c r="V23" s="314">
        <v>51966886</v>
      </c>
      <c r="W23" s="313">
        <v>0</v>
      </c>
      <c r="X23" s="313">
        <v>0</v>
      </c>
      <c r="Y23" s="313">
        <v>0</v>
      </c>
      <c r="Z23" s="314">
        <f t="shared" si="2"/>
        <v>1762417210</v>
      </c>
      <c r="AA23" s="314">
        <v>1710450324</v>
      </c>
      <c r="AB23" s="312">
        <v>51966886</v>
      </c>
      <c r="AC23" s="313">
        <v>0</v>
      </c>
      <c r="AD23" s="313">
        <v>0</v>
      </c>
      <c r="AE23" s="313">
        <v>0</v>
      </c>
      <c r="AF23" s="313">
        <v>0</v>
      </c>
      <c r="AG23" s="313">
        <v>0</v>
      </c>
      <c r="AH23" s="313">
        <v>0</v>
      </c>
      <c r="AI23" s="313">
        <v>0</v>
      </c>
      <c r="AJ23" s="313">
        <v>0</v>
      </c>
      <c r="AK23" s="313">
        <v>0</v>
      </c>
      <c r="AL23" s="313">
        <v>0</v>
      </c>
      <c r="AM23" s="313">
        <v>0</v>
      </c>
      <c r="AN23" s="313">
        <v>0</v>
      </c>
      <c r="AO23" s="316">
        <v>0</v>
      </c>
      <c r="AP23" s="7"/>
      <c r="AQ23" s="7"/>
      <c r="AR23" s="7"/>
      <c r="AS23" s="7"/>
      <c r="AT23" s="7"/>
      <c r="AU23" s="7"/>
    </row>
    <row r="24" spans="1:47" ht="15.75" customHeight="1" x14ac:dyDescent="0.25">
      <c r="A24" s="459"/>
      <c r="B24" s="311" t="s">
        <v>42</v>
      </c>
      <c r="C24" s="312">
        <v>1410.727783203125</v>
      </c>
      <c r="D24" s="313">
        <v>0</v>
      </c>
      <c r="E24" s="313">
        <v>0</v>
      </c>
      <c r="F24" s="312">
        <f t="shared" si="0"/>
        <v>98367885242</v>
      </c>
      <c r="G24" s="314">
        <v>98367885242</v>
      </c>
      <c r="H24" s="313">
        <v>0</v>
      </c>
      <c r="I24" s="315">
        <v>389</v>
      </c>
      <c r="J24" s="307">
        <v>305296</v>
      </c>
      <c r="K24" s="307">
        <v>81</v>
      </c>
      <c r="L24" s="313">
        <v>0</v>
      </c>
      <c r="M24" s="313">
        <v>0</v>
      </c>
      <c r="N24" s="313">
        <v>0</v>
      </c>
      <c r="O24" s="313">
        <v>0</v>
      </c>
      <c r="P24" s="313">
        <v>0</v>
      </c>
      <c r="Q24" s="315">
        <v>16741</v>
      </c>
      <c r="R24" s="459"/>
      <c r="S24" s="311" t="s">
        <v>42</v>
      </c>
      <c r="T24" s="314">
        <v>1011871149</v>
      </c>
      <c r="U24" s="314">
        <f t="shared" si="1"/>
        <v>758809438</v>
      </c>
      <c r="V24" s="314">
        <v>253061711</v>
      </c>
      <c r="W24" s="313">
        <v>0</v>
      </c>
      <c r="X24" s="313">
        <v>0</v>
      </c>
      <c r="Y24" s="313">
        <v>0</v>
      </c>
      <c r="Z24" s="314">
        <f t="shared" si="2"/>
        <v>1011871149</v>
      </c>
      <c r="AA24" s="314">
        <v>758809438</v>
      </c>
      <c r="AB24" s="312">
        <v>253061711</v>
      </c>
      <c r="AC24" s="313">
        <v>0</v>
      </c>
      <c r="AD24" s="313">
        <v>0</v>
      </c>
      <c r="AE24" s="313">
        <v>0</v>
      </c>
      <c r="AF24" s="313">
        <v>0</v>
      </c>
      <c r="AG24" s="313">
        <v>0</v>
      </c>
      <c r="AH24" s="313">
        <v>0</v>
      </c>
      <c r="AI24" s="313">
        <v>0</v>
      </c>
      <c r="AJ24" s="313">
        <v>0</v>
      </c>
      <c r="AK24" s="313">
        <v>0</v>
      </c>
      <c r="AL24" s="313">
        <v>0</v>
      </c>
      <c r="AM24" s="313">
        <v>0</v>
      </c>
      <c r="AN24" s="313">
        <v>0</v>
      </c>
      <c r="AO24" s="316">
        <v>0</v>
      </c>
      <c r="AP24" s="7"/>
      <c r="AQ24" s="7"/>
      <c r="AR24" s="7"/>
      <c r="AS24" s="7"/>
      <c r="AT24" s="7"/>
      <c r="AU24" s="7"/>
    </row>
    <row r="25" spans="1:47" ht="15.75" customHeight="1" x14ac:dyDescent="0.25">
      <c r="A25" s="459"/>
      <c r="B25" s="311" t="s">
        <v>43</v>
      </c>
      <c r="C25" s="312">
        <v>1665.9815673828125</v>
      </c>
      <c r="D25" s="313">
        <v>0</v>
      </c>
      <c r="E25" s="313">
        <v>0</v>
      </c>
      <c r="F25" s="312">
        <f t="shared" si="0"/>
        <v>105949418994</v>
      </c>
      <c r="G25" s="314">
        <v>105949418994</v>
      </c>
      <c r="H25" s="313">
        <v>0</v>
      </c>
      <c r="I25" s="315">
        <v>389</v>
      </c>
      <c r="J25" s="307">
        <v>307669</v>
      </c>
      <c r="K25" s="307">
        <v>89</v>
      </c>
      <c r="L25" s="313">
        <v>0</v>
      </c>
      <c r="M25" s="313">
        <v>0</v>
      </c>
      <c r="N25" s="313">
        <v>0</v>
      </c>
      <c r="O25" s="313">
        <v>0</v>
      </c>
      <c r="P25" s="313">
        <v>0</v>
      </c>
      <c r="Q25" s="315">
        <v>17701</v>
      </c>
      <c r="R25" s="459"/>
      <c r="S25" s="311" t="s">
        <v>43</v>
      </c>
      <c r="T25" s="314">
        <v>200051197</v>
      </c>
      <c r="U25" s="314">
        <f t="shared" si="1"/>
        <v>199899407</v>
      </c>
      <c r="V25" s="314">
        <v>151790</v>
      </c>
      <c r="W25" s="313">
        <v>0</v>
      </c>
      <c r="X25" s="313">
        <v>0</v>
      </c>
      <c r="Y25" s="313">
        <v>0</v>
      </c>
      <c r="Z25" s="314">
        <f t="shared" si="2"/>
        <v>200051197</v>
      </c>
      <c r="AA25" s="314">
        <v>199899407</v>
      </c>
      <c r="AB25" s="312">
        <v>151790</v>
      </c>
      <c r="AC25" s="313">
        <v>0</v>
      </c>
      <c r="AD25" s="313">
        <v>0</v>
      </c>
      <c r="AE25" s="313">
        <v>0</v>
      </c>
      <c r="AF25" s="313">
        <v>0</v>
      </c>
      <c r="AG25" s="313">
        <v>0</v>
      </c>
      <c r="AH25" s="313">
        <v>0</v>
      </c>
      <c r="AI25" s="313">
        <v>0</v>
      </c>
      <c r="AJ25" s="313">
        <v>0</v>
      </c>
      <c r="AK25" s="313">
        <v>0</v>
      </c>
      <c r="AL25" s="313">
        <v>0</v>
      </c>
      <c r="AM25" s="313">
        <v>0</v>
      </c>
      <c r="AN25" s="313">
        <v>0</v>
      </c>
      <c r="AO25" s="316">
        <v>0</v>
      </c>
      <c r="AP25" s="7"/>
      <c r="AQ25" s="7"/>
      <c r="AR25" s="7"/>
      <c r="AS25" s="7"/>
      <c r="AT25" s="7"/>
      <c r="AU25" s="7"/>
    </row>
    <row r="26" spans="1:47" ht="15.75" customHeight="1" x14ac:dyDescent="0.25">
      <c r="A26" s="459"/>
      <c r="B26" s="311" t="s">
        <v>44</v>
      </c>
      <c r="C26" s="312">
        <v>1809.0675048828125</v>
      </c>
      <c r="D26" s="313">
        <v>0</v>
      </c>
      <c r="E26" s="313">
        <v>0</v>
      </c>
      <c r="F26" s="312">
        <f t="shared" si="0"/>
        <v>113387882073</v>
      </c>
      <c r="G26" s="314">
        <v>113387882073</v>
      </c>
      <c r="H26" s="313">
        <v>0</v>
      </c>
      <c r="I26" s="315">
        <v>388</v>
      </c>
      <c r="J26" s="307">
        <v>310178</v>
      </c>
      <c r="K26" s="307">
        <v>126</v>
      </c>
      <c r="L26" s="313">
        <v>0</v>
      </c>
      <c r="M26" s="313">
        <v>0</v>
      </c>
      <c r="N26" s="313">
        <v>0</v>
      </c>
      <c r="O26" s="313">
        <v>0</v>
      </c>
      <c r="P26" s="313">
        <v>0</v>
      </c>
      <c r="Q26" s="315">
        <v>18839</v>
      </c>
      <c r="R26" s="459"/>
      <c r="S26" s="311" t="s">
        <v>44</v>
      </c>
      <c r="T26" s="314">
        <v>1089976735</v>
      </c>
      <c r="U26" s="314">
        <f t="shared" si="1"/>
        <v>1075550105</v>
      </c>
      <c r="V26" s="314">
        <v>14426630</v>
      </c>
      <c r="W26" s="313">
        <v>0</v>
      </c>
      <c r="X26" s="313">
        <v>0</v>
      </c>
      <c r="Y26" s="313">
        <v>0</v>
      </c>
      <c r="Z26" s="314">
        <f t="shared" si="2"/>
        <v>1089976735</v>
      </c>
      <c r="AA26" s="314">
        <v>1075550105</v>
      </c>
      <c r="AB26" s="312">
        <v>14426630</v>
      </c>
      <c r="AC26" s="313">
        <v>0</v>
      </c>
      <c r="AD26" s="313">
        <v>0</v>
      </c>
      <c r="AE26" s="313">
        <v>0</v>
      </c>
      <c r="AF26" s="313">
        <v>0</v>
      </c>
      <c r="AG26" s="313">
        <v>0</v>
      </c>
      <c r="AH26" s="313">
        <v>0</v>
      </c>
      <c r="AI26" s="313">
        <v>0</v>
      </c>
      <c r="AJ26" s="313">
        <v>0</v>
      </c>
      <c r="AK26" s="313">
        <v>0</v>
      </c>
      <c r="AL26" s="313">
        <v>0</v>
      </c>
      <c r="AM26" s="313">
        <v>0</v>
      </c>
      <c r="AN26" s="313">
        <v>0</v>
      </c>
      <c r="AO26" s="316">
        <v>0</v>
      </c>
      <c r="AP26" s="7"/>
      <c r="AQ26" s="7"/>
      <c r="AR26" s="7"/>
      <c r="AS26" s="7"/>
      <c r="AT26" s="7"/>
      <c r="AU26" s="7"/>
    </row>
    <row r="27" spans="1:47" ht="15.75" customHeight="1" x14ac:dyDescent="0.25">
      <c r="A27" s="460"/>
      <c r="B27" s="311" t="s">
        <v>45</v>
      </c>
      <c r="C27" s="312">
        <v>2030.810791015625</v>
      </c>
      <c r="D27" s="313">
        <v>0</v>
      </c>
      <c r="E27" s="313">
        <v>0</v>
      </c>
      <c r="F27" s="312">
        <f t="shared" si="0"/>
        <v>131179090071</v>
      </c>
      <c r="G27" s="314">
        <v>131179090071</v>
      </c>
      <c r="H27" s="313">
        <v>0</v>
      </c>
      <c r="I27" s="315">
        <v>387</v>
      </c>
      <c r="J27" s="307">
        <v>310901</v>
      </c>
      <c r="K27" s="307">
        <v>117</v>
      </c>
      <c r="L27" s="313">
        <v>0</v>
      </c>
      <c r="M27" s="313">
        <v>0</v>
      </c>
      <c r="N27" s="313">
        <v>0</v>
      </c>
      <c r="O27" s="313">
        <v>0</v>
      </c>
      <c r="P27" s="313">
        <v>0</v>
      </c>
      <c r="Q27" s="315">
        <v>20239</v>
      </c>
      <c r="R27" s="460"/>
      <c r="S27" s="311" t="s">
        <v>45</v>
      </c>
      <c r="T27" s="314">
        <v>2596022923</v>
      </c>
      <c r="U27" s="314">
        <f t="shared" si="1"/>
        <v>1603835083</v>
      </c>
      <c r="V27" s="314">
        <v>39327840</v>
      </c>
      <c r="W27" s="314">
        <v>952860000</v>
      </c>
      <c r="X27" s="313">
        <v>0</v>
      </c>
      <c r="Y27" s="313">
        <v>0</v>
      </c>
      <c r="Z27" s="314">
        <f t="shared" si="2"/>
        <v>2596022923</v>
      </c>
      <c r="AA27" s="314">
        <v>1603835083</v>
      </c>
      <c r="AB27" s="312">
        <v>39327840</v>
      </c>
      <c r="AC27" s="314">
        <v>952860000</v>
      </c>
      <c r="AD27" s="313">
        <v>0</v>
      </c>
      <c r="AE27" s="313">
        <v>0</v>
      </c>
      <c r="AF27" s="313">
        <v>0</v>
      </c>
      <c r="AG27" s="313">
        <v>0</v>
      </c>
      <c r="AH27" s="313">
        <v>0</v>
      </c>
      <c r="AI27" s="313">
        <v>0</v>
      </c>
      <c r="AJ27" s="313">
        <v>0</v>
      </c>
      <c r="AK27" s="313">
        <v>0</v>
      </c>
      <c r="AL27" s="313">
        <v>0</v>
      </c>
      <c r="AM27" s="313">
        <v>0</v>
      </c>
      <c r="AN27" s="313">
        <v>0</v>
      </c>
      <c r="AO27" s="316">
        <v>0</v>
      </c>
      <c r="AP27" s="7"/>
      <c r="AQ27" s="7"/>
      <c r="AR27" s="7"/>
      <c r="AS27" s="7"/>
      <c r="AT27" s="7"/>
      <c r="AU27" s="7"/>
    </row>
    <row r="28" spans="1:47" ht="15.75" customHeight="1" x14ac:dyDescent="0.25">
      <c r="A28" s="458" t="s">
        <v>47</v>
      </c>
      <c r="B28" s="311" t="s">
        <v>34</v>
      </c>
      <c r="C28" s="312">
        <v>2152.553955078125</v>
      </c>
      <c r="D28" s="313">
        <v>0</v>
      </c>
      <c r="E28" s="313">
        <v>0</v>
      </c>
      <c r="F28" s="312">
        <f t="shared" si="0"/>
        <v>138815099110</v>
      </c>
      <c r="G28" s="314">
        <v>138815099110</v>
      </c>
      <c r="H28" s="313">
        <v>0</v>
      </c>
      <c r="I28" s="315">
        <v>385</v>
      </c>
      <c r="J28" s="307">
        <v>311280</v>
      </c>
      <c r="K28" s="307">
        <v>108</v>
      </c>
      <c r="L28" s="313">
        <v>0</v>
      </c>
      <c r="M28" s="313">
        <v>0</v>
      </c>
      <c r="N28" s="313">
        <v>0</v>
      </c>
      <c r="O28" s="313">
        <v>0</v>
      </c>
      <c r="P28" s="313">
        <v>0</v>
      </c>
      <c r="Q28" s="315">
        <v>21660</v>
      </c>
      <c r="R28" s="458" t="s">
        <v>47</v>
      </c>
      <c r="S28" s="311" t="s">
        <v>34</v>
      </c>
      <c r="T28" s="314">
        <v>3030208815</v>
      </c>
      <c r="U28" s="314">
        <f t="shared" si="1"/>
        <v>2961988815</v>
      </c>
      <c r="V28" s="314">
        <v>68220000</v>
      </c>
      <c r="W28" s="313">
        <v>0</v>
      </c>
      <c r="X28" s="313">
        <v>0</v>
      </c>
      <c r="Y28" s="313">
        <v>0</v>
      </c>
      <c r="Z28" s="314">
        <f t="shared" si="2"/>
        <v>3030208815</v>
      </c>
      <c r="AA28" s="314">
        <v>2961988815</v>
      </c>
      <c r="AB28" s="312">
        <v>68220000</v>
      </c>
      <c r="AC28" s="313">
        <v>0</v>
      </c>
      <c r="AD28" s="313">
        <v>0</v>
      </c>
      <c r="AE28" s="313">
        <v>0</v>
      </c>
      <c r="AF28" s="313">
        <v>0</v>
      </c>
      <c r="AG28" s="313">
        <v>0</v>
      </c>
      <c r="AH28" s="313">
        <v>0</v>
      </c>
      <c r="AI28" s="313">
        <v>0</v>
      </c>
      <c r="AJ28" s="313">
        <v>0</v>
      </c>
      <c r="AK28" s="313">
        <v>0</v>
      </c>
      <c r="AL28" s="313">
        <v>0</v>
      </c>
      <c r="AM28" s="313">
        <v>0</v>
      </c>
      <c r="AN28" s="313">
        <v>0</v>
      </c>
      <c r="AO28" s="316">
        <v>0</v>
      </c>
      <c r="AP28" s="7"/>
      <c r="AQ28" s="7"/>
      <c r="AR28" s="7"/>
      <c r="AS28" s="7"/>
      <c r="AT28" s="7"/>
      <c r="AU28" s="7"/>
    </row>
    <row r="29" spans="1:47" ht="15.75" customHeight="1" x14ac:dyDescent="0.25">
      <c r="A29" s="459"/>
      <c r="B29" s="311" t="s">
        <v>35</v>
      </c>
      <c r="C29" s="312">
        <v>2431.10107421875</v>
      </c>
      <c r="D29" s="313">
        <v>0</v>
      </c>
      <c r="E29" s="313">
        <v>0</v>
      </c>
      <c r="F29" s="312">
        <f t="shared" si="0"/>
        <v>155774972997</v>
      </c>
      <c r="G29" s="314">
        <v>155774972997</v>
      </c>
      <c r="H29" s="313">
        <v>0</v>
      </c>
      <c r="I29" s="315">
        <v>386</v>
      </c>
      <c r="J29" s="307">
        <v>312162</v>
      </c>
      <c r="K29" s="307">
        <v>126</v>
      </c>
      <c r="L29" s="313">
        <v>0</v>
      </c>
      <c r="M29" s="313">
        <v>0</v>
      </c>
      <c r="N29" s="313">
        <v>0</v>
      </c>
      <c r="O29" s="313">
        <v>0</v>
      </c>
      <c r="P29" s="313">
        <v>0</v>
      </c>
      <c r="Q29" s="315">
        <v>23060</v>
      </c>
      <c r="R29" s="459"/>
      <c r="S29" s="311" t="s">
        <v>35</v>
      </c>
      <c r="T29" s="314">
        <v>1821129154</v>
      </c>
      <c r="U29" s="314">
        <f t="shared" si="1"/>
        <v>1817349154</v>
      </c>
      <c r="V29" s="314">
        <v>3780000</v>
      </c>
      <c r="W29" s="313">
        <v>0</v>
      </c>
      <c r="X29" s="313">
        <v>0</v>
      </c>
      <c r="Y29" s="313">
        <v>0</v>
      </c>
      <c r="Z29" s="314">
        <f t="shared" si="2"/>
        <v>1821129154</v>
      </c>
      <c r="AA29" s="314">
        <v>1817349154</v>
      </c>
      <c r="AB29" s="312">
        <v>3780000</v>
      </c>
      <c r="AC29" s="313">
        <v>0</v>
      </c>
      <c r="AD29" s="313">
        <v>0</v>
      </c>
      <c r="AE29" s="313">
        <v>0</v>
      </c>
      <c r="AF29" s="313">
        <v>0</v>
      </c>
      <c r="AG29" s="313">
        <v>0</v>
      </c>
      <c r="AH29" s="313">
        <v>0</v>
      </c>
      <c r="AI29" s="313">
        <v>0</v>
      </c>
      <c r="AJ29" s="313">
        <v>0</v>
      </c>
      <c r="AK29" s="313">
        <v>0</v>
      </c>
      <c r="AL29" s="313">
        <v>0</v>
      </c>
      <c r="AM29" s="313">
        <v>0</v>
      </c>
      <c r="AN29" s="313">
        <v>0</v>
      </c>
      <c r="AO29" s="316">
        <v>0</v>
      </c>
      <c r="AP29" s="7"/>
      <c r="AQ29" s="7"/>
      <c r="AR29" s="7"/>
      <c r="AS29" s="7"/>
      <c r="AT29" s="7"/>
      <c r="AU29" s="7"/>
    </row>
    <row r="30" spans="1:47" ht="15.75" customHeight="1" x14ac:dyDescent="0.25">
      <c r="A30" s="459"/>
      <c r="B30" s="311" t="s">
        <v>36</v>
      </c>
      <c r="C30" s="312">
        <v>3019.26123046875</v>
      </c>
      <c r="D30" s="313">
        <v>0</v>
      </c>
      <c r="E30" s="313">
        <v>0</v>
      </c>
      <c r="F30" s="312">
        <f t="shared" si="0"/>
        <v>184454089996</v>
      </c>
      <c r="G30" s="314">
        <v>184454089996</v>
      </c>
      <c r="H30" s="313">
        <v>0</v>
      </c>
      <c r="I30" s="315">
        <v>384</v>
      </c>
      <c r="J30" s="307">
        <v>312846</v>
      </c>
      <c r="K30" s="307">
        <v>126</v>
      </c>
      <c r="L30" s="313">
        <v>0</v>
      </c>
      <c r="M30" s="313">
        <v>0</v>
      </c>
      <c r="N30" s="313">
        <v>0</v>
      </c>
      <c r="O30" s="313">
        <v>0</v>
      </c>
      <c r="P30" s="313">
        <v>0</v>
      </c>
      <c r="Q30" s="315">
        <v>24467</v>
      </c>
      <c r="R30" s="459"/>
      <c r="S30" s="311" t="s">
        <v>36</v>
      </c>
      <c r="T30" s="314">
        <v>1756351826</v>
      </c>
      <c r="U30" s="314">
        <f t="shared" si="1"/>
        <v>1647641826</v>
      </c>
      <c r="V30" s="314">
        <v>108710000</v>
      </c>
      <c r="W30" s="313">
        <v>0</v>
      </c>
      <c r="X30" s="313">
        <v>0</v>
      </c>
      <c r="Y30" s="313">
        <v>0</v>
      </c>
      <c r="Z30" s="314">
        <f t="shared" si="2"/>
        <v>1756351826</v>
      </c>
      <c r="AA30" s="314">
        <v>1647641826</v>
      </c>
      <c r="AB30" s="312">
        <v>108710000</v>
      </c>
      <c r="AC30" s="313">
        <v>0</v>
      </c>
      <c r="AD30" s="313">
        <v>0</v>
      </c>
      <c r="AE30" s="313">
        <v>0</v>
      </c>
      <c r="AF30" s="313">
        <v>0</v>
      </c>
      <c r="AG30" s="313">
        <v>0</v>
      </c>
      <c r="AH30" s="313">
        <v>0</v>
      </c>
      <c r="AI30" s="313">
        <v>0</v>
      </c>
      <c r="AJ30" s="313">
        <v>0</v>
      </c>
      <c r="AK30" s="313">
        <v>0</v>
      </c>
      <c r="AL30" s="313">
        <v>0</v>
      </c>
      <c r="AM30" s="313">
        <v>0</v>
      </c>
      <c r="AN30" s="313">
        <v>0</v>
      </c>
      <c r="AO30" s="316">
        <v>0</v>
      </c>
      <c r="AP30" s="7"/>
      <c r="AQ30" s="7"/>
      <c r="AR30" s="7"/>
      <c r="AS30" s="7"/>
      <c r="AT30" s="7"/>
      <c r="AU30" s="7"/>
    </row>
    <row r="31" spans="1:47" ht="15.75" customHeight="1" x14ac:dyDescent="0.25">
      <c r="A31" s="459"/>
      <c r="B31" s="311" t="s">
        <v>37</v>
      </c>
      <c r="C31" s="312">
        <v>2911.317138671875</v>
      </c>
      <c r="D31" s="313">
        <v>0</v>
      </c>
      <c r="E31" s="313">
        <v>0</v>
      </c>
      <c r="F31" s="312">
        <f t="shared" si="0"/>
        <v>183274770361</v>
      </c>
      <c r="G31" s="314">
        <v>183274770361</v>
      </c>
      <c r="H31" s="313">
        <v>0</v>
      </c>
      <c r="I31" s="315">
        <v>385</v>
      </c>
      <c r="J31" s="307">
        <v>313683</v>
      </c>
      <c r="K31" s="307">
        <v>133</v>
      </c>
      <c r="L31" s="313">
        <v>0</v>
      </c>
      <c r="M31" s="313">
        <v>0</v>
      </c>
      <c r="N31" s="313">
        <v>0</v>
      </c>
      <c r="O31" s="313">
        <v>0</v>
      </c>
      <c r="P31" s="313">
        <v>0</v>
      </c>
      <c r="Q31" s="315">
        <v>25679</v>
      </c>
      <c r="R31" s="459"/>
      <c r="S31" s="311" t="s">
        <v>37</v>
      </c>
      <c r="T31" s="314">
        <v>11111125943</v>
      </c>
      <c r="U31" s="314">
        <f t="shared" si="1"/>
        <v>1433633351</v>
      </c>
      <c r="V31" s="314">
        <v>348469292</v>
      </c>
      <c r="W31" s="314">
        <v>9329023300</v>
      </c>
      <c r="X31" s="313">
        <v>0</v>
      </c>
      <c r="Y31" s="313">
        <v>0</v>
      </c>
      <c r="Z31" s="314">
        <f t="shared" si="2"/>
        <v>11111125943</v>
      </c>
      <c r="AA31" s="314">
        <v>1433633351</v>
      </c>
      <c r="AB31" s="312">
        <v>348469292</v>
      </c>
      <c r="AC31" s="314">
        <v>9329023300</v>
      </c>
      <c r="AD31" s="313">
        <v>0</v>
      </c>
      <c r="AE31" s="313">
        <v>0</v>
      </c>
      <c r="AF31" s="313">
        <v>0</v>
      </c>
      <c r="AG31" s="313">
        <v>0</v>
      </c>
      <c r="AH31" s="313">
        <v>0</v>
      </c>
      <c r="AI31" s="313">
        <v>0</v>
      </c>
      <c r="AJ31" s="313">
        <v>0</v>
      </c>
      <c r="AK31" s="313">
        <v>0</v>
      </c>
      <c r="AL31" s="313">
        <v>0</v>
      </c>
      <c r="AM31" s="313">
        <v>0</v>
      </c>
      <c r="AN31" s="313">
        <v>0</v>
      </c>
      <c r="AO31" s="316">
        <v>0</v>
      </c>
      <c r="AP31" s="7"/>
      <c r="AQ31" s="7"/>
      <c r="AR31" s="7"/>
      <c r="AS31" s="7"/>
      <c r="AT31" s="7"/>
      <c r="AU31" s="7"/>
    </row>
    <row r="32" spans="1:47" ht="15.75" customHeight="1" x14ac:dyDescent="0.25">
      <c r="A32" s="459"/>
      <c r="B32" s="311" t="s">
        <v>38</v>
      </c>
      <c r="C32" s="312">
        <v>3336.287841796875</v>
      </c>
      <c r="D32" s="313">
        <v>0</v>
      </c>
      <c r="E32" s="313">
        <v>0</v>
      </c>
      <c r="F32" s="312">
        <f t="shared" si="0"/>
        <v>205318326555</v>
      </c>
      <c r="G32" s="314">
        <v>205318326555</v>
      </c>
      <c r="H32" s="313">
        <v>0</v>
      </c>
      <c r="I32" s="315">
        <v>386</v>
      </c>
      <c r="J32" s="307">
        <v>314765</v>
      </c>
      <c r="K32" s="307">
        <v>133</v>
      </c>
      <c r="L32" s="313">
        <v>0</v>
      </c>
      <c r="M32" s="313">
        <v>0</v>
      </c>
      <c r="N32" s="313">
        <v>0</v>
      </c>
      <c r="O32" s="313">
        <v>0</v>
      </c>
      <c r="P32" s="313">
        <v>0</v>
      </c>
      <c r="Q32" s="315">
        <v>27338</v>
      </c>
      <c r="R32" s="459"/>
      <c r="S32" s="311" t="s">
        <v>38</v>
      </c>
      <c r="T32" s="314">
        <v>6340485809</v>
      </c>
      <c r="U32" s="314">
        <f t="shared" si="1"/>
        <v>1552038809</v>
      </c>
      <c r="V32" s="314">
        <v>174750000</v>
      </c>
      <c r="W32" s="314">
        <v>4613697000</v>
      </c>
      <c r="X32" s="313">
        <v>0</v>
      </c>
      <c r="Y32" s="313">
        <v>0</v>
      </c>
      <c r="Z32" s="314">
        <f t="shared" si="2"/>
        <v>6340485809</v>
      </c>
      <c r="AA32" s="314">
        <v>1552038809</v>
      </c>
      <c r="AB32" s="312">
        <v>174750000</v>
      </c>
      <c r="AC32" s="314">
        <v>4613697000</v>
      </c>
      <c r="AD32" s="313">
        <v>0</v>
      </c>
      <c r="AE32" s="313">
        <v>0</v>
      </c>
      <c r="AF32" s="313">
        <v>0</v>
      </c>
      <c r="AG32" s="313">
        <v>0</v>
      </c>
      <c r="AH32" s="313">
        <v>0</v>
      </c>
      <c r="AI32" s="313">
        <v>0</v>
      </c>
      <c r="AJ32" s="313">
        <v>0</v>
      </c>
      <c r="AK32" s="313">
        <v>0</v>
      </c>
      <c r="AL32" s="313">
        <v>0</v>
      </c>
      <c r="AM32" s="313">
        <v>0</v>
      </c>
      <c r="AN32" s="313">
        <v>0</v>
      </c>
      <c r="AO32" s="316">
        <v>0</v>
      </c>
      <c r="AP32" s="7"/>
      <c r="AQ32" s="7"/>
      <c r="AR32" s="7"/>
      <c r="AS32" s="7"/>
      <c r="AT32" s="7"/>
      <c r="AU32" s="7"/>
    </row>
    <row r="33" spans="1:47" ht="15.75" customHeight="1" x14ac:dyDescent="0.25">
      <c r="A33" s="459"/>
      <c r="B33" s="311" t="s">
        <v>39</v>
      </c>
      <c r="C33" s="312">
        <v>4408.17333984375</v>
      </c>
      <c r="D33" s="313">
        <v>0</v>
      </c>
      <c r="E33" s="313">
        <v>0</v>
      </c>
      <c r="F33" s="312">
        <f t="shared" si="0"/>
        <v>252798050079</v>
      </c>
      <c r="G33" s="314">
        <v>252798050079</v>
      </c>
      <c r="H33" s="313">
        <v>0</v>
      </c>
      <c r="I33" s="315">
        <v>386</v>
      </c>
      <c r="J33" s="307">
        <v>327268</v>
      </c>
      <c r="K33" s="307">
        <v>143</v>
      </c>
      <c r="L33" s="313">
        <v>0</v>
      </c>
      <c r="M33" s="313">
        <v>0</v>
      </c>
      <c r="N33" s="313">
        <v>0</v>
      </c>
      <c r="O33" s="313">
        <v>0</v>
      </c>
      <c r="P33" s="313">
        <v>0</v>
      </c>
      <c r="Q33" s="315">
        <v>29162</v>
      </c>
      <c r="R33" s="459"/>
      <c r="S33" s="311" t="s">
        <v>39</v>
      </c>
      <c r="T33" s="314">
        <v>6947414093</v>
      </c>
      <c r="U33" s="314">
        <f t="shared" si="1"/>
        <v>660862493</v>
      </c>
      <c r="V33" s="314">
        <v>18803600</v>
      </c>
      <c r="W33" s="314">
        <v>6267748000</v>
      </c>
      <c r="X33" s="313">
        <v>0</v>
      </c>
      <c r="Y33" s="313">
        <v>0</v>
      </c>
      <c r="Z33" s="314">
        <f t="shared" si="2"/>
        <v>6947414093</v>
      </c>
      <c r="AA33" s="314">
        <v>660862493</v>
      </c>
      <c r="AB33" s="312">
        <f>12000000+6803600</f>
        <v>18803600</v>
      </c>
      <c r="AC33" s="312">
        <v>6267748000</v>
      </c>
      <c r="AD33" s="313">
        <v>0</v>
      </c>
      <c r="AE33" s="313">
        <v>0</v>
      </c>
      <c r="AF33" s="313">
        <v>0</v>
      </c>
      <c r="AG33" s="313">
        <v>0</v>
      </c>
      <c r="AH33" s="313">
        <v>0</v>
      </c>
      <c r="AI33" s="313">
        <v>0</v>
      </c>
      <c r="AJ33" s="313">
        <v>0</v>
      </c>
      <c r="AK33" s="313">
        <v>0</v>
      </c>
      <c r="AL33" s="313">
        <v>0</v>
      </c>
      <c r="AM33" s="313">
        <v>0</v>
      </c>
      <c r="AN33" s="313">
        <v>0</v>
      </c>
      <c r="AO33" s="316">
        <v>0</v>
      </c>
      <c r="AP33" s="7"/>
      <c r="AQ33" s="7"/>
      <c r="AR33" s="7"/>
      <c r="AS33" s="7"/>
      <c r="AT33" s="7"/>
      <c r="AU33" s="7"/>
    </row>
    <row r="34" spans="1:47" ht="15.75" customHeight="1" x14ac:dyDescent="0.25">
      <c r="A34" s="459"/>
      <c r="B34" s="311" t="s">
        <v>40</v>
      </c>
      <c r="C34" s="312">
        <v>8122.63818359375</v>
      </c>
      <c r="D34" s="313">
        <v>0</v>
      </c>
      <c r="E34" s="313">
        <v>0</v>
      </c>
      <c r="F34" s="312">
        <f t="shared" si="0"/>
        <v>474470156884</v>
      </c>
      <c r="G34" s="314">
        <v>474470156884</v>
      </c>
      <c r="H34" s="313">
        <v>0</v>
      </c>
      <c r="I34" s="315">
        <v>385</v>
      </c>
      <c r="J34" s="307">
        <v>327620</v>
      </c>
      <c r="K34" s="307">
        <v>148</v>
      </c>
      <c r="L34" s="313">
        <v>0</v>
      </c>
      <c r="M34" s="313">
        <v>0</v>
      </c>
      <c r="N34" s="313">
        <v>0</v>
      </c>
      <c r="O34" s="313">
        <v>0</v>
      </c>
      <c r="P34" s="313">
        <v>0</v>
      </c>
      <c r="Q34" s="315">
        <v>30898</v>
      </c>
      <c r="R34" s="459"/>
      <c r="S34" s="311" t="s">
        <v>40</v>
      </c>
      <c r="T34" s="314">
        <v>1067563522</v>
      </c>
      <c r="U34" s="314">
        <f t="shared" si="1"/>
        <v>984832022</v>
      </c>
      <c r="V34" s="314">
        <v>82731500</v>
      </c>
      <c r="W34" s="313">
        <v>0</v>
      </c>
      <c r="X34" s="313">
        <v>0</v>
      </c>
      <c r="Y34" s="313">
        <v>0</v>
      </c>
      <c r="Z34" s="314">
        <f t="shared" si="2"/>
        <v>1067563522</v>
      </c>
      <c r="AA34" s="314">
        <v>984832022</v>
      </c>
      <c r="AB34" s="312">
        <f>82638300+93200</f>
        <v>82731500</v>
      </c>
      <c r="AC34" s="313">
        <v>0</v>
      </c>
      <c r="AD34" s="313">
        <v>0</v>
      </c>
      <c r="AE34" s="313">
        <v>0</v>
      </c>
      <c r="AF34" s="313">
        <v>0</v>
      </c>
      <c r="AG34" s="313">
        <v>0</v>
      </c>
      <c r="AH34" s="313">
        <v>0</v>
      </c>
      <c r="AI34" s="313">
        <v>0</v>
      </c>
      <c r="AJ34" s="313">
        <v>0</v>
      </c>
      <c r="AK34" s="313">
        <v>0</v>
      </c>
      <c r="AL34" s="313">
        <v>0</v>
      </c>
      <c r="AM34" s="313">
        <v>0</v>
      </c>
      <c r="AN34" s="313">
        <v>0</v>
      </c>
      <c r="AO34" s="316">
        <v>0</v>
      </c>
      <c r="AP34" s="7"/>
      <c r="AQ34" s="7"/>
      <c r="AR34" s="7"/>
      <c r="AS34" s="7"/>
      <c r="AT34" s="7"/>
      <c r="AU34" s="7"/>
    </row>
    <row r="35" spans="1:47" ht="15.75" customHeight="1" x14ac:dyDescent="0.25">
      <c r="A35" s="459"/>
      <c r="B35" s="311" t="s">
        <v>41</v>
      </c>
      <c r="C35" s="312">
        <v>12712.453125</v>
      </c>
      <c r="D35" s="313">
        <v>0</v>
      </c>
      <c r="E35" s="313">
        <v>0</v>
      </c>
      <c r="F35" s="312">
        <f t="shared" si="0"/>
        <v>740372419652</v>
      </c>
      <c r="G35" s="314">
        <v>740372419652</v>
      </c>
      <c r="H35" s="313">
        <v>0</v>
      </c>
      <c r="I35" s="315">
        <v>386</v>
      </c>
      <c r="J35" s="307">
        <v>328237</v>
      </c>
      <c r="K35" s="307">
        <v>130</v>
      </c>
      <c r="L35" s="313">
        <v>0</v>
      </c>
      <c r="M35" s="313">
        <v>0</v>
      </c>
      <c r="N35" s="313">
        <v>0</v>
      </c>
      <c r="O35" s="313">
        <v>0</v>
      </c>
      <c r="P35" s="313">
        <v>0</v>
      </c>
      <c r="Q35" s="315">
        <v>34168</v>
      </c>
      <c r="R35" s="459"/>
      <c r="S35" s="311" t="s">
        <v>41</v>
      </c>
      <c r="T35" s="314">
        <v>12223801816</v>
      </c>
      <c r="U35" s="314">
        <f t="shared" si="1"/>
        <v>8183639016</v>
      </c>
      <c r="V35" s="314">
        <v>43295800</v>
      </c>
      <c r="W35" s="314">
        <v>3996867000</v>
      </c>
      <c r="X35" s="313">
        <v>0</v>
      </c>
      <c r="Y35" s="313">
        <v>0</v>
      </c>
      <c r="Z35" s="314">
        <f t="shared" si="2"/>
        <v>12223801816</v>
      </c>
      <c r="AA35" s="314">
        <v>8183639016</v>
      </c>
      <c r="AB35" s="312">
        <v>43295800</v>
      </c>
      <c r="AC35" s="314">
        <v>3996867000</v>
      </c>
      <c r="AD35" s="313">
        <v>0</v>
      </c>
      <c r="AE35" s="313">
        <v>0</v>
      </c>
      <c r="AF35" s="313">
        <v>0</v>
      </c>
      <c r="AG35" s="313">
        <v>0</v>
      </c>
      <c r="AH35" s="313">
        <v>0</v>
      </c>
      <c r="AI35" s="313">
        <v>0</v>
      </c>
      <c r="AJ35" s="313">
        <v>0</v>
      </c>
      <c r="AK35" s="313">
        <v>0</v>
      </c>
      <c r="AL35" s="313">
        <v>0</v>
      </c>
      <c r="AM35" s="313">
        <v>0</v>
      </c>
      <c r="AN35" s="313">
        <v>0</v>
      </c>
      <c r="AO35" s="316">
        <v>0</v>
      </c>
      <c r="AP35" s="7"/>
      <c r="AQ35" s="7"/>
      <c r="AR35" s="7"/>
      <c r="AS35" s="7"/>
      <c r="AT35" s="7"/>
      <c r="AU35" s="7"/>
    </row>
    <row r="36" spans="1:47" ht="15.75" customHeight="1" x14ac:dyDescent="0.25">
      <c r="A36" s="459"/>
      <c r="B36" s="311" t="s">
        <v>42</v>
      </c>
      <c r="C36" s="312">
        <v>11814.4287109375</v>
      </c>
      <c r="D36" s="313">
        <v>0</v>
      </c>
      <c r="E36" s="313">
        <v>0</v>
      </c>
      <c r="F36" s="312">
        <f t="shared" si="0"/>
        <v>741297799866</v>
      </c>
      <c r="G36" s="314">
        <v>741297799866</v>
      </c>
      <c r="H36" s="313">
        <v>0</v>
      </c>
      <c r="I36" s="315">
        <v>387</v>
      </c>
      <c r="J36" s="307">
        <v>410841</v>
      </c>
      <c r="K36" s="307">
        <v>147</v>
      </c>
      <c r="L36" s="313">
        <v>0</v>
      </c>
      <c r="M36" s="313">
        <v>0</v>
      </c>
      <c r="N36" s="313">
        <v>0</v>
      </c>
      <c r="O36" s="313">
        <v>0</v>
      </c>
      <c r="P36" s="313">
        <v>0</v>
      </c>
      <c r="Q36" s="315">
        <v>37620</v>
      </c>
      <c r="R36" s="459"/>
      <c r="S36" s="311" t="s">
        <v>42</v>
      </c>
      <c r="T36" s="314">
        <v>16742972198</v>
      </c>
      <c r="U36" s="314">
        <f t="shared" si="1"/>
        <v>9043302470</v>
      </c>
      <c r="V36" s="313">
        <v>0</v>
      </c>
      <c r="W36" s="314">
        <v>7699669728</v>
      </c>
      <c r="X36" s="313">
        <v>0</v>
      </c>
      <c r="Y36" s="313">
        <v>0</v>
      </c>
      <c r="Z36" s="314">
        <f t="shared" si="2"/>
        <v>16742972198</v>
      </c>
      <c r="AA36" s="314">
        <v>9043302470</v>
      </c>
      <c r="AB36" s="313">
        <v>0</v>
      </c>
      <c r="AC36" s="312">
        <v>7699669728</v>
      </c>
      <c r="AD36" s="313">
        <v>0</v>
      </c>
      <c r="AE36" s="313">
        <v>0</v>
      </c>
      <c r="AF36" s="313">
        <v>0</v>
      </c>
      <c r="AG36" s="313">
        <v>0</v>
      </c>
      <c r="AH36" s="313">
        <v>0</v>
      </c>
      <c r="AI36" s="313">
        <v>0</v>
      </c>
      <c r="AJ36" s="313">
        <v>0</v>
      </c>
      <c r="AK36" s="313">
        <v>0</v>
      </c>
      <c r="AL36" s="313">
        <v>0</v>
      </c>
      <c r="AM36" s="313">
        <v>0</v>
      </c>
      <c r="AN36" s="313">
        <v>0</v>
      </c>
      <c r="AO36" s="316">
        <v>0</v>
      </c>
      <c r="AP36" s="7"/>
      <c r="AQ36" s="7"/>
      <c r="AR36" s="7"/>
      <c r="AS36" s="7"/>
      <c r="AT36" s="7"/>
      <c r="AU36" s="7"/>
    </row>
    <row r="37" spans="1:47" ht="15.75" customHeight="1" x14ac:dyDescent="0.25">
      <c r="A37" s="459"/>
      <c r="B37" s="311" t="s">
        <v>43</v>
      </c>
      <c r="C37" s="312">
        <v>10657.09375</v>
      </c>
      <c r="D37" s="313">
        <v>0</v>
      </c>
      <c r="E37" s="313">
        <v>0</v>
      </c>
      <c r="F37" s="312">
        <f t="shared" si="0"/>
        <v>703654617481</v>
      </c>
      <c r="G37" s="314">
        <v>703654617481</v>
      </c>
      <c r="H37" s="313">
        <v>0</v>
      </c>
      <c r="I37" s="315">
        <v>385</v>
      </c>
      <c r="J37" s="307">
        <v>412292</v>
      </c>
      <c r="K37" s="307">
        <v>177</v>
      </c>
      <c r="L37" s="313">
        <v>0</v>
      </c>
      <c r="M37" s="313">
        <v>0</v>
      </c>
      <c r="N37" s="313">
        <v>0</v>
      </c>
      <c r="O37" s="313">
        <v>0</v>
      </c>
      <c r="P37" s="313">
        <v>0</v>
      </c>
      <c r="Q37" s="315">
        <v>42490</v>
      </c>
      <c r="R37" s="459"/>
      <c r="S37" s="311" t="s">
        <v>43</v>
      </c>
      <c r="T37" s="314">
        <v>20685696873</v>
      </c>
      <c r="U37" s="314">
        <f t="shared" si="1"/>
        <v>12993356873</v>
      </c>
      <c r="V37" s="313">
        <v>0</v>
      </c>
      <c r="W37" s="314">
        <v>7692340000</v>
      </c>
      <c r="X37" s="313">
        <v>0</v>
      </c>
      <c r="Y37" s="313">
        <v>0</v>
      </c>
      <c r="Z37" s="314">
        <f t="shared" si="2"/>
        <v>20685696873</v>
      </c>
      <c r="AA37" s="314">
        <v>12993356873</v>
      </c>
      <c r="AB37" s="313">
        <v>0</v>
      </c>
      <c r="AC37" s="312">
        <v>7692340000</v>
      </c>
      <c r="AD37" s="313">
        <v>0</v>
      </c>
      <c r="AE37" s="313">
        <v>0</v>
      </c>
      <c r="AF37" s="313">
        <v>0</v>
      </c>
      <c r="AG37" s="313">
        <v>0</v>
      </c>
      <c r="AH37" s="313">
        <v>0</v>
      </c>
      <c r="AI37" s="313">
        <v>0</v>
      </c>
      <c r="AJ37" s="313">
        <v>0</v>
      </c>
      <c r="AK37" s="313">
        <v>0</v>
      </c>
      <c r="AL37" s="313">
        <v>0</v>
      </c>
      <c r="AM37" s="313">
        <v>0</v>
      </c>
      <c r="AN37" s="313">
        <v>0</v>
      </c>
      <c r="AO37" s="316">
        <v>0</v>
      </c>
      <c r="AP37" s="7"/>
      <c r="AQ37" s="7"/>
      <c r="AR37" s="7"/>
      <c r="AS37" s="7"/>
      <c r="AT37" s="7"/>
      <c r="AU37" s="7"/>
    </row>
    <row r="38" spans="1:47" ht="15.75" customHeight="1" x14ac:dyDescent="0.25">
      <c r="A38" s="459"/>
      <c r="B38" s="311" t="s">
        <v>44</v>
      </c>
      <c r="C38" s="312">
        <v>9640.150390625</v>
      </c>
      <c r="D38" s="313">
        <v>0</v>
      </c>
      <c r="E38" s="313">
        <v>0</v>
      </c>
      <c r="F38" s="312">
        <f t="shared" si="0"/>
        <v>637455761353</v>
      </c>
      <c r="G38" s="314">
        <v>637455761353</v>
      </c>
      <c r="H38" s="313">
        <v>0</v>
      </c>
      <c r="I38" s="315">
        <v>384</v>
      </c>
      <c r="J38" s="307">
        <v>412860</v>
      </c>
      <c r="K38" s="307">
        <v>145</v>
      </c>
      <c r="L38" s="313">
        <v>0</v>
      </c>
      <c r="M38" s="313">
        <v>0</v>
      </c>
      <c r="N38" s="313">
        <v>0</v>
      </c>
      <c r="O38" s="313">
        <v>0</v>
      </c>
      <c r="P38" s="313">
        <v>0</v>
      </c>
      <c r="Q38" s="315">
        <v>45302</v>
      </c>
      <c r="R38" s="459"/>
      <c r="S38" s="311" t="s">
        <v>44</v>
      </c>
      <c r="T38" s="314">
        <v>4423709588</v>
      </c>
      <c r="U38" s="314">
        <f t="shared" si="1"/>
        <v>4421759988</v>
      </c>
      <c r="V38" s="314">
        <v>1949600</v>
      </c>
      <c r="W38" s="313">
        <v>0</v>
      </c>
      <c r="X38" s="313">
        <v>0</v>
      </c>
      <c r="Y38" s="313">
        <v>0</v>
      </c>
      <c r="Z38" s="314">
        <f t="shared" si="2"/>
        <v>4423709588</v>
      </c>
      <c r="AA38" s="314">
        <v>4421759988</v>
      </c>
      <c r="AB38" s="312">
        <f>1173060+776540</f>
        <v>1949600</v>
      </c>
      <c r="AC38" s="313">
        <v>0</v>
      </c>
      <c r="AD38" s="313">
        <v>0</v>
      </c>
      <c r="AE38" s="313">
        <v>0</v>
      </c>
      <c r="AF38" s="313">
        <v>0</v>
      </c>
      <c r="AG38" s="313">
        <v>0</v>
      </c>
      <c r="AH38" s="313">
        <v>0</v>
      </c>
      <c r="AI38" s="313">
        <v>0</v>
      </c>
      <c r="AJ38" s="313">
        <v>0</v>
      </c>
      <c r="AK38" s="313">
        <v>0</v>
      </c>
      <c r="AL38" s="313">
        <v>0</v>
      </c>
      <c r="AM38" s="313">
        <v>0</v>
      </c>
      <c r="AN38" s="313">
        <v>0</v>
      </c>
      <c r="AO38" s="316">
        <v>0</v>
      </c>
      <c r="AP38" s="7"/>
      <c r="AQ38" s="7"/>
      <c r="AR38" s="7"/>
      <c r="AS38" s="7"/>
      <c r="AT38" s="7"/>
      <c r="AU38" s="7"/>
    </row>
    <row r="39" spans="1:47" ht="15.75" customHeight="1" x14ac:dyDescent="0.25">
      <c r="A39" s="460"/>
      <c r="B39" s="311" t="s">
        <v>45</v>
      </c>
      <c r="C39" s="312">
        <v>10256.1328125</v>
      </c>
      <c r="D39" s="313">
        <v>0</v>
      </c>
      <c r="E39" s="313">
        <v>0</v>
      </c>
      <c r="F39" s="312">
        <f t="shared" si="0"/>
        <v>717560948996</v>
      </c>
      <c r="G39" s="314">
        <v>717560948996</v>
      </c>
      <c r="H39" s="313">
        <v>0</v>
      </c>
      <c r="I39" s="315">
        <v>384</v>
      </c>
      <c r="J39" s="307">
        <v>413618</v>
      </c>
      <c r="K39" s="307">
        <v>143</v>
      </c>
      <c r="L39" s="313">
        <v>0</v>
      </c>
      <c r="M39" s="313">
        <v>0</v>
      </c>
      <c r="N39" s="313">
        <v>0</v>
      </c>
      <c r="O39" s="313">
        <v>0</v>
      </c>
      <c r="P39" s="313">
        <v>0</v>
      </c>
      <c r="Q39" s="315">
        <v>48948</v>
      </c>
      <c r="R39" s="460"/>
      <c r="S39" s="311" t="s">
        <v>45</v>
      </c>
      <c r="T39" s="314">
        <v>16426430229</v>
      </c>
      <c r="U39" s="314">
        <f t="shared" si="1"/>
        <v>16426430229</v>
      </c>
      <c r="V39" s="313">
        <v>0</v>
      </c>
      <c r="W39" s="313">
        <v>0</v>
      </c>
      <c r="X39" s="313">
        <v>0</v>
      </c>
      <c r="Y39" s="313">
        <v>0</v>
      </c>
      <c r="Z39" s="314">
        <f t="shared" si="2"/>
        <v>16426430229</v>
      </c>
      <c r="AA39" s="314">
        <v>16426430229</v>
      </c>
      <c r="AB39" s="313">
        <v>0</v>
      </c>
      <c r="AC39" s="313">
        <v>0</v>
      </c>
      <c r="AD39" s="313">
        <v>0</v>
      </c>
      <c r="AE39" s="313">
        <v>0</v>
      </c>
      <c r="AF39" s="313">
        <v>0</v>
      </c>
      <c r="AG39" s="313">
        <v>0</v>
      </c>
      <c r="AH39" s="313">
        <v>0</v>
      </c>
      <c r="AI39" s="313">
        <v>0</v>
      </c>
      <c r="AJ39" s="313">
        <v>0</v>
      </c>
      <c r="AK39" s="313">
        <v>0</v>
      </c>
      <c r="AL39" s="313">
        <v>0</v>
      </c>
      <c r="AM39" s="313">
        <v>0</v>
      </c>
      <c r="AN39" s="313">
        <v>0</v>
      </c>
      <c r="AO39" s="316">
        <v>0</v>
      </c>
      <c r="AP39" s="7"/>
      <c r="AQ39" s="7"/>
      <c r="AR39" s="7"/>
      <c r="AS39" s="7"/>
      <c r="AT39" s="7"/>
      <c r="AU39" s="7"/>
    </row>
    <row r="40" spans="1:47" ht="15.75" customHeight="1" x14ac:dyDescent="0.25">
      <c r="A40" s="458" t="s">
        <v>48</v>
      </c>
      <c r="B40" s="311" t="s">
        <v>34</v>
      </c>
      <c r="C40" s="312">
        <v>11189.9677734375</v>
      </c>
      <c r="D40" s="313">
        <v>0</v>
      </c>
      <c r="E40" s="313">
        <v>0</v>
      </c>
      <c r="F40" s="312">
        <f t="shared" si="0"/>
        <v>788261732495</v>
      </c>
      <c r="G40" s="314">
        <v>788261732495</v>
      </c>
      <c r="H40" s="313">
        <v>0</v>
      </c>
      <c r="I40" s="315">
        <v>383</v>
      </c>
      <c r="J40" s="307">
        <v>414494</v>
      </c>
      <c r="K40" s="307">
        <v>133</v>
      </c>
      <c r="L40" s="313">
        <v>0</v>
      </c>
      <c r="M40" s="313">
        <v>0</v>
      </c>
      <c r="N40" s="313">
        <v>0</v>
      </c>
      <c r="O40" s="313">
        <v>0</v>
      </c>
      <c r="P40" s="313">
        <v>0</v>
      </c>
      <c r="Q40" s="315">
        <v>52290</v>
      </c>
      <c r="R40" s="458" t="s">
        <v>48</v>
      </c>
      <c r="S40" s="311" t="s">
        <v>34</v>
      </c>
      <c r="T40" s="314">
        <v>3546017922</v>
      </c>
      <c r="U40" s="314">
        <f t="shared" si="1"/>
        <v>3546017922</v>
      </c>
      <c r="V40" s="313">
        <v>0</v>
      </c>
      <c r="W40" s="313">
        <v>0</v>
      </c>
      <c r="X40" s="313">
        <v>0</v>
      </c>
      <c r="Y40" s="313">
        <v>0</v>
      </c>
      <c r="Z40" s="314">
        <f t="shared" si="2"/>
        <v>3546017922</v>
      </c>
      <c r="AA40" s="314">
        <v>3546017922</v>
      </c>
      <c r="AB40" s="313">
        <v>0</v>
      </c>
      <c r="AC40" s="313">
        <v>0</v>
      </c>
      <c r="AD40" s="313">
        <v>0</v>
      </c>
      <c r="AE40" s="313">
        <v>0</v>
      </c>
      <c r="AF40" s="313">
        <v>0</v>
      </c>
      <c r="AG40" s="313">
        <v>0</v>
      </c>
      <c r="AH40" s="313">
        <v>0</v>
      </c>
      <c r="AI40" s="313">
        <v>0</v>
      </c>
      <c r="AJ40" s="313">
        <v>0</v>
      </c>
      <c r="AK40" s="313">
        <v>0</v>
      </c>
      <c r="AL40" s="313">
        <v>0</v>
      </c>
      <c r="AM40" s="313">
        <v>0</v>
      </c>
      <c r="AN40" s="313">
        <v>0</v>
      </c>
      <c r="AO40" s="316">
        <v>0</v>
      </c>
      <c r="AP40" s="7"/>
      <c r="AQ40" s="7"/>
      <c r="AR40" s="7"/>
      <c r="AS40" s="7"/>
      <c r="AT40" s="7"/>
      <c r="AU40" s="7"/>
    </row>
    <row r="41" spans="1:47" ht="15.75" customHeight="1" x14ac:dyDescent="0.25">
      <c r="A41" s="459"/>
      <c r="B41" s="311" t="s">
        <v>35</v>
      </c>
      <c r="C41" s="312">
        <v>12359.05078125</v>
      </c>
      <c r="D41" s="313">
        <v>0</v>
      </c>
      <c r="E41" s="313">
        <v>0</v>
      </c>
      <c r="F41" s="312">
        <f t="shared" si="0"/>
        <v>847518046760</v>
      </c>
      <c r="G41" s="314">
        <v>847518046760</v>
      </c>
      <c r="H41" s="313">
        <v>0</v>
      </c>
      <c r="I41" s="315">
        <v>381</v>
      </c>
      <c r="J41" s="307">
        <v>414932</v>
      </c>
      <c r="K41" s="307">
        <v>114</v>
      </c>
      <c r="L41" s="313">
        <v>0</v>
      </c>
      <c r="M41" s="313">
        <v>0</v>
      </c>
      <c r="N41" s="313">
        <v>0</v>
      </c>
      <c r="O41" s="313">
        <v>0</v>
      </c>
      <c r="P41" s="313">
        <v>0</v>
      </c>
      <c r="Q41" s="315">
        <v>55751</v>
      </c>
      <c r="R41" s="459"/>
      <c r="S41" s="311" t="s">
        <v>35</v>
      </c>
      <c r="T41" s="314">
        <v>1929765912</v>
      </c>
      <c r="U41" s="314">
        <f t="shared" si="1"/>
        <v>1929765912</v>
      </c>
      <c r="V41" s="313">
        <v>0</v>
      </c>
      <c r="W41" s="313">
        <v>0</v>
      </c>
      <c r="X41" s="313">
        <v>0</v>
      </c>
      <c r="Y41" s="313">
        <v>0</v>
      </c>
      <c r="Z41" s="314">
        <f t="shared" si="2"/>
        <v>1929765912</v>
      </c>
      <c r="AA41" s="314">
        <v>1929765912</v>
      </c>
      <c r="AB41" s="313">
        <v>0</v>
      </c>
      <c r="AC41" s="313">
        <v>0</v>
      </c>
      <c r="AD41" s="313">
        <v>0</v>
      </c>
      <c r="AE41" s="313">
        <v>0</v>
      </c>
      <c r="AF41" s="313">
        <v>0</v>
      </c>
      <c r="AG41" s="313">
        <v>0</v>
      </c>
      <c r="AH41" s="313">
        <v>0</v>
      </c>
      <c r="AI41" s="313">
        <v>0</v>
      </c>
      <c r="AJ41" s="313">
        <v>0</v>
      </c>
      <c r="AK41" s="313">
        <v>0</v>
      </c>
      <c r="AL41" s="313">
        <v>0</v>
      </c>
      <c r="AM41" s="313">
        <v>0</v>
      </c>
      <c r="AN41" s="313">
        <v>0</v>
      </c>
      <c r="AO41" s="316">
        <v>0</v>
      </c>
      <c r="AP41" s="7"/>
      <c r="AQ41" s="7"/>
      <c r="AR41" s="7"/>
      <c r="AS41" s="7"/>
      <c r="AT41" s="7"/>
      <c r="AU41" s="7"/>
    </row>
    <row r="42" spans="1:47" ht="15.75" customHeight="1" x14ac:dyDescent="0.25">
      <c r="A42" s="459"/>
      <c r="B42" s="311" t="s">
        <v>36</v>
      </c>
      <c r="C42" s="312">
        <v>12966.765625</v>
      </c>
      <c r="D42" s="313">
        <v>0</v>
      </c>
      <c r="E42" s="313">
        <v>0</v>
      </c>
      <c r="F42" s="312">
        <f t="shared" si="0"/>
        <v>889909436536</v>
      </c>
      <c r="G42" s="314">
        <v>889909436536</v>
      </c>
      <c r="H42" s="313">
        <v>0</v>
      </c>
      <c r="I42" s="315">
        <v>380</v>
      </c>
      <c r="J42" s="307">
        <v>415785</v>
      </c>
      <c r="K42" s="307">
        <v>73</v>
      </c>
      <c r="L42" s="313">
        <v>0</v>
      </c>
      <c r="M42" s="313">
        <v>0</v>
      </c>
      <c r="N42" s="313">
        <v>0</v>
      </c>
      <c r="O42" s="313">
        <v>0</v>
      </c>
      <c r="P42" s="313">
        <v>0</v>
      </c>
      <c r="Q42" s="315">
        <v>59897</v>
      </c>
      <c r="R42" s="459"/>
      <c r="S42" s="311" t="s">
        <v>36</v>
      </c>
      <c r="T42" s="314">
        <v>3743778956</v>
      </c>
      <c r="U42" s="314">
        <f t="shared" si="1"/>
        <v>3743778956</v>
      </c>
      <c r="V42" s="313">
        <v>0</v>
      </c>
      <c r="W42" s="313">
        <v>0</v>
      </c>
      <c r="X42" s="313">
        <v>0</v>
      </c>
      <c r="Y42" s="313">
        <v>0</v>
      </c>
      <c r="Z42" s="314">
        <f t="shared" si="2"/>
        <v>3743778956</v>
      </c>
      <c r="AA42" s="314">
        <v>3743778956</v>
      </c>
      <c r="AB42" s="313">
        <v>0</v>
      </c>
      <c r="AC42" s="313">
        <v>0</v>
      </c>
      <c r="AD42" s="313">
        <v>0</v>
      </c>
      <c r="AE42" s="313">
        <v>0</v>
      </c>
      <c r="AF42" s="313">
        <v>0</v>
      </c>
      <c r="AG42" s="313">
        <v>0</v>
      </c>
      <c r="AH42" s="313">
        <v>0</v>
      </c>
      <c r="AI42" s="313">
        <v>0</v>
      </c>
      <c r="AJ42" s="313">
        <v>0</v>
      </c>
      <c r="AK42" s="313">
        <v>0</v>
      </c>
      <c r="AL42" s="313">
        <v>0</v>
      </c>
      <c r="AM42" s="313">
        <v>0</v>
      </c>
      <c r="AN42" s="313">
        <v>0</v>
      </c>
      <c r="AO42" s="316">
        <v>0</v>
      </c>
      <c r="AP42" s="7"/>
      <c r="AQ42" s="7"/>
      <c r="AR42" s="7"/>
      <c r="AS42" s="7"/>
      <c r="AT42" s="7"/>
      <c r="AU42" s="7"/>
    </row>
    <row r="43" spans="1:47" ht="15.75" customHeight="1" x14ac:dyDescent="0.25">
      <c r="A43" s="459"/>
      <c r="B43" s="311" t="s">
        <v>37</v>
      </c>
      <c r="C43" s="312">
        <v>11934.3125</v>
      </c>
      <c r="D43" s="313">
        <v>0</v>
      </c>
      <c r="E43" s="313">
        <v>0</v>
      </c>
      <c r="F43" s="312">
        <f t="shared" si="0"/>
        <v>842267029499</v>
      </c>
      <c r="G43" s="314">
        <v>842267029499</v>
      </c>
      <c r="H43" s="313">
        <v>0</v>
      </c>
      <c r="I43" s="315">
        <v>379</v>
      </c>
      <c r="J43" s="307">
        <v>417789</v>
      </c>
      <c r="K43" s="307">
        <v>76</v>
      </c>
      <c r="L43" s="313">
        <v>0</v>
      </c>
      <c r="M43" s="313">
        <v>0</v>
      </c>
      <c r="N43" s="313">
        <v>0</v>
      </c>
      <c r="O43" s="313">
        <v>0</v>
      </c>
      <c r="P43" s="313">
        <v>0</v>
      </c>
      <c r="Q43" s="315">
        <v>63135</v>
      </c>
      <c r="R43" s="459"/>
      <c r="S43" s="311" t="s">
        <v>37</v>
      </c>
      <c r="T43" s="314">
        <v>3663134686</v>
      </c>
      <c r="U43" s="314">
        <f t="shared" si="1"/>
        <v>3161134686</v>
      </c>
      <c r="V43" s="314">
        <v>502000000</v>
      </c>
      <c r="W43" s="313">
        <v>0</v>
      </c>
      <c r="X43" s="313">
        <v>0</v>
      </c>
      <c r="Y43" s="313">
        <v>0</v>
      </c>
      <c r="Z43" s="314">
        <f t="shared" si="2"/>
        <v>3663134686</v>
      </c>
      <c r="AA43" s="314">
        <v>3161134686</v>
      </c>
      <c r="AB43" s="312">
        <v>502000000</v>
      </c>
      <c r="AC43" s="313">
        <v>0</v>
      </c>
      <c r="AD43" s="313">
        <v>0</v>
      </c>
      <c r="AE43" s="313">
        <v>0</v>
      </c>
      <c r="AF43" s="313">
        <v>0</v>
      </c>
      <c r="AG43" s="313">
        <v>0</v>
      </c>
      <c r="AH43" s="313">
        <v>0</v>
      </c>
      <c r="AI43" s="313">
        <v>0</v>
      </c>
      <c r="AJ43" s="313">
        <v>0</v>
      </c>
      <c r="AK43" s="313">
        <v>0</v>
      </c>
      <c r="AL43" s="313">
        <v>0</v>
      </c>
      <c r="AM43" s="313">
        <v>0</v>
      </c>
      <c r="AN43" s="313">
        <v>0</v>
      </c>
      <c r="AO43" s="316">
        <v>0</v>
      </c>
      <c r="AP43" s="7"/>
      <c r="AQ43" s="7"/>
      <c r="AR43" s="7"/>
      <c r="AS43" s="7"/>
      <c r="AT43" s="7"/>
      <c r="AU43" s="7"/>
    </row>
    <row r="44" spans="1:47" ht="15.75" customHeight="1" x14ac:dyDescent="0.25">
      <c r="A44" s="459"/>
      <c r="B44" s="311" t="s">
        <v>38</v>
      </c>
      <c r="C44" s="312">
        <v>10670.3505859375</v>
      </c>
      <c r="D44" s="313">
        <v>0</v>
      </c>
      <c r="E44" s="313">
        <v>0</v>
      </c>
      <c r="F44" s="312">
        <f t="shared" si="0"/>
        <v>830089784673</v>
      </c>
      <c r="G44" s="314">
        <v>830089784673</v>
      </c>
      <c r="H44" s="313">
        <v>0</v>
      </c>
      <c r="I44" s="315">
        <v>382</v>
      </c>
      <c r="J44" s="307">
        <v>419402</v>
      </c>
      <c r="K44" s="307">
        <v>76</v>
      </c>
      <c r="L44" s="313">
        <v>0</v>
      </c>
      <c r="M44" s="313">
        <v>0</v>
      </c>
      <c r="N44" s="313">
        <v>0</v>
      </c>
      <c r="O44" s="313">
        <v>0</v>
      </c>
      <c r="P44" s="313">
        <v>0</v>
      </c>
      <c r="Q44" s="315">
        <v>67770</v>
      </c>
      <c r="R44" s="459"/>
      <c r="S44" s="311" t="s">
        <v>38</v>
      </c>
      <c r="T44" s="314">
        <v>25762499844</v>
      </c>
      <c r="U44" s="314">
        <f t="shared" si="1"/>
        <v>25762499844</v>
      </c>
      <c r="V44" s="313">
        <v>0</v>
      </c>
      <c r="W44" s="313">
        <v>0</v>
      </c>
      <c r="X44" s="313">
        <v>0</v>
      </c>
      <c r="Y44" s="313">
        <v>0</v>
      </c>
      <c r="Z44" s="314">
        <f t="shared" si="2"/>
        <v>25762499844</v>
      </c>
      <c r="AA44" s="314">
        <v>25762499844</v>
      </c>
      <c r="AB44" s="313">
        <v>0</v>
      </c>
      <c r="AC44" s="313">
        <v>0</v>
      </c>
      <c r="AD44" s="313">
        <v>0</v>
      </c>
      <c r="AE44" s="313">
        <v>0</v>
      </c>
      <c r="AF44" s="313">
        <v>0</v>
      </c>
      <c r="AG44" s="313">
        <v>0</v>
      </c>
      <c r="AH44" s="313">
        <v>0</v>
      </c>
      <c r="AI44" s="313">
        <v>0</v>
      </c>
      <c r="AJ44" s="313">
        <v>0</v>
      </c>
      <c r="AK44" s="313">
        <v>0</v>
      </c>
      <c r="AL44" s="313">
        <v>0</v>
      </c>
      <c r="AM44" s="313">
        <v>0</v>
      </c>
      <c r="AN44" s="313">
        <v>0</v>
      </c>
      <c r="AO44" s="316">
        <v>0</v>
      </c>
      <c r="AP44" s="7"/>
      <c r="AQ44" s="7"/>
      <c r="AR44" s="7"/>
      <c r="AS44" s="7"/>
      <c r="AT44" s="7"/>
      <c r="AU44" s="7"/>
    </row>
    <row r="45" spans="1:47" ht="15.75" customHeight="1" x14ac:dyDescent="0.25">
      <c r="A45" s="459"/>
      <c r="B45" s="311" t="s">
        <v>39</v>
      </c>
      <c r="C45" s="312">
        <v>10302.15234375</v>
      </c>
      <c r="D45" s="313">
        <v>0</v>
      </c>
      <c r="E45" s="313">
        <v>0</v>
      </c>
      <c r="F45" s="312">
        <f t="shared" si="0"/>
        <v>809669403627</v>
      </c>
      <c r="G45" s="314">
        <v>809669403627</v>
      </c>
      <c r="H45" s="313">
        <v>0</v>
      </c>
      <c r="I45" s="315">
        <v>382</v>
      </c>
      <c r="J45" s="307">
        <v>422355</v>
      </c>
      <c r="K45" s="307">
        <v>75</v>
      </c>
      <c r="L45" s="313">
        <v>0</v>
      </c>
      <c r="M45" s="313">
        <v>0</v>
      </c>
      <c r="N45" s="313">
        <v>0</v>
      </c>
      <c r="O45" s="313">
        <v>0</v>
      </c>
      <c r="P45" s="313">
        <v>0</v>
      </c>
      <c r="Q45" s="315">
        <v>71570</v>
      </c>
      <c r="R45" s="459"/>
      <c r="S45" s="311" t="s">
        <v>39</v>
      </c>
      <c r="T45" s="314">
        <v>6401023722</v>
      </c>
      <c r="U45" s="314">
        <f t="shared" si="1"/>
        <v>4936117016</v>
      </c>
      <c r="V45" s="313">
        <v>0</v>
      </c>
      <c r="W45" s="314">
        <v>1464906706</v>
      </c>
      <c r="X45" s="313">
        <v>0</v>
      </c>
      <c r="Y45" s="313">
        <v>0</v>
      </c>
      <c r="Z45" s="314">
        <f t="shared" si="2"/>
        <v>6401023722</v>
      </c>
      <c r="AA45" s="314">
        <v>4936117016</v>
      </c>
      <c r="AB45" s="313">
        <v>0</v>
      </c>
      <c r="AC45" s="312">
        <v>1464906706</v>
      </c>
      <c r="AD45" s="313">
        <v>0</v>
      </c>
      <c r="AE45" s="313">
        <v>0</v>
      </c>
      <c r="AF45" s="313">
        <v>0</v>
      </c>
      <c r="AG45" s="313">
        <v>0</v>
      </c>
      <c r="AH45" s="313">
        <v>0</v>
      </c>
      <c r="AI45" s="313">
        <v>0</v>
      </c>
      <c r="AJ45" s="313">
        <v>0</v>
      </c>
      <c r="AK45" s="313">
        <v>0</v>
      </c>
      <c r="AL45" s="313">
        <v>0</v>
      </c>
      <c r="AM45" s="313">
        <v>0</v>
      </c>
      <c r="AN45" s="313">
        <v>0</v>
      </c>
      <c r="AO45" s="316">
        <v>0</v>
      </c>
      <c r="AP45" s="7"/>
      <c r="AQ45" s="7"/>
      <c r="AR45" s="7"/>
      <c r="AS45" s="7"/>
      <c r="AT45" s="7"/>
      <c r="AU45" s="7"/>
    </row>
    <row r="46" spans="1:47" ht="15.75" customHeight="1" x14ac:dyDescent="0.25">
      <c r="A46" s="459"/>
      <c r="B46" s="311" t="s">
        <v>40</v>
      </c>
      <c r="C46" s="312">
        <v>9481.4150390625</v>
      </c>
      <c r="D46" s="313">
        <v>0</v>
      </c>
      <c r="E46" s="313">
        <v>0</v>
      </c>
      <c r="F46" s="312">
        <f t="shared" si="0"/>
        <v>772490417546</v>
      </c>
      <c r="G46" s="314">
        <v>772490417546</v>
      </c>
      <c r="H46" s="313">
        <v>0</v>
      </c>
      <c r="I46" s="315">
        <v>382</v>
      </c>
      <c r="J46" s="307">
        <v>427709</v>
      </c>
      <c r="K46" s="307">
        <v>77</v>
      </c>
      <c r="L46" s="313">
        <v>0</v>
      </c>
      <c r="M46" s="313">
        <v>0</v>
      </c>
      <c r="N46" s="313">
        <v>0</v>
      </c>
      <c r="O46" s="313">
        <v>0</v>
      </c>
      <c r="P46" s="313">
        <v>0</v>
      </c>
      <c r="Q46" s="315">
        <v>74287</v>
      </c>
      <c r="R46" s="459"/>
      <c r="S46" s="311" t="s">
        <v>40</v>
      </c>
      <c r="T46" s="314">
        <v>6700895579</v>
      </c>
      <c r="U46" s="314">
        <f t="shared" si="1"/>
        <v>6671066527</v>
      </c>
      <c r="V46" s="313">
        <v>0</v>
      </c>
      <c r="W46" s="314">
        <v>29829052</v>
      </c>
      <c r="X46" s="313">
        <v>0</v>
      </c>
      <c r="Y46" s="313">
        <v>0</v>
      </c>
      <c r="Z46" s="314">
        <f t="shared" si="2"/>
        <v>6700895579</v>
      </c>
      <c r="AA46" s="314">
        <v>6671066527</v>
      </c>
      <c r="AB46" s="313">
        <v>0</v>
      </c>
      <c r="AC46" s="314">
        <v>29829052</v>
      </c>
      <c r="AD46" s="313">
        <v>0</v>
      </c>
      <c r="AE46" s="313">
        <v>0</v>
      </c>
      <c r="AF46" s="313">
        <v>0</v>
      </c>
      <c r="AG46" s="313">
        <v>0</v>
      </c>
      <c r="AH46" s="313">
        <v>0</v>
      </c>
      <c r="AI46" s="313">
        <v>0</v>
      </c>
      <c r="AJ46" s="313">
        <v>0</v>
      </c>
      <c r="AK46" s="313">
        <v>0</v>
      </c>
      <c r="AL46" s="313">
        <v>0</v>
      </c>
      <c r="AM46" s="313">
        <v>0</v>
      </c>
      <c r="AN46" s="313">
        <v>0</v>
      </c>
      <c r="AO46" s="316">
        <v>0</v>
      </c>
      <c r="AP46" s="7"/>
      <c r="AQ46" s="7"/>
      <c r="AR46" s="7"/>
      <c r="AS46" s="7"/>
      <c r="AT46" s="7"/>
      <c r="AU46" s="7"/>
    </row>
    <row r="47" spans="1:47" ht="15.75" customHeight="1" x14ac:dyDescent="0.25">
      <c r="A47" s="459"/>
      <c r="B47" s="311" t="s">
        <v>41</v>
      </c>
      <c r="C47" s="312">
        <v>8639.767578125</v>
      </c>
      <c r="D47" s="313">
        <v>0</v>
      </c>
      <c r="E47" s="313">
        <v>0</v>
      </c>
      <c r="F47" s="312">
        <f t="shared" si="0"/>
        <v>722118179970</v>
      </c>
      <c r="G47" s="314">
        <v>722118179970</v>
      </c>
      <c r="H47" s="313">
        <v>0</v>
      </c>
      <c r="I47" s="315">
        <v>380</v>
      </c>
      <c r="J47" s="307">
        <v>427999</v>
      </c>
      <c r="K47" s="307">
        <v>62</v>
      </c>
      <c r="L47" s="313">
        <v>0</v>
      </c>
      <c r="M47" s="313">
        <v>0</v>
      </c>
      <c r="N47" s="313">
        <v>0</v>
      </c>
      <c r="O47" s="313">
        <v>0</v>
      </c>
      <c r="P47" s="313">
        <v>0</v>
      </c>
      <c r="Q47" s="315">
        <v>76261</v>
      </c>
      <c r="R47" s="459"/>
      <c r="S47" s="311" t="s">
        <v>41</v>
      </c>
      <c r="T47" s="314">
        <v>4754225582</v>
      </c>
      <c r="U47" s="314">
        <f t="shared" si="1"/>
        <v>4754225582</v>
      </c>
      <c r="V47" s="313">
        <v>0</v>
      </c>
      <c r="W47" s="313">
        <v>0</v>
      </c>
      <c r="X47" s="313">
        <v>0</v>
      </c>
      <c r="Y47" s="313">
        <v>0</v>
      </c>
      <c r="Z47" s="314">
        <f t="shared" si="2"/>
        <v>4754225582</v>
      </c>
      <c r="AA47" s="314">
        <v>4754225582</v>
      </c>
      <c r="AB47" s="313">
        <v>0</v>
      </c>
      <c r="AC47" s="313">
        <v>0</v>
      </c>
      <c r="AD47" s="313">
        <v>0</v>
      </c>
      <c r="AE47" s="313">
        <v>0</v>
      </c>
      <c r="AF47" s="313">
        <v>0</v>
      </c>
      <c r="AG47" s="313">
        <v>0</v>
      </c>
      <c r="AH47" s="313">
        <v>0</v>
      </c>
      <c r="AI47" s="313">
        <v>0</v>
      </c>
      <c r="AJ47" s="313">
        <v>0</v>
      </c>
      <c r="AK47" s="313">
        <v>0</v>
      </c>
      <c r="AL47" s="313">
        <v>0</v>
      </c>
      <c r="AM47" s="313">
        <v>0</v>
      </c>
      <c r="AN47" s="313">
        <v>0</v>
      </c>
      <c r="AO47" s="316">
        <v>0</v>
      </c>
      <c r="AP47" s="7"/>
      <c r="AQ47" s="7"/>
      <c r="AR47" s="7"/>
      <c r="AS47" s="7"/>
      <c r="AT47" s="7"/>
      <c r="AU47" s="7"/>
    </row>
    <row r="48" spans="1:47" ht="15.75" customHeight="1" x14ac:dyDescent="0.25">
      <c r="A48" s="459"/>
      <c r="B48" s="311" t="s">
        <v>42</v>
      </c>
      <c r="C48" s="312">
        <v>8496.095703125</v>
      </c>
      <c r="D48" s="313">
        <v>0</v>
      </c>
      <c r="E48" s="313">
        <v>0</v>
      </c>
      <c r="F48" s="312">
        <f t="shared" si="0"/>
        <v>686178742474</v>
      </c>
      <c r="G48" s="314">
        <v>686178742474</v>
      </c>
      <c r="H48" s="313">
        <v>0</v>
      </c>
      <c r="I48" s="315">
        <v>379</v>
      </c>
      <c r="J48" s="307">
        <v>430331</v>
      </c>
      <c r="K48" s="307">
        <v>82</v>
      </c>
      <c r="L48" s="313">
        <v>0</v>
      </c>
      <c r="M48" s="313">
        <v>0</v>
      </c>
      <c r="N48" s="313">
        <v>0</v>
      </c>
      <c r="O48" s="313">
        <v>0</v>
      </c>
      <c r="P48" s="313">
        <v>0</v>
      </c>
      <c r="Q48" s="315">
        <v>78019</v>
      </c>
      <c r="R48" s="459"/>
      <c r="S48" s="311" t="s">
        <v>42</v>
      </c>
      <c r="T48" s="314">
        <v>2887084394</v>
      </c>
      <c r="U48" s="314">
        <f t="shared" si="1"/>
        <v>2887084394</v>
      </c>
      <c r="V48" s="313">
        <v>0</v>
      </c>
      <c r="W48" s="313">
        <v>0</v>
      </c>
      <c r="X48" s="313">
        <v>0</v>
      </c>
      <c r="Y48" s="313">
        <v>0</v>
      </c>
      <c r="Z48" s="314">
        <f t="shared" si="2"/>
        <v>2887084394</v>
      </c>
      <c r="AA48" s="314">
        <v>2887084394</v>
      </c>
      <c r="AB48" s="313">
        <v>0</v>
      </c>
      <c r="AC48" s="313">
        <v>0</v>
      </c>
      <c r="AD48" s="313">
        <v>0</v>
      </c>
      <c r="AE48" s="313">
        <v>0</v>
      </c>
      <c r="AF48" s="313">
        <v>0</v>
      </c>
      <c r="AG48" s="313">
        <v>0</v>
      </c>
      <c r="AH48" s="313">
        <v>0</v>
      </c>
      <c r="AI48" s="313">
        <v>0</v>
      </c>
      <c r="AJ48" s="313">
        <v>0</v>
      </c>
      <c r="AK48" s="313">
        <v>0</v>
      </c>
      <c r="AL48" s="313">
        <v>0</v>
      </c>
      <c r="AM48" s="313">
        <v>0</v>
      </c>
      <c r="AN48" s="313">
        <v>0</v>
      </c>
      <c r="AO48" s="316">
        <v>0</v>
      </c>
      <c r="AP48" s="7"/>
      <c r="AQ48" s="7"/>
      <c r="AR48" s="7"/>
      <c r="AS48" s="7"/>
      <c r="AT48" s="7"/>
      <c r="AU48" s="7"/>
    </row>
    <row r="49" spans="1:47" ht="15.75" customHeight="1" x14ac:dyDescent="0.25">
      <c r="A49" s="459"/>
      <c r="B49" s="311" t="s">
        <v>43</v>
      </c>
      <c r="C49" s="312">
        <v>6530.2861328125</v>
      </c>
      <c r="D49" s="313">
        <v>0</v>
      </c>
      <c r="E49" s="313">
        <v>0</v>
      </c>
      <c r="F49" s="312">
        <f t="shared" si="0"/>
        <v>576825657404</v>
      </c>
      <c r="G49" s="314">
        <v>576825657404</v>
      </c>
      <c r="H49" s="313">
        <v>0</v>
      </c>
      <c r="I49" s="315">
        <v>378</v>
      </c>
      <c r="J49" s="307">
        <v>432435</v>
      </c>
      <c r="K49" s="307">
        <v>69</v>
      </c>
      <c r="L49" s="313">
        <v>0</v>
      </c>
      <c r="M49" s="313">
        <v>0</v>
      </c>
      <c r="N49" s="313">
        <v>0</v>
      </c>
      <c r="O49" s="313">
        <v>0</v>
      </c>
      <c r="P49" s="313">
        <v>0</v>
      </c>
      <c r="Q49" s="315">
        <v>79781</v>
      </c>
      <c r="R49" s="459"/>
      <c r="S49" s="311" t="s">
        <v>43</v>
      </c>
      <c r="T49" s="314">
        <v>1032033558</v>
      </c>
      <c r="U49" s="314">
        <f t="shared" si="1"/>
        <v>1032033558</v>
      </c>
      <c r="V49" s="313">
        <v>0</v>
      </c>
      <c r="W49" s="313">
        <v>0</v>
      </c>
      <c r="X49" s="313">
        <v>0</v>
      </c>
      <c r="Y49" s="313">
        <v>0</v>
      </c>
      <c r="Z49" s="314">
        <f t="shared" si="2"/>
        <v>1032033558</v>
      </c>
      <c r="AA49" s="314">
        <v>1032033558</v>
      </c>
      <c r="AB49" s="313">
        <v>0</v>
      </c>
      <c r="AC49" s="313">
        <v>0</v>
      </c>
      <c r="AD49" s="313">
        <v>0</v>
      </c>
      <c r="AE49" s="313">
        <v>0</v>
      </c>
      <c r="AF49" s="313">
        <v>0</v>
      </c>
      <c r="AG49" s="313">
        <v>0</v>
      </c>
      <c r="AH49" s="313">
        <v>0</v>
      </c>
      <c r="AI49" s="313">
        <v>0</v>
      </c>
      <c r="AJ49" s="313">
        <v>0</v>
      </c>
      <c r="AK49" s="313">
        <v>0</v>
      </c>
      <c r="AL49" s="313">
        <v>0</v>
      </c>
      <c r="AM49" s="313">
        <v>0</v>
      </c>
      <c r="AN49" s="313">
        <v>0</v>
      </c>
      <c r="AO49" s="316">
        <v>0</v>
      </c>
      <c r="AP49" s="7"/>
      <c r="AQ49" s="7"/>
      <c r="AR49" s="7"/>
      <c r="AS49" s="7"/>
      <c r="AT49" s="7"/>
      <c r="AU49" s="7"/>
    </row>
    <row r="50" spans="1:47" ht="15.75" customHeight="1" x14ac:dyDescent="0.25">
      <c r="A50" s="459"/>
      <c r="B50" s="311" t="s">
        <v>44</v>
      </c>
      <c r="C50" s="312">
        <v>6292.4775390625</v>
      </c>
      <c r="D50" s="313">
        <v>0</v>
      </c>
      <c r="E50" s="313">
        <v>0</v>
      </c>
      <c r="F50" s="312">
        <f t="shared" si="0"/>
        <v>562349176998</v>
      </c>
      <c r="G50" s="314">
        <v>562349176998</v>
      </c>
      <c r="H50" s="313">
        <v>0</v>
      </c>
      <c r="I50" s="315">
        <v>378</v>
      </c>
      <c r="J50" s="307">
        <v>432688</v>
      </c>
      <c r="K50" s="307">
        <v>57</v>
      </c>
      <c r="L50" s="313">
        <v>0</v>
      </c>
      <c r="M50" s="313">
        <v>0</v>
      </c>
      <c r="N50" s="313">
        <v>0</v>
      </c>
      <c r="O50" s="313">
        <v>0</v>
      </c>
      <c r="P50" s="313">
        <v>0</v>
      </c>
      <c r="Q50" s="315">
        <v>81696</v>
      </c>
      <c r="R50" s="459"/>
      <c r="S50" s="311" t="s">
        <v>44</v>
      </c>
      <c r="T50" s="314">
        <v>1185197289</v>
      </c>
      <c r="U50" s="314">
        <f t="shared" si="1"/>
        <v>1185197289</v>
      </c>
      <c r="V50" s="313">
        <v>0</v>
      </c>
      <c r="W50" s="313">
        <v>0</v>
      </c>
      <c r="X50" s="313">
        <v>0</v>
      </c>
      <c r="Y50" s="313">
        <v>0</v>
      </c>
      <c r="Z50" s="314">
        <f t="shared" si="2"/>
        <v>1185197289</v>
      </c>
      <c r="AA50" s="314">
        <v>1185197289</v>
      </c>
      <c r="AB50" s="313">
        <v>0</v>
      </c>
      <c r="AC50" s="313">
        <v>0</v>
      </c>
      <c r="AD50" s="313">
        <v>0</v>
      </c>
      <c r="AE50" s="313">
        <v>0</v>
      </c>
      <c r="AF50" s="313">
        <v>0</v>
      </c>
      <c r="AG50" s="313">
        <v>0</v>
      </c>
      <c r="AH50" s="313">
        <v>0</v>
      </c>
      <c r="AI50" s="313">
        <v>0</v>
      </c>
      <c r="AJ50" s="313">
        <v>0</v>
      </c>
      <c r="AK50" s="313">
        <v>0</v>
      </c>
      <c r="AL50" s="313">
        <v>0</v>
      </c>
      <c r="AM50" s="313">
        <v>0</v>
      </c>
      <c r="AN50" s="313">
        <v>0</v>
      </c>
      <c r="AO50" s="316">
        <v>0</v>
      </c>
      <c r="AP50" s="7"/>
      <c r="AQ50" s="7"/>
      <c r="AR50" s="7"/>
      <c r="AS50" s="7"/>
      <c r="AT50" s="7"/>
      <c r="AU50" s="7"/>
    </row>
    <row r="51" spans="1:47" ht="15.75" customHeight="1" x14ac:dyDescent="0.25">
      <c r="A51" s="460"/>
      <c r="B51" s="311" t="s">
        <v>45</v>
      </c>
      <c r="C51" s="312">
        <v>5583.2197265625</v>
      </c>
      <c r="D51" s="313">
        <v>0</v>
      </c>
      <c r="E51" s="313">
        <v>0</v>
      </c>
      <c r="F51" s="312">
        <f t="shared" si="0"/>
        <v>515872401400</v>
      </c>
      <c r="G51" s="314">
        <v>515872401400</v>
      </c>
      <c r="H51" s="313">
        <v>0</v>
      </c>
      <c r="I51" s="315">
        <v>376</v>
      </c>
      <c r="J51" s="307">
        <v>435254</v>
      </c>
      <c r="K51" s="307">
        <v>50</v>
      </c>
      <c r="L51" s="313">
        <v>0</v>
      </c>
      <c r="M51" s="313">
        <v>0</v>
      </c>
      <c r="N51" s="313">
        <v>0</v>
      </c>
      <c r="O51" s="313">
        <v>0</v>
      </c>
      <c r="P51" s="313">
        <v>0</v>
      </c>
      <c r="Q51" s="315">
        <v>82915</v>
      </c>
      <c r="R51" s="460"/>
      <c r="S51" s="311" t="s">
        <v>45</v>
      </c>
      <c r="T51" s="314">
        <v>740404704</v>
      </c>
      <c r="U51" s="314">
        <f t="shared" si="1"/>
        <v>740404704</v>
      </c>
      <c r="V51" s="313">
        <v>0</v>
      </c>
      <c r="W51" s="313">
        <v>0</v>
      </c>
      <c r="X51" s="313">
        <v>0</v>
      </c>
      <c r="Y51" s="313">
        <v>0</v>
      </c>
      <c r="Z51" s="314">
        <f t="shared" si="2"/>
        <v>740404704</v>
      </c>
      <c r="AA51" s="314">
        <v>740404704</v>
      </c>
      <c r="AB51" s="313">
        <v>0</v>
      </c>
      <c r="AC51" s="313">
        <v>0</v>
      </c>
      <c r="AD51" s="313">
        <v>0</v>
      </c>
      <c r="AE51" s="313">
        <v>0</v>
      </c>
      <c r="AF51" s="313">
        <v>0</v>
      </c>
      <c r="AG51" s="313">
        <v>0</v>
      </c>
      <c r="AH51" s="313">
        <v>0</v>
      </c>
      <c r="AI51" s="313">
        <v>0</v>
      </c>
      <c r="AJ51" s="313">
        <v>0</v>
      </c>
      <c r="AK51" s="313">
        <v>0</v>
      </c>
      <c r="AL51" s="313">
        <v>0</v>
      </c>
      <c r="AM51" s="313">
        <v>0</v>
      </c>
      <c r="AN51" s="313">
        <v>0</v>
      </c>
      <c r="AO51" s="316">
        <v>0</v>
      </c>
      <c r="AP51" s="7"/>
      <c r="AQ51" s="7"/>
      <c r="AR51" s="7"/>
      <c r="AS51" s="7"/>
      <c r="AT51" s="7"/>
      <c r="AU51" s="7"/>
    </row>
    <row r="52" spans="1:47" ht="15.75" customHeight="1" x14ac:dyDescent="0.25">
      <c r="A52" s="458" t="s">
        <v>49</v>
      </c>
      <c r="B52" s="311" t="s">
        <v>34</v>
      </c>
      <c r="C52" s="312">
        <v>4944.408203125</v>
      </c>
      <c r="D52" s="313">
        <v>0</v>
      </c>
      <c r="E52" s="313">
        <v>0</v>
      </c>
      <c r="F52" s="312">
        <f t="shared" si="0"/>
        <v>450288823186</v>
      </c>
      <c r="G52" s="314">
        <v>450288823186</v>
      </c>
      <c r="H52" s="313">
        <v>0</v>
      </c>
      <c r="I52" s="315">
        <v>375</v>
      </c>
      <c r="J52" s="307">
        <v>435513</v>
      </c>
      <c r="K52" s="307">
        <v>59</v>
      </c>
      <c r="L52" s="313">
        <v>0</v>
      </c>
      <c r="M52" s="313">
        <v>0</v>
      </c>
      <c r="N52" s="313">
        <v>0</v>
      </c>
      <c r="O52" s="313">
        <v>0</v>
      </c>
      <c r="P52" s="313">
        <v>0</v>
      </c>
      <c r="Q52" s="315">
        <v>83645</v>
      </c>
      <c r="R52" s="458" t="s">
        <v>49</v>
      </c>
      <c r="S52" s="311" t="s">
        <v>34</v>
      </c>
      <c r="T52" s="314">
        <v>472563290</v>
      </c>
      <c r="U52" s="314">
        <f t="shared" si="1"/>
        <v>472563290</v>
      </c>
      <c r="V52" s="313">
        <v>0</v>
      </c>
      <c r="W52" s="313">
        <v>0</v>
      </c>
      <c r="X52" s="313">
        <v>0</v>
      </c>
      <c r="Y52" s="313">
        <v>0</v>
      </c>
      <c r="Z52" s="314">
        <f t="shared" si="2"/>
        <v>472563290</v>
      </c>
      <c r="AA52" s="314">
        <v>472563290</v>
      </c>
      <c r="AB52" s="313">
        <v>0</v>
      </c>
      <c r="AC52" s="313">
        <v>0</v>
      </c>
      <c r="AD52" s="313">
        <v>0</v>
      </c>
      <c r="AE52" s="313">
        <v>0</v>
      </c>
      <c r="AF52" s="313">
        <v>0</v>
      </c>
      <c r="AG52" s="313">
        <v>0</v>
      </c>
      <c r="AH52" s="313">
        <v>0</v>
      </c>
      <c r="AI52" s="313">
        <v>0</v>
      </c>
      <c r="AJ52" s="313">
        <v>0</v>
      </c>
      <c r="AK52" s="313">
        <v>0</v>
      </c>
      <c r="AL52" s="313">
        <v>0</v>
      </c>
      <c r="AM52" s="313">
        <v>0</v>
      </c>
      <c r="AN52" s="313">
        <v>0</v>
      </c>
      <c r="AO52" s="316">
        <v>0</v>
      </c>
      <c r="AP52" s="7"/>
      <c r="AQ52" s="7"/>
      <c r="AR52" s="7"/>
      <c r="AS52" s="7"/>
      <c r="AT52" s="7"/>
      <c r="AU52" s="7"/>
    </row>
    <row r="53" spans="1:47" ht="15.75" customHeight="1" x14ac:dyDescent="0.25">
      <c r="A53" s="459"/>
      <c r="B53" s="311" t="s">
        <v>35</v>
      </c>
      <c r="C53" s="312">
        <v>4811.43701171875</v>
      </c>
      <c r="D53" s="313">
        <v>0</v>
      </c>
      <c r="E53" s="313">
        <v>0</v>
      </c>
      <c r="F53" s="312">
        <f t="shared" si="0"/>
        <v>438541977866</v>
      </c>
      <c r="G53" s="314">
        <v>438541977866</v>
      </c>
      <c r="H53" s="313">
        <v>0</v>
      </c>
      <c r="I53" s="315">
        <v>375</v>
      </c>
      <c r="J53" s="307">
        <v>435658</v>
      </c>
      <c r="K53" s="307">
        <v>45</v>
      </c>
      <c r="L53" s="313">
        <v>0</v>
      </c>
      <c r="M53" s="313">
        <v>0</v>
      </c>
      <c r="N53" s="313">
        <v>0</v>
      </c>
      <c r="O53" s="313">
        <v>0</v>
      </c>
      <c r="P53" s="313">
        <v>0</v>
      </c>
      <c r="Q53" s="315">
        <v>84439</v>
      </c>
      <c r="R53" s="459"/>
      <c r="S53" s="311" t="s">
        <v>35</v>
      </c>
      <c r="T53" s="314">
        <v>1382277514</v>
      </c>
      <c r="U53" s="314">
        <f t="shared" si="1"/>
        <v>1382277514</v>
      </c>
      <c r="V53" s="313">
        <v>0</v>
      </c>
      <c r="W53" s="313">
        <v>0</v>
      </c>
      <c r="X53" s="313">
        <v>0</v>
      </c>
      <c r="Y53" s="313">
        <v>0</v>
      </c>
      <c r="Z53" s="314">
        <f t="shared" si="2"/>
        <v>1382277514</v>
      </c>
      <c r="AA53" s="314">
        <v>1382277514</v>
      </c>
      <c r="AB53" s="313">
        <v>0</v>
      </c>
      <c r="AC53" s="313">
        <v>0</v>
      </c>
      <c r="AD53" s="313">
        <v>0</v>
      </c>
      <c r="AE53" s="313">
        <v>0</v>
      </c>
      <c r="AF53" s="313">
        <v>0</v>
      </c>
      <c r="AG53" s="313">
        <v>0</v>
      </c>
      <c r="AH53" s="313">
        <v>0</v>
      </c>
      <c r="AI53" s="313">
        <v>0</v>
      </c>
      <c r="AJ53" s="313">
        <v>0</v>
      </c>
      <c r="AK53" s="313">
        <v>0</v>
      </c>
      <c r="AL53" s="313">
        <v>0</v>
      </c>
      <c r="AM53" s="313">
        <v>0</v>
      </c>
      <c r="AN53" s="313">
        <v>0</v>
      </c>
      <c r="AO53" s="316">
        <v>0</v>
      </c>
      <c r="AP53" s="7"/>
      <c r="AQ53" s="7"/>
      <c r="AR53" s="7"/>
      <c r="AS53" s="7"/>
      <c r="AT53" s="7"/>
      <c r="AU53" s="7"/>
    </row>
    <row r="54" spans="1:47" ht="15.75" customHeight="1" x14ac:dyDescent="0.25">
      <c r="A54" s="459"/>
      <c r="B54" s="311" t="s">
        <v>36</v>
      </c>
      <c r="C54" s="312">
        <v>5049.82421875</v>
      </c>
      <c r="D54" s="313">
        <v>0</v>
      </c>
      <c r="E54" s="313">
        <v>0</v>
      </c>
      <c r="F54" s="312">
        <f t="shared" si="0"/>
        <v>454433350158</v>
      </c>
      <c r="G54" s="314">
        <v>454433350158</v>
      </c>
      <c r="H54" s="313">
        <v>0</v>
      </c>
      <c r="I54" s="315">
        <v>374</v>
      </c>
      <c r="J54" s="307">
        <v>437665</v>
      </c>
      <c r="K54" s="307">
        <v>44</v>
      </c>
      <c r="L54" s="313">
        <v>0</v>
      </c>
      <c r="M54" s="313">
        <v>0</v>
      </c>
      <c r="N54" s="313">
        <v>0</v>
      </c>
      <c r="O54" s="313">
        <v>0</v>
      </c>
      <c r="P54" s="313">
        <v>0</v>
      </c>
      <c r="Q54" s="315">
        <v>85214</v>
      </c>
      <c r="R54" s="459"/>
      <c r="S54" s="311" t="s">
        <v>36</v>
      </c>
      <c r="T54" s="314">
        <v>2000936844</v>
      </c>
      <c r="U54" s="314">
        <f t="shared" si="1"/>
        <v>2000936844</v>
      </c>
      <c r="V54" s="313">
        <v>0</v>
      </c>
      <c r="W54" s="313">
        <v>0</v>
      </c>
      <c r="X54" s="313">
        <v>0</v>
      </c>
      <c r="Y54" s="313">
        <v>0</v>
      </c>
      <c r="Z54" s="314">
        <f t="shared" si="2"/>
        <v>2000936844</v>
      </c>
      <c r="AA54" s="314">
        <v>2000936844</v>
      </c>
      <c r="AB54" s="313">
        <v>0</v>
      </c>
      <c r="AC54" s="313">
        <v>0</v>
      </c>
      <c r="AD54" s="313">
        <v>0</v>
      </c>
      <c r="AE54" s="313">
        <v>0</v>
      </c>
      <c r="AF54" s="313">
        <v>0</v>
      </c>
      <c r="AG54" s="313">
        <v>0</v>
      </c>
      <c r="AH54" s="313">
        <v>0</v>
      </c>
      <c r="AI54" s="313">
        <v>0</v>
      </c>
      <c r="AJ54" s="313">
        <v>0</v>
      </c>
      <c r="AK54" s="313">
        <v>0</v>
      </c>
      <c r="AL54" s="313">
        <v>0</v>
      </c>
      <c r="AM54" s="313">
        <v>0</v>
      </c>
      <c r="AN54" s="313">
        <v>0</v>
      </c>
      <c r="AO54" s="316">
        <v>0</v>
      </c>
      <c r="AP54" s="7"/>
      <c r="AQ54" s="7"/>
      <c r="AR54" s="7"/>
      <c r="AS54" s="7"/>
      <c r="AT54" s="7"/>
      <c r="AU54" s="7"/>
    </row>
    <row r="55" spans="1:47" ht="15.75" customHeight="1" x14ac:dyDescent="0.25">
      <c r="A55" s="459"/>
      <c r="B55" s="311" t="s">
        <v>37</v>
      </c>
      <c r="C55" s="312">
        <v>4946.45751953125</v>
      </c>
      <c r="D55" s="313">
        <v>0</v>
      </c>
      <c r="E55" s="313">
        <v>0</v>
      </c>
      <c r="F55" s="312">
        <f t="shared" si="0"/>
        <v>449312957780</v>
      </c>
      <c r="G55" s="314">
        <v>449312957780</v>
      </c>
      <c r="H55" s="313">
        <v>0</v>
      </c>
      <c r="I55" s="315">
        <v>374</v>
      </c>
      <c r="J55" s="307">
        <v>438164</v>
      </c>
      <c r="K55" s="307">
        <v>64</v>
      </c>
      <c r="L55" s="313">
        <v>0</v>
      </c>
      <c r="M55" s="313">
        <v>0</v>
      </c>
      <c r="N55" s="313">
        <v>0</v>
      </c>
      <c r="O55" s="313">
        <v>0</v>
      </c>
      <c r="P55" s="313">
        <v>0</v>
      </c>
      <c r="Q55" s="315">
        <v>86238</v>
      </c>
      <c r="R55" s="459"/>
      <c r="S55" s="311" t="s">
        <v>37</v>
      </c>
      <c r="T55" s="314">
        <v>2166835573</v>
      </c>
      <c r="U55" s="314">
        <f t="shared" si="1"/>
        <v>2166835573</v>
      </c>
      <c r="V55" s="313">
        <v>0</v>
      </c>
      <c r="W55" s="313">
        <v>0</v>
      </c>
      <c r="X55" s="313">
        <v>0</v>
      </c>
      <c r="Y55" s="313">
        <v>0</v>
      </c>
      <c r="Z55" s="314">
        <f t="shared" si="2"/>
        <v>2166835573</v>
      </c>
      <c r="AA55" s="314">
        <v>2166835573</v>
      </c>
      <c r="AB55" s="313">
        <v>0</v>
      </c>
      <c r="AC55" s="313">
        <v>0</v>
      </c>
      <c r="AD55" s="313">
        <v>0</v>
      </c>
      <c r="AE55" s="313">
        <v>0</v>
      </c>
      <c r="AF55" s="313">
        <v>0</v>
      </c>
      <c r="AG55" s="313">
        <v>0</v>
      </c>
      <c r="AH55" s="313">
        <v>0</v>
      </c>
      <c r="AI55" s="313">
        <v>0</v>
      </c>
      <c r="AJ55" s="313">
        <v>0</v>
      </c>
      <c r="AK55" s="313">
        <v>0</v>
      </c>
      <c r="AL55" s="313">
        <v>0</v>
      </c>
      <c r="AM55" s="313">
        <v>0</v>
      </c>
      <c r="AN55" s="313">
        <v>0</v>
      </c>
      <c r="AO55" s="316">
        <v>0</v>
      </c>
      <c r="AP55" s="7"/>
      <c r="AQ55" s="7"/>
      <c r="AR55" s="7"/>
      <c r="AS55" s="7"/>
      <c r="AT55" s="7"/>
      <c r="AU55" s="7"/>
    </row>
    <row r="56" spans="1:47" ht="15.75" customHeight="1" x14ac:dyDescent="0.25">
      <c r="A56" s="459"/>
      <c r="B56" s="311" t="s">
        <v>38</v>
      </c>
      <c r="C56" s="312">
        <v>4719.568359375</v>
      </c>
      <c r="D56" s="313">
        <v>0</v>
      </c>
      <c r="E56" s="313">
        <v>0</v>
      </c>
      <c r="F56" s="312">
        <f t="shared" si="0"/>
        <v>454597522128</v>
      </c>
      <c r="G56" s="314">
        <v>454597522128</v>
      </c>
      <c r="H56" s="313">
        <v>0</v>
      </c>
      <c r="I56" s="315">
        <v>374</v>
      </c>
      <c r="J56" s="307">
        <v>441281</v>
      </c>
      <c r="K56" s="307">
        <v>56</v>
      </c>
      <c r="L56" s="313">
        <v>0</v>
      </c>
      <c r="M56" s="313">
        <v>0</v>
      </c>
      <c r="N56" s="313">
        <v>0</v>
      </c>
      <c r="O56" s="313">
        <v>0</v>
      </c>
      <c r="P56" s="313">
        <v>0</v>
      </c>
      <c r="Q56" s="315">
        <v>87118</v>
      </c>
      <c r="R56" s="459"/>
      <c r="S56" s="311" t="s">
        <v>38</v>
      </c>
      <c r="T56" s="314">
        <v>2161249971</v>
      </c>
      <c r="U56" s="314">
        <f t="shared" si="1"/>
        <v>2161249971</v>
      </c>
      <c r="V56" s="313">
        <v>0</v>
      </c>
      <c r="W56" s="313">
        <v>0</v>
      </c>
      <c r="X56" s="313">
        <v>0</v>
      </c>
      <c r="Y56" s="313">
        <v>0</v>
      </c>
      <c r="Z56" s="314">
        <f t="shared" si="2"/>
        <v>2161249971</v>
      </c>
      <c r="AA56" s="314">
        <v>2161249971</v>
      </c>
      <c r="AB56" s="313">
        <v>0</v>
      </c>
      <c r="AC56" s="313">
        <v>0</v>
      </c>
      <c r="AD56" s="313">
        <v>0</v>
      </c>
      <c r="AE56" s="313">
        <v>0</v>
      </c>
      <c r="AF56" s="313">
        <v>0</v>
      </c>
      <c r="AG56" s="313">
        <v>0</v>
      </c>
      <c r="AH56" s="313">
        <v>0</v>
      </c>
      <c r="AI56" s="313">
        <v>0</v>
      </c>
      <c r="AJ56" s="313">
        <v>0</v>
      </c>
      <c r="AK56" s="313">
        <v>0</v>
      </c>
      <c r="AL56" s="313">
        <v>0</v>
      </c>
      <c r="AM56" s="313">
        <v>0</v>
      </c>
      <c r="AN56" s="313">
        <v>0</v>
      </c>
      <c r="AO56" s="316">
        <v>0</v>
      </c>
      <c r="AP56" s="7"/>
      <c r="AQ56" s="7"/>
      <c r="AR56" s="7"/>
      <c r="AS56" s="7"/>
      <c r="AT56" s="7"/>
      <c r="AU56" s="7"/>
    </row>
    <row r="57" spans="1:47" ht="15.75" customHeight="1" x14ac:dyDescent="0.25">
      <c r="A57" s="459"/>
      <c r="B57" s="311" t="s">
        <v>39</v>
      </c>
      <c r="C57" s="312">
        <v>4884.1787109375</v>
      </c>
      <c r="D57" s="313">
        <v>0</v>
      </c>
      <c r="E57" s="313">
        <v>0</v>
      </c>
      <c r="F57" s="312">
        <f t="shared" si="0"/>
        <v>471412811201</v>
      </c>
      <c r="G57" s="314">
        <v>471412811201</v>
      </c>
      <c r="H57" s="313">
        <v>0</v>
      </c>
      <c r="I57" s="315">
        <v>365</v>
      </c>
      <c r="J57" s="307">
        <v>441451</v>
      </c>
      <c r="K57" s="307">
        <v>47</v>
      </c>
      <c r="L57" s="313">
        <v>0</v>
      </c>
      <c r="M57" s="313">
        <v>0</v>
      </c>
      <c r="N57" s="313">
        <v>0</v>
      </c>
      <c r="O57" s="313">
        <v>0</v>
      </c>
      <c r="P57" s="313">
        <v>0</v>
      </c>
      <c r="Q57" s="315">
        <v>87979</v>
      </c>
      <c r="R57" s="459"/>
      <c r="S57" s="311" t="s">
        <v>39</v>
      </c>
      <c r="T57" s="314">
        <v>2110311664</v>
      </c>
      <c r="U57" s="314">
        <f t="shared" si="1"/>
        <v>2110311664</v>
      </c>
      <c r="V57" s="313">
        <v>0</v>
      </c>
      <c r="W57" s="313">
        <v>0</v>
      </c>
      <c r="X57" s="313">
        <v>0</v>
      </c>
      <c r="Y57" s="313">
        <v>0</v>
      </c>
      <c r="Z57" s="314">
        <f t="shared" si="2"/>
        <v>2110311664</v>
      </c>
      <c r="AA57" s="314">
        <v>2110311664</v>
      </c>
      <c r="AB57" s="313">
        <v>0</v>
      </c>
      <c r="AC57" s="313">
        <v>0</v>
      </c>
      <c r="AD57" s="313">
        <v>0</v>
      </c>
      <c r="AE57" s="313">
        <v>0</v>
      </c>
      <c r="AF57" s="313">
        <v>0</v>
      </c>
      <c r="AG57" s="313">
        <v>0</v>
      </c>
      <c r="AH57" s="313">
        <v>0</v>
      </c>
      <c r="AI57" s="313">
        <v>0</v>
      </c>
      <c r="AJ57" s="313">
        <v>0</v>
      </c>
      <c r="AK57" s="313">
        <v>0</v>
      </c>
      <c r="AL57" s="313">
        <v>0</v>
      </c>
      <c r="AM57" s="313">
        <v>0</v>
      </c>
      <c r="AN57" s="313">
        <v>0</v>
      </c>
      <c r="AO57" s="316">
        <v>0</v>
      </c>
      <c r="AP57" s="7"/>
      <c r="AQ57" s="7"/>
      <c r="AR57" s="7"/>
      <c r="AS57" s="7"/>
      <c r="AT57" s="7"/>
      <c r="AU57" s="7"/>
    </row>
    <row r="58" spans="1:47" ht="15.75" customHeight="1" x14ac:dyDescent="0.25">
      <c r="A58" s="459"/>
      <c r="B58" s="311" t="s">
        <v>40</v>
      </c>
      <c r="C58" s="312">
        <v>4780.14453125</v>
      </c>
      <c r="D58" s="313">
        <v>0</v>
      </c>
      <c r="E58" s="313">
        <v>0</v>
      </c>
      <c r="F58" s="312">
        <f t="shared" si="0"/>
        <v>456086542553</v>
      </c>
      <c r="G58" s="314">
        <v>456086542553</v>
      </c>
      <c r="H58" s="313">
        <v>0</v>
      </c>
      <c r="I58" s="315">
        <v>364</v>
      </c>
      <c r="J58" s="307">
        <v>442652</v>
      </c>
      <c r="K58" s="307">
        <v>46</v>
      </c>
      <c r="L58" s="313">
        <v>0</v>
      </c>
      <c r="M58" s="313">
        <v>0</v>
      </c>
      <c r="N58" s="313">
        <v>0</v>
      </c>
      <c r="O58" s="313">
        <v>0</v>
      </c>
      <c r="P58" s="313">
        <v>0</v>
      </c>
      <c r="Q58" s="315">
        <v>88833</v>
      </c>
      <c r="R58" s="459"/>
      <c r="S58" s="311" t="s">
        <v>40</v>
      </c>
      <c r="T58" s="314">
        <v>855279901</v>
      </c>
      <c r="U58" s="314">
        <f t="shared" si="1"/>
        <v>855279901</v>
      </c>
      <c r="V58" s="313">
        <v>0</v>
      </c>
      <c r="W58" s="313">
        <v>0</v>
      </c>
      <c r="X58" s="313">
        <v>0</v>
      </c>
      <c r="Y58" s="313">
        <v>0</v>
      </c>
      <c r="Z58" s="314">
        <f t="shared" si="2"/>
        <v>855279901</v>
      </c>
      <c r="AA58" s="314">
        <v>855279901</v>
      </c>
      <c r="AB58" s="313">
        <v>0</v>
      </c>
      <c r="AC58" s="313">
        <v>0</v>
      </c>
      <c r="AD58" s="313">
        <v>0</v>
      </c>
      <c r="AE58" s="313">
        <v>0</v>
      </c>
      <c r="AF58" s="313">
        <v>0</v>
      </c>
      <c r="AG58" s="313">
        <v>0</v>
      </c>
      <c r="AH58" s="313">
        <v>0</v>
      </c>
      <c r="AI58" s="313">
        <v>0</v>
      </c>
      <c r="AJ58" s="313">
        <v>0</v>
      </c>
      <c r="AK58" s="313">
        <v>0</v>
      </c>
      <c r="AL58" s="313">
        <v>0</v>
      </c>
      <c r="AM58" s="313">
        <v>0</v>
      </c>
      <c r="AN58" s="313">
        <v>0</v>
      </c>
      <c r="AO58" s="316">
        <v>0</v>
      </c>
      <c r="AP58" s="7"/>
      <c r="AQ58" s="7"/>
      <c r="AR58" s="7"/>
      <c r="AS58" s="7"/>
      <c r="AT58" s="7"/>
      <c r="AU58" s="7"/>
    </row>
    <row r="59" spans="1:47" ht="15.75" customHeight="1" x14ac:dyDescent="0.25">
      <c r="A59" s="459"/>
      <c r="B59" s="311" t="s">
        <v>41</v>
      </c>
      <c r="C59" s="312">
        <v>5499.5810546875</v>
      </c>
      <c r="D59" s="313">
        <v>0</v>
      </c>
      <c r="E59" s="313">
        <v>0</v>
      </c>
      <c r="F59" s="312">
        <f t="shared" si="0"/>
        <v>508426736202</v>
      </c>
      <c r="G59" s="314">
        <v>508426736202</v>
      </c>
      <c r="H59" s="313">
        <v>0</v>
      </c>
      <c r="I59" s="315">
        <v>364</v>
      </c>
      <c r="J59" s="307">
        <v>442872</v>
      </c>
      <c r="K59" s="307">
        <v>60</v>
      </c>
      <c r="L59" s="313">
        <v>0</v>
      </c>
      <c r="M59" s="313">
        <v>0</v>
      </c>
      <c r="N59" s="313">
        <v>0</v>
      </c>
      <c r="O59" s="313">
        <v>0</v>
      </c>
      <c r="P59" s="313">
        <v>0</v>
      </c>
      <c r="Q59" s="315">
        <v>89836</v>
      </c>
      <c r="R59" s="459"/>
      <c r="S59" s="311" t="s">
        <v>41</v>
      </c>
      <c r="T59" s="314">
        <v>1147257551</v>
      </c>
      <c r="U59" s="314">
        <f t="shared" si="1"/>
        <v>1147257551</v>
      </c>
      <c r="V59" s="313">
        <v>0</v>
      </c>
      <c r="W59" s="313">
        <v>0</v>
      </c>
      <c r="X59" s="313">
        <v>0</v>
      </c>
      <c r="Y59" s="313">
        <v>0</v>
      </c>
      <c r="Z59" s="314">
        <f t="shared" si="2"/>
        <v>1147257551</v>
      </c>
      <c r="AA59" s="314">
        <v>1147257551</v>
      </c>
      <c r="AB59" s="313">
        <v>0</v>
      </c>
      <c r="AC59" s="313">
        <v>0</v>
      </c>
      <c r="AD59" s="313">
        <v>0</v>
      </c>
      <c r="AE59" s="313">
        <v>0</v>
      </c>
      <c r="AF59" s="313">
        <v>0</v>
      </c>
      <c r="AG59" s="313">
        <v>0</v>
      </c>
      <c r="AH59" s="313">
        <v>0</v>
      </c>
      <c r="AI59" s="313">
        <v>0</v>
      </c>
      <c r="AJ59" s="313">
        <v>0</v>
      </c>
      <c r="AK59" s="313">
        <v>0</v>
      </c>
      <c r="AL59" s="313">
        <v>0</v>
      </c>
      <c r="AM59" s="313">
        <v>0</v>
      </c>
      <c r="AN59" s="313">
        <v>0</v>
      </c>
      <c r="AO59" s="316">
        <v>0</v>
      </c>
      <c r="AP59" s="7"/>
      <c r="AQ59" s="7"/>
      <c r="AR59" s="7"/>
      <c r="AS59" s="7"/>
      <c r="AT59" s="7"/>
      <c r="AU59" s="7"/>
    </row>
    <row r="60" spans="1:47" ht="15.75" customHeight="1" x14ac:dyDescent="0.25">
      <c r="A60" s="459"/>
      <c r="B60" s="311" t="s">
        <v>42</v>
      </c>
      <c r="C60" s="312">
        <v>7651.7548828125</v>
      </c>
      <c r="D60" s="313">
        <v>0</v>
      </c>
      <c r="E60" s="313">
        <v>0</v>
      </c>
      <c r="F60" s="312">
        <f t="shared" si="0"/>
        <v>701141621510</v>
      </c>
      <c r="G60" s="314">
        <v>701141621510</v>
      </c>
      <c r="H60" s="313">
        <v>0</v>
      </c>
      <c r="I60" s="315">
        <v>363</v>
      </c>
      <c r="J60" s="307">
        <v>442982</v>
      </c>
      <c r="K60" s="307">
        <v>58</v>
      </c>
      <c r="L60" s="313">
        <v>0</v>
      </c>
      <c r="M60" s="313">
        <v>0</v>
      </c>
      <c r="N60" s="313">
        <v>0</v>
      </c>
      <c r="O60" s="313">
        <v>0</v>
      </c>
      <c r="P60" s="313">
        <v>0</v>
      </c>
      <c r="Q60" s="315">
        <v>92166</v>
      </c>
      <c r="R60" s="459"/>
      <c r="S60" s="311" t="s">
        <v>42</v>
      </c>
      <c r="T60" s="314">
        <v>1884895644</v>
      </c>
      <c r="U60" s="314">
        <f t="shared" si="1"/>
        <v>1884895644</v>
      </c>
      <c r="V60" s="313">
        <v>0</v>
      </c>
      <c r="W60" s="313">
        <v>0</v>
      </c>
      <c r="X60" s="313">
        <v>0</v>
      </c>
      <c r="Y60" s="313">
        <v>0</v>
      </c>
      <c r="Z60" s="314">
        <f t="shared" si="2"/>
        <v>1884895644</v>
      </c>
      <c r="AA60" s="314">
        <v>1884895644</v>
      </c>
      <c r="AB60" s="313">
        <v>0</v>
      </c>
      <c r="AC60" s="313">
        <v>0</v>
      </c>
      <c r="AD60" s="313">
        <v>0</v>
      </c>
      <c r="AE60" s="313">
        <v>0</v>
      </c>
      <c r="AF60" s="313">
        <v>0</v>
      </c>
      <c r="AG60" s="313">
        <v>0</v>
      </c>
      <c r="AH60" s="313">
        <v>0</v>
      </c>
      <c r="AI60" s="313">
        <v>0</v>
      </c>
      <c r="AJ60" s="313">
        <v>0</v>
      </c>
      <c r="AK60" s="313">
        <v>0</v>
      </c>
      <c r="AL60" s="313">
        <v>0</v>
      </c>
      <c r="AM60" s="313">
        <v>0</v>
      </c>
      <c r="AN60" s="313">
        <v>0</v>
      </c>
      <c r="AO60" s="316">
        <v>0</v>
      </c>
      <c r="AP60" s="7"/>
      <c r="AQ60" s="7"/>
      <c r="AR60" s="7"/>
      <c r="AS60" s="7"/>
      <c r="AT60" s="7"/>
      <c r="AU60" s="7"/>
    </row>
    <row r="61" spans="1:47" ht="15.75" customHeight="1" x14ac:dyDescent="0.25">
      <c r="A61" s="459"/>
      <c r="B61" s="311" t="s">
        <v>43</v>
      </c>
      <c r="C61" s="312">
        <v>7278.525390625</v>
      </c>
      <c r="D61" s="313">
        <v>0</v>
      </c>
      <c r="E61" s="313">
        <v>0</v>
      </c>
      <c r="F61" s="312">
        <f t="shared" si="0"/>
        <v>689217771516</v>
      </c>
      <c r="G61" s="314">
        <v>689217771516</v>
      </c>
      <c r="H61" s="313">
        <v>0</v>
      </c>
      <c r="I61" s="315">
        <v>363</v>
      </c>
      <c r="J61" s="307">
        <v>443128</v>
      </c>
      <c r="K61" s="307">
        <v>76</v>
      </c>
      <c r="L61" s="313">
        <v>0</v>
      </c>
      <c r="M61" s="313">
        <v>0</v>
      </c>
      <c r="N61" s="313">
        <v>0</v>
      </c>
      <c r="O61" s="313">
        <v>0</v>
      </c>
      <c r="P61" s="313">
        <v>0</v>
      </c>
      <c r="Q61" s="315">
        <v>94135</v>
      </c>
      <c r="R61" s="459"/>
      <c r="S61" s="311" t="s">
        <v>43</v>
      </c>
      <c r="T61" s="314">
        <v>3305609981</v>
      </c>
      <c r="U61" s="314">
        <f t="shared" si="1"/>
        <v>3305609981</v>
      </c>
      <c r="V61" s="313">
        <v>0</v>
      </c>
      <c r="W61" s="313">
        <v>0</v>
      </c>
      <c r="X61" s="313">
        <v>0</v>
      </c>
      <c r="Y61" s="313">
        <v>0</v>
      </c>
      <c r="Z61" s="314">
        <f t="shared" si="2"/>
        <v>3305609981</v>
      </c>
      <c r="AA61" s="314">
        <v>3305609981</v>
      </c>
      <c r="AB61" s="313">
        <v>0</v>
      </c>
      <c r="AC61" s="313">
        <v>0</v>
      </c>
      <c r="AD61" s="313">
        <v>0</v>
      </c>
      <c r="AE61" s="313">
        <v>0</v>
      </c>
      <c r="AF61" s="313">
        <v>0</v>
      </c>
      <c r="AG61" s="313">
        <v>0</v>
      </c>
      <c r="AH61" s="313">
        <v>0</v>
      </c>
      <c r="AI61" s="313">
        <v>0</v>
      </c>
      <c r="AJ61" s="313">
        <v>0</v>
      </c>
      <c r="AK61" s="313">
        <v>0</v>
      </c>
      <c r="AL61" s="313">
        <v>0</v>
      </c>
      <c r="AM61" s="313">
        <v>0</v>
      </c>
      <c r="AN61" s="313">
        <v>0</v>
      </c>
      <c r="AO61" s="316">
        <v>0</v>
      </c>
      <c r="AP61" s="7"/>
      <c r="AQ61" s="7"/>
      <c r="AR61" s="7"/>
      <c r="AS61" s="7"/>
      <c r="AT61" s="7"/>
      <c r="AU61" s="7"/>
    </row>
    <row r="62" spans="1:47" ht="15.75" customHeight="1" x14ac:dyDescent="0.25">
      <c r="A62" s="459"/>
      <c r="B62" s="311" t="s">
        <v>44</v>
      </c>
      <c r="C62" s="312">
        <v>6166.8701171875</v>
      </c>
      <c r="D62" s="313">
        <v>0</v>
      </c>
      <c r="E62" s="313">
        <v>0</v>
      </c>
      <c r="F62" s="312">
        <f t="shared" si="0"/>
        <v>599263554485</v>
      </c>
      <c r="G62" s="314">
        <v>599263554485</v>
      </c>
      <c r="H62" s="313">
        <v>0</v>
      </c>
      <c r="I62" s="315">
        <v>359</v>
      </c>
      <c r="J62" s="307">
        <v>443932</v>
      </c>
      <c r="K62" s="307">
        <v>58</v>
      </c>
      <c r="L62" s="313">
        <v>0</v>
      </c>
      <c r="M62" s="313">
        <v>0</v>
      </c>
      <c r="N62" s="313">
        <v>0</v>
      </c>
      <c r="O62" s="313">
        <v>0</v>
      </c>
      <c r="P62" s="313">
        <v>0</v>
      </c>
      <c r="Q62" s="315">
        <v>95714</v>
      </c>
      <c r="R62" s="459"/>
      <c r="S62" s="311" t="s">
        <v>44</v>
      </c>
      <c r="T62" s="314">
        <v>5118957570</v>
      </c>
      <c r="U62" s="314">
        <f t="shared" si="1"/>
        <v>5118957570</v>
      </c>
      <c r="V62" s="313">
        <v>0</v>
      </c>
      <c r="W62" s="313">
        <v>0</v>
      </c>
      <c r="X62" s="313">
        <v>0</v>
      </c>
      <c r="Y62" s="313">
        <v>0</v>
      </c>
      <c r="Z62" s="314">
        <f t="shared" si="2"/>
        <v>5118957570</v>
      </c>
      <c r="AA62" s="314">
        <v>5118957570</v>
      </c>
      <c r="AB62" s="313">
        <v>0</v>
      </c>
      <c r="AC62" s="313">
        <v>0</v>
      </c>
      <c r="AD62" s="313">
        <v>0</v>
      </c>
      <c r="AE62" s="313">
        <v>0</v>
      </c>
      <c r="AF62" s="313">
        <v>0</v>
      </c>
      <c r="AG62" s="313">
        <v>0</v>
      </c>
      <c r="AH62" s="313">
        <v>0</v>
      </c>
      <c r="AI62" s="313">
        <v>0</v>
      </c>
      <c r="AJ62" s="313">
        <v>0</v>
      </c>
      <c r="AK62" s="313">
        <v>0</v>
      </c>
      <c r="AL62" s="313">
        <v>0</v>
      </c>
      <c r="AM62" s="313">
        <v>0</v>
      </c>
      <c r="AN62" s="313">
        <v>0</v>
      </c>
      <c r="AO62" s="316">
        <v>0</v>
      </c>
      <c r="AP62" s="7"/>
      <c r="AQ62" s="7"/>
      <c r="AR62" s="7"/>
      <c r="AS62" s="7"/>
      <c r="AT62" s="7"/>
      <c r="AU62" s="7"/>
    </row>
    <row r="63" spans="1:47" ht="15.75" customHeight="1" x14ac:dyDescent="0.25">
      <c r="A63" s="460"/>
      <c r="B63" s="311" t="s">
        <v>45</v>
      </c>
      <c r="C63" s="312">
        <v>6189.91259765625</v>
      </c>
      <c r="D63" s="313">
        <v>0</v>
      </c>
      <c r="E63" s="313">
        <v>0</v>
      </c>
      <c r="F63" s="312">
        <f t="shared" si="0"/>
        <v>620705716456</v>
      </c>
      <c r="G63" s="314">
        <v>620705716456</v>
      </c>
      <c r="H63" s="313">
        <v>0</v>
      </c>
      <c r="I63" s="315">
        <v>358</v>
      </c>
      <c r="J63" s="307">
        <v>444199</v>
      </c>
      <c r="K63" s="307">
        <v>58</v>
      </c>
      <c r="L63" s="313">
        <v>0</v>
      </c>
      <c r="M63" s="313">
        <v>0</v>
      </c>
      <c r="N63" s="313">
        <v>0</v>
      </c>
      <c r="O63" s="313">
        <v>0</v>
      </c>
      <c r="P63" s="313">
        <v>0</v>
      </c>
      <c r="Q63" s="315">
        <v>96880</v>
      </c>
      <c r="R63" s="460"/>
      <c r="S63" s="311" t="s">
        <v>45</v>
      </c>
      <c r="T63" s="314">
        <v>575302959</v>
      </c>
      <c r="U63" s="314">
        <f t="shared" si="1"/>
        <v>575302959</v>
      </c>
      <c r="V63" s="313">
        <v>0</v>
      </c>
      <c r="W63" s="313">
        <v>0</v>
      </c>
      <c r="X63" s="313">
        <v>0</v>
      </c>
      <c r="Y63" s="313">
        <v>0</v>
      </c>
      <c r="Z63" s="314">
        <f t="shared" si="2"/>
        <v>575302959</v>
      </c>
      <c r="AA63" s="314">
        <v>575302959</v>
      </c>
      <c r="AB63" s="313">
        <v>0</v>
      </c>
      <c r="AC63" s="313">
        <v>0</v>
      </c>
      <c r="AD63" s="313">
        <v>0</v>
      </c>
      <c r="AE63" s="313">
        <v>0</v>
      </c>
      <c r="AF63" s="313">
        <v>0</v>
      </c>
      <c r="AG63" s="313">
        <v>0</v>
      </c>
      <c r="AH63" s="313">
        <v>0</v>
      </c>
      <c r="AI63" s="313">
        <v>0</v>
      </c>
      <c r="AJ63" s="313">
        <v>0</v>
      </c>
      <c r="AK63" s="313">
        <v>0</v>
      </c>
      <c r="AL63" s="313">
        <v>0</v>
      </c>
      <c r="AM63" s="313">
        <v>0</v>
      </c>
      <c r="AN63" s="313">
        <v>0</v>
      </c>
      <c r="AO63" s="316">
        <v>0</v>
      </c>
      <c r="AP63" s="7"/>
      <c r="AQ63" s="7"/>
      <c r="AR63" s="7"/>
      <c r="AS63" s="7"/>
      <c r="AT63" s="7"/>
      <c r="AU63" s="7"/>
    </row>
    <row r="64" spans="1:47" ht="15.75" customHeight="1" x14ac:dyDescent="0.25">
      <c r="A64" s="458" t="s">
        <v>50</v>
      </c>
      <c r="B64" s="311" t="s">
        <v>34</v>
      </c>
      <c r="C64" s="312">
        <v>6566.03076171875</v>
      </c>
      <c r="D64" s="313">
        <v>0</v>
      </c>
      <c r="E64" s="313">
        <v>0</v>
      </c>
      <c r="F64" s="312">
        <f t="shared" si="0"/>
        <v>642461184573</v>
      </c>
      <c r="G64" s="314">
        <v>642461184573</v>
      </c>
      <c r="H64" s="313">
        <v>0</v>
      </c>
      <c r="I64" s="315">
        <v>358</v>
      </c>
      <c r="J64" s="307">
        <v>444304</v>
      </c>
      <c r="K64" s="307">
        <v>63</v>
      </c>
      <c r="L64" s="313">
        <v>0</v>
      </c>
      <c r="M64" s="313">
        <v>0</v>
      </c>
      <c r="N64" s="313">
        <v>0</v>
      </c>
      <c r="O64" s="313">
        <v>0</v>
      </c>
      <c r="P64" s="313">
        <v>0</v>
      </c>
      <c r="Q64" s="315">
        <v>98109</v>
      </c>
      <c r="R64" s="458" t="s">
        <v>50</v>
      </c>
      <c r="S64" s="311" t="s">
        <v>34</v>
      </c>
      <c r="T64" s="314">
        <v>646093152</v>
      </c>
      <c r="U64" s="314">
        <f t="shared" si="1"/>
        <v>646093152</v>
      </c>
      <c r="V64" s="313">
        <v>0</v>
      </c>
      <c r="W64" s="313">
        <v>0</v>
      </c>
      <c r="X64" s="313">
        <v>0</v>
      </c>
      <c r="Y64" s="313">
        <v>0</v>
      </c>
      <c r="Z64" s="314">
        <f t="shared" si="2"/>
        <v>646093152</v>
      </c>
      <c r="AA64" s="314">
        <v>646093152</v>
      </c>
      <c r="AB64" s="313">
        <v>0</v>
      </c>
      <c r="AC64" s="313">
        <v>0</v>
      </c>
      <c r="AD64" s="313">
        <v>0</v>
      </c>
      <c r="AE64" s="313">
        <v>0</v>
      </c>
      <c r="AF64" s="313">
        <v>0</v>
      </c>
      <c r="AG64" s="313">
        <v>0</v>
      </c>
      <c r="AH64" s="313">
        <v>0</v>
      </c>
      <c r="AI64" s="313">
        <v>0</v>
      </c>
      <c r="AJ64" s="313">
        <v>0</v>
      </c>
      <c r="AK64" s="313">
        <v>0</v>
      </c>
      <c r="AL64" s="313">
        <v>0</v>
      </c>
      <c r="AM64" s="313">
        <v>0</v>
      </c>
      <c r="AN64" s="313">
        <v>0</v>
      </c>
      <c r="AO64" s="316">
        <v>0</v>
      </c>
      <c r="AP64" s="7"/>
      <c r="AQ64" s="7"/>
      <c r="AR64" s="7"/>
      <c r="AS64" s="7"/>
      <c r="AT64" s="7"/>
      <c r="AU64" s="7"/>
    </row>
    <row r="65" spans="1:47" ht="15.75" customHeight="1" x14ac:dyDescent="0.25">
      <c r="A65" s="459"/>
      <c r="B65" s="311" t="s">
        <v>35</v>
      </c>
      <c r="C65" s="312">
        <v>7535.5205078125</v>
      </c>
      <c r="D65" s="313">
        <v>0</v>
      </c>
      <c r="E65" s="313">
        <v>0</v>
      </c>
      <c r="F65" s="312">
        <f t="shared" si="0"/>
        <v>713451084067</v>
      </c>
      <c r="G65" s="314">
        <v>713451084067</v>
      </c>
      <c r="H65" s="313">
        <v>0</v>
      </c>
      <c r="I65" s="315">
        <v>349</v>
      </c>
      <c r="J65" s="307">
        <v>444644</v>
      </c>
      <c r="K65" s="307">
        <v>58</v>
      </c>
      <c r="L65" s="313">
        <v>0</v>
      </c>
      <c r="M65" s="313">
        <v>0</v>
      </c>
      <c r="N65" s="313">
        <v>0</v>
      </c>
      <c r="O65" s="313">
        <v>0</v>
      </c>
      <c r="P65" s="313">
        <v>0</v>
      </c>
      <c r="Q65" s="315">
        <v>99306</v>
      </c>
      <c r="R65" s="459"/>
      <c r="S65" s="311" t="s">
        <v>35</v>
      </c>
      <c r="T65" s="314">
        <v>1921110449</v>
      </c>
      <c r="U65" s="314">
        <f t="shared" si="1"/>
        <v>1921110449</v>
      </c>
      <c r="V65" s="313">
        <v>0</v>
      </c>
      <c r="W65" s="313">
        <v>0</v>
      </c>
      <c r="X65" s="313">
        <v>0</v>
      </c>
      <c r="Y65" s="313">
        <v>0</v>
      </c>
      <c r="Z65" s="314">
        <f t="shared" si="2"/>
        <v>1921110449</v>
      </c>
      <c r="AA65" s="314">
        <v>1921110449</v>
      </c>
      <c r="AB65" s="313">
        <v>0</v>
      </c>
      <c r="AC65" s="313">
        <v>0</v>
      </c>
      <c r="AD65" s="313">
        <v>0</v>
      </c>
      <c r="AE65" s="313">
        <v>0</v>
      </c>
      <c r="AF65" s="313">
        <v>0</v>
      </c>
      <c r="AG65" s="313">
        <v>0</v>
      </c>
      <c r="AH65" s="313">
        <v>0</v>
      </c>
      <c r="AI65" s="313">
        <v>0</v>
      </c>
      <c r="AJ65" s="313">
        <v>0</v>
      </c>
      <c r="AK65" s="313">
        <v>0</v>
      </c>
      <c r="AL65" s="313">
        <v>0</v>
      </c>
      <c r="AM65" s="313">
        <v>0</v>
      </c>
      <c r="AN65" s="313">
        <v>0</v>
      </c>
      <c r="AO65" s="316">
        <v>0</v>
      </c>
      <c r="AP65" s="7"/>
      <c r="AQ65" s="7"/>
      <c r="AR65" s="7"/>
      <c r="AS65" s="7"/>
      <c r="AT65" s="7"/>
      <c r="AU65" s="7"/>
    </row>
    <row r="66" spans="1:47" ht="15.75" customHeight="1" x14ac:dyDescent="0.25">
      <c r="A66" s="459"/>
      <c r="B66" s="311" t="s">
        <v>36</v>
      </c>
      <c r="C66" s="312">
        <v>9926.4228515625</v>
      </c>
      <c r="D66" s="313">
        <v>0</v>
      </c>
      <c r="E66" s="313">
        <v>0</v>
      </c>
      <c r="F66" s="312">
        <f t="shared" si="0"/>
        <v>833791795820</v>
      </c>
      <c r="G66" s="314">
        <v>833791795820</v>
      </c>
      <c r="H66" s="313">
        <v>0</v>
      </c>
      <c r="I66" s="315">
        <v>347</v>
      </c>
      <c r="J66" s="307">
        <v>444932</v>
      </c>
      <c r="K66" s="307">
        <v>62</v>
      </c>
      <c r="L66" s="313">
        <v>0</v>
      </c>
      <c r="M66" s="313">
        <v>0</v>
      </c>
      <c r="N66" s="313">
        <v>0</v>
      </c>
      <c r="O66" s="313">
        <v>0</v>
      </c>
      <c r="P66" s="313">
        <v>0</v>
      </c>
      <c r="Q66" s="315">
        <v>102328</v>
      </c>
      <c r="R66" s="459"/>
      <c r="S66" s="311" t="s">
        <v>36</v>
      </c>
      <c r="T66" s="314">
        <v>3645772580</v>
      </c>
      <c r="U66" s="314">
        <f t="shared" si="1"/>
        <v>3645772580</v>
      </c>
      <c r="V66" s="313">
        <v>0</v>
      </c>
      <c r="W66" s="313">
        <v>0</v>
      </c>
      <c r="X66" s="313">
        <v>0</v>
      </c>
      <c r="Y66" s="313">
        <v>0</v>
      </c>
      <c r="Z66" s="314">
        <f t="shared" si="2"/>
        <v>3645772580</v>
      </c>
      <c r="AA66" s="314">
        <v>3645772580</v>
      </c>
      <c r="AB66" s="313">
        <v>0</v>
      </c>
      <c r="AC66" s="313">
        <v>0</v>
      </c>
      <c r="AD66" s="313">
        <v>0</v>
      </c>
      <c r="AE66" s="313">
        <v>0</v>
      </c>
      <c r="AF66" s="313">
        <v>0</v>
      </c>
      <c r="AG66" s="313">
        <v>0</v>
      </c>
      <c r="AH66" s="313">
        <v>0</v>
      </c>
      <c r="AI66" s="313">
        <v>0</v>
      </c>
      <c r="AJ66" s="313">
        <v>0</v>
      </c>
      <c r="AK66" s="313">
        <v>0</v>
      </c>
      <c r="AL66" s="313">
        <v>0</v>
      </c>
      <c r="AM66" s="313">
        <v>0</v>
      </c>
      <c r="AN66" s="313">
        <v>0</v>
      </c>
      <c r="AO66" s="316">
        <v>0</v>
      </c>
      <c r="AP66" s="7"/>
      <c r="AQ66" s="7"/>
      <c r="AR66" s="7"/>
      <c r="AS66" s="7"/>
      <c r="AT66" s="7"/>
      <c r="AU66" s="7"/>
    </row>
    <row r="67" spans="1:47" ht="15.75" customHeight="1" x14ac:dyDescent="0.25">
      <c r="A67" s="459"/>
      <c r="B67" s="311" t="s">
        <v>37</v>
      </c>
      <c r="C67" s="312">
        <v>10154.9091796875</v>
      </c>
      <c r="D67" s="313">
        <v>0</v>
      </c>
      <c r="E67" s="313">
        <v>0</v>
      </c>
      <c r="F67" s="312">
        <f t="shared" si="0"/>
        <v>842273934455</v>
      </c>
      <c r="G67" s="314">
        <v>842273934455</v>
      </c>
      <c r="H67" s="313">
        <v>0</v>
      </c>
      <c r="I67" s="315">
        <v>343</v>
      </c>
      <c r="J67" s="307">
        <v>447774</v>
      </c>
      <c r="K67" s="307">
        <v>62</v>
      </c>
      <c r="L67" s="313">
        <v>0</v>
      </c>
      <c r="M67" s="313">
        <v>0</v>
      </c>
      <c r="N67" s="313">
        <v>0</v>
      </c>
      <c r="O67" s="313">
        <v>0</v>
      </c>
      <c r="P67" s="313">
        <v>0</v>
      </c>
      <c r="Q67" s="315">
        <v>104935</v>
      </c>
      <c r="R67" s="459"/>
      <c r="S67" s="311" t="s">
        <v>37</v>
      </c>
      <c r="T67" s="314">
        <v>6183216175</v>
      </c>
      <c r="U67" s="314">
        <f t="shared" si="1"/>
        <v>6183216175</v>
      </c>
      <c r="V67" s="313">
        <v>0</v>
      </c>
      <c r="W67" s="313">
        <v>0</v>
      </c>
      <c r="X67" s="313">
        <v>0</v>
      </c>
      <c r="Y67" s="313">
        <v>0</v>
      </c>
      <c r="Z67" s="314">
        <f t="shared" si="2"/>
        <v>6183216175</v>
      </c>
      <c r="AA67" s="314">
        <v>6183216175</v>
      </c>
      <c r="AB67" s="313">
        <v>0</v>
      </c>
      <c r="AC67" s="313">
        <v>0</v>
      </c>
      <c r="AD67" s="313">
        <v>0</v>
      </c>
      <c r="AE67" s="313">
        <v>0</v>
      </c>
      <c r="AF67" s="313">
        <v>0</v>
      </c>
      <c r="AG67" s="313">
        <v>0</v>
      </c>
      <c r="AH67" s="313">
        <v>0</v>
      </c>
      <c r="AI67" s="313">
        <v>0</v>
      </c>
      <c r="AJ67" s="313">
        <v>0</v>
      </c>
      <c r="AK67" s="313">
        <v>0</v>
      </c>
      <c r="AL67" s="313">
        <v>0</v>
      </c>
      <c r="AM67" s="313">
        <v>0</v>
      </c>
      <c r="AN67" s="313">
        <v>0</v>
      </c>
      <c r="AO67" s="316">
        <v>0</v>
      </c>
      <c r="AP67" s="7"/>
      <c r="AQ67" s="7"/>
      <c r="AR67" s="7"/>
      <c r="AS67" s="7"/>
      <c r="AT67" s="7"/>
      <c r="AU67" s="7"/>
    </row>
    <row r="68" spans="1:47" ht="15.75" customHeight="1" x14ac:dyDescent="0.25">
      <c r="A68" s="459"/>
      <c r="B68" s="311" t="s">
        <v>38</v>
      </c>
      <c r="C68" s="312">
        <v>9450.5048828125</v>
      </c>
      <c r="D68" s="313">
        <v>0</v>
      </c>
      <c r="E68" s="313">
        <v>0</v>
      </c>
      <c r="F68" s="312">
        <f t="shared" si="0"/>
        <v>793145438437</v>
      </c>
      <c r="G68" s="314">
        <v>793145438437</v>
      </c>
      <c r="H68" s="313">
        <v>0</v>
      </c>
      <c r="I68" s="315">
        <v>341</v>
      </c>
      <c r="J68" s="307">
        <v>448098</v>
      </c>
      <c r="K68" s="307">
        <v>80</v>
      </c>
      <c r="L68" s="313">
        <v>0</v>
      </c>
      <c r="M68" s="313">
        <v>0</v>
      </c>
      <c r="N68" s="313">
        <v>0</v>
      </c>
      <c r="O68" s="313">
        <v>0</v>
      </c>
      <c r="P68" s="313">
        <v>0</v>
      </c>
      <c r="Q68" s="315">
        <v>106946</v>
      </c>
      <c r="R68" s="459"/>
      <c r="S68" s="311" t="s">
        <v>38</v>
      </c>
      <c r="T68" s="314">
        <v>1529841385</v>
      </c>
      <c r="U68" s="314">
        <f t="shared" si="1"/>
        <v>1529841385</v>
      </c>
      <c r="V68" s="313">
        <v>0</v>
      </c>
      <c r="W68" s="313">
        <v>0</v>
      </c>
      <c r="X68" s="313">
        <v>0</v>
      </c>
      <c r="Y68" s="313">
        <v>0</v>
      </c>
      <c r="Z68" s="314">
        <f t="shared" si="2"/>
        <v>1529841385</v>
      </c>
      <c r="AA68" s="314">
        <v>1529841385</v>
      </c>
      <c r="AB68" s="313">
        <v>0</v>
      </c>
      <c r="AC68" s="313">
        <v>0</v>
      </c>
      <c r="AD68" s="313">
        <v>0</v>
      </c>
      <c r="AE68" s="313">
        <v>0</v>
      </c>
      <c r="AF68" s="313">
        <v>0</v>
      </c>
      <c r="AG68" s="313">
        <v>0</v>
      </c>
      <c r="AH68" s="313">
        <v>0</v>
      </c>
      <c r="AI68" s="313">
        <v>0</v>
      </c>
      <c r="AJ68" s="313">
        <v>0</v>
      </c>
      <c r="AK68" s="313">
        <v>0</v>
      </c>
      <c r="AL68" s="313">
        <v>0</v>
      </c>
      <c r="AM68" s="313">
        <v>0</v>
      </c>
      <c r="AN68" s="313">
        <v>0</v>
      </c>
      <c r="AO68" s="316">
        <v>0</v>
      </c>
      <c r="AP68" s="7"/>
      <c r="AQ68" s="7"/>
      <c r="AR68" s="7"/>
      <c r="AS68" s="7"/>
      <c r="AT68" s="7"/>
      <c r="AU68" s="7"/>
    </row>
    <row r="69" spans="1:47" ht="15.75" customHeight="1" x14ac:dyDescent="0.25">
      <c r="A69" s="459"/>
      <c r="B69" s="311" t="s">
        <v>39</v>
      </c>
      <c r="C69" s="312">
        <v>9249.13671875</v>
      </c>
      <c r="D69" s="313">
        <v>0</v>
      </c>
      <c r="E69" s="313">
        <v>0</v>
      </c>
      <c r="F69" s="312">
        <f t="shared" si="0"/>
        <v>768405181354</v>
      </c>
      <c r="G69" s="314">
        <v>768405181354</v>
      </c>
      <c r="H69" s="313">
        <v>0</v>
      </c>
      <c r="I69" s="315">
        <v>340</v>
      </c>
      <c r="J69" s="307">
        <v>448280</v>
      </c>
      <c r="K69" s="307">
        <v>66</v>
      </c>
      <c r="L69" s="313">
        <v>0</v>
      </c>
      <c r="M69" s="313">
        <v>0</v>
      </c>
      <c r="N69" s="313">
        <v>0</v>
      </c>
      <c r="O69" s="313">
        <v>0</v>
      </c>
      <c r="P69" s="313">
        <v>0</v>
      </c>
      <c r="Q69" s="315">
        <v>108611</v>
      </c>
      <c r="R69" s="459"/>
      <c r="S69" s="311" t="s">
        <v>39</v>
      </c>
      <c r="T69" s="314">
        <v>1249891292</v>
      </c>
      <c r="U69" s="314">
        <f t="shared" si="1"/>
        <v>1249891292</v>
      </c>
      <c r="V69" s="313">
        <v>0</v>
      </c>
      <c r="W69" s="313">
        <v>0</v>
      </c>
      <c r="X69" s="313">
        <v>0</v>
      </c>
      <c r="Y69" s="313">
        <v>0</v>
      </c>
      <c r="Z69" s="314">
        <f t="shared" si="2"/>
        <v>1249891292</v>
      </c>
      <c r="AA69" s="314">
        <v>1249891292</v>
      </c>
      <c r="AB69" s="313">
        <v>0</v>
      </c>
      <c r="AC69" s="313">
        <v>0</v>
      </c>
      <c r="AD69" s="313">
        <v>0</v>
      </c>
      <c r="AE69" s="313">
        <v>0</v>
      </c>
      <c r="AF69" s="313">
        <v>0</v>
      </c>
      <c r="AG69" s="313">
        <v>0</v>
      </c>
      <c r="AH69" s="313">
        <v>0</v>
      </c>
      <c r="AI69" s="313">
        <v>0</v>
      </c>
      <c r="AJ69" s="313">
        <v>0</v>
      </c>
      <c r="AK69" s="313">
        <v>0</v>
      </c>
      <c r="AL69" s="313">
        <v>0</v>
      </c>
      <c r="AM69" s="313">
        <v>0</v>
      </c>
      <c r="AN69" s="313">
        <v>0</v>
      </c>
      <c r="AO69" s="316">
        <v>0</v>
      </c>
      <c r="AP69" s="7"/>
      <c r="AQ69" s="7"/>
      <c r="AR69" s="7"/>
      <c r="AS69" s="7"/>
      <c r="AT69" s="7"/>
      <c r="AU69" s="7"/>
    </row>
    <row r="70" spans="1:47" ht="15.75" customHeight="1" x14ac:dyDescent="0.25">
      <c r="A70" s="459"/>
      <c r="B70" s="311" t="s">
        <v>40</v>
      </c>
      <c r="C70" s="312">
        <v>9866.8662109375</v>
      </c>
      <c r="D70" s="313">
        <v>0</v>
      </c>
      <c r="E70" s="313">
        <v>0</v>
      </c>
      <c r="F70" s="312">
        <f t="shared" si="0"/>
        <v>828390442246</v>
      </c>
      <c r="G70" s="314">
        <v>828390442246</v>
      </c>
      <c r="H70" s="313">
        <v>0</v>
      </c>
      <c r="I70" s="315">
        <v>339</v>
      </c>
      <c r="J70" s="307">
        <v>448450</v>
      </c>
      <c r="K70" s="307">
        <v>55</v>
      </c>
      <c r="L70" s="313">
        <v>0</v>
      </c>
      <c r="M70" s="313">
        <v>0</v>
      </c>
      <c r="N70" s="313">
        <v>0</v>
      </c>
      <c r="O70" s="313">
        <v>0</v>
      </c>
      <c r="P70" s="313">
        <v>0</v>
      </c>
      <c r="Q70" s="315">
        <v>110058</v>
      </c>
      <c r="R70" s="459"/>
      <c r="S70" s="311" t="s">
        <v>40</v>
      </c>
      <c r="T70" s="314">
        <v>3061115349</v>
      </c>
      <c r="U70" s="314">
        <f t="shared" si="1"/>
        <v>3061115349</v>
      </c>
      <c r="V70" s="313">
        <v>0</v>
      </c>
      <c r="W70" s="313">
        <v>0</v>
      </c>
      <c r="X70" s="313">
        <v>0</v>
      </c>
      <c r="Y70" s="313">
        <v>0</v>
      </c>
      <c r="Z70" s="314">
        <f t="shared" si="2"/>
        <v>3061115349</v>
      </c>
      <c r="AA70" s="314">
        <v>3061115349</v>
      </c>
      <c r="AB70" s="313">
        <v>0</v>
      </c>
      <c r="AC70" s="313">
        <v>0</v>
      </c>
      <c r="AD70" s="313">
        <v>0</v>
      </c>
      <c r="AE70" s="313">
        <v>0</v>
      </c>
      <c r="AF70" s="313">
        <v>0</v>
      </c>
      <c r="AG70" s="313">
        <v>0</v>
      </c>
      <c r="AH70" s="313">
        <v>0</v>
      </c>
      <c r="AI70" s="313">
        <v>0</v>
      </c>
      <c r="AJ70" s="313">
        <v>0</v>
      </c>
      <c r="AK70" s="313">
        <v>0</v>
      </c>
      <c r="AL70" s="313">
        <v>0</v>
      </c>
      <c r="AM70" s="313">
        <v>0</v>
      </c>
      <c r="AN70" s="313">
        <v>0</v>
      </c>
      <c r="AO70" s="316">
        <v>0</v>
      </c>
      <c r="AP70" s="7"/>
      <c r="AQ70" s="7"/>
      <c r="AR70" s="7"/>
      <c r="AS70" s="7"/>
      <c r="AT70" s="7"/>
      <c r="AU70" s="7"/>
    </row>
    <row r="71" spans="1:47" ht="15.75" customHeight="1" x14ac:dyDescent="0.25">
      <c r="A71" s="459"/>
      <c r="B71" s="311" t="s">
        <v>41</v>
      </c>
      <c r="C71" s="312">
        <v>12298.5185546875</v>
      </c>
      <c r="D71" s="313">
        <v>0</v>
      </c>
      <c r="E71" s="313">
        <v>0</v>
      </c>
      <c r="F71" s="312">
        <f t="shared" si="0"/>
        <v>1021518004798</v>
      </c>
      <c r="G71" s="314">
        <v>1021518004798</v>
      </c>
      <c r="H71" s="313">
        <v>0</v>
      </c>
      <c r="I71" s="315">
        <v>339</v>
      </c>
      <c r="J71" s="307">
        <v>448706</v>
      </c>
      <c r="K71" s="307">
        <v>69</v>
      </c>
      <c r="L71" s="313">
        <v>0</v>
      </c>
      <c r="M71" s="313">
        <v>0</v>
      </c>
      <c r="N71" s="313">
        <v>0</v>
      </c>
      <c r="O71" s="313">
        <v>0</v>
      </c>
      <c r="P71" s="313">
        <v>0</v>
      </c>
      <c r="Q71" s="315">
        <v>112064</v>
      </c>
      <c r="R71" s="459"/>
      <c r="S71" s="311" t="s">
        <v>41</v>
      </c>
      <c r="T71" s="314">
        <v>787798210</v>
      </c>
      <c r="U71" s="314">
        <f t="shared" si="1"/>
        <v>787798210</v>
      </c>
      <c r="V71" s="313">
        <v>0</v>
      </c>
      <c r="W71" s="313">
        <v>0</v>
      </c>
      <c r="X71" s="313">
        <v>0</v>
      </c>
      <c r="Y71" s="313">
        <v>0</v>
      </c>
      <c r="Z71" s="314">
        <f t="shared" si="2"/>
        <v>787798210</v>
      </c>
      <c r="AA71" s="314">
        <v>787798210</v>
      </c>
      <c r="AB71" s="313">
        <v>0</v>
      </c>
      <c r="AC71" s="313">
        <v>0</v>
      </c>
      <c r="AD71" s="313">
        <v>0</v>
      </c>
      <c r="AE71" s="313">
        <v>0</v>
      </c>
      <c r="AF71" s="313">
        <v>0</v>
      </c>
      <c r="AG71" s="313">
        <v>0</v>
      </c>
      <c r="AH71" s="313">
        <v>0</v>
      </c>
      <c r="AI71" s="313">
        <v>0</v>
      </c>
      <c r="AJ71" s="313">
        <v>0</v>
      </c>
      <c r="AK71" s="313">
        <v>0</v>
      </c>
      <c r="AL71" s="313">
        <v>0</v>
      </c>
      <c r="AM71" s="313">
        <v>0</v>
      </c>
      <c r="AN71" s="313">
        <v>0</v>
      </c>
      <c r="AO71" s="316">
        <v>0</v>
      </c>
      <c r="AP71" s="7"/>
      <c r="AQ71" s="7"/>
      <c r="AR71" s="7"/>
      <c r="AS71" s="7"/>
      <c r="AT71" s="7"/>
      <c r="AU71" s="7"/>
    </row>
    <row r="72" spans="1:47" ht="15.75" customHeight="1" x14ac:dyDescent="0.25">
      <c r="A72" s="459"/>
      <c r="B72" s="311" t="s">
        <v>42</v>
      </c>
      <c r="C72" s="312">
        <v>13007.0859375</v>
      </c>
      <c r="D72" s="313">
        <v>0</v>
      </c>
      <c r="E72" s="313">
        <v>0</v>
      </c>
      <c r="F72" s="312">
        <f t="shared" si="0"/>
        <v>1180162974719</v>
      </c>
      <c r="G72" s="314">
        <v>1180162974719</v>
      </c>
      <c r="H72" s="313">
        <v>0</v>
      </c>
      <c r="I72" s="315">
        <v>337</v>
      </c>
      <c r="J72" s="307">
        <v>448880</v>
      </c>
      <c r="K72" s="307">
        <v>59</v>
      </c>
      <c r="L72" s="313">
        <v>0</v>
      </c>
      <c r="M72" s="313">
        <v>0</v>
      </c>
      <c r="N72" s="313">
        <v>0</v>
      </c>
      <c r="O72" s="313">
        <v>0</v>
      </c>
      <c r="P72" s="313">
        <v>0</v>
      </c>
      <c r="Q72" s="315">
        <v>114963</v>
      </c>
      <c r="R72" s="459"/>
      <c r="S72" s="311" t="s">
        <v>42</v>
      </c>
      <c r="T72" s="314">
        <v>33372705253</v>
      </c>
      <c r="U72" s="314">
        <f t="shared" si="1"/>
        <v>3372705253</v>
      </c>
      <c r="V72" s="313">
        <v>0</v>
      </c>
      <c r="W72" s="314">
        <v>30000000000</v>
      </c>
      <c r="X72" s="313">
        <v>0</v>
      </c>
      <c r="Y72" s="313">
        <v>0</v>
      </c>
      <c r="Z72" s="314">
        <f t="shared" si="2"/>
        <v>33372705253</v>
      </c>
      <c r="AA72" s="314">
        <v>3372705253</v>
      </c>
      <c r="AB72" s="313">
        <v>0</v>
      </c>
      <c r="AC72" s="312">
        <v>30000000000</v>
      </c>
      <c r="AD72" s="313">
        <v>0</v>
      </c>
      <c r="AE72" s="313">
        <v>0</v>
      </c>
      <c r="AF72" s="313">
        <v>0</v>
      </c>
      <c r="AG72" s="313">
        <v>0</v>
      </c>
      <c r="AH72" s="313">
        <v>0</v>
      </c>
      <c r="AI72" s="313">
        <v>0</v>
      </c>
      <c r="AJ72" s="313">
        <v>0</v>
      </c>
      <c r="AK72" s="313">
        <v>0</v>
      </c>
      <c r="AL72" s="313">
        <v>0</v>
      </c>
      <c r="AM72" s="313">
        <v>0</v>
      </c>
      <c r="AN72" s="313">
        <v>0</v>
      </c>
      <c r="AO72" s="316">
        <v>0</v>
      </c>
      <c r="AP72" s="7"/>
      <c r="AQ72" s="7"/>
      <c r="AR72" s="7"/>
      <c r="AS72" s="7"/>
      <c r="AT72" s="7"/>
      <c r="AU72" s="7"/>
    </row>
    <row r="73" spans="1:47" ht="15.75" customHeight="1" x14ac:dyDescent="0.25">
      <c r="A73" s="459"/>
      <c r="B73" s="311" t="s">
        <v>43</v>
      </c>
      <c r="C73" s="312">
        <v>12915.296875</v>
      </c>
      <c r="D73" s="313">
        <v>0</v>
      </c>
      <c r="E73" s="313">
        <v>0</v>
      </c>
      <c r="F73" s="312">
        <f t="shared" si="0"/>
        <v>1173943186653</v>
      </c>
      <c r="G73" s="314">
        <v>1173943186653</v>
      </c>
      <c r="H73" s="313">
        <v>0</v>
      </c>
      <c r="I73" s="315">
        <v>336</v>
      </c>
      <c r="J73" s="307">
        <v>449137</v>
      </c>
      <c r="K73" s="307">
        <v>60</v>
      </c>
      <c r="L73" s="313">
        <v>0</v>
      </c>
      <c r="M73" s="313">
        <v>0</v>
      </c>
      <c r="N73" s="313">
        <v>0</v>
      </c>
      <c r="O73" s="313">
        <v>0</v>
      </c>
      <c r="P73" s="313">
        <v>0</v>
      </c>
      <c r="Q73" s="315">
        <v>117281</v>
      </c>
      <c r="R73" s="459"/>
      <c r="S73" s="311" t="s">
        <v>43</v>
      </c>
      <c r="T73" s="314">
        <v>6154473173</v>
      </c>
      <c r="U73" s="314">
        <f t="shared" si="1"/>
        <v>6154473173</v>
      </c>
      <c r="V73" s="313">
        <v>0</v>
      </c>
      <c r="W73" s="313">
        <v>0</v>
      </c>
      <c r="X73" s="313">
        <v>0</v>
      </c>
      <c r="Y73" s="313">
        <v>0</v>
      </c>
      <c r="Z73" s="314">
        <f t="shared" si="2"/>
        <v>6154473173</v>
      </c>
      <c r="AA73" s="314">
        <v>6154473173</v>
      </c>
      <c r="AB73" s="313">
        <v>0</v>
      </c>
      <c r="AC73" s="313">
        <v>0</v>
      </c>
      <c r="AD73" s="313">
        <v>0</v>
      </c>
      <c r="AE73" s="313">
        <v>0</v>
      </c>
      <c r="AF73" s="313">
        <v>0</v>
      </c>
      <c r="AG73" s="313">
        <v>0</v>
      </c>
      <c r="AH73" s="313">
        <v>0</v>
      </c>
      <c r="AI73" s="313">
        <v>0</v>
      </c>
      <c r="AJ73" s="313">
        <v>0</v>
      </c>
      <c r="AK73" s="313">
        <v>0</v>
      </c>
      <c r="AL73" s="313">
        <v>0</v>
      </c>
      <c r="AM73" s="313">
        <v>0</v>
      </c>
      <c r="AN73" s="313">
        <v>0</v>
      </c>
      <c r="AO73" s="316">
        <v>0</v>
      </c>
      <c r="AP73" s="7"/>
      <c r="AQ73" s="7"/>
      <c r="AR73" s="7"/>
      <c r="AS73" s="7"/>
      <c r="AT73" s="7"/>
      <c r="AU73" s="7"/>
    </row>
    <row r="74" spans="1:47" ht="15.75" customHeight="1" x14ac:dyDescent="0.25">
      <c r="A74" s="459"/>
      <c r="B74" s="311" t="s">
        <v>44</v>
      </c>
      <c r="C74" s="312">
        <v>14009.1015625</v>
      </c>
      <c r="D74" s="313">
        <v>0</v>
      </c>
      <c r="E74" s="313">
        <v>0</v>
      </c>
      <c r="F74" s="312">
        <f t="shared" si="0"/>
        <v>1320101400955</v>
      </c>
      <c r="G74" s="314">
        <v>1320101400955</v>
      </c>
      <c r="H74" s="313">
        <v>0</v>
      </c>
      <c r="I74" s="315">
        <v>336</v>
      </c>
      <c r="J74" s="307">
        <v>449339</v>
      </c>
      <c r="K74" s="307">
        <v>66</v>
      </c>
      <c r="L74" s="313">
        <v>0</v>
      </c>
      <c r="M74" s="313">
        <v>0</v>
      </c>
      <c r="N74" s="313">
        <v>0</v>
      </c>
      <c r="O74" s="313">
        <v>0</v>
      </c>
      <c r="P74" s="313">
        <v>0</v>
      </c>
      <c r="Q74" s="315">
        <v>119915</v>
      </c>
      <c r="R74" s="459"/>
      <c r="S74" s="311" t="s">
        <v>44</v>
      </c>
      <c r="T74" s="314">
        <v>26313360793</v>
      </c>
      <c r="U74" s="314">
        <f t="shared" si="1"/>
        <v>26313360793</v>
      </c>
      <c r="V74" s="313">
        <v>0</v>
      </c>
      <c r="W74" s="313">
        <v>0</v>
      </c>
      <c r="X74" s="313">
        <v>0</v>
      </c>
      <c r="Y74" s="313">
        <v>0</v>
      </c>
      <c r="Z74" s="314">
        <f t="shared" si="2"/>
        <v>26313360793</v>
      </c>
      <c r="AA74" s="314">
        <v>26313360793</v>
      </c>
      <c r="AB74" s="313">
        <v>0</v>
      </c>
      <c r="AC74" s="313">
        <v>0</v>
      </c>
      <c r="AD74" s="313">
        <v>0</v>
      </c>
      <c r="AE74" s="313">
        <v>0</v>
      </c>
      <c r="AF74" s="313">
        <v>0</v>
      </c>
      <c r="AG74" s="313">
        <v>0</v>
      </c>
      <c r="AH74" s="313">
        <v>0</v>
      </c>
      <c r="AI74" s="313">
        <v>0</v>
      </c>
      <c r="AJ74" s="313">
        <v>0</v>
      </c>
      <c r="AK74" s="313">
        <v>0</v>
      </c>
      <c r="AL74" s="313">
        <v>0</v>
      </c>
      <c r="AM74" s="313">
        <v>0</v>
      </c>
      <c r="AN74" s="313">
        <v>0</v>
      </c>
      <c r="AO74" s="316">
        <v>0</v>
      </c>
      <c r="AP74" s="7"/>
      <c r="AQ74" s="7"/>
      <c r="AR74" s="7"/>
      <c r="AS74" s="7"/>
      <c r="AT74" s="7"/>
      <c r="AU74" s="7"/>
    </row>
    <row r="75" spans="1:47" ht="15.75" customHeight="1" x14ac:dyDescent="0.25">
      <c r="A75" s="460"/>
      <c r="B75" s="311" t="s">
        <v>45</v>
      </c>
      <c r="C75" s="312">
        <v>14759.810546875</v>
      </c>
      <c r="D75" s="313">
        <v>0</v>
      </c>
      <c r="E75" s="313">
        <v>0</v>
      </c>
      <c r="F75" s="312">
        <f t="shared" si="0"/>
        <v>1373946157039</v>
      </c>
      <c r="G75" s="314">
        <v>1373946157039</v>
      </c>
      <c r="H75" s="313">
        <v>0</v>
      </c>
      <c r="I75" s="315">
        <v>336</v>
      </c>
      <c r="J75" s="307">
        <v>450355</v>
      </c>
      <c r="K75" s="307">
        <v>69</v>
      </c>
      <c r="L75" s="313">
        <v>0</v>
      </c>
      <c r="M75" s="313">
        <v>0</v>
      </c>
      <c r="N75" s="313">
        <v>0</v>
      </c>
      <c r="O75" s="313">
        <v>0</v>
      </c>
      <c r="P75" s="313">
        <v>0</v>
      </c>
      <c r="Q75" s="315">
        <v>122397</v>
      </c>
      <c r="R75" s="460"/>
      <c r="S75" s="311" t="s">
        <v>45</v>
      </c>
      <c r="T75" s="314">
        <v>8007763742</v>
      </c>
      <c r="U75" s="314">
        <f t="shared" si="1"/>
        <v>8007763742</v>
      </c>
      <c r="V75" s="313">
        <v>0</v>
      </c>
      <c r="W75" s="313">
        <v>0</v>
      </c>
      <c r="X75" s="313">
        <v>0</v>
      </c>
      <c r="Y75" s="313">
        <v>0</v>
      </c>
      <c r="Z75" s="314">
        <f t="shared" si="2"/>
        <v>8007763742</v>
      </c>
      <c r="AA75" s="314">
        <v>8007763742</v>
      </c>
      <c r="AB75" s="313">
        <v>0</v>
      </c>
      <c r="AC75" s="313">
        <v>0</v>
      </c>
      <c r="AD75" s="313">
        <v>0</v>
      </c>
      <c r="AE75" s="313">
        <v>0</v>
      </c>
      <c r="AF75" s="313">
        <v>0</v>
      </c>
      <c r="AG75" s="313">
        <v>0</v>
      </c>
      <c r="AH75" s="313">
        <v>0</v>
      </c>
      <c r="AI75" s="313">
        <v>0</v>
      </c>
      <c r="AJ75" s="313">
        <v>0</v>
      </c>
      <c r="AK75" s="313">
        <v>0</v>
      </c>
      <c r="AL75" s="313">
        <v>0</v>
      </c>
      <c r="AM75" s="313">
        <v>0</v>
      </c>
      <c r="AN75" s="313">
        <v>0</v>
      </c>
      <c r="AO75" s="316">
        <v>0</v>
      </c>
      <c r="AP75" s="7"/>
      <c r="AQ75" s="7"/>
      <c r="AR75" s="7"/>
      <c r="AS75" s="7"/>
      <c r="AT75" s="7"/>
      <c r="AU75" s="7"/>
    </row>
    <row r="76" spans="1:47" ht="15.75" customHeight="1" x14ac:dyDescent="0.25">
      <c r="A76" s="458" t="s">
        <v>51</v>
      </c>
      <c r="B76" s="311" t="s">
        <v>34</v>
      </c>
      <c r="C76" s="312">
        <v>24564.166015625</v>
      </c>
      <c r="D76" s="313">
        <v>0</v>
      </c>
      <c r="E76" s="313">
        <v>0</v>
      </c>
      <c r="F76" s="312">
        <f t="shared" si="0"/>
        <v>2257300013854</v>
      </c>
      <c r="G76" s="314">
        <v>2257300013854</v>
      </c>
      <c r="H76" s="313">
        <v>0</v>
      </c>
      <c r="I76" s="315">
        <v>336</v>
      </c>
      <c r="J76" s="307">
        <v>450847</v>
      </c>
      <c r="K76" s="307">
        <v>73</v>
      </c>
      <c r="L76" s="313">
        <v>0</v>
      </c>
      <c r="M76" s="313">
        <v>0</v>
      </c>
      <c r="N76" s="313">
        <v>0</v>
      </c>
      <c r="O76" s="313">
        <v>0</v>
      </c>
      <c r="P76" s="313">
        <v>0</v>
      </c>
      <c r="Q76" s="315">
        <v>126193</v>
      </c>
      <c r="R76" s="458" t="s">
        <v>51</v>
      </c>
      <c r="S76" s="311" t="s">
        <v>34</v>
      </c>
      <c r="T76" s="314">
        <v>5166491798</v>
      </c>
      <c r="U76" s="314">
        <f t="shared" si="1"/>
        <v>5166491798</v>
      </c>
      <c r="V76" s="313">
        <v>0</v>
      </c>
      <c r="W76" s="313">
        <v>0</v>
      </c>
      <c r="X76" s="313">
        <v>0</v>
      </c>
      <c r="Y76" s="313">
        <v>0</v>
      </c>
      <c r="Z76" s="314">
        <f t="shared" si="2"/>
        <v>5166491798</v>
      </c>
      <c r="AA76" s="314">
        <v>5166491798</v>
      </c>
      <c r="AB76" s="313">
        <v>0</v>
      </c>
      <c r="AC76" s="313">
        <v>0</v>
      </c>
      <c r="AD76" s="313">
        <v>0</v>
      </c>
      <c r="AE76" s="313">
        <v>0</v>
      </c>
      <c r="AF76" s="313">
        <v>0</v>
      </c>
      <c r="AG76" s="313">
        <v>0</v>
      </c>
      <c r="AH76" s="313">
        <v>0</v>
      </c>
      <c r="AI76" s="313">
        <v>0</v>
      </c>
      <c r="AJ76" s="313">
        <v>0</v>
      </c>
      <c r="AK76" s="313">
        <v>0</v>
      </c>
      <c r="AL76" s="313">
        <v>0</v>
      </c>
      <c r="AM76" s="313">
        <v>0</v>
      </c>
      <c r="AN76" s="313">
        <v>0</v>
      </c>
      <c r="AO76" s="316">
        <v>0</v>
      </c>
      <c r="AP76" s="7"/>
      <c r="AQ76" s="7"/>
      <c r="AR76" s="7"/>
      <c r="AS76" s="7"/>
      <c r="AT76" s="7"/>
      <c r="AU76" s="7"/>
    </row>
    <row r="77" spans="1:47" ht="15.75" customHeight="1" x14ac:dyDescent="0.25">
      <c r="A77" s="459"/>
      <c r="B77" s="311" t="s">
        <v>35</v>
      </c>
      <c r="C77" s="312">
        <v>32301.685546875</v>
      </c>
      <c r="D77" s="313">
        <v>0</v>
      </c>
      <c r="E77" s="313">
        <v>0</v>
      </c>
      <c r="F77" s="312">
        <f t="shared" si="0"/>
        <v>3491792165224</v>
      </c>
      <c r="G77" s="314">
        <v>3491792165224</v>
      </c>
      <c r="H77" s="313">
        <v>0</v>
      </c>
      <c r="I77" s="315">
        <v>336</v>
      </c>
      <c r="J77" s="307">
        <v>454110</v>
      </c>
      <c r="K77" s="307">
        <v>81</v>
      </c>
      <c r="L77" s="313">
        <v>0</v>
      </c>
      <c r="M77" s="313">
        <v>0</v>
      </c>
      <c r="N77" s="313">
        <v>0</v>
      </c>
      <c r="O77" s="313">
        <v>0</v>
      </c>
      <c r="P77" s="313">
        <v>0</v>
      </c>
      <c r="Q77" s="315">
        <v>131966</v>
      </c>
      <c r="R77" s="459"/>
      <c r="S77" s="311" t="s">
        <v>35</v>
      </c>
      <c r="T77" s="314">
        <v>6266850491</v>
      </c>
      <c r="U77" s="314">
        <f t="shared" si="1"/>
        <v>6266850491</v>
      </c>
      <c r="V77" s="313">
        <v>0</v>
      </c>
      <c r="W77" s="313">
        <v>0</v>
      </c>
      <c r="X77" s="313">
        <v>0</v>
      </c>
      <c r="Y77" s="313">
        <v>0</v>
      </c>
      <c r="Z77" s="314">
        <f t="shared" si="2"/>
        <v>6266850491</v>
      </c>
      <c r="AA77" s="314">
        <v>6266850491</v>
      </c>
      <c r="AB77" s="313">
        <v>0</v>
      </c>
      <c r="AC77" s="313">
        <v>0</v>
      </c>
      <c r="AD77" s="313">
        <v>0</v>
      </c>
      <c r="AE77" s="313">
        <v>0</v>
      </c>
      <c r="AF77" s="313">
        <v>0</v>
      </c>
      <c r="AG77" s="313">
        <v>0</v>
      </c>
      <c r="AH77" s="313">
        <v>0</v>
      </c>
      <c r="AI77" s="313">
        <v>0</v>
      </c>
      <c r="AJ77" s="313">
        <v>0</v>
      </c>
      <c r="AK77" s="313">
        <v>0</v>
      </c>
      <c r="AL77" s="313">
        <v>0</v>
      </c>
      <c r="AM77" s="313">
        <v>0</v>
      </c>
      <c r="AN77" s="313">
        <v>0</v>
      </c>
      <c r="AO77" s="316">
        <v>0</v>
      </c>
      <c r="AP77" s="7"/>
      <c r="AQ77" s="7"/>
      <c r="AR77" s="7"/>
      <c r="AS77" s="7"/>
      <c r="AT77" s="7"/>
      <c r="AU77" s="7"/>
    </row>
    <row r="78" spans="1:47" ht="15.75" customHeight="1" x14ac:dyDescent="0.25">
      <c r="A78" s="459"/>
      <c r="B78" s="311" t="s">
        <v>36</v>
      </c>
      <c r="C78" s="312">
        <v>24187.9296875</v>
      </c>
      <c r="D78" s="313">
        <v>0</v>
      </c>
      <c r="E78" s="313">
        <v>0</v>
      </c>
      <c r="F78" s="312">
        <f t="shared" si="0"/>
        <v>2455297892168</v>
      </c>
      <c r="G78" s="314">
        <v>2455297892168</v>
      </c>
      <c r="H78" s="313">
        <v>0</v>
      </c>
      <c r="I78" s="315">
        <v>336</v>
      </c>
      <c r="J78" s="307">
        <v>461489</v>
      </c>
      <c r="K78" s="307">
        <v>92</v>
      </c>
      <c r="L78" s="313">
        <v>0</v>
      </c>
      <c r="M78" s="313">
        <v>0</v>
      </c>
      <c r="N78" s="313">
        <v>0</v>
      </c>
      <c r="O78" s="313">
        <v>0</v>
      </c>
      <c r="P78" s="313">
        <v>0</v>
      </c>
      <c r="Q78" s="315">
        <v>138029</v>
      </c>
      <c r="R78" s="459"/>
      <c r="S78" s="311" t="s">
        <v>36</v>
      </c>
      <c r="T78" s="314">
        <v>13733694040</v>
      </c>
      <c r="U78" s="314">
        <f t="shared" si="1"/>
        <v>13733694040</v>
      </c>
      <c r="V78" s="313">
        <v>0</v>
      </c>
      <c r="W78" s="313">
        <v>0</v>
      </c>
      <c r="X78" s="313">
        <v>0</v>
      </c>
      <c r="Y78" s="313">
        <v>0</v>
      </c>
      <c r="Z78" s="314">
        <f t="shared" si="2"/>
        <v>13733694040</v>
      </c>
      <c r="AA78" s="314">
        <v>13733694040</v>
      </c>
      <c r="AB78" s="313">
        <v>0</v>
      </c>
      <c r="AC78" s="313">
        <v>0</v>
      </c>
      <c r="AD78" s="313">
        <v>0</v>
      </c>
      <c r="AE78" s="313">
        <v>0</v>
      </c>
      <c r="AF78" s="313">
        <v>0</v>
      </c>
      <c r="AG78" s="313">
        <v>0</v>
      </c>
      <c r="AH78" s="313">
        <v>0</v>
      </c>
      <c r="AI78" s="313">
        <v>0</v>
      </c>
      <c r="AJ78" s="313">
        <v>0</v>
      </c>
      <c r="AK78" s="313">
        <v>0</v>
      </c>
      <c r="AL78" s="313">
        <v>0</v>
      </c>
      <c r="AM78" s="313">
        <v>0</v>
      </c>
      <c r="AN78" s="313">
        <v>0</v>
      </c>
      <c r="AO78" s="316">
        <v>0</v>
      </c>
      <c r="AP78" s="7"/>
      <c r="AQ78" s="7"/>
      <c r="AR78" s="7"/>
      <c r="AS78" s="7"/>
      <c r="AT78" s="7"/>
      <c r="AU78" s="7"/>
    </row>
    <row r="79" spans="1:47" ht="15.75" customHeight="1" x14ac:dyDescent="0.25">
      <c r="A79" s="459"/>
      <c r="B79" s="311" t="s">
        <v>37</v>
      </c>
      <c r="C79" s="312">
        <v>21053.576171875</v>
      </c>
      <c r="D79" s="313">
        <v>0</v>
      </c>
      <c r="E79" s="313">
        <v>0</v>
      </c>
      <c r="F79" s="312">
        <f t="shared" si="0"/>
        <v>2104769314530</v>
      </c>
      <c r="G79" s="314">
        <v>2104769314530</v>
      </c>
      <c r="H79" s="313">
        <v>0</v>
      </c>
      <c r="I79" s="315">
        <v>336</v>
      </c>
      <c r="J79" s="307">
        <v>472456</v>
      </c>
      <c r="K79" s="307">
        <v>89</v>
      </c>
      <c r="L79" s="313">
        <v>0</v>
      </c>
      <c r="M79" s="313">
        <v>0</v>
      </c>
      <c r="N79" s="313">
        <v>0</v>
      </c>
      <c r="O79" s="313">
        <v>0</v>
      </c>
      <c r="P79" s="313">
        <v>0</v>
      </c>
      <c r="Q79" s="315">
        <v>141719</v>
      </c>
      <c r="R79" s="459"/>
      <c r="S79" s="311" t="s">
        <v>37</v>
      </c>
      <c r="T79" s="314">
        <v>10163045600</v>
      </c>
      <c r="U79" s="314">
        <f t="shared" si="1"/>
        <v>10163045600</v>
      </c>
      <c r="V79" s="313">
        <v>0</v>
      </c>
      <c r="W79" s="313">
        <v>0</v>
      </c>
      <c r="X79" s="313">
        <v>0</v>
      </c>
      <c r="Y79" s="313">
        <v>0</v>
      </c>
      <c r="Z79" s="314">
        <f t="shared" si="2"/>
        <v>10163045600</v>
      </c>
      <c r="AA79" s="314">
        <v>10163045600</v>
      </c>
      <c r="AB79" s="313">
        <v>0</v>
      </c>
      <c r="AC79" s="313">
        <v>0</v>
      </c>
      <c r="AD79" s="313">
        <v>0</v>
      </c>
      <c r="AE79" s="313">
        <v>0</v>
      </c>
      <c r="AF79" s="313">
        <v>0</v>
      </c>
      <c r="AG79" s="313">
        <v>0</v>
      </c>
      <c r="AH79" s="313">
        <v>0</v>
      </c>
      <c r="AI79" s="313">
        <v>0</v>
      </c>
      <c r="AJ79" s="313">
        <v>0</v>
      </c>
      <c r="AK79" s="313">
        <v>0</v>
      </c>
      <c r="AL79" s="313">
        <v>0</v>
      </c>
      <c r="AM79" s="313">
        <v>0</v>
      </c>
      <c r="AN79" s="313">
        <v>0</v>
      </c>
      <c r="AO79" s="316">
        <v>0</v>
      </c>
      <c r="AP79" s="7"/>
      <c r="AQ79" s="7"/>
      <c r="AR79" s="7"/>
      <c r="AS79" s="7"/>
      <c r="AT79" s="7"/>
      <c r="AU79" s="7"/>
    </row>
    <row r="80" spans="1:47" ht="15.75" customHeight="1" x14ac:dyDescent="0.25">
      <c r="A80" s="459"/>
      <c r="B80" s="311" t="s">
        <v>38</v>
      </c>
      <c r="C80" s="312">
        <v>18534.228515625</v>
      </c>
      <c r="D80" s="313">
        <v>0</v>
      </c>
      <c r="E80" s="313">
        <v>0</v>
      </c>
      <c r="F80" s="312">
        <f t="shared" si="0"/>
        <v>1803871331633</v>
      </c>
      <c r="G80" s="314">
        <v>1803871331633</v>
      </c>
      <c r="H80" s="313">
        <v>0</v>
      </c>
      <c r="I80" s="315">
        <v>335</v>
      </c>
      <c r="J80" s="307">
        <v>480733</v>
      </c>
      <c r="K80" s="307">
        <v>85</v>
      </c>
      <c r="L80" s="313">
        <v>0</v>
      </c>
      <c r="M80" s="313">
        <v>0</v>
      </c>
      <c r="N80" s="313">
        <v>0</v>
      </c>
      <c r="O80" s="313">
        <v>0</v>
      </c>
      <c r="P80" s="313">
        <v>0</v>
      </c>
      <c r="Q80" s="315">
        <v>145027</v>
      </c>
      <c r="R80" s="459"/>
      <c r="S80" s="311" t="s">
        <v>38</v>
      </c>
      <c r="T80" s="314">
        <v>2155371817</v>
      </c>
      <c r="U80" s="314">
        <f t="shared" si="1"/>
        <v>2155371817</v>
      </c>
      <c r="V80" s="313">
        <v>0</v>
      </c>
      <c r="W80" s="313">
        <v>0</v>
      </c>
      <c r="X80" s="313">
        <v>0</v>
      </c>
      <c r="Y80" s="313">
        <v>0</v>
      </c>
      <c r="Z80" s="314">
        <f t="shared" si="2"/>
        <v>2155371817</v>
      </c>
      <c r="AA80" s="314">
        <v>2155371817</v>
      </c>
      <c r="AB80" s="313">
        <v>0</v>
      </c>
      <c r="AC80" s="313">
        <v>0</v>
      </c>
      <c r="AD80" s="313">
        <v>0</v>
      </c>
      <c r="AE80" s="313">
        <v>0</v>
      </c>
      <c r="AF80" s="313">
        <v>0</v>
      </c>
      <c r="AG80" s="313">
        <v>0</v>
      </c>
      <c r="AH80" s="313">
        <v>0</v>
      </c>
      <c r="AI80" s="313">
        <v>0</v>
      </c>
      <c r="AJ80" s="313">
        <v>0</v>
      </c>
      <c r="AK80" s="313">
        <v>0</v>
      </c>
      <c r="AL80" s="313">
        <v>0</v>
      </c>
      <c r="AM80" s="313">
        <v>0</v>
      </c>
      <c r="AN80" s="313">
        <v>0</v>
      </c>
      <c r="AO80" s="316">
        <v>0</v>
      </c>
      <c r="AP80" s="7"/>
      <c r="AQ80" s="7"/>
      <c r="AR80" s="7"/>
      <c r="AS80" s="7"/>
      <c r="AT80" s="7"/>
      <c r="AU80" s="7"/>
    </row>
    <row r="81" spans="1:47" ht="15.75" customHeight="1" x14ac:dyDescent="0.25">
      <c r="A81" s="459"/>
      <c r="B81" s="311" t="s">
        <v>39</v>
      </c>
      <c r="C81" s="312">
        <v>20003.666015625</v>
      </c>
      <c r="D81" s="313">
        <v>0</v>
      </c>
      <c r="E81" s="313">
        <v>0</v>
      </c>
      <c r="F81" s="312">
        <f t="shared" si="0"/>
        <v>1991132965115</v>
      </c>
      <c r="G81" s="314">
        <v>1991132965115</v>
      </c>
      <c r="H81" s="313">
        <v>0</v>
      </c>
      <c r="I81" s="315">
        <v>334</v>
      </c>
      <c r="J81" s="307">
        <v>490384</v>
      </c>
      <c r="K81" s="307">
        <v>82</v>
      </c>
      <c r="L81" s="313">
        <v>0</v>
      </c>
      <c r="M81" s="313">
        <v>0</v>
      </c>
      <c r="N81" s="313">
        <v>0</v>
      </c>
      <c r="O81" s="313">
        <v>0</v>
      </c>
      <c r="P81" s="313">
        <v>0</v>
      </c>
      <c r="Q81" s="315">
        <v>148207</v>
      </c>
      <c r="R81" s="459"/>
      <c r="S81" s="311" t="s">
        <v>39</v>
      </c>
      <c r="T81" s="314">
        <v>44847551571</v>
      </c>
      <c r="U81" s="314">
        <f t="shared" si="1"/>
        <v>8847551571</v>
      </c>
      <c r="V81" s="313">
        <v>0</v>
      </c>
      <c r="W81" s="314">
        <v>36000000000</v>
      </c>
      <c r="X81" s="313">
        <v>0</v>
      </c>
      <c r="Y81" s="313">
        <v>0</v>
      </c>
      <c r="Z81" s="314">
        <f t="shared" si="2"/>
        <v>44847551571</v>
      </c>
      <c r="AA81" s="314">
        <v>8847551571</v>
      </c>
      <c r="AB81" s="313">
        <v>0</v>
      </c>
      <c r="AC81" s="314">
        <v>36000000000</v>
      </c>
      <c r="AD81" s="313">
        <v>0</v>
      </c>
      <c r="AE81" s="313">
        <v>0</v>
      </c>
      <c r="AF81" s="313">
        <v>0</v>
      </c>
      <c r="AG81" s="313">
        <v>0</v>
      </c>
      <c r="AH81" s="313">
        <v>0</v>
      </c>
      <c r="AI81" s="313">
        <v>0</v>
      </c>
      <c r="AJ81" s="313">
        <v>0</v>
      </c>
      <c r="AK81" s="313">
        <v>0</v>
      </c>
      <c r="AL81" s="313">
        <v>0</v>
      </c>
      <c r="AM81" s="313">
        <v>0</v>
      </c>
      <c r="AN81" s="313">
        <v>0</v>
      </c>
      <c r="AO81" s="316">
        <v>0</v>
      </c>
      <c r="AP81" s="7"/>
      <c r="AQ81" s="7"/>
      <c r="AR81" s="7"/>
      <c r="AS81" s="7"/>
      <c r="AT81" s="7"/>
      <c r="AU81" s="7"/>
    </row>
    <row r="82" spans="1:47" ht="15.75" customHeight="1" x14ac:dyDescent="0.25">
      <c r="A82" s="459"/>
      <c r="B82" s="311" t="s">
        <v>40</v>
      </c>
      <c r="C82" s="312">
        <v>21218.7265625</v>
      </c>
      <c r="D82" s="313">
        <v>0</v>
      </c>
      <c r="E82" s="313">
        <v>0</v>
      </c>
      <c r="F82" s="312">
        <f t="shared" si="0"/>
        <v>2155869013080</v>
      </c>
      <c r="G82" s="314">
        <v>2155869013080</v>
      </c>
      <c r="H82" s="313">
        <v>0</v>
      </c>
      <c r="I82" s="315">
        <v>334</v>
      </c>
      <c r="J82" s="307">
        <v>500211</v>
      </c>
      <c r="K82" s="307">
        <v>82</v>
      </c>
      <c r="L82" s="313">
        <v>0</v>
      </c>
      <c r="M82" s="313">
        <v>0</v>
      </c>
      <c r="N82" s="313">
        <v>0</v>
      </c>
      <c r="O82" s="313">
        <v>0</v>
      </c>
      <c r="P82" s="313">
        <v>0</v>
      </c>
      <c r="Q82" s="315">
        <v>150517</v>
      </c>
      <c r="R82" s="459"/>
      <c r="S82" s="311" t="s">
        <v>40</v>
      </c>
      <c r="T82" s="314">
        <v>25264547550</v>
      </c>
      <c r="U82" s="314">
        <f t="shared" si="1"/>
        <v>6274547550</v>
      </c>
      <c r="V82" s="313">
        <v>0</v>
      </c>
      <c r="W82" s="314">
        <v>18990000000</v>
      </c>
      <c r="X82" s="313">
        <v>0</v>
      </c>
      <c r="Y82" s="313">
        <v>0</v>
      </c>
      <c r="Z82" s="314">
        <f t="shared" si="2"/>
        <v>25264547550</v>
      </c>
      <c r="AA82" s="314">
        <v>6274547550</v>
      </c>
      <c r="AB82" s="313">
        <v>0</v>
      </c>
      <c r="AC82" s="314">
        <v>18990000000</v>
      </c>
      <c r="AD82" s="313">
        <v>0</v>
      </c>
      <c r="AE82" s="313">
        <v>0</v>
      </c>
      <c r="AF82" s="313">
        <v>0</v>
      </c>
      <c r="AG82" s="313">
        <v>0</v>
      </c>
      <c r="AH82" s="313">
        <v>0</v>
      </c>
      <c r="AI82" s="313">
        <v>0</v>
      </c>
      <c r="AJ82" s="313">
        <v>0</v>
      </c>
      <c r="AK82" s="313">
        <v>0</v>
      </c>
      <c r="AL82" s="313">
        <v>0</v>
      </c>
      <c r="AM82" s="313">
        <v>0</v>
      </c>
      <c r="AN82" s="313">
        <v>0</v>
      </c>
      <c r="AO82" s="316">
        <v>0</v>
      </c>
      <c r="AP82" s="7"/>
      <c r="AQ82" s="7"/>
      <c r="AR82" s="7"/>
      <c r="AS82" s="7"/>
      <c r="AT82" s="7"/>
      <c r="AU82" s="7"/>
    </row>
    <row r="83" spans="1:47" ht="15.75" customHeight="1" x14ac:dyDescent="0.25">
      <c r="A83" s="459"/>
      <c r="B83" s="311" t="s">
        <v>41</v>
      </c>
      <c r="C83" s="312">
        <v>20119.01171875</v>
      </c>
      <c r="D83" s="313">
        <v>0</v>
      </c>
      <c r="E83" s="313">
        <v>0</v>
      </c>
      <c r="F83" s="312">
        <f t="shared" si="0"/>
        <v>2055532651419</v>
      </c>
      <c r="G83" s="314">
        <v>2055532651419</v>
      </c>
      <c r="H83" s="313">
        <v>0</v>
      </c>
      <c r="I83" s="315">
        <v>334</v>
      </c>
      <c r="J83" s="307">
        <v>512367</v>
      </c>
      <c r="K83" s="307">
        <v>84</v>
      </c>
      <c r="L83" s="313">
        <v>0</v>
      </c>
      <c r="M83" s="313">
        <v>0</v>
      </c>
      <c r="N83" s="313">
        <v>0</v>
      </c>
      <c r="O83" s="313">
        <v>0</v>
      </c>
      <c r="P83" s="313">
        <v>0</v>
      </c>
      <c r="Q83" s="315">
        <v>154241</v>
      </c>
      <c r="R83" s="459"/>
      <c r="S83" s="311" t="s">
        <v>41</v>
      </c>
      <c r="T83" s="314">
        <v>116376960542</v>
      </c>
      <c r="U83" s="314">
        <f t="shared" si="1"/>
        <v>6401960542</v>
      </c>
      <c r="V83" s="313">
        <v>0</v>
      </c>
      <c r="W83" s="314">
        <v>109975000000</v>
      </c>
      <c r="X83" s="313">
        <v>0</v>
      </c>
      <c r="Y83" s="313">
        <v>0</v>
      </c>
      <c r="Z83" s="314">
        <f t="shared" si="2"/>
        <v>116376960542</v>
      </c>
      <c r="AA83" s="314">
        <v>6401960542</v>
      </c>
      <c r="AB83" s="313">
        <v>0</v>
      </c>
      <c r="AC83" s="312">
        <v>109975000000</v>
      </c>
      <c r="AD83" s="313">
        <v>0</v>
      </c>
      <c r="AE83" s="313">
        <v>0</v>
      </c>
      <c r="AF83" s="313">
        <v>0</v>
      </c>
      <c r="AG83" s="313">
        <v>0</v>
      </c>
      <c r="AH83" s="313">
        <v>0</v>
      </c>
      <c r="AI83" s="313">
        <v>0</v>
      </c>
      <c r="AJ83" s="313">
        <v>0</v>
      </c>
      <c r="AK83" s="313">
        <v>0</v>
      </c>
      <c r="AL83" s="313">
        <v>0</v>
      </c>
      <c r="AM83" s="313">
        <v>0</v>
      </c>
      <c r="AN83" s="313">
        <v>0</v>
      </c>
      <c r="AO83" s="316">
        <v>0</v>
      </c>
      <c r="AP83" s="7"/>
      <c r="AQ83" s="7"/>
      <c r="AR83" s="7"/>
      <c r="AS83" s="7"/>
      <c r="AT83" s="7"/>
      <c r="AU83" s="7"/>
    </row>
    <row r="84" spans="1:47" ht="15.75" customHeight="1" x14ac:dyDescent="0.25">
      <c r="A84" s="459"/>
      <c r="B84" s="311" t="s">
        <v>42</v>
      </c>
      <c r="C84" s="312">
        <v>19757.9609375</v>
      </c>
      <c r="D84" s="313">
        <v>0</v>
      </c>
      <c r="E84" s="313">
        <v>0</v>
      </c>
      <c r="F84" s="312">
        <f t="shared" si="0"/>
        <v>2003027354101</v>
      </c>
      <c r="G84" s="314">
        <v>2003027354101</v>
      </c>
      <c r="H84" s="313">
        <v>0</v>
      </c>
      <c r="I84" s="315">
        <v>334</v>
      </c>
      <c r="J84" s="307">
        <v>522858</v>
      </c>
      <c r="K84" s="307">
        <v>71</v>
      </c>
      <c r="L84" s="313">
        <v>0</v>
      </c>
      <c r="M84" s="313">
        <v>0</v>
      </c>
      <c r="N84" s="313">
        <v>0</v>
      </c>
      <c r="O84" s="313">
        <v>0</v>
      </c>
      <c r="P84" s="313">
        <v>0</v>
      </c>
      <c r="Q84" s="315">
        <v>157059</v>
      </c>
      <c r="R84" s="459"/>
      <c r="S84" s="311" t="s">
        <v>42</v>
      </c>
      <c r="T84" s="314">
        <v>32049143207</v>
      </c>
      <c r="U84" s="314">
        <f t="shared" si="1"/>
        <v>2003513207</v>
      </c>
      <c r="V84" s="314">
        <v>3841630000</v>
      </c>
      <c r="W84" s="314">
        <v>26204000000</v>
      </c>
      <c r="X84" s="313">
        <v>0</v>
      </c>
      <c r="Y84" s="313">
        <v>0</v>
      </c>
      <c r="Z84" s="314">
        <f t="shared" si="2"/>
        <v>32049143207</v>
      </c>
      <c r="AA84" s="314">
        <v>2003513207</v>
      </c>
      <c r="AB84" s="312">
        <v>3841630000</v>
      </c>
      <c r="AC84" s="312">
        <v>26204000000</v>
      </c>
      <c r="AD84" s="313">
        <v>0</v>
      </c>
      <c r="AE84" s="313">
        <v>0</v>
      </c>
      <c r="AF84" s="313">
        <v>0</v>
      </c>
      <c r="AG84" s="313">
        <v>0</v>
      </c>
      <c r="AH84" s="313">
        <v>0</v>
      </c>
      <c r="AI84" s="313">
        <v>0</v>
      </c>
      <c r="AJ84" s="313">
        <v>0</v>
      </c>
      <c r="AK84" s="313">
        <v>0</v>
      </c>
      <c r="AL84" s="313">
        <v>0</v>
      </c>
      <c r="AM84" s="313">
        <v>0</v>
      </c>
      <c r="AN84" s="313">
        <v>0</v>
      </c>
      <c r="AO84" s="316">
        <v>0</v>
      </c>
      <c r="AP84" s="7"/>
      <c r="AQ84" s="7"/>
      <c r="AR84" s="7"/>
      <c r="AS84" s="7"/>
      <c r="AT84" s="7"/>
      <c r="AU84" s="7"/>
    </row>
    <row r="85" spans="1:47" ht="15.75" customHeight="1" x14ac:dyDescent="0.25">
      <c r="A85" s="459"/>
      <c r="B85" s="311" t="s">
        <v>43</v>
      </c>
      <c r="C85" s="312">
        <v>21257.669921875</v>
      </c>
      <c r="D85" s="313">
        <v>0</v>
      </c>
      <c r="E85" s="313">
        <v>0</v>
      </c>
      <c r="F85" s="312">
        <f t="shared" si="0"/>
        <v>2287492917019</v>
      </c>
      <c r="G85" s="314">
        <v>2287492917019</v>
      </c>
      <c r="H85" s="313">
        <v>0</v>
      </c>
      <c r="I85" s="315">
        <v>334</v>
      </c>
      <c r="J85" s="307">
        <v>533610</v>
      </c>
      <c r="K85" s="307">
        <v>80</v>
      </c>
      <c r="L85" s="313">
        <v>0</v>
      </c>
      <c r="M85" s="313">
        <v>0</v>
      </c>
      <c r="N85" s="313">
        <v>0</v>
      </c>
      <c r="O85" s="313">
        <v>0</v>
      </c>
      <c r="P85" s="313">
        <v>0</v>
      </c>
      <c r="Q85" s="315">
        <v>161085</v>
      </c>
      <c r="R85" s="459"/>
      <c r="S85" s="311" t="s">
        <v>43</v>
      </c>
      <c r="T85" s="314">
        <v>51162260539</v>
      </c>
      <c r="U85" s="314">
        <f t="shared" si="1"/>
        <v>28999180539</v>
      </c>
      <c r="V85" s="314">
        <v>361580000</v>
      </c>
      <c r="W85" s="314">
        <v>21801500000</v>
      </c>
      <c r="X85" s="313">
        <v>0</v>
      </c>
      <c r="Y85" s="313">
        <v>0</v>
      </c>
      <c r="Z85" s="314">
        <f t="shared" si="2"/>
        <v>51162260539</v>
      </c>
      <c r="AA85" s="314">
        <v>28999180539</v>
      </c>
      <c r="AB85" s="312">
        <v>361580000</v>
      </c>
      <c r="AC85" s="312">
        <v>21801500000</v>
      </c>
      <c r="AD85" s="313">
        <v>0</v>
      </c>
      <c r="AE85" s="313">
        <v>0</v>
      </c>
      <c r="AF85" s="313">
        <v>0</v>
      </c>
      <c r="AG85" s="313">
        <v>0</v>
      </c>
      <c r="AH85" s="313">
        <v>0</v>
      </c>
      <c r="AI85" s="313">
        <v>0</v>
      </c>
      <c r="AJ85" s="313">
        <v>0</v>
      </c>
      <c r="AK85" s="313">
        <v>0</v>
      </c>
      <c r="AL85" s="313">
        <v>0</v>
      </c>
      <c r="AM85" s="313">
        <v>0</v>
      </c>
      <c r="AN85" s="313">
        <v>0</v>
      </c>
      <c r="AO85" s="316">
        <v>0</v>
      </c>
      <c r="AP85" s="7"/>
      <c r="AQ85" s="7"/>
      <c r="AR85" s="7"/>
      <c r="AS85" s="7"/>
      <c r="AT85" s="7"/>
      <c r="AU85" s="7"/>
    </row>
    <row r="86" spans="1:47" ht="15.75" customHeight="1" x14ac:dyDescent="0.25">
      <c r="A86" s="459"/>
      <c r="B86" s="311" t="s">
        <v>44</v>
      </c>
      <c r="C86" s="312">
        <v>20889.953125</v>
      </c>
      <c r="D86" s="313">
        <v>0</v>
      </c>
      <c r="E86" s="313">
        <v>0</v>
      </c>
      <c r="F86" s="312">
        <f t="shared" si="0"/>
        <v>2155799292053</v>
      </c>
      <c r="G86" s="314">
        <v>2155799292053</v>
      </c>
      <c r="H86" s="313">
        <v>0</v>
      </c>
      <c r="I86" s="315">
        <v>332</v>
      </c>
      <c r="J86" s="307">
        <v>548152</v>
      </c>
      <c r="K86" s="307">
        <v>101</v>
      </c>
      <c r="L86" s="313">
        <v>0</v>
      </c>
      <c r="M86" s="313">
        <v>0</v>
      </c>
      <c r="N86" s="313">
        <v>0</v>
      </c>
      <c r="O86" s="313">
        <v>0</v>
      </c>
      <c r="P86" s="313">
        <v>0</v>
      </c>
      <c r="Q86" s="315">
        <v>165418</v>
      </c>
      <c r="R86" s="459"/>
      <c r="S86" s="311" t="s">
        <v>44</v>
      </c>
      <c r="T86" s="314">
        <v>34028592978</v>
      </c>
      <c r="U86" s="314">
        <f t="shared" si="1"/>
        <v>10115712978</v>
      </c>
      <c r="V86" s="314">
        <v>152780000</v>
      </c>
      <c r="W86" s="314">
        <v>23760100000</v>
      </c>
      <c r="X86" s="313">
        <v>0</v>
      </c>
      <c r="Y86" s="313">
        <v>0</v>
      </c>
      <c r="Z86" s="314">
        <f t="shared" si="2"/>
        <v>34028592978</v>
      </c>
      <c r="AA86" s="314">
        <v>10115712978</v>
      </c>
      <c r="AB86" s="312">
        <v>152780000</v>
      </c>
      <c r="AC86" s="312">
        <v>23760100000</v>
      </c>
      <c r="AD86" s="313">
        <v>0</v>
      </c>
      <c r="AE86" s="313">
        <v>0</v>
      </c>
      <c r="AF86" s="313">
        <v>0</v>
      </c>
      <c r="AG86" s="313">
        <v>0</v>
      </c>
      <c r="AH86" s="313">
        <v>0</v>
      </c>
      <c r="AI86" s="313">
        <v>0</v>
      </c>
      <c r="AJ86" s="313">
        <v>0</v>
      </c>
      <c r="AK86" s="313">
        <v>0</v>
      </c>
      <c r="AL86" s="313">
        <v>0</v>
      </c>
      <c r="AM86" s="313">
        <v>0</v>
      </c>
      <c r="AN86" s="313">
        <v>0</v>
      </c>
      <c r="AO86" s="316">
        <v>0</v>
      </c>
      <c r="AP86" s="7"/>
      <c r="AQ86" s="7"/>
      <c r="AR86" s="7"/>
      <c r="AS86" s="7"/>
      <c r="AT86" s="7"/>
      <c r="AU86" s="7"/>
    </row>
    <row r="87" spans="1:47" ht="15.75" customHeight="1" x14ac:dyDescent="0.25">
      <c r="A87" s="460"/>
      <c r="B87" s="311" t="s">
        <v>45</v>
      </c>
      <c r="C87" s="312">
        <v>21687.56640625</v>
      </c>
      <c r="D87" s="313">
        <v>0</v>
      </c>
      <c r="E87" s="313">
        <v>0</v>
      </c>
      <c r="F87" s="312">
        <f t="shared" si="0"/>
        <v>2168569984199</v>
      </c>
      <c r="G87" s="314">
        <v>2168569984199</v>
      </c>
      <c r="H87" s="313">
        <v>0</v>
      </c>
      <c r="I87" s="315">
        <v>332</v>
      </c>
      <c r="J87" s="307">
        <v>564833</v>
      </c>
      <c r="K87" s="307">
        <v>102</v>
      </c>
      <c r="L87" s="313">
        <v>0</v>
      </c>
      <c r="M87" s="313">
        <v>0</v>
      </c>
      <c r="N87" s="313">
        <v>0</v>
      </c>
      <c r="O87" s="313">
        <v>0</v>
      </c>
      <c r="P87" s="313">
        <v>0</v>
      </c>
      <c r="Q87" s="315">
        <v>170413</v>
      </c>
      <c r="R87" s="460"/>
      <c r="S87" s="311" t="s">
        <v>45</v>
      </c>
      <c r="T87" s="314">
        <v>9021398478</v>
      </c>
      <c r="U87" s="314">
        <f t="shared" si="1"/>
        <v>8982848478</v>
      </c>
      <c r="V87" s="314">
        <v>38550000</v>
      </c>
      <c r="W87" s="313">
        <v>0</v>
      </c>
      <c r="X87" s="313">
        <v>0</v>
      </c>
      <c r="Y87" s="313">
        <v>0</v>
      </c>
      <c r="Z87" s="314">
        <f t="shared" si="2"/>
        <v>9021398478</v>
      </c>
      <c r="AA87" s="314">
        <v>8982848478</v>
      </c>
      <c r="AB87" s="312">
        <v>38550000</v>
      </c>
      <c r="AC87" s="313">
        <v>0</v>
      </c>
      <c r="AD87" s="313">
        <v>0</v>
      </c>
      <c r="AE87" s="313">
        <v>0</v>
      </c>
      <c r="AF87" s="313">
        <v>0</v>
      </c>
      <c r="AG87" s="313">
        <v>0</v>
      </c>
      <c r="AH87" s="313">
        <v>0</v>
      </c>
      <c r="AI87" s="313">
        <v>0</v>
      </c>
      <c r="AJ87" s="313">
        <v>0</v>
      </c>
      <c r="AK87" s="313">
        <v>0</v>
      </c>
      <c r="AL87" s="313">
        <v>0</v>
      </c>
      <c r="AM87" s="313">
        <v>0</v>
      </c>
      <c r="AN87" s="313">
        <v>0</v>
      </c>
      <c r="AO87" s="316">
        <v>0</v>
      </c>
      <c r="AP87" s="7"/>
      <c r="AQ87" s="7"/>
      <c r="AR87" s="7"/>
      <c r="AS87" s="7"/>
      <c r="AT87" s="7"/>
      <c r="AU87" s="7"/>
    </row>
    <row r="88" spans="1:47" ht="15.75" customHeight="1" x14ac:dyDescent="0.25">
      <c r="A88" s="458" t="s">
        <v>52</v>
      </c>
      <c r="B88" s="311" t="s">
        <v>34</v>
      </c>
      <c r="C88" s="314">
        <v>19976.5</v>
      </c>
      <c r="D88" s="313">
        <v>0</v>
      </c>
      <c r="E88" s="313">
        <v>0</v>
      </c>
      <c r="F88" s="312">
        <f t="shared" si="0"/>
        <v>1992546835902</v>
      </c>
      <c r="G88" s="314">
        <v>1992546835902</v>
      </c>
      <c r="H88" s="313">
        <v>0</v>
      </c>
      <c r="I88" s="315">
        <v>332</v>
      </c>
      <c r="J88" s="307">
        <v>588514</v>
      </c>
      <c r="K88" s="307">
        <v>112</v>
      </c>
      <c r="L88" s="313">
        <v>0</v>
      </c>
      <c r="M88" s="313">
        <v>0</v>
      </c>
      <c r="N88" s="313">
        <v>0</v>
      </c>
      <c r="O88" s="313">
        <v>0</v>
      </c>
      <c r="P88" s="313">
        <v>0</v>
      </c>
      <c r="Q88" s="315">
        <v>175472</v>
      </c>
      <c r="R88" s="458" t="s">
        <v>52</v>
      </c>
      <c r="S88" s="311" t="s">
        <v>34</v>
      </c>
      <c r="T88" s="314">
        <v>4711753920</v>
      </c>
      <c r="U88" s="314">
        <f t="shared" si="1"/>
        <v>4706753920</v>
      </c>
      <c r="V88" s="314">
        <v>5000000</v>
      </c>
      <c r="W88" s="313">
        <v>0</v>
      </c>
      <c r="X88" s="313">
        <v>0</v>
      </c>
      <c r="Y88" s="313">
        <v>0</v>
      </c>
      <c r="Z88" s="314">
        <f t="shared" si="2"/>
        <v>4711753920</v>
      </c>
      <c r="AA88" s="314">
        <v>4706753920</v>
      </c>
      <c r="AB88" s="312">
        <v>5000000</v>
      </c>
      <c r="AC88" s="313">
        <v>0</v>
      </c>
      <c r="AD88" s="313">
        <v>0</v>
      </c>
      <c r="AE88" s="313">
        <v>0</v>
      </c>
      <c r="AF88" s="313">
        <v>0</v>
      </c>
      <c r="AG88" s="313">
        <v>0</v>
      </c>
      <c r="AH88" s="313">
        <v>0</v>
      </c>
      <c r="AI88" s="313">
        <v>0</v>
      </c>
      <c r="AJ88" s="313">
        <v>0</v>
      </c>
      <c r="AK88" s="313">
        <v>0</v>
      </c>
      <c r="AL88" s="313">
        <v>0</v>
      </c>
      <c r="AM88" s="313">
        <v>0</v>
      </c>
      <c r="AN88" s="313">
        <v>0</v>
      </c>
      <c r="AO88" s="316">
        <v>0</v>
      </c>
      <c r="AP88" s="7"/>
      <c r="AQ88" s="7"/>
      <c r="AR88" s="7"/>
      <c r="AS88" s="7"/>
      <c r="AT88" s="7"/>
      <c r="AU88" s="7"/>
    </row>
    <row r="89" spans="1:47" ht="15.75" customHeight="1" x14ac:dyDescent="0.25">
      <c r="A89" s="459"/>
      <c r="B89" s="311" t="s">
        <v>35</v>
      </c>
      <c r="C89" s="314">
        <v>21657.98</v>
      </c>
      <c r="D89" s="313">
        <v>0</v>
      </c>
      <c r="E89" s="313">
        <v>0</v>
      </c>
      <c r="F89" s="312">
        <f t="shared" si="0"/>
        <v>2112021665138</v>
      </c>
      <c r="G89" s="314">
        <v>2112021665138</v>
      </c>
      <c r="H89" s="313">
        <v>0</v>
      </c>
      <c r="I89" s="315">
        <v>332</v>
      </c>
      <c r="J89" s="307">
        <v>639408</v>
      </c>
      <c r="K89" s="307">
        <v>112</v>
      </c>
      <c r="L89" s="313">
        <v>0</v>
      </c>
      <c r="M89" s="313">
        <v>0</v>
      </c>
      <c r="N89" s="313">
        <v>0</v>
      </c>
      <c r="O89" s="313">
        <v>0</v>
      </c>
      <c r="P89" s="313">
        <v>0</v>
      </c>
      <c r="Q89" s="315">
        <v>179693</v>
      </c>
      <c r="R89" s="459"/>
      <c r="S89" s="311" t="s">
        <v>35</v>
      </c>
      <c r="T89" s="314">
        <v>2816887420</v>
      </c>
      <c r="U89" s="314">
        <f t="shared" si="1"/>
        <v>2642287420</v>
      </c>
      <c r="V89" s="314">
        <v>174600000</v>
      </c>
      <c r="W89" s="313">
        <v>0</v>
      </c>
      <c r="X89" s="313">
        <v>0</v>
      </c>
      <c r="Y89" s="313">
        <v>0</v>
      </c>
      <c r="Z89" s="314">
        <f t="shared" si="2"/>
        <v>2816887420</v>
      </c>
      <c r="AA89" s="314">
        <v>2642287420</v>
      </c>
      <c r="AB89" s="312">
        <v>174600000</v>
      </c>
      <c r="AC89" s="313">
        <v>0</v>
      </c>
      <c r="AD89" s="313">
        <v>0</v>
      </c>
      <c r="AE89" s="313">
        <v>0</v>
      </c>
      <c r="AF89" s="313">
        <v>0</v>
      </c>
      <c r="AG89" s="313">
        <v>0</v>
      </c>
      <c r="AH89" s="313">
        <v>0</v>
      </c>
      <c r="AI89" s="313">
        <v>0</v>
      </c>
      <c r="AJ89" s="313">
        <v>0</v>
      </c>
      <c r="AK89" s="313">
        <v>0</v>
      </c>
      <c r="AL89" s="313">
        <v>0</v>
      </c>
      <c r="AM89" s="313">
        <v>0</v>
      </c>
      <c r="AN89" s="313">
        <v>0</v>
      </c>
      <c r="AO89" s="316">
        <v>0</v>
      </c>
      <c r="AP89" s="7"/>
      <c r="AQ89" s="7"/>
      <c r="AR89" s="7"/>
      <c r="AS89" s="7"/>
      <c r="AT89" s="7"/>
      <c r="AU89" s="7"/>
    </row>
    <row r="90" spans="1:47" ht="15.75" customHeight="1" x14ac:dyDescent="0.25">
      <c r="A90" s="459"/>
      <c r="B90" s="311" t="s">
        <v>36</v>
      </c>
      <c r="C90" s="314">
        <v>20875.509999999998</v>
      </c>
      <c r="D90" s="313">
        <v>0</v>
      </c>
      <c r="E90" s="313">
        <v>0</v>
      </c>
      <c r="F90" s="312">
        <f t="shared" si="0"/>
        <v>2025990791765</v>
      </c>
      <c r="G90" s="314">
        <v>2025990791765</v>
      </c>
      <c r="H90" s="313">
        <v>0</v>
      </c>
      <c r="I90" s="315">
        <v>332</v>
      </c>
      <c r="J90" s="307">
        <v>658603</v>
      </c>
      <c r="K90" s="307">
        <v>111</v>
      </c>
      <c r="L90" s="313">
        <v>0</v>
      </c>
      <c r="M90" s="313">
        <v>0</v>
      </c>
      <c r="N90" s="313">
        <v>0</v>
      </c>
      <c r="O90" s="313">
        <v>0</v>
      </c>
      <c r="P90" s="307">
        <v>1</v>
      </c>
      <c r="Q90" s="315">
        <v>183282</v>
      </c>
      <c r="R90" s="459"/>
      <c r="S90" s="311" t="s">
        <v>36</v>
      </c>
      <c r="T90" s="314">
        <v>2931162707</v>
      </c>
      <c r="U90" s="314">
        <f t="shared" si="1"/>
        <v>2835092707</v>
      </c>
      <c r="V90" s="314">
        <v>96070000</v>
      </c>
      <c r="W90" s="313">
        <v>0</v>
      </c>
      <c r="X90" s="313">
        <v>0</v>
      </c>
      <c r="Y90" s="313">
        <v>0</v>
      </c>
      <c r="Z90" s="314">
        <f t="shared" si="2"/>
        <v>2931162707</v>
      </c>
      <c r="AA90" s="314">
        <v>2835092707</v>
      </c>
      <c r="AB90" s="312">
        <v>96070000</v>
      </c>
      <c r="AC90" s="313">
        <v>0</v>
      </c>
      <c r="AD90" s="313">
        <v>0</v>
      </c>
      <c r="AE90" s="313">
        <v>0</v>
      </c>
      <c r="AF90" s="313">
        <v>0</v>
      </c>
      <c r="AG90" s="313">
        <v>0</v>
      </c>
      <c r="AH90" s="313">
        <v>0</v>
      </c>
      <c r="AI90" s="313">
        <v>0</v>
      </c>
      <c r="AJ90" s="313">
        <v>0</v>
      </c>
      <c r="AK90" s="313">
        <v>0</v>
      </c>
      <c r="AL90" s="313">
        <v>0</v>
      </c>
      <c r="AM90" s="313">
        <v>0</v>
      </c>
      <c r="AN90" s="313">
        <v>0</v>
      </c>
      <c r="AO90" s="316">
        <v>0</v>
      </c>
      <c r="AP90" s="7"/>
      <c r="AQ90" s="7"/>
      <c r="AR90" s="7"/>
      <c r="AS90" s="7"/>
      <c r="AT90" s="7"/>
      <c r="AU90" s="7"/>
    </row>
    <row r="91" spans="1:47" ht="15.75" customHeight="1" x14ac:dyDescent="0.25">
      <c r="A91" s="459"/>
      <c r="B91" s="311" t="s">
        <v>37</v>
      </c>
      <c r="C91" s="314">
        <v>20246.55</v>
      </c>
      <c r="D91" s="313">
        <v>0</v>
      </c>
      <c r="E91" s="313">
        <v>0</v>
      </c>
      <c r="F91" s="312">
        <f t="shared" si="0"/>
        <v>1907907080781</v>
      </c>
      <c r="G91" s="314">
        <v>1907907080781</v>
      </c>
      <c r="H91" s="313">
        <v>0</v>
      </c>
      <c r="I91" s="315">
        <v>332</v>
      </c>
      <c r="J91" s="307">
        <v>722964</v>
      </c>
      <c r="K91" s="307">
        <v>98</v>
      </c>
      <c r="L91" s="313">
        <v>0</v>
      </c>
      <c r="M91" s="313">
        <v>0</v>
      </c>
      <c r="N91" s="313">
        <v>0</v>
      </c>
      <c r="O91" s="313">
        <v>0</v>
      </c>
      <c r="P91" s="307">
        <v>1</v>
      </c>
      <c r="Q91" s="315">
        <v>186546</v>
      </c>
      <c r="R91" s="459"/>
      <c r="S91" s="311" t="s">
        <v>37</v>
      </c>
      <c r="T91" s="314">
        <v>4032450003</v>
      </c>
      <c r="U91" s="314">
        <f t="shared" si="1"/>
        <v>3998390003</v>
      </c>
      <c r="V91" s="314">
        <v>34060000</v>
      </c>
      <c r="W91" s="313">
        <v>0</v>
      </c>
      <c r="X91" s="313">
        <v>0</v>
      </c>
      <c r="Y91" s="313">
        <v>0</v>
      </c>
      <c r="Z91" s="314">
        <f t="shared" si="2"/>
        <v>4032450003</v>
      </c>
      <c r="AA91" s="314">
        <v>3998390003</v>
      </c>
      <c r="AB91" s="312">
        <v>34060000</v>
      </c>
      <c r="AC91" s="313">
        <v>0</v>
      </c>
      <c r="AD91" s="313">
        <v>0</v>
      </c>
      <c r="AE91" s="313">
        <v>0</v>
      </c>
      <c r="AF91" s="313">
        <v>0</v>
      </c>
      <c r="AG91" s="313">
        <v>0</v>
      </c>
      <c r="AH91" s="313">
        <v>0</v>
      </c>
      <c r="AI91" s="313">
        <v>0</v>
      </c>
      <c r="AJ91" s="313">
        <v>0</v>
      </c>
      <c r="AK91" s="313">
        <v>0</v>
      </c>
      <c r="AL91" s="313">
        <v>0</v>
      </c>
      <c r="AM91" s="313">
        <v>0</v>
      </c>
      <c r="AN91" s="313">
        <v>0</v>
      </c>
      <c r="AO91" s="316">
        <v>0</v>
      </c>
      <c r="AP91" s="7"/>
      <c r="AQ91" s="7"/>
      <c r="AR91" s="7"/>
      <c r="AS91" s="7"/>
      <c r="AT91" s="7"/>
      <c r="AU91" s="7"/>
    </row>
    <row r="92" spans="1:47" ht="15.75" customHeight="1" x14ac:dyDescent="0.25">
      <c r="A92" s="459"/>
      <c r="B92" s="311" t="s">
        <v>38</v>
      </c>
      <c r="C92" s="314">
        <v>19500.71</v>
      </c>
      <c r="D92" s="313">
        <v>0</v>
      </c>
      <c r="E92" s="313">
        <v>0</v>
      </c>
      <c r="F92" s="312">
        <f t="shared" si="0"/>
        <v>1830858238887</v>
      </c>
      <c r="G92" s="314">
        <v>1830858238887</v>
      </c>
      <c r="H92" s="313">
        <v>0</v>
      </c>
      <c r="I92" s="315">
        <v>331</v>
      </c>
      <c r="J92" s="307">
        <v>749838</v>
      </c>
      <c r="K92" s="307">
        <v>98</v>
      </c>
      <c r="L92" s="313">
        <v>0</v>
      </c>
      <c r="M92" s="313">
        <v>0</v>
      </c>
      <c r="N92" s="313">
        <v>0</v>
      </c>
      <c r="O92" s="313">
        <v>0</v>
      </c>
      <c r="P92" s="307">
        <v>1</v>
      </c>
      <c r="Q92" s="315">
        <v>189774</v>
      </c>
      <c r="R92" s="459"/>
      <c r="S92" s="311" t="s">
        <v>38</v>
      </c>
      <c r="T92" s="314">
        <v>4626035961</v>
      </c>
      <c r="U92" s="314">
        <f t="shared" si="1"/>
        <v>4625510961</v>
      </c>
      <c r="V92" s="313">
        <v>0</v>
      </c>
      <c r="W92" s="314">
        <v>525000</v>
      </c>
      <c r="X92" s="313">
        <v>0</v>
      </c>
      <c r="Y92" s="313">
        <v>0</v>
      </c>
      <c r="Z92" s="314">
        <f t="shared" si="2"/>
        <v>4626035961</v>
      </c>
      <c r="AA92" s="314">
        <v>4625510961</v>
      </c>
      <c r="AB92" s="313">
        <v>0</v>
      </c>
      <c r="AC92" s="312">
        <v>525000</v>
      </c>
      <c r="AD92" s="313">
        <v>0</v>
      </c>
      <c r="AE92" s="313">
        <v>0</v>
      </c>
      <c r="AF92" s="313">
        <v>0</v>
      </c>
      <c r="AG92" s="313">
        <v>0</v>
      </c>
      <c r="AH92" s="313">
        <v>0</v>
      </c>
      <c r="AI92" s="313">
        <v>0</v>
      </c>
      <c r="AJ92" s="313">
        <v>0</v>
      </c>
      <c r="AK92" s="313">
        <v>0</v>
      </c>
      <c r="AL92" s="313">
        <v>0</v>
      </c>
      <c r="AM92" s="313">
        <v>0</v>
      </c>
      <c r="AN92" s="313">
        <v>0</v>
      </c>
      <c r="AO92" s="316">
        <v>0</v>
      </c>
      <c r="AP92" s="7"/>
      <c r="AQ92" s="7"/>
      <c r="AR92" s="7"/>
      <c r="AS92" s="7"/>
      <c r="AT92" s="7"/>
      <c r="AU92" s="7"/>
    </row>
    <row r="93" spans="1:47" ht="15.75" customHeight="1" x14ac:dyDescent="0.25">
      <c r="A93" s="459"/>
      <c r="B93" s="311" t="s">
        <v>39</v>
      </c>
      <c r="C93" s="314">
        <v>19531.990000000002</v>
      </c>
      <c r="D93" s="313">
        <v>0</v>
      </c>
      <c r="E93" s="313">
        <v>0</v>
      </c>
      <c r="F93" s="312">
        <f t="shared" si="0"/>
        <v>1895195467792</v>
      </c>
      <c r="G93" s="314">
        <v>1895195467792</v>
      </c>
      <c r="H93" s="313">
        <v>0</v>
      </c>
      <c r="I93" s="315">
        <v>331</v>
      </c>
      <c r="J93" s="307">
        <v>756031</v>
      </c>
      <c r="K93" s="307">
        <v>93</v>
      </c>
      <c r="L93" s="313">
        <v>0</v>
      </c>
      <c r="M93" s="313">
        <v>0</v>
      </c>
      <c r="N93" s="313">
        <v>0</v>
      </c>
      <c r="O93" s="313">
        <v>0</v>
      </c>
      <c r="P93" s="307">
        <v>1</v>
      </c>
      <c r="Q93" s="315">
        <v>192196</v>
      </c>
      <c r="R93" s="459"/>
      <c r="S93" s="311" t="s">
        <v>39</v>
      </c>
      <c r="T93" s="314">
        <v>42079855993</v>
      </c>
      <c r="U93" s="314">
        <f t="shared" si="1"/>
        <v>42079855993</v>
      </c>
      <c r="V93" s="313">
        <v>0</v>
      </c>
      <c r="W93" s="313">
        <v>0</v>
      </c>
      <c r="X93" s="313">
        <v>0</v>
      </c>
      <c r="Y93" s="313">
        <v>0</v>
      </c>
      <c r="Z93" s="314">
        <f t="shared" si="2"/>
        <v>42079855993</v>
      </c>
      <c r="AA93" s="314">
        <v>42079855993</v>
      </c>
      <c r="AB93" s="313">
        <v>0</v>
      </c>
      <c r="AC93" s="313">
        <v>0</v>
      </c>
      <c r="AD93" s="313">
        <v>0</v>
      </c>
      <c r="AE93" s="313">
        <v>0</v>
      </c>
      <c r="AF93" s="313">
        <v>0</v>
      </c>
      <c r="AG93" s="313">
        <v>0</v>
      </c>
      <c r="AH93" s="313">
        <v>0</v>
      </c>
      <c r="AI93" s="313">
        <v>0</v>
      </c>
      <c r="AJ93" s="313">
        <v>0</v>
      </c>
      <c r="AK93" s="313">
        <v>0</v>
      </c>
      <c r="AL93" s="313">
        <v>0</v>
      </c>
      <c r="AM93" s="313">
        <v>0</v>
      </c>
      <c r="AN93" s="313">
        <v>0</v>
      </c>
      <c r="AO93" s="316">
        <v>0</v>
      </c>
      <c r="AP93" s="7"/>
      <c r="AQ93" s="7"/>
      <c r="AR93" s="7"/>
      <c r="AS93" s="7"/>
      <c r="AT93" s="7"/>
      <c r="AU93" s="7"/>
    </row>
    <row r="94" spans="1:47" ht="15.75" customHeight="1" x14ac:dyDescent="0.25">
      <c r="A94" s="459"/>
      <c r="B94" s="311" t="s">
        <v>40</v>
      </c>
      <c r="C94" s="312">
        <v>20070.759999999998</v>
      </c>
      <c r="D94" s="313">
        <v>0</v>
      </c>
      <c r="E94" s="313">
        <v>0</v>
      </c>
      <c r="F94" s="312">
        <f t="shared" si="0"/>
        <v>1934876252257</v>
      </c>
      <c r="G94" s="314">
        <v>1934876252257</v>
      </c>
      <c r="H94" s="313">
        <v>0</v>
      </c>
      <c r="I94" s="315">
        <v>330</v>
      </c>
      <c r="J94" s="307">
        <v>758312</v>
      </c>
      <c r="K94" s="307">
        <v>27</v>
      </c>
      <c r="L94" s="313">
        <v>0</v>
      </c>
      <c r="M94" s="313">
        <v>0</v>
      </c>
      <c r="N94" s="313">
        <v>0</v>
      </c>
      <c r="O94" s="313">
        <v>0</v>
      </c>
      <c r="P94" s="307">
        <v>1</v>
      </c>
      <c r="Q94" s="315">
        <v>192354</v>
      </c>
      <c r="R94" s="459"/>
      <c r="S94" s="311" t="s">
        <v>40</v>
      </c>
      <c r="T94" s="314">
        <v>749807935</v>
      </c>
      <c r="U94" s="314">
        <f t="shared" si="1"/>
        <v>749807935</v>
      </c>
      <c r="V94" s="313">
        <v>0</v>
      </c>
      <c r="W94" s="313">
        <v>0</v>
      </c>
      <c r="X94" s="313">
        <v>0</v>
      </c>
      <c r="Y94" s="313">
        <v>0</v>
      </c>
      <c r="Z94" s="314">
        <f t="shared" si="2"/>
        <v>749807935</v>
      </c>
      <c r="AA94" s="314">
        <v>749807935</v>
      </c>
      <c r="AB94" s="313">
        <v>0</v>
      </c>
      <c r="AC94" s="313">
        <v>0</v>
      </c>
      <c r="AD94" s="313">
        <v>0</v>
      </c>
      <c r="AE94" s="313">
        <v>0</v>
      </c>
      <c r="AF94" s="313">
        <v>0</v>
      </c>
      <c r="AG94" s="313">
        <v>0</v>
      </c>
      <c r="AH94" s="313">
        <v>0</v>
      </c>
      <c r="AI94" s="313">
        <v>0</v>
      </c>
      <c r="AJ94" s="313">
        <v>0</v>
      </c>
      <c r="AK94" s="313">
        <v>0</v>
      </c>
      <c r="AL94" s="313">
        <v>0</v>
      </c>
      <c r="AM94" s="313">
        <v>0</v>
      </c>
      <c r="AN94" s="313">
        <v>0</v>
      </c>
      <c r="AO94" s="316">
        <v>0</v>
      </c>
      <c r="AP94" s="7"/>
      <c r="AQ94" s="7"/>
      <c r="AR94" s="7"/>
      <c r="AS94" s="7"/>
      <c r="AT94" s="7"/>
      <c r="AU94" s="7"/>
    </row>
    <row r="95" spans="1:47" ht="15.75" customHeight="1" x14ac:dyDescent="0.25">
      <c r="A95" s="459"/>
      <c r="B95" s="311" t="s">
        <v>41</v>
      </c>
      <c r="C95" s="312">
        <v>18224.150390625</v>
      </c>
      <c r="D95" s="313">
        <v>0</v>
      </c>
      <c r="E95" s="313">
        <v>0</v>
      </c>
      <c r="F95" s="312">
        <f t="shared" si="0"/>
        <v>1772698925853</v>
      </c>
      <c r="G95" s="314">
        <v>1772698925853</v>
      </c>
      <c r="H95" s="313">
        <v>0</v>
      </c>
      <c r="I95" s="315">
        <v>330</v>
      </c>
      <c r="J95" s="307">
        <v>760547</v>
      </c>
      <c r="K95" s="307">
        <v>48</v>
      </c>
      <c r="L95" s="313">
        <v>0</v>
      </c>
      <c r="M95" s="313">
        <v>0</v>
      </c>
      <c r="N95" s="313">
        <v>0</v>
      </c>
      <c r="O95" s="313">
        <v>0</v>
      </c>
      <c r="P95" s="307">
        <v>1</v>
      </c>
      <c r="Q95" s="315">
        <v>192922</v>
      </c>
      <c r="R95" s="459"/>
      <c r="S95" s="311" t="s">
        <v>41</v>
      </c>
      <c r="T95" s="314">
        <v>50707588351</v>
      </c>
      <c r="U95" s="314">
        <f t="shared" si="1"/>
        <v>50707588351</v>
      </c>
      <c r="V95" s="313">
        <v>0</v>
      </c>
      <c r="W95" s="313">
        <v>0</v>
      </c>
      <c r="X95" s="313">
        <v>0</v>
      </c>
      <c r="Y95" s="313">
        <v>0</v>
      </c>
      <c r="Z95" s="314">
        <f t="shared" si="2"/>
        <v>50707588351</v>
      </c>
      <c r="AA95" s="314">
        <v>50707588351</v>
      </c>
      <c r="AB95" s="313">
        <v>0</v>
      </c>
      <c r="AC95" s="313">
        <v>0</v>
      </c>
      <c r="AD95" s="313">
        <v>0</v>
      </c>
      <c r="AE95" s="313">
        <v>0</v>
      </c>
      <c r="AF95" s="313">
        <v>0</v>
      </c>
      <c r="AG95" s="313">
        <v>0</v>
      </c>
      <c r="AH95" s="313">
        <v>0</v>
      </c>
      <c r="AI95" s="313">
        <v>0</v>
      </c>
      <c r="AJ95" s="313">
        <v>0</v>
      </c>
      <c r="AK95" s="313">
        <v>0</v>
      </c>
      <c r="AL95" s="313">
        <v>0</v>
      </c>
      <c r="AM95" s="313">
        <v>0</v>
      </c>
      <c r="AN95" s="313">
        <v>0</v>
      </c>
      <c r="AO95" s="316">
        <v>0</v>
      </c>
      <c r="AP95" s="7"/>
      <c r="AQ95" s="7"/>
      <c r="AR95" s="7"/>
      <c r="AS95" s="7"/>
      <c r="AT95" s="7"/>
      <c r="AU95" s="7"/>
    </row>
    <row r="96" spans="1:47" ht="15.75" customHeight="1" x14ac:dyDescent="0.25">
      <c r="A96" s="459"/>
      <c r="B96" s="311" t="s">
        <v>42</v>
      </c>
      <c r="C96" s="312">
        <v>17668.26953125</v>
      </c>
      <c r="D96" s="313">
        <v>0</v>
      </c>
      <c r="E96" s="313">
        <v>0</v>
      </c>
      <c r="F96" s="312">
        <f t="shared" si="0"/>
        <v>1771543965521</v>
      </c>
      <c r="G96" s="314">
        <v>1771543965521</v>
      </c>
      <c r="H96" s="313">
        <v>0</v>
      </c>
      <c r="I96" s="315">
        <v>330</v>
      </c>
      <c r="J96" s="307">
        <v>761811</v>
      </c>
      <c r="K96" s="307">
        <v>65</v>
      </c>
      <c r="L96" s="313">
        <v>0</v>
      </c>
      <c r="M96" s="313">
        <v>0</v>
      </c>
      <c r="N96" s="313">
        <v>0</v>
      </c>
      <c r="O96" s="313">
        <v>0</v>
      </c>
      <c r="P96" s="307">
        <v>1</v>
      </c>
      <c r="Q96" s="315">
        <v>193843</v>
      </c>
      <c r="R96" s="459"/>
      <c r="S96" s="311" t="s">
        <v>42</v>
      </c>
      <c r="T96" s="314">
        <v>30194844937.360001</v>
      </c>
      <c r="U96" s="314">
        <f t="shared" si="1"/>
        <v>30194844937.360001</v>
      </c>
      <c r="V96" s="313">
        <v>0</v>
      </c>
      <c r="W96" s="313">
        <v>0</v>
      </c>
      <c r="X96" s="313">
        <v>0</v>
      </c>
      <c r="Y96" s="313">
        <v>0</v>
      </c>
      <c r="Z96" s="314">
        <f t="shared" si="2"/>
        <v>30194844937.360001</v>
      </c>
      <c r="AA96" s="314">
        <v>30194844937.360001</v>
      </c>
      <c r="AB96" s="313">
        <v>0</v>
      </c>
      <c r="AC96" s="313">
        <v>0</v>
      </c>
      <c r="AD96" s="313">
        <v>0</v>
      </c>
      <c r="AE96" s="313">
        <v>0</v>
      </c>
      <c r="AF96" s="313">
        <v>0</v>
      </c>
      <c r="AG96" s="313">
        <v>0</v>
      </c>
      <c r="AH96" s="313">
        <v>0</v>
      </c>
      <c r="AI96" s="313">
        <v>0</v>
      </c>
      <c r="AJ96" s="313">
        <v>0</v>
      </c>
      <c r="AK96" s="313">
        <v>0</v>
      </c>
      <c r="AL96" s="313">
        <v>0</v>
      </c>
      <c r="AM96" s="313">
        <v>0</v>
      </c>
      <c r="AN96" s="313">
        <v>0</v>
      </c>
      <c r="AO96" s="316">
        <v>0</v>
      </c>
      <c r="AP96" s="7"/>
      <c r="AQ96" s="7"/>
      <c r="AR96" s="7"/>
      <c r="AS96" s="7"/>
      <c r="AT96" s="7"/>
      <c r="AU96" s="7"/>
    </row>
    <row r="97" spans="1:47" ht="15.75" customHeight="1" x14ac:dyDescent="0.25">
      <c r="A97" s="459"/>
      <c r="B97" s="311" t="s">
        <v>43</v>
      </c>
      <c r="C97" s="312">
        <v>16059.990234375</v>
      </c>
      <c r="D97" s="313">
        <v>0</v>
      </c>
      <c r="E97" s="313">
        <v>0</v>
      </c>
      <c r="F97" s="312">
        <f t="shared" si="0"/>
        <v>1660643529560</v>
      </c>
      <c r="G97" s="314">
        <v>1660643529560</v>
      </c>
      <c r="H97" s="313">
        <v>0</v>
      </c>
      <c r="I97" s="315">
        <v>330</v>
      </c>
      <c r="J97" s="307">
        <v>763430</v>
      </c>
      <c r="K97" s="307">
        <v>69</v>
      </c>
      <c r="L97" s="313">
        <v>0</v>
      </c>
      <c r="M97" s="313">
        <v>0</v>
      </c>
      <c r="N97" s="313">
        <v>0</v>
      </c>
      <c r="O97" s="313">
        <v>0</v>
      </c>
      <c r="P97" s="307">
        <v>1</v>
      </c>
      <c r="Q97" s="315">
        <v>194959</v>
      </c>
      <c r="R97" s="459"/>
      <c r="S97" s="311" t="s">
        <v>43</v>
      </c>
      <c r="T97" s="314">
        <v>665293073.88999999</v>
      </c>
      <c r="U97" s="314">
        <f t="shared" si="1"/>
        <v>665293073.88999999</v>
      </c>
      <c r="V97" s="313">
        <v>0</v>
      </c>
      <c r="W97" s="313">
        <v>0</v>
      </c>
      <c r="X97" s="313">
        <v>0</v>
      </c>
      <c r="Y97" s="313">
        <v>0</v>
      </c>
      <c r="Z97" s="314">
        <f t="shared" si="2"/>
        <v>665293073.88999999</v>
      </c>
      <c r="AA97" s="314">
        <v>665293073.88999999</v>
      </c>
      <c r="AB97" s="313">
        <v>0</v>
      </c>
      <c r="AC97" s="313">
        <v>0</v>
      </c>
      <c r="AD97" s="313">
        <v>0</v>
      </c>
      <c r="AE97" s="313">
        <v>0</v>
      </c>
      <c r="AF97" s="313">
        <v>0</v>
      </c>
      <c r="AG97" s="313">
        <v>0</v>
      </c>
      <c r="AH97" s="313">
        <v>0</v>
      </c>
      <c r="AI97" s="313">
        <v>0</v>
      </c>
      <c r="AJ97" s="313">
        <v>0</v>
      </c>
      <c r="AK97" s="313">
        <v>0</v>
      </c>
      <c r="AL97" s="313">
        <v>0</v>
      </c>
      <c r="AM97" s="313">
        <v>0</v>
      </c>
      <c r="AN97" s="313">
        <v>0</v>
      </c>
      <c r="AO97" s="316">
        <v>0</v>
      </c>
      <c r="AP97" s="7"/>
      <c r="AQ97" s="7"/>
      <c r="AR97" s="7"/>
      <c r="AS97" s="7"/>
      <c r="AT97" s="7"/>
      <c r="AU97" s="7"/>
    </row>
    <row r="98" spans="1:47" ht="15.75" customHeight="1" x14ac:dyDescent="0.25">
      <c r="A98" s="459"/>
      <c r="B98" s="311" t="s">
        <v>44</v>
      </c>
      <c r="C98" s="312">
        <v>15449.7802734375</v>
      </c>
      <c r="D98" s="313">
        <v>0</v>
      </c>
      <c r="E98" s="313">
        <v>0</v>
      </c>
      <c r="F98" s="312">
        <f t="shared" si="0"/>
        <v>1588735300978</v>
      </c>
      <c r="G98" s="314">
        <v>1588735300978</v>
      </c>
      <c r="H98" s="313">
        <v>0</v>
      </c>
      <c r="I98" s="315">
        <v>330</v>
      </c>
      <c r="J98" s="307">
        <v>765007</v>
      </c>
      <c r="K98" s="307">
        <v>78</v>
      </c>
      <c r="L98" s="313">
        <v>0</v>
      </c>
      <c r="M98" s="313">
        <v>0</v>
      </c>
      <c r="N98" s="313">
        <v>0</v>
      </c>
      <c r="O98" s="313">
        <v>0</v>
      </c>
      <c r="P98" s="307">
        <v>1</v>
      </c>
      <c r="Q98" s="315">
        <v>195932</v>
      </c>
      <c r="R98" s="459"/>
      <c r="S98" s="311" t="s">
        <v>44</v>
      </c>
      <c r="T98" s="314">
        <v>424307880</v>
      </c>
      <c r="U98" s="314">
        <f t="shared" si="1"/>
        <v>424307880</v>
      </c>
      <c r="V98" s="313">
        <v>0</v>
      </c>
      <c r="W98" s="313">
        <v>0</v>
      </c>
      <c r="X98" s="313">
        <v>0</v>
      </c>
      <c r="Y98" s="313">
        <v>0</v>
      </c>
      <c r="Z98" s="314">
        <f t="shared" si="2"/>
        <v>424307880</v>
      </c>
      <c r="AA98" s="314">
        <v>424307880</v>
      </c>
      <c r="AB98" s="313">
        <v>0</v>
      </c>
      <c r="AC98" s="313">
        <v>0</v>
      </c>
      <c r="AD98" s="313">
        <v>0</v>
      </c>
      <c r="AE98" s="313">
        <v>0</v>
      </c>
      <c r="AF98" s="313">
        <v>0</v>
      </c>
      <c r="AG98" s="313">
        <v>0</v>
      </c>
      <c r="AH98" s="313">
        <v>0</v>
      </c>
      <c r="AI98" s="313">
        <v>0</v>
      </c>
      <c r="AJ98" s="313">
        <v>0</v>
      </c>
      <c r="AK98" s="313">
        <v>0</v>
      </c>
      <c r="AL98" s="313">
        <v>0</v>
      </c>
      <c r="AM98" s="313">
        <v>0</v>
      </c>
      <c r="AN98" s="313">
        <v>0</v>
      </c>
      <c r="AO98" s="316">
        <v>0</v>
      </c>
      <c r="AP98" s="7"/>
      <c r="AQ98" s="7"/>
      <c r="AR98" s="7"/>
      <c r="AS98" s="7"/>
      <c r="AT98" s="7"/>
      <c r="AU98" s="7"/>
    </row>
    <row r="99" spans="1:47" ht="15.75" customHeight="1" x14ac:dyDescent="0.25">
      <c r="A99" s="460"/>
      <c r="B99" s="311" t="s">
        <v>45</v>
      </c>
      <c r="C99" s="314">
        <v>17714.509999999998</v>
      </c>
      <c r="D99" s="313">
        <v>0</v>
      </c>
      <c r="E99" s="313">
        <v>0</v>
      </c>
      <c r="F99" s="312">
        <f t="shared" si="0"/>
        <v>1799898913892</v>
      </c>
      <c r="G99" s="314">
        <v>1799898913892</v>
      </c>
      <c r="H99" s="313">
        <v>0</v>
      </c>
      <c r="I99" s="315">
        <v>329</v>
      </c>
      <c r="J99" s="307">
        <v>766186</v>
      </c>
      <c r="K99" s="307">
        <v>96</v>
      </c>
      <c r="L99" s="313">
        <v>0</v>
      </c>
      <c r="M99" s="313">
        <v>0</v>
      </c>
      <c r="N99" s="313">
        <v>0</v>
      </c>
      <c r="O99" s="313">
        <v>0</v>
      </c>
      <c r="P99" s="307">
        <v>1</v>
      </c>
      <c r="Q99" s="315">
        <v>197402</v>
      </c>
      <c r="R99" s="460"/>
      <c r="S99" s="311" t="s">
        <v>45</v>
      </c>
      <c r="T99" s="314">
        <v>1116723356</v>
      </c>
      <c r="U99" s="314">
        <f t="shared" si="1"/>
        <v>1116723356</v>
      </c>
      <c r="V99" s="313">
        <v>0</v>
      </c>
      <c r="W99" s="313">
        <v>0</v>
      </c>
      <c r="X99" s="313">
        <v>0</v>
      </c>
      <c r="Y99" s="313">
        <v>0</v>
      </c>
      <c r="Z99" s="314">
        <f t="shared" si="2"/>
        <v>1116723356</v>
      </c>
      <c r="AA99" s="314">
        <v>1116723356</v>
      </c>
      <c r="AB99" s="313">
        <v>0</v>
      </c>
      <c r="AC99" s="313">
        <v>0</v>
      </c>
      <c r="AD99" s="313">
        <v>0</v>
      </c>
      <c r="AE99" s="313">
        <v>0</v>
      </c>
      <c r="AF99" s="313">
        <v>0</v>
      </c>
      <c r="AG99" s="313">
        <v>0</v>
      </c>
      <c r="AH99" s="313">
        <v>0</v>
      </c>
      <c r="AI99" s="313">
        <v>0</v>
      </c>
      <c r="AJ99" s="313">
        <v>0</v>
      </c>
      <c r="AK99" s="313">
        <v>0</v>
      </c>
      <c r="AL99" s="313">
        <v>0</v>
      </c>
      <c r="AM99" s="313">
        <v>0</v>
      </c>
      <c r="AN99" s="313">
        <v>0</v>
      </c>
      <c r="AO99" s="316">
        <v>0</v>
      </c>
      <c r="AP99" s="7"/>
      <c r="AQ99" s="7"/>
      <c r="AR99" s="7"/>
      <c r="AS99" s="7"/>
      <c r="AT99" s="7"/>
      <c r="AU99" s="7"/>
    </row>
    <row r="100" spans="1:47" ht="15.75" customHeight="1" x14ac:dyDescent="0.25">
      <c r="A100" s="458" t="s">
        <v>53</v>
      </c>
      <c r="B100" s="311" t="s">
        <v>34</v>
      </c>
      <c r="C100" s="314">
        <v>17691.12</v>
      </c>
      <c r="D100" s="313">
        <v>0</v>
      </c>
      <c r="E100" s="313">
        <v>0</v>
      </c>
      <c r="F100" s="312">
        <f t="shared" si="0"/>
        <v>1762239110129</v>
      </c>
      <c r="G100" s="314">
        <v>1762239110129</v>
      </c>
      <c r="H100" s="313">
        <v>0</v>
      </c>
      <c r="I100" s="315">
        <v>329</v>
      </c>
      <c r="J100" s="307">
        <v>768941</v>
      </c>
      <c r="K100" s="307">
        <v>96</v>
      </c>
      <c r="L100" s="313">
        <v>0</v>
      </c>
      <c r="M100" s="313">
        <v>0</v>
      </c>
      <c r="N100" s="313">
        <v>0</v>
      </c>
      <c r="O100" s="313">
        <v>0</v>
      </c>
      <c r="P100" s="307">
        <v>1</v>
      </c>
      <c r="Q100" s="315">
        <v>199092</v>
      </c>
      <c r="R100" s="458" t="s">
        <v>53</v>
      </c>
      <c r="S100" s="311" t="s">
        <v>34</v>
      </c>
      <c r="T100" s="314">
        <v>4254594802.4400001</v>
      </c>
      <c r="U100" s="314">
        <f t="shared" si="1"/>
        <v>4254594802.4400001</v>
      </c>
      <c r="V100" s="313">
        <v>0</v>
      </c>
      <c r="W100" s="313">
        <v>0</v>
      </c>
      <c r="X100" s="313">
        <v>0</v>
      </c>
      <c r="Y100" s="313">
        <v>0</v>
      </c>
      <c r="Z100" s="314">
        <f t="shared" si="2"/>
        <v>4254594802.4400001</v>
      </c>
      <c r="AA100" s="314">
        <v>4254594802.4400001</v>
      </c>
      <c r="AB100" s="313">
        <v>0</v>
      </c>
      <c r="AC100" s="313">
        <v>0</v>
      </c>
      <c r="AD100" s="313">
        <v>0</v>
      </c>
      <c r="AE100" s="313">
        <v>0</v>
      </c>
      <c r="AF100" s="313">
        <v>0</v>
      </c>
      <c r="AG100" s="313">
        <v>0</v>
      </c>
      <c r="AH100" s="313">
        <v>0</v>
      </c>
      <c r="AI100" s="313">
        <v>0</v>
      </c>
      <c r="AJ100" s="313">
        <v>0</v>
      </c>
      <c r="AK100" s="313">
        <v>0</v>
      </c>
      <c r="AL100" s="313">
        <v>0</v>
      </c>
      <c r="AM100" s="313">
        <v>0</v>
      </c>
      <c r="AN100" s="313">
        <v>0</v>
      </c>
      <c r="AO100" s="316">
        <v>0</v>
      </c>
      <c r="AP100" s="7"/>
      <c r="AQ100" s="7"/>
      <c r="AR100" s="7"/>
      <c r="AS100" s="7"/>
      <c r="AT100" s="7"/>
      <c r="AU100" s="7"/>
    </row>
    <row r="101" spans="1:47" ht="15.75" customHeight="1" x14ac:dyDescent="0.25">
      <c r="A101" s="459"/>
      <c r="B101" s="311" t="s">
        <v>35</v>
      </c>
      <c r="C101" s="314">
        <v>17382.330000000002</v>
      </c>
      <c r="D101" s="313">
        <v>0</v>
      </c>
      <c r="E101" s="313">
        <v>0</v>
      </c>
      <c r="F101" s="312">
        <f t="shared" si="0"/>
        <v>1737214521579.1599</v>
      </c>
      <c r="G101" s="314">
        <v>1737214521579.1599</v>
      </c>
      <c r="H101" s="313">
        <v>0</v>
      </c>
      <c r="I101" s="315">
        <v>329</v>
      </c>
      <c r="J101" s="307">
        <v>770146</v>
      </c>
      <c r="K101" s="307">
        <v>78</v>
      </c>
      <c r="L101" s="313">
        <v>0</v>
      </c>
      <c r="M101" s="313">
        <v>0</v>
      </c>
      <c r="N101" s="313">
        <v>0</v>
      </c>
      <c r="O101" s="313">
        <v>0</v>
      </c>
      <c r="P101" s="307">
        <v>1</v>
      </c>
      <c r="Q101" s="315">
        <v>200123</v>
      </c>
      <c r="R101" s="459"/>
      <c r="S101" s="311" t="s">
        <v>35</v>
      </c>
      <c r="T101" s="314">
        <v>2959148890.1699996</v>
      </c>
      <c r="U101" s="314">
        <f t="shared" si="1"/>
        <v>2959148890.1699996</v>
      </c>
      <c r="V101" s="313">
        <v>0</v>
      </c>
      <c r="W101" s="313">
        <v>0</v>
      </c>
      <c r="X101" s="313">
        <v>0</v>
      </c>
      <c r="Y101" s="313">
        <v>0</v>
      </c>
      <c r="Z101" s="314">
        <f t="shared" si="2"/>
        <v>2959148890.1699996</v>
      </c>
      <c r="AA101" s="314">
        <v>2959148890.1699996</v>
      </c>
      <c r="AB101" s="313">
        <v>0</v>
      </c>
      <c r="AC101" s="313">
        <v>0</v>
      </c>
      <c r="AD101" s="313">
        <v>0</v>
      </c>
      <c r="AE101" s="313">
        <v>0</v>
      </c>
      <c r="AF101" s="313">
        <v>0</v>
      </c>
      <c r="AG101" s="313">
        <v>0</v>
      </c>
      <c r="AH101" s="313">
        <v>0</v>
      </c>
      <c r="AI101" s="313">
        <v>0</v>
      </c>
      <c r="AJ101" s="313">
        <v>0</v>
      </c>
      <c r="AK101" s="313">
        <v>0</v>
      </c>
      <c r="AL101" s="313">
        <v>0</v>
      </c>
      <c r="AM101" s="313">
        <v>0</v>
      </c>
      <c r="AN101" s="313">
        <v>0</v>
      </c>
      <c r="AO101" s="316">
        <v>0</v>
      </c>
      <c r="AP101" s="7"/>
      <c r="AQ101" s="7"/>
      <c r="AR101" s="7"/>
      <c r="AS101" s="7"/>
      <c r="AT101" s="7"/>
      <c r="AU101" s="7"/>
    </row>
    <row r="102" spans="1:47" ht="15.75" customHeight="1" x14ac:dyDescent="0.25">
      <c r="A102" s="459"/>
      <c r="B102" s="311" t="s">
        <v>36</v>
      </c>
      <c r="C102" s="314">
        <v>15542.24</v>
      </c>
      <c r="D102" s="313">
        <v>0</v>
      </c>
      <c r="E102" s="313">
        <v>0</v>
      </c>
      <c r="F102" s="312">
        <f t="shared" si="0"/>
        <v>1564385076628.26</v>
      </c>
      <c r="G102" s="314">
        <v>1564385076628.26</v>
      </c>
      <c r="H102" s="313">
        <v>0</v>
      </c>
      <c r="I102" s="307">
        <v>329</v>
      </c>
      <c r="J102" s="307">
        <v>771145</v>
      </c>
      <c r="K102" s="307">
        <v>73</v>
      </c>
      <c r="L102" s="313">
        <v>0</v>
      </c>
      <c r="M102" s="313">
        <v>0</v>
      </c>
      <c r="N102" s="313">
        <v>0</v>
      </c>
      <c r="O102" s="313">
        <v>0</v>
      </c>
      <c r="P102" s="307">
        <v>1</v>
      </c>
      <c r="Q102" s="315">
        <v>201291</v>
      </c>
      <c r="R102" s="459"/>
      <c r="S102" s="311" t="s">
        <v>36</v>
      </c>
      <c r="T102" s="314">
        <v>1476570983.95</v>
      </c>
      <c r="U102" s="314">
        <f t="shared" si="1"/>
        <v>1476570983.95</v>
      </c>
      <c r="V102" s="313">
        <v>0</v>
      </c>
      <c r="W102" s="313">
        <v>0</v>
      </c>
      <c r="X102" s="313">
        <v>0</v>
      </c>
      <c r="Y102" s="313">
        <v>0</v>
      </c>
      <c r="Z102" s="314">
        <f t="shared" si="2"/>
        <v>1476570983.95</v>
      </c>
      <c r="AA102" s="314">
        <v>1476570983.95</v>
      </c>
      <c r="AB102" s="313">
        <v>0</v>
      </c>
      <c r="AC102" s="313">
        <v>0</v>
      </c>
      <c r="AD102" s="313">
        <v>0</v>
      </c>
      <c r="AE102" s="313">
        <v>0</v>
      </c>
      <c r="AF102" s="313">
        <v>0</v>
      </c>
      <c r="AG102" s="313">
        <v>0</v>
      </c>
      <c r="AH102" s="313">
        <v>0</v>
      </c>
      <c r="AI102" s="313">
        <v>0</v>
      </c>
      <c r="AJ102" s="313">
        <v>0</v>
      </c>
      <c r="AK102" s="313">
        <v>0</v>
      </c>
      <c r="AL102" s="313">
        <v>0</v>
      </c>
      <c r="AM102" s="313">
        <v>0</v>
      </c>
      <c r="AN102" s="313">
        <v>0</v>
      </c>
      <c r="AO102" s="316">
        <v>0</v>
      </c>
      <c r="AP102" s="7"/>
      <c r="AQ102" s="7"/>
      <c r="AR102" s="7"/>
      <c r="AS102" s="7"/>
      <c r="AT102" s="7"/>
      <c r="AU102" s="7"/>
    </row>
    <row r="103" spans="1:47" ht="15.75" customHeight="1" x14ac:dyDescent="0.25">
      <c r="A103" s="459"/>
      <c r="B103" s="311" t="s">
        <v>37</v>
      </c>
      <c r="C103" s="314">
        <v>13998.97</v>
      </c>
      <c r="D103" s="313">
        <v>0</v>
      </c>
      <c r="E103" s="313">
        <v>0</v>
      </c>
      <c r="F103" s="312">
        <f t="shared" si="0"/>
        <v>1320439773703.5601</v>
      </c>
      <c r="G103" s="314">
        <v>1320439773703.5601</v>
      </c>
      <c r="H103" s="313">
        <v>0</v>
      </c>
      <c r="I103" s="307">
        <v>328</v>
      </c>
      <c r="J103" s="307">
        <v>771633</v>
      </c>
      <c r="K103" s="307">
        <v>86</v>
      </c>
      <c r="L103" s="313">
        <v>0</v>
      </c>
      <c r="M103" s="313">
        <v>0</v>
      </c>
      <c r="N103" s="313">
        <v>0</v>
      </c>
      <c r="O103" s="313">
        <v>0</v>
      </c>
      <c r="P103" s="307">
        <v>1</v>
      </c>
      <c r="Q103" s="315">
        <v>202811</v>
      </c>
      <c r="R103" s="459"/>
      <c r="S103" s="311" t="s">
        <v>37</v>
      </c>
      <c r="T103" s="314">
        <v>1646873524.4899998</v>
      </c>
      <c r="U103" s="314">
        <f t="shared" si="1"/>
        <v>1646873524.4899998</v>
      </c>
      <c r="V103" s="313">
        <v>0</v>
      </c>
      <c r="W103" s="313">
        <v>0</v>
      </c>
      <c r="X103" s="313">
        <v>0</v>
      </c>
      <c r="Y103" s="313">
        <v>0</v>
      </c>
      <c r="Z103" s="314">
        <f t="shared" si="2"/>
        <v>1646873524.4899998</v>
      </c>
      <c r="AA103" s="314">
        <v>1646873524.4899998</v>
      </c>
      <c r="AB103" s="313">
        <v>0</v>
      </c>
      <c r="AC103" s="313">
        <v>0</v>
      </c>
      <c r="AD103" s="313">
        <v>0</v>
      </c>
      <c r="AE103" s="313">
        <v>0</v>
      </c>
      <c r="AF103" s="313">
        <v>0</v>
      </c>
      <c r="AG103" s="313">
        <v>0</v>
      </c>
      <c r="AH103" s="313">
        <v>0</v>
      </c>
      <c r="AI103" s="313">
        <v>0</v>
      </c>
      <c r="AJ103" s="313">
        <v>0</v>
      </c>
      <c r="AK103" s="313">
        <v>0</v>
      </c>
      <c r="AL103" s="313">
        <v>0</v>
      </c>
      <c r="AM103" s="313">
        <v>0</v>
      </c>
      <c r="AN103" s="313">
        <v>0</v>
      </c>
      <c r="AO103" s="316">
        <v>0</v>
      </c>
      <c r="AP103" s="7"/>
      <c r="AQ103" s="7"/>
      <c r="AR103" s="7"/>
      <c r="AS103" s="7"/>
      <c r="AT103" s="7"/>
      <c r="AU103" s="7"/>
    </row>
    <row r="104" spans="1:47" ht="15.75" customHeight="1" x14ac:dyDescent="0.25">
      <c r="A104" s="459"/>
      <c r="B104" s="311" t="s">
        <v>38</v>
      </c>
      <c r="C104" s="314">
        <v>13835.84</v>
      </c>
      <c r="D104" s="313">
        <v>0</v>
      </c>
      <c r="E104" s="313">
        <v>0</v>
      </c>
      <c r="F104" s="312">
        <f t="shared" si="0"/>
        <v>1181959840533.04</v>
      </c>
      <c r="G104" s="314">
        <v>1181959840533.04</v>
      </c>
      <c r="H104" s="313">
        <v>0</v>
      </c>
      <c r="I104" s="307">
        <v>327</v>
      </c>
      <c r="J104" s="307">
        <v>772082</v>
      </c>
      <c r="K104" s="307">
        <v>92</v>
      </c>
      <c r="L104" s="313">
        <v>0</v>
      </c>
      <c r="M104" s="313">
        <v>0</v>
      </c>
      <c r="N104" s="313">
        <v>0</v>
      </c>
      <c r="O104" s="313">
        <v>0</v>
      </c>
      <c r="P104" s="307">
        <v>1</v>
      </c>
      <c r="Q104" s="315">
        <v>204377</v>
      </c>
      <c r="R104" s="459"/>
      <c r="S104" s="311" t="s">
        <v>38</v>
      </c>
      <c r="T104" s="314">
        <v>1041082777.4100001</v>
      </c>
      <c r="U104" s="314">
        <f t="shared" si="1"/>
        <v>1041082777.4100001</v>
      </c>
      <c r="V104" s="313">
        <v>0</v>
      </c>
      <c r="W104" s="313">
        <v>0</v>
      </c>
      <c r="X104" s="313">
        <v>0</v>
      </c>
      <c r="Y104" s="313">
        <v>0</v>
      </c>
      <c r="Z104" s="314">
        <f t="shared" si="2"/>
        <v>1041082777.4100001</v>
      </c>
      <c r="AA104" s="314">
        <v>1041082777.4100001</v>
      </c>
      <c r="AB104" s="313">
        <v>0</v>
      </c>
      <c r="AC104" s="313">
        <v>0</v>
      </c>
      <c r="AD104" s="313">
        <v>0</v>
      </c>
      <c r="AE104" s="313">
        <v>0</v>
      </c>
      <c r="AF104" s="313">
        <v>0</v>
      </c>
      <c r="AG104" s="313">
        <v>0</v>
      </c>
      <c r="AH104" s="313">
        <v>0</v>
      </c>
      <c r="AI104" s="313">
        <v>0</v>
      </c>
      <c r="AJ104" s="313">
        <v>0</v>
      </c>
      <c r="AK104" s="313">
        <v>0</v>
      </c>
      <c r="AL104" s="313">
        <v>0</v>
      </c>
      <c r="AM104" s="313">
        <v>0</v>
      </c>
      <c r="AN104" s="313">
        <v>0</v>
      </c>
      <c r="AO104" s="316">
        <v>0</v>
      </c>
      <c r="AP104" s="7"/>
      <c r="AQ104" s="7"/>
      <c r="AR104" s="7"/>
      <c r="AS104" s="7"/>
      <c r="AT104" s="7"/>
      <c r="AU104" s="7"/>
    </row>
    <row r="105" spans="1:47" ht="15.75" customHeight="1" x14ac:dyDescent="0.25">
      <c r="A105" s="459"/>
      <c r="B105" s="311" t="s">
        <v>39</v>
      </c>
      <c r="C105" s="314">
        <v>14363.27</v>
      </c>
      <c r="D105" s="313">
        <v>0</v>
      </c>
      <c r="E105" s="313">
        <v>0</v>
      </c>
      <c r="F105" s="312">
        <v>1437737316569</v>
      </c>
      <c r="G105" s="314">
        <v>1241444970220.8</v>
      </c>
      <c r="H105" s="313">
        <v>0</v>
      </c>
      <c r="I105" s="307">
        <v>326</v>
      </c>
      <c r="J105" s="307">
        <v>772396</v>
      </c>
      <c r="K105" s="307">
        <v>91</v>
      </c>
      <c r="L105" s="313">
        <v>0</v>
      </c>
      <c r="M105" s="313">
        <v>0</v>
      </c>
      <c r="N105" s="313">
        <v>0</v>
      </c>
      <c r="O105" s="313">
        <v>0</v>
      </c>
      <c r="P105" s="307">
        <v>1</v>
      </c>
      <c r="Q105" s="315">
        <v>205864</v>
      </c>
      <c r="R105" s="459"/>
      <c r="S105" s="311" t="s">
        <v>39</v>
      </c>
      <c r="T105" s="314">
        <v>911225371.32000005</v>
      </c>
      <c r="U105" s="314">
        <f t="shared" si="1"/>
        <v>911225371.32000005</v>
      </c>
      <c r="V105" s="313">
        <v>0</v>
      </c>
      <c r="W105" s="313">
        <v>0</v>
      </c>
      <c r="X105" s="313">
        <v>0</v>
      </c>
      <c r="Y105" s="313">
        <v>0</v>
      </c>
      <c r="Z105" s="314">
        <f t="shared" si="2"/>
        <v>911225371.32000005</v>
      </c>
      <c r="AA105" s="312">
        <v>911225371.32000005</v>
      </c>
      <c r="AB105" s="313">
        <v>0</v>
      </c>
      <c r="AC105" s="313">
        <v>0</v>
      </c>
      <c r="AD105" s="313">
        <v>0</v>
      </c>
      <c r="AE105" s="313">
        <v>0</v>
      </c>
      <c r="AF105" s="313">
        <v>0</v>
      </c>
      <c r="AG105" s="313">
        <v>0</v>
      </c>
      <c r="AH105" s="313">
        <v>0</v>
      </c>
      <c r="AI105" s="313">
        <v>0</v>
      </c>
      <c r="AJ105" s="313">
        <v>0</v>
      </c>
      <c r="AK105" s="313">
        <v>0</v>
      </c>
      <c r="AL105" s="313">
        <v>0</v>
      </c>
      <c r="AM105" s="313">
        <v>0</v>
      </c>
      <c r="AN105" s="313">
        <v>0</v>
      </c>
      <c r="AO105" s="316">
        <v>0</v>
      </c>
      <c r="AP105" s="7"/>
      <c r="AQ105" s="7"/>
      <c r="AR105" s="7"/>
      <c r="AS105" s="7"/>
      <c r="AT105" s="7"/>
      <c r="AU105" s="7"/>
    </row>
    <row r="106" spans="1:47" ht="15.75" customHeight="1" x14ac:dyDescent="0.25">
      <c r="A106" s="459"/>
      <c r="B106" s="311" t="s">
        <v>40</v>
      </c>
      <c r="C106" s="314">
        <v>14414.23</v>
      </c>
      <c r="D106" s="313">
        <v>0</v>
      </c>
      <c r="E106" s="313">
        <v>0</v>
      </c>
      <c r="F106" s="312">
        <f t="shared" ref="F106:F157" si="3">SUM(G106)</f>
        <v>1421658317293.5801</v>
      </c>
      <c r="G106" s="314">
        <v>1421658317293.5801</v>
      </c>
      <c r="H106" s="313">
        <v>0</v>
      </c>
      <c r="I106" s="307">
        <v>321</v>
      </c>
      <c r="J106" s="307">
        <v>772776</v>
      </c>
      <c r="K106" s="307">
        <v>83</v>
      </c>
      <c r="L106" s="313">
        <v>0</v>
      </c>
      <c r="M106" s="313">
        <v>0</v>
      </c>
      <c r="N106" s="313">
        <v>0</v>
      </c>
      <c r="O106" s="313">
        <v>0</v>
      </c>
      <c r="P106" s="307">
        <v>1</v>
      </c>
      <c r="Q106" s="315">
        <v>206761</v>
      </c>
      <c r="R106" s="459"/>
      <c r="S106" s="311" t="s">
        <v>40</v>
      </c>
      <c r="T106" s="314">
        <v>1572778044.8000002</v>
      </c>
      <c r="U106" s="314">
        <f t="shared" si="1"/>
        <v>562418044.80000007</v>
      </c>
      <c r="V106" s="313">
        <v>0</v>
      </c>
      <c r="W106" s="314">
        <v>1010360000</v>
      </c>
      <c r="X106" s="313">
        <v>0</v>
      </c>
      <c r="Y106" s="313">
        <v>0</v>
      </c>
      <c r="Z106" s="314">
        <f t="shared" si="2"/>
        <v>1572778044.8000002</v>
      </c>
      <c r="AA106" s="314">
        <v>562418044.80000007</v>
      </c>
      <c r="AB106" s="313">
        <v>0</v>
      </c>
      <c r="AC106" s="314">
        <v>1010360000</v>
      </c>
      <c r="AD106" s="313">
        <v>0</v>
      </c>
      <c r="AE106" s="313">
        <v>0</v>
      </c>
      <c r="AF106" s="313">
        <v>0</v>
      </c>
      <c r="AG106" s="313">
        <v>0</v>
      </c>
      <c r="AH106" s="313">
        <v>0</v>
      </c>
      <c r="AI106" s="313">
        <v>0</v>
      </c>
      <c r="AJ106" s="313">
        <v>0</v>
      </c>
      <c r="AK106" s="313">
        <v>0</v>
      </c>
      <c r="AL106" s="313">
        <v>0</v>
      </c>
      <c r="AM106" s="313">
        <v>0</v>
      </c>
      <c r="AN106" s="313">
        <v>0</v>
      </c>
      <c r="AO106" s="316">
        <v>0</v>
      </c>
      <c r="AP106" s="7"/>
      <c r="AQ106" s="7"/>
      <c r="AR106" s="7"/>
      <c r="AS106" s="7"/>
      <c r="AT106" s="7"/>
      <c r="AU106" s="7"/>
    </row>
    <row r="107" spans="1:47" ht="15.75" customHeight="1" x14ac:dyDescent="0.25">
      <c r="A107" s="459"/>
      <c r="B107" s="311" t="s">
        <v>41</v>
      </c>
      <c r="C107" s="312">
        <v>13661.4</v>
      </c>
      <c r="D107" s="313">
        <v>0</v>
      </c>
      <c r="E107" s="313">
        <v>0</v>
      </c>
      <c r="F107" s="312">
        <f t="shared" si="3"/>
        <v>1345128993766</v>
      </c>
      <c r="G107" s="312">
        <v>1345128993766</v>
      </c>
      <c r="H107" s="313">
        <v>0</v>
      </c>
      <c r="I107" s="307">
        <v>262</v>
      </c>
      <c r="J107" s="307">
        <v>773038</v>
      </c>
      <c r="K107" s="307">
        <v>77</v>
      </c>
      <c r="L107" s="313">
        <v>0</v>
      </c>
      <c r="M107" s="313">
        <v>0</v>
      </c>
      <c r="N107" s="313">
        <v>0</v>
      </c>
      <c r="O107" s="313">
        <v>0</v>
      </c>
      <c r="P107" s="307">
        <v>1</v>
      </c>
      <c r="Q107" s="315">
        <v>207674</v>
      </c>
      <c r="R107" s="459"/>
      <c r="S107" s="311" t="s">
        <v>41</v>
      </c>
      <c r="T107" s="314">
        <v>1052060449.09</v>
      </c>
      <c r="U107" s="314">
        <f t="shared" si="1"/>
        <v>1052060449.09</v>
      </c>
      <c r="V107" s="313">
        <v>0</v>
      </c>
      <c r="W107" s="313">
        <v>0</v>
      </c>
      <c r="X107" s="313">
        <v>0</v>
      </c>
      <c r="Y107" s="313">
        <v>0</v>
      </c>
      <c r="Z107" s="314">
        <f t="shared" si="2"/>
        <v>1052060449.09</v>
      </c>
      <c r="AA107" s="314">
        <v>1052060449.09</v>
      </c>
      <c r="AB107" s="313">
        <v>0</v>
      </c>
      <c r="AC107" s="313">
        <v>0</v>
      </c>
      <c r="AD107" s="313">
        <v>0</v>
      </c>
      <c r="AE107" s="313">
        <v>0</v>
      </c>
      <c r="AF107" s="313">
        <v>0</v>
      </c>
      <c r="AG107" s="313">
        <v>0</v>
      </c>
      <c r="AH107" s="313">
        <v>0</v>
      </c>
      <c r="AI107" s="313">
        <v>0</v>
      </c>
      <c r="AJ107" s="313">
        <v>0</v>
      </c>
      <c r="AK107" s="313">
        <v>0</v>
      </c>
      <c r="AL107" s="313">
        <v>0</v>
      </c>
      <c r="AM107" s="313">
        <v>0</v>
      </c>
      <c r="AN107" s="313">
        <v>0</v>
      </c>
      <c r="AO107" s="316">
        <v>0</v>
      </c>
      <c r="AP107" s="7"/>
      <c r="AQ107" s="7"/>
      <c r="AR107" s="7"/>
      <c r="AS107" s="7"/>
      <c r="AT107" s="7"/>
      <c r="AU107" s="7"/>
    </row>
    <row r="108" spans="1:47" ht="15.75" customHeight="1" x14ac:dyDescent="0.25">
      <c r="A108" s="459"/>
      <c r="B108" s="311" t="s">
        <v>42</v>
      </c>
      <c r="C108" s="312">
        <v>13816.13</v>
      </c>
      <c r="D108" s="313">
        <v>0</v>
      </c>
      <c r="E108" s="313">
        <v>0</v>
      </c>
      <c r="F108" s="312">
        <f t="shared" si="3"/>
        <v>1400996982052</v>
      </c>
      <c r="G108" s="312">
        <v>1400996982052</v>
      </c>
      <c r="H108" s="313">
        <v>0</v>
      </c>
      <c r="I108" s="307">
        <v>262</v>
      </c>
      <c r="J108" s="307">
        <v>773291</v>
      </c>
      <c r="K108" s="307">
        <v>89</v>
      </c>
      <c r="L108" s="313">
        <v>0</v>
      </c>
      <c r="M108" s="313">
        <v>0</v>
      </c>
      <c r="N108" s="313">
        <v>0</v>
      </c>
      <c r="O108" s="313">
        <v>0</v>
      </c>
      <c r="P108" s="307">
        <v>1</v>
      </c>
      <c r="Q108" s="315">
        <v>208925</v>
      </c>
      <c r="R108" s="459"/>
      <c r="S108" s="311" t="s">
        <v>42</v>
      </c>
      <c r="T108" s="314">
        <v>5119623119.6599998</v>
      </c>
      <c r="U108" s="314">
        <f t="shared" si="1"/>
        <v>5119623119.6599998</v>
      </c>
      <c r="V108" s="313">
        <v>0</v>
      </c>
      <c r="W108" s="313">
        <v>0</v>
      </c>
      <c r="X108" s="313">
        <v>0</v>
      </c>
      <c r="Y108" s="313">
        <v>0</v>
      </c>
      <c r="Z108" s="314">
        <f t="shared" si="2"/>
        <v>5119623119.6599998</v>
      </c>
      <c r="AA108" s="314">
        <v>5119623119.6599998</v>
      </c>
      <c r="AB108" s="313">
        <v>0</v>
      </c>
      <c r="AC108" s="313">
        <v>0</v>
      </c>
      <c r="AD108" s="313">
        <v>0</v>
      </c>
      <c r="AE108" s="313">
        <v>0</v>
      </c>
      <c r="AF108" s="313">
        <v>0</v>
      </c>
      <c r="AG108" s="313">
        <v>0</v>
      </c>
      <c r="AH108" s="313">
        <v>0</v>
      </c>
      <c r="AI108" s="313">
        <v>0</v>
      </c>
      <c r="AJ108" s="313">
        <v>0</v>
      </c>
      <c r="AK108" s="313">
        <v>0</v>
      </c>
      <c r="AL108" s="313">
        <v>0</v>
      </c>
      <c r="AM108" s="313">
        <v>0</v>
      </c>
      <c r="AN108" s="313">
        <v>0</v>
      </c>
      <c r="AO108" s="316">
        <v>0</v>
      </c>
      <c r="AP108" s="7"/>
      <c r="AQ108" s="7"/>
      <c r="AR108" s="7"/>
      <c r="AS108" s="7"/>
      <c r="AT108" s="7"/>
      <c r="AU108" s="7"/>
    </row>
    <row r="109" spans="1:47" ht="15.75" customHeight="1" x14ac:dyDescent="0.25">
      <c r="A109" s="459"/>
      <c r="B109" s="311" t="s">
        <v>43</v>
      </c>
      <c r="C109" s="314">
        <v>15141.45</v>
      </c>
      <c r="D109" s="313">
        <v>0</v>
      </c>
      <c r="E109" s="313">
        <v>0</v>
      </c>
      <c r="F109" s="312">
        <f t="shared" si="3"/>
        <v>1541501618349</v>
      </c>
      <c r="G109" s="314">
        <v>1541501618349</v>
      </c>
      <c r="H109" s="313">
        <v>0</v>
      </c>
      <c r="I109" s="307">
        <v>262</v>
      </c>
      <c r="J109" s="307">
        <v>773820</v>
      </c>
      <c r="K109" s="307">
        <v>93</v>
      </c>
      <c r="L109" s="313">
        <v>0</v>
      </c>
      <c r="M109" s="313">
        <v>0</v>
      </c>
      <c r="N109" s="313">
        <v>0</v>
      </c>
      <c r="O109" s="313">
        <v>0</v>
      </c>
      <c r="P109" s="307">
        <v>1</v>
      </c>
      <c r="Q109" s="315">
        <v>210441</v>
      </c>
      <c r="R109" s="459"/>
      <c r="S109" s="311" t="s">
        <v>43</v>
      </c>
      <c r="T109" s="314">
        <v>48689698903.980003</v>
      </c>
      <c r="U109" s="314">
        <f t="shared" si="1"/>
        <v>48689698903.980003</v>
      </c>
      <c r="V109" s="313">
        <v>0</v>
      </c>
      <c r="W109" s="313">
        <v>0</v>
      </c>
      <c r="X109" s="313">
        <v>0</v>
      </c>
      <c r="Y109" s="313">
        <v>0</v>
      </c>
      <c r="Z109" s="314">
        <f t="shared" si="2"/>
        <v>48689698903.980003</v>
      </c>
      <c r="AA109" s="314">
        <v>48689698903.980003</v>
      </c>
      <c r="AB109" s="313">
        <v>0</v>
      </c>
      <c r="AC109" s="313">
        <v>0</v>
      </c>
      <c r="AD109" s="313">
        <v>0</v>
      </c>
      <c r="AE109" s="313">
        <v>0</v>
      </c>
      <c r="AF109" s="313">
        <v>0</v>
      </c>
      <c r="AG109" s="313">
        <v>0</v>
      </c>
      <c r="AH109" s="313">
        <v>0</v>
      </c>
      <c r="AI109" s="313">
        <v>0</v>
      </c>
      <c r="AJ109" s="313">
        <v>0</v>
      </c>
      <c r="AK109" s="313">
        <v>0</v>
      </c>
      <c r="AL109" s="313">
        <v>0</v>
      </c>
      <c r="AM109" s="313">
        <v>0</v>
      </c>
      <c r="AN109" s="313">
        <v>0</v>
      </c>
      <c r="AO109" s="316">
        <v>0</v>
      </c>
      <c r="AP109" s="7"/>
      <c r="AQ109" s="7"/>
      <c r="AR109" s="7"/>
      <c r="AS109" s="7"/>
      <c r="AT109" s="7"/>
      <c r="AU109" s="7"/>
    </row>
    <row r="110" spans="1:47" ht="15.75" customHeight="1" x14ac:dyDescent="0.25">
      <c r="A110" s="459"/>
      <c r="B110" s="311" t="s">
        <v>44</v>
      </c>
      <c r="C110" s="314">
        <v>15301.3</v>
      </c>
      <c r="D110" s="313">
        <v>0</v>
      </c>
      <c r="E110" s="313">
        <v>0</v>
      </c>
      <c r="F110" s="312">
        <f t="shared" si="3"/>
        <v>1556875539346</v>
      </c>
      <c r="G110" s="314">
        <v>1556875539346</v>
      </c>
      <c r="H110" s="313">
        <v>0</v>
      </c>
      <c r="I110" s="307">
        <v>262</v>
      </c>
      <c r="J110" s="307">
        <v>774522</v>
      </c>
      <c r="K110" s="307">
        <v>88</v>
      </c>
      <c r="L110" s="313">
        <v>0</v>
      </c>
      <c r="M110" s="313">
        <v>0</v>
      </c>
      <c r="N110" s="313">
        <v>0</v>
      </c>
      <c r="O110" s="313">
        <v>0</v>
      </c>
      <c r="P110" s="307">
        <v>1</v>
      </c>
      <c r="Q110" s="315">
        <v>211837</v>
      </c>
      <c r="R110" s="459"/>
      <c r="S110" s="311" t="s">
        <v>44</v>
      </c>
      <c r="T110" s="314">
        <v>26602758339.150002</v>
      </c>
      <c r="U110" s="314">
        <f t="shared" si="1"/>
        <v>26602758339.150002</v>
      </c>
      <c r="V110" s="313">
        <v>0</v>
      </c>
      <c r="W110" s="313">
        <v>0</v>
      </c>
      <c r="X110" s="313">
        <v>0</v>
      </c>
      <c r="Y110" s="313">
        <v>0</v>
      </c>
      <c r="Z110" s="314">
        <f t="shared" si="2"/>
        <v>26602758339.150002</v>
      </c>
      <c r="AA110" s="314">
        <v>26602758339.150002</v>
      </c>
      <c r="AB110" s="313">
        <v>0</v>
      </c>
      <c r="AC110" s="313">
        <v>0</v>
      </c>
      <c r="AD110" s="313">
        <v>0</v>
      </c>
      <c r="AE110" s="313">
        <v>0</v>
      </c>
      <c r="AF110" s="313">
        <v>0</v>
      </c>
      <c r="AG110" s="313">
        <v>0</v>
      </c>
      <c r="AH110" s="313">
        <v>0</v>
      </c>
      <c r="AI110" s="313">
        <v>0</v>
      </c>
      <c r="AJ110" s="313">
        <v>0</v>
      </c>
      <c r="AK110" s="313">
        <v>0</v>
      </c>
      <c r="AL110" s="313">
        <v>0</v>
      </c>
      <c r="AM110" s="313">
        <v>0</v>
      </c>
      <c r="AN110" s="313">
        <v>0</v>
      </c>
      <c r="AO110" s="316">
        <v>0</v>
      </c>
      <c r="AP110" s="7"/>
      <c r="AQ110" s="7"/>
      <c r="AR110" s="7"/>
      <c r="AS110" s="7"/>
      <c r="AT110" s="7"/>
      <c r="AU110" s="7"/>
    </row>
    <row r="111" spans="1:47" ht="16.5" customHeight="1" x14ac:dyDescent="0.25">
      <c r="A111" s="460"/>
      <c r="B111" s="317" t="s">
        <v>45</v>
      </c>
      <c r="C111" s="314">
        <v>16301.81</v>
      </c>
      <c r="D111" s="313">
        <v>0</v>
      </c>
      <c r="E111" s="313">
        <v>0</v>
      </c>
      <c r="F111" s="312">
        <f t="shared" si="3"/>
        <v>1670531200066.3799</v>
      </c>
      <c r="G111" s="314">
        <v>1670531200066.3799</v>
      </c>
      <c r="H111" s="313">
        <v>0</v>
      </c>
      <c r="I111" s="307">
        <v>261</v>
      </c>
      <c r="J111" s="307">
        <v>775323</v>
      </c>
      <c r="K111" s="315">
        <v>93</v>
      </c>
      <c r="L111" s="313">
        <v>0</v>
      </c>
      <c r="M111" s="313">
        <v>0</v>
      </c>
      <c r="N111" s="313">
        <v>0</v>
      </c>
      <c r="O111" s="313">
        <v>0</v>
      </c>
      <c r="P111" s="307">
        <v>1</v>
      </c>
      <c r="Q111" s="315">
        <v>213694</v>
      </c>
      <c r="R111" s="460"/>
      <c r="S111" s="317" t="s">
        <v>45</v>
      </c>
      <c r="T111" s="314">
        <v>3270828440</v>
      </c>
      <c r="U111" s="314">
        <f t="shared" si="1"/>
        <v>3270828440</v>
      </c>
      <c r="V111" s="313">
        <v>0</v>
      </c>
      <c r="W111" s="313">
        <v>0</v>
      </c>
      <c r="X111" s="313">
        <v>0</v>
      </c>
      <c r="Y111" s="313">
        <v>0</v>
      </c>
      <c r="Z111" s="314">
        <f t="shared" si="2"/>
        <v>3270828440</v>
      </c>
      <c r="AA111" s="314">
        <v>3270828440</v>
      </c>
      <c r="AB111" s="313">
        <v>0</v>
      </c>
      <c r="AC111" s="313">
        <v>0</v>
      </c>
      <c r="AD111" s="313">
        <v>0</v>
      </c>
      <c r="AE111" s="313">
        <v>0</v>
      </c>
      <c r="AF111" s="313">
        <v>0</v>
      </c>
      <c r="AG111" s="313">
        <v>0</v>
      </c>
      <c r="AH111" s="313">
        <v>0</v>
      </c>
      <c r="AI111" s="313">
        <v>0</v>
      </c>
      <c r="AJ111" s="313">
        <v>0</v>
      </c>
      <c r="AK111" s="313">
        <v>0</v>
      </c>
      <c r="AL111" s="318">
        <v>1</v>
      </c>
      <c r="AM111" s="313">
        <v>328146500000</v>
      </c>
      <c r="AN111" s="319">
        <v>3281465</v>
      </c>
      <c r="AO111" s="320">
        <v>7917</v>
      </c>
      <c r="AP111" s="7"/>
      <c r="AQ111" s="7"/>
      <c r="AR111" s="7"/>
      <c r="AS111" s="7"/>
      <c r="AT111" s="7"/>
      <c r="AU111" s="7"/>
    </row>
    <row r="112" spans="1:47" ht="15.75" customHeight="1" x14ac:dyDescent="0.25">
      <c r="A112" s="458" t="s">
        <v>54</v>
      </c>
      <c r="B112" s="311" t="s">
        <v>34</v>
      </c>
      <c r="C112" s="314">
        <v>16011.96</v>
      </c>
      <c r="D112" s="313">
        <v>0</v>
      </c>
      <c r="E112" s="313">
        <v>0</v>
      </c>
      <c r="F112" s="312">
        <f t="shared" si="3"/>
        <v>1623963751639.9199</v>
      </c>
      <c r="G112" s="314">
        <v>1623963751639.9199</v>
      </c>
      <c r="H112" s="313">
        <v>0</v>
      </c>
      <c r="I112" s="307">
        <v>249</v>
      </c>
      <c r="J112" s="307">
        <v>776838</v>
      </c>
      <c r="K112" s="315">
        <v>92</v>
      </c>
      <c r="L112" s="313">
        <v>0</v>
      </c>
      <c r="M112" s="313">
        <v>0</v>
      </c>
      <c r="N112" s="313">
        <v>0</v>
      </c>
      <c r="O112" s="313">
        <v>0</v>
      </c>
      <c r="P112" s="307">
        <v>1</v>
      </c>
      <c r="Q112" s="315">
        <v>215368</v>
      </c>
      <c r="R112" s="458" t="s">
        <v>54</v>
      </c>
      <c r="S112" s="311" t="s">
        <v>34</v>
      </c>
      <c r="T112" s="314">
        <v>917775784.75999999</v>
      </c>
      <c r="U112" s="314">
        <f t="shared" si="1"/>
        <v>917775784.75999999</v>
      </c>
      <c r="V112" s="313">
        <v>0</v>
      </c>
      <c r="W112" s="313">
        <v>0</v>
      </c>
      <c r="X112" s="313">
        <v>0</v>
      </c>
      <c r="Y112" s="313">
        <v>0</v>
      </c>
      <c r="Z112" s="314">
        <f t="shared" si="2"/>
        <v>917775784.75999999</v>
      </c>
      <c r="AA112" s="312">
        <v>917775784.75999999</v>
      </c>
      <c r="AB112" s="313">
        <v>0</v>
      </c>
      <c r="AC112" s="313">
        <v>0</v>
      </c>
      <c r="AD112" s="313">
        <v>0</v>
      </c>
      <c r="AE112" s="313">
        <v>0</v>
      </c>
      <c r="AF112" s="313">
        <v>0</v>
      </c>
      <c r="AG112" s="313">
        <v>0</v>
      </c>
      <c r="AH112" s="313">
        <v>0</v>
      </c>
      <c r="AI112" s="313">
        <v>0</v>
      </c>
      <c r="AJ112" s="313">
        <v>0</v>
      </c>
      <c r="AK112" s="313">
        <v>0</v>
      </c>
      <c r="AL112" s="318">
        <v>1</v>
      </c>
      <c r="AM112" s="313">
        <v>328146500000</v>
      </c>
      <c r="AN112" s="319">
        <v>3281465</v>
      </c>
      <c r="AO112" s="320">
        <v>7917</v>
      </c>
      <c r="AP112" s="7"/>
      <c r="AQ112" s="7"/>
      <c r="AR112" s="7"/>
      <c r="AS112" s="7"/>
      <c r="AT112" s="7"/>
      <c r="AU112" s="7"/>
    </row>
    <row r="113" spans="1:47" ht="15.75" customHeight="1" x14ac:dyDescent="0.25">
      <c r="A113" s="459"/>
      <c r="B113" s="311" t="s">
        <v>35</v>
      </c>
      <c r="C113" s="314">
        <v>16774.09</v>
      </c>
      <c r="D113" s="313">
        <v>0</v>
      </c>
      <c r="E113" s="313">
        <v>0</v>
      </c>
      <c r="F113" s="312">
        <f t="shared" si="3"/>
        <v>1661276931634.6799</v>
      </c>
      <c r="G113" s="312">
        <v>1661276931634.6799</v>
      </c>
      <c r="H113" s="313">
        <v>0</v>
      </c>
      <c r="I113" s="315">
        <v>249</v>
      </c>
      <c r="J113" s="307">
        <v>777974</v>
      </c>
      <c r="K113" s="315">
        <v>78</v>
      </c>
      <c r="L113" s="313">
        <v>0</v>
      </c>
      <c r="M113" s="313">
        <v>0</v>
      </c>
      <c r="N113" s="313">
        <v>0</v>
      </c>
      <c r="O113" s="313">
        <v>0</v>
      </c>
      <c r="P113" s="307">
        <v>1</v>
      </c>
      <c r="Q113" s="315">
        <v>216857</v>
      </c>
      <c r="R113" s="459"/>
      <c r="S113" s="311" t="s">
        <v>35</v>
      </c>
      <c r="T113" s="314">
        <v>3549182736.0999999</v>
      </c>
      <c r="U113" s="314">
        <f t="shared" si="1"/>
        <v>3549182736.0999999</v>
      </c>
      <c r="V113" s="313">
        <v>0</v>
      </c>
      <c r="W113" s="313">
        <v>0</v>
      </c>
      <c r="X113" s="313">
        <v>0</v>
      </c>
      <c r="Y113" s="313">
        <v>0</v>
      </c>
      <c r="Z113" s="314">
        <f t="shared" si="2"/>
        <v>3549182736.0999999</v>
      </c>
      <c r="AA113" s="314">
        <v>3549182736.0999999</v>
      </c>
      <c r="AB113" s="313">
        <v>0</v>
      </c>
      <c r="AC113" s="313">
        <v>0</v>
      </c>
      <c r="AD113" s="313">
        <v>0</v>
      </c>
      <c r="AE113" s="313">
        <v>0</v>
      </c>
      <c r="AF113" s="313">
        <v>0</v>
      </c>
      <c r="AG113" s="313">
        <v>0</v>
      </c>
      <c r="AH113" s="313">
        <v>0</v>
      </c>
      <c r="AI113" s="313">
        <v>0</v>
      </c>
      <c r="AJ113" s="313">
        <v>0</v>
      </c>
      <c r="AK113" s="313">
        <v>0</v>
      </c>
      <c r="AL113" s="318">
        <v>1</v>
      </c>
      <c r="AM113" s="313">
        <v>328146500000</v>
      </c>
      <c r="AN113" s="319">
        <v>3281465</v>
      </c>
      <c r="AO113" s="320">
        <v>7917</v>
      </c>
      <c r="AP113" s="7"/>
      <c r="AQ113" s="7"/>
      <c r="AR113" s="7"/>
      <c r="AS113" s="7"/>
      <c r="AT113" s="7"/>
      <c r="AU113" s="7"/>
    </row>
    <row r="114" spans="1:47" ht="15.75" customHeight="1" x14ac:dyDescent="0.25">
      <c r="A114" s="459"/>
      <c r="B114" s="311" t="s">
        <v>36</v>
      </c>
      <c r="C114" s="314">
        <v>16304.02</v>
      </c>
      <c r="D114" s="313">
        <v>0</v>
      </c>
      <c r="E114" s="313">
        <v>0</v>
      </c>
      <c r="F114" s="312">
        <f t="shared" si="3"/>
        <v>1640331787248.6299</v>
      </c>
      <c r="G114" s="314">
        <v>1640331787248.6299</v>
      </c>
      <c r="H114" s="313">
        <v>0</v>
      </c>
      <c r="I114" s="307">
        <v>249</v>
      </c>
      <c r="J114" s="307">
        <v>779111</v>
      </c>
      <c r="K114" s="307">
        <v>82</v>
      </c>
      <c r="L114" s="313">
        <v>0</v>
      </c>
      <c r="M114" s="313">
        <v>0</v>
      </c>
      <c r="N114" s="313">
        <v>0</v>
      </c>
      <c r="O114" s="313">
        <v>0</v>
      </c>
      <c r="P114" s="307">
        <v>1</v>
      </c>
      <c r="Q114" s="315">
        <v>218288</v>
      </c>
      <c r="R114" s="459"/>
      <c r="S114" s="311" t="s">
        <v>36</v>
      </c>
      <c r="T114" s="314">
        <v>861350553.28999996</v>
      </c>
      <c r="U114" s="314">
        <f t="shared" si="1"/>
        <v>861350553.28999996</v>
      </c>
      <c r="V114" s="313">
        <v>0</v>
      </c>
      <c r="W114" s="313">
        <v>0</v>
      </c>
      <c r="X114" s="313">
        <v>0</v>
      </c>
      <c r="Y114" s="313">
        <v>0</v>
      </c>
      <c r="Z114" s="314">
        <f t="shared" si="2"/>
        <v>861350553.28999996</v>
      </c>
      <c r="AA114" s="312">
        <v>861350553.28999996</v>
      </c>
      <c r="AB114" s="313">
        <v>0</v>
      </c>
      <c r="AC114" s="313">
        <v>0</v>
      </c>
      <c r="AD114" s="313">
        <v>0</v>
      </c>
      <c r="AE114" s="313">
        <v>0</v>
      </c>
      <c r="AF114" s="313">
        <v>0</v>
      </c>
      <c r="AG114" s="313">
        <v>0</v>
      </c>
      <c r="AH114" s="313">
        <v>0</v>
      </c>
      <c r="AI114" s="313">
        <v>0</v>
      </c>
      <c r="AJ114" s="313">
        <v>0</v>
      </c>
      <c r="AK114" s="313">
        <v>0</v>
      </c>
      <c r="AL114" s="318">
        <v>1</v>
      </c>
      <c r="AM114" s="313">
        <v>328146500000</v>
      </c>
      <c r="AN114" s="319">
        <v>3281465</v>
      </c>
      <c r="AO114" s="320">
        <v>7917</v>
      </c>
      <c r="AP114" s="7"/>
      <c r="AQ114" s="7"/>
      <c r="AR114" s="7"/>
      <c r="AS114" s="7"/>
      <c r="AT114" s="7"/>
      <c r="AU114" s="7"/>
    </row>
    <row r="115" spans="1:47" ht="15.75" customHeight="1" x14ac:dyDescent="0.25">
      <c r="A115" s="459"/>
      <c r="B115" s="311" t="s">
        <v>37</v>
      </c>
      <c r="C115" s="314">
        <v>16011.96</v>
      </c>
      <c r="D115" s="313">
        <v>0</v>
      </c>
      <c r="E115" s="313">
        <v>0</v>
      </c>
      <c r="F115" s="312">
        <f t="shared" si="3"/>
        <v>1599573400226.1499</v>
      </c>
      <c r="G115" s="314">
        <v>1599573400226.1499</v>
      </c>
      <c r="H115" s="313">
        <v>0</v>
      </c>
      <c r="I115" s="307">
        <v>249</v>
      </c>
      <c r="J115" s="307">
        <v>779660</v>
      </c>
      <c r="K115" s="307">
        <v>79</v>
      </c>
      <c r="L115" s="307">
        <v>1</v>
      </c>
      <c r="M115" s="313">
        <v>0</v>
      </c>
      <c r="N115" s="313">
        <v>0</v>
      </c>
      <c r="O115" s="313">
        <v>0</v>
      </c>
      <c r="P115" s="307">
        <v>1</v>
      </c>
      <c r="Q115" s="315">
        <v>219934</v>
      </c>
      <c r="R115" s="459"/>
      <c r="S115" s="311" t="s">
        <v>37</v>
      </c>
      <c r="T115" s="314">
        <f t="shared" ref="T115:U115" si="4">Z115+AF115</f>
        <v>4118266597.46</v>
      </c>
      <c r="U115" s="314">
        <f t="shared" si="4"/>
        <v>4118266597.46</v>
      </c>
      <c r="V115" s="313">
        <v>0</v>
      </c>
      <c r="W115" s="313">
        <v>0</v>
      </c>
      <c r="X115" s="313">
        <v>0</v>
      </c>
      <c r="Y115" s="313">
        <v>0</v>
      </c>
      <c r="Z115" s="314">
        <f t="shared" si="2"/>
        <v>3152361597.46</v>
      </c>
      <c r="AA115" s="312">
        <v>3152361597.46</v>
      </c>
      <c r="AB115" s="313">
        <v>0</v>
      </c>
      <c r="AC115" s="313">
        <v>0</v>
      </c>
      <c r="AD115" s="313">
        <v>0</v>
      </c>
      <c r="AE115" s="313">
        <v>0</v>
      </c>
      <c r="AF115" s="312">
        <v>965905000</v>
      </c>
      <c r="AG115" s="314">
        <v>965905000</v>
      </c>
      <c r="AH115" s="313">
        <v>0</v>
      </c>
      <c r="AI115" s="313">
        <v>0</v>
      </c>
      <c r="AJ115" s="313">
        <v>0</v>
      </c>
      <c r="AK115" s="313">
        <v>0</v>
      </c>
      <c r="AL115" s="318">
        <v>1</v>
      </c>
      <c r="AM115" s="313">
        <v>328146500000</v>
      </c>
      <c r="AN115" s="319">
        <v>3281465</v>
      </c>
      <c r="AO115" s="320">
        <v>7917</v>
      </c>
      <c r="AP115" s="7"/>
      <c r="AQ115" s="7"/>
      <c r="AR115" s="7"/>
      <c r="AS115" s="7"/>
      <c r="AT115" s="7"/>
      <c r="AU115" s="7"/>
    </row>
    <row r="116" spans="1:47" ht="15.75" customHeight="1" x14ac:dyDescent="0.25">
      <c r="A116" s="459"/>
      <c r="B116" s="311" t="s">
        <v>38</v>
      </c>
      <c r="C116" s="314">
        <v>15407.67</v>
      </c>
      <c r="D116" s="313">
        <v>0</v>
      </c>
      <c r="E116" s="313">
        <v>0</v>
      </c>
      <c r="F116" s="312">
        <f t="shared" si="3"/>
        <v>1516878507020</v>
      </c>
      <c r="G116" s="314">
        <f>1516878507020</f>
        <v>1516878507020</v>
      </c>
      <c r="H116" s="313">
        <v>0</v>
      </c>
      <c r="I116" s="315">
        <v>248</v>
      </c>
      <c r="J116" s="307">
        <v>781266</v>
      </c>
      <c r="K116" s="315">
        <v>78</v>
      </c>
      <c r="L116" s="307">
        <v>2</v>
      </c>
      <c r="M116" s="313">
        <v>0</v>
      </c>
      <c r="N116" s="313">
        <v>0</v>
      </c>
      <c r="O116" s="313">
        <v>0</v>
      </c>
      <c r="P116" s="307">
        <v>1</v>
      </c>
      <c r="Q116" s="315">
        <v>221174</v>
      </c>
      <c r="R116" s="459"/>
      <c r="S116" s="311" t="s">
        <v>38</v>
      </c>
      <c r="T116" s="314">
        <v>436980421</v>
      </c>
      <c r="U116" s="314">
        <f t="shared" ref="U116:U192" si="5">AA116+AG116</f>
        <v>436980421</v>
      </c>
      <c r="V116" s="313">
        <v>0</v>
      </c>
      <c r="W116" s="313">
        <v>0</v>
      </c>
      <c r="X116" s="313">
        <v>0</v>
      </c>
      <c r="Y116" s="313">
        <v>0</v>
      </c>
      <c r="Z116" s="314">
        <f t="shared" si="2"/>
        <v>436980421</v>
      </c>
      <c r="AA116" s="312">
        <f>436980421</f>
        <v>436980421</v>
      </c>
      <c r="AB116" s="313">
        <v>0</v>
      </c>
      <c r="AC116" s="313">
        <v>0</v>
      </c>
      <c r="AD116" s="313">
        <v>0</v>
      </c>
      <c r="AE116" s="313">
        <v>0</v>
      </c>
      <c r="AF116" s="313">
        <v>0</v>
      </c>
      <c r="AG116" s="313">
        <v>0</v>
      </c>
      <c r="AH116" s="313">
        <v>0</v>
      </c>
      <c r="AI116" s="313">
        <v>0</v>
      </c>
      <c r="AJ116" s="313">
        <v>0</v>
      </c>
      <c r="AK116" s="313">
        <v>0</v>
      </c>
      <c r="AL116" s="318">
        <v>1</v>
      </c>
      <c r="AM116" s="313">
        <v>328146500000</v>
      </c>
      <c r="AN116" s="319">
        <v>3281465</v>
      </c>
      <c r="AO116" s="320">
        <v>7917</v>
      </c>
      <c r="AP116" s="7"/>
      <c r="AQ116" s="7"/>
      <c r="AR116" s="7"/>
      <c r="AS116" s="7"/>
      <c r="AT116" s="7"/>
      <c r="AU116" s="7"/>
    </row>
    <row r="117" spans="1:47" ht="15.75" customHeight="1" x14ac:dyDescent="0.25">
      <c r="A117" s="459"/>
      <c r="B117" s="311" t="s">
        <v>39</v>
      </c>
      <c r="C117" s="314">
        <v>15488.8</v>
      </c>
      <c r="D117" s="313">
        <v>0</v>
      </c>
      <c r="E117" s="313">
        <v>0</v>
      </c>
      <c r="F117" s="312">
        <f t="shared" si="3"/>
        <v>1572314198347.4099</v>
      </c>
      <c r="G117" s="314">
        <v>1572314198347.4099</v>
      </c>
      <c r="H117" s="313">
        <v>0</v>
      </c>
      <c r="I117" s="315">
        <v>248</v>
      </c>
      <c r="J117" s="307">
        <v>781933</v>
      </c>
      <c r="K117" s="315">
        <v>75</v>
      </c>
      <c r="L117" s="307">
        <v>2</v>
      </c>
      <c r="M117" s="313">
        <v>0</v>
      </c>
      <c r="N117" s="313">
        <v>0</v>
      </c>
      <c r="O117" s="313">
        <v>0</v>
      </c>
      <c r="P117" s="307">
        <v>1</v>
      </c>
      <c r="Q117" s="315">
        <v>222116</v>
      </c>
      <c r="R117" s="459"/>
      <c r="S117" s="311" t="s">
        <v>39</v>
      </c>
      <c r="T117" s="314">
        <v>3992853108.7199998</v>
      </c>
      <c r="U117" s="314">
        <f t="shared" si="5"/>
        <v>3992853108.7199998</v>
      </c>
      <c r="V117" s="313">
        <v>0</v>
      </c>
      <c r="W117" s="313">
        <v>0</v>
      </c>
      <c r="X117" s="313">
        <v>0</v>
      </c>
      <c r="Y117" s="313">
        <v>0</v>
      </c>
      <c r="Z117" s="314">
        <f t="shared" si="2"/>
        <v>3992853108.7199998</v>
      </c>
      <c r="AA117" s="312">
        <v>3992853108.7199998</v>
      </c>
      <c r="AB117" s="313">
        <v>0</v>
      </c>
      <c r="AC117" s="313">
        <v>0</v>
      </c>
      <c r="AD117" s="313">
        <v>0</v>
      </c>
      <c r="AE117" s="313">
        <v>0</v>
      </c>
      <c r="AF117" s="313">
        <v>0</v>
      </c>
      <c r="AG117" s="313">
        <v>0</v>
      </c>
      <c r="AH117" s="313">
        <v>0</v>
      </c>
      <c r="AI117" s="313">
        <v>0</v>
      </c>
      <c r="AJ117" s="313">
        <v>0</v>
      </c>
      <c r="AK117" s="313">
        <v>0</v>
      </c>
      <c r="AL117" s="318">
        <v>2</v>
      </c>
      <c r="AM117" s="313">
        <v>552982700000</v>
      </c>
      <c r="AN117" s="319">
        <v>5529827</v>
      </c>
      <c r="AO117" s="320">
        <v>13854</v>
      </c>
      <c r="AP117" s="7"/>
      <c r="AQ117" s="7"/>
      <c r="AR117" s="7"/>
      <c r="AS117" s="7"/>
      <c r="AT117" s="7"/>
      <c r="AU117" s="7"/>
    </row>
    <row r="118" spans="1:47" ht="15.75" customHeight="1" x14ac:dyDescent="0.25">
      <c r="A118" s="459"/>
      <c r="B118" s="311" t="s">
        <v>40</v>
      </c>
      <c r="C118" s="314">
        <v>15871.73</v>
      </c>
      <c r="D118" s="313">
        <v>0</v>
      </c>
      <c r="E118" s="313">
        <v>0</v>
      </c>
      <c r="F118" s="312">
        <f t="shared" si="3"/>
        <v>1602377921649.1799</v>
      </c>
      <c r="G118" s="314">
        <v>1602377921649.1799</v>
      </c>
      <c r="H118" s="313">
        <v>0</v>
      </c>
      <c r="I118" s="315">
        <v>246</v>
      </c>
      <c r="J118" s="307">
        <v>782236</v>
      </c>
      <c r="K118" s="315">
        <v>84</v>
      </c>
      <c r="L118" s="307">
        <v>2</v>
      </c>
      <c r="M118" s="313">
        <v>0</v>
      </c>
      <c r="N118" s="313">
        <v>0</v>
      </c>
      <c r="O118" s="313">
        <v>0</v>
      </c>
      <c r="P118" s="307">
        <v>1</v>
      </c>
      <c r="Q118" s="315">
        <v>223170</v>
      </c>
      <c r="R118" s="459"/>
      <c r="S118" s="311" t="s">
        <v>40</v>
      </c>
      <c r="T118" s="314">
        <v>831208526.29999995</v>
      </c>
      <c r="U118" s="314">
        <f t="shared" si="5"/>
        <v>831208526.29999995</v>
      </c>
      <c r="V118" s="313">
        <v>0</v>
      </c>
      <c r="W118" s="313">
        <v>0</v>
      </c>
      <c r="X118" s="313">
        <v>0</v>
      </c>
      <c r="Y118" s="313">
        <v>0</v>
      </c>
      <c r="Z118" s="314">
        <f t="shared" si="2"/>
        <v>831208526.29999995</v>
      </c>
      <c r="AA118" s="312">
        <v>831208526.29999995</v>
      </c>
      <c r="AB118" s="313">
        <v>0</v>
      </c>
      <c r="AC118" s="313">
        <v>0</v>
      </c>
      <c r="AD118" s="313">
        <v>0</v>
      </c>
      <c r="AE118" s="313">
        <v>0</v>
      </c>
      <c r="AF118" s="313">
        <v>0</v>
      </c>
      <c r="AG118" s="313">
        <v>0</v>
      </c>
      <c r="AH118" s="313">
        <v>0</v>
      </c>
      <c r="AI118" s="313">
        <v>0</v>
      </c>
      <c r="AJ118" s="313">
        <v>0</v>
      </c>
      <c r="AK118" s="313">
        <v>0</v>
      </c>
      <c r="AL118" s="318">
        <v>2</v>
      </c>
      <c r="AM118" s="313">
        <v>552982700000</v>
      </c>
      <c r="AN118" s="319">
        <v>5529827</v>
      </c>
      <c r="AO118" s="320">
        <v>13854</v>
      </c>
      <c r="AP118" s="7"/>
      <c r="AQ118" s="7"/>
      <c r="AR118" s="7"/>
      <c r="AS118" s="7"/>
      <c r="AT118" s="7"/>
      <c r="AU118" s="7"/>
    </row>
    <row r="119" spans="1:47" ht="15.75" customHeight="1" x14ac:dyDescent="0.25">
      <c r="A119" s="459"/>
      <c r="B119" s="311" t="s">
        <v>41</v>
      </c>
      <c r="C119" s="314">
        <v>15896.09</v>
      </c>
      <c r="D119" s="313">
        <v>0</v>
      </c>
      <c r="E119" s="313">
        <v>0</v>
      </c>
      <c r="F119" s="312">
        <f t="shared" si="3"/>
        <v>1625530754734.1599</v>
      </c>
      <c r="G119" s="314">
        <v>1625530754734.1599</v>
      </c>
      <c r="H119" s="313">
        <v>0</v>
      </c>
      <c r="I119" s="307">
        <v>246</v>
      </c>
      <c r="J119" s="307">
        <v>782942</v>
      </c>
      <c r="K119" s="315">
        <v>61</v>
      </c>
      <c r="L119" s="307">
        <v>2</v>
      </c>
      <c r="M119" s="313">
        <v>0</v>
      </c>
      <c r="N119" s="313">
        <v>0</v>
      </c>
      <c r="O119" s="315">
        <v>1</v>
      </c>
      <c r="P119" s="307">
        <v>1</v>
      </c>
      <c r="Q119" s="315">
        <v>223884</v>
      </c>
      <c r="R119" s="459"/>
      <c r="S119" s="311" t="s">
        <v>41</v>
      </c>
      <c r="T119" s="314">
        <v>902749620.39999998</v>
      </c>
      <c r="U119" s="314">
        <f t="shared" si="5"/>
        <v>902749620.39999998</v>
      </c>
      <c r="V119" s="313">
        <v>0</v>
      </c>
      <c r="W119" s="313">
        <v>0</v>
      </c>
      <c r="X119" s="313">
        <v>0</v>
      </c>
      <c r="Y119" s="313">
        <v>0</v>
      </c>
      <c r="Z119" s="314">
        <f t="shared" si="2"/>
        <v>902749620.39999998</v>
      </c>
      <c r="AA119" s="312">
        <v>902749620.39999998</v>
      </c>
      <c r="AB119" s="313">
        <v>0</v>
      </c>
      <c r="AC119" s="313">
        <v>0</v>
      </c>
      <c r="AD119" s="313">
        <v>0</v>
      </c>
      <c r="AE119" s="313">
        <v>0</v>
      </c>
      <c r="AF119" s="313">
        <v>0</v>
      </c>
      <c r="AG119" s="313">
        <v>0</v>
      </c>
      <c r="AH119" s="313">
        <v>0</v>
      </c>
      <c r="AI119" s="313">
        <v>0</v>
      </c>
      <c r="AJ119" s="313">
        <v>0</v>
      </c>
      <c r="AK119" s="313">
        <v>0</v>
      </c>
      <c r="AL119" s="318">
        <v>2</v>
      </c>
      <c r="AM119" s="313">
        <v>552982700000</v>
      </c>
      <c r="AN119" s="319">
        <v>5529827</v>
      </c>
      <c r="AO119" s="320">
        <v>13854</v>
      </c>
      <c r="AP119" s="7"/>
      <c r="AQ119" s="7"/>
      <c r="AR119" s="7"/>
      <c r="AS119" s="7"/>
      <c r="AT119" s="7"/>
      <c r="AU119" s="7"/>
    </row>
    <row r="120" spans="1:47" ht="15.75" customHeight="1" x14ac:dyDescent="0.25">
      <c r="A120" s="459"/>
      <c r="B120" s="311" t="s">
        <v>42</v>
      </c>
      <c r="C120" s="314">
        <v>15797.75</v>
      </c>
      <c r="D120" s="313">
        <v>0</v>
      </c>
      <c r="E120" s="313">
        <v>0</v>
      </c>
      <c r="F120" s="312">
        <f t="shared" si="3"/>
        <v>1585243789997</v>
      </c>
      <c r="G120" s="314">
        <v>1585243789997</v>
      </c>
      <c r="H120" s="313">
        <v>0</v>
      </c>
      <c r="I120" s="307">
        <v>245</v>
      </c>
      <c r="J120" s="307">
        <v>783534</v>
      </c>
      <c r="K120" s="315">
        <v>77</v>
      </c>
      <c r="L120" s="307">
        <v>2</v>
      </c>
      <c r="M120" s="313">
        <v>0</v>
      </c>
      <c r="N120" s="313">
        <v>0</v>
      </c>
      <c r="O120" s="315">
        <v>1</v>
      </c>
      <c r="P120" s="307">
        <v>1</v>
      </c>
      <c r="Q120" s="315">
        <v>224775</v>
      </c>
      <c r="R120" s="459"/>
      <c r="S120" s="311" t="s">
        <v>42</v>
      </c>
      <c r="T120" s="314">
        <v>2268786434.5999999</v>
      </c>
      <c r="U120" s="314">
        <f t="shared" si="5"/>
        <v>2268786434.5999999</v>
      </c>
      <c r="V120" s="313">
        <v>0</v>
      </c>
      <c r="W120" s="313">
        <v>0</v>
      </c>
      <c r="X120" s="313">
        <v>0</v>
      </c>
      <c r="Y120" s="313">
        <v>0</v>
      </c>
      <c r="Z120" s="314">
        <f t="shared" si="2"/>
        <v>2268786434.5999999</v>
      </c>
      <c r="AA120" s="312">
        <v>2268786434.5999999</v>
      </c>
      <c r="AB120" s="313">
        <v>0</v>
      </c>
      <c r="AC120" s="313">
        <v>0</v>
      </c>
      <c r="AD120" s="313">
        <v>0</v>
      </c>
      <c r="AE120" s="313">
        <v>0</v>
      </c>
      <c r="AF120" s="313">
        <v>0</v>
      </c>
      <c r="AG120" s="313">
        <v>0</v>
      </c>
      <c r="AH120" s="313">
        <v>0</v>
      </c>
      <c r="AI120" s="313">
        <v>0</v>
      </c>
      <c r="AJ120" s="313">
        <v>0</v>
      </c>
      <c r="AK120" s="313">
        <v>0</v>
      </c>
      <c r="AL120" s="318">
        <v>2</v>
      </c>
      <c r="AM120" s="313">
        <v>552982700000</v>
      </c>
      <c r="AN120" s="319">
        <v>5529827</v>
      </c>
      <c r="AO120" s="320">
        <v>13854</v>
      </c>
      <c r="AP120" s="8"/>
      <c r="AQ120" s="8"/>
      <c r="AR120" s="7"/>
      <c r="AS120" s="7"/>
      <c r="AT120" s="7"/>
      <c r="AU120" s="7"/>
    </row>
    <row r="121" spans="1:47" ht="15.75" customHeight="1" x14ac:dyDescent="0.25">
      <c r="A121" s="459"/>
      <c r="B121" s="311" t="s">
        <v>43</v>
      </c>
      <c r="C121" s="314">
        <v>15621.1</v>
      </c>
      <c r="D121" s="313">
        <v>0</v>
      </c>
      <c r="E121" s="313">
        <v>0</v>
      </c>
      <c r="F121" s="312">
        <f t="shared" si="3"/>
        <v>1557398082348.3999</v>
      </c>
      <c r="G121" s="314">
        <v>1557398082348.3999</v>
      </c>
      <c r="H121" s="313">
        <v>0</v>
      </c>
      <c r="I121" s="307">
        <v>244</v>
      </c>
      <c r="J121" s="307">
        <v>784258</v>
      </c>
      <c r="K121" s="315">
        <v>60</v>
      </c>
      <c r="L121" s="307">
        <v>2</v>
      </c>
      <c r="M121" s="313">
        <v>0</v>
      </c>
      <c r="N121" s="313">
        <v>0</v>
      </c>
      <c r="O121" s="315">
        <v>2</v>
      </c>
      <c r="P121" s="307">
        <v>1</v>
      </c>
      <c r="Q121" s="315">
        <v>225557</v>
      </c>
      <c r="R121" s="459"/>
      <c r="S121" s="311" t="s">
        <v>43</v>
      </c>
      <c r="T121" s="314">
        <v>671919190</v>
      </c>
      <c r="U121" s="314">
        <f t="shared" si="5"/>
        <v>671919190</v>
      </c>
      <c r="V121" s="313">
        <v>0</v>
      </c>
      <c r="W121" s="313">
        <v>0</v>
      </c>
      <c r="X121" s="313">
        <v>0</v>
      </c>
      <c r="Y121" s="313">
        <v>0</v>
      </c>
      <c r="Z121" s="314">
        <f t="shared" si="2"/>
        <v>671919190</v>
      </c>
      <c r="AA121" s="312">
        <v>671919190</v>
      </c>
      <c r="AB121" s="313">
        <v>0</v>
      </c>
      <c r="AC121" s="313">
        <v>0</v>
      </c>
      <c r="AD121" s="313">
        <v>0</v>
      </c>
      <c r="AE121" s="313">
        <v>0</v>
      </c>
      <c r="AF121" s="313">
        <v>0</v>
      </c>
      <c r="AG121" s="313">
        <v>0</v>
      </c>
      <c r="AH121" s="313">
        <v>0</v>
      </c>
      <c r="AI121" s="313">
        <v>0</v>
      </c>
      <c r="AJ121" s="313">
        <v>0</v>
      </c>
      <c r="AK121" s="313">
        <v>0</v>
      </c>
      <c r="AL121" s="318">
        <v>3</v>
      </c>
      <c r="AM121" s="313">
        <v>881531300000</v>
      </c>
      <c r="AN121" s="319">
        <v>8815313</v>
      </c>
      <c r="AO121" s="320">
        <v>20959</v>
      </c>
      <c r="AP121" s="8"/>
      <c r="AQ121" s="8"/>
      <c r="AR121" s="7"/>
      <c r="AS121" s="7"/>
      <c r="AT121" s="7"/>
      <c r="AU121" s="7"/>
    </row>
    <row r="122" spans="1:47" ht="15.75" customHeight="1" x14ac:dyDescent="0.25">
      <c r="A122" s="459"/>
      <c r="B122" s="311" t="s">
        <v>44</v>
      </c>
      <c r="C122" s="314">
        <v>14919.19</v>
      </c>
      <c r="D122" s="313">
        <v>0</v>
      </c>
      <c r="E122" s="313">
        <v>0</v>
      </c>
      <c r="F122" s="312">
        <f t="shared" si="3"/>
        <v>1466111909231.03</v>
      </c>
      <c r="G122" s="314">
        <v>1466111909231.03</v>
      </c>
      <c r="H122" s="313">
        <v>0</v>
      </c>
      <c r="I122" s="307">
        <v>237</v>
      </c>
      <c r="J122" s="307">
        <v>784827</v>
      </c>
      <c r="K122" s="315">
        <v>61</v>
      </c>
      <c r="L122" s="307">
        <v>2</v>
      </c>
      <c r="M122" s="313">
        <v>0</v>
      </c>
      <c r="N122" s="313">
        <v>0</v>
      </c>
      <c r="O122" s="315">
        <v>2</v>
      </c>
      <c r="P122" s="307">
        <v>1</v>
      </c>
      <c r="Q122" s="315">
        <v>226315</v>
      </c>
      <c r="R122" s="459"/>
      <c r="S122" s="311" t="s">
        <v>44</v>
      </c>
      <c r="T122" s="314">
        <v>14759853534.5</v>
      </c>
      <c r="U122" s="314">
        <f t="shared" si="5"/>
        <v>2552815815.5</v>
      </c>
      <c r="V122" s="313">
        <v>0</v>
      </c>
      <c r="W122" s="314">
        <v>12207037719</v>
      </c>
      <c r="X122" s="313">
        <v>0</v>
      </c>
      <c r="Y122" s="313">
        <v>0</v>
      </c>
      <c r="Z122" s="314">
        <f t="shared" si="2"/>
        <v>2552815815.5</v>
      </c>
      <c r="AA122" s="312">
        <v>2552815815.5</v>
      </c>
      <c r="AB122" s="313">
        <v>0</v>
      </c>
      <c r="AC122" s="313">
        <v>0</v>
      </c>
      <c r="AD122" s="313">
        <v>0</v>
      </c>
      <c r="AE122" s="313">
        <v>0</v>
      </c>
      <c r="AF122" s="312">
        <v>12207037719</v>
      </c>
      <c r="AG122" s="313">
        <v>0</v>
      </c>
      <c r="AH122" s="313">
        <v>0</v>
      </c>
      <c r="AI122" s="312">
        <v>12207037719</v>
      </c>
      <c r="AJ122" s="313">
        <v>0</v>
      </c>
      <c r="AK122" s="313">
        <v>0</v>
      </c>
      <c r="AL122" s="318">
        <v>3</v>
      </c>
      <c r="AM122" s="313">
        <v>881531300000</v>
      </c>
      <c r="AN122" s="319">
        <v>8815313</v>
      </c>
      <c r="AO122" s="320">
        <v>20959</v>
      </c>
      <c r="AP122" s="8"/>
      <c r="AQ122" s="8"/>
      <c r="AR122" s="7"/>
      <c r="AS122" s="7"/>
      <c r="AT122" s="7"/>
      <c r="AU122" s="7"/>
    </row>
    <row r="123" spans="1:47" ht="15.75" customHeight="1" x14ac:dyDescent="0.25">
      <c r="A123" s="460"/>
      <c r="B123" s="317" t="s">
        <v>45</v>
      </c>
      <c r="C123" s="314">
        <v>14854.24</v>
      </c>
      <c r="D123" s="313">
        <v>0</v>
      </c>
      <c r="E123" s="313">
        <v>0</v>
      </c>
      <c r="F123" s="312">
        <f t="shared" si="3"/>
        <v>1442655414437.8999</v>
      </c>
      <c r="G123" s="314">
        <v>1442655414437.8999</v>
      </c>
      <c r="H123" s="313">
        <v>0</v>
      </c>
      <c r="I123" s="307">
        <v>237</v>
      </c>
      <c r="J123" s="307">
        <v>785863</v>
      </c>
      <c r="K123" s="315">
        <v>51</v>
      </c>
      <c r="L123" s="315">
        <v>3</v>
      </c>
      <c r="M123" s="313">
        <v>0</v>
      </c>
      <c r="N123" s="313">
        <v>0</v>
      </c>
      <c r="O123" s="315">
        <v>2</v>
      </c>
      <c r="P123" s="307">
        <v>1</v>
      </c>
      <c r="Q123" s="315">
        <v>227066</v>
      </c>
      <c r="R123" s="460"/>
      <c r="S123" s="317" t="s">
        <v>45</v>
      </c>
      <c r="T123" s="314">
        <v>28013649069</v>
      </c>
      <c r="U123" s="314">
        <f t="shared" si="5"/>
        <v>4103820875</v>
      </c>
      <c r="V123" s="313">
        <v>0</v>
      </c>
      <c r="W123" s="314">
        <v>23909828194</v>
      </c>
      <c r="X123" s="313">
        <v>0</v>
      </c>
      <c r="Y123" s="313">
        <v>0</v>
      </c>
      <c r="Z123" s="314">
        <f t="shared" si="2"/>
        <v>2986351463</v>
      </c>
      <c r="AA123" s="312">
        <v>2986351463</v>
      </c>
      <c r="AB123" s="313">
        <v>0</v>
      </c>
      <c r="AC123" s="313">
        <v>0</v>
      </c>
      <c r="AD123" s="313">
        <v>0</v>
      </c>
      <c r="AE123" s="313">
        <v>0</v>
      </c>
      <c r="AF123" s="312">
        <v>25027297606</v>
      </c>
      <c r="AG123" s="314">
        <v>1117469412</v>
      </c>
      <c r="AH123" s="313">
        <v>0</v>
      </c>
      <c r="AI123" s="314">
        <v>23909828194</v>
      </c>
      <c r="AJ123" s="313">
        <v>0</v>
      </c>
      <c r="AK123" s="313">
        <v>0</v>
      </c>
      <c r="AL123" s="318">
        <v>3</v>
      </c>
      <c r="AM123" s="313">
        <v>881531300000</v>
      </c>
      <c r="AN123" s="319">
        <v>8815313</v>
      </c>
      <c r="AO123" s="320">
        <v>20959</v>
      </c>
      <c r="AP123" s="8"/>
      <c r="AQ123" s="8"/>
      <c r="AR123" s="7"/>
      <c r="AS123" s="7"/>
      <c r="AT123" s="7"/>
      <c r="AU123" s="7"/>
    </row>
    <row r="124" spans="1:47" ht="15.75" customHeight="1" x14ac:dyDescent="0.25">
      <c r="A124" s="461" t="s">
        <v>55</v>
      </c>
      <c r="B124" s="311" t="s">
        <v>34</v>
      </c>
      <c r="C124" s="314">
        <v>14290.63</v>
      </c>
      <c r="D124" s="313">
        <v>0</v>
      </c>
      <c r="E124" s="313">
        <v>0</v>
      </c>
      <c r="F124" s="312">
        <f t="shared" si="3"/>
        <v>1378363060774</v>
      </c>
      <c r="G124" s="314">
        <f>1378363060774</f>
        <v>1378363060774</v>
      </c>
      <c r="H124" s="313">
        <v>0</v>
      </c>
      <c r="I124" s="307">
        <v>237</v>
      </c>
      <c r="J124" s="307">
        <v>787105</v>
      </c>
      <c r="K124" s="315">
        <v>62</v>
      </c>
      <c r="L124" s="315">
        <v>3</v>
      </c>
      <c r="M124" s="313">
        <v>0</v>
      </c>
      <c r="N124" s="313">
        <v>0</v>
      </c>
      <c r="O124" s="315">
        <v>2</v>
      </c>
      <c r="P124" s="307">
        <v>1</v>
      </c>
      <c r="Q124" s="315">
        <v>227992</v>
      </c>
      <c r="R124" s="461" t="s">
        <v>55</v>
      </c>
      <c r="S124" s="311" t="s">
        <v>34</v>
      </c>
      <c r="T124" s="314">
        <v>33519347928</v>
      </c>
      <c r="U124" s="314">
        <f t="shared" si="5"/>
        <v>959908925</v>
      </c>
      <c r="V124" s="313">
        <v>0</v>
      </c>
      <c r="W124" s="314">
        <v>32559439003</v>
      </c>
      <c r="X124" s="313">
        <v>0</v>
      </c>
      <c r="Y124" s="313">
        <v>0</v>
      </c>
      <c r="Z124" s="314">
        <f t="shared" si="2"/>
        <v>1026765201</v>
      </c>
      <c r="AA124" s="314">
        <v>959503331</v>
      </c>
      <c r="AB124" s="313">
        <v>0</v>
      </c>
      <c r="AC124" s="312">
        <v>67261870</v>
      </c>
      <c r="AD124" s="313">
        <v>0</v>
      </c>
      <c r="AE124" s="313">
        <v>0</v>
      </c>
      <c r="AF124" s="312">
        <v>32492582727</v>
      </c>
      <c r="AG124" s="312">
        <v>405594</v>
      </c>
      <c r="AH124" s="313">
        <v>0</v>
      </c>
      <c r="AI124" s="312">
        <v>32492177133</v>
      </c>
      <c r="AJ124" s="313">
        <v>0</v>
      </c>
      <c r="AK124" s="313">
        <v>0</v>
      </c>
      <c r="AL124" s="318">
        <v>4</v>
      </c>
      <c r="AM124" s="313">
        <v>1340903900000</v>
      </c>
      <c r="AN124" s="319">
        <v>13409039</v>
      </c>
      <c r="AO124" s="320">
        <v>30993</v>
      </c>
      <c r="AP124" s="7"/>
      <c r="AQ124" s="7"/>
      <c r="AR124" s="7"/>
      <c r="AS124" s="7"/>
      <c r="AT124" s="7"/>
      <c r="AU124" s="7"/>
    </row>
    <row r="125" spans="1:47" ht="15.75" customHeight="1" x14ac:dyDescent="0.25">
      <c r="A125" s="459"/>
      <c r="B125" s="311" t="s">
        <v>35</v>
      </c>
      <c r="C125" s="314">
        <v>13907.69</v>
      </c>
      <c r="D125" s="313">
        <v>0</v>
      </c>
      <c r="E125" s="313">
        <v>0</v>
      </c>
      <c r="F125" s="312">
        <f t="shared" si="3"/>
        <v>1365432388304.5901</v>
      </c>
      <c r="G125" s="314">
        <v>1365432388304.5901</v>
      </c>
      <c r="H125" s="313">
        <v>0</v>
      </c>
      <c r="I125" s="307">
        <v>237</v>
      </c>
      <c r="J125" s="307">
        <v>788628</v>
      </c>
      <c r="K125" s="315">
        <v>66</v>
      </c>
      <c r="L125" s="315">
        <v>3</v>
      </c>
      <c r="M125" s="313">
        <v>0</v>
      </c>
      <c r="N125" s="313">
        <v>0</v>
      </c>
      <c r="O125" s="315">
        <v>2</v>
      </c>
      <c r="P125" s="307">
        <v>1</v>
      </c>
      <c r="Q125" s="315">
        <v>228881</v>
      </c>
      <c r="R125" s="459"/>
      <c r="S125" s="311" t="s">
        <v>35</v>
      </c>
      <c r="T125" s="314">
        <v>26993733810</v>
      </c>
      <c r="U125" s="314">
        <f t="shared" si="5"/>
        <v>1152904424</v>
      </c>
      <c r="V125" s="313">
        <v>0</v>
      </c>
      <c r="W125" s="314">
        <v>25840829386</v>
      </c>
      <c r="X125" s="313">
        <v>0</v>
      </c>
      <c r="Y125" s="313">
        <v>0</v>
      </c>
      <c r="Z125" s="314">
        <f t="shared" si="2"/>
        <v>1277800024</v>
      </c>
      <c r="AA125" s="314">
        <f>1152904424</f>
        <v>1152904424</v>
      </c>
      <c r="AB125" s="313">
        <v>0</v>
      </c>
      <c r="AC125" s="314">
        <v>124895600</v>
      </c>
      <c r="AD125" s="313">
        <v>0</v>
      </c>
      <c r="AE125" s="313">
        <v>0</v>
      </c>
      <c r="AF125" s="312">
        <v>25715933786</v>
      </c>
      <c r="AG125" s="313">
        <v>0</v>
      </c>
      <c r="AH125" s="313">
        <v>0</v>
      </c>
      <c r="AI125" s="312">
        <v>25715933786</v>
      </c>
      <c r="AJ125" s="313">
        <v>0</v>
      </c>
      <c r="AK125" s="313">
        <v>0</v>
      </c>
      <c r="AL125" s="318">
        <v>4</v>
      </c>
      <c r="AM125" s="313">
        <v>1340903900000</v>
      </c>
      <c r="AN125" s="319">
        <v>13409039</v>
      </c>
      <c r="AO125" s="320">
        <v>30993</v>
      </c>
      <c r="AP125" s="7"/>
      <c r="AQ125" s="7"/>
      <c r="AR125" s="7"/>
      <c r="AS125" s="7"/>
      <c r="AT125" s="7"/>
      <c r="AU125" s="7"/>
    </row>
    <row r="126" spans="1:47" ht="15.75" customHeight="1" x14ac:dyDescent="0.25">
      <c r="A126" s="459"/>
      <c r="B126" s="311" t="s">
        <v>36</v>
      </c>
      <c r="C126" s="314">
        <v>13095.77</v>
      </c>
      <c r="D126" s="313">
        <v>0</v>
      </c>
      <c r="E126" s="313">
        <v>0</v>
      </c>
      <c r="F126" s="312">
        <f t="shared" si="3"/>
        <v>1311053123099.0601</v>
      </c>
      <c r="G126" s="314">
        <v>1311053123099.0601</v>
      </c>
      <c r="H126" s="313">
        <v>0</v>
      </c>
      <c r="I126" s="307">
        <v>237</v>
      </c>
      <c r="J126" s="307">
        <v>790561</v>
      </c>
      <c r="K126" s="315">
        <v>72</v>
      </c>
      <c r="L126" s="315">
        <v>3</v>
      </c>
      <c r="M126" s="313">
        <v>0</v>
      </c>
      <c r="N126" s="313">
        <v>0</v>
      </c>
      <c r="O126" s="315">
        <v>2</v>
      </c>
      <c r="P126" s="307">
        <v>1</v>
      </c>
      <c r="Q126" s="315">
        <v>229874</v>
      </c>
      <c r="R126" s="459"/>
      <c r="S126" s="311" t="s">
        <v>36</v>
      </c>
      <c r="T126" s="314">
        <v>51224524591</v>
      </c>
      <c r="U126" s="314">
        <f t="shared" si="5"/>
        <v>1342864053</v>
      </c>
      <c r="V126" s="313">
        <v>0</v>
      </c>
      <c r="W126" s="314">
        <v>49881660538</v>
      </c>
      <c r="X126" s="313">
        <v>0</v>
      </c>
      <c r="Y126" s="313">
        <v>0</v>
      </c>
      <c r="Z126" s="314">
        <f t="shared" si="2"/>
        <v>1355335283</v>
      </c>
      <c r="AA126" s="314">
        <f>1342864053</f>
        <v>1342864053</v>
      </c>
      <c r="AB126" s="313">
        <v>0</v>
      </c>
      <c r="AC126" s="314">
        <v>12471230</v>
      </c>
      <c r="AD126" s="313">
        <v>0</v>
      </c>
      <c r="AE126" s="313">
        <v>0</v>
      </c>
      <c r="AF126" s="312">
        <v>49869189308</v>
      </c>
      <c r="AG126" s="313">
        <v>0</v>
      </c>
      <c r="AH126" s="313">
        <v>0</v>
      </c>
      <c r="AI126" s="312">
        <v>49869189308</v>
      </c>
      <c r="AJ126" s="313">
        <v>0</v>
      </c>
      <c r="AK126" s="313">
        <v>0</v>
      </c>
      <c r="AL126" s="318">
        <v>4</v>
      </c>
      <c r="AM126" s="313">
        <v>1340903900000</v>
      </c>
      <c r="AN126" s="319">
        <v>13409039</v>
      </c>
      <c r="AO126" s="320">
        <v>30993</v>
      </c>
      <c r="AP126" s="7"/>
      <c r="AQ126" s="7"/>
      <c r="AR126" s="7"/>
      <c r="AS126" s="7"/>
      <c r="AT126" s="7"/>
      <c r="AU126" s="7"/>
    </row>
    <row r="127" spans="1:47" ht="15.75" customHeight="1" x14ac:dyDescent="0.25">
      <c r="A127" s="459"/>
      <c r="B127" s="311" t="s">
        <v>37</v>
      </c>
      <c r="C127" s="312">
        <f>13113.66</f>
        <v>13113.66</v>
      </c>
      <c r="D127" s="313">
        <v>0</v>
      </c>
      <c r="E127" s="313">
        <v>0</v>
      </c>
      <c r="F127" s="312">
        <f t="shared" si="3"/>
        <v>1281492495061</v>
      </c>
      <c r="G127" s="314">
        <v>1281492495061</v>
      </c>
      <c r="H127" s="313">
        <v>0</v>
      </c>
      <c r="I127" s="307">
        <v>238</v>
      </c>
      <c r="J127" s="307">
        <v>792178</v>
      </c>
      <c r="K127" s="315">
        <v>73</v>
      </c>
      <c r="L127" s="315">
        <v>3</v>
      </c>
      <c r="M127" s="313">
        <v>0</v>
      </c>
      <c r="N127" s="313">
        <v>0</v>
      </c>
      <c r="O127" s="315">
        <v>2</v>
      </c>
      <c r="P127" s="307">
        <v>1</v>
      </c>
      <c r="Q127" s="315">
        <v>230879</v>
      </c>
      <c r="R127" s="459"/>
      <c r="S127" s="311" t="s">
        <v>37</v>
      </c>
      <c r="T127" s="314">
        <v>55462024681</v>
      </c>
      <c r="U127" s="314">
        <f t="shared" si="5"/>
        <v>298870326</v>
      </c>
      <c r="V127" s="313">
        <v>0</v>
      </c>
      <c r="W127" s="314">
        <v>55163154355</v>
      </c>
      <c r="X127" s="313">
        <v>0</v>
      </c>
      <c r="Y127" s="313">
        <v>0</v>
      </c>
      <c r="Z127" s="314">
        <f t="shared" si="2"/>
        <v>304309986</v>
      </c>
      <c r="AA127" s="314">
        <v>298870326</v>
      </c>
      <c r="AB127" s="313">
        <v>0</v>
      </c>
      <c r="AC127" s="314">
        <v>5439660</v>
      </c>
      <c r="AD127" s="313">
        <v>0</v>
      </c>
      <c r="AE127" s="313">
        <v>0</v>
      </c>
      <c r="AF127" s="312">
        <v>55157714695</v>
      </c>
      <c r="AG127" s="313">
        <v>0</v>
      </c>
      <c r="AH127" s="313">
        <v>0</v>
      </c>
      <c r="AI127" s="312">
        <v>55157714695</v>
      </c>
      <c r="AJ127" s="313">
        <v>0</v>
      </c>
      <c r="AK127" s="313">
        <v>0</v>
      </c>
      <c r="AL127" s="318">
        <v>4</v>
      </c>
      <c r="AM127" s="313">
        <v>1340903900000</v>
      </c>
      <c r="AN127" s="319">
        <v>13409039</v>
      </c>
      <c r="AO127" s="320">
        <v>30993</v>
      </c>
      <c r="AP127" s="7"/>
      <c r="AQ127" s="7"/>
      <c r="AR127" s="7"/>
      <c r="AS127" s="7"/>
      <c r="AT127" s="7"/>
      <c r="AU127" s="7"/>
    </row>
    <row r="128" spans="1:47" ht="15.75" customHeight="1" x14ac:dyDescent="0.25">
      <c r="A128" s="459"/>
      <c r="B128" s="311" t="s">
        <v>38</v>
      </c>
      <c r="C128" s="312">
        <v>12805.16</v>
      </c>
      <c r="D128" s="313">
        <v>0</v>
      </c>
      <c r="E128" s="313">
        <v>0</v>
      </c>
      <c r="F128" s="312">
        <f t="shared" si="3"/>
        <v>1253898741087.3999</v>
      </c>
      <c r="G128" s="314">
        <v>1253898741087.3999</v>
      </c>
      <c r="H128" s="313">
        <v>0</v>
      </c>
      <c r="I128" s="307">
        <v>237</v>
      </c>
      <c r="J128" s="307">
        <v>794811</v>
      </c>
      <c r="K128" s="315">
        <v>63</v>
      </c>
      <c r="L128" s="315">
        <v>3</v>
      </c>
      <c r="M128" s="313">
        <v>0</v>
      </c>
      <c r="N128" s="313">
        <v>0</v>
      </c>
      <c r="O128" s="315">
        <v>2</v>
      </c>
      <c r="P128" s="307">
        <v>1</v>
      </c>
      <c r="Q128" s="315">
        <v>231821</v>
      </c>
      <c r="R128" s="459"/>
      <c r="S128" s="311" t="s">
        <v>38</v>
      </c>
      <c r="T128" s="314">
        <v>29499092201</v>
      </c>
      <c r="U128" s="314">
        <f t="shared" si="5"/>
        <v>353421280</v>
      </c>
      <c r="V128" s="313">
        <v>0</v>
      </c>
      <c r="W128" s="314">
        <v>29145670921</v>
      </c>
      <c r="X128" s="313">
        <v>0</v>
      </c>
      <c r="Y128" s="313">
        <v>0</v>
      </c>
      <c r="Z128" s="314">
        <f t="shared" si="2"/>
        <v>935924140</v>
      </c>
      <c r="AA128" s="314">
        <v>353421280</v>
      </c>
      <c r="AB128" s="313">
        <v>0</v>
      </c>
      <c r="AC128" s="314">
        <v>582502860</v>
      </c>
      <c r="AD128" s="313">
        <v>0</v>
      </c>
      <c r="AE128" s="313">
        <v>0</v>
      </c>
      <c r="AF128" s="312">
        <v>28563168061</v>
      </c>
      <c r="AG128" s="313">
        <v>0</v>
      </c>
      <c r="AH128" s="313">
        <v>0</v>
      </c>
      <c r="AI128" s="312">
        <v>28563168061</v>
      </c>
      <c r="AJ128" s="313">
        <v>0</v>
      </c>
      <c r="AK128" s="313">
        <v>0</v>
      </c>
      <c r="AL128" s="318">
        <v>5</v>
      </c>
      <c r="AM128" s="313">
        <v>1642116900000</v>
      </c>
      <c r="AN128" s="319">
        <v>16421169</v>
      </c>
      <c r="AO128" s="320">
        <v>37045</v>
      </c>
      <c r="AP128" s="7"/>
      <c r="AQ128" s="7"/>
      <c r="AR128" s="7"/>
      <c r="AS128" s="7"/>
      <c r="AT128" s="7"/>
      <c r="AU128" s="7"/>
    </row>
    <row r="129" spans="1:47" ht="15.75" customHeight="1" x14ac:dyDescent="0.25">
      <c r="A129" s="459"/>
      <c r="B129" s="311" t="s">
        <v>39</v>
      </c>
      <c r="C129" s="312">
        <f>14591.23</f>
        <v>14591.23</v>
      </c>
      <c r="D129" s="313">
        <v>0</v>
      </c>
      <c r="E129" s="313">
        <v>0</v>
      </c>
      <c r="F129" s="312">
        <f t="shared" si="3"/>
        <v>1408502503114.6499</v>
      </c>
      <c r="G129" s="314">
        <f>1408502503114.65</f>
        <v>1408502503114.6499</v>
      </c>
      <c r="H129" s="313">
        <v>0</v>
      </c>
      <c r="I129" s="307">
        <v>237</v>
      </c>
      <c r="J129" s="307">
        <v>797403</v>
      </c>
      <c r="K129" s="315">
        <v>105</v>
      </c>
      <c r="L129" s="315">
        <v>3</v>
      </c>
      <c r="M129" s="313">
        <v>0</v>
      </c>
      <c r="N129" s="313">
        <v>0</v>
      </c>
      <c r="O129" s="315">
        <v>3</v>
      </c>
      <c r="P129" s="307">
        <v>1</v>
      </c>
      <c r="Q129" s="315">
        <v>233345</v>
      </c>
      <c r="R129" s="459"/>
      <c r="S129" s="311" t="s">
        <v>39</v>
      </c>
      <c r="T129" s="314">
        <v>93901267552</v>
      </c>
      <c r="U129" s="314">
        <f t="shared" si="5"/>
        <v>1617874092</v>
      </c>
      <c r="V129" s="313">
        <v>0</v>
      </c>
      <c r="W129" s="314">
        <v>92283393460</v>
      </c>
      <c r="X129" s="313">
        <v>0</v>
      </c>
      <c r="Y129" s="313">
        <v>0</v>
      </c>
      <c r="Z129" s="314">
        <f t="shared" si="2"/>
        <v>2205915522</v>
      </c>
      <c r="AA129" s="321">
        <v>1515254172</v>
      </c>
      <c r="AB129" s="313">
        <v>0</v>
      </c>
      <c r="AC129" s="314">
        <f>690661350</f>
        <v>690661350</v>
      </c>
      <c r="AD129" s="313">
        <v>0</v>
      </c>
      <c r="AE129" s="313">
        <v>0</v>
      </c>
      <c r="AF129" s="312">
        <v>91695352030</v>
      </c>
      <c r="AG129" s="312">
        <v>102619920</v>
      </c>
      <c r="AH129" s="313">
        <v>0</v>
      </c>
      <c r="AI129" s="312">
        <v>91592732110</v>
      </c>
      <c r="AJ129" s="313">
        <v>0</v>
      </c>
      <c r="AK129" s="313">
        <v>0</v>
      </c>
      <c r="AL129" s="318">
        <v>5</v>
      </c>
      <c r="AM129" s="313">
        <v>1642116900000</v>
      </c>
      <c r="AN129" s="319">
        <v>16421169</v>
      </c>
      <c r="AO129" s="320">
        <v>37045</v>
      </c>
      <c r="AP129" s="7"/>
      <c r="AQ129" s="7"/>
      <c r="AR129" s="7"/>
      <c r="AS129" s="7"/>
      <c r="AT129" s="7"/>
      <c r="AU129" s="7"/>
    </row>
    <row r="130" spans="1:47" ht="15.75" customHeight="1" x14ac:dyDescent="0.25">
      <c r="A130" s="459"/>
      <c r="B130" s="311" t="s">
        <v>40</v>
      </c>
      <c r="C130" s="322">
        <v>14219</v>
      </c>
      <c r="D130" s="313">
        <v>0</v>
      </c>
      <c r="E130" s="313">
        <v>0</v>
      </c>
      <c r="F130" s="312">
        <f t="shared" si="3"/>
        <v>1327096821320</v>
      </c>
      <c r="G130" s="314">
        <f>1327096821320</f>
        <v>1327096821320</v>
      </c>
      <c r="H130" s="313">
        <v>0</v>
      </c>
      <c r="I130" s="307">
        <v>236</v>
      </c>
      <c r="J130" s="307">
        <v>799454</v>
      </c>
      <c r="K130" s="315">
        <v>54</v>
      </c>
      <c r="L130" s="315">
        <v>3</v>
      </c>
      <c r="M130" s="313">
        <v>0</v>
      </c>
      <c r="N130" s="313">
        <v>0</v>
      </c>
      <c r="O130" s="315">
        <v>3</v>
      </c>
      <c r="P130" s="307">
        <v>1</v>
      </c>
      <c r="Q130" s="315">
        <v>234079</v>
      </c>
      <c r="R130" s="459"/>
      <c r="S130" s="311" t="s">
        <v>40</v>
      </c>
      <c r="T130" s="314">
        <v>37471630755</v>
      </c>
      <c r="U130" s="314">
        <f t="shared" si="5"/>
        <v>529307375</v>
      </c>
      <c r="V130" s="313">
        <v>0</v>
      </c>
      <c r="W130" s="314">
        <v>36942323380</v>
      </c>
      <c r="X130" s="313">
        <v>0</v>
      </c>
      <c r="Y130" s="313">
        <v>0</v>
      </c>
      <c r="Z130" s="314">
        <f t="shared" si="2"/>
        <v>539145059</v>
      </c>
      <c r="AA130" s="314">
        <v>519721679</v>
      </c>
      <c r="AB130" s="313">
        <v>0</v>
      </c>
      <c r="AC130" s="314">
        <v>19423380</v>
      </c>
      <c r="AD130" s="313">
        <v>0</v>
      </c>
      <c r="AE130" s="313">
        <v>0</v>
      </c>
      <c r="AF130" s="312">
        <v>36932485696</v>
      </c>
      <c r="AG130" s="312">
        <v>9585696</v>
      </c>
      <c r="AH130" s="313">
        <v>0</v>
      </c>
      <c r="AI130" s="312">
        <v>36922900000</v>
      </c>
      <c r="AJ130" s="313">
        <v>0</v>
      </c>
      <c r="AK130" s="313">
        <v>0</v>
      </c>
      <c r="AL130" s="318">
        <v>5</v>
      </c>
      <c r="AM130" s="313">
        <v>1642116900000</v>
      </c>
      <c r="AN130" s="319">
        <v>16421169</v>
      </c>
      <c r="AO130" s="320">
        <v>37045</v>
      </c>
      <c r="AP130" s="7"/>
      <c r="AQ130" s="7"/>
      <c r="AR130" s="7"/>
      <c r="AS130" s="7"/>
      <c r="AT130" s="7"/>
      <c r="AU130" s="7"/>
    </row>
    <row r="131" spans="1:47" ht="15.75" customHeight="1" x14ac:dyDescent="0.25">
      <c r="A131" s="459"/>
      <c r="B131" s="311" t="s">
        <v>41</v>
      </c>
      <c r="C131" s="312">
        <v>13268.52</v>
      </c>
      <c r="D131" s="313">
        <v>0</v>
      </c>
      <c r="E131" s="313">
        <v>0</v>
      </c>
      <c r="F131" s="312">
        <f t="shared" si="3"/>
        <v>1262994806097.1799</v>
      </c>
      <c r="G131" s="314">
        <v>1262994806097.1799</v>
      </c>
      <c r="H131" s="313">
        <v>0</v>
      </c>
      <c r="I131" s="307">
        <v>235</v>
      </c>
      <c r="J131" s="307">
        <v>800848</v>
      </c>
      <c r="K131" s="315">
        <v>58</v>
      </c>
      <c r="L131" s="315">
        <v>3</v>
      </c>
      <c r="M131" s="313">
        <v>0</v>
      </c>
      <c r="N131" s="313">
        <v>0</v>
      </c>
      <c r="O131" s="315">
        <v>3</v>
      </c>
      <c r="P131" s="307">
        <v>1</v>
      </c>
      <c r="Q131" s="315">
        <v>234738</v>
      </c>
      <c r="R131" s="459"/>
      <c r="S131" s="311" t="s">
        <v>41</v>
      </c>
      <c r="T131" s="314">
        <v>37696963071.800003</v>
      </c>
      <c r="U131" s="314">
        <f t="shared" si="5"/>
        <v>153298226.80000001</v>
      </c>
      <c r="V131" s="314">
        <v>501859365</v>
      </c>
      <c r="W131" s="314">
        <v>37041805480</v>
      </c>
      <c r="X131" s="313">
        <v>0</v>
      </c>
      <c r="Y131" s="313">
        <v>0</v>
      </c>
      <c r="Z131" s="314">
        <f t="shared" si="2"/>
        <v>260163071.80000001</v>
      </c>
      <c r="AA131" s="321">
        <v>153298226.80000001</v>
      </c>
      <c r="AB131" s="312">
        <v>1859365</v>
      </c>
      <c r="AC131" s="312">
        <v>105005480</v>
      </c>
      <c r="AD131" s="313">
        <v>0</v>
      </c>
      <c r="AE131" s="313">
        <v>0</v>
      </c>
      <c r="AF131" s="312">
        <v>37436800000</v>
      </c>
      <c r="AG131" s="313">
        <v>0</v>
      </c>
      <c r="AH131" s="312">
        <v>500000000</v>
      </c>
      <c r="AI131" s="312">
        <v>36936800000</v>
      </c>
      <c r="AJ131" s="313">
        <v>0</v>
      </c>
      <c r="AK131" s="313">
        <v>0</v>
      </c>
      <c r="AL131" s="318">
        <v>6</v>
      </c>
      <c r="AM131" s="313">
        <v>1909926500000</v>
      </c>
      <c r="AN131" s="319">
        <v>19099265</v>
      </c>
      <c r="AO131" s="320">
        <v>42374</v>
      </c>
      <c r="AP131" s="7"/>
      <c r="AQ131" s="7"/>
      <c r="AR131" s="7"/>
      <c r="AS131" s="7"/>
      <c r="AT131" s="7"/>
      <c r="AU131" s="7"/>
    </row>
    <row r="132" spans="1:47" ht="15.75" customHeight="1" x14ac:dyDescent="0.25">
      <c r="A132" s="459"/>
      <c r="B132" s="311" t="s">
        <v>42</v>
      </c>
      <c r="C132" s="312">
        <v>13210.2</v>
      </c>
      <c r="D132" s="313">
        <v>0</v>
      </c>
      <c r="E132" s="313">
        <v>0</v>
      </c>
      <c r="F132" s="312">
        <f t="shared" si="3"/>
        <v>1289804963251.3401</v>
      </c>
      <c r="G132" s="314">
        <v>1289804963251.3401</v>
      </c>
      <c r="H132" s="313">
        <v>0</v>
      </c>
      <c r="I132" s="307">
        <v>235</v>
      </c>
      <c r="J132" s="307">
        <v>801968</v>
      </c>
      <c r="K132" s="315">
        <v>79</v>
      </c>
      <c r="L132" s="315">
        <v>3</v>
      </c>
      <c r="M132" s="315">
        <v>1</v>
      </c>
      <c r="N132" s="313">
        <v>0</v>
      </c>
      <c r="O132" s="315">
        <v>3</v>
      </c>
      <c r="P132" s="307">
        <v>1</v>
      </c>
      <c r="Q132" s="307">
        <v>235696</v>
      </c>
      <c r="R132" s="459"/>
      <c r="S132" s="311" t="s">
        <v>42</v>
      </c>
      <c r="T132" s="314">
        <v>47996309428</v>
      </c>
      <c r="U132" s="314">
        <f t="shared" si="5"/>
        <v>623786488</v>
      </c>
      <c r="V132" s="313">
        <v>0</v>
      </c>
      <c r="W132" s="314">
        <v>47372522940</v>
      </c>
      <c r="X132" s="313">
        <v>0</v>
      </c>
      <c r="Y132" s="313">
        <v>0</v>
      </c>
      <c r="Z132" s="314">
        <f t="shared" si="2"/>
        <v>1774709428</v>
      </c>
      <c r="AA132" s="312">
        <v>623786488</v>
      </c>
      <c r="AB132" s="313">
        <v>0</v>
      </c>
      <c r="AC132" s="312">
        <v>1150922940</v>
      </c>
      <c r="AD132" s="313">
        <v>0</v>
      </c>
      <c r="AE132" s="313">
        <v>0</v>
      </c>
      <c r="AF132" s="312">
        <v>46221600000</v>
      </c>
      <c r="AG132" s="313">
        <v>0</v>
      </c>
      <c r="AH132" s="313">
        <v>0</v>
      </c>
      <c r="AI132" s="312">
        <v>46221600000</v>
      </c>
      <c r="AJ132" s="313">
        <v>0</v>
      </c>
      <c r="AK132" s="313">
        <v>0</v>
      </c>
      <c r="AL132" s="318">
        <v>6</v>
      </c>
      <c r="AM132" s="313">
        <v>1909926500000</v>
      </c>
      <c r="AN132" s="319">
        <v>19099265</v>
      </c>
      <c r="AO132" s="320">
        <v>42374</v>
      </c>
      <c r="AP132" s="7"/>
      <c r="AQ132" s="7"/>
      <c r="AR132" s="7"/>
      <c r="AS132" s="7"/>
      <c r="AT132" s="7"/>
      <c r="AU132" s="7"/>
    </row>
    <row r="133" spans="1:47" ht="15.75" customHeight="1" x14ac:dyDescent="0.25">
      <c r="A133" s="459"/>
      <c r="B133" s="311" t="s">
        <v>43</v>
      </c>
      <c r="C133" s="312">
        <v>13125.76</v>
      </c>
      <c r="D133" s="313">
        <v>0</v>
      </c>
      <c r="E133" s="313">
        <v>0</v>
      </c>
      <c r="F133" s="312">
        <f t="shared" si="3"/>
        <v>1315954377977.3601</v>
      </c>
      <c r="G133" s="314">
        <v>1315954377977.3601</v>
      </c>
      <c r="H133" s="313">
        <v>0</v>
      </c>
      <c r="I133" s="307">
        <v>234</v>
      </c>
      <c r="J133" s="307">
        <v>802975</v>
      </c>
      <c r="K133" s="315">
        <v>48</v>
      </c>
      <c r="L133" s="315">
        <v>3</v>
      </c>
      <c r="M133" s="315">
        <v>1</v>
      </c>
      <c r="N133" s="313">
        <v>0</v>
      </c>
      <c r="O133" s="315">
        <v>3</v>
      </c>
      <c r="P133" s="307">
        <v>1</v>
      </c>
      <c r="Q133" s="315">
        <v>236548</v>
      </c>
      <c r="R133" s="459"/>
      <c r="S133" s="311" t="s">
        <v>43</v>
      </c>
      <c r="T133" s="314">
        <v>38669194496</v>
      </c>
      <c r="U133" s="314">
        <f t="shared" si="5"/>
        <v>2004704336</v>
      </c>
      <c r="V133" s="313">
        <v>0</v>
      </c>
      <c r="W133" s="314">
        <v>36664490160</v>
      </c>
      <c r="X133" s="313">
        <v>0</v>
      </c>
      <c r="Y133" s="313">
        <v>0</v>
      </c>
      <c r="Z133" s="314">
        <f t="shared" si="2"/>
        <v>2237494496</v>
      </c>
      <c r="AA133" s="314">
        <v>2004704336</v>
      </c>
      <c r="AB133" s="313">
        <v>0</v>
      </c>
      <c r="AC133" s="314">
        <v>232790160</v>
      </c>
      <c r="AD133" s="313">
        <v>0</v>
      </c>
      <c r="AE133" s="313">
        <v>0</v>
      </c>
      <c r="AF133" s="312">
        <v>36431700000</v>
      </c>
      <c r="AG133" s="313">
        <v>0</v>
      </c>
      <c r="AH133" s="313">
        <v>0</v>
      </c>
      <c r="AI133" s="312">
        <v>36431700000</v>
      </c>
      <c r="AJ133" s="313">
        <v>0</v>
      </c>
      <c r="AK133" s="313">
        <v>0</v>
      </c>
      <c r="AL133" s="318">
        <v>6</v>
      </c>
      <c r="AM133" s="313">
        <v>1909926500000</v>
      </c>
      <c r="AN133" s="319">
        <v>19099265</v>
      </c>
      <c r="AO133" s="320">
        <v>42374</v>
      </c>
      <c r="AP133" s="8"/>
      <c r="AQ133" s="8"/>
      <c r="AR133" s="7"/>
      <c r="AS133" s="7"/>
      <c r="AT133" s="7"/>
      <c r="AU133" s="7"/>
    </row>
    <row r="134" spans="1:47" ht="15.75" customHeight="1" x14ac:dyDescent="0.25">
      <c r="A134" s="459"/>
      <c r="B134" s="311" t="s">
        <v>44</v>
      </c>
      <c r="C134" s="312">
        <v>12738.71</v>
      </c>
      <c r="D134" s="313">
        <v>0</v>
      </c>
      <c r="E134" s="313">
        <v>0</v>
      </c>
      <c r="F134" s="312">
        <f t="shared" si="3"/>
        <v>1255555732833.46</v>
      </c>
      <c r="G134" s="314">
        <v>1255555732833.46</v>
      </c>
      <c r="H134" s="313">
        <v>0</v>
      </c>
      <c r="I134" s="307">
        <v>233</v>
      </c>
      <c r="J134" s="307">
        <v>804374</v>
      </c>
      <c r="K134" s="315">
        <v>69</v>
      </c>
      <c r="L134" s="315">
        <v>5</v>
      </c>
      <c r="M134" s="315">
        <v>1</v>
      </c>
      <c r="N134" s="313">
        <v>0</v>
      </c>
      <c r="O134" s="315">
        <v>3</v>
      </c>
      <c r="P134" s="307">
        <v>1</v>
      </c>
      <c r="Q134" s="315">
        <v>237372</v>
      </c>
      <c r="R134" s="459"/>
      <c r="S134" s="311" t="s">
        <v>44</v>
      </c>
      <c r="T134" s="314">
        <v>38205401678.5</v>
      </c>
      <c r="U134" s="314">
        <f t="shared" si="5"/>
        <v>327509648.5</v>
      </c>
      <c r="V134" s="313">
        <v>0</v>
      </c>
      <c r="W134" s="314">
        <v>37877892030</v>
      </c>
      <c r="X134" s="313">
        <v>0</v>
      </c>
      <c r="Y134" s="313">
        <v>0</v>
      </c>
      <c r="Z134" s="314">
        <f t="shared" si="2"/>
        <v>740101678.5</v>
      </c>
      <c r="AA134" s="314">
        <v>327509648.5</v>
      </c>
      <c r="AB134" s="313">
        <v>0</v>
      </c>
      <c r="AC134" s="314">
        <v>412592030</v>
      </c>
      <c r="AD134" s="313">
        <v>0</v>
      </c>
      <c r="AE134" s="313">
        <v>0</v>
      </c>
      <c r="AF134" s="312">
        <v>37465300000</v>
      </c>
      <c r="AG134" s="313">
        <v>0</v>
      </c>
      <c r="AH134" s="313">
        <v>0</v>
      </c>
      <c r="AI134" s="312">
        <v>37465300000</v>
      </c>
      <c r="AJ134" s="313">
        <v>0</v>
      </c>
      <c r="AK134" s="313">
        <v>0</v>
      </c>
      <c r="AL134" s="318">
        <v>7</v>
      </c>
      <c r="AM134" s="313">
        <v>2209600900000</v>
      </c>
      <c r="AN134" s="319">
        <v>36702187</v>
      </c>
      <c r="AO134" s="320">
        <v>47874</v>
      </c>
      <c r="AP134" s="8"/>
      <c r="AQ134" s="8"/>
      <c r="AR134" s="7"/>
      <c r="AS134" s="7"/>
      <c r="AT134" s="7"/>
      <c r="AU134" s="7"/>
    </row>
    <row r="135" spans="1:47" ht="15.75" customHeight="1" x14ac:dyDescent="0.25">
      <c r="A135" s="460"/>
      <c r="B135" s="317" t="s">
        <v>45</v>
      </c>
      <c r="C135" s="312">
        <v>12278.99</v>
      </c>
      <c r="D135" s="313">
        <v>0</v>
      </c>
      <c r="E135" s="313">
        <v>0</v>
      </c>
      <c r="F135" s="312">
        <f t="shared" si="3"/>
        <v>1262497502634.8</v>
      </c>
      <c r="G135" s="314">
        <v>1262497502634.8</v>
      </c>
      <c r="H135" s="313">
        <v>0</v>
      </c>
      <c r="I135" s="307">
        <v>235</v>
      </c>
      <c r="J135" s="307">
        <v>805578</v>
      </c>
      <c r="K135" s="315">
        <v>71</v>
      </c>
      <c r="L135" s="315">
        <v>7</v>
      </c>
      <c r="M135" s="315">
        <v>1</v>
      </c>
      <c r="N135" s="313">
        <v>0</v>
      </c>
      <c r="O135" s="315">
        <v>3</v>
      </c>
      <c r="P135" s="307">
        <v>1</v>
      </c>
      <c r="Q135" s="315">
        <v>238470</v>
      </c>
      <c r="R135" s="460"/>
      <c r="S135" s="317" t="s">
        <v>45</v>
      </c>
      <c r="T135" s="314">
        <v>55801557111.199997</v>
      </c>
      <c r="U135" s="314">
        <f t="shared" si="5"/>
        <v>21112942605.200001</v>
      </c>
      <c r="V135" s="313">
        <v>0</v>
      </c>
      <c r="W135" s="314">
        <v>34688614506</v>
      </c>
      <c r="X135" s="313">
        <v>0</v>
      </c>
      <c r="Y135" s="313">
        <v>0</v>
      </c>
      <c r="Z135" s="314">
        <f t="shared" si="2"/>
        <v>3351194655.1999998</v>
      </c>
      <c r="AA135" s="314">
        <v>1633378605.2</v>
      </c>
      <c r="AB135" s="313">
        <v>0</v>
      </c>
      <c r="AC135" s="314">
        <v>1717816050</v>
      </c>
      <c r="AD135" s="313">
        <v>0</v>
      </c>
      <c r="AE135" s="313">
        <v>0</v>
      </c>
      <c r="AF135" s="312">
        <v>52450362456</v>
      </c>
      <c r="AG135" s="312">
        <v>19479564000</v>
      </c>
      <c r="AH135" s="313">
        <v>0</v>
      </c>
      <c r="AI135" s="312">
        <v>32970798456</v>
      </c>
      <c r="AJ135" s="313">
        <v>0</v>
      </c>
      <c r="AK135" s="313">
        <v>0</v>
      </c>
      <c r="AL135" s="318">
        <v>7</v>
      </c>
      <c r="AM135" s="313">
        <v>2209600900000</v>
      </c>
      <c r="AN135" s="319">
        <v>36702187</v>
      </c>
      <c r="AO135" s="320">
        <v>47874</v>
      </c>
      <c r="AP135" s="7"/>
      <c r="AQ135" s="7"/>
      <c r="AR135" s="7"/>
      <c r="AS135" s="7"/>
      <c r="AT135" s="7"/>
      <c r="AU135" s="7"/>
    </row>
    <row r="136" spans="1:47" ht="15.75" customHeight="1" x14ac:dyDescent="0.25">
      <c r="A136" s="461" t="s">
        <v>56</v>
      </c>
      <c r="B136" s="311" t="s">
        <v>34</v>
      </c>
      <c r="C136" s="322">
        <v>12157.996500000001</v>
      </c>
      <c r="D136" s="313">
        <v>0</v>
      </c>
      <c r="E136" s="313">
        <v>0</v>
      </c>
      <c r="F136" s="312">
        <f t="shared" si="3"/>
        <v>1462228429457.6001</v>
      </c>
      <c r="G136" s="314">
        <v>1462228429457.6001</v>
      </c>
      <c r="H136" s="313">
        <v>0</v>
      </c>
      <c r="I136" s="323">
        <v>235</v>
      </c>
      <c r="J136" s="307">
        <v>807106</v>
      </c>
      <c r="K136" s="324">
        <v>60</v>
      </c>
      <c r="L136" s="324">
        <v>7</v>
      </c>
      <c r="M136" s="324">
        <v>2</v>
      </c>
      <c r="N136" s="313">
        <v>0</v>
      </c>
      <c r="O136" s="315">
        <v>3</v>
      </c>
      <c r="P136" s="307">
        <v>1</v>
      </c>
      <c r="Q136" s="324">
        <v>239761</v>
      </c>
      <c r="R136" s="461" t="s">
        <v>56</v>
      </c>
      <c r="S136" s="311" t="s">
        <v>34</v>
      </c>
      <c r="T136" s="314">
        <v>19278941536.830002</v>
      </c>
      <c r="U136" s="314">
        <f t="shared" si="5"/>
        <v>6730231813.8299999</v>
      </c>
      <c r="V136" s="313">
        <v>0</v>
      </c>
      <c r="W136" s="314">
        <v>12548709723</v>
      </c>
      <c r="X136" s="313">
        <v>0</v>
      </c>
      <c r="Y136" s="313">
        <v>0</v>
      </c>
      <c r="Z136" s="314">
        <f t="shared" si="2"/>
        <v>1667312478.8299999</v>
      </c>
      <c r="AA136" s="321">
        <v>466249658.82999998</v>
      </c>
      <c r="AB136" s="313">
        <v>0</v>
      </c>
      <c r="AC136" s="321">
        <v>1201062820</v>
      </c>
      <c r="AD136" s="313">
        <v>0</v>
      </c>
      <c r="AE136" s="313">
        <v>0</v>
      </c>
      <c r="AF136" s="312">
        <v>17611629058</v>
      </c>
      <c r="AG136" s="322">
        <v>6263982155</v>
      </c>
      <c r="AH136" s="313">
        <v>0</v>
      </c>
      <c r="AI136" s="322">
        <v>11347646903</v>
      </c>
      <c r="AJ136" s="313">
        <v>0</v>
      </c>
      <c r="AK136" s="313">
        <v>0</v>
      </c>
      <c r="AL136" s="318">
        <v>8</v>
      </c>
      <c r="AM136" s="313">
        <v>2399441300000</v>
      </c>
      <c r="AN136" s="319">
        <v>38600591</v>
      </c>
      <c r="AO136" s="320">
        <v>51206</v>
      </c>
      <c r="AP136" s="7"/>
      <c r="AQ136" s="7"/>
      <c r="AR136" s="7"/>
      <c r="AS136" s="7"/>
      <c r="AT136" s="7"/>
      <c r="AU136" s="7"/>
    </row>
    <row r="137" spans="1:47" ht="15.75" customHeight="1" x14ac:dyDescent="0.25">
      <c r="A137" s="459"/>
      <c r="B137" s="311" t="s">
        <v>35</v>
      </c>
      <c r="C137" s="312">
        <v>11794.16</v>
      </c>
      <c r="D137" s="313">
        <v>0</v>
      </c>
      <c r="E137" s="313">
        <v>0</v>
      </c>
      <c r="F137" s="312">
        <f t="shared" si="3"/>
        <v>1446081191203.6101</v>
      </c>
      <c r="G137" s="314">
        <v>1446081191203.6101</v>
      </c>
      <c r="H137" s="313">
        <v>0</v>
      </c>
      <c r="I137" s="307">
        <v>235</v>
      </c>
      <c r="J137" s="307">
        <v>808106</v>
      </c>
      <c r="K137" s="315">
        <v>71</v>
      </c>
      <c r="L137" s="315">
        <v>8</v>
      </c>
      <c r="M137" s="315">
        <v>2</v>
      </c>
      <c r="N137" s="313">
        <v>0</v>
      </c>
      <c r="O137" s="315">
        <v>3</v>
      </c>
      <c r="P137" s="307">
        <v>1</v>
      </c>
      <c r="Q137" s="315">
        <v>240924</v>
      </c>
      <c r="R137" s="459"/>
      <c r="S137" s="311" t="s">
        <v>35</v>
      </c>
      <c r="T137" s="314">
        <v>16040322334.549999</v>
      </c>
      <c r="U137" s="314">
        <f t="shared" si="5"/>
        <v>1104908794.55</v>
      </c>
      <c r="V137" s="313">
        <v>0</v>
      </c>
      <c r="W137" s="314">
        <v>14935413540</v>
      </c>
      <c r="X137" s="313">
        <v>0</v>
      </c>
      <c r="Y137" s="313">
        <v>0</v>
      </c>
      <c r="Z137" s="314">
        <f t="shared" si="2"/>
        <v>3683769464.5500002</v>
      </c>
      <c r="AA137" s="314">
        <v>1104908794.55</v>
      </c>
      <c r="AB137" s="313">
        <v>0</v>
      </c>
      <c r="AC137" s="314">
        <v>2578860670</v>
      </c>
      <c r="AD137" s="313">
        <v>0</v>
      </c>
      <c r="AE137" s="313">
        <v>0</v>
      </c>
      <c r="AF137" s="312">
        <v>12356552870</v>
      </c>
      <c r="AG137" s="313">
        <v>0</v>
      </c>
      <c r="AH137" s="313">
        <v>0</v>
      </c>
      <c r="AI137" s="312">
        <v>12356552870</v>
      </c>
      <c r="AJ137" s="313">
        <v>0</v>
      </c>
      <c r="AK137" s="313">
        <v>0</v>
      </c>
      <c r="AL137" s="318">
        <v>8</v>
      </c>
      <c r="AM137" s="313">
        <v>2399441300000</v>
      </c>
      <c r="AN137" s="319">
        <v>38600591</v>
      </c>
      <c r="AO137" s="320">
        <v>51206</v>
      </c>
      <c r="AP137" s="7"/>
      <c r="AQ137" s="7"/>
      <c r="AR137" s="7"/>
      <c r="AS137" s="7"/>
      <c r="AT137" s="7"/>
      <c r="AU137" s="7"/>
    </row>
    <row r="138" spans="1:47" ht="15.75" customHeight="1" x14ac:dyDescent="0.25">
      <c r="A138" s="459"/>
      <c r="B138" s="311" t="s">
        <v>36</v>
      </c>
      <c r="C138" s="312">
        <v>11191.21</v>
      </c>
      <c r="D138" s="313">
        <v>0</v>
      </c>
      <c r="E138" s="313">
        <v>0</v>
      </c>
      <c r="F138" s="312">
        <f t="shared" si="3"/>
        <v>1297295579977.9199</v>
      </c>
      <c r="G138" s="314">
        <v>1297295579977.9199</v>
      </c>
      <c r="H138" s="313">
        <v>0</v>
      </c>
      <c r="I138" s="307">
        <v>236</v>
      </c>
      <c r="J138" s="307">
        <v>810618</v>
      </c>
      <c r="K138" s="315">
        <v>69</v>
      </c>
      <c r="L138" s="315">
        <v>8</v>
      </c>
      <c r="M138" s="315">
        <v>2</v>
      </c>
      <c r="N138" s="313">
        <v>0</v>
      </c>
      <c r="O138" s="315">
        <v>3</v>
      </c>
      <c r="P138" s="307">
        <v>1</v>
      </c>
      <c r="Q138" s="315">
        <v>242370</v>
      </c>
      <c r="R138" s="459"/>
      <c r="S138" s="311" t="s">
        <v>36</v>
      </c>
      <c r="T138" s="314">
        <v>14328898923.07</v>
      </c>
      <c r="U138" s="314">
        <f t="shared" si="5"/>
        <v>523997435.06999999</v>
      </c>
      <c r="V138" s="313">
        <v>0</v>
      </c>
      <c r="W138" s="314">
        <v>13804901488</v>
      </c>
      <c r="X138" s="313">
        <v>0</v>
      </c>
      <c r="Y138" s="313">
        <v>0</v>
      </c>
      <c r="Z138" s="314">
        <f t="shared" si="2"/>
        <v>631768115.06999993</v>
      </c>
      <c r="AA138" s="314">
        <v>523997435.06999999</v>
      </c>
      <c r="AB138" s="313">
        <v>0</v>
      </c>
      <c r="AC138" s="314">
        <v>107770680</v>
      </c>
      <c r="AD138" s="313">
        <v>0</v>
      </c>
      <c r="AE138" s="313">
        <v>0</v>
      </c>
      <c r="AF138" s="312">
        <v>13697130808</v>
      </c>
      <c r="AG138" s="313">
        <v>0</v>
      </c>
      <c r="AH138" s="313">
        <v>0</v>
      </c>
      <c r="AI138" s="312">
        <v>13697130808</v>
      </c>
      <c r="AJ138" s="313">
        <v>0</v>
      </c>
      <c r="AK138" s="313">
        <v>0</v>
      </c>
      <c r="AL138" s="318">
        <v>8</v>
      </c>
      <c r="AM138" s="313">
        <v>2399441300000</v>
      </c>
      <c r="AN138" s="319">
        <v>38600591</v>
      </c>
      <c r="AO138" s="320">
        <v>51206</v>
      </c>
      <c r="AP138" s="7"/>
      <c r="AQ138" s="7"/>
      <c r="AR138" s="7"/>
      <c r="AS138" s="7"/>
      <c r="AT138" s="7"/>
      <c r="AU138" s="7"/>
    </row>
    <row r="139" spans="1:47" ht="15.75" customHeight="1" x14ac:dyDescent="0.25">
      <c r="A139" s="459"/>
      <c r="B139" s="311" t="s">
        <v>37</v>
      </c>
      <c r="C139" s="322">
        <v>11019.84</v>
      </c>
      <c r="D139" s="313">
        <v>0</v>
      </c>
      <c r="E139" s="313">
        <v>0</v>
      </c>
      <c r="F139" s="312">
        <f t="shared" si="3"/>
        <v>1267337526632.47</v>
      </c>
      <c r="G139" s="314">
        <v>1267337526632.47</v>
      </c>
      <c r="H139" s="313">
        <v>0</v>
      </c>
      <c r="I139" s="323">
        <v>236</v>
      </c>
      <c r="J139" s="307">
        <v>817705</v>
      </c>
      <c r="K139" s="324">
        <v>67</v>
      </c>
      <c r="L139" s="324">
        <v>9</v>
      </c>
      <c r="M139" s="324">
        <v>2</v>
      </c>
      <c r="N139" s="313">
        <v>0</v>
      </c>
      <c r="O139" s="315">
        <v>3</v>
      </c>
      <c r="P139" s="307">
        <v>1</v>
      </c>
      <c r="Q139" s="324">
        <v>243590</v>
      </c>
      <c r="R139" s="459"/>
      <c r="S139" s="311" t="s">
        <v>37</v>
      </c>
      <c r="T139" s="314">
        <v>46612406960.540001</v>
      </c>
      <c r="U139" s="314">
        <f t="shared" si="5"/>
        <v>3737638190.54</v>
      </c>
      <c r="V139" s="313">
        <v>0</v>
      </c>
      <c r="W139" s="314">
        <v>42874768770</v>
      </c>
      <c r="X139" s="313">
        <v>0</v>
      </c>
      <c r="Y139" s="313">
        <v>0</v>
      </c>
      <c r="Z139" s="314">
        <f t="shared" si="2"/>
        <v>3889926960.54</v>
      </c>
      <c r="AA139" s="321">
        <v>3737638190.54</v>
      </c>
      <c r="AB139" s="313">
        <v>0</v>
      </c>
      <c r="AC139" s="321">
        <v>152288770</v>
      </c>
      <c r="AD139" s="313">
        <v>0</v>
      </c>
      <c r="AE139" s="313">
        <v>0</v>
      </c>
      <c r="AF139" s="312">
        <v>42722480000</v>
      </c>
      <c r="AG139" s="313">
        <v>0</v>
      </c>
      <c r="AH139" s="313">
        <v>0</v>
      </c>
      <c r="AI139" s="322">
        <v>42722480000</v>
      </c>
      <c r="AJ139" s="313">
        <v>0</v>
      </c>
      <c r="AK139" s="313">
        <v>0</v>
      </c>
      <c r="AL139" s="318">
        <v>9</v>
      </c>
      <c r="AM139" s="313">
        <v>2536989600000</v>
      </c>
      <c r="AN139" s="319">
        <v>39976074</v>
      </c>
      <c r="AO139" s="320">
        <v>53654</v>
      </c>
      <c r="AP139" s="8"/>
      <c r="AQ139" s="8"/>
      <c r="AR139" s="7"/>
      <c r="AS139" s="7"/>
      <c r="AT139" s="7"/>
      <c r="AU139" s="7"/>
    </row>
    <row r="140" spans="1:47" ht="15.75" customHeight="1" x14ac:dyDescent="0.25">
      <c r="A140" s="459"/>
      <c r="B140" s="311" t="s">
        <v>38</v>
      </c>
      <c r="C140" s="322">
        <v>10882.3</v>
      </c>
      <c r="D140" s="313">
        <v>0</v>
      </c>
      <c r="E140" s="313">
        <v>0</v>
      </c>
      <c r="F140" s="312">
        <f t="shared" si="3"/>
        <v>1319247550195.8301</v>
      </c>
      <c r="G140" s="314">
        <v>1319247550195.8301</v>
      </c>
      <c r="H140" s="313">
        <v>0</v>
      </c>
      <c r="I140" s="323">
        <v>236</v>
      </c>
      <c r="J140" s="307">
        <v>831106</v>
      </c>
      <c r="K140" s="324">
        <v>66</v>
      </c>
      <c r="L140" s="324">
        <v>10</v>
      </c>
      <c r="M140" s="324">
        <v>4</v>
      </c>
      <c r="N140" s="313">
        <v>0</v>
      </c>
      <c r="O140" s="315">
        <v>3</v>
      </c>
      <c r="P140" s="307">
        <v>2</v>
      </c>
      <c r="Q140" s="324">
        <v>244789</v>
      </c>
      <c r="R140" s="459"/>
      <c r="S140" s="311" t="s">
        <v>38</v>
      </c>
      <c r="T140" s="314">
        <v>1890682505</v>
      </c>
      <c r="U140" s="314">
        <f t="shared" si="5"/>
        <v>689689905</v>
      </c>
      <c r="V140" s="313">
        <v>0</v>
      </c>
      <c r="W140" s="314">
        <v>1200992600</v>
      </c>
      <c r="X140" s="313">
        <v>0</v>
      </c>
      <c r="Y140" s="313">
        <v>0</v>
      </c>
      <c r="Z140" s="314">
        <f t="shared" si="2"/>
        <v>1890682505</v>
      </c>
      <c r="AA140" s="322">
        <v>689689905</v>
      </c>
      <c r="AB140" s="313">
        <v>0</v>
      </c>
      <c r="AC140" s="322">
        <v>1200992600</v>
      </c>
      <c r="AD140" s="313">
        <v>0</v>
      </c>
      <c r="AE140" s="313">
        <v>0</v>
      </c>
      <c r="AF140" s="313">
        <v>0</v>
      </c>
      <c r="AG140" s="313">
        <v>0</v>
      </c>
      <c r="AH140" s="313">
        <v>0</v>
      </c>
      <c r="AI140" s="313">
        <v>0</v>
      </c>
      <c r="AJ140" s="313">
        <v>0</v>
      </c>
      <c r="AK140" s="313">
        <v>0</v>
      </c>
      <c r="AL140" s="318">
        <v>9</v>
      </c>
      <c r="AM140" s="313">
        <v>2536989600000</v>
      </c>
      <c r="AN140" s="319">
        <v>39976074</v>
      </c>
      <c r="AO140" s="320">
        <v>53654</v>
      </c>
      <c r="AP140" s="7"/>
      <c r="AQ140" s="7"/>
      <c r="AR140" s="7"/>
      <c r="AS140" s="7"/>
      <c r="AT140" s="7"/>
      <c r="AU140" s="7"/>
    </row>
    <row r="141" spans="1:47" ht="15.75" customHeight="1" x14ac:dyDescent="0.25">
      <c r="A141" s="459"/>
      <c r="B141" s="311" t="s">
        <v>39</v>
      </c>
      <c r="C141" s="322">
        <v>11451.95</v>
      </c>
      <c r="D141" s="313">
        <v>0</v>
      </c>
      <c r="E141" s="313">
        <v>0</v>
      </c>
      <c r="F141" s="312">
        <f t="shared" si="3"/>
        <v>1423078642065.8</v>
      </c>
      <c r="G141" s="314">
        <v>1423078642065.8</v>
      </c>
      <c r="H141" s="313">
        <v>0</v>
      </c>
      <c r="I141" s="323">
        <v>230</v>
      </c>
      <c r="J141" s="307">
        <v>858227</v>
      </c>
      <c r="K141" s="324">
        <v>53</v>
      </c>
      <c r="L141" s="324">
        <v>11</v>
      </c>
      <c r="M141" s="324">
        <v>4</v>
      </c>
      <c r="N141" s="313">
        <v>0</v>
      </c>
      <c r="O141" s="315">
        <v>3</v>
      </c>
      <c r="P141" s="307">
        <v>2</v>
      </c>
      <c r="Q141" s="324">
        <v>246110</v>
      </c>
      <c r="R141" s="459"/>
      <c r="S141" s="311" t="s">
        <v>39</v>
      </c>
      <c r="T141" s="314">
        <v>524465544.99000001</v>
      </c>
      <c r="U141" s="314">
        <f t="shared" si="5"/>
        <v>462427394.99000001</v>
      </c>
      <c r="V141" s="313">
        <v>0</v>
      </c>
      <c r="W141" s="314">
        <v>62038150</v>
      </c>
      <c r="X141" s="313">
        <v>0</v>
      </c>
      <c r="Y141" s="313">
        <v>0</v>
      </c>
      <c r="Z141" s="314">
        <f t="shared" si="2"/>
        <v>524465544.99000001</v>
      </c>
      <c r="AA141" s="321">
        <v>462427394.99000001</v>
      </c>
      <c r="AB141" s="313">
        <v>0</v>
      </c>
      <c r="AC141" s="321">
        <v>62038150</v>
      </c>
      <c r="AD141" s="313">
        <v>0</v>
      </c>
      <c r="AE141" s="313">
        <v>0</v>
      </c>
      <c r="AF141" s="313">
        <v>0</v>
      </c>
      <c r="AG141" s="313">
        <v>0</v>
      </c>
      <c r="AH141" s="313">
        <v>0</v>
      </c>
      <c r="AI141" s="313">
        <v>0</v>
      </c>
      <c r="AJ141" s="313">
        <v>0</v>
      </c>
      <c r="AK141" s="313">
        <v>0</v>
      </c>
      <c r="AL141" s="318">
        <v>9</v>
      </c>
      <c r="AM141" s="313">
        <v>2536989600000</v>
      </c>
      <c r="AN141" s="319">
        <v>39976074</v>
      </c>
      <c r="AO141" s="320">
        <v>53654</v>
      </c>
      <c r="AP141" s="7"/>
      <c r="AQ141" s="7"/>
      <c r="AR141" s="7"/>
      <c r="AS141" s="7"/>
      <c r="AT141" s="7"/>
      <c r="AU141" s="7"/>
    </row>
    <row r="142" spans="1:47" ht="15.75" customHeight="1" x14ac:dyDescent="0.25">
      <c r="A142" s="459"/>
      <c r="B142" s="311" t="s">
        <v>40</v>
      </c>
      <c r="C142" s="312">
        <v>12689.31</v>
      </c>
      <c r="D142" s="313">
        <v>0</v>
      </c>
      <c r="E142" s="313">
        <v>0</v>
      </c>
      <c r="F142" s="312">
        <f t="shared" si="3"/>
        <v>1488856471666</v>
      </c>
      <c r="G142" s="314">
        <v>1488856471666</v>
      </c>
      <c r="H142" s="313">
        <v>0</v>
      </c>
      <c r="I142" s="323">
        <v>229</v>
      </c>
      <c r="J142" s="307">
        <v>864933</v>
      </c>
      <c r="K142" s="324">
        <v>47</v>
      </c>
      <c r="L142" s="324">
        <v>11</v>
      </c>
      <c r="M142" s="324">
        <v>4</v>
      </c>
      <c r="N142" s="313">
        <v>0</v>
      </c>
      <c r="O142" s="315">
        <v>3</v>
      </c>
      <c r="P142" s="307">
        <v>2</v>
      </c>
      <c r="Q142" s="324">
        <v>246823</v>
      </c>
      <c r="R142" s="459"/>
      <c r="S142" s="311" t="s">
        <v>40</v>
      </c>
      <c r="T142" s="314">
        <v>3224654947</v>
      </c>
      <c r="U142" s="314">
        <f t="shared" si="5"/>
        <v>3057568337</v>
      </c>
      <c r="V142" s="313">
        <v>0</v>
      </c>
      <c r="W142" s="314">
        <v>167086610</v>
      </c>
      <c r="X142" s="313">
        <v>0</v>
      </c>
      <c r="Y142" s="313">
        <v>0</v>
      </c>
      <c r="Z142" s="314">
        <f t="shared" si="2"/>
        <v>3224654947</v>
      </c>
      <c r="AA142" s="322">
        <v>3057568337</v>
      </c>
      <c r="AB142" s="313">
        <v>0</v>
      </c>
      <c r="AC142" s="322">
        <v>167086610</v>
      </c>
      <c r="AD142" s="313">
        <v>0</v>
      </c>
      <c r="AE142" s="313">
        <v>0</v>
      </c>
      <c r="AF142" s="313">
        <v>0</v>
      </c>
      <c r="AG142" s="313">
        <v>0</v>
      </c>
      <c r="AH142" s="313">
        <v>0</v>
      </c>
      <c r="AI142" s="313">
        <v>0</v>
      </c>
      <c r="AJ142" s="313">
        <v>0</v>
      </c>
      <c r="AK142" s="313">
        <v>0</v>
      </c>
      <c r="AL142" s="318">
        <v>9</v>
      </c>
      <c r="AM142" s="313">
        <v>2536989600000</v>
      </c>
      <c r="AN142" s="319">
        <v>39976074</v>
      </c>
      <c r="AO142" s="320">
        <v>53654</v>
      </c>
      <c r="AP142" s="7"/>
      <c r="AQ142" s="7"/>
      <c r="AR142" s="7"/>
      <c r="AS142" s="7"/>
      <c r="AT142" s="7"/>
      <c r="AU142" s="7"/>
    </row>
    <row r="143" spans="1:47" ht="15.75" customHeight="1" x14ac:dyDescent="0.25">
      <c r="A143" s="459"/>
      <c r="B143" s="311" t="s">
        <v>41</v>
      </c>
      <c r="C143" s="312">
        <v>12458.71</v>
      </c>
      <c r="D143" s="313">
        <v>0</v>
      </c>
      <c r="E143" s="313">
        <v>0</v>
      </c>
      <c r="F143" s="312">
        <f t="shared" si="3"/>
        <v>1418459123674</v>
      </c>
      <c r="G143" s="314">
        <v>1418459123674</v>
      </c>
      <c r="H143" s="313">
        <v>0</v>
      </c>
      <c r="I143" s="323">
        <v>228</v>
      </c>
      <c r="J143" s="307">
        <v>868481</v>
      </c>
      <c r="K143" s="324">
        <v>65</v>
      </c>
      <c r="L143" s="324">
        <v>11</v>
      </c>
      <c r="M143" s="324">
        <v>4</v>
      </c>
      <c r="N143" s="313">
        <v>0</v>
      </c>
      <c r="O143" s="315">
        <v>3</v>
      </c>
      <c r="P143" s="307">
        <v>2</v>
      </c>
      <c r="Q143" s="324">
        <v>247793</v>
      </c>
      <c r="R143" s="459"/>
      <c r="S143" s="311" t="s">
        <v>41</v>
      </c>
      <c r="T143" s="314">
        <v>1044505061</v>
      </c>
      <c r="U143" s="314">
        <f t="shared" si="5"/>
        <v>320644741</v>
      </c>
      <c r="V143" s="313">
        <v>0</v>
      </c>
      <c r="W143" s="314">
        <v>723860320</v>
      </c>
      <c r="X143" s="313">
        <v>0</v>
      </c>
      <c r="Y143" s="313">
        <v>0</v>
      </c>
      <c r="Z143" s="314">
        <f t="shared" si="2"/>
        <v>1044505061</v>
      </c>
      <c r="AA143" s="322">
        <v>320644741</v>
      </c>
      <c r="AB143" s="313">
        <v>0</v>
      </c>
      <c r="AC143" s="322">
        <v>723860320</v>
      </c>
      <c r="AD143" s="313">
        <v>0</v>
      </c>
      <c r="AE143" s="313">
        <v>0</v>
      </c>
      <c r="AF143" s="313">
        <v>0</v>
      </c>
      <c r="AG143" s="313">
        <v>0</v>
      </c>
      <c r="AH143" s="313">
        <v>0</v>
      </c>
      <c r="AI143" s="313">
        <v>0</v>
      </c>
      <c r="AJ143" s="313">
        <v>0</v>
      </c>
      <c r="AK143" s="313">
        <v>0</v>
      </c>
      <c r="AL143" s="318">
        <v>9</v>
      </c>
      <c r="AM143" s="313">
        <v>2536989600000</v>
      </c>
      <c r="AN143" s="319">
        <v>39976074</v>
      </c>
      <c r="AO143" s="320">
        <v>53654</v>
      </c>
      <c r="AP143" s="7"/>
      <c r="AQ143" s="7"/>
      <c r="AR143" s="7"/>
      <c r="AS143" s="7"/>
      <c r="AT143" s="7"/>
      <c r="AU143" s="7"/>
    </row>
    <row r="144" spans="1:47" ht="15.75" customHeight="1" x14ac:dyDescent="0.25">
      <c r="A144" s="459"/>
      <c r="B144" s="311" t="s">
        <v>42</v>
      </c>
      <c r="C144" s="312">
        <v>11539.07</v>
      </c>
      <c r="D144" s="313">
        <v>0</v>
      </c>
      <c r="E144" s="313">
        <v>0</v>
      </c>
      <c r="F144" s="312">
        <f t="shared" si="3"/>
        <v>1387687323298</v>
      </c>
      <c r="G144" s="314">
        <v>1387687323298</v>
      </c>
      <c r="H144" s="313">
        <v>0</v>
      </c>
      <c r="I144" s="323">
        <v>228</v>
      </c>
      <c r="J144" s="307">
        <v>876231</v>
      </c>
      <c r="K144" s="324">
        <v>59</v>
      </c>
      <c r="L144" s="324">
        <v>11</v>
      </c>
      <c r="M144" s="324">
        <v>4</v>
      </c>
      <c r="N144" s="313">
        <v>0</v>
      </c>
      <c r="O144" s="315">
        <v>3</v>
      </c>
      <c r="P144" s="307">
        <v>2</v>
      </c>
      <c r="Q144" s="324">
        <v>249180</v>
      </c>
      <c r="R144" s="459"/>
      <c r="S144" s="311" t="s">
        <v>42</v>
      </c>
      <c r="T144" s="314">
        <v>53632597245</v>
      </c>
      <c r="U144" s="314">
        <f t="shared" si="5"/>
        <v>29154821625</v>
      </c>
      <c r="V144" s="313">
        <v>0</v>
      </c>
      <c r="W144" s="314">
        <v>24477775620</v>
      </c>
      <c r="X144" s="313">
        <v>0</v>
      </c>
      <c r="Y144" s="313">
        <v>0</v>
      </c>
      <c r="Z144" s="314">
        <f t="shared" si="2"/>
        <v>30940058925</v>
      </c>
      <c r="AA144" s="322">
        <v>29154821625</v>
      </c>
      <c r="AB144" s="313">
        <v>0</v>
      </c>
      <c r="AC144" s="322">
        <v>1785237300</v>
      </c>
      <c r="AD144" s="313">
        <v>0</v>
      </c>
      <c r="AE144" s="313">
        <v>0</v>
      </c>
      <c r="AF144" s="312">
        <v>22692538320</v>
      </c>
      <c r="AG144" s="313">
        <v>0</v>
      </c>
      <c r="AH144" s="313">
        <v>0</v>
      </c>
      <c r="AI144" s="322">
        <v>22692538320</v>
      </c>
      <c r="AJ144" s="313">
        <v>0</v>
      </c>
      <c r="AK144" s="313">
        <v>0</v>
      </c>
      <c r="AL144" s="318">
        <v>9</v>
      </c>
      <c r="AM144" s="313">
        <v>2536989600000</v>
      </c>
      <c r="AN144" s="319">
        <v>39976074</v>
      </c>
      <c r="AO144" s="320">
        <v>53654</v>
      </c>
      <c r="AP144" s="7"/>
      <c r="AQ144" s="7"/>
      <c r="AR144" s="7"/>
      <c r="AS144" s="7"/>
      <c r="AT144" s="7"/>
      <c r="AU144" s="7"/>
    </row>
    <row r="145" spans="1:47" ht="15.75" customHeight="1" x14ac:dyDescent="0.25">
      <c r="A145" s="459"/>
      <c r="B145" s="311" t="s">
        <v>43</v>
      </c>
      <c r="C145" s="312">
        <v>11226.05</v>
      </c>
      <c r="D145" s="313">
        <v>0</v>
      </c>
      <c r="E145" s="313">
        <v>0</v>
      </c>
      <c r="F145" s="312">
        <f t="shared" si="3"/>
        <v>1330351774332</v>
      </c>
      <c r="G145" s="314">
        <v>1330351774332</v>
      </c>
      <c r="H145" s="313">
        <v>0</v>
      </c>
      <c r="I145" s="323">
        <v>227</v>
      </c>
      <c r="J145" s="307">
        <v>882608</v>
      </c>
      <c r="K145" s="324">
        <v>56</v>
      </c>
      <c r="L145" s="324">
        <v>11</v>
      </c>
      <c r="M145" s="324">
        <v>4</v>
      </c>
      <c r="N145" s="313">
        <v>0</v>
      </c>
      <c r="O145" s="315">
        <v>3</v>
      </c>
      <c r="P145" s="307">
        <v>2</v>
      </c>
      <c r="Q145" s="324">
        <v>250189</v>
      </c>
      <c r="R145" s="459"/>
      <c r="S145" s="311" t="s">
        <v>43</v>
      </c>
      <c r="T145" s="314">
        <v>38820161505</v>
      </c>
      <c r="U145" s="314">
        <f t="shared" si="5"/>
        <v>240769985</v>
      </c>
      <c r="V145" s="313">
        <v>0</v>
      </c>
      <c r="W145" s="314">
        <v>38579391520</v>
      </c>
      <c r="X145" s="313">
        <v>0</v>
      </c>
      <c r="Y145" s="313">
        <v>0</v>
      </c>
      <c r="Z145" s="314">
        <f t="shared" si="2"/>
        <v>2358011505</v>
      </c>
      <c r="AA145" s="322">
        <v>240769985</v>
      </c>
      <c r="AB145" s="313">
        <v>0</v>
      </c>
      <c r="AC145" s="322">
        <v>2117241520</v>
      </c>
      <c r="AD145" s="313">
        <v>0</v>
      </c>
      <c r="AE145" s="313">
        <v>0</v>
      </c>
      <c r="AF145" s="312">
        <v>36462150000</v>
      </c>
      <c r="AG145" s="313">
        <v>0</v>
      </c>
      <c r="AH145" s="313">
        <v>0</v>
      </c>
      <c r="AI145" s="322">
        <v>36462150000</v>
      </c>
      <c r="AJ145" s="313">
        <v>0</v>
      </c>
      <c r="AK145" s="313">
        <v>0</v>
      </c>
      <c r="AL145" s="318">
        <v>9</v>
      </c>
      <c r="AM145" s="313">
        <v>2536989600000</v>
      </c>
      <c r="AN145" s="319">
        <v>39976074</v>
      </c>
      <c r="AO145" s="320">
        <v>53654</v>
      </c>
      <c r="AP145" s="7"/>
      <c r="AQ145" s="7"/>
      <c r="AR145" s="7"/>
      <c r="AS145" s="7"/>
      <c r="AT145" s="7"/>
      <c r="AU145" s="7"/>
    </row>
    <row r="146" spans="1:47" ht="15.75" customHeight="1" x14ac:dyDescent="0.25">
      <c r="A146" s="459"/>
      <c r="B146" s="311" t="s">
        <v>44</v>
      </c>
      <c r="C146" s="312">
        <v>10849.9</v>
      </c>
      <c r="D146" s="313">
        <v>0</v>
      </c>
      <c r="E146" s="313">
        <v>0</v>
      </c>
      <c r="F146" s="312">
        <f t="shared" si="3"/>
        <v>1363942364491</v>
      </c>
      <c r="G146" s="314">
        <v>1363942364491</v>
      </c>
      <c r="H146" s="313">
        <v>0</v>
      </c>
      <c r="I146" s="323">
        <v>227</v>
      </c>
      <c r="J146" s="307">
        <v>885347</v>
      </c>
      <c r="K146" s="324">
        <v>72</v>
      </c>
      <c r="L146" s="324">
        <v>11</v>
      </c>
      <c r="M146" s="324">
        <v>4</v>
      </c>
      <c r="N146" s="313">
        <v>0</v>
      </c>
      <c r="O146" s="315">
        <v>3</v>
      </c>
      <c r="P146" s="307">
        <v>2</v>
      </c>
      <c r="Q146" s="324">
        <v>251422</v>
      </c>
      <c r="R146" s="459"/>
      <c r="S146" s="311" t="s">
        <v>44</v>
      </c>
      <c r="T146" s="314">
        <v>46186723294</v>
      </c>
      <c r="U146" s="314">
        <f t="shared" si="5"/>
        <v>1036703741</v>
      </c>
      <c r="V146" s="313">
        <v>0</v>
      </c>
      <c r="W146" s="314">
        <v>45150019553</v>
      </c>
      <c r="X146" s="313">
        <v>0</v>
      </c>
      <c r="Y146" s="313">
        <v>0</v>
      </c>
      <c r="Z146" s="314">
        <f t="shared" si="2"/>
        <v>2634155401</v>
      </c>
      <c r="AA146" s="322">
        <v>1036703741</v>
      </c>
      <c r="AB146" s="313">
        <v>0</v>
      </c>
      <c r="AC146" s="322">
        <v>1597451660</v>
      </c>
      <c r="AD146" s="313">
        <v>0</v>
      </c>
      <c r="AE146" s="313">
        <v>0</v>
      </c>
      <c r="AF146" s="312">
        <v>43552567893</v>
      </c>
      <c r="AG146" s="313">
        <v>0</v>
      </c>
      <c r="AH146" s="313">
        <v>0</v>
      </c>
      <c r="AI146" s="322">
        <v>43552567893</v>
      </c>
      <c r="AJ146" s="313">
        <v>0</v>
      </c>
      <c r="AK146" s="313">
        <v>0</v>
      </c>
      <c r="AL146" s="318">
        <v>9</v>
      </c>
      <c r="AM146" s="313">
        <v>2536989600000</v>
      </c>
      <c r="AN146" s="319">
        <v>39976074</v>
      </c>
      <c r="AO146" s="320">
        <v>53654</v>
      </c>
      <c r="AP146" s="7"/>
      <c r="AQ146" s="7"/>
      <c r="AR146" s="7"/>
      <c r="AS146" s="7"/>
      <c r="AT146" s="7"/>
      <c r="AU146" s="7"/>
    </row>
    <row r="147" spans="1:47" ht="15.75" customHeight="1" x14ac:dyDescent="0.25">
      <c r="A147" s="460"/>
      <c r="B147" s="317" t="s">
        <v>45</v>
      </c>
      <c r="C147" s="312">
        <v>11605.7</v>
      </c>
      <c r="D147" s="313">
        <v>0</v>
      </c>
      <c r="E147" s="313">
        <v>0</v>
      </c>
      <c r="F147" s="312">
        <f t="shared" si="3"/>
        <v>1474173296528</v>
      </c>
      <c r="G147" s="314">
        <v>1474173296528</v>
      </c>
      <c r="H147" s="313">
        <v>0</v>
      </c>
      <c r="I147" s="323">
        <v>227</v>
      </c>
      <c r="J147" s="307">
        <v>886572</v>
      </c>
      <c r="K147" s="324">
        <v>82</v>
      </c>
      <c r="L147" s="324">
        <v>11</v>
      </c>
      <c r="M147" s="324">
        <v>4</v>
      </c>
      <c r="N147" s="313">
        <v>0</v>
      </c>
      <c r="O147" s="315">
        <v>3</v>
      </c>
      <c r="P147" s="307">
        <v>2</v>
      </c>
      <c r="Q147" s="324">
        <v>253336</v>
      </c>
      <c r="R147" s="460"/>
      <c r="S147" s="317" t="s">
        <v>45</v>
      </c>
      <c r="T147" s="314">
        <v>107159941676</v>
      </c>
      <c r="U147" s="314">
        <f t="shared" si="5"/>
        <v>1987389946</v>
      </c>
      <c r="V147" s="313">
        <v>0</v>
      </c>
      <c r="W147" s="314">
        <v>105172551730</v>
      </c>
      <c r="X147" s="313">
        <v>0</v>
      </c>
      <c r="Y147" s="313">
        <v>0</v>
      </c>
      <c r="Z147" s="314">
        <f t="shared" si="2"/>
        <v>9539156886</v>
      </c>
      <c r="AA147" s="322">
        <v>1987389946</v>
      </c>
      <c r="AB147" s="313">
        <v>0</v>
      </c>
      <c r="AC147" s="322">
        <v>7551766940</v>
      </c>
      <c r="AD147" s="313">
        <v>0</v>
      </c>
      <c r="AE147" s="313">
        <v>0</v>
      </c>
      <c r="AF147" s="312">
        <v>97620784790</v>
      </c>
      <c r="AG147" s="313">
        <v>0</v>
      </c>
      <c r="AH147" s="313">
        <v>0</v>
      </c>
      <c r="AI147" s="322">
        <v>97620784790</v>
      </c>
      <c r="AJ147" s="313">
        <v>0</v>
      </c>
      <c r="AK147" s="313">
        <v>0</v>
      </c>
      <c r="AL147" s="318">
        <v>11</v>
      </c>
      <c r="AM147" s="313">
        <v>2710907600000</v>
      </c>
      <c r="AN147" s="319">
        <v>41715254</v>
      </c>
      <c r="AO147" s="320">
        <v>55239</v>
      </c>
      <c r="AP147" s="8"/>
      <c r="AQ147" s="8"/>
      <c r="AR147" s="7"/>
      <c r="AS147" s="7"/>
      <c r="AT147" s="7"/>
      <c r="AU147" s="7"/>
    </row>
    <row r="148" spans="1:47" ht="15.75" customHeight="1" x14ac:dyDescent="0.25">
      <c r="A148" s="461" t="s">
        <v>57</v>
      </c>
      <c r="B148" s="311" t="s">
        <v>34</v>
      </c>
      <c r="C148" s="312">
        <v>12237.7</v>
      </c>
      <c r="D148" s="313">
        <v>0</v>
      </c>
      <c r="E148" s="313">
        <v>0</v>
      </c>
      <c r="F148" s="312">
        <f t="shared" si="3"/>
        <v>1441914088121</v>
      </c>
      <c r="G148" s="314">
        <v>1441914088121</v>
      </c>
      <c r="H148" s="313">
        <v>0</v>
      </c>
      <c r="I148" s="323">
        <v>226</v>
      </c>
      <c r="J148" s="307">
        <v>887982</v>
      </c>
      <c r="K148" s="324">
        <v>77</v>
      </c>
      <c r="L148" s="324">
        <v>11</v>
      </c>
      <c r="M148" s="324">
        <v>4</v>
      </c>
      <c r="N148" s="313">
        <v>0</v>
      </c>
      <c r="O148" s="315">
        <v>3</v>
      </c>
      <c r="P148" s="307">
        <v>2</v>
      </c>
      <c r="Q148" s="324">
        <v>255147</v>
      </c>
      <c r="R148" s="461" t="s">
        <v>57</v>
      </c>
      <c r="S148" s="311" t="s">
        <v>34</v>
      </c>
      <c r="T148" s="314">
        <v>37306480971</v>
      </c>
      <c r="U148" s="314">
        <f t="shared" si="5"/>
        <v>807795700</v>
      </c>
      <c r="V148" s="313">
        <v>0</v>
      </c>
      <c r="W148" s="314">
        <v>34612935700</v>
      </c>
      <c r="X148" s="313">
        <v>0</v>
      </c>
      <c r="Y148" s="313">
        <v>0</v>
      </c>
      <c r="Z148" s="314">
        <f t="shared" si="2"/>
        <v>1615591400</v>
      </c>
      <c r="AA148" s="322">
        <f t="shared" ref="AA148:AA159" si="6">AC148+AG148</f>
        <v>807795700</v>
      </c>
      <c r="AB148" s="313">
        <v>0</v>
      </c>
      <c r="AC148" s="322">
        <v>807795700</v>
      </c>
      <c r="AD148" s="313">
        <v>0</v>
      </c>
      <c r="AE148" s="313">
        <v>0</v>
      </c>
      <c r="AF148" s="322">
        <v>33805140000</v>
      </c>
      <c r="AG148" s="313">
        <v>0</v>
      </c>
      <c r="AH148" s="313">
        <v>0</v>
      </c>
      <c r="AI148" s="322">
        <v>33805140000</v>
      </c>
      <c r="AJ148" s="313">
        <v>0</v>
      </c>
      <c r="AK148" s="313">
        <v>0</v>
      </c>
      <c r="AL148" s="318">
        <v>11</v>
      </c>
      <c r="AM148" s="313">
        <v>2710907600000</v>
      </c>
      <c r="AN148" s="319">
        <v>41715254</v>
      </c>
      <c r="AO148" s="320">
        <v>55239</v>
      </c>
      <c r="AP148" s="7"/>
      <c r="AQ148" s="7"/>
      <c r="AR148" s="7"/>
      <c r="AS148" s="7"/>
      <c r="AT148" s="7"/>
      <c r="AU148" s="7"/>
    </row>
    <row r="149" spans="1:47" ht="15.75" customHeight="1" x14ac:dyDescent="0.25">
      <c r="A149" s="459"/>
      <c r="B149" s="311" t="s">
        <v>35</v>
      </c>
      <c r="C149" s="312">
        <v>12122.2</v>
      </c>
      <c r="D149" s="313">
        <v>0</v>
      </c>
      <c r="E149" s="313">
        <v>0</v>
      </c>
      <c r="F149" s="312">
        <f t="shared" si="3"/>
        <v>1525354039340</v>
      </c>
      <c r="G149" s="314">
        <v>1525354039340</v>
      </c>
      <c r="H149" s="313">
        <v>0</v>
      </c>
      <c r="I149" s="323">
        <v>226</v>
      </c>
      <c r="J149" s="307">
        <v>889197</v>
      </c>
      <c r="K149" s="324">
        <v>65</v>
      </c>
      <c r="L149" s="324">
        <v>11</v>
      </c>
      <c r="M149" s="324">
        <v>4</v>
      </c>
      <c r="N149" s="313">
        <v>0</v>
      </c>
      <c r="O149" s="315">
        <v>3</v>
      </c>
      <c r="P149" s="307">
        <v>2</v>
      </c>
      <c r="Q149" s="324">
        <v>257341</v>
      </c>
      <c r="R149" s="459"/>
      <c r="S149" s="311" t="s">
        <v>35</v>
      </c>
      <c r="T149" s="314">
        <v>35789024459</v>
      </c>
      <c r="U149" s="314">
        <f t="shared" si="5"/>
        <v>5359930220</v>
      </c>
      <c r="V149" s="313">
        <v>0</v>
      </c>
      <c r="W149" s="314">
        <v>34844183002</v>
      </c>
      <c r="X149" s="313">
        <v>0</v>
      </c>
      <c r="Y149" s="313">
        <v>0</v>
      </c>
      <c r="Z149" s="314">
        <f t="shared" si="2"/>
        <v>10719860440</v>
      </c>
      <c r="AA149" s="322">
        <f t="shared" si="6"/>
        <v>5359930220</v>
      </c>
      <c r="AB149" s="313">
        <v>0</v>
      </c>
      <c r="AC149" s="322">
        <v>5359930220</v>
      </c>
      <c r="AD149" s="313">
        <v>0</v>
      </c>
      <c r="AE149" s="313">
        <v>0</v>
      </c>
      <c r="AF149" s="322">
        <v>29484252782</v>
      </c>
      <c r="AG149" s="313">
        <v>0</v>
      </c>
      <c r="AH149" s="313">
        <v>0</v>
      </c>
      <c r="AI149" s="322">
        <v>29484252782</v>
      </c>
      <c r="AJ149" s="313">
        <v>0</v>
      </c>
      <c r="AK149" s="313">
        <v>0</v>
      </c>
      <c r="AL149" s="318">
        <v>11</v>
      </c>
      <c r="AM149" s="313">
        <v>2710907600000</v>
      </c>
      <c r="AN149" s="319">
        <v>41715254</v>
      </c>
      <c r="AO149" s="320">
        <v>55239</v>
      </c>
      <c r="AP149" s="7"/>
      <c r="AQ149" s="7"/>
      <c r="AR149" s="7"/>
      <c r="AS149" s="7"/>
      <c r="AT149" s="7"/>
      <c r="AU149" s="7"/>
    </row>
    <row r="150" spans="1:47" ht="15.75" customHeight="1" x14ac:dyDescent="0.25">
      <c r="A150" s="459"/>
      <c r="B150" s="311" t="s">
        <v>36</v>
      </c>
      <c r="C150" s="312">
        <v>12679.1</v>
      </c>
      <c r="D150" s="313">
        <v>0</v>
      </c>
      <c r="E150" s="313">
        <v>0</v>
      </c>
      <c r="F150" s="312">
        <f t="shared" si="3"/>
        <v>1429240404172</v>
      </c>
      <c r="G150" s="314">
        <v>1429240404172</v>
      </c>
      <c r="H150" s="313">
        <v>0</v>
      </c>
      <c r="I150" s="323">
        <v>219</v>
      </c>
      <c r="J150" s="307">
        <v>890762</v>
      </c>
      <c r="K150" s="324">
        <v>70</v>
      </c>
      <c r="L150" s="324">
        <v>12</v>
      </c>
      <c r="M150" s="324">
        <v>4</v>
      </c>
      <c r="N150" s="313">
        <v>0</v>
      </c>
      <c r="O150" s="315">
        <v>3</v>
      </c>
      <c r="P150" s="307">
        <v>2</v>
      </c>
      <c r="Q150" s="324">
        <v>260117</v>
      </c>
      <c r="R150" s="459"/>
      <c r="S150" s="311" t="s">
        <v>36</v>
      </c>
      <c r="T150" s="314">
        <v>65203085228.150002</v>
      </c>
      <c r="U150" s="314">
        <f t="shared" si="5"/>
        <v>7605504100</v>
      </c>
      <c r="V150" s="313">
        <v>0</v>
      </c>
      <c r="W150" s="314">
        <v>63824784100</v>
      </c>
      <c r="X150" s="313">
        <v>0</v>
      </c>
      <c r="Y150" s="313">
        <v>0</v>
      </c>
      <c r="Z150" s="314">
        <f t="shared" si="2"/>
        <v>15211008200</v>
      </c>
      <c r="AA150" s="322">
        <f t="shared" si="6"/>
        <v>7605504100</v>
      </c>
      <c r="AB150" s="313">
        <v>0</v>
      </c>
      <c r="AC150" s="322">
        <v>7605504100</v>
      </c>
      <c r="AD150" s="313">
        <v>0</v>
      </c>
      <c r="AE150" s="313">
        <v>0</v>
      </c>
      <c r="AF150" s="322">
        <v>56219280000</v>
      </c>
      <c r="AG150" s="313">
        <v>0</v>
      </c>
      <c r="AH150" s="313">
        <v>0</v>
      </c>
      <c r="AI150" s="322">
        <v>56219280000</v>
      </c>
      <c r="AJ150" s="313">
        <v>0</v>
      </c>
      <c r="AK150" s="313">
        <v>0</v>
      </c>
      <c r="AL150" s="318">
        <v>11</v>
      </c>
      <c r="AM150" s="313">
        <v>2710907600000</v>
      </c>
      <c r="AN150" s="319">
        <v>41715254</v>
      </c>
      <c r="AO150" s="320">
        <v>55239</v>
      </c>
      <c r="AP150" s="7"/>
      <c r="AQ150" s="7"/>
      <c r="AR150" s="7"/>
      <c r="AS150" s="7"/>
      <c r="AT150" s="7"/>
      <c r="AU150" s="7"/>
    </row>
    <row r="151" spans="1:47" ht="15.75" customHeight="1" x14ac:dyDescent="0.25">
      <c r="A151" s="459"/>
      <c r="B151" s="311" t="s">
        <v>37</v>
      </c>
      <c r="C151" s="312">
        <v>12999.6</v>
      </c>
      <c r="D151" s="313">
        <v>0</v>
      </c>
      <c r="E151" s="313">
        <v>0</v>
      </c>
      <c r="F151" s="312">
        <f t="shared" si="3"/>
        <v>1487745508698</v>
      </c>
      <c r="G151" s="314">
        <v>1487745508698</v>
      </c>
      <c r="H151" s="313">
        <v>0</v>
      </c>
      <c r="I151" s="323">
        <v>219</v>
      </c>
      <c r="J151" s="307">
        <v>891712</v>
      </c>
      <c r="K151" s="324">
        <v>74</v>
      </c>
      <c r="L151" s="324">
        <v>12</v>
      </c>
      <c r="M151" s="324">
        <v>5</v>
      </c>
      <c r="N151" s="313">
        <v>0</v>
      </c>
      <c r="O151" s="315">
        <v>3</v>
      </c>
      <c r="P151" s="307">
        <v>2</v>
      </c>
      <c r="Q151" s="324">
        <v>262487</v>
      </c>
      <c r="R151" s="459"/>
      <c r="S151" s="311" t="s">
        <v>37</v>
      </c>
      <c r="T151" s="314">
        <v>110574310118.69</v>
      </c>
      <c r="U151" s="314">
        <f t="shared" si="5"/>
        <v>3281484520</v>
      </c>
      <c r="V151" s="313">
        <v>0</v>
      </c>
      <c r="W151" s="314">
        <v>106620334520</v>
      </c>
      <c r="X151" s="313">
        <v>0</v>
      </c>
      <c r="Y151" s="313">
        <v>0</v>
      </c>
      <c r="Z151" s="314">
        <f t="shared" si="2"/>
        <v>6562969040</v>
      </c>
      <c r="AA151" s="322">
        <f t="shared" si="6"/>
        <v>3281484520</v>
      </c>
      <c r="AB151" s="313">
        <v>0</v>
      </c>
      <c r="AC151" s="322">
        <v>3281484520</v>
      </c>
      <c r="AD151" s="313">
        <v>0</v>
      </c>
      <c r="AE151" s="313">
        <v>0</v>
      </c>
      <c r="AF151" s="322">
        <v>103338850000</v>
      </c>
      <c r="AG151" s="313">
        <v>0</v>
      </c>
      <c r="AH151" s="313">
        <v>0</v>
      </c>
      <c r="AI151" s="322">
        <v>103338850000</v>
      </c>
      <c r="AJ151" s="313">
        <v>0</v>
      </c>
      <c r="AK151" s="313">
        <v>0</v>
      </c>
      <c r="AL151" s="318">
        <v>12</v>
      </c>
      <c r="AM151" s="313">
        <v>2983199200000</v>
      </c>
      <c r="AN151" s="319">
        <v>44438170</v>
      </c>
      <c r="AO151" s="320">
        <v>59678</v>
      </c>
      <c r="AP151" s="8"/>
      <c r="AQ151" s="8"/>
      <c r="AR151" s="7"/>
      <c r="AS151" s="7"/>
      <c r="AT151" s="7"/>
      <c r="AU151" s="7"/>
    </row>
    <row r="152" spans="1:47" ht="15.75" customHeight="1" x14ac:dyDescent="0.25">
      <c r="A152" s="459"/>
      <c r="B152" s="311" t="s">
        <v>38</v>
      </c>
      <c r="C152" s="312" t="s">
        <v>58</v>
      </c>
      <c r="D152" s="313">
        <v>0</v>
      </c>
      <c r="E152" s="313">
        <v>0</v>
      </c>
      <c r="F152" s="312">
        <f t="shared" si="3"/>
        <v>1497979332823</v>
      </c>
      <c r="G152" s="314">
        <v>1497979332823</v>
      </c>
      <c r="H152" s="313">
        <v>0</v>
      </c>
      <c r="I152" s="323">
        <v>220</v>
      </c>
      <c r="J152" s="307">
        <v>893042</v>
      </c>
      <c r="K152" s="324">
        <v>86</v>
      </c>
      <c r="L152" s="324">
        <v>12</v>
      </c>
      <c r="M152" s="324">
        <v>5</v>
      </c>
      <c r="N152" s="313">
        <v>0</v>
      </c>
      <c r="O152" s="315">
        <v>3</v>
      </c>
      <c r="P152" s="307">
        <v>2</v>
      </c>
      <c r="Q152" s="324">
        <v>264829</v>
      </c>
      <c r="R152" s="459"/>
      <c r="S152" s="311" t="s">
        <v>38</v>
      </c>
      <c r="T152" s="314">
        <v>110128677359.77</v>
      </c>
      <c r="U152" s="314">
        <f t="shared" si="5"/>
        <v>27036870970</v>
      </c>
      <c r="V152" s="313">
        <v>0</v>
      </c>
      <c r="W152" s="314">
        <v>108348192392</v>
      </c>
      <c r="X152" s="313">
        <v>0</v>
      </c>
      <c r="Y152" s="313">
        <v>0</v>
      </c>
      <c r="Z152" s="314">
        <f t="shared" si="2"/>
        <v>54073741940</v>
      </c>
      <c r="AA152" s="322">
        <f t="shared" si="6"/>
        <v>27036870970</v>
      </c>
      <c r="AB152" s="313">
        <v>0</v>
      </c>
      <c r="AC152" s="322">
        <v>27036870970</v>
      </c>
      <c r="AD152" s="313">
        <v>0</v>
      </c>
      <c r="AE152" s="313">
        <v>0</v>
      </c>
      <c r="AF152" s="322">
        <v>81311321422</v>
      </c>
      <c r="AG152" s="313">
        <v>0</v>
      </c>
      <c r="AH152" s="313">
        <v>0</v>
      </c>
      <c r="AI152" s="322">
        <v>81311321422</v>
      </c>
      <c r="AJ152" s="313">
        <v>0</v>
      </c>
      <c r="AK152" s="313">
        <v>0</v>
      </c>
      <c r="AL152" s="318">
        <v>12</v>
      </c>
      <c r="AM152" s="313">
        <v>2983199200000</v>
      </c>
      <c r="AN152" s="319">
        <v>44438170</v>
      </c>
      <c r="AO152" s="320">
        <v>59678</v>
      </c>
      <c r="AP152" s="7"/>
      <c r="AQ152" s="7"/>
      <c r="AR152" s="7"/>
      <c r="AS152" s="7"/>
      <c r="AT152" s="7"/>
      <c r="AU152" s="7"/>
    </row>
    <row r="153" spans="1:47" ht="15.75" customHeight="1" x14ac:dyDescent="0.25">
      <c r="A153" s="459"/>
      <c r="B153" s="311" t="s">
        <v>39</v>
      </c>
      <c r="C153" s="312">
        <v>12583.9</v>
      </c>
      <c r="D153" s="313">
        <v>0</v>
      </c>
      <c r="E153" s="313">
        <v>0</v>
      </c>
      <c r="F153" s="312">
        <f t="shared" si="3"/>
        <v>1497666603273</v>
      </c>
      <c r="G153" s="314">
        <v>1497666603273</v>
      </c>
      <c r="H153" s="313">
        <v>0</v>
      </c>
      <c r="I153" s="323">
        <v>220</v>
      </c>
      <c r="J153" s="307">
        <v>893646</v>
      </c>
      <c r="K153" s="324">
        <v>78</v>
      </c>
      <c r="L153" s="324">
        <v>12</v>
      </c>
      <c r="M153" s="324">
        <v>5</v>
      </c>
      <c r="N153" s="313">
        <v>0</v>
      </c>
      <c r="O153" s="315">
        <v>3</v>
      </c>
      <c r="P153" s="307">
        <v>2</v>
      </c>
      <c r="Q153" s="324">
        <v>266687</v>
      </c>
      <c r="R153" s="459"/>
      <c r="S153" s="311" t="s">
        <v>39</v>
      </c>
      <c r="T153" s="314">
        <v>153253427553.16</v>
      </c>
      <c r="U153" s="314">
        <f t="shared" si="5"/>
        <v>16031711860</v>
      </c>
      <c r="V153" s="314">
        <v>6000000000</v>
      </c>
      <c r="W153" s="314">
        <v>145769701860</v>
      </c>
      <c r="X153" s="313">
        <v>0</v>
      </c>
      <c r="Y153" s="313">
        <v>0</v>
      </c>
      <c r="Z153" s="314">
        <f t="shared" si="2"/>
        <v>32063423720</v>
      </c>
      <c r="AA153" s="322">
        <f t="shared" si="6"/>
        <v>16031711860</v>
      </c>
      <c r="AB153" s="313">
        <v>0</v>
      </c>
      <c r="AC153" s="322">
        <v>16031711860</v>
      </c>
      <c r="AD153" s="313">
        <v>0</v>
      </c>
      <c r="AE153" s="313">
        <v>0</v>
      </c>
      <c r="AF153" s="322">
        <v>129737990000</v>
      </c>
      <c r="AG153" s="313">
        <v>0</v>
      </c>
      <c r="AH153" s="322">
        <v>6000000000</v>
      </c>
      <c r="AI153" s="322">
        <v>129737990000</v>
      </c>
      <c r="AJ153" s="313">
        <v>0</v>
      </c>
      <c r="AK153" s="313">
        <v>0</v>
      </c>
      <c r="AL153" s="318">
        <v>12</v>
      </c>
      <c r="AM153" s="313">
        <v>2983199200000</v>
      </c>
      <c r="AN153" s="319">
        <v>44438170</v>
      </c>
      <c r="AO153" s="320">
        <v>59678</v>
      </c>
      <c r="AP153" s="7"/>
      <c r="AQ153" s="7"/>
      <c r="AR153" s="7"/>
      <c r="AS153" s="7"/>
      <c r="AT153" s="7"/>
      <c r="AU153" s="7"/>
    </row>
    <row r="154" spans="1:47" ht="15.75" customHeight="1" x14ac:dyDescent="0.25">
      <c r="A154" s="459"/>
      <c r="B154" s="311" t="s">
        <v>40</v>
      </c>
      <c r="C154" s="312" t="s">
        <v>59</v>
      </c>
      <c r="D154" s="313">
        <v>0</v>
      </c>
      <c r="E154" s="313">
        <v>0</v>
      </c>
      <c r="F154" s="312">
        <f t="shared" si="3"/>
        <v>1594005410159</v>
      </c>
      <c r="G154" s="314">
        <v>1594005410159</v>
      </c>
      <c r="H154" s="313">
        <v>0</v>
      </c>
      <c r="I154" s="323">
        <v>220</v>
      </c>
      <c r="J154" s="307">
        <v>894558</v>
      </c>
      <c r="K154" s="324">
        <v>66</v>
      </c>
      <c r="L154" s="324">
        <v>12</v>
      </c>
      <c r="M154" s="324">
        <v>7</v>
      </c>
      <c r="N154" s="313">
        <v>0</v>
      </c>
      <c r="O154" s="315">
        <v>3</v>
      </c>
      <c r="P154" s="307">
        <v>2</v>
      </c>
      <c r="Q154" s="324">
        <v>268497</v>
      </c>
      <c r="R154" s="459"/>
      <c r="S154" s="311" t="s">
        <v>40</v>
      </c>
      <c r="T154" s="314">
        <v>63416980218.489998</v>
      </c>
      <c r="U154" s="314">
        <f t="shared" si="5"/>
        <v>11281944010</v>
      </c>
      <c r="V154" s="314">
        <v>775972010</v>
      </c>
      <c r="W154" s="314">
        <v>61680308485</v>
      </c>
      <c r="X154" s="313">
        <v>0</v>
      </c>
      <c r="Y154" s="313">
        <v>0</v>
      </c>
      <c r="Z154" s="314">
        <f t="shared" si="2"/>
        <v>23339860030</v>
      </c>
      <c r="AA154" s="322">
        <f t="shared" si="6"/>
        <v>11281944010</v>
      </c>
      <c r="AB154" s="322">
        <v>775972010</v>
      </c>
      <c r="AC154" s="322">
        <v>11281944010</v>
      </c>
      <c r="AD154" s="313">
        <v>0</v>
      </c>
      <c r="AE154" s="313">
        <v>0</v>
      </c>
      <c r="AF154" s="322">
        <v>50398364475</v>
      </c>
      <c r="AG154" s="313">
        <v>0</v>
      </c>
      <c r="AH154" s="313">
        <v>0</v>
      </c>
      <c r="AI154" s="322">
        <v>50398364475</v>
      </c>
      <c r="AJ154" s="313">
        <v>0</v>
      </c>
      <c r="AK154" s="313">
        <v>0</v>
      </c>
      <c r="AL154" s="318">
        <v>12</v>
      </c>
      <c r="AM154" s="313">
        <v>2983199200000</v>
      </c>
      <c r="AN154" s="319">
        <v>44438170</v>
      </c>
      <c r="AO154" s="320">
        <v>59678</v>
      </c>
      <c r="AP154" s="7"/>
      <c r="AQ154" s="7"/>
      <c r="AR154" s="7"/>
      <c r="AS154" s="7"/>
      <c r="AT154" s="7"/>
      <c r="AU154" s="7"/>
    </row>
    <row r="155" spans="1:47" ht="15.75" customHeight="1" x14ac:dyDescent="0.25">
      <c r="A155" s="459"/>
      <c r="B155" s="311" t="s">
        <v>41</v>
      </c>
      <c r="C155" s="312">
        <v>14790.8</v>
      </c>
      <c r="D155" s="313">
        <v>0</v>
      </c>
      <c r="E155" s="313">
        <v>0</v>
      </c>
      <c r="F155" s="312">
        <f t="shared" si="3"/>
        <v>1805979686244</v>
      </c>
      <c r="G155" s="314">
        <v>1805979686244</v>
      </c>
      <c r="H155" s="313">
        <v>0</v>
      </c>
      <c r="I155" s="323">
        <v>219</v>
      </c>
      <c r="J155" s="307">
        <v>895484</v>
      </c>
      <c r="K155" s="324">
        <v>69</v>
      </c>
      <c r="L155" s="324">
        <v>12</v>
      </c>
      <c r="M155" s="324">
        <v>7</v>
      </c>
      <c r="N155" s="313">
        <v>0</v>
      </c>
      <c r="O155" s="315">
        <v>3</v>
      </c>
      <c r="P155" s="307">
        <v>2</v>
      </c>
      <c r="Q155" s="324">
        <v>271462</v>
      </c>
      <c r="R155" s="459"/>
      <c r="S155" s="311" t="s">
        <v>41</v>
      </c>
      <c r="T155" s="314">
        <v>66165174545.349998</v>
      </c>
      <c r="U155" s="314">
        <f t="shared" si="5"/>
        <v>9503776800</v>
      </c>
      <c r="V155" s="314">
        <v>1276932340</v>
      </c>
      <c r="W155" s="314">
        <v>61737310391</v>
      </c>
      <c r="X155" s="313">
        <v>0</v>
      </c>
      <c r="Y155" s="313">
        <v>0</v>
      </c>
      <c r="Z155" s="314">
        <f t="shared" si="2"/>
        <v>20284485940</v>
      </c>
      <c r="AA155" s="322">
        <f t="shared" si="6"/>
        <v>9503776800</v>
      </c>
      <c r="AB155" s="322">
        <v>1276932340</v>
      </c>
      <c r="AC155" s="322">
        <v>9503776800</v>
      </c>
      <c r="AD155" s="313">
        <v>0</v>
      </c>
      <c r="AE155" s="313">
        <v>0</v>
      </c>
      <c r="AF155" s="322">
        <v>52233533591</v>
      </c>
      <c r="AG155" s="313">
        <v>0</v>
      </c>
      <c r="AH155" s="313">
        <v>0</v>
      </c>
      <c r="AI155" s="322">
        <v>52233533591</v>
      </c>
      <c r="AJ155" s="313">
        <v>0</v>
      </c>
      <c r="AK155" s="313">
        <v>0</v>
      </c>
      <c r="AL155" s="318">
        <v>12</v>
      </c>
      <c r="AM155" s="313">
        <v>2983199200000</v>
      </c>
      <c r="AN155" s="319">
        <v>44438170</v>
      </c>
      <c r="AO155" s="320">
        <v>59678</v>
      </c>
      <c r="AP155" s="7"/>
      <c r="AQ155" s="7"/>
      <c r="AR155" s="7"/>
      <c r="AS155" s="7"/>
      <c r="AT155" s="7"/>
      <c r="AU155" s="7"/>
    </row>
    <row r="156" spans="1:47" ht="15.75" customHeight="1" x14ac:dyDescent="0.25">
      <c r="A156" s="459"/>
      <c r="B156" s="311" t="s">
        <v>42</v>
      </c>
      <c r="C156" s="312">
        <v>17244.8</v>
      </c>
      <c r="D156" s="313">
        <v>0</v>
      </c>
      <c r="E156" s="313">
        <v>0</v>
      </c>
      <c r="F156" s="312">
        <f t="shared" si="3"/>
        <v>2083102140797</v>
      </c>
      <c r="G156" s="314">
        <v>2083102140797</v>
      </c>
      <c r="H156" s="313">
        <v>0</v>
      </c>
      <c r="I156" s="323">
        <v>219</v>
      </c>
      <c r="J156" s="307">
        <v>897261</v>
      </c>
      <c r="K156" s="324">
        <v>88</v>
      </c>
      <c r="L156" s="324">
        <v>12</v>
      </c>
      <c r="M156" s="324">
        <v>8</v>
      </c>
      <c r="N156" s="313">
        <v>0</v>
      </c>
      <c r="O156" s="315">
        <v>3</v>
      </c>
      <c r="P156" s="307">
        <v>2</v>
      </c>
      <c r="Q156" s="324">
        <v>275168</v>
      </c>
      <c r="R156" s="459"/>
      <c r="S156" s="311" t="s">
        <v>42</v>
      </c>
      <c r="T156" s="314">
        <v>78898524745.190002</v>
      </c>
      <c r="U156" s="314">
        <f t="shared" si="5"/>
        <v>8792740790</v>
      </c>
      <c r="V156" s="314">
        <v>1184185490</v>
      </c>
      <c r="W156" s="314">
        <v>75669454332</v>
      </c>
      <c r="X156" s="313">
        <v>0</v>
      </c>
      <c r="Y156" s="313">
        <v>0</v>
      </c>
      <c r="Z156" s="314">
        <f t="shared" si="2"/>
        <v>18769667070</v>
      </c>
      <c r="AA156" s="322">
        <f t="shared" si="6"/>
        <v>8792740790</v>
      </c>
      <c r="AB156" s="322">
        <v>1184185490</v>
      </c>
      <c r="AC156" s="322">
        <v>8792740790</v>
      </c>
      <c r="AD156" s="313">
        <v>0</v>
      </c>
      <c r="AE156" s="313">
        <v>0</v>
      </c>
      <c r="AF156" s="322">
        <v>66876713542</v>
      </c>
      <c r="AG156" s="313">
        <v>0</v>
      </c>
      <c r="AH156" s="313">
        <v>0</v>
      </c>
      <c r="AI156" s="322">
        <v>66876713542</v>
      </c>
      <c r="AJ156" s="313">
        <v>0</v>
      </c>
      <c r="AK156" s="313">
        <v>0</v>
      </c>
      <c r="AL156" s="318">
        <v>13</v>
      </c>
      <c r="AM156" s="313">
        <v>3173485600000</v>
      </c>
      <c r="AN156" s="319">
        <v>46341034</v>
      </c>
      <c r="AO156" s="320">
        <v>62717</v>
      </c>
      <c r="AP156" s="8"/>
      <c r="AQ156" s="8"/>
      <c r="AR156" s="7"/>
      <c r="AS156" s="7"/>
      <c r="AT156" s="7"/>
      <c r="AU156" s="7"/>
    </row>
    <row r="157" spans="1:47" ht="15.75" customHeight="1" x14ac:dyDescent="0.25">
      <c r="A157" s="459"/>
      <c r="B157" s="311" t="s">
        <v>43</v>
      </c>
      <c r="C157" s="312">
        <v>20164.599999999999</v>
      </c>
      <c r="D157" s="313">
        <v>0</v>
      </c>
      <c r="E157" s="313">
        <v>0</v>
      </c>
      <c r="F157" s="312">
        <f t="shared" si="3"/>
        <v>2181283620999</v>
      </c>
      <c r="G157" s="314">
        <v>2181283620999</v>
      </c>
      <c r="H157" s="313">
        <v>0</v>
      </c>
      <c r="I157" s="323">
        <v>219</v>
      </c>
      <c r="J157" s="307">
        <v>901166</v>
      </c>
      <c r="K157" s="324">
        <v>91</v>
      </c>
      <c r="L157" s="324">
        <v>13</v>
      </c>
      <c r="M157" s="324">
        <v>8</v>
      </c>
      <c r="N157" s="313">
        <v>0</v>
      </c>
      <c r="O157" s="315">
        <v>3</v>
      </c>
      <c r="P157" s="307">
        <v>2</v>
      </c>
      <c r="Q157" s="324">
        <v>279362</v>
      </c>
      <c r="R157" s="459"/>
      <c r="S157" s="311" t="s">
        <v>43</v>
      </c>
      <c r="T157" s="314">
        <v>54497602706.309998</v>
      </c>
      <c r="U157" s="314">
        <f t="shared" si="5"/>
        <v>24539448950</v>
      </c>
      <c r="V157" s="314">
        <v>470898950</v>
      </c>
      <c r="W157" s="314">
        <v>51338877971</v>
      </c>
      <c r="X157" s="313">
        <v>0</v>
      </c>
      <c r="Y157" s="313">
        <v>0</v>
      </c>
      <c r="Z157" s="314">
        <f t="shared" si="2"/>
        <v>49549796850</v>
      </c>
      <c r="AA157" s="322">
        <f t="shared" si="6"/>
        <v>24539448950</v>
      </c>
      <c r="AB157" s="322">
        <v>470898950</v>
      </c>
      <c r="AC157" s="322">
        <v>24539448950</v>
      </c>
      <c r="AD157" s="313">
        <v>0</v>
      </c>
      <c r="AE157" s="313">
        <v>0</v>
      </c>
      <c r="AF157" s="322">
        <v>26799429021</v>
      </c>
      <c r="AG157" s="313">
        <v>0</v>
      </c>
      <c r="AH157" s="313">
        <v>0</v>
      </c>
      <c r="AI157" s="322">
        <v>26799429021</v>
      </c>
      <c r="AJ157" s="313">
        <v>0</v>
      </c>
      <c r="AK157" s="313">
        <v>0</v>
      </c>
      <c r="AL157" s="318">
        <v>13</v>
      </c>
      <c r="AM157" s="313">
        <v>3173485600000</v>
      </c>
      <c r="AN157" s="319">
        <v>46341034</v>
      </c>
      <c r="AO157" s="320">
        <v>62717</v>
      </c>
      <c r="AP157" s="7"/>
      <c r="AQ157" s="7"/>
      <c r="AR157" s="7"/>
      <c r="AS157" s="7"/>
      <c r="AT157" s="7"/>
      <c r="AU157" s="7"/>
    </row>
    <row r="158" spans="1:47" ht="15.75" customHeight="1" x14ac:dyDescent="0.25">
      <c r="A158" s="459"/>
      <c r="B158" s="311" t="s">
        <v>44</v>
      </c>
      <c r="C158" s="312">
        <v>22038.7</v>
      </c>
      <c r="D158" s="313">
        <v>0</v>
      </c>
      <c r="E158" s="313">
        <v>0</v>
      </c>
      <c r="F158" s="312">
        <v>2386001283707</v>
      </c>
      <c r="G158" s="314">
        <v>2381559057577</v>
      </c>
      <c r="H158" s="314">
        <v>4442226130</v>
      </c>
      <c r="I158" s="323">
        <v>218</v>
      </c>
      <c r="J158" s="307">
        <v>904225</v>
      </c>
      <c r="K158" s="324">
        <v>108</v>
      </c>
      <c r="L158" s="324">
        <v>13</v>
      </c>
      <c r="M158" s="324">
        <v>8</v>
      </c>
      <c r="N158" s="313">
        <v>0</v>
      </c>
      <c r="O158" s="315">
        <v>3</v>
      </c>
      <c r="P158" s="307">
        <v>2</v>
      </c>
      <c r="Q158" s="324">
        <v>285518</v>
      </c>
      <c r="R158" s="459"/>
      <c r="S158" s="311" t="s">
        <v>44</v>
      </c>
      <c r="T158" s="314">
        <v>19745180738.739998</v>
      </c>
      <c r="U158" s="314">
        <f t="shared" si="5"/>
        <v>18114542240</v>
      </c>
      <c r="V158" s="314">
        <v>195900000</v>
      </c>
      <c r="W158" s="314">
        <v>14929255280</v>
      </c>
      <c r="X158" s="313">
        <v>0</v>
      </c>
      <c r="Y158" s="313">
        <v>0</v>
      </c>
      <c r="Z158" s="314">
        <f t="shared" si="2"/>
        <v>31647054040</v>
      </c>
      <c r="AA158" s="322">
        <f t="shared" si="6"/>
        <v>16521898760</v>
      </c>
      <c r="AB158" s="322">
        <v>195900000</v>
      </c>
      <c r="AC158" s="322">
        <v>14929255280</v>
      </c>
      <c r="AD158" s="313">
        <v>0</v>
      </c>
      <c r="AE158" s="313">
        <v>0</v>
      </c>
      <c r="AF158" s="322">
        <v>1592643480</v>
      </c>
      <c r="AG158" s="322">
        <v>1592643480</v>
      </c>
      <c r="AH158" s="313">
        <v>0</v>
      </c>
      <c r="AI158" s="313">
        <v>0</v>
      </c>
      <c r="AJ158" s="313">
        <v>0</v>
      </c>
      <c r="AK158" s="313">
        <v>0</v>
      </c>
      <c r="AL158" s="318">
        <v>13</v>
      </c>
      <c r="AM158" s="313">
        <v>3173485600000</v>
      </c>
      <c r="AN158" s="319">
        <v>46341034</v>
      </c>
      <c r="AO158" s="320">
        <v>62717</v>
      </c>
      <c r="AP158" s="7"/>
      <c r="AQ158" s="7"/>
      <c r="AR158" s="7"/>
      <c r="AS158" s="7"/>
      <c r="AT158" s="7"/>
      <c r="AU158" s="7"/>
    </row>
    <row r="159" spans="1:47" ht="15.75" customHeight="1" x14ac:dyDescent="0.25">
      <c r="A159" s="460"/>
      <c r="B159" s="311" t="s">
        <v>45</v>
      </c>
      <c r="C159" s="312">
        <v>22108.6</v>
      </c>
      <c r="D159" s="313">
        <v>0</v>
      </c>
      <c r="E159" s="313">
        <v>0</v>
      </c>
      <c r="F159" s="312">
        <v>2440227989512</v>
      </c>
      <c r="G159" s="314">
        <v>2436324451612</v>
      </c>
      <c r="H159" s="314">
        <v>3903537900</v>
      </c>
      <c r="I159" s="323">
        <v>218</v>
      </c>
      <c r="J159" s="307">
        <v>906116</v>
      </c>
      <c r="K159" s="324">
        <v>95</v>
      </c>
      <c r="L159" s="324">
        <v>15</v>
      </c>
      <c r="M159" s="324">
        <v>9</v>
      </c>
      <c r="N159" s="313">
        <v>0</v>
      </c>
      <c r="O159" s="315">
        <v>3</v>
      </c>
      <c r="P159" s="307">
        <v>2</v>
      </c>
      <c r="Q159" s="324">
        <v>291567</v>
      </c>
      <c r="R159" s="460"/>
      <c r="S159" s="311" t="s">
        <v>45</v>
      </c>
      <c r="T159" s="314">
        <v>65851464821.170006</v>
      </c>
      <c r="U159" s="314">
        <f t="shared" si="5"/>
        <v>15848039420</v>
      </c>
      <c r="V159" s="314">
        <v>252595000</v>
      </c>
      <c r="W159" s="314">
        <v>13170443420</v>
      </c>
      <c r="X159" s="313">
        <v>0</v>
      </c>
      <c r="Y159" s="313">
        <v>0</v>
      </c>
      <c r="Z159" s="314">
        <f t="shared" si="2"/>
        <v>27932279840</v>
      </c>
      <c r="AA159" s="322">
        <f t="shared" si="6"/>
        <v>14509241420</v>
      </c>
      <c r="AB159" s="322">
        <v>252595000</v>
      </c>
      <c r="AC159" s="322">
        <v>13170443420</v>
      </c>
      <c r="AD159" s="313">
        <v>0</v>
      </c>
      <c r="AE159" s="313">
        <v>0</v>
      </c>
      <c r="AF159" s="322">
        <v>1338798000</v>
      </c>
      <c r="AG159" s="322">
        <v>1338798000</v>
      </c>
      <c r="AH159" s="313">
        <v>0</v>
      </c>
      <c r="AI159" s="313">
        <v>0</v>
      </c>
      <c r="AJ159" s="313">
        <v>0</v>
      </c>
      <c r="AK159" s="313">
        <v>0</v>
      </c>
      <c r="AL159" s="318">
        <v>14</v>
      </c>
      <c r="AM159" s="313">
        <v>3318827000000</v>
      </c>
      <c r="AN159" s="319">
        <v>47794448</v>
      </c>
      <c r="AO159" s="320">
        <v>65057</v>
      </c>
      <c r="AP159" s="8"/>
      <c r="AQ159" s="8"/>
      <c r="AR159" s="7"/>
      <c r="AS159" s="7"/>
      <c r="AT159" s="7"/>
      <c r="AU159" s="7"/>
    </row>
    <row r="160" spans="1:47" ht="15.75" customHeight="1" x14ac:dyDescent="0.25">
      <c r="A160" s="461" t="s">
        <v>60</v>
      </c>
      <c r="B160" s="311" t="s">
        <v>34</v>
      </c>
      <c r="C160" s="312">
        <v>21147.16</v>
      </c>
      <c r="D160" s="313">
        <v>0</v>
      </c>
      <c r="E160" s="313">
        <v>0</v>
      </c>
      <c r="F160" s="312">
        <v>2515939394249</v>
      </c>
      <c r="G160" s="312">
        <v>2512426210139</v>
      </c>
      <c r="H160" s="312">
        <v>3513184110</v>
      </c>
      <c r="I160" s="323">
        <v>219</v>
      </c>
      <c r="J160" s="307">
        <v>910123</v>
      </c>
      <c r="K160" s="324">
        <v>54</v>
      </c>
      <c r="L160" s="324">
        <v>15</v>
      </c>
      <c r="M160" s="324">
        <v>9</v>
      </c>
      <c r="N160" s="313">
        <v>0</v>
      </c>
      <c r="O160" s="315">
        <v>3</v>
      </c>
      <c r="P160" s="307">
        <v>2</v>
      </c>
      <c r="Q160" s="324">
        <v>296380</v>
      </c>
      <c r="R160" s="461" t="s">
        <v>60</v>
      </c>
      <c r="S160" s="311" t="s">
        <v>34</v>
      </c>
      <c r="T160" s="314">
        <v>22801325192</v>
      </c>
      <c r="U160" s="314">
        <f t="shared" si="5"/>
        <v>20124921830</v>
      </c>
      <c r="V160" s="314">
        <v>7200000</v>
      </c>
      <c r="W160" s="314">
        <v>20124921830</v>
      </c>
      <c r="X160" s="313">
        <v>0</v>
      </c>
      <c r="Y160" s="313">
        <v>0</v>
      </c>
      <c r="Z160" s="314">
        <f t="shared" si="2"/>
        <v>40257043660</v>
      </c>
      <c r="AA160" s="322">
        <v>20124921830</v>
      </c>
      <c r="AB160" s="322">
        <v>7200000</v>
      </c>
      <c r="AC160" s="322">
        <v>20124921830</v>
      </c>
      <c r="AD160" s="313">
        <v>0</v>
      </c>
      <c r="AE160" s="313">
        <v>0</v>
      </c>
      <c r="AF160" s="313">
        <v>0</v>
      </c>
      <c r="AG160" s="313">
        <v>0</v>
      </c>
      <c r="AH160" s="313">
        <v>0</v>
      </c>
      <c r="AI160" s="313">
        <v>0</v>
      </c>
      <c r="AJ160" s="313">
        <v>0</v>
      </c>
      <c r="AK160" s="313">
        <v>0</v>
      </c>
      <c r="AL160" s="318">
        <v>14</v>
      </c>
      <c r="AM160" s="313">
        <v>3318827000000</v>
      </c>
      <c r="AN160" s="319">
        <v>47794448</v>
      </c>
      <c r="AO160" s="320">
        <v>65057</v>
      </c>
      <c r="AP160" s="7"/>
      <c r="AQ160" s="7"/>
      <c r="AR160" s="7"/>
      <c r="AS160" s="7"/>
      <c r="AT160" s="7"/>
      <c r="AU160" s="7"/>
    </row>
    <row r="161" spans="1:47" ht="15.75" customHeight="1" x14ac:dyDescent="0.25">
      <c r="A161" s="459"/>
      <c r="B161" s="311" t="s">
        <v>35</v>
      </c>
      <c r="C161" s="312">
        <v>21115.99</v>
      </c>
      <c r="D161" s="312">
        <v>10061.25</v>
      </c>
      <c r="E161" s="312">
        <v>10031.58</v>
      </c>
      <c r="F161" s="312">
        <v>2478692429780</v>
      </c>
      <c r="G161" s="312">
        <v>2475257316428</v>
      </c>
      <c r="H161" s="312">
        <v>3435113352</v>
      </c>
      <c r="I161" s="323">
        <v>219</v>
      </c>
      <c r="J161" s="307">
        <v>920159</v>
      </c>
      <c r="K161" s="324">
        <v>53</v>
      </c>
      <c r="L161" s="324">
        <v>15</v>
      </c>
      <c r="M161" s="324">
        <v>10</v>
      </c>
      <c r="N161" s="313">
        <v>0</v>
      </c>
      <c r="O161" s="315">
        <v>3</v>
      </c>
      <c r="P161" s="307">
        <v>2</v>
      </c>
      <c r="Q161" s="324">
        <v>299998</v>
      </c>
      <c r="R161" s="459"/>
      <c r="S161" s="311" t="s">
        <v>35</v>
      </c>
      <c r="T161" s="314">
        <v>2740700666</v>
      </c>
      <c r="U161" s="314">
        <f t="shared" si="5"/>
        <v>994887050</v>
      </c>
      <c r="V161" s="314">
        <v>19300000</v>
      </c>
      <c r="W161" s="314">
        <v>994887050</v>
      </c>
      <c r="X161" s="313">
        <v>0</v>
      </c>
      <c r="Y161" s="313">
        <v>0</v>
      </c>
      <c r="Z161" s="314">
        <f t="shared" si="2"/>
        <v>2009074100</v>
      </c>
      <c r="AA161" s="322">
        <v>994887050</v>
      </c>
      <c r="AB161" s="322">
        <v>19300000</v>
      </c>
      <c r="AC161" s="322">
        <v>994887050</v>
      </c>
      <c r="AD161" s="313">
        <v>0</v>
      </c>
      <c r="AE161" s="313">
        <v>0</v>
      </c>
      <c r="AF161" s="313">
        <v>0</v>
      </c>
      <c r="AG161" s="313">
        <v>0</v>
      </c>
      <c r="AH161" s="313">
        <v>0</v>
      </c>
      <c r="AI161" s="313">
        <v>0</v>
      </c>
      <c r="AJ161" s="313">
        <v>0</v>
      </c>
      <c r="AK161" s="313">
        <v>0</v>
      </c>
      <c r="AL161" s="318">
        <v>14</v>
      </c>
      <c r="AM161" s="313">
        <v>3318827000000</v>
      </c>
      <c r="AN161" s="319">
        <v>47794448</v>
      </c>
      <c r="AO161" s="320">
        <v>65057</v>
      </c>
      <c r="AP161" s="7"/>
      <c r="AQ161" s="7"/>
      <c r="AR161" s="7"/>
      <c r="AS161" s="7"/>
      <c r="AT161" s="7"/>
      <c r="AU161" s="7"/>
    </row>
    <row r="162" spans="1:47" ht="15.75" customHeight="1" x14ac:dyDescent="0.25">
      <c r="A162" s="459"/>
      <c r="B162" s="311" t="s">
        <v>36</v>
      </c>
      <c r="C162" s="312">
        <v>20910.03</v>
      </c>
      <c r="D162" s="312">
        <v>10452.17</v>
      </c>
      <c r="E162" s="312">
        <v>10115.290000000001</v>
      </c>
      <c r="F162" s="312">
        <v>2590730427494</v>
      </c>
      <c r="G162" s="312">
        <v>2587373384900</v>
      </c>
      <c r="H162" s="312">
        <v>3357042594</v>
      </c>
      <c r="I162" s="323">
        <v>219</v>
      </c>
      <c r="J162" s="307">
        <v>925885</v>
      </c>
      <c r="K162" s="324">
        <v>53</v>
      </c>
      <c r="L162" s="324">
        <v>15</v>
      </c>
      <c r="M162" s="324">
        <v>10</v>
      </c>
      <c r="N162" s="313">
        <v>0</v>
      </c>
      <c r="O162" s="315">
        <v>3</v>
      </c>
      <c r="P162" s="307">
        <v>2</v>
      </c>
      <c r="Q162" s="324">
        <v>313176</v>
      </c>
      <c r="R162" s="459"/>
      <c r="S162" s="311" t="s">
        <v>36</v>
      </c>
      <c r="T162" s="314">
        <v>16515453978</v>
      </c>
      <c r="U162" s="314">
        <f t="shared" si="5"/>
        <v>13223117470</v>
      </c>
      <c r="V162" s="313">
        <v>0</v>
      </c>
      <c r="W162" s="314">
        <v>3223117470</v>
      </c>
      <c r="X162" s="313">
        <v>0</v>
      </c>
      <c r="Y162" s="313">
        <v>0</v>
      </c>
      <c r="Z162" s="314">
        <f t="shared" si="2"/>
        <v>11446234940</v>
      </c>
      <c r="AA162" s="322">
        <v>8223117470</v>
      </c>
      <c r="AB162" s="313">
        <v>0</v>
      </c>
      <c r="AC162" s="322">
        <v>3223117470</v>
      </c>
      <c r="AD162" s="313">
        <v>0</v>
      </c>
      <c r="AE162" s="313">
        <v>0</v>
      </c>
      <c r="AF162" s="322">
        <v>5000000000</v>
      </c>
      <c r="AG162" s="322">
        <v>5000000000</v>
      </c>
      <c r="AH162" s="313">
        <v>0</v>
      </c>
      <c r="AI162" s="313">
        <v>0</v>
      </c>
      <c r="AJ162" s="313">
        <v>0</v>
      </c>
      <c r="AK162" s="313">
        <v>0</v>
      </c>
      <c r="AL162" s="318">
        <v>14</v>
      </c>
      <c r="AM162" s="313">
        <v>3318827000000</v>
      </c>
      <c r="AN162" s="319">
        <v>47794448</v>
      </c>
      <c r="AO162" s="320">
        <v>65057</v>
      </c>
      <c r="AP162" s="7"/>
      <c r="AQ162" s="7"/>
      <c r="AR162" s="7"/>
      <c r="AS162" s="7"/>
      <c r="AT162" s="7"/>
      <c r="AU162" s="7"/>
    </row>
    <row r="163" spans="1:47" ht="15.75" customHeight="1" x14ac:dyDescent="0.25">
      <c r="A163" s="459"/>
      <c r="B163" s="311" t="s">
        <v>37</v>
      </c>
      <c r="C163" s="312">
        <v>19949.16</v>
      </c>
      <c r="D163" s="312">
        <v>9749.66</v>
      </c>
      <c r="E163" s="312">
        <v>9956.89</v>
      </c>
      <c r="F163" s="312">
        <v>2474986541556</v>
      </c>
      <c r="G163" s="312">
        <v>2471395286688</v>
      </c>
      <c r="H163" s="312">
        <v>3591254868</v>
      </c>
      <c r="I163" s="323">
        <v>219</v>
      </c>
      <c r="J163" s="307">
        <v>927585</v>
      </c>
      <c r="K163" s="324">
        <v>53</v>
      </c>
      <c r="L163" s="324">
        <v>15</v>
      </c>
      <c r="M163" s="324">
        <v>10</v>
      </c>
      <c r="N163" s="313">
        <v>0</v>
      </c>
      <c r="O163" s="315">
        <v>3</v>
      </c>
      <c r="P163" s="307">
        <v>2</v>
      </c>
      <c r="Q163" s="324">
        <v>318726</v>
      </c>
      <c r="R163" s="459"/>
      <c r="S163" s="311" t="s">
        <v>37</v>
      </c>
      <c r="T163" s="314">
        <v>10669161367</v>
      </c>
      <c r="U163" s="314">
        <f t="shared" si="5"/>
        <v>592722700</v>
      </c>
      <c r="V163" s="314">
        <v>100000000</v>
      </c>
      <c r="W163" s="314">
        <v>592722700</v>
      </c>
      <c r="X163" s="313">
        <v>0</v>
      </c>
      <c r="Y163" s="313">
        <v>0</v>
      </c>
      <c r="Z163" s="314">
        <f t="shared" si="2"/>
        <v>1285445400</v>
      </c>
      <c r="AA163" s="322">
        <v>592722700</v>
      </c>
      <c r="AB163" s="322">
        <v>100000000</v>
      </c>
      <c r="AC163" s="322">
        <v>592722700</v>
      </c>
      <c r="AD163" s="313">
        <v>0</v>
      </c>
      <c r="AE163" s="313">
        <v>0</v>
      </c>
      <c r="AF163" s="313">
        <v>0</v>
      </c>
      <c r="AG163" s="313">
        <v>0</v>
      </c>
      <c r="AH163" s="313">
        <v>0</v>
      </c>
      <c r="AI163" s="313">
        <v>0</v>
      </c>
      <c r="AJ163" s="313">
        <v>0</v>
      </c>
      <c r="AK163" s="313">
        <v>0</v>
      </c>
      <c r="AL163" s="318">
        <v>14</v>
      </c>
      <c r="AM163" s="313">
        <v>3318827000000</v>
      </c>
      <c r="AN163" s="319">
        <v>47794448</v>
      </c>
      <c r="AO163" s="320">
        <v>65057</v>
      </c>
      <c r="AP163" s="8"/>
      <c r="AQ163" s="8"/>
      <c r="AR163" s="7"/>
      <c r="AS163" s="7"/>
      <c r="AT163" s="7"/>
      <c r="AU163" s="7"/>
    </row>
    <row r="164" spans="1:47" ht="15.75" customHeight="1" x14ac:dyDescent="0.25">
      <c r="A164" s="459"/>
      <c r="B164" s="311" t="s">
        <v>38</v>
      </c>
      <c r="C164" s="312">
        <v>19553.509999999998</v>
      </c>
      <c r="D164" s="312">
        <v>9677.27</v>
      </c>
      <c r="E164" s="312">
        <v>10064.56</v>
      </c>
      <c r="F164" s="312">
        <v>2491344049968</v>
      </c>
      <c r="G164" s="312">
        <v>2487830865858</v>
      </c>
      <c r="H164" s="312">
        <v>3513184110</v>
      </c>
      <c r="I164" s="323">
        <v>221</v>
      </c>
      <c r="J164" s="307">
        <v>931980</v>
      </c>
      <c r="K164" s="324">
        <v>54</v>
      </c>
      <c r="L164" s="324">
        <v>15</v>
      </c>
      <c r="M164" s="324">
        <v>12</v>
      </c>
      <c r="N164" s="313">
        <v>0</v>
      </c>
      <c r="O164" s="315">
        <v>3</v>
      </c>
      <c r="P164" s="307">
        <v>2</v>
      </c>
      <c r="Q164" s="324">
        <v>327410</v>
      </c>
      <c r="R164" s="459"/>
      <c r="S164" s="311" t="s">
        <v>38</v>
      </c>
      <c r="T164" s="314">
        <v>11961495597</v>
      </c>
      <c r="U164" s="314">
        <f t="shared" si="5"/>
        <v>13467247340</v>
      </c>
      <c r="V164" s="314">
        <v>496500000</v>
      </c>
      <c r="W164" s="314">
        <v>604171340</v>
      </c>
      <c r="X164" s="313">
        <v>0</v>
      </c>
      <c r="Y164" s="313">
        <v>0</v>
      </c>
      <c r="Z164" s="314">
        <f t="shared" si="2"/>
        <v>8136380680</v>
      </c>
      <c r="AA164" s="322">
        <v>7035709340</v>
      </c>
      <c r="AB164" s="322">
        <v>496500000</v>
      </c>
      <c r="AC164" s="322">
        <v>604171340</v>
      </c>
      <c r="AD164" s="313">
        <v>0</v>
      </c>
      <c r="AE164" s="313">
        <v>0</v>
      </c>
      <c r="AF164" s="322">
        <v>6431538000</v>
      </c>
      <c r="AG164" s="322">
        <v>6431538000</v>
      </c>
      <c r="AH164" s="313">
        <v>0</v>
      </c>
      <c r="AI164" s="313">
        <v>0</v>
      </c>
      <c r="AJ164" s="313">
        <v>0</v>
      </c>
      <c r="AK164" s="313">
        <v>0</v>
      </c>
      <c r="AL164" s="318">
        <v>15</v>
      </c>
      <c r="AM164" s="313">
        <v>3455316600000</v>
      </c>
      <c r="AN164" s="319">
        <v>49159344</v>
      </c>
      <c r="AO164" s="320">
        <v>67326</v>
      </c>
      <c r="AP164" s="8"/>
      <c r="AQ164" s="8"/>
      <c r="AR164" s="8"/>
      <c r="AS164" s="8"/>
      <c r="AT164" s="8"/>
      <c r="AU164" s="8"/>
    </row>
    <row r="165" spans="1:47" ht="15.75" customHeight="1" x14ac:dyDescent="0.25">
      <c r="A165" s="459"/>
      <c r="B165" s="311" t="s">
        <v>39</v>
      </c>
      <c r="C165" s="312">
        <v>19737.490000000002</v>
      </c>
      <c r="D165" s="312">
        <v>9823.9</v>
      </c>
      <c r="E165" s="312">
        <v>9633.86</v>
      </c>
      <c r="F165" s="312">
        <v>2484924200709</v>
      </c>
      <c r="G165" s="312">
        <v>2481879441147</v>
      </c>
      <c r="H165" s="312">
        <v>3044759562</v>
      </c>
      <c r="I165" s="323">
        <v>221</v>
      </c>
      <c r="J165" s="307">
        <v>934572</v>
      </c>
      <c r="K165" s="324">
        <v>54</v>
      </c>
      <c r="L165" s="324">
        <v>16</v>
      </c>
      <c r="M165" s="324">
        <v>12</v>
      </c>
      <c r="N165" s="313">
        <v>0</v>
      </c>
      <c r="O165" s="315">
        <v>3</v>
      </c>
      <c r="P165" s="307">
        <v>2</v>
      </c>
      <c r="Q165" s="324">
        <v>333553</v>
      </c>
      <c r="R165" s="459"/>
      <c r="S165" s="311" t="s">
        <v>39</v>
      </c>
      <c r="T165" s="314">
        <v>13254004260</v>
      </c>
      <c r="U165" s="314">
        <f t="shared" si="5"/>
        <v>7003035560</v>
      </c>
      <c r="V165" s="314">
        <v>8600000</v>
      </c>
      <c r="W165" s="314">
        <v>2012443560</v>
      </c>
      <c r="X165" s="313">
        <v>0</v>
      </c>
      <c r="Y165" s="313">
        <v>0</v>
      </c>
      <c r="Z165" s="314">
        <f t="shared" si="2"/>
        <v>6528783120</v>
      </c>
      <c r="AA165" s="322">
        <v>4507739560</v>
      </c>
      <c r="AB165" s="322">
        <v>8600000</v>
      </c>
      <c r="AC165" s="322">
        <v>2012443560</v>
      </c>
      <c r="AD165" s="313">
        <v>0</v>
      </c>
      <c r="AE165" s="313">
        <v>0</v>
      </c>
      <c r="AF165" s="322">
        <v>2495296000</v>
      </c>
      <c r="AG165" s="322">
        <v>2495296000</v>
      </c>
      <c r="AH165" s="313">
        <v>0</v>
      </c>
      <c r="AI165" s="313">
        <v>0</v>
      </c>
      <c r="AJ165" s="313">
        <v>0</v>
      </c>
      <c r="AK165" s="313">
        <v>0</v>
      </c>
      <c r="AL165" s="318">
        <v>16</v>
      </c>
      <c r="AM165" s="313">
        <v>3572383900000</v>
      </c>
      <c r="AN165" s="319">
        <v>50330017</v>
      </c>
      <c r="AO165" s="320">
        <v>69305</v>
      </c>
      <c r="AP165" s="7"/>
      <c r="AQ165" s="7"/>
      <c r="AR165" s="7"/>
      <c r="AS165" s="7"/>
      <c r="AT165" s="7"/>
      <c r="AU165" s="7"/>
    </row>
    <row r="166" spans="1:47" ht="15.75" customHeight="1" x14ac:dyDescent="0.25">
      <c r="A166" s="459"/>
      <c r="B166" s="311" t="s">
        <v>40</v>
      </c>
      <c r="C166" s="312">
        <v>19537.009999999998</v>
      </c>
      <c r="D166" s="312">
        <v>9499.86</v>
      </c>
      <c r="E166" s="312">
        <v>9421.1200000000008</v>
      </c>
      <c r="F166" s="312">
        <v>2388797806975</v>
      </c>
      <c r="G166" s="312">
        <v>2385440764381</v>
      </c>
      <c r="H166" s="312">
        <v>3357042594</v>
      </c>
      <c r="I166" s="323">
        <v>221</v>
      </c>
      <c r="J166" s="307">
        <v>942989</v>
      </c>
      <c r="K166" s="307">
        <v>54</v>
      </c>
      <c r="L166" s="324">
        <v>16</v>
      </c>
      <c r="M166" s="307">
        <v>12</v>
      </c>
      <c r="N166" s="313">
        <v>0</v>
      </c>
      <c r="O166" s="315">
        <v>3</v>
      </c>
      <c r="P166" s="307">
        <v>2</v>
      </c>
      <c r="Q166" s="324">
        <v>336320</v>
      </c>
      <c r="R166" s="459"/>
      <c r="S166" s="311" t="s">
        <v>40</v>
      </c>
      <c r="T166" s="314">
        <v>4325495865</v>
      </c>
      <c r="U166" s="314">
        <f t="shared" si="5"/>
        <v>1179877250</v>
      </c>
      <c r="V166" s="313">
        <v>0</v>
      </c>
      <c r="W166" s="314">
        <v>1179877250</v>
      </c>
      <c r="X166" s="313">
        <v>0</v>
      </c>
      <c r="Y166" s="313">
        <v>0</v>
      </c>
      <c r="Z166" s="314">
        <f t="shared" si="2"/>
        <v>2359754500</v>
      </c>
      <c r="AA166" s="322">
        <v>1179877250</v>
      </c>
      <c r="AB166" s="313">
        <v>0</v>
      </c>
      <c r="AC166" s="322">
        <v>1179877250</v>
      </c>
      <c r="AD166" s="313">
        <v>0</v>
      </c>
      <c r="AE166" s="313">
        <v>0</v>
      </c>
      <c r="AF166" s="313">
        <v>0</v>
      </c>
      <c r="AG166" s="313">
        <v>0</v>
      </c>
      <c r="AH166" s="313">
        <v>0</v>
      </c>
      <c r="AI166" s="313">
        <v>0</v>
      </c>
      <c r="AJ166" s="313">
        <v>0</v>
      </c>
      <c r="AK166" s="313">
        <v>0</v>
      </c>
      <c r="AL166" s="318">
        <v>16</v>
      </c>
      <c r="AM166" s="313">
        <v>3572383900000</v>
      </c>
      <c r="AN166" s="319">
        <v>50330017</v>
      </c>
      <c r="AO166" s="320">
        <v>69305</v>
      </c>
      <c r="AP166" s="7"/>
      <c r="AQ166" s="7"/>
      <c r="AR166" s="7"/>
      <c r="AS166" s="7"/>
      <c r="AT166" s="7"/>
      <c r="AU166" s="7"/>
    </row>
    <row r="167" spans="1:47" ht="15.75" customHeight="1" x14ac:dyDescent="0.25">
      <c r="A167" s="459"/>
      <c r="B167" s="311" t="s">
        <v>41</v>
      </c>
      <c r="C167" s="312">
        <v>19365</v>
      </c>
      <c r="D167" s="312">
        <v>9260.6299999999992</v>
      </c>
      <c r="E167" s="312">
        <v>9224.7000000000007</v>
      </c>
      <c r="F167" s="312">
        <v>2305278899659</v>
      </c>
      <c r="G167" s="312">
        <v>2302390281613</v>
      </c>
      <c r="H167" s="312">
        <v>2888618046</v>
      </c>
      <c r="I167" s="323">
        <v>223</v>
      </c>
      <c r="J167" s="307">
        <v>966105</v>
      </c>
      <c r="K167" s="307">
        <v>54</v>
      </c>
      <c r="L167" s="324">
        <v>16</v>
      </c>
      <c r="M167" s="307">
        <v>12</v>
      </c>
      <c r="N167" s="313">
        <v>0</v>
      </c>
      <c r="O167" s="315">
        <v>3</v>
      </c>
      <c r="P167" s="307">
        <v>2</v>
      </c>
      <c r="Q167" s="324">
        <v>339897</v>
      </c>
      <c r="R167" s="459"/>
      <c r="S167" s="311" t="s">
        <v>41</v>
      </c>
      <c r="T167" s="314">
        <v>3293433756</v>
      </c>
      <c r="U167" s="314">
        <f t="shared" si="5"/>
        <v>1225691860</v>
      </c>
      <c r="V167" s="313">
        <v>0</v>
      </c>
      <c r="W167" s="314">
        <v>1225691860</v>
      </c>
      <c r="X167" s="313">
        <v>0</v>
      </c>
      <c r="Y167" s="313">
        <v>0</v>
      </c>
      <c r="Z167" s="314">
        <f t="shared" si="2"/>
        <v>2451383720</v>
      </c>
      <c r="AA167" s="322">
        <v>1225691860</v>
      </c>
      <c r="AB167" s="313">
        <v>0</v>
      </c>
      <c r="AC167" s="322">
        <v>1225691860</v>
      </c>
      <c r="AD167" s="313">
        <v>0</v>
      </c>
      <c r="AE167" s="313">
        <v>0</v>
      </c>
      <c r="AF167" s="313">
        <v>0</v>
      </c>
      <c r="AG167" s="313">
        <v>0</v>
      </c>
      <c r="AH167" s="313">
        <v>0</v>
      </c>
      <c r="AI167" s="313">
        <v>0</v>
      </c>
      <c r="AJ167" s="313">
        <v>0</v>
      </c>
      <c r="AK167" s="313">
        <v>0</v>
      </c>
      <c r="AL167" s="318">
        <v>16</v>
      </c>
      <c r="AM167" s="313">
        <v>3572383900000</v>
      </c>
      <c r="AN167" s="319">
        <v>50330017</v>
      </c>
      <c r="AO167" s="320">
        <v>69305</v>
      </c>
      <c r="AP167" s="7"/>
      <c r="AQ167" s="7"/>
      <c r="AR167" s="7"/>
      <c r="AS167" s="7"/>
      <c r="AT167" s="7"/>
      <c r="AU167" s="7"/>
    </row>
    <row r="168" spans="1:47" ht="15.75" customHeight="1" x14ac:dyDescent="0.25">
      <c r="A168" s="459"/>
      <c r="B168" s="311" t="s">
        <v>42</v>
      </c>
      <c r="C168" s="312">
        <v>20034.66</v>
      </c>
      <c r="D168" s="312">
        <v>9582.43</v>
      </c>
      <c r="E168" s="312">
        <v>8884</v>
      </c>
      <c r="F168" s="312">
        <v>2350525729739</v>
      </c>
      <c r="G168" s="312">
        <v>2347480970177</v>
      </c>
      <c r="H168" s="312">
        <v>3044759562</v>
      </c>
      <c r="I168" s="323">
        <v>223</v>
      </c>
      <c r="J168" s="307">
        <v>1065011</v>
      </c>
      <c r="K168" s="307">
        <v>54</v>
      </c>
      <c r="L168" s="324">
        <v>16</v>
      </c>
      <c r="M168" s="307">
        <v>12</v>
      </c>
      <c r="N168" s="313">
        <v>0</v>
      </c>
      <c r="O168" s="315">
        <v>3</v>
      </c>
      <c r="P168" s="307">
        <v>2</v>
      </c>
      <c r="Q168" s="324">
        <v>346060</v>
      </c>
      <c r="R168" s="459"/>
      <c r="S168" s="311" t="s">
        <v>42</v>
      </c>
      <c r="T168" s="314">
        <v>20686641016</v>
      </c>
      <c r="U168" s="314">
        <f t="shared" si="5"/>
        <v>33277064920</v>
      </c>
      <c r="V168" s="313">
        <v>0</v>
      </c>
      <c r="W168" s="314">
        <v>304306520</v>
      </c>
      <c r="X168" s="313">
        <v>0</v>
      </c>
      <c r="Y168" s="313">
        <v>0</v>
      </c>
      <c r="Z168" s="314">
        <f t="shared" si="2"/>
        <v>17094992240</v>
      </c>
      <c r="AA168" s="322">
        <v>16790685720</v>
      </c>
      <c r="AB168" s="313">
        <v>0</v>
      </c>
      <c r="AC168" s="322">
        <v>304306520</v>
      </c>
      <c r="AD168" s="313">
        <v>0</v>
      </c>
      <c r="AE168" s="313">
        <v>0</v>
      </c>
      <c r="AF168" s="322">
        <v>16486379200</v>
      </c>
      <c r="AG168" s="322">
        <v>16486379200</v>
      </c>
      <c r="AH168" s="313">
        <v>0</v>
      </c>
      <c r="AI168" s="313">
        <v>0</v>
      </c>
      <c r="AJ168" s="313">
        <v>0</v>
      </c>
      <c r="AK168" s="313">
        <v>0</v>
      </c>
      <c r="AL168" s="318">
        <v>16</v>
      </c>
      <c r="AM168" s="313">
        <v>3572383900000</v>
      </c>
      <c r="AN168" s="319">
        <v>50330017</v>
      </c>
      <c r="AO168" s="320">
        <v>69305</v>
      </c>
      <c r="AP168" s="7"/>
      <c r="AQ168" s="7"/>
      <c r="AR168" s="7"/>
      <c r="AS168" s="7"/>
      <c r="AT168" s="7"/>
      <c r="AU168" s="7"/>
    </row>
    <row r="169" spans="1:47" ht="15.75" customHeight="1" x14ac:dyDescent="0.25">
      <c r="A169" s="459"/>
      <c r="B169" s="311" t="s">
        <v>43</v>
      </c>
      <c r="C169" s="312">
        <v>20463.61</v>
      </c>
      <c r="D169" s="312">
        <v>9792.82</v>
      </c>
      <c r="E169" s="312">
        <v>8501.67</v>
      </c>
      <c r="F169" s="312">
        <v>2431342532830</v>
      </c>
      <c r="G169" s="312">
        <v>2428236097369</v>
      </c>
      <c r="H169" s="312">
        <v>3106435461</v>
      </c>
      <c r="I169" s="323">
        <v>223</v>
      </c>
      <c r="J169" s="307">
        <v>1131300</v>
      </c>
      <c r="K169" s="307">
        <v>54</v>
      </c>
      <c r="L169" s="324">
        <v>16</v>
      </c>
      <c r="M169" s="307">
        <v>12</v>
      </c>
      <c r="N169" s="313">
        <v>0</v>
      </c>
      <c r="O169" s="315">
        <v>3</v>
      </c>
      <c r="P169" s="307">
        <v>2</v>
      </c>
      <c r="Q169" s="324">
        <v>351510</v>
      </c>
      <c r="R169" s="459"/>
      <c r="S169" s="311" t="s">
        <v>43</v>
      </c>
      <c r="T169" s="314">
        <v>9125526826</v>
      </c>
      <c r="U169" s="314">
        <f t="shared" si="5"/>
        <v>1468023490</v>
      </c>
      <c r="V169" s="313">
        <v>0</v>
      </c>
      <c r="W169" s="314">
        <v>1468023490</v>
      </c>
      <c r="X169" s="313">
        <v>0</v>
      </c>
      <c r="Y169" s="313">
        <v>0</v>
      </c>
      <c r="Z169" s="314">
        <f t="shared" si="2"/>
        <v>2936046980</v>
      </c>
      <c r="AA169" s="322">
        <v>1468023490</v>
      </c>
      <c r="AB169" s="313">
        <v>0</v>
      </c>
      <c r="AC169" s="322">
        <v>1468023490</v>
      </c>
      <c r="AD169" s="313">
        <v>0</v>
      </c>
      <c r="AE169" s="313">
        <v>0</v>
      </c>
      <c r="AF169" s="313">
        <v>0</v>
      </c>
      <c r="AG169" s="313">
        <v>0</v>
      </c>
      <c r="AH169" s="313">
        <v>0</v>
      </c>
      <c r="AI169" s="313">
        <v>0</v>
      </c>
      <c r="AJ169" s="313">
        <v>0</v>
      </c>
      <c r="AK169" s="313">
        <v>0</v>
      </c>
      <c r="AL169" s="318">
        <v>17</v>
      </c>
      <c r="AM169" s="313">
        <v>3684290200000</v>
      </c>
      <c r="AN169" s="319">
        <v>51449080</v>
      </c>
      <c r="AO169" s="320">
        <v>70988</v>
      </c>
      <c r="AP169" s="8"/>
      <c r="AQ169" s="8"/>
      <c r="AR169" s="7"/>
      <c r="AS169" s="7"/>
      <c r="AT169" s="7"/>
      <c r="AU169" s="7"/>
    </row>
    <row r="170" spans="1:47" ht="15.75" customHeight="1" x14ac:dyDescent="0.25">
      <c r="A170" s="459"/>
      <c r="B170" s="311" t="s">
        <v>44</v>
      </c>
      <c r="C170" s="312">
        <v>20051.89</v>
      </c>
      <c r="D170" s="312">
        <v>9742.67</v>
      </c>
      <c r="E170" s="312">
        <v>8470.94</v>
      </c>
      <c r="F170" s="312">
        <v>2306519269511</v>
      </c>
      <c r="G170" s="312">
        <v>2302979541343</v>
      </c>
      <c r="H170" s="312">
        <v>3539728168</v>
      </c>
      <c r="I170" s="323">
        <v>222</v>
      </c>
      <c r="J170" s="307">
        <v>1302589</v>
      </c>
      <c r="K170" s="307">
        <v>54</v>
      </c>
      <c r="L170" s="324">
        <v>16</v>
      </c>
      <c r="M170" s="307">
        <v>12</v>
      </c>
      <c r="N170" s="313">
        <v>0</v>
      </c>
      <c r="O170" s="315">
        <v>3</v>
      </c>
      <c r="P170" s="307">
        <v>2</v>
      </c>
      <c r="Q170" s="324">
        <v>354416</v>
      </c>
      <c r="R170" s="459"/>
      <c r="S170" s="311" t="s">
        <v>44</v>
      </c>
      <c r="T170" s="314">
        <v>5422533886</v>
      </c>
      <c r="U170" s="314">
        <f t="shared" si="5"/>
        <v>2920598520</v>
      </c>
      <c r="V170" s="313">
        <v>0</v>
      </c>
      <c r="W170" s="314">
        <v>880598520</v>
      </c>
      <c r="X170" s="313">
        <v>0</v>
      </c>
      <c r="Y170" s="313">
        <v>0</v>
      </c>
      <c r="Z170" s="314">
        <f t="shared" si="2"/>
        <v>2781197040</v>
      </c>
      <c r="AA170" s="322">
        <v>1900598520</v>
      </c>
      <c r="AB170" s="313">
        <v>0</v>
      </c>
      <c r="AC170" s="322">
        <v>880598520</v>
      </c>
      <c r="AD170" s="313">
        <v>0</v>
      </c>
      <c r="AE170" s="313">
        <v>0</v>
      </c>
      <c r="AF170" s="322">
        <v>1020000000</v>
      </c>
      <c r="AG170" s="322">
        <v>1020000000</v>
      </c>
      <c r="AH170" s="313">
        <v>0</v>
      </c>
      <c r="AI170" s="313">
        <v>0</v>
      </c>
      <c r="AJ170" s="313">
        <v>0</v>
      </c>
      <c r="AK170" s="313">
        <v>0</v>
      </c>
      <c r="AL170" s="318">
        <v>17</v>
      </c>
      <c r="AM170" s="313">
        <v>3684290200000</v>
      </c>
      <c r="AN170" s="319">
        <v>51449080</v>
      </c>
      <c r="AO170" s="320">
        <v>70988</v>
      </c>
      <c r="AP170" s="8"/>
      <c r="AQ170" s="8"/>
      <c r="AR170" s="7"/>
      <c r="AS170" s="7"/>
      <c r="AT170" s="7"/>
      <c r="AU170" s="7"/>
    </row>
    <row r="171" spans="1:47" ht="15.75" customHeight="1" x14ac:dyDescent="0.25">
      <c r="A171" s="460"/>
      <c r="B171" s="311" t="s">
        <v>45</v>
      </c>
      <c r="C171" s="312">
        <v>20076.54</v>
      </c>
      <c r="D171" s="312">
        <v>9458.48</v>
      </c>
      <c r="E171" s="312">
        <v>8322.0300000000007</v>
      </c>
      <c r="F171" s="312">
        <v>2511752418802.3198</v>
      </c>
      <c r="G171" s="312">
        <v>2508040934967</v>
      </c>
      <c r="H171" s="312">
        <v>3711483835.3200002</v>
      </c>
      <c r="I171" s="323">
        <v>217</v>
      </c>
      <c r="J171" s="307">
        <v>1304371</v>
      </c>
      <c r="K171" s="307">
        <v>54</v>
      </c>
      <c r="L171" s="324">
        <v>16</v>
      </c>
      <c r="M171" s="307">
        <v>12</v>
      </c>
      <c r="N171" s="313">
        <v>0</v>
      </c>
      <c r="O171" s="315">
        <v>3</v>
      </c>
      <c r="P171" s="307">
        <v>2</v>
      </c>
      <c r="Q171" s="324">
        <v>358481</v>
      </c>
      <c r="R171" s="460"/>
      <c r="S171" s="311" t="s">
        <v>45</v>
      </c>
      <c r="T171" s="314">
        <v>124698395574</v>
      </c>
      <c r="U171" s="314">
        <f t="shared" si="5"/>
        <v>891429140</v>
      </c>
      <c r="V171" s="314">
        <v>1066000000</v>
      </c>
      <c r="W171" s="314">
        <v>891429140</v>
      </c>
      <c r="X171" s="313">
        <v>0</v>
      </c>
      <c r="Y171" s="313">
        <v>0</v>
      </c>
      <c r="Z171" s="314">
        <f t="shared" si="2"/>
        <v>1848858280</v>
      </c>
      <c r="AA171" s="322">
        <v>891429140</v>
      </c>
      <c r="AB171" s="322">
        <v>66000000</v>
      </c>
      <c r="AC171" s="322">
        <v>891429140</v>
      </c>
      <c r="AD171" s="313">
        <v>0</v>
      </c>
      <c r="AE171" s="313">
        <v>0</v>
      </c>
      <c r="AF171" s="322">
        <v>1000000000</v>
      </c>
      <c r="AG171" s="313">
        <v>0</v>
      </c>
      <c r="AH171" s="322">
        <v>1000000000</v>
      </c>
      <c r="AI171" s="313">
        <v>0</v>
      </c>
      <c r="AJ171" s="313">
        <v>0</v>
      </c>
      <c r="AK171" s="313">
        <v>0</v>
      </c>
      <c r="AL171" s="318">
        <v>18</v>
      </c>
      <c r="AM171" s="313">
        <v>3779297000000</v>
      </c>
      <c r="AN171" s="319">
        <v>52399148</v>
      </c>
      <c r="AO171" s="320">
        <v>72444</v>
      </c>
      <c r="AP171" s="7"/>
      <c r="AQ171" s="7"/>
      <c r="AR171" s="7"/>
      <c r="AS171" s="7"/>
      <c r="AT171" s="7"/>
      <c r="AU171" s="7"/>
    </row>
    <row r="172" spans="1:47" ht="15.75" customHeight="1" x14ac:dyDescent="0.25">
      <c r="A172" s="470" t="s">
        <v>61</v>
      </c>
      <c r="B172" s="311" t="s">
        <v>34</v>
      </c>
      <c r="C172" s="312">
        <v>21584.41</v>
      </c>
      <c r="D172" s="312">
        <v>9792.82</v>
      </c>
      <c r="E172" s="312">
        <v>8501.67</v>
      </c>
      <c r="F172" s="312">
        <v>2447934618986.46</v>
      </c>
      <c r="G172" s="312">
        <v>2444431584075</v>
      </c>
      <c r="H172" s="312">
        <v>3503034911.46</v>
      </c>
      <c r="I172" s="323">
        <v>217</v>
      </c>
      <c r="J172" s="307">
        <v>1366170</v>
      </c>
      <c r="K172" s="307">
        <v>54</v>
      </c>
      <c r="L172" s="324">
        <v>16</v>
      </c>
      <c r="M172" s="307">
        <v>12</v>
      </c>
      <c r="N172" s="313">
        <v>0</v>
      </c>
      <c r="O172" s="315">
        <v>3</v>
      </c>
      <c r="P172" s="307">
        <v>2</v>
      </c>
      <c r="Q172" s="324">
        <v>362161</v>
      </c>
      <c r="R172" s="470" t="s">
        <v>61</v>
      </c>
      <c r="S172" s="311" t="s">
        <v>34</v>
      </c>
      <c r="T172" s="314">
        <v>4016292416</v>
      </c>
      <c r="U172" s="314">
        <f t="shared" si="5"/>
        <v>451295590</v>
      </c>
      <c r="V172" s="314">
        <v>50000000</v>
      </c>
      <c r="W172" s="314">
        <v>451295590</v>
      </c>
      <c r="X172" s="313">
        <v>0</v>
      </c>
      <c r="Y172" s="313">
        <v>0</v>
      </c>
      <c r="Z172" s="314">
        <f t="shared" si="2"/>
        <v>952591180</v>
      </c>
      <c r="AA172" s="322">
        <v>451295590</v>
      </c>
      <c r="AB172" s="322">
        <v>50000000</v>
      </c>
      <c r="AC172" s="322">
        <v>451295590</v>
      </c>
      <c r="AD172" s="313">
        <v>0</v>
      </c>
      <c r="AE172" s="313">
        <v>0</v>
      </c>
      <c r="AF172" s="313">
        <v>0</v>
      </c>
      <c r="AG172" s="313">
        <v>0</v>
      </c>
      <c r="AH172" s="313">
        <v>0</v>
      </c>
      <c r="AI172" s="313">
        <v>0</v>
      </c>
      <c r="AJ172" s="313">
        <v>0</v>
      </c>
      <c r="AK172" s="313">
        <v>0</v>
      </c>
      <c r="AL172" s="318">
        <v>18</v>
      </c>
      <c r="AM172" s="313">
        <v>3779297000000</v>
      </c>
      <c r="AN172" s="319">
        <v>52399148</v>
      </c>
      <c r="AO172" s="320">
        <v>72444</v>
      </c>
      <c r="AP172" s="7"/>
      <c r="AQ172" s="7"/>
      <c r="AR172" s="7"/>
      <c r="AS172" s="7"/>
      <c r="AT172" s="7"/>
      <c r="AU172" s="7"/>
    </row>
    <row r="173" spans="1:47" ht="15.75" customHeight="1" x14ac:dyDescent="0.25">
      <c r="A173" s="459"/>
      <c r="B173" s="311" t="s">
        <v>35</v>
      </c>
      <c r="C173" s="312">
        <v>21457.81</v>
      </c>
      <c r="D173" s="312">
        <v>9742.67</v>
      </c>
      <c r="E173" s="312">
        <v>8470.94</v>
      </c>
      <c r="F173" s="312">
        <v>2482465125676.7002</v>
      </c>
      <c r="G173" s="312">
        <v>2479252513985</v>
      </c>
      <c r="H173" s="312">
        <v>3212611691.6999998</v>
      </c>
      <c r="I173" s="323">
        <v>219</v>
      </c>
      <c r="J173" s="307">
        <v>1436912</v>
      </c>
      <c r="K173" s="307">
        <v>54</v>
      </c>
      <c r="L173" s="324">
        <v>16</v>
      </c>
      <c r="M173" s="307">
        <v>12</v>
      </c>
      <c r="N173" s="313">
        <v>0</v>
      </c>
      <c r="O173" s="315">
        <v>3</v>
      </c>
      <c r="P173" s="307">
        <v>2</v>
      </c>
      <c r="Q173" s="324">
        <v>368935</v>
      </c>
      <c r="R173" s="459"/>
      <c r="S173" s="311" t="s">
        <v>35</v>
      </c>
      <c r="T173" s="314">
        <v>13353451575</v>
      </c>
      <c r="U173" s="314">
        <f t="shared" si="5"/>
        <v>21155884950</v>
      </c>
      <c r="V173" s="313">
        <v>0</v>
      </c>
      <c r="W173" s="314">
        <v>1155884950</v>
      </c>
      <c r="X173" s="313">
        <v>0</v>
      </c>
      <c r="Y173" s="313">
        <v>0</v>
      </c>
      <c r="Z173" s="314">
        <f t="shared" si="2"/>
        <v>12311769900</v>
      </c>
      <c r="AA173" s="322">
        <v>11155884950</v>
      </c>
      <c r="AB173" s="313">
        <v>0</v>
      </c>
      <c r="AC173" s="322">
        <v>1155884950</v>
      </c>
      <c r="AD173" s="313">
        <v>0</v>
      </c>
      <c r="AE173" s="313">
        <v>0</v>
      </c>
      <c r="AF173" s="322">
        <v>10000000000</v>
      </c>
      <c r="AG173" s="322">
        <v>10000000000</v>
      </c>
      <c r="AH173" s="313">
        <v>0</v>
      </c>
      <c r="AI173" s="313">
        <v>0</v>
      </c>
      <c r="AJ173" s="313">
        <v>0</v>
      </c>
      <c r="AK173" s="313">
        <v>0</v>
      </c>
      <c r="AL173" s="318">
        <v>18</v>
      </c>
      <c r="AM173" s="313">
        <v>3779297000000</v>
      </c>
      <c r="AN173" s="319">
        <v>52399148</v>
      </c>
      <c r="AO173" s="320">
        <v>72444</v>
      </c>
      <c r="AP173" s="7"/>
      <c r="AQ173" s="7"/>
      <c r="AR173" s="7"/>
      <c r="AS173" s="7"/>
      <c r="AT173" s="7"/>
      <c r="AU173" s="7"/>
    </row>
    <row r="174" spans="1:47" ht="15.75" customHeight="1" x14ac:dyDescent="0.25">
      <c r="A174" s="459"/>
      <c r="B174" s="311" t="s">
        <v>36</v>
      </c>
      <c r="C174" s="312">
        <v>20901.009999999998</v>
      </c>
      <c r="D174" s="312">
        <v>9458.48</v>
      </c>
      <c r="E174" s="312">
        <v>8322.0300000000007</v>
      </c>
      <c r="F174" s="312">
        <v>2456539678892</v>
      </c>
      <c r="G174" s="312">
        <v>2452754808544</v>
      </c>
      <c r="H174" s="312">
        <v>3784870348</v>
      </c>
      <c r="I174" s="323">
        <v>198</v>
      </c>
      <c r="J174" s="307">
        <v>1721494</v>
      </c>
      <c r="K174" s="307">
        <v>54</v>
      </c>
      <c r="L174" s="307">
        <v>18</v>
      </c>
      <c r="M174" s="307">
        <v>12</v>
      </c>
      <c r="N174" s="313">
        <v>0</v>
      </c>
      <c r="O174" s="315">
        <v>3</v>
      </c>
      <c r="P174" s="307">
        <v>2</v>
      </c>
      <c r="Q174" s="324">
        <v>375904</v>
      </c>
      <c r="R174" s="459"/>
      <c r="S174" s="311" t="s">
        <v>36</v>
      </c>
      <c r="T174" s="314">
        <v>32177129059</v>
      </c>
      <c r="U174" s="314">
        <f t="shared" si="5"/>
        <v>13817003630</v>
      </c>
      <c r="V174" s="313">
        <v>0</v>
      </c>
      <c r="W174" s="314">
        <v>3247003630</v>
      </c>
      <c r="X174" s="313">
        <v>0</v>
      </c>
      <c r="Y174" s="313">
        <v>0</v>
      </c>
      <c r="Z174" s="314">
        <f t="shared" si="2"/>
        <v>11779007260</v>
      </c>
      <c r="AA174" s="322">
        <v>8532003630</v>
      </c>
      <c r="AB174" s="313">
        <v>0</v>
      </c>
      <c r="AC174" s="322">
        <v>3247003630</v>
      </c>
      <c r="AD174" s="313">
        <v>0</v>
      </c>
      <c r="AE174" s="313">
        <v>0</v>
      </c>
      <c r="AF174" s="322">
        <v>5285000000</v>
      </c>
      <c r="AG174" s="322">
        <v>5285000000</v>
      </c>
      <c r="AH174" s="313">
        <v>0</v>
      </c>
      <c r="AI174" s="313">
        <v>0</v>
      </c>
      <c r="AJ174" s="313">
        <v>0</v>
      </c>
      <c r="AK174" s="313">
        <v>0</v>
      </c>
      <c r="AL174" s="318">
        <v>18</v>
      </c>
      <c r="AM174" s="313">
        <v>3779297000000</v>
      </c>
      <c r="AN174" s="319">
        <v>52399148</v>
      </c>
      <c r="AO174" s="320">
        <v>72444</v>
      </c>
      <c r="AP174" s="7"/>
      <c r="AQ174" s="7"/>
      <c r="AR174" s="7"/>
      <c r="AS174" s="7"/>
      <c r="AT174" s="7"/>
      <c r="AU174" s="7"/>
    </row>
    <row r="175" spans="1:47" ht="15.75" customHeight="1" x14ac:dyDescent="0.25">
      <c r="A175" s="459"/>
      <c r="B175" s="325" t="s">
        <v>37</v>
      </c>
      <c r="C175" s="312">
        <v>20118.48</v>
      </c>
      <c r="D175" s="312">
        <v>9546.27</v>
      </c>
      <c r="E175" s="312">
        <v>8059.18</v>
      </c>
      <c r="F175" s="312">
        <v>2414247256534.7002</v>
      </c>
      <c r="G175" s="312">
        <v>2410917538706</v>
      </c>
      <c r="H175" s="312">
        <v>3329717828.6999998</v>
      </c>
      <c r="I175" s="323">
        <v>200</v>
      </c>
      <c r="J175" s="307">
        <v>1737548</v>
      </c>
      <c r="K175" s="307">
        <v>54</v>
      </c>
      <c r="L175" s="307">
        <v>19</v>
      </c>
      <c r="M175" s="307">
        <v>13</v>
      </c>
      <c r="N175" s="313">
        <v>0</v>
      </c>
      <c r="O175" s="315">
        <v>3</v>
      </c>
      <c r="P175" s="307">
        <v>2</v>
      </c>
      <c r="Q175" s="324">
        <v>380412</v>
      </c>
      <c r="R175" s="459"/>
      <c r="S175" s="325" t="s">
        <v>37</v>
      </c>
      <c r="T175" s="314">
        <v>3000719749</v>
      </c>
      <c r="U175" s="314">
        <f t="shared" si="5"/>
        <v>994575680</v>
      </c>
      <c r="V175" s="313">
        <v>0</v>
      </c>
      <c r="W175" s="314">
        <v>994575680</v>
      </c>
      <c r="X175" s="313">
        <v>0</v>
      </c>
      <c r="Y175" s="313">
        <v>0</v>
      </c>
      <c r="Z175" s="314">
        <f t="shared" si="2"/>
        <v>1989151360</v>
      </c>
      <c r="AA175" s="322">
        <v>994575680</v>
      </c>
      <c r="AB175" s="313">
        <v>0</v>
      </c>
      <c r="AC175" s="322">
        <v>994575680</v>
      </c>
      <c r="AD175" s="313">
        <v>0</v>
      </c>
      <c r="AE175" s="313">
        <v>0</v>
      </c>
      <c r="AF175" s="313">
        <v>0</v>
      </c>
      <c r="AG175" s="313">
        <v>0</v>
      </c>
      <c r="AH175" s="313">
        <v>0</v>
      </c>
      <c r="AI175" s="313">
        <v>0</v>
      </c>
      <c r="AJ175" s="313">
        <v>0</v>
      </c>
      <c r="AK175" s="313">
        <v>0</v>
      </c>
      <c r="AL175" s="318">
        <v>18</v>
      </c>
      <c r="AM175" s="313">
        <v>3779297000000</v>
      </c>
      <c r="AN175" s="319">
        <v>52399148</v>
      </c>
      <c r="AO175" s="320">
        <v>72444</v>
      </c>
      <c r="AP175" s="8"/>
      <c r="AQ175" s="8"/>
      <c r="AR175" s="7"/>
      <c r="AS175" s="7"/>
      <c r="AT175" s="7"/>
      <c r="AU175" s="7"/>
    </row>
    <row r="176" spans="1:47" ht="15.75" customHeight="1" x14ac:dyDescent="0.25">
      <c r="A176" s="459"/>
      <c r="B176" s="311" t="s">
        <v>38</v>
      </c>
      <c r="C176" s="312">
        <v>20175.46</v>
      </c>
      <c r="D176" s="312">
        <v>9335.7199999999993</v>
      </c>
      <c r="E176" s="312">
        <v>7808.77</v>
      </c>
      <c r="F176" s="312">
        <v>2385767775179</v>
      </c>
      <c r="G176" s="312">
        <v>2382754243920</v>
      </c>
      <c r="H176" s="312">
        <v>3013531259</v>
      </c>
      <c r="I176" s="323">
        <v>200</v>
      </c>
      <c r="J176" s="307">
        <v>1739238</v>
      </c>
      <c r="K176" s="307">
        <v>54</v>
      </c>
      <c r="L176" s="307">
        <v>19</v>
      </c>
      <c r="M176" s="307">
        <v>13</v>
      </c>
      <c r="N176" s="313">
        <v>0</v>
      </c>
      <c r="O176" s="315">
        <v>3</v>
      </c>
      <c r="P176" s="326">
        <v>3</v>
      </c>
      <c r="Q176" s="324">
        <v>389043</v>
      </c>
      <c r="R176" s="459"/>
      <c r="S176" s="311" t="s">
        <v>38</v>
      </c>
      <c r="T176" s="314">
        <v>16053892161</v>
      </c>
      <c r="U176" s="314">
        <f t="shared" si="5"/>
        <v>19231048360</v>
      </c>
      <c r="V176" s="314">
        <v>40000000</v>
      </c>
      <c r="W176" s="314">
        <v>2059330440</v>
      </c>
      <c r="X176" s="313">
        <v>0</v>
      </c>
      <c r="Y176" s="313">
        <v>0</v>
      </c>
      <c r="Z176" s="314">
        <f t="shared" si="2"/>
        <v>12744519840</v>
      </c>
      <c r="AA176" s="322">
        <v>10645189400</v>
      </c>
      <c r="AB176" s="322">
        <v>40000000</v>
      </c>
      <c r="AC176" s="322">
        <v>2059330440</v>
      </c>
      <c r="AD176" s="313">
        <v>0</v>
      </c>
      <c r="AE176" s="313">
        <v>0</v>
      </c>
      <c r="AF176" s="322">
        <v>8585858960</v>
      </c>
      <c r="AG176" s="322">
        <v>8585858960</v>
      </c>
      <c r="AH176" s="313">
        <v>0</v>
      </c>
      <c r="AI176" s="313">
        <v>0</v>
      </c>
      <c r="AJ176" s="313">
        <v>0</v>
      </c>
      <c r="AK176" s="313">
        <v>0</v>
      </c>
      <c r="AL176" s="318">
        <v>19</v>
      </c>
      <c r="AM176" s="313">
        <v>3786297000000</v>
      </c>
      <c r="AN176" s="319">
        <v>52469148</v>
      </c>
      <c r="AO176" s="320">
        <v>72444</v>
      </c>
      <c r="AP176" s="8"/>
      <c r="AQ176" s="8"/>
      <c r="AR176" s="7"/>
      <c r="AS176" s="7"/>
      <c r="AT176" s="7"/>
      <c r="AU176" s="7"/>
    </row>
    <row r="177" spans="1:47" ht="15.75" customHeight="1" x14ac:dyDescent="0.25">
      <c r="A177" s="459"/>
      <c r="B177" s="311" t="s">
        <v>39</v>
      </c>
      <c r="C177" s="312">
        <v>19813.79</v>
      </c>
      <c r="D177" s="312">
        <v>9743.0300000000007</v>
      </c>
      <c r="E177" s="312">
        <v>8116.71</v>
      </c>
      <c r="F177" s="312">
        <v>2604784272205</v>
      </c>
      <c r="G177" s="312">
        <v>2601660661177</v>
      </c>
      <c r="H177" s="312">
        <v>3123611028</v>
      </c>
      <c r="I177" s="323">
        <v>200</v>
      </c>
      <c r="J177" s="307">
        <v>1757854</v>
      </c>
      <c r="K177" s="307">
        <v>54</v>
      </c>
      <c r="L177" s="307">
        <v>19</v>
      </c>
      <c r="M177" s="307">
        <v>14</v>
      </c>
      <c r="N177" s="313">
        <v>0</v>
      </c>
      <c r="O177" s="315">
        <v>3</v>
      </c>
      <c r="P177" s="326">
        <v>3</v>
      </c>
      <c r="Q177" s="324">
        <v>394212</v>
      </c>
      <c r="R177" s="459"/>
      <c r="S177" s="311" t="s">
        <v>39</v>
      </c>
      <c r="T177" s="314">
        <v>21944639461</v>
      </c>
      <c r="U177" s="314">
        <f t="shared" si="5"/>
        <v>37172994600</v>
      </c>
      <c r="V177" s="313">
        <v>0</v>
      </c>
      <c r="W177" s="313">
        <v>0</v>
      </c>
      <c r="X177" s="313">
        <v>0</v>
      </c>
      <c r="Y177" s="313">
        <v>0</v>
      </c>
      <c r="Z177" s="314">
        <f t="shared" si="2"/>
        <v>18586497300</v>
      </c>
      <c r="AA177" s="322">
        <v>18586497300</v>
      </c>
      <c r="AB177" s="313">
        <v>0</v>
      </c>
      <c r="AC177" s="313">
        <v>0</v>
      </c>
      <c r="AD177" s="313">
        <v>0</v>
      </c>
      <c r="AE177" s="313">
        <v>0</v>
      </c>
      <c r="AF177" s="322">
        <v>18586497300</v>
      </c>
      <c r="AG177" s="322">
        <v>18586497300</v>
      </c>
      <c r="AH177" s="313">
        <v>0</v>
      </c>
      <c r="AI177" s="313">
        <v>0</v>
      </c>
      <c r="AJ177" s="313">
        <v>0</v>
      </c>
      <c r="AK177" s="313">
        <v>0</v>
      </c>
      <c r="AL177" s="318">
        <v>20</v>
      </c>
      <c r="AM177" s="313">
        <v>3893282600000</v>
      </c>
      <c r="AN177" s="319">
        <v>53539004</v>
      </c>
      <c r="AO177" s="320">
        <v>74136</v>
      </c>
      <c r="AP177" s="8"/>
      <c r="AQ177" s="8"/>
      <c r="AR177" s="7"/>
      <c r="AS177" s="7"/>
      <c r="AT177" s="7"/>
      <c r="AU177" s="7"/>
    </row>
    <row r="178" spans="1:47" ht="15.75" customHeight="1" x14ac:dyDescent="0.25">
      <c r="A178" s="459"/>
      <c r="B178" s="311" t="s">
        <v>40</v>
      </c>
      <c r="C178" s="312">
        <v>9473.77</v>
      </c>
      <c r="D178" s="312">
        <v>9304.33</v>
      </c>
      <c r="E178" s="312">
        <v>8119.53</v>
      </c>
      <c r="F178" s="312">
        <v>2518046441458</v>
      </c>
      <c r="G178" s="312">
        <v>2515151577751</v>
      </c>
      <c r="H178" s="312">
        <v>2894863707</v>
      </c>
      <c r="I178" s="323">
        <v>200</v>
      </c>
      <c r="J178" s="307">
        <v>1762995</v>
      </c>
      <c r="K178" s="307">
        <v>53</v>
      </c>
      <c r="L178" s="307">
        <v>20</v>
      </c>
      <c r="M178" s="307">
        <v>15</v>
      </c>
      <c r="N178" s="313">
        <v>0</v>
      </c>
      <c r="O178" s="315">
        <v>3</v>
      </c>
      <c r="P178" s="326">
        <v>3</v>
      </c>
      <c r="Q178" s="324">
        <v>397314</v>
      </c>
      <c r="R178" s="459"/>
      <c r="S178" s="311" t="s">
        <v>40</v>
      </c>
      <c r="T178" s="314">
        <v>16249489324</v>
      </c>
      <c r="U178" s="314">
        <f t="shared" si="5"/>
        <v>10400000</v>
      </c>
      <c r="V178" s="313">
        <v>0</v>
      </c>
      <c r="W178" s="314">
        <v>10400000</v>
      </c>
      <c r="X178" s="313">
        <v>0</v>
      </c>
      <c r="Y178" s="313">
        <v>0</v>
      </c>
      <c r="Z178" s="314">
        <f t="shared" si="2"/>
        <v>20800000</v>
      </c>
      <c r="AA178" s="322">
        <v>10400000</v>
      </c>
      <c r="AB178" s="313">
        <v>0</v>
      </c>
      <c r="AC178" s="322">
        <v>10400000</v>
      </c>
      <c r="AD178" s="313">
        <v>0</v>
      </c>
      <c r="AE178" s="313">
        <v>0</v>
      </c>
      <c r="AF178" s="313">
        <v>0</v>
      </c>
      <c r="AG178" s="313">
        <v>0</v>
      </c>
      <c r="AH178" s="313">
        <v>0</v>
      </c>
      <c r="AI178" s="313">
        <v>0</v>
      </c>
      <c r="AJ178" s="313">
        <v>0</v>
      </c>
      <c r="AK178" s="313">
        <v>0</v>
      </c>
      <c r="AL178" s="318">
        <v>21</v>
      </c>
      <c r="AM178" s="313">
        <v>4021583400000</v>
      </c>
      <c r="AN178" s="319">
        <v>54822012</v>
      </c>
      <c r="AO178" s="320">
        <v>75980</v>
      </c>
      <c r="AP178" s="7"/>
      <c r="AQ178" s="7"/>
      <c r="AR178" s="7"/>
      <c r="AS178" s="7"/>
      <c r="AT178" s="7"/>
      <c r="AU178" s="7"/>
    </row>
    <row r="179" spans="1:47" ht="15.75" customHeight="1" x14ac:dyDescent="0.25">
      <c r="A179" s="459"/>
      <c r="B179" s="311" t="s">
        <v>41</v>
      </c>
      <c r="C179" s="312">
        <v>9194.34</v>
      </c>
      <c r="D179" s="312">
        <v>9044.4699999999993</v>
      </c>
      <c r="E179" s="312">
        <v>7783.5</v>
      </c>
      <c r="F179" s="312">
        <v>2496213457367</v>
      </c>
      <c r="G179" s="312">
        <v>2493472393054</v>
      </c>
      <c r="H179" s="312">
        <v>2741064313</v>
      </c>
      <c r="I179" s="323">
        <v>200</v>
      </c>
      <c r="J179" s="307">
        <v>1766518</v>
      </c>
      <c r="K179" s="307">
        <v>53</v>
      </c>
      <c r="L179" s="307">
        <v>20</v>
      </c>
      <c r="M179" s="307">
        <v>15</v>
      </c>
      <c r="N179" s="313">
        <v>0</v>
      </c>
      <c r="O179" s="315">
        <v>3</v>
      </c>
      <c r="P179" s="326">
        <v>3</v>
      </c>
      <c r="Q179" s="324">
        <v>401554</v>
      </c>
      <c r="R179" s="459"/>
      <c r="S179" s="311" t="s">
        <v>41</v>
      </c>
      <c r="T179" s="314">
        <v>1963902441</v>
      </c>
      <c r="U179" s="314">
        <f t="shared" si="5"/>
        <v>79006280</v>
      </c>
      <c r="V179" s="314">
        <v>110000000</v>
      </c>
      <c r="W179" s="314">
        <v>79006280</v>
      </c>
      <c r="X179" s="313">
        <v>0</v>
      </c>
      <c r="Y179" s="313">
        <v>0</v>
      </c>
      <c r="Z179" s="314">
        <f t="shared" si="2"/>
        <v>268012560</v>
      </c>
      <c r="AA179" s="322">
        <v>79006280</v>
      </c>
      <c r="AB179" s="322">
        <v>110000000</v>
      </c>
      <c r="AC179" s="322">
        <v>79006280</v>
      </c>
      <c r="AD179" s="313">
        <v>0</v>
      </c>
      <c r="AE179" s="313">
        <v>0</v>
      </c>
      <c r="AF179" s="313">
        <v>0</v>
      </c>
      <c r="AG179" s="313">
        <v>0</v>
      </c>
      <c r="AH179" s="313">
        <v>0</v>
      </c>
      <c r="AI179" s="313">
        <v>0</v>
      </c>
      <c r="AJ179" s="313">
        <v>0</v>
      </c>
      <c r="AK179" s="313">
        <v>0</v>
      </c>
      <c r="AL179" s="318">
        <v>21</v>
      </c>
      <c r="AM179" s="313">
        <v>4021583400000</v>
      </c>
      <c r="AN179" s="319">
        <v>54822012</v>
      </c>
      <c r="AO179" s="320">
        <v>75980</v>
      </c>
      <c r="AP179" s="7"/>
      <c r="AQ179" s="7"/>
      <c r="AR179" s="7"/>
      <c r="AS179" s="7"/>
      <c r="AT179" s="7"/>
      <c r="AU179" s="7"/>
    </row>
    <row r="180" spans="1:47" ht="15.75" customHeight="1" x14ac:dyDescent="0.25">
      <c r="A180" s="459"/>
      <c r="B180" s="311" t="s">
        <v>42</v>
      </c>
      <c r="C180" s="312">
        <v>8956.61</v>
      </c>
      <c r="D180" s="312">
        <v>9060.06</v>
      </c>
      <c r="E180" s="312">
        <v>7609.19</v>
      </c>
      <c r="F180" s="312">
        <v>2479920138696</v>
      </c>
      <c r="G180" s="312">
        <v>2477187662166</v>
      </c>
      <c r="H180" s="312">
        <v>2732476530</v>
      </c>
      <c r="I180" s="323">
        <v>200</v>
      </c>
      <c r="J180" s="307">
        <v>1771037</v>
      </c>
      <c r="K180" s="315">
        <v>53</v>
      </c>
      <c r="L180" s="315">
        <v>20</v>
      </c>
      <c r="M180" s="315">
        <v>15</v>
      </c>
      <c r="N180" s="313">
        <v>0</v>
      </c>
      <c r="O180" s="315">
        <v>3</v>
      </c>
      <c r="P180" s="326">
        <v>3</v>
      </c>
      <c r="Q180" s="324">
        <v>405362</v>
      </c>
      <c r="R180" s="459"/>
      <c r="S180" s="311" t="s">
        <v>42</v>
      </c>
      <c r="T180" s="314">
        <v>3193191746</v>
      </c>
      <c r="U180" s="314">
        <f t="shared" si="5"/>
        <v>595233950</v>
      </c>
      <c r="V180" s="313">
        <v>0</v>
      </c>
      <c r="W180" s="314">
        <v>595233950</v>
      </c>
      <c r="X180" s="313">
        <v>0</v>
      </c>
      <c r="Y180" s="313">
        <v>0</v>
      </c>
      <c r="Z180" s="314">
        <f t="shared" si="2"/>
        <v>1190467900</v>
      </c>
      <c r="AA180" s="322">
        <v>595233950</v>
      </c>
      <c r="AB180" s="313">
        <v>0</v>
      </c>
      <c r="AC180" s="322">
        <v>595233950</v>
      </c>
      <c r="AD180" s="313">
        <v>0</v>
      </c>
      <c r="AE180" s="313">
        <v>0</v>
      </c>
      <c r="AF180" s="313">
        <v>0</v>
      </c>
      <c r="AG180" s="313">
        <v>0</v>
      </c>
      <c r="AH180" s="313">
        <v>0</v>
      </c>
      <c r="AI180" s="313">
        <v>0</v>
      </c>
      <c r="AJ180" s="313">
        <v>0</v>
      </c>
      <c r="AK180" s="313">
        <v>0</v>
      </c>
      <c r="AL180" s="318">
        <v>21</v>
      </c>
      <c r="AM180" s="313">
        <v>4021583400000</v>
      </c>
      <c r="AN180" s="319">
        <v>54822012</v>
      </c>
      <c r="AO180" s="320">
        <v>75980</v>
      </c>
      <c r="AP180" s="7"/>
      <c r="AQ180" s="7"/>
      <c r="AR180" s="7"/>
      <c r="AS180" s="7"/>
      <c r="AT180" s="7"/>
      <c r="AU180" s="7"/>
    </row>
    <row r="181" spans="1:47" ht="15.75" customHeight="1" x14ac:dyDescent="0.25">
      <c r="A181" s="459"/>
      <c r="B181" s="311" t="s">
        <v>43</v>
      </c>
      <c r="C181" s="312">
        <v>18613.48</v>
      </c>
      <c r="D181" s="312">
        <v>8263.84</v>
      </c>
      <c r="E181" s="312">
        <v>7482.54</v>
      </c>
      <c r="F181" s="312">
        <v>2405258274649</v>
      </c>
      <c r="G181" s="312">
        <v>2402525798119</v>
      </c>
      <c r="H181" s="312">
        <v>2732476530</v>
      </c>
      <c r="I181" s="323">
        <v>200</v>
      </c>
      <c r="J181" s="307">
        <v>1787376</v>
      </c>
      <c r="K181" s="315">
        <v>54</v>
      </c>
      <c r="L181" s="315">
        <v>21</v>
      </c>
      <c r="M181" s="315">
        <v>15</v>
      </c>
      <c r="N181" s="313">
        <v>0</v>
      </c>
      <c r="O181" s="315">
        <v>3</v>
      </c>
      <c r="P181" s="326">
        <v>3</v>
      </c>
      <c r="Q181" s="324">
        <v>409671</v>
      </c>
      <c r="R181" s="459"/>
      <c r="S181" s="311" t="s">
        <v>43</v>
      </c>
      <c r="T181" s="314">
        <v>6975600254</v>
      </c>
      <c r="U181" s="314">
        <f t="shared" si="5"/>
        <v>548571240</v>
      </c>
      <c r="V181" s="313">
        <v>0</v>
      </c>
      <c r="W181" s="314">
        <v>548571240</v>
      </c>
      <c r="X181" s="313">
        <v>0</v>
      </c>
      <c r="Y181" s="313">
        <v>0</v>
      </c>
      <c r="Z181" s="314">
        <f t="shared" si="2"/>
        <v>1097142480</v>
      </c>
      <c r="AA181" s="322">
        <v>548571240</v>
      </c>
      <c r="AB181" s="313">
        <v>0</v>
      </c>
      <c r="AC181" s="322">
        <v>548571240</v>
      </c>
      <c r="AD181" s="313">
        <v>0</v>
      </c>
      <c r="AE181" s="313">
        <v>0</v>
      </c>
      <c r="AF181" s="313">
        <v>0</v>
      </c>
      <c r="AG181" s="313">
        <v>0</v>
      </c>
      <c r="AH181" s="313">
        <v>0</v>
      </c>
      <c r="AI181" s="313">
        <v>0</v>
      </c>
      <c r="AJ181" s="313">
        <v>0</v>
      </c>
      <c r="AK181" s="313">
        <v>0</v>
      </c>
      <c r="AL181" s="318">
        <v>21</v>
      </c>
      <c r="AM181" s="313">
        <v>4021583400000</v>
      </c>
      <c r="AN181" s="319">
        <v>54822012</v>
      </c>
      <c r="AO181" s="320">
        <v>75980</v>
      </c>
      <c r="AP181" s="7"/>
      <c r="AQ181" s="7"/>
      <c r="AR181" s="7"/>
      <c r="AS181" s="7"/>
      <c r="AT181" s="7"/>
      <c r="AU181" s="7"/>
    </row>
    <row r="182" spans="1:47" ht="15.75" customHeight="1" x14ac:dyDescent="0.25">
      <c r="A182" s="459"/>
      <c r="B182" s="311" t="s">
        <v>44</v>
      </c>
      <c r="C182" s="312">
        <v>18605.3</v>
      </c>
      <c r="D182" s="312">
        <v>8729.26</v>
      </c>
      <c r="E182" s="312">
        <v>7708.4</v>
      </c>
      <c r="F182" s="312">
        <v>2533168449910</v>
      </c>
      <c r="G182" s="312">
        <v>2530514044138</v>
      </c>
      <c r="H182" s="312">
        <v>2654405772</v>
      </c>
      <c r="I182" s="323">
        <v>199</v>
      </c>
      <c r="J182" s="307">
        <v>1799882</v>
      </c>
      <c r="K182" s="315">
        <v>54</v>
      </c>
      <c r="L182" s="315">
        <v>23</v>
      </c>
      <c r="M182" s="315">
        <v>16</v>
      </c>
      <c r="N182" s="313">
        <v>0</v>
      </c>
      <c r="O182" s="315">
        <v>3</v>
      </c>
      <c r="P182" s="326">
        <v>3</v>
      </c>
      <c r="Q182" s="324">
        <v>414057</v>
      </c>
      <c r="R182" s="459"/>
      <c r="S182" s="311" t="s">
        <v>44</v>
      </c>
      <c r="T182" s="314">
        <v>19974580275</v>
      </c>
      <c r="U182" s="314">
        <f t="shared" si="5"/>
        <v>82426460</v>
      </c>
      <c r="V182" s="313">
        <v>0</v>
      </c>
      <c r="W182" s="314">
        <v>82426460</v>
      </c>
      <c r="X182" s="313">
        <v>0</v>
      </c>
      <c r="Y182" s="313">
        <v>0</v>
      </c>
      <c r="Z182" s="314">
        <f t="shared" si="2"/>
        <v>164852920</v>
      </c>
      <c r="AA182" s="322">
        <v>82426460</v>
      </c>
      <c r="AB182" s="313">
        <v>0</v>
      </c>
      <c r="AC182" s="322">
        <v>82426460</v>
      </c>
      <c r="AD182" s="313">
        <v>0</v>
      </c>
      <c r="AE182" s="313">
        <v>0</v>
      </c>
      <c r="AF182" s="313">
        <v>0</v>
      </c>
      <c r="AG182" s="313">
        <v>0</v>
      </c>
      <c r="AH182" s="313">
        <v>0</v>
      </c>
      <c r="AI182" s="313">
        <v>0</v>
      </c>
      <c r="AJ182" s="313">
        <v>0</v>
      </c>
      <c r="AK182" s="313">
        <v>0</v>
      </c>
      <c r="AL182" s="318">
        <v>21</v>
      </c>
      <c r="AM182" s="313">
        <v>4021583400000</v>
      </c>
      <c r="AN182" s="319">
        <v>54822012</v>
      </c>
      <c r="AO182" s="320">
        <v>75980</v>
      </c>
      <c r="AP182" s="7"/>
      <c r="AQ182" s="7"/>
      <c r="AR182" s="7"/>
      <c r="AS182" s="7"/>
      <c r="AT182" s="7"/>
      <c r="AU182" s="7"/>
    </row>
    <row r="183" spans="1:47" ht="15.75" customHeight="1" x14ac:dyDescent="0.25">
      <c r="A183" s="460"/>
      <c r="B183" s="327" t="s">
        <v>45</v>
      </c>
      <c r="C183" s="328">
        <v>18954.91</v>
      </c>
      <c r="D183" s="328">
        <v>9531.66</v>
      </c>
      <c r="E183" s="328">
        <v>7950.71</v>
      </c>
      <c r="F183" s="328">
        <v>2693053027515</v>
      </c>
      <c r="G183" s="328">
        <v>2690320550985</v>
      </c>
      <c r="H183" s="328">
        <v>2732476530</v>
      </c>
      <c r="I183" s="323">
        <v>199</v>
      </c>
      <c r="J183" s="307">
        <v>1809943</v>
      </c>
      <c r="K183" s="329">
        <v>54</v>
      </c>
      <c r="L183" s="329">
        <v>24</v>
      </c>
      <c r="M183" s="329">
        <v>17</v>
      </c>
      <c r="N183" s="313">
        <v>0</v>
      </c>
      <c r="O183" s="315">
        <v>3</v>
      </c>
      <c r="P183" s="326">
        <v>3</v>
      </c>
      <c r="Q183" s="324">
        <v>419178</v>
      </c>
      <c r="R183" s="460"/>
      <c r="S183" s="327" t="s">
        <v>45</v>
      </c>
      <c r="T183" s="330">
        <v>4736695710</v>
      </c>
      <c r="U183" s="314">
        <f t="shared" si="5"/>
        <v>466049000</v>
      </c>
      <c r="V183" s="313">
        <v>0</v>
      </c>
      <c r="W183" s="330">
        <v>466049000</v>
      </c>
      <c r="X183" s="313">
        <v>0</v>
      </c>
      <c r="Y183" s="313">
        <v>0</v>
      </c>
      <c r="Z183" s="314">
        <f t="shared" si="2"/>
        <v>932098000</v>
      </c>
      <c r="AA183" s="322">
        <v>466049000</v>
      </c>
      <c r="AB183" s="313">
        <v>0</v>
      </c>
      <c r="AC183" s="322">
        <v>466049000</v>
      </c>
      <c r="AD183" s="313">
        <v>0</v>
      </c>
      <c r="AE183" s="313">
        <v>0</v>
      </c>
      <c r="AF183" s="313">
        <v>0</v>
      </c>
      <c r="AG183" s="313">
        <v>0</v>
      </c>
      <c r="AH183" s="313">
        <v>0</v>
      </c>
      <c r="AI183" s="313">
        <v>0</v>
      </c>
      <c r="AJ183" s="313">
        <v>0</v>
      </c>
      <c r="AK183" s="313">
        <v>0</v>
      </c>
      <c r="AL183" s="318">
        <v>22</v>
      </c>
      <c r="AM183" s="313">
        <v>4127285800000</v>
      </c>
      <c r="AN183" s="319">
        <v>55879036</v>
      </c>
      <c r="AO183" s="320">
        <v>77568</v>
      </c>
      <c r="AP183" s="8"/>
      <c r="AQ183" s="8"/>
      <c r="AR183" s="7"/>
      <c r="AS183" s="7"/>
      <c r="AT183" s="7"/>
      <c r="AU183" s="7"/>
    </row>
    <row r="184" spans="1:47" ht="15.75" customHeight="1" x14ac:dyDescent="0.25">
      <c r="A184" s="462" t="s">
        <v>62</v>
      </c>
      <c r="B184" s="331" t="s">
        <v>34</v>
      </c>
      <c r="C184" s="328">
        <v>18828.560000000001</v>
      </c>
      <c r="D184" s="328">
        <v>9332.39</v>
      </c>
      <c r="E184" s="328">
        <v>7768.11</v>
      </c>
      <c r="F184" s="328">
        <v>2667633441044</v>
      </c>
      <c r="G184" s="328">
        <v>2665213247546</v>
      </c>
      <c r="H184" s="328">
        <v>2420193498</v>
      </c>
      <c r="I184" s="323">
        <v>199</v>
      </c>
      <c r="J184" s="307">
        <v>1822880</v>
      </c>
      <c r="K184" s="232">
        <v>54</v>
      </c>
      <c r="L184" s="232">
        <v>25</v>
      </c>
      <c r="M184" s="307">
        <v>19</v>
      </c>
      <c r="N184" s="313">
        <v>0</v>
      </c>
      <c r="O184" s="315">
        <v>3</v>
      </c>
      <c r="P184" s="326">
        <v>3</v>
      </c>
      <c r="Q184" s="324">
        <v>423099</v>
      </c>
      <c r="R184" s="473" t="s">
        <v>62</v>
      </c>
      <c r="S184" s="331" t="s">
        <v>34</v>
      </c>
      <c r="T184" s="332">
        <v>4232937911</v>
      </c>
      <c r="U184" s="314">
        <f t="shared" si="5"/>
        <v>4232937911</v>
      </c>
      <c r="V184" s="313">
        <v>0</v>
      </c>
      <c r="W184" s="313">
        <v>0</v>
      </c>
      <c r="X184" s="313">
        <v>0</v>
      </c>
      <c r="Y184" s="313">
        <v>0</v>
      </c>
      <c r="Z184" s="314">
        <f t="shared" si="2"/>
        <v>4232937911</v>
      </c>
      <c r="AA184" s="322">
        <v>4232937911</v>
      </c>
      <c r="AB184" s="313">
        <v>0</v>
      </c>
      <c r="AC184" s="313">
        <v>0</v>
      </c>
      <c r="AD184" s="313">
        <v>0</v>
      </c>
      <c r="AE184" s="313">
        <v>0</v>
      </c>
      <c r="AF184" s="313">
        <v>0</v>
      </c>
      <c r="AG184" s="313">
        <v>0</v>
      </c>
      <c r="AH184" s="313">
        <v>0</v>
      </c>
      <c r="AI184" s="313">
        <v>0</v>
      </c>
      <c r="AJ184" s="313">
        <v>0</v>
      </c>
      <c r="AK184" s="313">
        <v>0</v>
      </c>
      <c r="AL184" s="318">
        <v>22</v>
      </c>
      <c r="AM184" s="313">
        <v>4127285800000</v>
      </c>
      <c r="AN184" s="319">
        <v>55879036</v>
      </c>
      <c r="AO184" s="320">
        <v>81777</v>
      </c>
      <c r="AP184" s="9"/>
      <c r="AQ184" s="9"/>
      <c r="AR184" s="10"/>
      <c r="AS184" s="10"/>
      <c r="AT184" s="10"/>
      <c r="AU184" s="10"/>
    </row>
    <row r="185" spans="1:47" ht="15.75" customHeight="1" x14ac:dyDescent="0.25">
      <c r="A185" s="463"/>
      <c r="B185" s="331" t="s">
        <v>35</v>
      </c>
      <c r="C185" s="328">
        <v>19026.150000000001</v>
      </c>
      <c r="D185" s="328">
        <v>9376.36</v>
      </c>
      <c r="E185" s="328">
        <v>7812.65</v>
      </c>
      <c r="F185" s="328">
        <v>2749405975561.8999</v>
      </c>
      <c r="G185" s="328">
        <v>2747141923579.8999</v>
      </c>
      <c r="H185" s="328">
        <v>2264051982</v>
      </c>
      <c r="I185" s="323">
        <v>199</v>
      </c>
      <c r="J185" s="307">
        <v>1854673</v>
      </c>
      <c r="K185" s="232">
        <v>54</v>
      </c>
      <c r="L185" s="232">
        <v>25</v>
      </c>
      <c r="M185" s="307">
        <v>20</v>
      </c>
      <c r="N185" s="313">
        <v>0</v>
      </c>
      <c r="O185" s="315">
        <v>3</v>
      </c>
      <c r="P185" s="326">
        <v>3</v>
      </c>
      <c r="Q185" s="324">
        <v>426790</v>
      </c>
      <c r="R185" s="474"/>
      <c r="S185" s="331" t="s">
        <v>35</v>
      </c>
      <c r="T185" s="332">
        <v>1943237628</v>
      </c>
      <c r="U185" s="314">
        <f t="shared" si="5"/>
        <v>1943237628</v>
      </c>
      <c r="V185" s="313">
        <v>0</v>
      </c>
      <c r="W185" s="313">
        <v>0</v>
      </c>
      <c r="X185" s="313">
        <v>0</v>
      </c>
      <c r="Y185" s="313">
        <v>0</v>
      </c>
      <c r="Z185" s="314">
        <f t="shared" si="2"/>
        <v>1943237628</v>
      </c>
      <c r="AA185" s="332">
        <v>1943237628</v>
      </c>
      <c r="AB185" s="313">
        <v>0</v>
      </c>
      <c r="AC185" s="313">
        <v>0</v>
      </c>
      <c r="AD185" s="313">
        <v>0</v>
      </c>
      <c r="AE185" s="313">
        <v>0</v>
      </c>
      <c r="AF185" s="313">
        <v>0</v>
      </c>
      <c r="AG185" s="313">
        <v>0</v>
      </c>
      <c r="AH185" s="313">
        <v>0</v>
      </c>
      <c r="AI185" s="313">
        <v>0</v>
      </c>
      <c r="AJ185" s="313">
        <v>0</v>
      </c>
      <c r="AK185" s="313">
        <v>0</v>
      </c>
      <c r="AL185" s="318">
        <v>24</v>
      </c>
      <c r="AM185" s="313">
        <v>4319667600000</v>
      </c>
      <c r="AN185" s="319">
        <v>57802854</v>
      </c>
      <c r="AO185" s="320">
        <v>81777</v>
      </c>
      <c r="AP185" s="10"/>
      <c r="AQ185" s="10"/>
      <c r="AR185" s="10"/>
      <c r="AS185" s="10"/>
      <c r="AT185" s="10"/>
      <c r="AU185" s="10"/>
    </row>
    <row r="186" spans="1:47" ht="15.75" customHeight="1" x14ac:dyDescent="0.25">
      <c r="A186" s="463"/>
      <c r="B186" s="331" t="s">
        <v>36</v>
      </c>
      <c r="C186" s="328">
        <v>16903.650000000001</v>
      </c>
      <c r="D186" s="328">
        <v>7914.07</v>
      </c>
      <c r="E186" s="328">
        <v>7660.19</v>
      </c>
      <c r="F186" s="328">
        <v>2488952224656</v>
      </c>
      <c r="G186" s="328">
        <v>2486922384948</v>
      </c>
      <c r="H186" s="328">
        <v>2029839708</v>
      </c>
      <c r="I186" s="323">
        <v>199</v>
      </c>
      <c r="J186" s="307">
        <v>1949760</v>
      </c>
      <c r="K186" s="232">
        <v>54</v>
      </c>
      <c r="L186" s="232">
        <v>25</v>
      </c>
      <c r="M186" s="307">
        <v>20</v>
      </c>
      <c r="N186" s="313">
        <v>0</v>
      </c>
      <c r="O186" s="315">
        <v>3</v>
      </c>
      <c r="P186" s="326">
        <v>3</v>
      </c>
      <c r="Q186" s="324">
        <v>432633</v>
      </c>
      <c r="R186" s="474"/>
      <c r="S186" s="331" t="s">
        <v>36</v>
      </c>
      <c r="T186" s="332">
        <v>3382317573</v>
      </c>
      <c r="U186" s="314">
        <f t="shared" si="5"/>
        <v>3382317573</v>
      </c>
      <c r="V186" s="313">
        <v>0</v>
      </c>
      <c r="W186" s="313">
        <v>0</v>
      </c>
      <c r="X186" s="313">
        <v>0</v>
      </c>
      <c r="Y186" s="313">
        <v>0</v>
      </c>
      <c r="Z186" s="314">
        <f t="shared" si="2"/>
        <v>3382317573</v>
      </c>
      <c r="AA186" s="332">
        <v>3382317573</v>
      </c>
      <c r="AB186" s="313">
        <v>0</v>
      </c>
      <c r="AC186" s="313">
        <v>0</v>
      </c>
      <c r="AD186" s="313">
        <v>0</v>
      </c>
      <c r="AE186" s="313">
        <v>0</v>
      </c>
      <c r="AF186" s="313">
        <v>0</v>
      </c>
      <c r="AG186" s="313">
        <v>0</v>
      </c>
      <c r="AH186" s="313">
        <v>0</v>
      </c>
      <c r="AI186" s="313">
        <v>0</v>
      </c>
      <c r="AJ186" s="313">
        <v>0</v>
      </c>
      <c r="AK186" s="313">
        <v>0</v>
      </c>
      <c r="AL186" s="318">
        <v>24</v>
      </c>
      <c r="AM186" s="313">
        <v>4319667600000</v>
      </c>
      <c r="AN186" s="319">
        <v>57802854</v>
      </c>
      <c r="AO186" s="320">
        <v>81777</v>
      </c>
      <c r="AP186" s="10"/>
      <c r="AQ186" s="10"/>
      <c r="AR186" s="10"/>
      <c r="AS186" s="10"/>
      <c r="AT186" s="10"/>
      <c r="AU186" s="10"/>
    </row>
    <row r="187" spans="1:47" ht="15.75" customHeight="1" x14ac:dyDescent="0.25">
      <c r="A187" s="463"/>
      <c r="B187" s="331" t="s">
        <v>37</v>
      </c>
      <c r="C187" s="328">
        <v>16401.439999999999</v>
      </c>
      <c r="D187" s="328">
        <v>7685.94</v>
      </c>
      <c r="E187" s="328">
        <v>7490.23</v>
      </c>
      <c r="F187" s="328">
        <v>2430816010223</v>
      </c>
      <c r="G187" s="328">
        <v>2427927392177</v>
      </c>
      <c r="H187" s="328">
        <v>2888618046</v>
      </c>
      <c r="I187" s="323">
        <v>199</v>
      </c>
      <c r="J187" s="307">
        <v>2285882</v>
      </c>
      <c r="K187" s="232">
        <v>53</v>
      </c>
      <c r="L187" s="232">
        <v>25</v>
      </c>
      <c r="M187" s="307">
        <v>20</v>
      </c>
      <c r="N187" s="313">
        <v>0</v>
      </c>
      <c r="O187" s="315">
        <v>3</v>
      </c>
      <c r="P187" s="333">
        <v>4</v>
      </c>
      <c r="Q187" s="324">
        <v>435929</v>
      </c>
      <c r="R187" s="474"/>
      <c r="S187" s="331" t="s">
        <v>37</v>
      </c>
      <c r="T187" s="332">
        <v>2283814171</v>
      </c>
      <c r="U187" s="314">
        <f t="shared" si="5"/>
        <v>2283814171</v>
      </c>
      <c r="V187" s="313">
        <v>0</v>
      </c>
      <c r="W187" s="313">
        <v>0</v>
      </c>
      <c r="X187" s="313">
        <v>0</v>
      </c>
      <c r="Y187" s="313">
        <v>0</v>
      </c>
      <c r="Z187" s="314">
        <f t="shared" si="2"/>
        <v>2283814171</v>
      </c>
      <c r="AA187" s="332">
        <v>2283814171</v>
      </c>
      <c r="AB187" s="313">
        <v>0</v>
      </c>
      <c r="AC187" s="313">
        <v>0</v>
      </c>
      <c r="AD187" s="313">
        <v>0</v>
      </c>
      <c r="AE187" s="313">
        <v>0</v>
      </c>
      <c r="AF187" s="313">
        <v>0</v>
      </c>
      <c r="AG187" s="313">
        <v>0</v>
      </c>
      <c r="AH187" s="313">
        <v>0</v>
      </c>
      <c r="AI187" s="313">
        <v>0</v>
      </c>
      <c r="AJ187" s="313">
        <v>0</v>
      </c>
      <c r="AK187" s="313">
        <v>0</v>
      </c>
      <c r="AL187" s="318">
        <v>24</v>
      </c>
      <c r="AM187" s="313">
        <v>4319667600000</v>
      </c>
      <c r="AN187" s="319">
        <v>57802854</v>
      </c>
      <c r="AO187" s="320">
        <v>83674</v>
      </c>
      <c r="AP187" s="10"/>
      <c r="AQ187" s="10"/>
      <c r="AR187" s="10"/>
      <c r="AS187" s="10"/>
      <c r="AT187" s="10"/>
      <c r="AU187" s="10"/>
    </row>
    <row r="188" spans="1:47" ht="15.75" customHeight="1" x14ac:dyDescent="0.25">
      <c r="A188" s="463"/>
      <c r="B188" s="331" t="s">
        <v>38</v>
      </c>
      <c r="C188" s="328">
        <v>15981.56</v>
      </c>
      <c r="D188" s="328">
        <v>7721.35</v>
      </c>
      <c r="E188" s="328">
        <v>7319.77</v>
      </c>
      <c r="F188" s="328">
        <v>2418341226721</v>
      </c>
      <c r="G188" s="328">
        <v>2415764891707</v>
      </c>
      <c r="H188" s="328">
        <v>2576335014</v>
      </c>
      <c r="I188" s="323">
        <v>199</v>
      </c>
      <c r="J188" s="307">
        <v>2268619</v>
      </c>
      <c r="K188" s="232">
        <v>53</v>
      </c>
      <c r="L188" s="232">
        <v>25</v>
      </c>
      <c r="M188" s="307">
        <v>20</v>
      </c>
      <c r="N188" s="313">
        <v>0</v>
      </c>
      <c r="O188" s="315">
        <v>3</v>
      </c>
      <c r="P188" s="333">
        <v>4</v>
      </c>
      <c r="Q188" s="324">
        <v>438207</v>
      </c>
      <c r="R188" s="474"/>
      <c r="S188" s="331" t="s">
        <v>38</v>
      </c>
      <c r="T188" s="332">
        <v>4500454853</v>
      </c>
      <c r="U188" s="314">
        <f t="shared" si="5"/>
        <v>4500454853</v>
      </c>
      <c r="V188" s="313">
        <v>0</v>
      </c>
      <c r="W188" s="313">
        <v>0</v>
      </c>
      <c r="X188" s="313">
        <v>0</v>
      </c>
      <c r="Y188" s="313">
        <v>0</v>
      </c>
      <c r="Z188" s="314">
        <f t="shared" si="2"/>
        <v>4500454853</v>
      </c>
      <c r="AA188" s="332">
        <v>4500454853</v>
      </c>
      <c r="AB188" s="313">
        <v>0</v>
      </c>
      <c r="AC188" s="313">
        <v>0</v>
      </c>
      <c r="AD188" s="313">
        <v>0</v>
      </c>
      <c r="AE188" s="313">
        <v>0</v>
      </c>
      <c r="AF188" s="313">
        <v>0</v>
      </c>
      <c r="AG188" s="313">
        <v>0</v>
      </c>
      <c r="AH188" s="313">
        <v>0</v>
      </c>
      <c r="AI188" s="313">
        <v>0</v>
      </c>
      <c r="AJ188" s="313">
        <v>0</v>
      </c>
      <c r="AK188" s="313">
        <v>0</v>
      </c>
      <c r="AL188" s="318">
        <v>24</v>
      </c>
      <c r="AM188" s="313">
        <v>4319667600000</v>
      </c>
      <c r="AN188" s="319">
        <v>57802854</v>
      </c>
      <c r="AO188" s="320">
        <v>83674</v>
      </c>
      <c r="AP188" s="9"/>
      <c r="AQ188" s="9"/>
      <c r="AR188" s="10"/>
      <c r="AS188" s="10"/>
      <c r="AT188" s="10"/>
      <c r="AU188" s="10"/>
    </row>
    <row r="189" spans="1:47" ht="15.75" customHeight="1" x14ac:dyDescent="0.25">
      <c r="A189" s="463"/>
      <c r="B189" s="331" t="s">
        <v>39</v>
      </c>
      <c r="C189" s="328">
        <v>16208.94</v>
      </c>
      <c r="D189" s="328">
        <v>8062.47</v>
      </c>
      <c r="E189" s="328">
        <v>7480.85</v>
      </c>
      <c r="F189" s="328">
        <v>2503697615049</v>
      </c>
      <c r="G189" s="328">
        <v>2500574784729</v>
      </c>
      <c r="H189" s="328">
        <v>3122830320</v>
      </c>
      <c r="I189" s="323">
        <v>200</v>
      </c>
      <c r="J189" s="307">
        <v>2296933</v>
      </c>
      <c r="K189" s="232">
        <v>53</v>
      </c>
      <c r="L189" s="307">
        <v>23</v>
      </c>
      <c r="M189" s="307">
        <v>20</v>
      </c>
      <c r="N189" s="313">
        <v>0</v>
      </c>
      <c r="O189" s="315">
        <v>3</v>
      </c>
      <c r="P189" s="333">
        <v>5</v>
      </c>
      <c r="Q189" s="324">
        <v>442897</v>
      </c>
      <c r="R189" s="474"/>
      <c r="S189" s="331" t="s">
        <v>39</v>
      </c>
      <c r="T189" s="332">
        <v>12794617686</v>
      </c>
      <c r="U189" s="314">
        <f t="shared" si="5"/>
        <v>7206667196</v>
      </c>
      <c r="V189" s="332">
        <v>5001087880</v>
      </c>
      <c r="W189" s="332">
        <v>586862610</v>
      </c>
      <c r="X189" s="313">
        <v>0</v>
      </c>
      <c r="Y189" s="313">
        <v>0</v>
      </c>
      <c r="Z189" s="314">
        <f t="shared" si="2"/>
        <v>2476392014</v>
      </c>
      <c r="AA189" s="332">
        <v>1888441524</v>
      </c>
      <c r="AB189" s="332">
        <v>1087880</v>
      </c>
      <c r="AC189" s="332">
        <v>586862610</v>
      </c>
      <c r="AD189" s="313">
        <v>0</v>
      </c>
      <c r="AE189" s="313">
        <v>0</v>
      </c>
      <c r="AF189" s="332">
        <v>10318225672</v>
      </c>
      <c r="AG189" s="332">
        <v>5318225672</v>
      </c>
      <c r="AH189" s="332">
        <v>5000000000</v>
      </c>
      <c r="AI189" s="313">
        <v>0</v>
      </c>
      <c r="AJ189" s="313">
        <v>0</v>
      </c>
      <c r="AK189" s="313">
        <v>0</v>
      </c>
      <c r="AL189" s="318">
        <v>25</v>
      </c>
      <c r="AM189" s="313">
        <v>4434194400000</v>
      </c>
      <c r="AN189" s="319">
        <v>58948122</v>
      </c>
      <c r="AO189" s="320">
        <v>83674</v>
      </c>
      <c r="AP189" s="10"/>
      <c r="AQ189" s="10"/>
      <c r="AR189" s="10"/>
      <c r="AS189" s="10"/>
      <c r="AT189" s="10"/>
      <c r="AU189" s="10"/>
    </row>
    <row r="190" spans="1:47" ht="15.75" customHeight="1" x14ac:dyDescent="0.25">
      <c r="A190" s="463"/>
      <c r="B190" s="331" t="s">
        <v>40</v>
      </c>
      <c r="C190" s="328">
        <v>16450.52</v>
      </c>
      <c r="D190" s="328">
        <v>8049.18</v>
      </c>
      <c r="E190" s="328">
        <v>7395.87</v>
      </c>
      <c r="F190" s="328">
        <v>2542078341507</v>
      </c>
      <c r="G190" s="328">
        <v>2538955511187</v>
      </c>
      <c r="H190" s="328">
        <v>3122830320</v>
      </c>
      <c r="I190" s="323">
        <v>200</v>
      </c>
      <c r="J190" s="307">
        <v>2298856</v>
      </c>
      <c r="K190" s="232">
        <v>53</v>
      </c>
      <c r="L190" s="307">
        <v>23</v>
      </c>
      <c r="M190" s="307">
        <v>20</v>
      </c>
      <c r="N190" s="313">
        <v>0</v>
      </c>
      <c r="O190" s="315">
        <v>3</v>
      </c>
      <c r="P190" s="333">
        <v>5</v>
      </c>
      <c r="Q190" s="324">
        <v>445888</v>
      </c>
      <c r="R190" s="474"/>
      <c r="S190" s="331" t="s">
        <v>40</v>
      </c>
      <c r="T190" s="332">
        <v>4730134021</v>
      </c>
      <c r="U190" s="314">
        <f t="shared" si="5"/>
        <v>4440605681</v>
      </c>
      <c r="V190" s="332">
        <v>289528340</v>
      </c>
      <c r="W190" s="313">
        <v>0</v>
      </c>
      <c r="X190" s="313">
        <v>0</v>
      </c>
      <c r="Y190" s="313">
        <v>0</v>
      </c>
      <c r="Z190" s="314">
        <f t="shared" si="2"/>
        <v>4730134021</v>
      </c>
      <c r="AA190" s="332">
        <v>4440605681</v>
      </c>
      <c r="AB190" s="332">
        <v>289528340</v>
      </c>
      <c r="AC190" s="313">
        <v>0</v>
      </c>
      <c r="AD190" s="313">
        <v>0</v>
      </c>
      <c r="AE190" s="313">
        <v>0</v>
      </c>
      <c r="AF190" s="313">
        <v>0</v>
      </c>
      <c r="AG190" s="313">
        <v>0</v>
      </c>
      <c r="AH190" s="313">
        <v>0</v>
      </c>
      <c r="AI190" s="313">
        <v>0</v>
      </c>
      <c r="AJ190" s="313">
        <v>0</v>
      </c>
      <c r="AK190" s="313">
        <v>0</v>
      </c>
      <c r="AL190" s="318">
        <v>25</v>
      </c>
      <c r="AM190" s="313">
        <v>4434194400000</v>
      </c>
      <c r="AN190" s="319">
        <v>58948122</v>
      </c>
      <c r="AO190" s="320">
        <v>83674</v>
      </c>
      <c r="AP190" s="7"/>
      <c r="AQ190" s="7"/>
      <c r="AR190" s="7"/>
      <c r="AS190" s="7"/>
      <c r="AT190" s="7"/>
      <c r="AU190" s="7"/>
    </row>
    <row r="191" spans="1:47" ht="15.75" customHeight="1" x14ac:dyDescent="0.25">
      <c r="A191" s="463"/>
      <c r="B191" s="331" t="s">
        <v>41</v>
      </c>
      <c r="C191" s="328">
        <v>16718.77</v>
      </c>
      <c r="D191" s="328">
        <v>8257.51</v>
      </c>
      <c r="E191" s="328">
        <v>7395.65</v>
      </c>
      <c r="F191" s="328">
        <v>2590483771201.3901</v>
      </c>
      <c r="G191" s="328">
        <v>2587360940881.3901</v>
      </c>
      <c r="H191" s="328">
        <v>3122830320</v>
      </c>
      <c r="I191" s="323">
        <v>200</v>
      </c>
      <c r="J191" s="307">
        <v>2300838</v>
      </c>
      <c r="K191" s="232">
        <v>53</v>
      </c>
      <c r="L191" s="307">
        <v>23</v>
      </c>
      <c r="M191" s="307">
        <v>21</v>
      </c>
      <c r="N191" s="313">
        <v>0</v>
      </c>
      <c r="O191" s="315">
        <v>3</v>
      </c>
      <c r="P191" s="333">
        <v>6</v>
      </c>
      <c r="Q191" s="324">
        <v>450543</v>
      </c>
      <c r="R191" s="474"/>
      <c r="S191" s="331" t="s">
        <v>41</v>
      </c>
      <c r="T191" s="332">
        <v>5135127956</v>
      </c>
      <c r="U191" s="314">
        <f t="shared" si="5"/>
        <v>5090536576</v>
      </c>
      <c r="V191" s="332">
        <v>44591380</v>
      </c>
      <c r="W191" s="313">
        <v>0</v>
      </c>
      <c r="X191" s="313">
        <v>0</v>
      </c>
      <c r="Y191" s="313">
        <v>0</v>
      </c>
      <c r="Z191" s="314">
        <f t="shared" si="2"/>
        <v>5135127956</v>
      </c>
      <c r="AA191" s="332">
        <v>5090536576</v>
      </c>
      <c r="AB191" s="332">
        <v>44591380</v>
      </c>
      <c r="AC191" s="313">
        <v>0</v>
      </c>
      <c r="AD191" s="313">
        <v>0</v>
      </c>
      <c r="AE191" s="313">
        <v>0</v>
      </c>
      <c r="AF191" s="313">
        <v>0</v>
      </c>
      <c r="AG191" s="313">
        <v>0</v>
      </c>
      <c r="AH191" s="313">
        <v>0</v>
      </c>
      <c r="AI191" s="313">
        <v>0</v>
      </c>
      <c r="AJ191" s="313">
        <v>0</v>
      </c>
      <c r="AK191" s="313">
        <v>0</v>
      </c>
      <c r="AL191" s="318">
        <v>25</v>
      </c>
      <c r="AM191" s="313">
        <v>4434194400000</v>
      </c>
      <c r="AN191" s="319">
        <v>58948122</v>
      </c>
      <c r="AO191" s="320">
        <v>83674</v>
      </c>
      <c r="AP191" s="7"/>
      <c r="AQ191" s="7"/>
      <c r="AR191" s="7"/>
      <c r="AS191" s="7"/>
      <c r="AT191" s="7"/>
      <c r="AU191" s="7"/>
    </row>
    <row r="192" spans="1:47" ht="15.75" customHeight="1" x14ac:dyDescent="0.25">
      <c r="A192" s="464"/>
      <c r="B192" s="331" t="s">
        <v>42</v>
      </c>
      <c r="C192" s="328">
        <v>17176.18</v>
      </c>
      <c r="D192" s="328">
        <v>8218.8799999999992</v>
      </c>
      <c r="E192" s="328">
        <v>7558.49</v>
      </c>
      <c r="F192" s="328">
        <v>2601162241503</v>
      </c>
      <c r="G192" s="328">
        <v>2598039411183</v>
      </c>
      <c r="H192" s="328">
        <v>3122830320</v>
      </c>
      <c r="I192" s="323">
        <v>195</v>
      </c>
      <c r="J192" s="307">
        <v>2369439</v>
      </c>
      <c r="K192" s="232">
        <v>53</v>
      </c>
      <c r="L192" s="307">
        <v>23</v>
      </c>
      <c r="M192" s="307">
        <v>22</v>
      </c>
      <c r="N192" s="313">
        <v>0</v>
      </c>
      <c r="O192" s="315">
        <v>3</v>
      </c>
      <c r="P192" s="333">
        <v>7</v>
      </c>
      <c r="Q192" s="324">
        <v>456441</v>
      </c>
      <c r="R192" s="475"/>
      <c r="S192" s="331" t="s">
        <v>42</v>
      </c>
      <c r="T192" s="332">
        <v>1838602480</v>
      </c>
      <c r="U192" s="314">
        <f t="shared" si="5"/>
        <v>1806220850</v>
      </c>
      <c r="V192" s="332">
        <v>32381630</v>
      </c>
      <c r="W192" s="313">
        <v>0</v>
      </c>
      <c r="X192" s="313">
        <v>0</v>
      </c>
      <c r="Y192" s="313">
        <v>0</v>
      </c>
      <c r="Z192" s="314">
        <f t="shared" si="2"/>
        <v>1838602480</v>
      </c>
      <c r="AA192" s="332">
        <v>1806220850</v>
      </c>
      <c r="AB192" s="332">
        <v>32381630</v>
      </c>
      <c r="AC192" s="313">
        <v>0</v>
      </c>
      <c r="AD192" s="313">
        <v>0</v>
      </c>
      <c r="AE192" s="313">
        <v>0</v>
      </c>
      <c r="AF192" s="313">
        <v>0</v>
      </c>
      <c r="AG192" s="313">
        <v>0</v>
      </c>
      <c r="AH192" s="313">
        <v>0</v>
      </c>
      <c r="AI192" s="313">
        <v>0</v>
      </c>
      <c r="AJ192" s="313">
        <v>0</v>
      </c>
      <c r="AK192" s="313">
        <v>0</v>
      </c>
      <c r="AL192" s="318">
        <v>25</v>
      </c>
      <c r="AM192" s="313">
        <v>4434194400000</v>
      </c>
      <c r="AN192" s="319">
        <v>58948122</v>
      </c>
      <c r="AO192" s="320">
        <v>83674</v>
      </c>
      <c r="AP192" s="7"/>
      <c r="AQ192" s="7"/>
      <c r="AR192" s="7"/>
      <c r="AS192" s="7"/>
      <c r="AT192" s="7"/>
      <c r="AU192" s="7"/>
    </row>
    <row r="193" spans="1:47" ht="15.75" customHeight="1" x14ac:dyDescent="0.25">
      <c r="A193" s="334"/>
      <c r="B193" s="331" t="s">
        <v>43</v>
      </c>
      <c r="C193" s="328">
        <v>17458.060000000001</v>
      </c>
      <c r="D193" s="328">
        <v>7973.53</v>
      </c>
      <c r="E193" s="328">
        <v>7263.94</v>
      </c>
      <c r="F193" s="328">
        <v>2567267612965</v>
      </c>
      <c r="G193" s="328">
        <v>2564144782645</v>
      </c>
      <c r="H193" s="328">
        <v>3122830320</v>
      </c>
      <c r="I193" s="323">
        <v>195</v>
      </c>
      <c r="J193" s="315">
        <v>2380164</v>
      </c>
      <c r="K193" s="232">
        <v>53</v>
      </c>
      <c r="L193" s="307">
        <v>23</v>
      </c>
      <c r="M193" s="307">
        <v>22</v>
      </c>
      <c r="N193" s="315">
        <v>1</v>
      </c>
      <c r="O193" s="315">
        <v>3</v>
      </c>
      <c r="P193" s="333">
        <v>7</v>
      </c>
      <c r="Q193" s="324">
        <v>462968</v>
      </c>
      <c r="R193" s="334"/>
      <c r="S193" s="331" t="s">
        <v>43</v>
      </c>
      <c r="T193" s="332">
        <v>7923884882</v>
      </c>
      <c r="U193" s="314">
        <v>2892978652</v>
      </c>
      <c r="V193" s="332">
        <v>65800530</v>
      </c>
      <c r="W193" s="313">
        <v>0</v>
      </c>
      <c r="X193" s="313">
        <f t="shared" ref="X193:X195" si="7">SUM(AD193,AJ193)</f>
        <v>4965105700</v>
      </c>
      <c r="Y193" s="313">
        <v>0</v>
      </c>
      <c r="Z193" s="314">
        <v>3173884882</v>
      </c>
      <c r="AA193" s="332">
        <v>2892978652</v>
      </c>
      <c r="AB193" s="332">
        <v>65800530</v>
      </c>
      <c r="AC193" s="313">
        <v>0</v>
      </c>
      <c r="AD193" s="332">
        <v>215105700</v>
      </c>
      <c r="AE193" s="313">
        <v>0</v>
      </c>
      <c r="AF193" s="313">
        <v>4750000000</v>
      </c>
      <c r="AG193" s="313">
        <v>0</v>
      </c>
      <c r="AH193" s="313">
        <v>0</v>
      </c>
      <c r="AI193" s="313">
        <v>0</v>
      </c>
      <c r="AJ193" s="332">
        <v>4750000000</v>
      </c>
      <c r="AK193" s="313">
        <v>0</v>
      </c>
      <c r="AL193" s="318">
        <v>27</v>
      </c>
      <c r="AM193" s="313">
        <v>4472552400000</v>
      </c>
      <c r="AN193" s="319">
        <v>59301702</v>
      </c>
      <c r="AO193" s="320">
        <v>84094</v>
      </c>
      <c r="AP193" s="7"/>
      <c r="AQ193" s="12"/>
      <c r="AR193" s="7"/>
      <c r="AS193" s="7"/>
      <c r="AT193" s="7"/>
      <c r="AU193" s="7"/>
    </row>
    <row r="194" spans="1:47" ht="15.75" customHeight="1" x14ac:dyDescent="0.25">
      <c r="A194" s="334"/>
      <c r="B194" s="331" t="s">
        <v>44</v>
      </c>
      <c r="C194" s="328">
        <v>17541.28</v>
      </c>
      <c r="D194" s="328">
        <v>8099.74</v>
      </c>
      <c r="E194" s="328">
        <v>7312.18</v>
      </c>
      <c r="F194" s="328">
        <v>2600028883873.0601</v>
      </c>
      <c r="G194" s="328">
        <v>2596906053553.0601</v>
      </c>
      <c r="H194" s="328">
        <v>3122830320</v>
      </c>
      <c r="I194" s="323">
        <v>195</v>
      </c>
      <c r="J194" s="315">
        <v>2383238</v>
      </c>
      <c r="K194" s="232">
        <v>53</v>
      </c>
      <c r="L194" s="307">
        <v>23</v>
      </c>
      <c r="M194" s="307">
        <v>22</v>
      </c>
      <c r="N194" s="315">
        <v>1</v>
      </c>
      <c r="O194" s="315">
        <v>3</v>
      </c>
      <c r="P194" s="333">
        <v>7</v>
      </c>
      <c r="Q194" s="324">
        <v>467121</v>
      </c>
      <c r="R194" s="334"/>
      <c r="S194" s="331" t="s">
        <v>44</v>
      </c>
      <c r="T194" s="332">
        <v>1939212968</v>
      </c>
      <c r="U194" s="314">
        <v>1853046446</v>
      </c>
      <c r="V194" s="332">
        <v>28900000</v>
      </c>
      <c r="W194" s="313">
        <v>0</v>
      </c>
      <c r="X194" s="313">
        <f t="shared" si="7"/>
        <v>57266522</v>
      </c>
      <c r="Y194" s="313">
        <v>0</v>
      </c>
      <c r="Z194" s="314">
        <v>1939212968</v>
      </c>
      <c r="AA194" s="332">
        <v>1853046446</v>
      </c>
      <c r="AB194" s="332">
        <v>28900000</v>
      </c>
      <c r="AC194" s="313">
        <v>0</v>
      </c>
      <c r="AD194" s="332">
        <v>57266522</v>
      </c>
      <c r="AE194" s="313">
        <v>0</v>
      </c>
      <c r="AF194" s="313">
        <v>0</v>
      </c>
      <c r="AG194" s="313">
        <v>0</v>
      </c>
      <c r="AH194" s="313">
        <v>0</v>
      </c>
      <c r="AI194" s="313">
        <v>0</v>
      </c>
      <c r="AJ194" s="335">
        <v>0</v>
      </c>
      <c r="AK194" s="313">
        <v>0</v>
      </c>
      <c r="AL194" s="318">
        <v>27</v>
      </c>
      <c r="AM194" s="313">
        <v>4472552400000</v>
      </c>
      <c r="AN194" s="319">
        <v>59301702</v>
      </c>
      <c r="AO194" s="320">
        <v>84094</v>
      </c>
      <c r="AP194" s="13"/>
      <c r="AQ194" s="12"/>
      <c r="AR194" s="7"/>
      <c r="AS194" s="7"/>
      <c r="AT194" s="7"/>
      <c r="AU194" s="7"/>
    </row>
    <row r="195" spans="1:47" ht="15.75" customHeight="1" x14ac:dyDescent="0.25">
      <c r="A195" s="334"/>
      <c r="B195" s="331" t="s">
        <v>45</v>
      </c>
      <c r="C195" s="328">
        <v>18126.12</v>
      </c>
      <c r="D195" s="328">
        <v>9122.01</v>
      </c>
      <c r="E195" s="328">
        <v>7581.13</v>
      </c>
      <c r="F195" s="328">
        <v>3029712186401</v>
      </c>
      <c r="G195" s="328">
        <v>3026589356081</v>
      </c>
      <c r="H195" s="328">
        <v>3122830320</v>
      </c>
      <c r="I195" s="323">
        <v>193</v>
      </c>
      <c r="J195" s="315">
        <v>2385822</v>
      </c>
      <c r="K195" s="232">
        <v>53</v>
      </c>
      <c r="L195" s="307">
        <v>23</v>
      </c>
      <c r="M195" s="307">
        <v>22</v>
      </c>
      <c r="N195" s="315">
        <v>1</v>
      </c>
      <c r="O195" s="315">
        <v>3</v>
      </c>
      <c r="P195" s="333">
        <v>7</v>
      </c>
      <c r="Q195" s="324">
        <v>473638</v>
      </c>
      <c r="R195" s="334"/>
      <c r="S195" s="331" t="s">
        <v>45</v>
      </c>
      <c r="T195" s="332">
        <v>14673215399</v>
      </c>
      <c r="U195" s="314">
        <v>14293165021</v>
      </c>
      <c r="V195" s="332">
        <v>331268030</v>
      </c>
      <c r="W195" s="313">
        <v>0</v>
      </c>
      <c r="X195" s="313">
        <f t="shared" si="7"/>
        <v>48782348</v>
      </c>
      <c r="Y195" s="313">
        <v>0</v>
      </c>
      <c r="Z195" s="314">
        <v>14673215399</v>
      </c>
      <c r="AA195" s="332">
        <v>14293165021</v>
      </c>
      <c r="AB195" s="332">
        <v>331268030</v>
      </c>
      <c r="AC195" s="313">
        <v>0</v>
      </c>
      <c r="AD195" s="332">
        <v>48782348</v>
      </c>
      <c r="AE195" s="313">
        <v>0</v>
      </c>
      <c r="AF195" s="313">
        <v>0</v>
      </c>
      <c r="AG195" s="313">
        <v>0</v>
      </c>
      <c r="AH195" s="313">
        <v>0</v>
      </c>
      <c r="AI195" s="313">
        <v>0</v>
      </c>
      <c r="AJ195" s="335">
        <v>0</v>
      </c>
      <c r="AK195" s="313">
        <v>0</v>
      </c>
      <c r="AL195" s="318">
        <v>27</v>
      </c>
      <c r="AM195" s="313">
        <v>4472552400000</v>
      </c>
      <c r="AN195" s="319">
        <v>59301702</v>
      </c>
      <c r="AO195" s="320">
        <v>84094</v>
      </c>
      <c r="AP195" s="13"/>
      <c r="AQ195" s="12"/>
      <c r="AR195" s="7"/>
      <c r="AS195" s="7"/>
      <c r="AT195" s="7"/>
      <c r="AU195" s="7"/>
    </row>
    <row r="196" spans="1:47" ht="15.75" customHeight="1" x14ac:dyDescent="0.25">
      <c r="A196" s="465" t="s">
        <v>63</v>
      </c>
      <c r="B196" s="466"/>
      <c r="C196" s="336">
        <v>18126.12</v>
      </c>
      <c r="D196" s="336">
        <v>9122.01</v>
      </c>
      <c r="E196" s="336">
        <v>7581.13</v>
      </c>
      <c r="F196" s="133">
        <v>3029712186401</v>
      </c>
      <c r="G196" s="336">
        <v>3026589356081</v>
      </c>
      <c r="H196" s="337">
        <v>3122830320</v>
      </c>
      <c r="I196" s="338">
        <v>193</v>
      </c>
      <c r="J196" s="339">
        <v>2385822</v>
      </c>
      <c r="K196" s="340">
        <v>53</v>
      </c>
      <c r="L196" s="340">
        <v>23</v>
      </c>
      <c r="M196" s="341">
        <v>22</v>
      </c>
      <c r="N196" s="339">
        <v>1</v>
      </c>
      <c r="O196" s="339">
        <v>3</v>
      </c>
      <c r="P196" s="340">
        <v>7</v>
      </c>
      <c r="Q196" s="342">
        <v>473638</v>
      </c>
      <c r="R196" s="336"/>
      <c r="S196" s="336"/>
      <c r="T196" s="336"/>
      <c r="U196" s="336"/>
      <c r="V196" s="336"/>
      <c r="W196" s="336"/>
      <c r="X196" s="336"/>
      <c r="Y196" s="336"/>
      <c r="Z196" s="336"/>
      <c r="AA196" s="336"/>
      <c r="AB196" s="336"/>
      <c r="AC196" s="336"/>
      <c r="AD196" s="336"/>
      <c r="AE196" s="336"/>
      <c r="AF196" s="336"/>
      <c r="AG196" s="336"/>
      <c r="AH196" s="336"/>
      <c r="AI196" s="336"/>
      <c r="AJ196" s="336"/>
      <c r="AK196" s="336"/>
      <c r="AL196" s="340"/>
      <c r="AM196" s="313"/>
      <c r="AN196" s="313"/>
      <c r="AO196" s="320"/>
      <c r="AP196" s="12"/>
      <c r="AQ196" s="12"/>
      <c r="AR196" s="14"/>
      <c r="AS196" s="14"/>
      <c r="AT196" s="14"/>
      <c r="AU196" s="14"/>
    </row>
    <row r="197" spans="1:47" ht="15.75" customHeight="1" x14ac:dyDescent="0.25">
      <c r="A197" s="467" t="s">
        <v>64</v>
      </c>
      <c r="B197" s="343" t="s">
        <v>34</v>
      </c>
      <c r="C197" s="328">
        <v>20030.05</v>
      </c>
      <c r="D197" s="328">
        <v>8766.5400000000009</v>
      </c>
      <c r="E197" s="328">
        <v>7705.75</v>
      </c>
      <c r="F197" s="328">
        <v>3007487653074</v>
      </c>
      <c r="G197" s="328">
        <v>3004364822754</v>
      </c>
      <c r="H197" s="328">
        <v>3122830320</v>
      </c>
      <c r="I197" s="323">
        <v>193</v>
      </c>
      <c r="J197" s="315">
        <v>2389081</v>
      </c>
      <c r="K197" s="232">
        <v>53</v>
      </c>
      <c r="L197" s="232">
        <v>23</v>
      </c>
      <c r="M197" s="307">
        <v>22</v>
      </c>
      <c r="N197" s="315">
        <v>1</v>
      </c>
      <c r="O197" s="315">
        <v>3</v>
      </c>
      <c r="P197" s="333">
        <v>7</v>
      </c>
      <c r="Q197" s="324">
        <v>486246</v>
      </c>
      <c r="R197" s="476" t="s">
        <v>64</v>
      </c>
      <c r="S197" s="331" t="s">
        <v>34</v>
      </c>
      <c r="T197" s="332">
        <v>14909253953.309999</v>
      </c>
      <c r="U197" s="314">
        <v>10641587524</v>
      </c>
      <c r="V197" s="313">
        <v>38984280</v>
      </c>
      <c r="W197" s="313">
        <v>0</v>
      </c>
      <c r="X197" s="335">
        <v>108079149.30999999</v>
      </c>
      <c r="Y197" s="335">
        <v>4120603000</v>
      </c>
      <c r="Z197" s="314">
        <v>10909253953.309999</v>
      </c>
      <c r="AA197" s="322">
        <v>10641587524</v>
      </c>
      <c r="AB197" s="313">
        <v>38984280</v>
      </c>
      <c r="AC197" s="313">
        <v>0</v>
      </c>
      <c r="AD197" s="335">
        <v>108079149.30999999</v>
      </c>
      <c r="AE197" s="335">
        <v>120603000</v>
      </c>
      <c r="AF197" s="313">
        <v>0</v>
      </c>
      <c r="AG197" s="313">
        <v>0</v>
      </c>
      <c r="AH197" s="313">
        <v>0</v>
      </c>
      <c r="AI197" s="313">
        <v>0</v>
      </c>
      <c r="AJ197" s="313">
        <v>0</v>
      </c>
      <c r="AK197" s="313">
        <v>4000000000</v>
      </c>
      <c r="AL197" s="318">
        <v>30</v>
      </c>
      <c r="AM197" s="313">
        <v>4623338100000</v>
      </c>
      <c r="AN197" s="319">
        <v>60809559</v>
      </c>
      <c r="AO197" s="320">
        <v>84094</v>
      </c>
      <c r="AP197" s="9"/>
      <c r="AQ197" s="9"/>
      <c r="AR197" s="9"/>
      <c r="AS197" s="10"/>
      <c r="AT197" s="10"/>
      <c r="AU197" s="10"/>
    </row>
    <row r="198" spans="1:47" ht="15.75" customHeight="1" x14ac:dyDescent="0.25">
      <c r="A198" s="456"/>
      <c r="B198" s="343" t="s">
        <v>35</v>
      </c>
      <c r="C198" s="328">
        <v>25876.89</v>
      </c>
      <c r="D198" s="328">
        <v>9888.08</v>
      </c>
      <c r="E198" s="328">
        <v>10779.13</v>
      </c>
      <c r="F198" s="328">
        <v>3553205875723</v>
      </c>
      <c r="G198" s="328">
        <v>3550083045403</v>
      </c>
      <c r="H198" s="328">
        <v>3122830320</v>
      </c>
      <c r="I198" s="323">
        <v>193</v>
      </c>
      <c r="J198" s="315">
        <v>2394302</v>
      </c>
      <c r="K198" s="232">
        <v>53</v>
      </c>
      <c r="L198" s="232">
        <v>24</v>
      </c>
      <c r="M198" s="307">
        <v>22</v>
      </c>
      <c r="N198" s="315">
        <v>1</v>
      </c>
      <c r="O198" s="315">
        <v>3</v>
      </c>
      <c r="P198" s="333">
        <v>7</v>
      </c>
      <c r="Q198" s="324">
        <v>520077</v>
      </c>
      <c r="R198" s="477"/>
      <c r="S198" s="331" t="s">
        <v>35</v>
      </c>
      <c r="T198" s="332">
        <v>32019162684</v>
      </c>
      <c r="U198" s="314">
        <v>31257978749</v>
      </c>
      <c r="V198" s="313">
        <v>381639240</v>
      </c>
      <c r="W198" s="313">
        <v>0</v>
      </c>
      <c r="X198" s="335">
        <v>363103285</v>
      </c>
      <c r="Y198" s="335">
        <v>16441410</v>
      </c>
      <c r="Z198" s="314">
        <v>32019162684</v>
      </c>
      <c r="AA198" s="332">
        <v>31257978749</v>
      </c>
      <c r="AB198" s="313">
        <v>381639240</v>
      </c>
      <c r="AC198" s="313">
        <v>0</v>
      </c>
      <c r="AD198" s="335">
        <v>363103285</v>
      </c>
      <c r="AE198" s="335">
        <v>16441410</v>
      </c>
      <c r="AF198" s="313">
        <v>0</v>
      </c>
      <c r="AG198" s="313">
        <v>0</v>
      </c>
      <c r="AH198" s="313">
        <v>0</v>
      </c>
      <c r="AI198" s="313">
        <v>0</v>
      </c>
      <c r="AJ198" s="313">
        <v>0</v>
      </c>
      <c r="AK198" s="313"/>
      <c r="AL198" s="318">
        <v>30</v>
      </c>
      <c r="AM198" s="313">
        <v>4623338100000</v>
      </c>
      <c r="AN198" s="319">
        <v>60809559</v>
      </c>
      <c r="AO198" s="320">
        <v>84094</v>
      </c>
      <c r="AP198" s="10"/>
      <c r="AQ198" s="10"/>
      <c r="AR198" s="10"/>
      <c r="AS198" s="10"/>
      <c r="AT198" s="10"/>
      <c r="AU198" s="10"/>
    </row>
    <row r="199" spans="1:47" ht="15.75" customHeight="1" x14ac:dyDescent="0.25">
      <c r="A199" s="456"/>
      <c r="B199" s="343" t="s">
        <v>36</v>
      </c>
      <c r="C199" s="328">
        <v>34635.65</v>
      </c>
      <c r="D199" s="328">
        <v>10149.32</v>
      </c>
      <c r="E199" s="328">
        <v>11610.58</v>
      </c>
      <c r="F199" s="328">
        <v>3695059666884</v>
      </c>
      <c r="G199" s="328">
        <v>3691936836564</v>
      </c>
      <c r="H199" s="328">
        <v>3122830320</v>
      </c>
      <c r="I199" s="323">
        <v>187</v>
      </c>
      <c r="J199" s="307">
        <v>2397644</v>
      </c>
      <c r="K199" s="232">
        <v>53</v>
      </c>
      <c r="L199" s="232">
        <v>25</v>
      </c>
      <c r="M199" s="307">
        <v>22</v>
      </c>
      <c r="N199" s="315">
        <v>1</v>
      </c>
      <c r="O199" s="315">
        <v>3</v>
      </c>
      <c r="P199" s="333">
        <v>7</v>
      </c>
      <c r="Q199" s="324">
        <v>564105</v>
      </c>
      <c r="R199" s="477"/>
      <c r="S199" s="331" t="s">
        <v>36</v>
      </c>
      <c r="T199" s="332">
        <v>24910131654</v>
      </c>
      <c r="U199" s="314">
        <v>24027746157</v>
      </c>
      <c r="V199" s="313">
        <v>44510000</v>
      </c>
      <c r="W199" s="313">
        <v>0</v>
      </c>
      <c r="X199" s="335">
        <v>833875497</v>
      </c>
      <c r="Y199" s="335">
        <v>4000000</v>
      </c>
      <c r="Z199" s="314">
        <v>24910131654</v>
      </c>
      <c r="AA199" s="332">
        <v>24027746157</v>
      </c>
      <c r="AB199" s="313">
        <v>44510000</v>
      </c>
      <c r="AC199" s="313">
        <v>0</v>
      </c>
      <c r="AD199" s="335">
        <v>833875497</v>
      </c>
      <c r="AE199" s="335">
        <v>4000000</v>
      </c>
      <c r="AF199" s="313">
        <v>0</v>
      </c>
      <c r="AG199" s="313">
        <v>0</v>
      </c>
      <c r="AH199" s="313">
        <v>0</v>
      </c>
      <c r="AI199" s="313">
        <v>0</v>
      </c>
      <c r="AJ199" s="313">
        <v>0</v>
      </c>
      <c r="AK199" s="313"/>
      <c r="AL199" s="318">
        <v>30</v>
      </c>
      <c r="AM199" s="313">
        <v>4623338100000</v>
      </c>
      <c r="AN199" s="319">
        <v>60809559</v>
      </c>
      <c r="AO199" s="320">
        <v>84094</v>
      </c>
      <c r="AP199" s="10"/>
      <c r="AQ199" s="10"/>
      <c r="AR199" s="10"/>
      <c r="AS199" s="10"/>
      <c r="AT199" s="10"/>
      <c r="AU199" s="10"/>
    </row>
    <row r="200" spans="1:47" ht="15.75" customHeight="1" x14ac:dyDescent="0.25">
      <c r="A200" s="456"/>
      <c r="B200" s="343" t="s">
        <v>37</v>
      </c>
      <c r="C200" s="328">
        <v>35351.47</v>
      </c>
      <c r="D200" s="328">
        <v>9968.34</v>
      </c>
      <c r="E200" s="328">
        <v>12533.09</v>
      </c>
      <c r="F200" s="328">
        <v>3722190717765</v>
      </c>
      <c r="G200" s="328">
        <v>3719067887445</v>
      </c>
      <c r="H200" s="328">
        <v>3122830320</v>
      </c>
      <c r="I200" s="323">
        <v>186</v>
      </c>
      <c r="J200" s="315">
        <v>2407624</v>
      </c>
      <c r="K200" s="232">
        <v>53</v>
      </c>
      <c r="L200" s="232">
        <v>25</v>
      </c>
      <c r="M200" s="307">
        <v>22</v>
      </c>
      <c r="N200" s="315">
        <v>1</v>
      </c>
      <c r="O200" s="315">
        <v>3</v>
      </c>
      <c r="P200" s="333">
        <v>7</v>
      </c>
      <c r="Q200" s="324">
        <v>598978</v>
      </c>
      <c r="R200" s="477"/>
      <c r="S200" s="331" t="s">
        <v>37</v>
      </c>
      <c r="T200" s="332">
        <v>533685141222</v>
      </c>
      <c r="U200" s="314">
        <v>34005744145</v>
      </c>
      <c r="V200" s="313">
        <v>497798001000</v>
      </c>
      <c r="W200" s="313">
        <v>0</v>
      </c>
      <c r="X200" s="335">
        <v>1881396077</v>
      </c>
      <c r="Y200" s="335">
        <v>0</v>
      </c>
      <c r="Z200" s="314">
        <v>185948671222</v>
      </c>
      <c r="AA200" s="332">
        <v>34005744145</v>
      </c>
      <c r="AB200" s="313">
        <v>150061531000</v>
      </c>
      <c r="AC200" s="313">
        <v>0</v>
      </c>
      <c r="AD200" s="335">
        <v>1881396077</v>
      </c>
      <c r="AE200" s="335">
        <v>0</v>
      </c>
      <c r="AF200" s="313">
        <v>347736470000</v>
      </c>
      <c r="AG200" s="313">
        <v>0</v>
      </c>
      <c r="AH200" s="313">
        <v>347736470000</v>
      </c>
      <c r="AI200" s="313">
        <v>0</v>
      </c>
      <c r="AJ200" s="313">
        <v>0</v>
      </c>
      <c r="AK200" s="313">
        <v>0</v>
      </c>
      <c r="AL200" s="318">
        <v>30</v>
      </c>
      <c r="AM200" s="313">
        <v>4512174000000</v>
      </c>
      <c r="AN200" s="319">
        <v>59697918</v>
      </c>
      <c r="AO200" s="320">
        <v>84094</v>
      </c>
      <c r="AP200" s="7"/>
      <c r="AQ200" s="7"/>
      <c r="AR200" s="7"/>
      <c r="AS200" s="7"/>
      <c r="AT200" s="7"/>
      <c r="AU200" s="7"/>
    </row>
    <row r="201" spans="1:47" ht="15.75" customHeight="1" x14ac:dyDescent="0.25">
      <c r="A201" s="456"/>
      <c r="B201" s="344" t="s">
        <v>38</v>
      </c>
      <c r="C201" s="328">
        <v>35762.502</v>
      </c>
      <c r="D201" s="328">
        <v>9875.5</v>
      </c>
      <c r="E201" s="328">
        <v>11861.52</v>
      </c>
      <c r="F201" s="328">
        <v>3689798642842.8301</v>
      </c>
      <c r="G201" s="328">
        <v>3686675812522.8301</v>
      </c>
      <c r="H201" s="328">
        <v>3122830320</v>
      </c>
      <c r="I201" s="315">
        <v>186</v>
      </c>
      <c r="J201" s="232">
        <v>2412358</v>
      </c>
      <c r="K201" s="232">
        <v>54</v>
      </c>
      <c r="L201" s="307">
        <v>26</v>
      </c>
      <c r="M201" s="315">
        <v>22</v>
      </c>
      <c r="N201" s="315">
        <v>2</v>
      </c>
      <c r="O201" s="333">
        <v>3</v>
      </c>
      <c r="P201" s="324">
        <v>7</v>
      </c>
      <c r="Q201" s="324">
        <v>628951</v>
      </c>
      <c r="R201" s="477"/>
      <c r="S201" s="332" t="s">
        <v>38</v>
      </c>
      <c r="T201" s="314">
        <v>14445186731.02</v>
      </c>
      <c r="U201" s="313">
        <v>12473410806</v>
      </c>
      <c r="V201" s="313">
        <v>7847367.8499999996</v>
      </c>
      <c r="W201" s="335">
        <v>0</v>
      </c>
      <c r="X201" s="335">
        <v>1963928557.1700001</v>
      </c>
      <c r="Y201" s="314">
        <v>0</v>
      </c>
      <c r="Z201" s="332">
        <v>14445186731.02</v>
      </c>
      <c r="AA201" s="313">
        <v>12473410806</v>
      </c>
      <c r="AB201" s="313">
        <v>7847367.8499999996</v>
      </c>
      <c r="AC201" s="335">
        <v>0</v>
      </c>
      <c r="AD201" s="335">
        <v>1963928557.1700001</v>
      </c>
      <c r="AE201" s="313">
        <v>0</v>
      </c>
      <c r="AF201" s="313">
        <v>0</v>
      </c>
      <c r="AG201" s="313">
        <v>0</v>
      </c>
      <c r="AH201" s="313">
        <v>0</v>
      </c>
      <c r="AI201" s="313">
        <v>0</v>
      </c>
      <c r="AJ201" s="313">
        <v>0</v>
      </c>
      <c r="AK201" s="318">
        <v>0</v>
      </c>
      <c r="AL201" s="318">
        <v>30</v>
      </c>
      <c r="AM201" s="313">
        <v>4512174000000</v>
      </c>
      <c r="AN201" s="320">
        <v>59697918</v>
      </c>
      <c r="AO201" s="320">
        <v>84094</v>
      </c>
      <c r="AP201" s="7"/>
      <c r="AQ201" s="7"/>
      <c r="AR201" s="7"/>
      <c r="AS201" s="7"/>
      <c r="AT201" s="7"/>
      <c r="AU201" s="7"/>
    </row>
    <row r="202" spans="1:47" ht="15.75" customHeight="1" x14ac:dyDescent="0.25">
      <c r="A202" s="456"/>
      <c r="B202" s="344" t="s">
        <v>39</v>
      </c>
      <c r="C202" s="328">
        <v>33509.01</v>
      </c>
      <c r="D202" s="328">
        <v>10524.55</v>
      </c>
      <c r="E202" s="328">
        <v>11429.93</v>
      </c>
      <c r="F202" s="328">
        <v>3807158623835.7202</v>
      </c>
      <c r="G202" s="328">
        <v>3804035793515.7202</v>
      </c>
      <c r="H202" s="328">
        <v>3122830320</v>
      </c>
      <c r="I202" s="315">
        <v>186</v>
      </c>
      <c r="J202" s="232">
        <v>2414684</v>
      </c>
      <c r="K202" s="232">
        <v>54</v>
      </c>
      <c r="L202" s="307">
        <v>26</v>
      </c>
      <c r="M202" s="315">
        <v>22</v>
      </c>
      <c r="N202" s="315">
        <v>2</v>
      </c>
      <c r="O202" s="333">
        <v>3</v>
      </c>
      <c r="P202" s="324">
        <v>7</v>
      </c>
      <c r="Q202" s="324">
        <v>643114</v>
      </c>
      <c r="R202" s="477"/>
      <c r="S202" s="332" t="s">
        <v>39</v>
      </c>
      <c r="T202" s="314">
        <v>26686194114.790001</v>
      </c>
      <c r="U202" s="313">
        <v>7144916968</v>
      </c>
      <c r="V202" s="313">
        <v>19196580563</v>
      </c>
      <c r="W202" s="335">
        <v>0</v>
      </c>
      <c r="X202" s="335">
        <v>344341583.79000002</v>
      </c>
      <c r="Y202" s="314">
        <v>355000</v>
      </c>
      <c r="Z202" s="332">
        <v>18686194114.790001</v>
      </c>
      <c r="AA202" s="313">
        <v>7144916968</v>
      </c>
      <c r="AB202" s="313">
        <v>11196580563</v>
      </c>
      <c r="AC202" s="335">
        <v>0</v>
      </c>
      <c r="AD202" s="335">
        <v>344341583.79000002</v>
      </c>
      <c r="AE202" s="313">
        <v>355000</v>
      </c>
      <c r="AF202" s="313">
        <v>8000000000</v>
      </c>
      <c r="AG202" s="313"/>
      <c r="AH202" s="313">
        <v>8000000000</v>
      </c>
      <c r="AI202" s="313"/>
      <c r="AJ202" s="313"/>
      <c r="AK202" s="318">
        <v>0</v>
      </c>
      <c r="AL202" s="318">
        <v>31</v>
      </c>
      <c r="AM202" s="313">
        <v>4526044800000</v>
      </c>
      <c r="AN202" s="320">
        <v>59836626</v>
      </c>
      <c r="AO202" s="320">
        <v>84094</v>
      </c>
      <c r="AP202" s="15"/>
      <c r="AQ202" s="15"/>
      <c r="AR202" s="15"/>
      <c r="AS202" s="15"/>
      <c r="AT202" s="15"/>
      <c r="AU202" s="15"/>
    </row>
    <row r="203" spans="1:47" ht="15.75" customHeight="1" x14ac:dyDescent="0.25">
      <c r="A203" s="456"/>
      <c r="B203" s="344" t="s">
        <v>40</v>
      </c>
      <c r="C203" s="328">
        <v>32644.080000000002</v>
      </c>
      <c r="D203" s="328">
        <v>10997.85</v>
      </c>
      <c r="E203" s="328">
        <v>10837.82</v>
      </c>
      <c r="F203" s="328">
        <v>3930481259128.0698</v>
      </c>
      <c r="G203" s="328">
        <v>3927358428808.0698</v>
      </c>
      <c r="H203" s="328">
        <v>3122830320</v>
      </c>
      <c r="I203" s="315">
        <v>186</v>
      </c>
      <c r="J203" s="232">
        <v>2415978</v>
      </c>
      <c r="K203" s="232">
        <v>53</v>
      </c>
      <c r="L203" s="307">
        <v>25</v>
      </c>
      <c r="M203" s="315">
        <v>22</v>
      </c>
      <c r="N203" s="315">
        <v>2</v>
      </c>
      <c r="O203" s="333">
        <v>3</v>
      </c>
      <c r="P203" s="324">
        <v>6</v>
      </c>
      <c r="Q203" s="324">
        <v>656139</v>
      </c>
      <c r="R203" s="477"/>
      <c r="S203" s="332" t="s">
        <v>40</v>
      </c>
      <c r="T203" s="314">
        <v>24090709152.91</v>
      </c>
      <c r="U203" s="313">
        <v>5460523671.4799995</v>
      </c>
      <c r="V203" s="313">
        <v>18506332726</v>
      </c>
      <c r="W203" s="335">
        <v>0</v>
      </c>
      <c r="X203" s="335">
        <v>123852755.43000001</v>
      </c>
      <c r="Y203" s="314" t="s">
        <v>65</v>
      </c>
      <c r="Z203" s="332">
        <v>19090709152.91</v>
      </c>
      <c r="AA203" s="313">
        <v>5460523671.4799995</v>
      </c>
      <c r="AB203" s="313">
        <v>13506332726</v>
      </c>
      <c r="AC203" s="335">
        <v>0</v>
      </c>
      <c r="AD203" s="335">
        <v>123852755.43000001</v>
      </c>
      <c r="AE203" s="313">
        <v>0</v>
      </c>
      <c r="AF203" s="313">
        <v>5000000000</v>
      </c>
      <c r="AG203" s="313">
        <v>0</v>
      </c>
      <c r="AH203" s="313">
        <v>5000000000</v>
      </c>
      <c r="AI203" s="313">
        <v>0</v>
      </c>
      <c r="AJ203" s="313">
        <v>0</v>
      </c>
      <c r="AK203" s="318">
        <v>0</v>
      </c>
      <c r="AL203" s="318">
        <v>32</v>
      </c>
      <c r="AM203" s="313">
        <v>4526044800000</v>
      </c>
      <c r="AN203" s="320">
        <v>59836626</v>
      </c>
      <c r="AO203" s="320">
        <v>84094</v>
      </c>
      <c r="AP203" s="16"/>
      <c r="AQ203" s="16"/>
      <c r="AR203" s="16"/>
      <c r="AS203" s="16"/>
      <c r="AT203" s="16"/>
      <c r="AU203" s="16"/>
    </row>
    <row r="204" spans="1:47" ht="15.75" customHeight="1" x14ac:dyDescent="0.25">
      <c r="A204" s="456"/>
      <c r="B204" s="344" t="s">
        <v>41</v>
      </c>
      <c r="C204" s="328">
        <v>35152.089999999997</v>
      </c>
      <c r="D204" s="328">
        <v>12509.97</v>
      </c>
      <c r="E204" s="328">
        <v>12127.88</v>
      </c>
      <c r="F204" s="328">
        <v>4688069724163.25</v>
      </c>
      <c r="G204" s="328">
        <v>4684946893843.25</v>
      </c>
      <c r="H204" s="328">
        <v>3122830320</v>
      </c>
      <c r="I204" s="315">
        <v>186</v>
      </c>
      <c r="J204" s="232">
        <v>2418512</v>
      </c>
      <c r="K204" s="232">
        <v>53</v>
      </c>
      <c r="L204" s="307">
        <v>25</v>
      </c>
      <c r="M204" s="315">
        <v>22</v>
      </c>
      <c r="N204" s="315">
        <v>2</v>
      </c>
      <c r="O204" s="333">
        <v>3</v>
      </c>
      <c r="P204" s="324">
        <v>6</v>
      </c>
      <c r="Q204" s="324">
        <v>685529</v>
      </c>
      <c r="R204" s="477"/>
      <c r="S204" s="332" t="s">
        <v>41</v>
      </c>
      <c r="T204" s="314">
        <v>422112310959.23999</v>
      </c>
      <c r="U204" s="313">
        <v>15025017873.030001</v>
      </c>
      <c r="V204" s="313">
        <v>358988109394</v>
      </c>
      <c r="W204" s="335">
        <v>0</v>
      </c>
      <c r="X204" s="335">
        <v>48009510602.209999</v>
      </c>
      <c r="Y204" s="314">
        <v>89673090</v>
      </c>
      <c r="Z204" s="332">
        <v>166198543416.23999</v>
      </c>
      <c r="AA204" s="313">
        <v>15025017873.030001</v>
      </c>
      <c r="AB204" s="313">
        <v>150574341851</v>
      </c>
      <c r="AC204" s="335">
        <v>0</v>
      </c>
      <c r="AD204" s="335">
        <v>509510602.20999998</v>
      </c>
      <c r="AE204" s="313">
        <v>89673090</v>
      </c>
      <c r="AF204" s="313">
        <v>255913767543</v>
      </c>
      <c r="AG204" s="313">
        <v>0</v>
      </c>
      <c r="AH204" s="313">
        <v>208413767543</v>
      </c>
      <c r="AI204" s="313">
        <v>0</v>
      </c>
      <c r="AJ204" s="313">
        <v>47500000000</v>
      </c>
      <c r="AK204" s="318">
        <v>0</v>
      </c>
      <c r="AL204" s="318">
        <v>32</v>
      </c>
      <c r="AM204" s="313">
        <v>4566591100000</v>
      </c>
      <c r="AN204" s="320">
        <v>60242089</v>
      </c>
      <c r="AO204" s="320">
        <v>84094</v>
      </c>
      <c r="AP204" s="16"/>
      <c r="AQ204" s="16"/>
      <c r="AR204" s="16"/>
      <c r="AS204" s="16"/>
      <c r="AT204" s="16"/>
      <c r="AU204" s="16"/>
    </row>
    <row r="205" spans="1:47" ht="15.75" customHeight="1" x14ac:dyDescent="0.25">
      <c r="A205" s="456"/>
      <c r="B205" s="344" t="s">
        <v>42</v>
      </c>
      <c r="C205" s="328">
        <v>42937.26</v>
      </c>
      <c r="D205" s="328">
        <v>13972.46</v>
      </c>
      <c r="E205" s="328">
        <v>12270.5</v>
      </c>
      <c r="F205" s="328">
        <v>4969946393739.7803</v>
      </c>
      <c r="G205" s="328">
        <v>4966042855839.7803</v>
      </c>
      <c r="H205" s="328">
        <v>3903537900</v>
      </c>
      <c r="I205" s="329">
        <v>186</v>
      </c>
      <c r="J205" s="232">
        <v>2420153</v>
      </c>
      <c r="K205" s="345">
        <v>53</v>
      </c>
      <c r="L205" s="346">
        <v>25</v>
      </c>
      <c r="M205" s="329">
        <v>25</v>
      </c>
      <c r="N205" s="329">
        <v>2</v>
      </c>
      <c r="O205" s="347">
        <v>3</v>
      </c>
      <c r="P205" s="348">
        <v>6</v>
      </c>
      <c r="Q205" s="348">
        <v>714837</v>
      </c>
      <c r="R205" s="477"/>
      <c r="S205" s="349" t="s">
        <v>42</v>
      </c>
      <c r="T205" s="330">
        <v>54428597567.730003</v>
      </c>
      <c r="U205" s="350">
        <v>46093558503</v>
      </c>
      <c r="V205" s="350">
        <v>7526466638.3999996</v>
      </c>
      <c r="W205" s="351">
        <v>0</v>
      </c>
      <c r="X205" s="351">
        <v>808572426.34000003</v>
      </c>
      <c r="Y205" s="330" t="s">
        <v>65</v>
      </c>
      <c r="Z205" s="349">
        <v>48428597567.730003</v>
      </c>
      <c r="AA205" s="350">
        <v>46093558502.989998</v>
      </c>
      <c r="AB205" s="350">
        <v>1526466638.4000001</v>
      </c>
      <c r="AC205" s="351">
        <v>0</v>
      </c>
      <c r="AD205" s="351">
        <v>808572426.34000003</v>
      </c>
      <c r="AE205" s="350">
        <v>0</v>
      </c>
      <c r="AF205" s="350">
        <v>6000000000</v>
      </c>
      <c r="AG205" s="350">
        <v>0</v>
      </c>
      <c r="AH205" s="350">
        <v>6000000000</v>
      </c>
      <c r="AI205" s="350">
        <v>0</v>
      </c>
      <c r="AJ205" s="350">
        <v>0</v>
      </c>
      <c r="AK205" s="352">
        <v>0</v>
      </c>
      <c r="AL205" s="352">
        <v>32</v>
      </c>
      <c r="AM205" s="350">
        <v>4566591100000</v>
      </c>
      <c r="AN205" s="353">
        <v>60242089</v>
      </c>
      <c r="AO205" s="353">
        <v>84094</v>
      </c>
      <c r="AP205" s="16"/>
      <c r="AQ205" s="16"/>
      <c r="AR205" s="16"/>
      <c r="AS205" s="16"/>
      <c r="AT205" s="16"/>
      <c r="AU205" s="16"/>
    </row>
    <row r="206" spans="1:47" ht="15.75" customHeight="1" x14ac:dyDescent="0.25">
      <c r="A206" s="456"/>
      <c r="B206" s="354" t="s">
        <v>43</v>
      </c>
      <c r="C206" s="328">
        <v>40357.51</v>
      </c>
      <c r="D206" s="328">
        <v>13541.57</v>
      </c>
      <c r="E206" s="328">
        <v>11624.98</v>
      </c>
      <c r="F206" s="355">
        <v>4871151835172.8398</v>
      </c>
      <c r="G206" s="355">
        <v>4867248297272.8398</v>
      </c>
      <c r="H206" s="355">
        <v>3903537900</v>
      </c>
      <c r="I206" s="356">
        <v>186</v>
      </c>
      <c r="J206" s="232">
        <v>2422832</v>
      </c>
      <c r="K206" s="357">
        <v>53</v>
      </c>
      <c r="L206" s="357">
        <v>28</v>
      </c>
      <c r="M206" s="357">
        <v>25</v>
      </c>
      <c r="N206" s="357">
        <v>2</v>
      </c>
      <c r="O206" s="357">
        <v>3</v>
      </c>
      <c r="P206" s="357">
        <v>7</v>
      </c>
      <c r="Q206" s="324">
        <v>737852</v>
      </c>
      <c r="R206" s="477"/>
      <c r="S206" s="354" t="s">
        <v>43</v>
      </c>
      <c r="T206" s="355">
        <v>25919058601.469997</v>
      </c>
      <c r="U206" s="355">
        <v>24760062604.349998</v>
      </c>
      <c r="V206" s="355">
        <v>304790137.66000003</v>
      </c>
      <c r="W206" s="355">
        <v>0</v>
      </c>
      <c r="X206" s="355">
        <v>854205859.46000004</v>
      </c>
      <c r="Y206" s="355">
        <v>0</v>
      </c>
      <c r="Z206" s="355">
        <v>11669059071.470001</v>
      </c>
      <c r="AA206" s="355">
        <v>10510063074.35</v>
      </c>
      <c r="AB206" s="358">
        <v>304790137.66000003</v>
      </c>
      <c r="AC206" s="358">
        <v>0</v>
      </c>
      <c r="AD206" s="358">
        <v>854205859.46000004</v>
      </c>
      <c r="AE206" s="358">
        <v>0</v>
      </c>
      <c r="AF206" s="358">
        <v>14249999530</v>
      </c>
      <c r="AG206" s="358">
        <v>14249999530</v>
      </c>
      <c r="AH206" s="358">
        <v>0</v>
      </c>
      <c r="AI206" s="358">
        <v>0</v>
      </c>
      <c r="AJ206" s="358">
        <v>0</v>
      </c>
      <c r="AK206" s="358">
        <v>0</v>
      </c>
      <c r="AL206" s="359">
        <v>33</v>
      </c>
      <c r="AM206" s="360">
        <v>4788673600000</v>
      </c>
      <c r="AN206" s="361">
        <v>62462914</v>
      </c>
      <c r="AO206" s="353">
        <v>84094</v>
      </c>
      <c r="AP206" s="17"/>
      <c r="AQ206" s="17"/>
      <c r="AR206" s="17"/>
      <c r="AS206" s="17"/>
      <c r="AT206" s="17"/>
      <c r="AU206" s="17"/>
    </row>
    <row r="207" spans="1:47" ht="15.75" customHeight="1" x14ac:dyDescent="0.25">
      <c r="A207" s="456"/>
      <c r="B207" s="354" t="s">
        <v>44</v>
      </c>
      <c r="C207" s="328">
        <v>39379.4</v>
      </c>
      <c r="D207" s="328">
        <v>13879</v>
      </c>
      <c r="E207" s="328">
        <v>12080.01</v>
      </c>
      <c r="F207" s="355">
        <v>5247171706788.5498</v>
      </c>
      <c r="G207" s="355">
        <v>5241940966002.5498</v>
      </c>
      <c r="H207" s="355">
        <v>5230740786</v>
      </c>
      <c r="I207" s="356">
        <v>179</v>
      </c>
      <c r="J207" s="232">
        <v>2424914</v>
      </c>
      <c r="K207" s="357">
        <v>54</v>
      </c>
      <c r="L207" s="357">
        <v>30</v>
      </c>
      <c r="M207" s="357">
        <v>23</v>
      </c>
      <c r="N207" s="357">
        <v>2</v>
      </c>
      <c r="O207" s="357">
        <v>3</v>
      </c>
      <c r="P207" s="357">
        <v>7</v>
      </c>
      <c r="Q207" s="324">
        <v>767538</v>
      </c>
      <c r="R207" s="477"/>
      <c r="S207" s="354" t="s">
        <v>44</v>
      </c>
      <c r="T207" s="355">
        <v>182016669621.09</v>
      </c>
      <c r="U207" s="355">
        <v>38721704386.570007</v>
      </c>
      <c r="V207" s="355">
        <v>142593544911.56</v>
      </c>
      <c r="W207" s="355">
        <v>0</v>
      </c>
      <c r="X207" s="355">
        <v>701420322.96000004</v>
      </c>
      <c r="Y207" s="355">
        <v>0</v>
      </c>
      <c r="Z207" s="355">
        <v>10916188069.090004</v>
      </c>
      <c r="AA207" s="355">
        <v>10025822834.570005</v>
      </c>
      <c r="AB207" s="358">
        <v>188944911.56</v>
      </c>
      <c r="AC207" s="358">
        <v>0</v>
      </c>
      <c r="AD207" s="358">
        <v>701420322.96000004</v>
      </c>
      <c r="AE207" s="358">
        <v>0</v>
      </c>
      <c r="AF207" s="358">
        <v>171100481552</v>
      </c>
      <c r="AG207" s="358">
        <v>28695881552</v>
      </c>
      <c r="AH207" s="358">
        <v>142404600000</v>
      </c>
      <c r="AI207" s="358">
        <v>0</v>
      </c>
      <c r="AJ207" s="358">
        <v>0</v>
      </c>
      <c r="AK207" s="358">
        <v>0</v>
      </c>
      <c r="AL207" s="359">
        <v>35</v>
      </c>
      <c r="AM207" s="360">
        <v>4788673600000</v>
      </c>
      <c r="AN207" s="361">
        <v>62462914</v>
      </c>
      <c r="AO207" s="353">
        <v>84094</v>
      </c>
      <c r="AP207" s="17"/>
      <c r="AQ207" s="17"/>
      <c r="AR207" s="17"/>
      <c r="AS207" s="17"/>
      <c r="AT207" s="17"/>
      <c r="AU207" s="17"/>
    </row>
    <row r="208" spans="1:47" ht="15.75" customHeight="1" x14ac:dyDescent="0.25">
      <c r="A208" s="457"/>
      <c r="B208" s="354" t="s">
        <v>66</v>
      </c>
      <c r="C208" s="328">
        <v>44411.6</v>
      </c>
      <c r="D208" s="328">
        <v>15482.77</v>
      </c>
      <c r="E208" s="328">
        <v>12202.56</v>
      </c>
      <c r="F208" s="355">
        <v>5982893731844.0303</v>
      </c>
      <c r="G208" s="355">
        <v>5978990193944.0303</v>
      </c>
      <c r="H208" s="355">
        <v>3903537900</v>
      </c>
      <c r="I208" s="356">
        <v>179</v>
      </c>
      <c r="J208" s="232">
        <v>2428721</v>
      </c>
      <c r="K208" s="357">
        <v>55</v>
      </c>
      <c r="L208" s="357">
        <v>31</v>
      </c>
      <c r="M208" s="357">
        <v>23</v>
      </c>
      <c r="N208" s="357">
        <v>2</v>
      </c>
      <c r="O208" s="357">
        <v>3</v>
      </c>
      <c r="P208" s="357">
        <v>7</v>
      </c>
      <c r="Q208" s="324">
        <v>794165</v>
      </c>
      <c r="R208" s="478"/>
      <c r="S208" s="354" t="s">
        <v>45</v>
      </c>
      <c r="T208" s="355">
        <v>58972955006.259995</v>
      </c>
      <c r="U208" s="355">
        <v>55319062885.459999</v>
      </c>
      <c r="V208" s="355">
        <v>2814935624.1599998</v>
      </c>
      <c r="W208" s="355">
        <v>0</v>
      </c>
      <c r="X208" s="355">
        <v>838956496.63999999</v>
      </c>
      <c r="Y208" s="355">
        <v>0</v>
      </c>
      <c r="Z208" s="355">
        <v>24722955006.259998</v>
      </c>
      <c r="AA208" s="355">
        <v>23569062885.459999</v>
      </c>
      <c r="AB208" s="358">
        <v>314935624.16000003</v>
      </c>
      <c r="AC208" s="358">
        <v>0</v>
      </c>
      <c r="AD208" s="358">
        <v>838956496.63999999</v>
      </c>
      <c r="AE208" s="358">
        <v>0</v>
      </c>
      <c r="AF208" s="358">
        <v>34250000000</v>
      </c>
      <c r="AG208" s="358">
        <v>31750000000</v>
      </c>
      <c r="AH208" s="358">
        <v>2500000000</v>
      </c>
      <c r="AI208" s="358">
        <v>0</v>
      </c>
      <c r="AJ208" s="358">
        <v>0</v>
      </c>
      <c r="AK208" s="358">
        <v>0</v>
      </c>
      <c r="AL208" s="359">
        <v>38</v>
      </c>
      <c r="AM208" s="360">
        <v>5190248500000</v>
      </c>
      <c r="AN208" s="361">
        <v>66478663</v>
      </c>
      <c r="AO208" s="353">
        <v>84094</v>
      </c>
      <c r="AP208" s="17"/>
      <c r="AQ208" s="17"/>
      <c r="AR208" s="17"/>
      <c r="AS208" s="17"/>
      <c r="AT208" s="17"/>
      <c r="AU208" s="17"/>
    </row>
    <row r="209" spans="1:47" ht="15.75" customHeight="1" x14ac:dyDescent="0.25">
      <c r="A209" s="468" t="s">
        <v>63</v>
      </c>
      <c r="B209" s="469"/>
      <c r="C209" s="362">
        <v>41668.79</v>
      </c>
      <c r="D209" s="362">
        <v>15482.77</v>
      </c>
      <c r="E209" s="362">
        <v>12202.56</v>
      </c>
      <c r="F209" s="362">
        <v>5982893731844.0303</v>
      </c>
      <c r="G209" s="362">
        <v>5978990193944.0303</v>
      </c>
      <c r="H209" s="362">
        <v>3903537900</v>
      </c>
      <c r="I209" s="363">
        <v>179</v>
      </c>
      <c r="J209" s="232">
        <v>2428721</v>
      </c>
      <c r="K209" s="363">
        <v>55</v>
      </c>
      <c r="L209" s="363">
        <v>31</v>
      </c>
      <c r="M209" s="363">
        <v>23</v>
      </c>
      <c r="N209" s="363">
        <v>2</v>
      </c>
      <c r="O209" s="363">
        <v>3</v>
      </c>
      <c r="P209" s="363">
        <v>7</v>
      </c>
      <c r="Q209" s="364">
        <v>794165</v>
      </c>
      <c r="R209" s="354"/>
      <c r="S209" s="354"/>
      <c r="T209" s="355"/>
      <c r="U209" s="355"/>
      <c r="V209" s="355"/>
      <c r="W209" s="355"/>
      <c r="X209" s="355"/>
      <c r="Y209" s="355"/>
      <c r="Z209" s="355"/>
      <c r="AA209" s="355"/>
      <c r="AB209" s="358"/>
      <c r="AC209" s="358"/>
      <c r="AD209" s="358"/>
      <c r="AE209" s="358"/>
      <c r="AF209" s="358"/>
      <c r="AG209" s="358"/>
      <c r="AH209" s="358"/>
      <c r="AI209" s="358"/>
      <c r="AJ209" s="358"/>
      <c r="AK209" s="358"/>
      <c r="AL209" s="365"/>
      <c r="AM209" s="365"/>
      <c r="AN209" s="365"/>
      <c r="AO209" s="365"/>
      <c r="AP209" s="17"/>
      <c r="AQ209" s="17"/>
      <c r="AR209" s="17"/>
      <c r="AS209" s="17"/>
      <c r="AT209" s="17"/>
      <c r="AU209" s="17"/>
    </row>
    <row r="210" spans="1:47" ht="15.75" customHeight="1" x14ac:dyDescent="0.25">
      <c r="A210" s="455">
        <v>2022</v>
      </c>
      <c r="B210" s="358" t="s">
        <v>34</v>
      </c>
      <c r="C210" s="358">
        <v>42447.63</v>
      </c>
      <c r="D210" s="358">
        <v>15229.49</v>
      </c>
      <c r="E210" s="358">
        <v>12137.3</v>
      </c>
      <c r="F210" s="358">
        <v>5810890817179.7197</v>
      </c>
      <c r="G210" s="358">
        <v>5807455703827.7197</v>
      </c>
      <c r="H210" s="358">
        <v>3435113352</v>
      </c>
      <c r="I210" s="356">
        <v>179</v>
      </c>
      <c r="J210" s="232">
        <v>2429702</v>
      </c>
      <c r="K210" s="357">
        <v>55</v>
      </c>
      <c r="L210" s="346">
        <v>31</v>
      </c>
      <c r="M210" s="346">
        <v>23</v>
      </c>
      <c r="N210" s="346">
        <v>2</v>
      </c>
      <c r="O210" s="346">
        <v>3</v>
      </c>
      <c r="P210" s="346">
        <v>7</v>
      </c>
      <c r="Q210" s="324">
        <v>820216</v>
      </c>
      <c r="R210" s="471" t="s">
        <v>67</v>
      </c>
      <c r="S210" s="358" t="s">
        <v>34</v>
      </c>
      <c r="T210" s="358">
        <v>42156261978.5</v>
      </c>
      <c r="U210" s="358">
        <v>37686930253.760002</v>
      </c>
      <c r="V210" s="358">
        <v>3965930114.5</v>
      </c>
      <c r="W210" s="355">
        <v>0</v>
      </c>
      <c r="X210" s="358">
        <v>503401610.24000001</v>
      </c>
      <c r="Y210" s="358">
        <v>0</v>
      </c>
      <c r="Z210" s="358">
        <v>42156261978.5</v>
      </c>
      <c r="AA210" s="358">
        <v>37686930253.760002</v>
      </c>
      <c r="AB210" s="358">
        <v>3965930114.5</v>
      </c>
      <c r="AC210" s="358">
        <v>0</v>
      </c>
      <c r="AD210" s="358">
        <v>503401610.24000001</v>
      </c>
      <c r="AE210" s="358">
        <v>0</v>
      </c>
      <c r="AF210" s="358">
        <v>0</v>
      </c>
      <c r="AG210" s="358">
        <v>0</v>
      </c>
      <c r="AH210" s="358">
        <v>0</v>
      </c>
      <c r="AI210" s="358">
        <f>AF210-SUM(AG210:AH210,AJ210:AK210)</f>
        <v>0</v>
      </c>
      <c r="AJ210" s="358">
        <v>0</v>
      </c>
      <c r="AK210" s="358">
        <v>0</v>
      </c>
      <c r="AL210" s="366">
        <v>37</v>
      </c>
      <c r="AM210" s="358">
        <f>AM208+5000000000</f>
        <v>5195248500000</v>
      </c>
      <c r="AN210" s="358">
        <v>66528663</v>
      </c>
      <c r="AO210" s="358">
        <v>84094</v>
      </c>
      <c r="AP210" s="7"/>
      <c r="AQ210" s="7"/>
      <c r="AR210" s="7"/>
      <c r="AS210" s="7"/>
      <c r="AT210" s="7"/>
      <c r="AU210" s="7"/>
    </row>
    <row r="211" spans="1:47" ht="15.75" customHeight="1" x14ac:dyDescent="0.25">
      <c r="A211" s="456"/>
      <c r="B211" s="358" t="s">
        <v>35</v>
      </c>
      <c r="C211" s="358">
        <v>40504.17</v>
      </c>
      <c r="D211" s="358">
        <v>14259.91</v>
      </c>
      <c r="E211" s="358">
        <v>12488.82</v>
      </c>
      <c r="F211" s="358">
        <v>5522576638820.9902</v>
      </c>
      <c r="G211" s="358">
        <v>5519688020774.9902</v>
      </c>
      <c r="H211" s="358">
        <v>2888618046</v>
      </c>
      <c r="I211" s="356">
        <v>179</v>
      </c>
      <c r="J211" s="232">
        <v>2430333</v>
      </c>
      <c r="K211" s="357">
        <v>55</v>
      </c>
      <c r="L211" s="346">
        <v>30</v>
      </c>
      <c r="M211" s="346">
        <v>23</v>
      </c>
      <c r="N211" s="346">
        <v>2</v>
      </c>
      <c r="O211" s="346">
        <v>3</v>
      </c>
      <c r="P211" s="346">
        <v>7</v>
      </c>
      <c r="Q211" s="324">
        <v>841224</v>
      </c>
      <c r="R211" s="463"/>
      <c r="S211" s="358" t="s">
        <v>35</v>
      </c>
      <c r="T211" s="358">
        <v>48179053768.909996</v>
      </c>
      <c r="U211" s="358">
        <v>43848049469.949997</v>
      </c>
      <c r="V211" s="358">
        <v>4019497932.8699999</v>
      </c>
      <c r="W211" s="355">
        <v>0</v>
      </c>
      <c r="X211" s="358">
        <v>311506366.08999997</v>
      </c>
      <c r="Y211" s="358">
        <v>0</v>
      </c>
      <c r="Z211" s="358">
        <v>48179053768.909996</v>
      </c>
      <c r="AA211" s="358">
        <v>43848049469.949997</v>
      </c>
      <c r="AB211" s="358">
        <v>4019497932.8699999</v>
      </c>
      <c r="AC211" s="358">
        <v>0</v>
      </c>
      <c r="AD211" s="358">
        <v>311506366.08999997</v>
      </c>
      <c r="AE211" s="358">
        <v>0</v>
      </c>
      <c r="AF211" s="358">
        <v>0</v>
      </c>
      <c r="AG211" s="358">
        <v>0</v>
      </c>
      <c r="AH211" s="358">
        <v>0</v>
      </c>
      <c r="AI211" s="358">
        <f t="shared" ref="AI211:AI221" si="8">AF211-SUM(AG211:AH211,AJ211:AK211)</f>
        <v>0</v>
      </c>
      <c r="AJ211" s="358">
        <v>0</v>
      </c>
      <c r="AK211" s="358">
        <v>0</v>
      </c>
      <c r="AL211" s="366">
        <v>36</v>
      </c>
      <c r="AM211" s="358">
        <v>5195248500000</v>
      </c>
      <c r="AN211" s="358">
        <v>66528663</v>
      </c>
      <c r="AO211" s="358">
        <v>84094</v>
      </c>
      <c r="AP211" s="7"/>
      <c r="AQ211" s="7"/>
      <c r="AR211" s="7"/>
      <c r="AS211" s="7"/>
      <c r="AT211" s="7"/>
      <c r="AU211" s="7"/>
    </row>
    <row r="212" spans="1:47" ht="15.75" customHeight="1" x14ac:dyDescent="0.25">
      <c r="A212" s="456"/>
      <c r="B212" s="358" t="s">
        <v>36</v>
      </c>
      <c r="C212" s="358">
        <v>38096.879999999997</v>
      </c>
      <c r="D212" s="358">
        <v>13902.71</v>
      </c>
      <c r="E212" s="358">
        <v>12229.99</v>
      </c>
      <c r="F212" s="358">
        <v>5378614028352.8799</v>
      </c>
      <c r="G212" s="358">
        <v>5375725410306.8799</v>
      </c>
      <c r="H212" s="358">
        <v>2888618046</v>
      </c>
      <c r="I212" s="356">
        <v>179</v>
      </c>
      <c r="J212" s="232">
        <v>2431336</v>
      </c>
      <c r="K212" s="357">
        <v>55</v>
      </c>
      <c r="L212" s="346">
        <v>34</v>
      </c>
      <c r="M212" s="346">
        <v>23</v>
      </c>
      <c r="N212" s="346">
        <v>2</v>
      </c>
      <c r="O212" s="346">
        <v>3</v>
      </c>
      <c r="P212" s="346">
        <v>7</v>
      </c>
      <c r="Q212" s="324">
        <v>861754</v>
      </c>
      <c r="R212" s="463"/>
      <c r="S212" s="358" t="s">
        <v>36</v>
      </c>
      <c r="T212" s="358">
        <v>29495235929.559998</v>
      </c>
      <c r="U212" s="358">
        <v>13868832662.559999</v>
      </c>
      <c r="V212" s="358">
        <v>9906500557.3600006</v>
      </c>
      <c r="W212" s="355">
        <v>0</v>
      </c>
      <c r="X212" s="358">
        <v>395602709.63999999</v>
      </c>
      <c r="Y212" s="358">
        <v>5324300000</v>
      </c>
      <c r="Z212" s="358">
        <v>24495235929.559998</v>
      </c>
      <c r="AA212" s="358">
        <v>13868832662.559999</v>
      </c>
      <c r="AB212" s="358">
        <v>9906500557.3600006</v>
      </c>
      <c r="AC212" s="358">
        <v>0</v>
      </c>
      <c r="AD212" s="358">
        <v>395602709.63999999</v>
      </c>
      <c r="AE212" s="358">
        <v>324300000</v>
      </c>
      <c r="AF212" s="358">
        <v>5000000000</v>
      </c>
      <c r="AG212" s="358">
        <v>0</v>
      </c>
      <c r="AH212" s="358">
        <v>0</v>
      </c>
      <c r="AI212" s="358">
        <f t="shared" si="8"/>
        <v>0</v>
      </c>
      <c r="AJ212" s="358">
        <v>0</v>
      </c>
      <c r="AK212" s="358">
        <v>5000000000</v>
      </c>
      <c r="AL212" s="366">
        <v>37</v>
      </c>
      <c r="AM212" s="358">
        <v>5195248500000</v>
      </c>
      <c r="AN212" s="358">
        <v>66528663</v>
      </c>
      <c r="AO212" s="358">
        <v>84094</v>
      </c>
      <c r="AP212" s="7"/>
      <c r="AQ212" s="7"/>
      <c r="AR212" s="7"/>
      <c r="AS212" s="7"/>
      <c r="AT212" s="7"/>
      <c r="AU212" s="7"/>
    </row>
    <row r="213" spans="1:47" ht="15.75" customHeight="1" x14ac:dyDescent="0.25">
      <c r="A213" s="456"/>
      <c r="B213" s="358" t="s">
        <v>37</v>
      </c>
      <c r="C213" s="358">
        <v>37685.480000000003</v>
      </c>
      <c r="D213" s="358">
        <v>12975.22</v>
      </c>
      <c r="E213" s="358">
        <v>12199.45</v>
      </c>
      <c r="F213" s="358">
        <v>5168118987932.6201</v>
      </c>
      <c r="G213" s="358">
        <v>5165464582160.6201</v>
      </c>
      <c r="H213" s="358">
        <v>2654405772</v>
      </c>
      <c r="I213" s="356">
        <v>179</v>
      </c>
      <c r="J213" s="232">
        <v>2432621</v>
      </c>
      <c r="K213" s="357">
        <v>55</v>
      </c>
      <c r="L213" s="346">
        <v>35</v>
      </c>
      <c r="M213" s="346">
        <v>25</v>
      </c>
      <c r="N213" s="346">
        <v>2</v>
      </c>
      <c r="O213" s="346">
        <v>3</v>
      </c>
      <c r="P213" s="346">
        <v>7</v>
      </c>
      <c r="Q213" s="324">
        <v>878699</v>
      </c>
      <c r="R213" s="463"/>
      <c r="S213" s="358" t="s">
        <v>37</v>
      </c>
      <c r="T213" s="358">
        <v>12433033695.440001</v>
      </c>
      <c r="U213" s="358">
        <v>7530788177.5600004</v>
      </c>
      <c r="V213" s="358">
        <v>4496405468</v>
      </c>
      <c r="W213" s="355">
        <v>0</v>
      </c>
      <c r="X213" s="358">
        <v>366640049.88</v>
      </c>
      <c r="Y213" s="358">
        <v>39200000</v>
      </c>
      <c r="Z213" s="358">
        <v>9333033695.4400005</v>
      </c>
      <c r="AA213" s="358">
        <v>7530788177.5600004</v>
      </c>
      <c r="AB213" s="358">
        <v>1396405468</v>
      </c>
      <c r="AC213" s="358">
        <v>0</v>
      </c>
      <c r="AD213" s="358">
        <v>366640049.88</v>
      </c>
      <c r="AE213" s="358">
        <v>39200000</v>
      </c>
      <c r="AF213" s="358">
        <v>3100000000</v>
      </c>
      <c r="AG213" s="358">
        <v>0</v>
      </c>
      <c r="AH213" s="358">
        <v>3100000000</v>
      </c>
      <c r="AJ213" s="358">
        <f ca="1">AF213-SUM(AG213:AH213,AJ213:AK213)</f>
        <v>2877102100</v>
      </c>
      <c r="AK213" s="358"/>
      <c r="AL213" s="366">
        <v>37</v>
      </c>
      <c r="AM213" s="358">
        <v>5195248500000</v>
      </c>
      <c r="AN213" s="358">
        <v>66528663</v>
      </c>
      <c r="AO213" s="358">
        <v>84094</v>
      </c>
      <c r="AP213" s="7"/>
      <c r="AQ213" s="7"/>
      <c r="AR213" s="7"/>
      <c r="AS213" s="7"/>
      <c r="AT213" s="7"/>
      <c r="AU213" s="7"/>
    </row>
    <row r="214" spans="1:47" ht="15.75" customHeight="1" x14ac:dyDescent="0.25">
      <c r="A214" s="456"/>
      <c r="B214" s="358" t="s">
        <v>38</v>
      </c>
      <c r="C214" s="358">
        <v>33938.57</v>
      </c>
      <c r="D214" s="358">
        <v>12427.75</v>
      </c>
      <c r="E214" s="358">
        <v>11945.58</v>
      </c>
      <c r="F214" s="358">
        <v>4937662642864.0195</v>
      </c>
      <c r="G214" s="358">
        <v>4935008237092.0195</v>
      </c>
      <c r="H214" s="358">
        <v>2654405772</v>
      </c>
      <c r="I214" s="356">
        <v>179</v>
      </c>
      <c r="J214" s="232">
        <v>2434405</v>
      </c>
      <c r="K214" s="357">
        <v>56</v>
      </c>
      <c r="L214" s="346">
        <v>35</v>
      </c>
      <c r="M214" s="346">
        <v>27</v>
      </c>
      <c r="N214" s="346">
        <v>2</v>
      </c>
      <c r="O214" s="346">
        <v>3</v>
      </c>
      <c r="P214" s="346">
        <v>7</v>
      </c>
      <c r="Q214" s="324">
        <v>898049</v>
      </c>
      <c r="R214" s="463"/>
      <c r="S214" s="358" t="s">
        <v>38</v>
      </c>
      <c r="T214" s="358">
        <v>84475155461.589996</v>
      </c>
      <c r="U214" s="358">
        <v>6132912596.7600002</v>
      </c>
      <c r="V214" s="358">
        <v>77950566762.089996</v>
      </c>
      <c r="W214" s="355">
        <v>0</v>
      </c>
      <c r="X214" s="358">
        <v>391576102.74000001</v>
      </c>
      <c r="Y214" s="358">
        <v>100000</v>
      </c>
      <c r="Z214" s="358">
        <v>7856955461.5900002</v>
      </c>
      <c r="AA214" s="358">
        <v>6132912596.7600002</v>
      </c>
      <c r="AB214" s="358">
        <v>1332366762.0899999</v>
      </c>
      <c r="AC214" s="358">
        <v>0</v>
      </c>
      <c r="AD214" s="358">
        <v>391576102.74000001</v>
      </c>
      <c r="AE214" s="358">
        <v>100000</v>
      </c>
      <c r="AF214" s="358">
        <v>76618200000</v>
      </c>
      <c r="AG214" s="358">
        <v>0</v>
      </c>
      <c r="AH214" s="358">
        <v>76618200000</v>
      </c>
      <c r="AJ214" s="358">
        <f ca="1">AF214-SUM(AG214:AH214,AJ214:AK214)</f>
        <v>1002920000</v>
      </c>
      <c r="AK214" s="358"/>
      <c r="AL214" s="366">
        <v>38</v>
      </c>
      <c r="AM214" s="358">
        <f>AM213+50000000000</f>
        <v>5245248500000</v>
      </c>
      <c r="AN214" s="358">
        <f>AN213+500000</f>
        <v>67028663</v>
      </c>
      <c r="AO214" s="358">
        <v>84094</v>
      </c>
      <c r="AP214" s="7"/>
      <c r="AQ214" s="7"/>
      <c r="AR214" s="7"/>
      <c r="AS214" s="7"/>
      <c r="AT214" s="7"/>
      <c r="AU214" s="7"/>
    </row>
    <row r="215" spans="1:47" ht="15.75" customHeight="1" x14ac:dyDescent="0.25">
      <c r="A215" s="456"/>
      <c r="B215" s="358" t="s">
        <v>39</v>
      </c>
      <c r="C215" s="358">
        <v>32795.68</v>
      </c>
      <c r="D215" s="358">
        <v>12384.65</v>
      </c>
      <c r="E215" s="358">
        <v>11450.93</v>
      </c>
      <c r="F215" s="358">
        <v>4841026818335.0195</v>
      </c>
      <c r="G215" s="358">
        <v>4838762766353.0195</v>
      </c>
      <c r="H215" s="358">
        <v>2264051982</v>
      </c>
      <c r="I215" s="356">
        <v>178</v>
      </c>
      <c r="J215" s="232">
        <v>2435229</v>
      </c>
      <c r="K215" s="357">
        <v>56</v>
      </c>
      <c r="L215" s="346">
        <v>35</v>
      </c>
      <c r="M215" s="346">
        <v>29</v>
      </c>
      <c r="N215" s="346">
        <v>4</v>
      </c>
      <c r="O215" s="346">
        <v>3</v>
      </c>
      <c r="P215" s="346">
        <v>7</v>
      </c>
      <c r="Q215" s="324">
        <v>914106</v>
      </c>
      <c r="R215" s="463"/>
      <c r="S215" s="358" t="s">
        <v>39</v>
      </c>
      <c r="T215" s="358">
        <v>59202100688.580002</v>
      </c>
      <c r="U215" s="358">
        <v>4632722968.2699995</v>
      </c>
      <c r="V215" s="358">
        <v>1575041071.4200001</v>
      </c>
      <c r="W215" s="355">
        <v>0</v>
      </c>
      <c r="X215" s="358">
        <v>371556528.88999999</v>
      </c>
      <c r="Y215" s="358">
        <v>52622780120</v>
      </c>
      <c r="Z215" s="358">
        <v>9202100688.579998</v>
      </c>
      <c r="AA215" s="358">
        <v>4632722968.2699995</v>
      </c>
      <c r="AB215" s="358">
        <v>1575041071.4200001</v>
      </c>
      <c r="AC215" s="358">
        <v>0</v>
      </c>
      <c r="AD215" s="358">
        <v>371556528.88999999</v>
      </c>
      <c r="AE215" s="358">
        <v>2622780120</v>
      </c>
      <c r="AF215" s="358">
        <v>50000000000</v>
      </c>
      <c r="AG215" s="358">
        <v>0</v>
      </c>
      <c r="AH215" s="358">
        <v>0</v>
      </c>
      <c r="AI215" s="358">
        <f t="shared" si="8"/>
        <v>0</v>
      </c>
      <c r="AJ215" s="358">
        <v>0</v>
      </c>
      <c r="AK215" s="358">
        <v>50000000000</v>
      </c>
      <c r="AL215" s="366">
        <v>40</v>
      </c>
      <c r="AM215" s="358">
        <f>AM214+217635000000</f>
        <v>5462883500000</v>
      </c>
      <c r="AN215" s="358">
        <f>AN214+2176350</f>
        <v>69205013</v>
      </c>
      <c r="AO215" s="358">
        <v>84094</v>
      </c>
      <c r="AP215" s="7"/>
      <c r="AQ215" s="7"/>
      <c r="AR215" s="7"/>
      <c r="AS215" s="7"/>
      <c r="AT215" s="7"/>
      <c r="AU215" s="7"/>
    </row>
    <row r="216" spans="1:47" ht="15.75" customHeight="1" x14ac:dyDescent="0.25">
      <c r="A216" s="456"/>
      <c r="B216" s="358" t="s">
        <v>40</v>
      </c>
      <c r="C216" s="358">
        <v>34722.800000000003</v>
      </c>
      <c r="D216" s="358">
        <v>13119.36</v>
      </c>
      <c r="E216" s="358">
        <v>12164.81</v>
      </c>
      <c r="F216" s="358">
        <v>5016626220566</v>
      </c>
      <c r="G216" s="358">
        <v>5014440239342</v>
      </c>
      <c r="H216" s="358">
        <v>2185981224</v>
      </c>
      <c r="I216" s="367">
        <v>178</v>
      </c>
      <c r="J216" s="366">
        <v>2435627</v>
      </c>
      <c r="K216" s="366">
        <v>56</v>
      </c>
      <c r="L216" s="367">
        <v>36</v>
      </c>
      <c r="M216" s="366">
        <v>29</v>
      </c>
      <c r="N216" s="366">
        <v>4</v>
      </c>
      <c r="O216" s="366">
        <v>3</v>
      </c>
      <c r="P216" s="366">
        <v>7</v>
      </c>
      <c r="Q216" s="366">
        <f>Q215+13526</f>
        <v>927632</v>
      </c>
      <c r="R216" s="463"/>
      <c r="S216" s="358" t="s">
        <v>40</v>
      </c>
      <c r="T216" s="358">
        <v>24747098877.150002</v>
      </c>
      <c r="U216" s="358">
        <v>22207499519.700001</v>
      </c>
      <c r="V216" s="358">
        <v>1156801197.0600002</v>
      </c>
      <c r="W216" s="355">
        <v>0</v>
      </c>
      <c r="X216" s="358">
        <v>232329040.38999999</v>
      </c>
      <c r="Y216" s="358">
        <v>1150469120</v>
      </c>
      <c r="Z216" s="358">
        <v>6146845980.1500006</v>
      </c>
      <c r="AA216" s="358">
        <v>3607246622.6999998</v>
      </c>
      <c r="AB216" s="358">
        <v>1156801197.0600002</v>
      </c>
      <c r="AC216" s="358">
        <v>0</v>
      </c>
      <c r="AD216" s="358">
        <v>232329040.38999999</v>
      </c>
      <c r="AE216" s="358">
        <v>1150469120</v>
      </c>
      <c r="AF216" s="358">
        <v>18600252897</v>
      </c>
      <c r="AG216" s="358">
        <v>18600252897</v>
      </c>
      <c r="AH216" s="358">
        <v>0</v>
      </c>
      <c r="AI216" s="358">
        <f t="shared" si="8"/>
        <v>0</v>
      </c>
      <c r="AJ216" s="358">
        <v>0</v>
      </c>
      <c r="AK216" s="358"/>
      <c r="AL216" s="366">
        <v>41</v>
      </c>
      <c r="AM216" s="358">
        <f>AM215+532753800000</f>
        <v>5995637300000</v>
      </c>
      <c r="AN216" s="358">
        <f>AN215+5327538</f>
        <v>74532551</v>
      </c>
      <c r="AO216" s="358">
        <v>65410</v>
      </c>
      <c r="AP216" s="7"/>
      <c r="AQ216" s="7"/>
      <c r="AR216" s="7"/>
      <c r="AS216" s="7"/>
      <c r="AT216" s="7"/>
      <c r="AU216" s="7"/>
    </row>
    <row r="217" spans="1:47" ht="15.75" customHeight="1" x14ac:dyDescent="0.25">
      <c r="A217" s="456"/>
      <c r="B217" s="358" t="s">
        <v>41</v>
      </c>
      <c r="C217" s="358">
        <v>35007.96</v>
      </c>
      <c r="D217" s="358">
        <v>12768.46</v>
      </c>
      <c r="E217" s="358">
        <v>11722.91</v>
      </c>
      <c r="F217" s="358">
        <v>4955034039434.9502</v>
      </c>
      <c r="G217" s="358">
        <v>4953082270484.9502</v>
      </c>
      <c r="H217" s="358">
        <v>1951768950</v>
      </c>
      <c r="I217" s="367">
        <v>179</v>
      </c>
      <c r="J217" s="366">
        <v>2436381</v>
      </c>
      <c r="K217" s="366">
        <v>56</v>
      </c>
      <c r="L217" s="367">
        <v>36</v>
      </c>
      <c r="M217" s="366">
        <v>29</v>
      </c>
      <c r="N217" s="366">
        <v>4</v>
      </c>
      <c r="O217" s="366">
        <v>3</v>
      </c>
      <c r="P217" s="366">
        <v>7</v>
      </c>
      <c r="Q217" s="366">
        <f>Q216+18488</f>
        <v>946120</v>
      </c>
      <c r="R217" s="463"/>
      <c r="S217" s="358" t="s">
        <v>41</v>
      </c>
      <c r="T217" s="358">
        <v>9755483898.2200012</v>
      </c>
      <c r="U217" s="358">
        <v>8768797659.6200008</v>
      </c>
      <c r="V217" s="358">
        <v>689370646</v>
      </c>
      <c r="W217" s="355">
        <v>0</v>
      </c>
      <c r="X217" s="358">
        <v>286726592.60000002</v>
      </c>
      <c r="Y217" s="358">
        <v>10589000</v>
      </c>
      <c r="Z217" s="358">
        <v>6862627398.2200012</v>
      </c>
      <c r="AA217" s="358">
        <v>5875941159.6200008</v>
      </c>
      <c r="AB217" s="358">
        <v>689370646</v>
      </c>
      <c r="AC217" s="358">
        <v>0</v>
      </c>
      <c r="AD217" s="358">
        <v>286726592.60000002</v>
      </c>
      <c r="AE217" s="358">
        <v>10589000</v>
      </c>
      <c r="AF217" s="358">
        <v>2892856500</v>
      </c>
      <c r="AG217" s="358">
        <v>2892856500</v>
      </c>
      <c r="AH217" s="358">
        <v>0</v>
      </c>
      <c r="AI217" s="358">
        <f t="shared" si="8"/>
        <v>0</v>
      </c>
      <c r="AJ217" s="358">
        <v>0</v>
      </c>
      <c r="AK217" s="358"/>
      <c r="AL217" s="366">
        <v>44</v>
      </c>
      <c r="AM217" s="358">
        <f>AM216+10000000000</f>
        <v>6005637300000</v>
      </c>
      <c r="AN217" s="358">
        <f>AN216+100000</f>
        <v>74632551</v>
      </c>
      <c r="AO217" s="358">
        <v>65410</v>
      </c>
      <c r="AP217" s="7"/>
      <c r="AQ217" s="7"/>
      <c r="AR217" s="7"/>
      <c r="AS217" s="7"/>
      <c r="AT217" s="7"/>
      <c r="AU217" s="7"/>
    </row>
    <row r="218" spans="1:47" ht="15.75" customHeight="1" x14ac:dyDescent="0.25">
      <c r="A218" s="456"/>
      <c r="B218" s="358" t="s">
        <v>42</v>
      </c>
      <c r="C218" s="358">
        <v>34024.26</v>
      </c>
      <c r="D218" s="358">
        <v>12098.54</v>
      </c>
      <c r="E218" s="358">
        <v>11972.15</v>
      </c>
      <c r="F218" s="358">
        <v>4788312015921.6797</v>
      </c>
      <c r="G218" s="358">
        <v>4786364150509.5801</v>
      </c>
      <c r="H218" s="358">
        <v>1947865412.0999999</v>
      </c>
      <c r="I218" s="367">
        <v>180</v>
      </c>
      <c r="J218" s="366">
        <v>2439127</v>
      </c>
      <c r="K218" s="366">
        <v>53</v>
      </c>
      <c r="L218" s="367">
        <v>36</v>
      </c>
      <c r="M218" s="366">
        <v>29</v>
      </c>
      <c r="N218" s="366">
        <v>4</v>
      </c>
      <c r="O218" s="366">
        <v>3</v>
      </c>
      <c r="P218" s="366">
        <v>7</v>
      </c>
      <c r="Q218" s="366">
        <f>Q217+17695</f>
        <v>963815</v>
      </c>
      <c r="R218" s="463"/>
      <c r="S218" s="358" t="s">
        <v>42</v>
      </c>
      <c r="T218" s="358">
        <v>18343127095.739998</v>
      </c>
      <c r="U218" s="358">
        <v>5749570782.6499996</v>
      </c>
      <c r="V218" s="358">
        <v>1373284443</v>
      </c>
      <c r="W218" s="355">
        <v>0</v>
      </c>
      <c r="X218" s="358">
        <v>656597670.08999991</v>
      </c>
      <c r="Y218" s="358">
        <v>10563674200</v>
      </c>
      <c r="Z218" s="358">
        <v>8343127095.7399998</v>
      </c>
      <c r="AA218" s="358">
        <v>5749570782.6499996</v>
      </c>
      <c r="AB218" s="358">
        <v>1373284443</v>
      </c>
      <c r="AC218" s="358">
        <v>0</v>
      </c>
      <c r="AD218" s="358">
        <v>656597670.08999991</v>
      </c>
      <c r="AE218" s="358">
        <v>563674200</v>
      </c>
      <c r="AF218" s="358">
        <v>10000000000</v>
      </c>
      <c r="AG218" s="358">
        <v>0</v>
      </c>
      <c r="AH218" s="358">
        <v>0</v>
      </c>
      <c r="AI218" s="358">
        <f t="shared" si="8"/>
        <v>0</v>
      </c>
      <c r="AJ218" s="358">
        <v>0</v>
      </c>
      <c r="AK218" s="358">
        <v>10000000000</v>
      </c>
      <c r="AL218" s="366">
        <v>46</v>
      </c>
      <c r="AM218" s="358">
        <v>6132297600000</v>
      </c>
      <c r="AN218" s="358">
        <v>75899154</v>
      </c>
      <c r="AO218" s="358">
        <v>65410</v>
      </c>
      <c r="AP218" s="7"/>
      <c r="AQ218" s="7"/>
      <c r="AR218" s="7"/>
      <c r="AS218" s="7"/>
      <c r="AT218" s="7"/>
      <c r="AU218" s="7"/>
    </row>
    <row r="219" spans="1:47" ht="15.75" customHeight="1" x14ac:dyDescent="0.25">
      <c r="A219" s="456"/>
      <c r="B219" s="358" t="s">
        <v>43</v>
      </c>
      <c r="C219" s="358">
        <v>35005.919999999998</v>
      </c>
      <c r="D219" s="358">
        <v>13074.45</v>
      </c>
      <c r="E219" s="358">
        <v>12411.54</v>
      </c>
      <c r="F219" s="358">
        <v>5457411038872.3701</v>
      </c>
      <c r="G219" s="358">
        <v>5455537340680.3701</v>
      </c>
      <c r="H219" s="358">
        <v>1873698192</v>
      </c>
      <c r="I219" s="358">
        <v>182</v>
      </c>
      <c r="J219" s="358">
        <v>2440275</v>
      </c>
      <c r="K219" s="358">
        <v>52</v>
      </c>
      <c r="L219" s="358">
        <v>37</v>
      </c>
      <c r="M219" s="358">
        <v>29</v>
      </c>
      <c r="N219" s="358">
        <v>4</v>
      </c>
      <c r="O219" s="358">
        <v>3</v>
      </c>
      <c r="P219" s="358">
        <v>7</v>
      </c>
      <c r="Q219" s="366">
        <f>Q218+29174</f>
        <v>992989</v>
      </c>
      <c r="R219" s="463"/>
      <c r="S219" s="358" t="s">
        <v>43</v>
      </c>
      <c r="T219" s="358">
        <v>72934130403.980011</v>
      </c>
      <c r="U219" s="358">
        <v>45826140199.160004</v>
      </c>
      <c r="V219" s="358">
        <v>7624024699</v>
      </c>
      <c r="W219" s="355">
        <v>0</v>
      </c>
      <c r="X219" s="358">
        <v>4715123205.8199997</v>
      </c>
      <c r="Y219" s="358">
        <v>14768842300</v>
      </c>
      <c r="Z219" s="358">
        <v>24580240803.98</v>
      </c>
      <c r="AA219" s="358">
        <v>10349352699.16</v>
      </c>
      <c r="AB219" s="358">
        <v>7624024699</v>
      </c>
      <c r="AC219" s="358">
        <v>0</v>
      </c>
      <c r="AD219" s="358">
        <v>1838021105.8200002</v>
      </c>
      <c r="AE219" s="358">
        <v>4768842300</v>
      </c>
      <c r="AF219" s="358">
        <v>48353889600</v>
      </c>
      <c r="AG219" s="358">
        <v>35476787500</v>
      </c>
      <c r="AH219" s="358"/>
      <c r="AI219" s="358">
        <f t="shared" si="8"/>
        <v>0</v>
      </c>
      <c r="AJ219" s="358">
        <v>2877102100</v>
      </c>
      <c r="AK219" s="358">
        <v>10000000000</v>
      </c>
      <c r="AL219" s="358">
        <v>48</v>
      </c>
      <c r="AM219" s="358">
        <v>6132297600000</v>
      </c>
      <c r="AN219" s="358">
        <v>75899154</v>
      </c>
      <c r="AO219" s="358"/>
      <c r="AP219" s="7"/>
      <c r="AQ219" s="7"/>
      <c r="AR219" s="7"/>
      <c r="AS219" s="7"/>
      <c r="AT219" s="7"/>
      <c r="AU219" s="7"/>
    </row>
    <row r="220" spans="1:47" ht="15.75" customHeight="1" x14ac:dyDescent="0.25">
      <c r="A220" s="456"/>
      <c r="B220" s="358" t="s">
        <v>44</v>
      </c>
      <c r="C220" s="358">
        <v>34150.28</v>
      </c>
      <c r="D220" s="358">
        <v>13776.31</v>
      </c>
      <c r="E220" s="358">
        <v>12150.23</v>
      </c>
      <c r="F220" s="358">
        <v>5477791247692.4805</v>
      </c>
      <c r="G220" s="358">
        <v>5475683337226.4805</v>
      </c>
      <c r="H220" s="358">
        <v>2107910466</v>
      </c>
      <c r="I220" s="358">
        <v>182</v>
      </c>
      <c r="J220" s="358">
        <v>2445172</v>
      </c>
      <c r="K220" s="358">
        <v>52</v>
      </c>
      <c r="L220" s="358">
        <v>38</v>
      </c>
      <c r="M220" s="358">
        <v>29</v>
      </c>
      <c r="N220" s="358">
        <v>4</v>
      </c>
      <c r="O220" s="358">
        <v>3</v>
      </c>
      <c r="P220" s="358">
        <v>8</v>
      </c>
      <c r="Q220" s="366">
        <f>Q219+17988</f>
        <v>1010977</v>
      </c>
      <c r="R220" s="463"/>
      <c r="S220" s="358" t="s">
        <v>44</v>
      </c>
      <c r="T220" s="358">
        <v>20677810456.230003</v>
      </c>
      <c r="U220" s="358">
        <v>11067588301.950003</v>
      </c>
      <c r="V220" s="358">
        <v>1200269768.8199999</v>
      </c>
      <c r="W220" s="355">
        <v>0</v>
      </c>
      <c r="X220" s="358">
        <v>2899543625.46</v>
      </c>
      <c r="Y220" s="358">
        <v>5510408760</v>
      </c>
      <c r="Z220" s="358">
        <v>14824890456.230003</v>
      </c>
      <c r="AA220" s="358">
        <v>11067588301.950003</v>
      </c>
      <c r="AB220" s="358">
        <v>1200269768.8199999</v>
      </c>
      <c r="AC220" s="358">
        <v>0</v>
      </c>
      <c r="AD220" s="358">
        <v>1896623625.46</v>
      </c>
      <c r="AE220" s="358">
        <v>660408760</v>
      </c>
      <c r="AF220" s="358">
        <v>5852920000</v>
      </c>
      <c r="AG220" s="358">
        <v>0</v>
      </c>
      <c r="AH220" s="358"/>
      <c r="AI220" s="358">
        <f t="shared" si="8"/>
        <v>0</v>
      </c>
      <c r="AJ220" s="358">
        <v>1002920000</v>
      </c>
      <c r="AK220" s="358">
        <v>4850000000</v>
      </c>
      <c r="AL220" s="358">
        <v>48</v>
      </c>
      <c r="AM220" s="358">
        <v>6236650200000</v>
      </c>
      <c r="AN220" s="358">
        <v>76942680</v>
      </c>
      <c r="AO220" s="358"/>
      <c r="AP220" s="7"/>
      <c r="AQ220" s="7"/>
      <c r="AR220" s="7"/>
      <c r="AS220" s="7"/>
      <c r="AT220" s="7"/>
      <c r="AU220" s="7"/>
    </row>
    <row r="221" spans="1:47" ht="15.75" customHeight="1" x14ac:dyDescent="0.25">
      <c r="A221" s="457"/>
      <c r="B221" s="358" t="s">
        <v>45</v>
      </c>
      <c r="C221" s="358">
        <v>37565.550000000003</v>
      </c>
      <c r="D221" s="358">
        <v>14137.94</v>
      </c>
      <c r="E221" s="358">
        <v>12667.44</v>
      </c>
      <c r="F221" s="358">
        <v>6890358575461.8604</v>
      </c>
      <c r="G221" s="358">
        <v>6888250664995.8604</v>
      </c>
      <c r="H221" s="358">
        <v>2107910466</v>
      </c>
      <c r="I221" s="358">
        <v>183</v>
      </c>
      <c r="J221" s="358">
        <v>2446290</v>
      </c>
      <c r="K221" s="358">
        <v>52</v>
      </c>
      <c r="L221" s="358">
        <v>38</v>
      </c>
      <c r="M221" s="358">
        <v>29</v>
      </c>
      <c r="N221" s="358">
        <v>4</v>
      </c>
      <c r="O221" s="358">
        <v>3</v>
      </c>
      <c r="P221" s="358">
        <v>8</v>
      </c>
      <c r="Q221" s="366">
        <f>Q220+47105</f>
        <v>1058082</v>
      </c>
      <c r="R221" s="472"/>
      <c r="S221" s="358" t="s">
        <v>45</v>
      </c>
      <c r="T221" s="358">
        <v>172455227614.37024</v>
      </c>
      <c r="U221" s="358">
        <v>136049063928.75999</v>
      </c>
      <c r="V221" s="358">
        <v>20102591534.259998</v>
      </c>
      <c r="W221" s="355">
        <v>0</v>
      </c>
      <c r="X221" s="358">
        <v>2510796271.3502502</v>
      </c>
      <c r="Y221" s="358">
        <v>13792775880</v>
      </c>
      <c r="Z221" s="358">
        <v>23640074724.370247</v>
      </c>
      <c r="AA221" s="358">
        <v>17233911038.759998</v>
      </c>
      <c r="AB221" s="358">
        <v>102591534.26000001</v>
      </c>
      <c r="AC221" s="358"/>
      <c r="AD221" s="358">
        <v>2510796271.3502502</v>
      </c>
      <c r="AE221" s="358">
        <v>3792775880</v>
      </c>
      <c r="AF221" s="358">
        <v>148815152890</v>
      </c>
      <c r="AG221" s="358">
        <v>118815152890</v>
      </c>
      <c r="AH221" s="358">
        <v>20000000000</v>
      </c>
      <c r="AI221" s="358">
        <f t="shared" si="8"/>
        <v>0</v>
      </c>
      <c r="AJ221" s="358"/>
      <c r="AK221" s="358">
        <v>10000000000</v>
      </c>
      <c r="AL221" s="358">
        <v>49</v>
      </c>
      <c r="AM221" s="358">
        <v>6933984400000</v>
      </c>
      <c r="AN221" s="358">
        <v>83916022</v>
      </c>
      <c r="AO221" s="358"/>
      <c r="AP221" s="18"/>
      <c r="AQ221" s="7"/>
      <c r="AR221" s="7"/>
      <c r="AS221" s="7"/>
      <c r="AT221" s="7"/>
      <c r="AU221" s="7"/>
    </row>
    <row r="222" spans="1:47" ht="15.75" customHeight="1" x14ac:dyDescent="0.25">
      <c r="A222" s="455">
        <v>2023</v>
      </c>
      <c r="B222" s="358" t="s">
        <v>34</v>
      </c>
      <c r="C222" s="358">
        <v>37973.15</v>
      </c>
      <c r="D222" s="358">
        <v>15587.25</v>
      </c>
      <c r="E222" s="358">
        <v>12603.43</v>
      </c>
      <c r="F222" s="358">
        <v>6916210229729.1201</v>
      </c>
      <c r="G222" s="358">
        <v>6914102319263.1201</v>
      </c>
      <c r="H222" s="358">
        <v>2107910466</v>
      </c>
      <c r="I222" s="356">
        <v>183</v>
      </c>
      <c r="J222" s="232">
        <v>2488673</v>
      </c>
      <c r="K222" s="357">
        <v>52</v>
      </c>
      <c r="L222" s="346">
        <v>38</v>
      </c>
      <c r="M222" s="346">
        <v>33</v>
      </c>
      <c r="N222" s="346">
        <v>5</v>
      </c>
      <c r="O222" s="346">
        <v>3</v>
      </c>
      <c r="P222" s="346">
        <v>8</v>
      </c>
      <c r="Q222" s="366">
        <v>1094421</v>
      </c>
      <c r="R222" s="471" t="s">
        <v>68</v>
      </c>
      <c r="S222" s="358" t="s">
        <v>34</v>
      </c>
      <c r="T222" s="358">
        <v>42320776980.850006</v>
      </c>
      <c r="U222" s="358">
        <v>26245951685.25</v>
      </c>
      <c r="V222" s="358">
        <v>9130205150</v>
      </c>
      <c r="W222" s="358" t="s">
        <v>69</v>
      </c>
      <c r="X222" s="358">
        <v>5503233235.6000099</v>
      </c>
      <c r="Y222" s="358">
        <v>1441386910</v>
      </c>
      <c r="Z222" s="358">
        <v>20892872280.849998</v>
      </c>
      <c r="AA222" s="358">
        <v>14330191385.25</v>
      </c>
      <c r="AB222" s="358">
        <v>630205150</v>
      </c>
      <c r="AC222" s="358" t="s">
        <v>69</v>
      </c>
      <c r="AD222" s="358">
        <v>4491088835.6000004</v>
      </c>
      <c r="AE222" s="358">
        <v>1441386910</v>
      </c>
      <c r="AF222" s="358">
        <v>21427904700</v>
      </c>
      <c r="AG222" s="358">
        <v>11915760300</v>
      </c>
      <c r="AH222" s="358">
        <v>8500000000</v>
      </c>
      <c r="AI222" s="358" t="s">
        <v>70</v>
      </c>
      <c r="AJ222" s="358">
        <v>1012144400</v>
      </c>
      <c r="AK222" s="358"/>
      <c r="AL222" s="366">
        <v>51</v>
      </c>
      <c r="AM222" s="358"/>
      <c r="AN222" s="358"/>
      <c r="AO222" s="358"/>
      <c r="AP222" s="7"/>
      <c r="AQ222" s="7"/>
      <c r="AR222" s="7"/>
      <c r="AS222" s="7"/>
      <c r="AT222" s="7"/>
      <c r="AU222" s="7"/>
    </row>
    <row r="223" spans="1:47" ht="15.75" customHeight="1" x14ac:dyDescent="0.25">
      <c r="A223" s="456"/>
      <c r="B223" s="358" t="s">
        <v>35</v>
      </c>
      <c r="C223" s="358">
        <v>40386.51</v>
      </c>
      <c r="D223" s="358">
        <v>19652.349999999999</v>
      </c>
      <c r="E223" s="358">
        <v>12220.37</v>
      </c>
      <c r="F223" s="358">
        <v>6991980800053.6699</v>
      </c>
      <c r="G223" s="358">
        <v>6990029031103.6699</v>
      </c>
      <c r="H223" s="358">
        <v>1951768950</v>
      </c>
      <c r="I223" s="356">
        <v>183</v>
      </c>
      <c r="J223" s="232">
        <v>2523335</v>
      </c>
      <c r="K223" s="357">
        <v>52</v>
      </c>
      <c r="L223" s="346">
        <v>38</v>
      </c>
      <c r="M223" s="346">
        <v>33</v>
      </c>
      <c r="N223" s="346">
        <v>5</v>
      </c>
      <c r="O223" s="346">
        <v>3</v>
      </c>
      <c r="P223" s="346">
        <v>8</v>
      </c>
      <c r="Q223" s="366">
        <v>1117733</v>
      </c>
      <c r="R223" s="463"/>
      <c r="S223" s="358" t="s">
        <v>35</v>
      </c>
      <c r="T223" s="358">
        <v>19341551121.92984</v>
      </c>
      <c r="U223" s="358">
        <v>14492543415.969999</v>
      </c>
      <c r="V223" s="358">
        <v>381003653.10000002</v>
      </c>
      <c r="W223" s="358" t="s">
        <v>69</v>
      </c>
      <c r="X223" s="358">
        <v>3179816242.8598399</v>
      </c>
      <c r="Y223" s="358">
        <v>1288187810</v>
      </c>
      <c r="Z223" s="358">
        <v>19341551121.93</v>
      </c>
      <c r="AA223" s="358">
        <v>14492543415.969999</v>
      </c>
      <c r="AB223" s="358">
        <v>381003653.10000002</v>
      </c>
      <c r="AC223" s="358" t="s">
        <v>69</v>
      </c>
      <c r="AD223" s="358">
        <v>3179816242.8600001</v>
      </c>
      <c r="AE223" s="358">
        <v>1288187810</v>
      </c>
      <c r="AF223" s="358">
        <v>0</v>
      </c>
      <c r="AG223" s="358" t="s">
        <v>72</v>
      </c>
      <c r="AH223" s="358" t="s">
        <v>72</v>
      </c>
      <c r="AI223" s="358" t="s">
        <v>70</v>
      </c>
      <c r="AJ223" s="358"/>
      <c r="AK223" s="358"/>
      <c r="AL223" s="366">
        <v>51</v>
      </c>
      <c r="AM223" s="358"/>
      <c r="AN223" s="358"/>
      <c r="AO223" s="358"/>
      <c r="AP223" s="7"/>
      <c r="AQ223" s="7"/>
      <c r="AR223" s="7"/>
      <c r="AS223" s="7"/>
      <c r="AT223" s="7"/>
      <c r="AU223" s="7"/>
    </row>
    <row r="224" spans="1:47" ht="15.75" customHeight="1" x14ac:dyDescent="0.25">
      <c r="A224" s="456"/>
      <c r="B224" s="358" t="s">
        <v>36</v>
      </c>
      <c r="C224" s="358">
        <v>36723.769999999997</v>
      </c>
      <c r="D224" s="358">
        <v>15170.17</v>
      </c>
      <c r="E224" s="358">
        <v>12478.32</v>
      </c>
      <c r="F224" s="358">
        <v>6530199458807.4297</v>
      </c>
      <c r="G224" s="358">
        <v>6528169619099.4297</v>
      </c>
      <c r="H224" s="358">
        <v>2029839708</v>
      </c>
      <c r="I224" s="356">
        <v>183</v>
      </c>
      <c r="J224" s="232">
        <v>2537216</v>
      </c>
      <c r="K224" s="357">
        <v>52</v>
      </c>
      <c r="L224" s="346">
        <v>38</v>
      </c>
      <c r="M224" s="346">
        <v>33</v>
      </c>
      <c r="N224" s="346">
        <v>5</v>
      </c>
      <c r="O224" s="346">
        <v>3</v>
      </c>
      <c r="P224" s="346">
        <v>8</v>
      </c>
      <c r="Q224" s="366">
        <v>1145593</v>
      </c>
      <c r="R224" s="463"/>
      <c r="S224" s="358" t="s">
        <v>36</v>
      </c>
      <c r="T224" s="358">
        <v>23841326778.979988</v>
      </c>
      <c r="U224" s="358">
        <v>11803960120.969999</v>
      </c>
      <c r="V224" s="358">
        <v>2365699650</v>
      </c>
      <c r="W224" s="358" t="s">
        <v>69</v>
      </c>
      <c r="X224" s="358">
        <v>5136701028.0099878</v>
      </c>
      <c r="Y224" s="358">
        <v>4534965980</v>
      </c>
      <c r="Z224" s="358">
        <v>23841326778.98</v>
      </c>
      <c r="AA224" s="358">
        <v>11803960120.969999</v>
      </c>
      <c r="AB224" s="358">
        <v>2365699650</v>
      </c>
      <c r="AC224" s="358" t="s">
        <v>69</v>
      </c>
      <c r="AD224" s="358">
        <v>5136701028.0100002</v>
      </c>
      <c r="AE224" s="358">
        <v>4534965980</v>
      </c>
      <c r="AF224" s="358">
        <v>1012144400</v>
      </c>
      <c r="AG224" s="358" t="s">
        <v>72</v>
      </c>
      <c r="AH224" s="358" t="s">
        <v>72</v>
      </c>
      <c r="AI224" s="358" t="s">
        <v>70</v>
      </c>
      <c r="AJ224" s="358"/>
      <c r="AK224" s="358"/>
      <c r="AL224" s="366">
        <v>51</v>
      </c>
      <c r="AM224" s="358"/>
      <c r="AN224" s="358"/>
      <c r="AO224" s="358"/>
      <c r="AP224" s="7"/>
      <c r="AQ224" s="7"/>
      <c r="AR224" s="7"/>
      <c r="AS224" s="7"/>
      <c r="AT224" s="7"/>
      <c r="AU224" s="7"/>
    </row>
    <row r="225" spans="1:47" ht="15.75" customHeight="1" x14ac:dyDescent="0.25">
      <c r="A225" s="456"/>
      <c r="B225" s="358" t="s">
        <v>37</v>
      </c>
      <c r="C225" s="358">
        <v>37775.279999999999</v>
      </c>
      <c r="D225" s="358">
        <v>16088.68</v>
      </c>
      <c r="E225" s="358">
        <v>12642.68</v>
      </c>
      <c r="F225" s="358">
        <v>6654972554315.4297</v>
      </c>
      <c r="G225" s="358">
        <v>6653020785365.4297</v>
      </c>
      <c r="H225" s="358">
        <v>1951768950</v>
      </c>
      <c r="I225" s="356">
        <v>183</v>
      </c>
      <c r="J225" s="232">
        <v>2547812</v>
      </c>
      <c r="K225" s="357">
        <v>52</v>
      </c>
      <c r="L225" s="346">
        <v>38</v>
      </c>
      <c r="M225" s="346">
        <v>33</v>
      </c>
      <c r="N225" s="346">
        <v>5</v>
      </c>
      <c r="O225" s="346">
        <v>3</v>
      </c>
      <c r="P225" s="346">
        <v>8</v>
      </c>
      <c r="Q225" s="366">
        <v>1171190</v>
      </c>
      <c r="R225" s="463"/>
      <c r="S225" s="358" t="s">
        <v>37</v>
      </c>
      <c r="T225" s="358">
        <v>52465999979.179977</v>
      </c>
      <c r="U225" s="358">
        <v>21958175532.540001</v>
      </c>
      <c r="V225" s="358">
        <v>13767620700</v>
      </c>
      <c r="W225" s="358" t="s">
        <v>69</v>
      </c>
      <c r="X225" s="358">
        <v>6434236966.6399794</v>
      </c>
      <c r="Y225" s="358">
        <v>10305966780</v>
      </c>
      <c r="Z225" s="358">
        <v>22966000008.18</v>
      </c>
      <c r="AA225" s="358">
        <v>11458175561.540001</v>
      </c>
      <c r="AB225" s="358">
        <v>3767620700</v>
      </c>
      <c r="AC225" s="358" t="s">
        <v>69</v>
      </c>
      <c r="AD225" s="358">
        <v>6434236966.6400003</v>
      </c>
      <c r="AE225" s="358">
        <v>1305966780</v>
      </c>
      <c r="AF225" s="358">
        <v>29499999971</v>
      </c>
      <c r="AG225" s="358">
        <v>10499999971</v>
      </c>
      <c r="AH225" s="358">
        <v>10000000000</v>
      </c>
      <c r="AI225" s="358"/>
      <c r="AJ225" s="358"/>
      <c r="AK225" s="358">
        <v>9000000000</v>
      </c>
      <c r="AL225" s="366">
        <v>53</v>
      </c>
      <c r="AM225" s="358"/>
      <c r="AN225" s="358"/>
      <c r="AO225" s="358"/>
      <c r="AP225" s="7"/>
      <c r="AQ225" s="7"/>
      <c r="AR225" s="7"/>
      <c r="AS225" s="7"/>
      <c r="AT225" s="7"/>
      <c r="AU225" s="7"/>
    </row>
    <row r="226" spans="1:47" ht="15.75" customHeight="1" x14ac:dyDescent="0.25">
      <c r="A226" s="456"/>
      <c r="B226" s="358" t="s">
        <v>38</v>
      </c>
      <c r="C226" s="358">
        <v>35917.72</v>
      </c>
      <c r="D226" s="358">
        <v>15923</v>
      </c>
      <c r="E226" s="358">
        <v>12393.92</v>
      </c>
      <c r="F226" s="358">
        <v>10297343675982.5</v>
      </c>
      <c r="G226" s="358">
        <v>10295313836274.5</v>
      </c>
      <c r="H226" s="358">
        <v>2029839708</v>
      </c>
      <c r="I226" s="356">
        <v>185</v>
      </c>
      <c r="J226" s="232">
        <v>2550822</v>
      </c>
      <c r="K226" s="357">
        <v>52</v>
      </c>
      <c r="L226" s="346">
        <v>38</v>
      </c>
      <c r="M226" s="346">
        <v>33</v>
      </c>
      <c r="N226" s="346">
        <v>5</v>
      </c>
      <c r="O226" s="346">
        <v>3</v>
      </c>
      <c r="P226" s="346">
        <v>8</v>
      </c>
      <c r="Q226" s="366">
        <v>1238731</v>
      </c>
      <c r="R226" s="463"/>
      <c r="S226" s="358" t="s">
        <v>38</v>
      </c>
      <c r="T226" s="358">
        <v>301054847324.92999</v>
      </c>
      <c r="U226" s="358">
        <v>289419329237.25</v>
      </c>
      <c r="V226" s="358">
        <v>2896582840.6999998</v>
      </c>
      <c r="W226" s="358" t="s">
        <v>69</v>
      </c>
      <c r="X226" s="358">
        <v>4736934906.9799995</v>
      </c>
      <c r="Y226" s="358">
        <v>4002000340</v>
      </c>
      <c r="Z226" s="358">
        <v>34183508124.93</v>
      </c>
      <c r="AA226" s="358">
        <v>22547990037.25</v>
      </c>
      <c r="AB226" s="358">
        <v>2896582840.6999998</v>
      </c>
      <c r="AC226" s="358" t="s">
        <v>69</v>
      </c>
      <c r="AD226" s="358">
        <v>4736934906.9799995</v>
      </c>
      <c r="AE226" s="358">
        <v>4002000340</v>
      </c>
      <c r="AF226" s="358">
        <v>266871339200</v>
      </c>
      <c r="AG226" s="358">
        <v>266871339200</v>
      </c>
      <c r="AH226" s="358" t="s">
        <v>72</v>
      </c>
      <c r="AI226" s="358"/>
      <c r="AJ226" s="358"/>
      <c r="AK226" s="358"/>
      <c r="AL226" s="366">
        <v>53</v>
      </c>
      <c r="AM226" s="358"/>
      <c r="AN226" s="358"/>
      <c r="AO226" s="358"/>
      <c r="AP226" s="7"/>
      <c r="AQ226" s="7"/>
      <c r="AR226" s="7"/>
      <c r="AS226" s="7"/>
      <c r="AT226" s="7"/>
      <c r="AU226" s="7"/>
    </row>
    <row r="227" spans="1:47" ht="15.75" customHeight="1" x14ac:dyDescent="0.25">
      <c r="A227" s="456"/>
      <c r="B227" s="358" t="s">
        <v>39</v>
      </c>
      <c r="C227" s="358">
        <v>36899.160000000003</v>
      </c>
      <c r="D227" s="358">
        <v>16216.23</v>
      </c>
      <c r="E227" s="358">
        <v>12178.61</v>
      </c>
      <c r="F227" s="358">
        <v>10998613968727.5</v>
      </c>
      <c r="G227" s="358">
        <v>10996506058261.5</v>
      </c>
      <c r="H227" s="358">
        <v>2107910466</v>
      </c>
      <c r="I227" s="356">
        <v>186</v>
      </c>
      <c r="J227" s="232">
        <v>2552557</v>
      </c>
      <c r="K227" s="357">
        <v>52</v>
      </c>
      <c r="L227" s="346">
        <v>38</v>
      </c>
      <c r="M227" s="346">
        <v>35</v>
      </c>
      <c r="N227" s="346">
        <v>5</v>
      </c>
      <c r="O227" s="346">
        <v>3</v>
      </c>
      <c r="P227" s="346">
        <v>8</v>
      </c>
      <c r="Q227" s="366">
        <v>1272721</v>
      </c>
      <c r="R227" s="463"/>
      <c r="S227" s="358" t="s">
        <v>39</v>
      </c>
      <c r="T227" s="358">
        <v>100040903539.14999</v>
      </c>
      <c r="U227" s="358">
        <v>65885192254.07</v>
      </c>
      <c r="V227" s="358">
        <v>8909455000</v>
      </c>
      <c r="W227" s="358" t="s">
        <v>69</v>
      </c>
      <c r="X227" s="358">
        <v>4616421485.0799999</v>
      </c>
      <c r="Y227" s="358">
        <v>20629834800</v>
      </c>
      <c r="Z227" s="358">
        <v>36363003539.150002</v>
      </c>
      <c r="AA227" s="358">
        <v>30207292254.07</v>
      </c>
      <c r="AB227" s="358">
        <v>909455000</v>
      </c>
      <c r="AC227" s="358" t="s">
        <v>69</v>
      </c>
      <c r="AD227" s="358">
        <v>4616421485.0799999</v>
      </c>
      <c r="AE227" s="358">
        <v>629834800</v>
      </c>
      <c r="AF227" s="358">
        <v>63677900000</v>
      </c>
      <c r="AG227" s="358">
        <v>35677900000</v>
      </c>
      <c r="AH227" s="358">
        <v>8000000000</v>
      </c>
      <c r="AI227" s="358"/>
      <c r="AJ227" s="358"/>
      <c r="AK227" s="358">
        <v>20000000000</v>
      </c>
      <c r="AL227" s="366">
        <v>55</v>
      </c>
      <c r="AM227" s="358"/>
      <c r="AN227" s="358"/>
      <c r="AO227" s="358"/>
      <c r="AP227" s="7"/>
      <c r="AQ227" s="7"/>
      <c r="AR227" s="7"/>
      <c r="AS227" s="7"/>
      <c r="AT227" s="7"/>
      <c r="AU227" s="7"/>
    </row>
    <row r="228" spans="1:47" ht="15.75" customHeight="1" x14ac:dyDescent="0.25">
      <c r="A228" s="456"/>
      <c r="B228" s="358" t="s">
        <v>40</v>
      </c>
      <c r="C228" s="358">
        <v>36658.25</v>
      </c>
      <c r="D228" s="358">
        <v>15991.35</v>
      </c>
      <c r="E228" s="358">
        <v>12361.47</v>
      </c>
      <c r="F228" s="358">
        <v>10836250636100.301</v>
      </c>
      <c r="G228" s="358">
        <v>10834220796392.301</v>
      </c>
      <c r="H228" s="358">
        <v>2029839708</v>
      </c>
      <c r="I228" s="356">
        <v>187</v>
      </c>
      <c r="J228" s="232">
        <v>2552928</v>
      </c>
      <c r="K228" s="357">
        <v>52</v>
      </c>
      <c r="L228" s="346">
        <v>38</v>
      </c>
      <c r="M228" s="346">
        <v>35</v>
      </c>
      <c r="N228" s="346">
        <v>5</v>
      </c>
      <c r="O228" s="346">
        <v>3</v>
      </c>
      <c r="P228" s="346">
        <v>8</v>
      </c>
      <c r="Q228" s="366">
        <v>1287651</v>
      </c>
      <c r="R228" s="463"/>
      <c r="S228" s="358" t="s">
        <v>40</v>
      </c>
      <c r="T228" s="358">
        <v>44396190220.919998</v>
      </c>
      <c r="U228" s="358">
        <v>5967567071.21</v>
      </c>
      <c r="V228" s="358">
        <v>34129850000</v>
      </c>
      <c r="W228" s="358" t="s">
        <v>69</v>
      </c>
      <c r="X228" s="358">
        <v>4067041949.71</v>
      </c>
      <c r="Y228" s="358">
        <v>231731200</v>
      </c>
      <c r="Z228" s="358">
        <v>14396190220.92</v>
      </c>
      <c r="AA228" s="358">
        <v>5967567071.21</v>
      </c>
      <c r="AB228" s="358">
        <v>4129850000</v>
      </c>
      <c r="AC228" s="358" t="s">
        <v>69</v>
      </c>
      <c r="AD228" s="358">
        <v>4067041949.71</v>
      </c>
      <c r="AE228" s="358">
        <v>231731200</v>
      </c>
      <c r="AF228" s="358">
        <v>30000000000</v>
      </c>
      <c r="AG228" s="358" t="s">
        <v>72</v>
      </c>
      <c r="AH228" s="358">
        <v>30000000000</v>
      </c>
      <c r="AI228" s="358"/>
      <c r="AJ228" s="358"/>
      <c r="AK228" s="358"/>
      <c r="AL228" s="366">
        <v>56</v>
      </c>
      <c r="AM228" s="358"/>
      <c r="AN228" s="358"/>
      <c r="AO228" s="358"/>
      <c r="AP228" s="7"/>
      <c r="AQ228" s="7"/>
      <c r="AR228" s="7"/>
      <c r="AS228" s="7"/>
      <c r="AT228" s="7"/>
      <c r="AU228" s="7"/>
    </row>
    <row r="229" spans="1:47" ht="15.75" customHeight="1" x14ac:dyDescent="0.25">
      <c r="A229" s="456"/>
      <c r="B229" s="358" t="s">
        <v>41</v>
      </c>
      <c r="C229" s="358">
        <v>34231.870000000003</v>
      </c>
      <c r="D229" s="358">
        <v>15077.8</v>
      </c>
      <c r="E229" s="358">
        <v>12374.36</v>
      </c>
      <c r="F229" s="358">
        <v>10201560139919.6</v>
      </c>
      <c r="G229" s="358">
        <v>10199530300211.6</v>
      </c>
      <c r="H229" s="358">
        <v>2029839708</v>
      </c>
      <c r="I229" s="356">
        <v>187</v>
      </c>
      <c r="J229" s="232">
        <v>2553721</v>
      </c>
      <c r="K229" s="357">
        <v>52</v>
      </c>
      <c r="L229" s="346">
        <v>38</v>
      </c>
      <c r="M229" s="346">
        <v>36</v>
      </c>
      <c r="N229" s="346">
        <v>5</v>
      </c>
      <c r="O229" s="346">
        <v>3</v>
      </c>
      <c r="P229" s="346">
        <v>8</v>
      </c>
      <c r="Q229" s="366">
        <v>1309896</v>
      </c>
      <c r="R229" s="463"/>
      <c r="S229" s="358" t="s">
        <v>41</v>
      </c>
      <c r="T229" s="358">
        <v>25584204536.34</v>
      </c>
      <c r="U229" s="358">
        <v>9332373857.3400002</v>
      </c>
      <c r="V229" s="358">
        <v>10660462700</v>
      </c>
      <c r="W229" s="358" t="s">
        <v>69</v>
      </c>
      <c r="X229" s="358">
        <v>4948175979</v>
      </c>
      <c r="Y229" s="358">
        <v>643192000</v>
      </c>
      <c r="Z229" s="358">
        <v>15584204536.34</v>
      </c>
      <c r="AA229" s="358">
        <v>9332373857.3400002</v>
      </c>
      <c r="AB229" s="358">
        <v>660462700</v>
      </c>
      <c r="AC229" s="358" t="s">
        <v>69</v>
      </c>
      <c r="AD229" s="358">
        <v>4948175979</v>
      </c>
      <c r="AE229" s="358">
        <v>643192000</v>
      </c>
      <c r="AF229" s="358">
        <v>10000000000</v>
      </c>
      <c r="AG229" s="358" t="s">
        <v>72</v>
      </c>
      <c r="AH229" s="358">
        <v>10000000000</v>
      </c>
      <c r="AI229" s="358"/>
      <c r="AJ229" s="358"/>
      <c r="AK229" s="358"/>
      <c r="AL229" s="366">
        <v>56</v>
      </c>
      <c r="AM229" s="358"/>
      <c r="AN229" s="358"/>
      <c r="AO229" s="358"/>
      <c r="AP229" s="7"/>
      <c r="AQ229" s="7"/>
      <c r="AR229" s="7"/>
      <c r="AS229" s="7"/>
      <c r="AT229" s="7"/>
      <c r="AU229" s="7"/>
    </row>
    <row r="230" spans="1:47" ht="15.75" customHeight="1" x14ac:dyDescent="0.25">
      <c r="A230" s="456"/>
      <c r="B230" s="358" t="s">
        <v>42</v>
      </c>
      <c r="C230" s="358">
        <v>35436.879999999997</v>
      </c>
      <c r="D230" s="358">
        <v>15249.91</v>
      </c>
      <c r="E230" s="358">
        <v>12197.78</v>
      </c>
      <c r="F230" s="358">
        <v>10290798154743.4</v>
      </c>
      <c r="G230" s="358">
        <v>10288846385793.4</v>
      </c>
      <c r="H230" s="358">
        <v>1951768950</v>
      </c>
      <c r="I230" s="356">
        <v>186</v>
      </c>
      <c r="J230" s="232">
        <v>2554238</v>
      </c>
      <c r="K230" s="357">
        <v>52</v>
      </c>
      <c r="L230" s="346">
        <v>37</v>
      </c>
      <c r="M230" s="346">
        <v>36</v>
      </c>
      <c r="N230" s="346">
        <v>5</v>
      </c>
      <c r="O230" s="346">
        <v>3</v>
      </c>
      <c r="P230" s="346">
        <v>8</v>
      </c>
      <c r="Q230" s="366">
        <v>1330154</v>
      </c>
      <c r="R230" s="463"/>
      <c r="S230" s="358" t="s">
        <v>42</v>
      </c>
      <c r="T230" s="358">
        <v>45562646244.870003</v>
      </c>
      <c r="U230" s="358">
        <v>21917105841.830002</v>
      </c>
      <c r="V230" s="358">
        <v>14883707250</v>
      </c>
      <c r="W230" s="358" t="s">
        <v>69</v>
      </c>
      <c r="X230" s="358">
        <v>7112193553.04</v>
      </c>
      <c r="Y230" s="358">
        <v>1649639600</v>
      </c>
      <c r="Z230" s="358">
        <v>25577564174.869999</v>
      </c>
      <c r="AA230" s="358">
        <v>10932023771.83</v>
      </c>
      <c r="AB230" s="358">
        <v>5883707250</v>
      </c>
      <c r="AC230" s="358" t="s">
        <v>69</v>
      </c>
      <c r="AD230" s="358">
        <v>7112193553.04</v>
      </c>
      <c r="AE230" s="358">
        <v>1649639600</v>
      </c>
      <c r="AF230" s="358">
        <v>19985082070</v>
      </c>
      <c r="AG230" s="358">
        <v>10985082070</v>
      </c>
      <c r="AH230" s="358">
        <v>9000000000</v>
      </c>
      <c r="AI230" s="358"/>
      <c r="AJ230" s="358"/>
      <c r="AK230" s="358"/>
      <c r="AL230" s="366">
        <v>56</v>
      </c>
      <c r="AM230" s="358"/>
      <c r="AN230" s="358"/>
      <c r="AO230" s="358"/>
      <c r="AP230" s="7"/>
      <c r="AQ230" s="7"/>
      <c r="AR230" s="7"/>
      <c r="AS230" s="7"/>
      <c r="AT230" s="7"/>
      <c r="AU230" s="7"/>
    </row>
    <row r="231" spans="1:47" ht="15.75" customHeight="1" x14ac:dyDescent="0.25">
      <c r="A231" s="456"/>
      <c r="B231" s="358" t="s">
        <v>43</v>
      </c>
      <c r="C231" s="358">
        <v>36186.44</v>
      </c>
      <c r="D231" s="358">
        <v>15249.2</v>
      </c>
      <c r="E231" s="358">
        <v>12091.35</v>
      </c>
      <c r="F231" s="358">
        <v>10214516822692.1</v>
      </c>
      <c r="G231" s="358">
        <v>10212565053742.1</v>
      </c>
      <c r="H231" s="358">
        <v>1951768950</v>
      </c>
      <c r="I231" s="356">
        <v>173</v>
      </c>
      <c r="J231" s="232">
        <v>2554502</v>
      </c>
      <c r="K231" s="357">
        <v>52</v>
      </c>
      <c r="L231" s="346">
        <v>36</v>
      </c>
      <c r="M231" s="346">
        <v>36</v>
      </c>
      <c r="N231" s="346">
        <v>5</v>
      </c>
      <c r="O231" s="346">
        <v>3</v>
      </c>
      <c r="P231" s="346">
        <v>8</v>
      </c>
      <c r="Q231" s="366">
        <v>1350945</v>
      </c>
      <c r="R231" s="463"/>
      <c r="S231" s="358" t="s">
        <v>43</v>
      </c>
      <c r="T231" s="358">
        <v>39742229423.330002</v>
      </c>
      <c r="U231" s="358">
        <v>10139066042.67</v>
      </c>
      <c r="V231" s="358">
        <v>18386121080</v>
      </c>
      <c r="W231" s="358" t="s">
        <v>69</v>
      </c>
      <c r="X231" s="358">
        <v>5182561030.6600008</v>
      </c>
      <c r="Y231" s="358">
        <v>6034481270</v>
      </c>
      <c r="Z231" s="358">
        <v>24742229423.330002</v>
      </c>
      <c r="AA231" s="358">
        <v>10139066042.67</v>
      </c>
      <c r="AB231" s="358">
        <v>3386121080</v>
      </c>
      <c r="AC231" s="358" t="s">
        <v>69</v>
      </c>
      <c r="AD231" s="358">
        <v>5182561030.6599998</v>
      </c>
      <c r="AE231" s="358">
        <v>6034481270</v>
      </c>
      <c r="AF231" s="358">
        <v>15000000000</v>
      </c>
      <c r="AG231" s="358" t="s">
        <v>72</v>
      </c>
      <c r="AH231" s="358">
        <v>15000000000</v>
      </c>
      <c r="AI231" s="358"/>
      <c r="AJ231" s="358"/>
      <c r="AK231" s="358" t="s">
        <v>73</v>
      </c>
      <c r="AL231" s="358">
        <v>56</v>
      </c>
      <c r="AM231" s="358"/>
      <c r="AN231" s="358"/>
      <c r="AO231" s="358"/>
      <c r="AP231" s="7"/>
      <c r="AQ231" s="7"/>
      <c r="AR231" s="7"/>
      <c r="AS231" s="7"/>
      <c r="AT231" s="7"/>
      <c r="AU231" s="7"/>
    </row>
    <row r="232" spans="1:47" ht="15.75" customHeight="1" x14ac:dyDescent="0.25">
      <c r="A232" s="456"/>
      <c r="B232" s="358" t="s">
        <v>44</v>
      </c>
      <c r="C232" s="358">
        <v>37053.910000000003</v>
      </c>
      <c r="D232" s="358">
        <v>15278.1</v>
      </c>
      <c r="E232" s="358">
        <v>12090.89</v>
      </c>
      <c r="F232" s="358">
        <v>10155020670591.6</v>
      </c>
      <c r="G232" s="358">
        <v>10152533266187.6</v>
      </c>
      <c r="H232" s="358">
        <v>2487404404</v>
      </c>
      <c r="I232" s="356">
        <v>174</v>
      </c>
      <c r="J232" s="232">
        <v>2555306</v>
      </c>
      <c r="K232" s="357">
        <v>52</v>
      </c>
      <c r="L232" s="346">
        <v>36</v>
      </c>
      <c r="M232" s="346">
        <v>36</v>
      </c>
      <c r="N232" s="346">
        <v>5</v>
      </c>
      <c r="O232" s="346">
        <v>3</v>
      </c>
      <c r="P232" s="346">
        <v>8</v>
      </c>
      <c r="Q232" s="366">
        <v>1369339</v>
      </c>
      <c r="R232" s="463"/>
      <c r="S232" s="358" t="s">
        <v>44</v>
      </c>
      <c r="T232" s="358">
        <v>25096848400.209999</v>
      </c>
      <c r="U232" s="358">
        <v>8661844121.3500004</v>
      </c>
      <c r="V232" s="358">
        <v>4061328440</v>
      </c>
      <c r="W232" s="358" t="s">
        <v>69</v>
      </c>
      <c r="X232" s="358">
        <v>5146799838.8599997</v>
      </c>
      <c r="Y232" s="358">
        <v>7226876000</v>
      </c>
      <c r="Z232" s="358">
        <v>18676601548.209999</v>
      </c>
      <c r="AA232" s="358">
        <v>8661844121.3500004</v>
      </c>
      <c r="AB232" s="358">
        <v>4061328440</v>
      </c>
      <c r="AC232" s="358" t="s">
        <v>69</v>
      </c>
      <c r="AD232" s="358">
        <v>4726552986.8599997</v>
      </c>
      <c r="AE232" s="358">
        <v>1226876000</v>
      </c>
      <c r="AF232" s="358">
        <v>6420246852</v>
      </c>
      <c r="AG232" s="358" t="s">
        <v>72</v>
      </c>
      <c r="AH232" s="358" t="s">
        <v>72</v>
      </c>
      <c r="AI232" s="358"/>
      <c r="AJ232" s="358">
        <v>420246852</v>
      </c>
      <c r="AK232" s="358">
        <v>6000000000</v>
      </c>
      <c r="AL232" s="358">
        <v>57</v>
      </c>
      <c r="AM232" s="358"/>
      <c r="AN232" s="358"/>
      <c r="AO232" s="358"/>
      <c r="AP232" s="7"/>
      <c r="AQ232" s="7"/>
      <c r="AR232" s="7"/>
      <c r="AS232" s="7"/>
      <c r="AT232" s="7"/>
      <c r="AU232" s="7"/>
    </row>
    <row r="233" spans="1:47" ht="15.75" customHeight="1" x14ac:dyDescent="0.25">
      <c r="A233" s="457"/>
      <c r="B233" s="358" t="s">
        <v>45</v>
      </c>
      <c r="C233" s="358">
        <v>41437.42</v>
      </c>
      <c r="D233" s="358">
        <v>17574.53</v>
      </c>
      <c r="E233" s="358">
        <v>11327.14</v>
      </c>
      <c r="F233" s="358">
        <v>11650183184215.801</v>
      </c>
      <c r="G233" s="358">
        <v>11620235212747.801</v>
      </c>
      <c r="H233" s="358">
        <v>29947971468</v>
      </c>
      <c r="I233" s="356">
        <v>175</v>
      </c>
      <c r="J233" s="232">
        <v>2555610</v>
      </c>
      <c r="K233" s="357">
        <v>52</v>
      </c>
      <c r="L233" s="346">
        <v>36</v>
      </c>
      <c r="M233" s="346">
        <v>38</v>
      </c>
      <c r="N233" s="346">
        <v>6</v>
      </c>
      <c r="O233" s="346">
        <v>3</v>
      </c>
      <c r="P233" s="346">
        <v>8</v>
      </c>
      <c r="Q233" s="366">
        <v>1389789</v>
      </c>
      <c r="R233" s="472"/>
      <c r="S233" s="358" t="s">
        <v>45</v>
      </c>
      <c r="T233" s="358">
        <v>67715842547.689995</v>
      </c>
      <c r="U233" s="358">
        <v>38940662849.620003</v>
      </c>
      <c r="V233" s="358">
        <v>18512033860</v>
      </c>
      <c r="W233" s="358" t="s">
        <v>69</v>
      </c>
      <c r="X233" s="358">
        <v>4751559838.0699997</v>
      </c>
      <c r="Y233" s="358">
        <v>5511586000</v>
      </c>
      <c r="Z233" s="358">
        <v>36622558417.690002</v>
      </c>
      <c r="AA233" s="358">
        <v>24847378719.619999</v>
      </c>
      <c r="AB233" s="358">
        <v>1512033860</v>
      </c>
      <c r="AC233" s="358" t="s">
        <v>69</v>
      </c>
      <c r="AD233" s="358">
        <v>4751559838.0699997</v>
      </c>
      <c r="AE233" s="358">
        <v>5511586000</v>
      </c>
      <c r="AF233" s="358">
        <v>31093284130</v>
      </c>
      <c r="AG233" s="358">
        <v>14093284130</v>
      </c>
      <c r="AH233" s="358">
        <v>17000000000</v>
      </c>
      <c r="AI233" s="358"/>
      <c r="AJ233" s="358"/>
      <c r="AK233" s="358"/>
      <c r="AL233" s="358">
        <v>59</v>
      </c>
      <c r="AM233" s="358"/>
      <c r="AN233" s="358"/>
      <c r="AO233" s="358"/>
      <c r="AP233" s="7"/>
      <c r="AQ233" s="7"/>
      <c r="AR233" s="7"/>
      <c r="AS233" s="7"/>
      <c r="AT233" s="7"/>
      <c r="AU233" s="7"/>
    </row>
    <row r="234" spans="1:47" ht="15.75" customHeight="1" x14ac:dyDescent="0.25">
      <c r="A234" s="451">
        <v>2024</v>
      </c>
      <c r="B234" s="358" t="s">
        <v>34</v>
      </c>
      <c r="C234" s="358">
        <v>41371.51</v>
      </c>
      <c r="D234" s="358">
        <v>16875.64</v>
      </c>
      <c r="E234" s="358">
        <v>11695.07</v>
      </c>
      <c r="F234" s="358">
        <v>11127990527875.801</v>
      </c>
      <c r="G234" s="358">
        <v>11103327306891.801</v>
      </c>
      <c r="H234" s="358">
        <v>24663220984</v>
      </c>
      <c r="I234" s="356">
        <v>175</v>
      </c>
      <c r="J234" s="232">
        <v>2653889</v>
      </c>
      <c r="K234" s="357">
        <v>52</v>
      </c>
      <c r="L234" s="346">
        <v>36</v>
      </c>
      <c r="M234" s="346">
        <v>38</v>
      </c>
      <c r="N234" s="346">
        <v>5</v>
      </c>
      <c r="O234" s="346">
        <v>3</v>
      </c>
      <c r="P234" s="346">
        <v>8</v>
      </c>
      <c r="Q234" s="366">
        <f>Q233+27839</f>
        <v>1417628</v>
      </c>
      <c r="R234" s="453" t="s">
        <v>355</v>
      </c>
      <c r="S234" s="358" t="s">
        <v>34</v>
      </c>
      <c r="T234" s="358">
        <v>76598286417.110001</v>
      </c>
      <c r="U234" s="358">
        <v>13461050952.860001</v>
      </c>
      <c r="V234" s="358">
        <v>41308792710</v>
      </c>
      <c r="W234" s="358"/>
      <c r="X234" s="358">
        <v>5833632754.250001</v>
      </c>
      <c r="Y234" s="358">
        <v>15994810000</v>
      </c>
      <c r="Z234" s="358">
        <v>61598286417.110001</v>
      </c>
      <c r="AA234" s="358">
        <v>13461050952.860001</v>
      </c>
      <c r="AB234" s="358">
        <v>41308792710</v>
      </c>
      <c r="AC234" s="358"/>
      <c r="AD234" s="358">
        <v>5833632754.250001</v>
      </c>
      <c r="AE234" s="358">
        <v>994810000</v>
      </c>
      <c r="AF234" s="358">
        <v>15000000000</v>
      </c>
      <c r="AG234" s="358">
        <v>0</v>
      </c>
      <c r="AH234" s="358">
        <v>0</v>
      </c>
      <c r="AI234" s="358" t="s">
        <v>70</v>
      </c>
      <c r="AJ234" s="358"/>
      <c r="AK234" s="358">
        <v>15000000000</v>
      </c>
      <c r="AL234" s="358">
        <v>59</v>
      </c>
      <c r="AM234" s="358"/>
      <c r="AN234" s="358"/>
      <c r="AO234" s="358"/>
      <c r="AP234" s="7"/>
      <c r="AQ234" s="7"/>
      <c r="AR234" s="7"/>
      <c r="AS234" s="7"/>
      <c r="AT234" s="7"/>
      <c r="AU234" s="7"/>
    </row>
    <row r="235" spans="1:47" ht="15.75" customHeight="1" x14ac:dyDescent="0.25">
      <c r="A235" s="452"/>
      <c r="B235" s="358" t="s">
        <v>35</v>
      </c>
      <c r="C235" s="358">
        <v>44555.67</v>
      </c>
      <c r="D235" s="358">
        <v>17775.830000000002</v>
      </c>
      <c r="E235" s="358">
        <v>12631.68</v>
      </c>
      <c r="F235" s="358">
        <v>11738154670587.199</v>
      </c>
      <c r="G235" s="358">
        <v>11710466171899.199</v>
      </c>
      <c r="H235" s="358">
        <v>27688498688</v>
      </c>
      <c r="I235" s="356">
        <v>175</v>
      </c>
      <c r="J235" s="232">
        <v>2719412</v>
      </c>
      <c r="K235" s="357">
        <v>52</v>
      </c>
      <c r="L235" s="346">
        <v>36</v>
      </c>
      <c r="M235" s="346">
        <v>38</v>
      </c>
      <c r="N235" s="346">
        <v>5</v>
      </c>
      <c r="O235" s="346">
        <v>3</v>
      </c>
      <c r="P235" s="346">
        <v>8</v>
      </c>
      <c r="Q235" s="366">
        <f>Q234+31196</f>
        <v>1448824</v>
      </c>
      <c r="R235" s="454"/>
      <c r="S235" s="358" t="s">
        <v>35</v>
      </c>
      <c r="T235" s="358">
        <v>31060249909.399998</v>
      </c>
      <c r="U235" s="358">
        <v>25660628392.059998</v>
      </c>
      <c r="V235" s="358">
        <v>130085000</v>
      </c>
      <c r="W235" s="358"/>
      <c r="X235" s="358">
        <v>4731661217.3400011</v>
      </c>
      <c r="Y235" s="358">
        <v>537875300</v>
      </c>
      <c r="Z235" s="358">
        <v>22156249909.400002</v>
      </c>
      <c r="AA235" s="358">
        <v>16756628392.059999</v>
      </c>
      <c r="AB235" s="358">
        <v>130085000</v>
      </c>
      <c r="AC235" s="358"/>
      <c r="AD235" s="358">
        <v>4731661217.3400011</v>
      </c>
      <c r="AE235" s="358">
        <v>537875300</v>
      </c>
      <c r="AF235" s="358">
        <v>8904000000</v>
      </c>
      <c r="AG235" s="358">
        <v>8904000000</v>
      </c>
      <c r="AH235" s="358">
        <v>0</v>
      </c>
      <c r="AI235" s="358" t="s">
        <v>70</v>
      </c>
      <c r="AJ235" s="358"/>
      <c r="AK235" s="358">
        <v>0</v>
      </c>
      <c r="AL235" s="358">
        <v>59</v>
      </c>
      <c r="AM235" s="358"/>
      <c r="AN235" s="358"/>
      <c r="AO235" s="358"/>
      <c r="AP235" s="7"/>
      <c r="AQ235" s="7"/>
      <c r="AR235" s="7"/>
      <c r="AS235" s="7"/>
      <c r="AT235" s="7"/>
      <c r="AU235" s="7"/>
    </row>
    <row r="236" spans="1:47" ht="15.75" customHeight="1" x14ac:dyDescent="0.25">
      <c r="A236" s="452"/>
      <c r="B236" s="358" t="s">
        <v>36</v>
      </c>
      <c r="C236" s="358">
        <v>44693.58</v>
      </c>
      <c r="D236" s="358">
        <v>17799.400000000001</v>
      </c>
      <c r="E236" s="358">
        <v>12207.55</v>
      </c>
      <c r="F236" s="358">
        <v>11800295642852.9</v>
      </c>
      <c r="G236" s="358">
        <v>11773104594731.9</v>
      </c>
      <c r="H236" s="358">
        <v>27191048121</v>
      </c>
      <c r="I236" s="356">
        <v>175</v>
      </c>
      <c r="J236" s="232">
        <v>2580599</v>
      </c>
      <c r="K236" s="357">
        <v>51</v>
      </c>
      <c r="L236" s="357">
        <v>31</v>
      </c>
      <c r="M236" s="357">
        <v>38</v>
      </c>
      <c r="N236" s="357">
        <v>6</v>
      </c>
      <c r="O236" s="357">
        <v>3</v>
      </c>
      <c r="P236" s="357">
        <v>8</v>
      </c>
      <c r="Q236" s="366">
        <f>Q235+29186</f>
        <v>1478010</v>
      </c>
      <c r="R236" s="454"/>
      <c r="S236" s="358" t="s">
        <v>36</v>
      </c>
      <c r="T236" s="358">
        <v>97268654498.37001</v>
      </c>
      <c r="U236" s="358">
        <v>89363179157.160004</v>
      </c>
      <c r="V236" s="358">
        <v>1123746000</v>
      </c>
      <c r="W236" s="358"/>
      <c r="X236" s="358">
        <v>6586029341.2100105</v>
      </c>
      <c r="Y236" s="358">
        <v>195700000</v>
      </c>
      <c r="Z236" s="358">
        <v>97268654498.37001</v>
      </c>
      <c r="AA236" s="358">
        <v>89363179157.160004</v>
      </c>
      <c r="AB236" s="358">
        <v>1123746000</v>
      </c>
      <c r="AC236" s="358"/>
      <c r="AD236" s="358">
        <v>6586029341.2100105</v>
      </c>
      <c r="AE236" s="358">
        <v>195700000</v>
      </c>
      <c r="AF236" s="358">
        <v>0</v>
      </c>
      <c r="AG236" s="358">
        <v>0</v>
      </c>
      <c r="AH236" s="358">
        <v>0</v>
      </c>
      <c r="AI236" s="358" t="s">
        <v>70</v>
      </c>
      <c r="AJ236" s="358"/>
      <c r="AK236" s="358">
        <v>0</v>
      </c>
      <c r="AL236" s="358">
        <v>59</v>
      </c>
      <c r="AM236" s="358"/>
      <c r="AN236" s="358"/>
      <c r="AO236" s="358"/>
      <c r="AP236" s="7"/>
      <c r="AQ236" s="7"/>
      <c r="AR236" s="7"/>
      <c r="AS236" s="7"/>
      <c r="AT236" s="7"/>
      <c r="AU236" s="7"/>
    </row>
    <row r="237" spans="1:47" ht="15.75" customHeight="1" x14ac:dyDescent="0.25">
      <c r="A237" s="452"/>
      <c r="B237" s="358" t="s">
        <v>37</v>
      </c>
      <c r="C237" s="358">
        <v>43175.35</v>
      </c>
      <c r="D237" s="358">
        <v>16833.080000000002</v>
      </c>
      <c r="E237" s="358">
        <v>12114.53</v>
      </c>
      <c r="F237" s="358">
        <v>11132315479980.9</v>
      </c>
      <c r="G237" s="358">
        <v>11106916114218.9</v>
      </c>
      <c r="H237" s="358">
        <v>25399365762</v>
      </c>
      <c r="I237" s="356">
        <v>176</v>
      </c>
      <c r="J237" s="232">
        <v>2591909</v>
      </c>
      <c r="K237" s="357">
        <v>52</v>
      </c>
      <c r="L237" s="346">
        <v>31</v>
      </c>
      <c r="M237" s="346">
        <v>38</v>
      </c>
      <c r="N237" s="346">
        <v>6.3333333333333304</v>
      </c>
      <c r="O237" s="346">
        <v>3</v>
      </c>
      <c r="P237" s="346">
        <v>8</v>
      </c>
      <c r="Q237" s="366">
        <f>Q236+32972</f>
        <v>1510982</v>
      </c>
      <c r="R237" s="454"/>
      <c r="S237" s="358" t="s">
        <v>37</v>
      </c>
      <c r="T237" s="358">
        <v>53051356794.439987</v>
      </c>
      <c r="U237" s="358">
        <v>18772802352.289997</v>
      </c>
      <c r="V237" s="358">
        <v>96097580</v>
      </c>
      <c r="W237" s="358"/>
      <c r="X237" s="358">
        <v>7058590952.149992</v>
      </c>
      <c r="Y237" s="358">
        <v>27123865910</v>
      </c>
      <c r="Z237" s="358">
        <v>33051356794.439987</v>
      </c>
      <c r="AA237" s="358">
        <v>18772802352.289997</v>
      </c>
      <c r="AB237" s="358">
        <v>96097580</v>
      </c>
      <c r="AC237" s="358"/>
      <c r="AD237" s="358">
        <v>7058590952.149992</v>
      </c>
      <c r="AE237" s="358">
        <v>7123865910</v>
      </c>
      <c r="AF237" s="358">
        <v>20000000000</v>
      </c>
      <c r="AG237" s="358">
        <v>0</v>
      </c>
      <c r="AH237" s="358">
        <v>0</v>
      </c>
      <c r="AI237" s="358" t="s">
        <v>70</v>
      </c>
      <c r="AJ237" s="358"/>
      <c r="AK237" s="358">
        <v>20000000000</v>
      </c>
      <c r="AL237" s="358">
        <v>60</v>
      </c>
      <c r="AM237" s="358"/>
      <c r="AN237" s="358"/>
      <c r="AO237" s="358"/>
      <c r="AP237" s="7"/>
      <c r="AQ237" s="7"/>
      <c r="AR237" s="7"/>
      <c r="AS237" s="7"/>
      <c r="AT237" s="7"/>
      <c r="AU237" s="7"/>
    </row>
    <row r="238" spans="1:47" ht="15.75" customHeight="1" x14ac:dyDescent="0.25">
      <c r="A238" s="452"/>
      <c r="B238" s="358" t="s">
        <v>38</v>
      </c>
      <c r="C238" s="358">
        <v>42582.080000000002</v>
      </c>
      <c r="D238" s="358">
        <v>16446.599999999999</v>
      </c>
      <c r="E238" s="358">
        <v>12726.06</v>
      </c>
      <c r="F238" s="358">
        <v>10961847874054.9</v>
      </c>
      <c r="G238" s="358">
        <v>10937609219056.9</v>
      </c>
      <c r="H238" s="358">
        <v>24238654998</v>
      </c>
      <c r="I238" s="356">
        <v>177</v>
      </c>
      <c r="J238" s="232">
        <v>2593594</v>
      </c>
      <c r="K238" s="357">
        <v>52</v>
      </c>
      <c r="L238" s="346">
        <v>32</v>
      </c>
      <c r="M238" s="346">
        <v>38</v>
      </c>
      <c r="N238" s="346">
        <v>6.3333333333333304</v>
      </c>
      <c r="O238" s="346">
        <v>3</v>
      </c>
      <c r="P238" s="346">
        <v>8</v>
      </c>
      <c r="Q238" s="366">
        <f>Q237+26929</f>
        <v>1537911</v>
      </c>
      <c r="R238" s="454"/>
      <c r="S238" s="358" t="s">
        <v>38</v>
      </c>
      <c r="T238" s="358">
        <v>52327020321.130005</v>
      </c>
      <c r="U238" s="358">
        <v>26240369330.040001</v>
      </c>
      <c r="V238" s="358">
        <v>866394920</v>
      </c>
      <c r="W238" s="358"/>
      <c r="X238" s="358">
        <v>8087634471.0900021</v>
      </c>
      <c r="Y238" s="358">
        <v>17132621600</v>
      </c>
      <c r="Z238" s="358">
        <v>22092343137.130001</v>
      </c>
      <c r="AA238" s="358">
        <v>11005692146.039999</v>
      </c>
      <c r="AB238" s="358">
        <v>866394920</v>
      </c>
      <c r="AC238" s="358"/>
      <c r="AD238" s="358">
        <v>8087634471.0900021</v>
      </c>
      <c r="AE238" s="358">
        <v>2132621600</v>
      </c>
      <c r="AF238" s="358">
        <v>30234677184</v>
      </c>
      <c r="AG238" s="358">
        <v>15234677184</v>
      </c>
      <c r="AH238" s="358">
        <v>0</v>
      </c>
      <c r="AI238" s="358" t="s">
        <v>70</v>
      </c>
      <c r="AJ238" s="358"/>
      <c r="AK238" s="358">
        <v>15000000000</v>
      </c>
      <c r="AL238" s="358">
        <v>60</v>
      </c>
      <c r="AM238" s="358"/>
      <c r="AN238" s="358"/>
      <c r="AO238" s="358"/>
      <c r="AP238" s="7"/>
      <c r="AQ238" s="7"/>
      <c r="AR238" s="7"/>
      <c r="AS238" s="7"/>
      <c r="AT238" s="7"/>
      <c r="AU238" s="7"/>
    </row>
    <row r="239" spans="1:47" ht="15.75" customHeight="1" x14ac:dyDescent="0.25">
      <c r="A239" s="452"/>
      <c r="B239" s="358" t="s">
        <v>39</v>
      </c>
      <c r="C239" s="358">
        <v>44385.18</v>
      </c>
      <c r="D239" s="358">
        <v>17223.73</v>
      </c>
      <c r="E239" s="358">
        <v>13387.44</v>
      </c>
      <c r="F239" s="358">
        <v>11305674963821.1</v>
      </c>
      <c r="G239" s="358">
        <v>11284614235055.1</v>
      </c>
      <c r="H239" s="358">
        <v>21060728766</v>
      </c>
      <c r="I239" s="356">
        <v>174</v>
      </c>
      <c r="J239" s="232">
        <v>2594155</v>
      </c>
      <c r="K239" s="357">
        <v>52</v>
      </c>
      <c r="L239" s="357">
        <v>33</v>
      </c>
      <c r="M239" s="357">
        <v>39</v>
      </c>
      <c r="N239" s="357">
        <v>6</v>
      </c>
      <c r="O239" s="357">
        <v>3</v>
      </c>
      <c r="P239" s="357">
        <v>8</v>
      </c>
      <c r="Q239" s="366">
        <f>Q238+21474</f>
        <v>1559385</v>
      </c>
      <c r="R239" s="454"/>
      <c r="S239" s="358" t="s">
        <v>39</v>
      </c>
      <c r="T239" s="358">
        <v>540397096716.31995</v>
      </c>
      <c r="U239" s="358">
        <v>12446489319.17</v>
      </c>
      <c r="V239" s="358">
        <v>521508250000</v>
      </c>
      <c r="W239" s="358"/>
      <c r="X239" s="358">
        <v>5886753497.1499929</v>
      </c>
      <c r="Y239" s="358">
        <v>555603900</v>
      </c>
      <c r="Z239" s="358">
        <v>20397096716.319992</v>
      </c>
      <c r="AA239" s="358">
        <v>12446489319.17</v>
      </c>
      <c r="AB239" s="358">
        <v>1508250000</v>
      </c>
      <c r="AC239" s="358"/>
      <c r="AD239" s="358">
        <v>5886753497.1499929</v>
      </c>
      <c r="AE239" s="358">
        <v>555603900</v>
      </c>
      <c r="AF239" s="358">
        <v>520000000000</v>
      </c>
      <c r="AG239" s="358">
        <v>0</v>
      </c>
      <c r="AH239" s="358">
        <v>520000000000</v>
      </c>
      <c r="AI239" s="358" t="s">
        <v>70</v>
      </c>
      <c r="AJ239" s="358"/>
      <c r="AK239" s="358">
        <v>0</v>
      </c>
      <c r="AL239" s="358">
        <v>63</v>
      </c>
      <c r="AM239" s="358"/>
      <c r="AN239" s="358"/>
      <c r="AO239" s="358"/>
      <c r="AP239" s="7"/>
      <c r="AQ239" s="7"/>
      <c r="AR239" s="7"/>
      <c r="AS239" s="7"/>
      <c r="AT239" s="7"/>
      <c r="AU239" s="7"/>
    </row>
    <row r="240" spans="1:47" ht="15.75" customHeight="1" x14ac:dyDescent="0.25">
      <c r="A240" s="452"/>
      <c r="B240" s="358" t="s">
        <v>40</v>
      </c>
      <c r="C240" s="358">
        <v>50383.56</v>
      </c>
      <c r="D240" s="358">
        <v>19086.86</v>
      </c>
      <c r="E240" s="358">
        <v>14133.59</v>
      </c>
      <c r="F240" s="358">
        <v>11132315479980.9</v>
      </c>
      <c r="G240" s="358">
        <v>11106916114218.9</v>
      </c>
      <c r="H240" s="358">
        <v>25399365762</v>
      </c>
      <c r="I240" s="356">
        <v>176</v>
      </c>
      <c r="J240" s="232">
        <v>2594558</v>
      </c>
      <c r="K240" s="357">
        <v>52</v>
      </c>
      <c r="L240" s="357">
        <v>33</v>
      </c>
      <c r="M240" s="357">
        <v>40</v>
      </c>
      <c r="N240" s="357">
        <v>6</v>
      </c>
      <c r="O240" s="357">
        <v>3</v>
      </c>
      <c r="P240" s="357">
        <v>8</v>
      </c>
      <c r="Q240" s="366">
        <f>Q239+27742</f>
        <v>1587127</v>
      </c>
      <c r="R240" s="454"/>
      <c r="S240" s="358" t="s">
        <v>40</v>
      </c>
      <c r="T240" s="358">
        <v>46125421231.44001</v>
      </c>
      <c r="U240" s="358">
        <v>29702930806.889999</v>
      </c>
      <c r="V240" s="358">
        <v>197885150</v>
      </c>
      <c r="W240" s="358"/>
      <c r="X240" s="358">
        <v>8029112824.5500088</v>
      </c>
      <c r="Y240" s="358">
        <v>8195492450</v>
      </c>
      <c r="Z240" s="358">
        <v>45450421231.44001</v>
      </c>
      <c r="AA240" s="358">
        <v>29027930806.889999</v>
      </c>
      <c r="AB240" s="358">
        <v>197885150</v>
      </c>
      <c r="AC240" s="358"/>
      <c r="AD240" s="358">
        <v>8029112824.5500088</v>
      </c>
      <c r="AE240" s="358">
        <v>8195492450</v>
      </c>
      <c r="AF240" s="358">
        <v>675000000</v>
      </c>
      <c r="AG240" s="358">
        <v>675000000</v>
      </c>
      <c r="AH240" s="358">
        <v>0</v>
      </c>
      <c r="AI240" s="358" t="s">
        <v>70</v>
      </c>
      <c r="AJ240" s="358"/>
      <c r="AK240" s="358">
        <v>0</v>
      </c>
      <c r="AL240" s="358">
        <v>63</v>
      </c>
      <c r="AM240" s="358"/>
      <c r="AN240" s="358"/>
      <c r="AO240" s="358"/>
      <c r="AP240" s="7"/>
      <c r="AQ240" s="7"/>
      <c r="AR240" s="7"/>
      <c r="AS240" s="7"/>
      <c r="AT240" s="7"/>
      <c r="AU240" s="7"/>
    </row>
    <row r="241" spans="1:47" ht="15.75" customHeight="1" x14ac:dyDescent="0.25">
      <c r="A241" s="452"/>
      <c r="B241" s="358" t="s">
        <v>41</v>
      </c>
      <c r="C241" s="358">
        <v>48964.76</v>
      </c>
      <c r="D241" s="358">
        <v>18787.07</v>
      </c>
      <c r="E241" s="358">
        <v>14643.11</v>
      </c>
      <c r="F241" s="358">
        <v>10961847874054.9</v>
      </c>
      <c r="G241" s="358">
        <v>10937609219056.9</v>
      </c>
      <c r="H241" s="358">
        <v>24238654998</v>
      </c>
      <c r="I241" s="356">
        <v>177</v>
      </c>
      <c r="J241" s="232">
        <v>2594961</v>
      </c>
      <c r="K241" s="357">
        <v>52</v>
      </c>
      <c r="L241" s="357">
        <v>33</v>
      </c>
      <c r="M241" s="357">
        <v>40</v>
      </c>
      <c r="N241" s="357">
        <v>6</v>
      </c>
      <c r="O241" s="357">
        <v>3</v>
      </c>
      <c r="P241" s="357">
        <v>8</v>
      </c>
      <c r="Q241" s="366">
        <f>Q240+32040</f>
        <v>1619167</v>
      </c>
      <c r="R241" s="454"/>
      <c r="S241" s="358" t="s">
        <v>41</v>
      </c>
      <c r="T241" s="358">
        <v>71552939969.779999</v>
      </c>
      <c r="U241" s="358">
        <v>13512629633.42</v>
      </c>
      <c r="V241" s="358">
        <v>43179324680</v>
      </c>
      <c r="W241" s="358"/>
      <c r="X241" s="358">
        <v>9041677256.3599987</v>
      </c>
      <c r="Y241" s="358">
        <v>5819308400</v>
      </c>
      <c r="Z241" s="358">
        <v>59552939969.779999</v>
      </c>
      <c r="AA241" s="358">
        <v>13512629633.42</v>
      </c>
      <c r="AB241" s="358">
        <v>31179324680</v>
      </c>
      <c r="AC241" s="358"/>
      <c r="AD241" s="358">
        <v>9041677256.3599987</v>
      </c>
      <c r="AE241" s="358">
        <v>5819308400</v>
      </c>
      <c r="AF241" s="358">
        <v>12000000000</v>
      </c>
      <c r="AG241" s="358">
        <v>0</v>
      </c>
      <c r="AH241" s="358">
        <v>12000000000</v>
      </c>
      <c r="AI241" s="358" t="s">
        <v>70</v>
      </c>
      <c r="AJ241" s="358"/>
      <c r="AK241" s="358">
        <v>0</v>
      </c>
      <c r="AL241" s="358">
        <v>63</v>
      </c>
      <c r="AM241" s="358"/>
      <c r="AN241" s="358"/>
      <c r="AO241" s="358"/>
      <c r="AP241" s="7"/>
      <c r="AQ241" s="7"/>
      <c r="AR241" s="7"/>
      <c r="AS241" s="7"/>
      <c r="AT241" s="7"/>
      <c r="AU241" s="7"/>
    </row>
    <row r="242" spans="1:47" ht="15.75" customHeight="1" x14ac:dyDescent="0.25">
      <c r="A242" s="452"/>
      <c r="B242" s="358" t="s">
        <v>42</v>
      </c>
      <c r="C242" s="358">
        <v>47864.47</v>
      </c>
      <c r="D242" s="358">
        <v>18360.61</v>
      </c>
      <c r="E242" s="358">
        <v>15410.49</v>
      </c>
      <c r="F242" s="358">
        <v>12102143802778.699</v>
      </c>
      <c r="G242" s="358">
        <v>12084155033728.699</v>
      </c>
      <c r="H242" s="358">
        <v>17988769050</v>
      </c>
      <c r="I242" s="356">
        <v>177</v>
      </c>
      <c r="J242" s="232">
        <v>2595216</v>
      </c>
      <c r="K242" s="357">
        <v>52</v>
      </c>
      <c r="L242" s="357">
        <v>33</v>
      </c>
      <c r="M242" s="442">
        <v>40</v>
      </c>
      <c r="N242" s="357">
        <v>6</v>
      </c>
      <c r="O242" s="357">
        <v>3</v>
      </c>
      <c r="P242" s="357">
        <v>8</v>
      </c>
      <c r="Q242" s="366">
        <f>Q241+25228</f>
        <v>1644395</v>
      </c>
      <c r="R242" s="454"/>
      <c r="S242" s="358" t="s">
        <v>42</v>
      </c>
      <c r="T242" s="358">
        <v>92311199894.329987</v>
      </c>
      <c r="U242" s="358">
        <v>14924149568.619997</v>
      </c>
      <c r="V242" s="358">
        <v>12285622400</v>
      </c>
      <c r="W242" s="358"/>
      <c r="X242" s="358">
        <v>8973427925.710001</v>
      </c>
      <c r="Y242" s="358">
        <v>56128000000</v>
      </c>
      <c r="Z242" s="358">
        <v>39311199894.329994</v>
      </c>
      <c r="AA242" s="358">
        <v>14924149568.619997</v>
      </c>
      <c r="AB242" s="358">
        <v>9285622400</v>
      </c>
      <c r="AC242" s="358"/>
      <c r="AD242" s="358">
        <v>8973427925.710001</v>
      </c>
      <c r="AE242" s="358">
        <v>6128000000</v>
      </c>
      <c r="AF242" s="358">
        <v>53000000000</v>
      </c>
      <c r="AG242" s="358">
        <v>0</v>
      </c>
      <c r="AH242" s="358">
        <v>3000000000</v>
      </c>
      <c r="AI242" s="358" t="s">
        <v>70</v>
      </c>
      <c r="AJ242" s="358"/>
      <c r="AK242" s="358">
        <v>50000000000</v>
      </c>
      <c r="AL242" s="358">
        <v>63</v>
      </c>
      <c r="AM242" s="358"/>
      <c r="AN242" s="358"/>
      <c r="AO242" s="358"/>
      <c r="AP242" s="7"/>
      <c r="AQ242" s="7"/>
      <c r="AR242" s="7"/>
      <c r="AS242" s="7"/>
      <c r="AT242" s="7"/>
      <c r="AU242" s="7"/>
    </row>
    <row r="243" spans="1:47" ht="15.75" customHeight="1" x14ac:dyDescent="0.25">
      <c r="A243" s="452"/>
      <c r="B243" s="358" t="s">
        <v>43</v>
      </c>
      <c r="C243" s="358">
        <v>49016.74</v>
      </c>
      <c r="D243" s="358">
        <v>18803.57</v>
      </c>
      <c r="E243" s="358">
        <v>15194.73</v>
      </c>
      <c r="F243" s="358">
        <v>12370039226161.301</v>
      </c>
      <c r="G243" s="358">
        <v>12350748689527.301</v>
      </c>
      <c r="H243" s="358">
        <v>19290536634</v>
      </c>
      <c r="I243" s="356">
        <v>174</v>
      </c>
      <c r="J243" s="232">
        <f>+J242+299</f>
        <v>2595515</v>
      </c>
      <c r="K243" s="357">
        <v>52</v>
      </c>
      <c r="L243" s="442">
        <v>33</v>
      </c>
      <c r="M243" s="442">
        <v>39</v>
      </c>
      <c r="N243" s="357">
        <v>6</v>
      </c>
      <c r="O243" s="357">
        <v>3</v>
      </c>
      <c r="P243" s="357">
        <v>8</v>
      </c>
      <c r="Q243" s="366">
        <f>+Q242+27477</f>
        <v>1671872</v>
      </c>
      <c r="R243" s="454"/>
      <c r="S243" s="358" t="s">
        <v>43</v>
      </c>
      <c r="T243" s="358">
        <v>155275551955.89001</v>
      </c>
      <c r="U243" s="358">
        <v>30048425129.23</v>
      </c>
      <c r="V243" s="358">
        <v>94288258463</v>
      </c>
      <c r="W243" s="358"/>
      <c r="X243" s="358">
        <v>9951945823.6600075</v>
      </c>
      <c r="Y243" s="358">
        <v>20986922540</v>
      </c>
      <c r="Z243" s="358">
        <v>65538051955.889999</v>
      </c>
      <c r="AA243" s="358">
        <v>30048425129.23</v>
      </c>
      <c r="AB243" s="358">
        <v>4550758463</v>
      </c>
      <c r="AC243" s="358"/>
      <c r="AD243" s="358">
        <v>9951945823.6600075</v>
      </c>
      <c r="AE243" s="358">
        <v>20986922540</v>
      </c>
      <c r="AF243" s="358">
        <v>89737500000</v>
      </c>
      <c r="AG243" s="358">
        <v>0</v>
      </c>
      <c r="AH243" s="358">
        <v>89737500000</v>
      </c>
      <c r="AI243" s="358" t="s">
        <v>70</v>
      </c>
      <c r="AJ243" s="358"/>
      <c r="AK243" s="358">
        <v>0</v>
      </c>
      <c r="AL243" s="358">
        <v>63</v>
      </c>
      <c r="AM243" s="358"/>
      <c r="AN243" s="358"/>
      <c r="AO243" s="358"/>
      <c r="AP243" s="7"/>
      <c r="AQ243" s="7"/>
      <c r="AR243" s="7"/>
      <c r="AS243" s="7"/>
      <c r="AT243" s="7"/>
      <c r="AU243" s="7"/>
    </row>
    <row r="244" spans="1:47" ht="15.75" customHeight="1" x14ac:dyDescent="0.25">
      <c r="A244" s="452"/>
      <c r="B244" s="358" t="s">
        <v>44</v>
      </c>
      <c r="C244" s="358">
        <v>49457.36</v>
      </c>
      <c r="D244" s="358">
        <v>19316.919999999998</v>
      </c>
      <c r="E244" s="358">
        <v>15145.56</v>
      </c>
      <c r="F244" s="358">
        <v>12663739026124.4</v>
      </c>
      <c r="G244" s="358">
        <v>12643944974638.4</v>
      </c>
      <c r="H244" s="358">
        <v>19794051486</v>
      </c>
      <c r="I244" s="356">
        <v>174</v>
      </c>
      <c r="J244" s="232">
        <f>+J243+331</f>
        <v>2595846</v>
      </c>
      <c r="K244" s="357">
        <v>53</v>
      </c>
      <c r="L244" s="442">
        <v>35</v>
      </c>
      <c r="M244" s="442">
        <v>41</v>
      </c>
      <c r="N244" s="357">
        <v>6</v>
      </c>
      <c r="O244" s="357">
        <v>3</v>
      </c>
      <c r="P244" s="357">
        <v>8</v>
      </c>
      <c r="Q244" s="366">
        <f>+Q243+28853</f>
        <v>1700725</v>
      </c>
      <c r="R244" s="454"/>
      <c r="S244" s="358" t="s">
        <v>44</v>
      </c>
      <c r="T244" s="358">
        <v>85947567742.419952</v>
      </c>
      <c r="U244" s="358">
        <v>23240259750.149998</v>
      </c>
      <c r="V244" s="358">
        <v>44997821315</v>
      </c>
      <c r="W244" s="358"/>
      <c r="X244" s="358">
        <v>13178391537.269955</v>
      </c>
      <c r="Y244" s="358">
        <v>4531095140</v>
      </c>
      <c r="Z244" s="358">
        <v>44960887742.419952</v>
      </c>
      <c r="AA244" s="358">
        <v>23240259750.149998</v>
      </c>
      <c r="AB244" s="358">
        <v>4011141315</v>
      </c>
      <c r="AC244" s="358"/>
      <c r="AD244" s="358">
        <v>13178391537.269955</v>
      </c>
      <c r="AE244" s="358">
        <v>4531095140</v>
      </c>
      <c r="AF244" s="358">
        <v>40986680000</v>
      </c>
      <c r="AG244" s="358">
        <v>0</v>
      </c>
      <c r="AH244" s="358">
        <v>40986680000</v>
      </c>
      <c r="AI244" s="358" t="s">
        <v>70</v>
      </c>
      <c r="AJ244" s="358"/>
      <c r="AK244" s="358">
        <v>0</v>
      </c>
      <c r="AL244" s="358">
        <v>63</v>
      </c>
      <c r="AM244" s="358"/>
      <c r="AN244" s="358"/>
      <c r="AO244" s="358"/>
      <c r="AP244" s="7"/>
      <c r="AQ244" s="7"/>
      <c r="AR244" s="7"/>
      <c r="AS244" s="7"/>
      <c r="AT244" s="7"/>
      <c r="AU244" s="7"/>
    </row>
    <row r="245" spans="1:47" ht="15.75" customHeight="1" x14ac:dyDescent="0.25">
      <c r="A245" s="452"/>
      <c r="B245" s="358" t="s">
        <v>45</v>
      </c>
      <c r="C245" s="358">
        <v>51296.39</v>
      </c>
      <c r="D245" s="358">
        <v>19795.97</v>
      </c>
      <c r="E245" s="358">
        <v>15197.38</v>
      </c>
      <c r="F245" s="358">
        <v>13022701655648.271</v>
      </c>
      <c r="G245" s="358">
        <v>12993665407286.271</v>
      </c>
      <c r="H245" s="358">
        <v>29036248362</v>
      </c>
      <c r="I245" s="356">
        <v>174</v>
      </c>
      <c r="J245" s="232">
        <f>+J244+2218</f>
        <v>2598064</v>
      </c>
      <c r="K245" s="357">
        <v>53</v>
      </c>
      <c r="L245" s="442">
        <v>34</v>
      </c>
      <c r="M245" s="442">
        <v>42</v>
      </c>
      <c r="N245" s="357">
        <v>6</v>
      </c>
      <c r="O245" s="357">
        <v>3</v>
      </c>
      <c r="P245" s="357">
        <v>8</v>
      </c>
      <c r="Q245" s="366">
        <f>+Q244+34614</f>
        <v>1735339</v>
      </c>
      <c r="R245" s="454"/>
      <c r="S245" s="358" t="s">
        <v>45</v>
      </c>
      <c r="T245" s="358">
        <v>278029515129.58002</v>
      </c>
      <c r="U245" s="358">
        <v>60970867541.489998</v>
      </c>
      <c r="V245" s="358">
        <v>153113007744</v>
      </c>
      <c r="W245" s="358"/>
      <c r="X245" s="358">
        <v>15056824634.090015</v>
      </c>
      <c r="Y245" s="358">
        <v>48888815210</v>
      </c>
      <c r="Z245" s="358">
        <v>168029515129.58002</v>
      </c>
      <c r="AA245" s="358">
        <v>50970867541.489998</v>
      </c>
      <c r="AB245" s="358">
        <v>73113007744</v>
      </c>
      <c r="AC245" s="358"/>
      <c r="AD245" s="358">
        <v>15056824634.090015</v>
      </c>
      <c r="AE245" s="358">
        <v>28888815210</v>
      </c>
      <c r="AF245" s="358">
        <v>110000000000</v>
      </c>
      <c r="AG245" s="358">
        <v>10000000000</v>
      </c>
      <c r="AH245" s="358">
        <v>80000000000</v>
      </c>
      <c r="AI245" s="358" t="s">
        <v>70</v>
      </c>
      <c r="AJ245" s="358"/>
      <c r="AK245" s="358">
        <v>20000000000</v>
      </c>
      <c r="AL245" s="358">
        <v>64</v>
      </c>
      <c r="AM245" s="358"/>
      <c r="AN245" s="358"/>
      <c r="AO245" s="358"/>
      <c r="AP245" s="7"/>
      <c r="AQ245" s="7"/>
      <c r="AR245" s="7"/>
      <c r="AS245" s="7"/>
      <c r="AT245" s="7"/>
      <c r="AU245" s="7"/>
    </row>
    <row r="246" spans="1:47" ht="15.75" customHeight="1" x14ac:dyDescent="0.25">
      <c r="A246" s="11"/>
      <c r="B246" s="11"/>
      <c r="C246" s="19"/>
      <c r="D246" s="19"/>
      <c r="E246" s="20"/>
      <c r="F246" s="19"/>
      <c r="G246" s="19"/>
      <c r="H246" s="21"/>
      <c r="I246" s="22"/>
      <c r="J246" s="23"/>
      <c r="K246" s="23"/>
      <c r="L246" s="23"/>
      <c r="M246" s="23"/>
      <c r="N246" s="23"/>
      <c r="O246" s="23"/>
      <c r="P246" s="23"/>
      <c r="Q246" s="23"/>
      <c r="R246" s="11"/>
      <c r="S246" s="11"/>
      <c r="T246" s="23"/>
      <c r="U246" s="23"/>
      <c r="V246" s="23"/>
      <c r="W246" s="23"/>
      <c r="X246" s="23"/>
      <c r="Y246" s="23"/>
      <c r="Z246" s="23"/>
      <c r="AA246" s="23"/>
      <c r="AB246" s="24"/>
      <c r="AC246" s="24"/>
      <c r="AD246" s="23"/>
      <c r="AE246" s="24"/>
      <c r="AF246" s="23"/>
      <c r="AG246" s="24"/>
      <c r="AH246" s="24"/>
      <c r="AI246" s="24"/>
      <c r="AJ246" s="24"/>
      <c r="AK246" s="24"/>
      <c r="AL246" s="7"/>
      <c r="AM246" s="7"/>
      <c r="AN246" s="7"/>
      <c r="AO246" s="7"/>
      <c r="AP246" s="7"/>
      <c r="AQ246" s="7"/>
      <c r="AR246" s="7"/>
      <c r="AS246" s="7"/>
      <c r="AT246" s="7"/>
      <c r="AU246" s="7"/>
    </row>
    <row r="247" spans="1:47" ht="15.75" customHeight="1" x14ac:dyDescent="0.25">
      <c r="A247" s="11"/>
      <c r="B247" s="11"/>
      <c r="C247" s="19"/>
      <c r="D247" s="19"/>
      <c r="E247" s="20"/>
      <c r="F247" s="19"/>
      <c r="G247" s="19"/>
      <c r="H247" s="21"/>
      <c r="I247" s="22"/>
      <c r="J247" s="23"/>
      <c r="K247" s="23"/>
      <c r="L247" s="23"/>
      <c r="M247" s="23"/>
      <c r="N247" s="23"/>
      <c r="O247" s="23"/>
      <c r="P247" s="23"/>
      <c r="Q247" s="23"/>
      <c r="R247" s="11"/>
      <c r="S247" s="11"/>
      <c r="T247" s="23"/>
      <c r="U247" s="23"/>
      <c r="V247" s="23"/>
      <c r="W247" s="23"/>
      <c r="X247" s="23"/>
      <c r="Y247" s="23"/>
      <c r="Z247" s="23"/>
      <c r="AA247" s="23"/>
      <c r="AB247" s="24"/>
      <c r="AC247" s="24"/>
      <c r="AD247" s="23"/>
      <c r="AE247" s="24"/>
      <c r="AF247" s="23"/>
      <c r="AG247" s="24"/>
      <c r="AH247" s="24"/>
      <c r="AI247" s="24"/>
      <c r="AJ247" s="24"/>
      <c r="AK247" s="24"/>
      <c r="AL247" s="7"/>
      <c r="AM247" s="7"/>
      <c r="AN247" s="7"/>
      <c r="AO247" s="7"/>
      <c r="AP247" s="7"/>
      <c r="AQ247" s="7"/>
      <c r="AR247" s="7"/>
      <c r="AS247" s="7"/>
      <c r="AT247" s="7"/>
      <c r="AU247" s="7"/>
    </row>
    <row r="248" spans="1:47" ht="15.75" customHeight="1" x14ac:dyDescent="0.25">
      <c r="A248" s="11"/>
      <c r="B248" s="11"/>
      <c r="C248" s="19"/>
      <c r="D248" s="19"/>
      <c r="E248" s="20"/>
      <c r="F248" s="19"/>
      <c r="G248" s="19"/>
      <c r="H248" s="21"/>
      <c r="I248" s="22"/>
      <c r="J248" s="23"/>
      <c r="K248" s="23"/>
      <c r="L248" s="23"/>
      <c r="M248" s="23"/>
      <c r="N248" s="23"/>
      <c r="O248" s="23"/>
      <c r="P248" s="23"/>
      <c r="Q248" s="23"/>
      <c r="R248" s="11"/>
      <c r="S248" s="11"/>
      <c r="T248" s="23"/>
      <c r="U248" s="23"/>
      <c r="V248" s="23"/>
      <c r="W248" s="23"/>
      <c r="X248" s="23"/>
      <c r="Y248" s="23"/>
      <c r="Z248" s="23"/>
      <c r="AA248" s="23"/>
      <c r="AB248" s="24"/>
      <c r="AC248" s="24"/>
      <c r="AD248" s="23"/>
      <c r="AE248" s="24"/>
      <c r="AF248" s="23"/>
      <c r="AG248" s="24"/>
      <c r="AH248" s="24"/>
      <c r="AI248" s="24"/>
      <c r="AJ248" s="24"/>
      <c r="AK248" s="24"/>
      <c r="AL248" s="7"/>
      <c r="AM248" s="7"/>
      <c r="AN248" s="7"/>
      <c r="AO248" s="7"/>
      <c r="AP248" s="7"/>
      <c r="AQ248" s="7"/>
      <c r="AR248" s="7"/>
      <c r="AS248" s="7"/>
      <c r="AT248" s="7"/>
      <c r="AU248" s="7"/>
    </row>
    <row r="249" spans="1:47" ht="15.75" customHeight="1" x14ac:dyDescent="0.25">
      <c r="A249" s="11"/>
      <c r="B249" s="11"/>
      <c r="C249" s="19"/>
      <c r="D249" s="19"/>
      <c r="E249" s="20"/>
      <c r="F249" s="19"/>
      <c r="G249" s="19"/>
      <c r="H249" s="21"/>
      <c r="I249" s="22"/>
      <c r="J249" s="23"/>
      <c r="K249" s="23"/>
      <c r="L249" s="23"/>
      <c r="M249" s="23"/>
      <c r="N249" s="23"/>
      <c r="O249" s="23"/>
      <c r="P249" s="23"/>
      <c r="Q249" s="23"/>
      <c r="R249" s="11"/>
      <c r="S249" s="11"/>
      <c r="T249" s="23"/>
      <c r="U249" s="23"/>
      <c r="V249" s="23"/>
      <c r="W249" s="23"/>
      <c r="X249" s="23"/>
      <c r="Y249" s="23"/>
      <c r="Z249" s="23"/>
      <c r="AA249" s="23"/>
      <c r="AB249" s="24"/>
      <c r="AC249" s="24"/>
      <c r="AD249" s="23"/>
      <c r="AE249" s="24"/>
      <c r="AF249" s="23"/>
      <c r="AG249" s="24"/>
      <c r="AH249" s="24"/>
      <c r="AI249" s="24"/>
      <c r="AJ249" s="24"/>
      <c r="AK249" s="24"/>
      <c r="AL249" s="7"/>
      <c r="AM249" s="7"/>
      <c r="AN249" s="7"/>
      <c r="AO249" s="7"/>
      <c r="AP249" s="7"/>
      <c r="AQ249" s="7"/>
      <c r="AR249" s="7"/>
      <c r="AS249" s="7"/>
      <c r="AT249" s="7"/>
      <c r="AU249" s="7"/>
    </row>
    <row r="250" spans="1:47" ht="15.75" customHeight="1" x14ac:dyDescent="0.25">
      <c r="A250" s="11"/>
      <c r="B250" s="11"/>
      <c r="C250" s="19"/>
      <c r="D250" s="19"/>
      <c r="E250" s="20"/>
      <c r="F250" s="19"/>
      <c r="G250" s="19"/>
      <c r="H250" s="21"/>
      <c r="I250" s="22"/>
      <c r="J250" s="23"/>
      <c r="K250" s="23"/>
      <c r="L250" s="23"/>
      <c r="M250" s="23"/>
      <c r="N250" s="23"/>
      <c r="O250" s="23"/>
      <c r="P250" s="23"/>
      <c r="Q250" s="23"/>
      <c r="R250" s="11"/>
      <c r="S250" s="11"/>
      <c r="T250" s="23"/>
      <c r="U250" s="23"/>
      <c r="V250" s="23"/>
      <c r="W250" s="23"/>
      <c r="X250" s="23"/>
      <c r="Y250" s="23"/>
      <c r="Z250" s="23"/>
      <c r="AA250" s="23"/>
      <c r="AB250" s="24"/>
      <c r="AC250" s="24"/>
      <c r="AD250" s="23"/>
      <c r="AE250" s="24"/>
      <c r="AF250" s="23"/>
      <c r="AG250" s="24"/>
      <c r="AH250" s="24"/>
      <c r="AI250" s="24"/>
      <c r="AJ250" s="24"/>
      <c r="AK250" s="24"/>
      <c r="AL250" s="7"/>
      <c r="AM250" s="7"/>
      <c r="AN250" s="7"/>
      <c r="AO250" s="7"/>
      <c r="AP250" s="7"/>
      <c r="AQ250" s="7"/>
      <c r="AR250" s="7"/>
      <c r="AS250" s="7"/>
      <c r="AT250" s="7"/>
      <c r="AU250" s="7"/>
    </row>
    <row r="251" spans="1:47" ht="15.75" customHeight="1" x14ac:dyDescent="0.25">
      <c r="A251" s="11"/>
      <c r="B251" s="11"/>
      <c r="C251" s="19"/>
      <c r="D251" s="19"/>
      <c r="E251" s="20"/>
      <c r="F251" s="19"/>
      <c r="G251" s="19"/>
      <c r="H251" s="21"/>
      <c r="I251" s="22"/>
      <c r="J251" s="23"/>
      <c r="K251" s="23"/>
      <c r="L251" s="23"/>
      <c r="M251" s="23"/>
      <c r="N251" s="23"/>
      <c r="O251" s="23"/>
      <c r="P251" s="23"/>
      <c r="Q251" s="23"/>
      <c r="R251" s="11"/>
      <c r="S251" s="11"/>
      <c r="T251" s="23"/>
      <c r="U251" s="23"/>
      <c r="V251" s="23"/>
      <c r="W251" s="23"/>
      <c r="X251" s="23"/>
      <c r="Y251" s="23"/>
      <c r="Z251" s="23"/>
      <c r="AA251" s="23"/>
      <c r="AB251" s="24"/>
      <c r="AC251" s="24"/>
      <c r="AD251" s="23"/>
      <c r="AE251" s="24"/>
      <c r="AF251" s="23"/>
      <c r="AG251" s="24"/>
      <c r="AH251" s="24"/>
      <c r="AI251" s="24"/>
      <c r="AJ251" s="24"/>
      <c r="AK251" s="24"/>
      <c r="AL251" s="7"/>
      <c r="AM251" s="7"/>
      <c r="AN251" s="7"/>
      <c r="AO251" s="7"/>
      <c r="AP251" s="7"/>
      <c r="AQ251" s="7"/>
      <c r="AR251" s="7"/>
      <c r="AS251" s="7"/>
      <c r="AT251" s="7"/>
      <c r="AU251" s="7"/>
    </row>
    <row r="252" spans="1:47" ht="15.75" customHeight="1" x14ac:dyDescent="0.25">
      <c r="A252" s="11"/>
      <c r="B252" s="11"/>
      <c r="C252" s="19"/>
      <c r="D252" s="19"/>
      <c r="E252" s="20"/>
      <c r="F252" s="19"/>
      <c r="G252" s="19"/>
      <c r="H252" s="21"/>
      <c r="I252" s="22"/>
      <c r="J252" s="23"/>
      <c r="K252" s="23"/>
      <c r="L252" s="23"/>
      <c r="M252" s="23"/>
      <c r="N252" s="23"/>
      <c r="O252" s="23"/>
      <c r="P252" s="23"/>
      <c r="Q252" s="23"/>
      <c r="R252" s="11"/>
      <c r="S252" s="11"/>
      <c r="T252" s="23"/>
      <c r="U252" s="23"/>
      <c r="V252" s="23"/>
      <c r="W252" s="23"/>
      <c r="X252" s="23"/>
      <c r="Y252" s="23"/>
      <c r="Z252" s="23"/>
      <c r="AA252" s="23"/>
      <c r="AB252" s="24"/>
      <c r="AC252" s="24"/>
      <c r="AD252" s="23"/>
      <c r="AE252" s="24"/>
      <c r="AF252" s="23"/>
      <c r="AG252" s="24"/>
      <c r="AH252" s="24"/>
      <c r="AI252" s="24"/>
      <c r="AJ252" s="24"/>
      <c r="AK252" s="24"/>
      <c r="AL252" s="7"/>
      <c r="AM252" s="7"/>
      <c r="AN252" s="7"/>
      <c r="AO252" s="7"/>
      <c r="AP252" s="7"/>
      <c r="AQ252" s="7"/>
      <c r="AR252" s="7"/>
      <c r="AS252" s="7"/>
      <c r="AT252" s="7"/>
      <c r="AU252" s="7"/>
    </row>
    <row r="253" spans="1:47" ht="15.75" customHeight="1" x14ac:dyDescent="0.25">
      <c r="A253" s="11"/>
      <c r="B253" s="11"/>
      <c r="C253" s="19"/>
      <c r="D253" s="19"/>
      <c r="E253" s="20"/>
      <c r="F253" s="19"/>
      <c r="G253" s="19"/>
      <c r="H253" s="21"/>
      <c r="I253" s="22"/>
      <c r="J253" s="23"/>
      <c r="K253" s="23"/>
      <c r="L253" s="23"/>
      <c r="M253" s="23"/>
      <c r="N253" s="23"/>
      <c r="O253" s="23"/>
      <c r="P253" s="23"/>
      <c r="Q253" s="23"/>
      <c r="R253" s="11"/>
      <c r="S253" s="11"/>
      <c r="T253" s="23"/>
      <c r="U253" s="23"/>
      <c r="V253" s="23"/>
      <c r="W253" s="23"/>
      <c r="X253" s="23"/>
      <c r="Y253" s="23"/>
      <c r="Z253" s="23"/>
      <c r="AA253" s="23"/>
      <c r="AB253" s="24"/>
      <c r="AC253" s="24"/>
      <c r="AD253" s="23"/>
      <c r="AE253" s="24"/>
      <c r="AF253" s="23"/>
      <c r="AG253" s="24"/>
      <c r="AH253" s="24"/>
      <c r="AI253" s="24"/>
      <c r="AJ253" s="24"/>
      <c r="AK253" s="24"/>
      <c r="AL253" s="7"/>
      <c r="AM253" s="7"/>
      <c r="AN253" s="7"/>
      <c r="AO253" s="7"/>
      <c r="AP253" s="7"/>
      <c r="AQ253" s="7"/>
      <c r="AR253" s="7"/>
      <c r="AS253" s="7"/>
      <c r="AT253" s="7"/>
      <c r="AU253" s="7"/>
    </row>
    <row r="254" spans="1:47" ht="15.75" customHeight="1" x14ac:dyDescent="0.25">
      <c r="A254" s="11"/>
      <c r="B254" s="11"/>
      <c r="C254" s="19"/>
      <c r="D254" s="19"/>
      <c r="E254" s="20"/>
      <c r="F254" s="19"/>
      <c r="G254" s="19"/>
      <c r="H254" s="21"/>
      <c r="I254" s="22"/>
      <c r="J254" s="23"/>
      <c r="K254" s="23"/>
      <c r="L254" s="23"/>
      <c r="M254" s="23"/>
      <c r="N254" s="23"/>
      <c r="O254" s="23"/>
      <c r="P254" s="23"/>
      <c r="Q254" s="23"/>
      <c r="R254" s="11"/>
      <c r="S254" s="11"/>
      <c r="T254" s="23"/>
      <c r="U254" s="23"/>
      <c r="V254" s="23"/>
      <c r="W254" s="23"/>
      <c r="X254" s="23"/>
      <c r="Y254" s="23"/>
      <c r="Z254" s="23"/>
      <c r="AA254" s="23"/>
      <c r="AB254" s="24"/>
      <c r="AC254" s="24"/>
      <c r="AD254" s="24"/>
      <c r="AE254" s="24"/>
      <c r="AF254" s="23"/>
      <c r="AG254" s="24"/>
      <c r="AH254" s="24"/>
      <c r="AI254" s="24"/>
      <c r="AJ254" s="24"/>
      <c r="AK254" s="24"/>
      <c r="AL254" s="7"/>
      <c r="AM254" s="7"/>
      <c r="AN254" s="7"/>
      <c r="AO254" s="7"/>
      <c r="AP254" s="7"/>
      <c r="AQ254" s="7"/>
      <c r="AR254" s="7"/>
      <c r="AS254" s="7"/>
      <c r="AT254" s="7"/>
      <c r="AU254" s="7"/>
    </row>
    <row r="255" spans="1:47" ht="15.75" customHeight="1" x14ac:dyDescent="0.25">
      <c r="A255" s="11"/>
      <c r="B255" s="11"/>
      <c r="C255" s="19"/>
      <c r="D255" s="19"/>
      <c r="E255" s="20"/>
      <c r="F255" s="19"/>
      <c r="G255" s="19"/>
      <c r="H255" s="21"/>
      <c r="I255" s="22"/>
      <c r="J255" s="23"/>
      <c r="K255" s="23"/>
      <c r="L255" s="23"/>
      <c r="M255" s="23"/>
      <c r="N255" s="23"/>
      <c r="O255" s="23"/>
      <c r="P255" s="23"/>
      <c r="Q255" s="23"/>
      <c r="R255" s="11"/>
      <c r="S255" s="11"/>
      <c r="T255" s="23"/>
      <c r="U255" s="23"/>
      <c r="V255" s="23"/>
      <c r="W255" s="23"/>
      <c r="X255" s="23"/>
      <c r="Y255" s="23"/>
      <c r="Z255" s="23"/>
      <c r="AA255" s="23"/>
      <c r="AB255" s="24"/>
      <c r="AC255" s="24"/>
      <c r="AD255" s="24"/>
      <c r="AE255" s="24"/>
      <c r="AF255" s="23"/>
      <c r="AG255" s="24"/>
      <c r="AH255" s="24"/>
      <c r="AI255" s="24"/>
      <c r="AJ255" s="24"/>
      <c r="AK255" s="24"/>
      <c r="AL255" s="7"/>
      <c r="AM255" s="7"/>
      <c r="AN255" s="7"/>
      <c r="AO255" s="7"/>
      <c r="AP255" s="7"/>
      <c r="AQ255" s="7"/>
      <c r="AR255" s="7"/>
      <c r="AS255" s="7"/>
      <c r="AT255" s="7"/>
      <c r="AU255" s="7"/>
    </row>
    <row r="256" spans="1:47" ht="15.75" customHeight="1" x14ac:dyDescent="0.25">
      <c r="A256" s="11"/>
      <c r="B256" s="11"/>
      <c r="C256" s="19"/>
      <c r="D256" s="19"/>
      <c r="E256" s="20"/>
      <c r="F256" s="19"/>
      <c r="G256" s="19"/>
      <c r="H256" s="21"/>
      <c r="I256" s="22"/>
      <c r="J256" s="23"/>
      <c r="K256" s="23"/>
      <c r="L256" s="23"/>
      <c r="M256" s="23"/>
      <c r="N256" s="23"/>
      <c r="O256" s="23"/>
      <c r="P256" s="23"/>
      <c r="Q256" s="23"/>
      <c r="R256" s="11"/>
      <c r="S256" s="11"/>
      <c r="T256" s="23"/>
      <c r="U256" s="23"/>
      <c r="V256" s="23"/>
      <c r="W256" s="23"/>
      <c r="X256" s="23"/>
      <c r="Y256" s="23"/>
      <c r="Z256" s="23"/>
      <c r="AA256" s="23"/>
      <c r="AB256" s="24"/>
      <c r="AC256" s="24"/>
      <c r="AD256" s="24"/>
      <c r="AE256" s="24"/>
      <c r="AF256" s="23"/>
      <c r="AG256" s="24"/>
      <c r="AH256" s="24"/>
      <c r="AI256" s="24"/>
      <c r="AJ256" s="24"/>
      <c r="AK256" s="24"/>
      <c r="AL256" s="7"/>
      <c r="AM256" s="7"/>
      <c r="AN256" s="7"/>
      <c r="AO256" s="7"/>
      <c r="AP256" s="7"/>
      <c r="AQ256" s="7"/>
      <c r="AR256" s="7"/>
      <c r="AS256" s="7"/>
      <c r="AT256" s="7"/>
      <c r="AU256" s="7"/>
    </row>
    <row r="257" spans="1:47" ht="15.75" customHeight="1" x14ac:dyDescent="0.25">
      <c r="A257" s="11"/>
      <c r="B257" s="11"/>
      <c r="C257" s="19"/>
      <c r="D257" s="19"/>
      <c r="E257" s="20"/>
      <c r="F257" s="19"/>
      <c r="G257" s="19"/>
      <c r="H257" s="21"/>
      <c r="I257" s="22"/>
      <c r="J257" s="23"/>
      <c r="K257" s="23"/>
      <c r="L257" s="23"/>
      <c r="M257" s="23"/>
      <c r="N257" s="23"/>
      <c r="O257" s="23"/>
      <c r="P257" s="23"/>
      <c r="Q257" s="23"/>
      <c r="R257" s="11"/>
      <c r="S257" s="11"/>
      <c r="T257" s="23"/>
      <c r="U257" s="23"/>
      <c r="V257" s="23"/>
      <c r="W257" s="23"/>
      <c r="X257" s="23"/>
      <c r="Y257" s="23"/>
      <c r="Z257" s="23"/>
      <c r="AA257" s="23"/>
      <c r="AB257" s="24"/>
      <c r="AC257" s="24"/>
      <c r="AD257" s="24"/>
      <c r="AE257" s="24"/>
      <c r="AF257" s="23"/>
      <c r="AG257" s="24"/>
      <c r="AH257" s="24"/>
      <c r="AI257" s="24"/>
      <c r="AJ257" s="24"/>
      <c r="AK257" s="24"/>
      <c r="AL257" s="7"/>
      <c r="AM257" s="7"/>
      <c r="AN257" s="7"/>
      <c r="AO257" s="7"/>
      <c r="AP257" s="7"/>
      <c r="AQ257" s="7"/>
      <c r="AR257" s="7"/>
      <c r="AS257" s="7"/>
      <c r="AT257" s="7"/>
      <c r="AU257" s="7"/>
    </row>
    <row r="258" spans="1:47" ht="15.75" customHeight="1" x14ac:dyDescent="0.25">
      <c r="A258" s="11"/>
      <c r="B258" s="11"/>
      <c r="C258" s="19"/>
      <c r="D258" s="19"/>
      <c r="E258" s="20"/>
      <c r="F258" s="19"/>
      <c r="G258" s="19"/>
      <c r="H258" s="21"/>
      <c r="I258" s="22"/>
      <c r="J258" s="23"/>
      <c r="K258" s="23"/>
      <c r="L258" s="23"/>
      <c r="M258" s="23"/>
      <c r="N258" s="23"/>
      <c r="O258" s="23"/>
      <c r="P258" s="23"/>
      <c r="Q258" s="23"/>
      <c r="R258" s="11"/>
      <c r="S258" s="11"/>
      <c r="T258" s="23"/>
      <c r="U258" s="23"/>
      <c r="V258" s="23"/>
      <c r="W258" s="23"/>
      <c r="X258" s="23"/>
      <c r="Y258" s="23"/>
      <c r="Z258" s="23"/>
      <c r="AA258" s="23"/>
      <c r="AB258" s="24"/>
      <c r="AC258" s="24"/>
      <c r="AD258" s="24"/>
      <c r="AE258" s="24"/>
      <c r="AF258" s="23"/>
      <c r="AG258" s="24"/>
      <c r="AH258" s="24"/>
      <c r="AI258" s="24"/>
      <c r="AJ258" s="24"/>
      <c r="AK258" s="24"/>
      <c r="AL258" s="7"/>
      <c r="AM258" s="7"/>
      <c r="AN258" s="7"/>
      <c r="AO258" s="7"/>
      <c r="AP258" s="7"/>
      <c r="AQ258" s="7"/>
      <c r="AR258" s="7"/>
      <c r="AS258" s="7"/>
      <c r="AT258" s="7"/>
      <c r="AU258" s="7"/>
    </row>
    <row r="259" spans="1:47" ht="15.75" customHeight="1" x14ac:dyDescent="0.25">
      <c r="A259" s="11"/>
      <c r="B259" s="11"/>
      <c r="C259" s="19"/>
      <c r="D259" s="19"/>
      <c r="E259" s="20"/>
      <c r="F259" s="19"/>
      <c r="G259" s="19"/>
      <c r="H259" s="21"/>
      <c r="I259" s="22"/>
      <c r="J259" s="23"/>
      <c r="K259" s="23"/>
      <c r="L259" s="23"/>
      <c r="M259" s="23"/>
      <c r="N259" s="23"/>
      <c r="O259" s="23"/>
      <c r="P259" s="23"/>
      <c r="Q259" s="23"/>
      <c r="R259" s="11"/>
      <c r="S259" s="11"/>
      <c r="T259" s="23"/>
      <c r="U259" s="23"/>
      <c r="V259" s="23"/>
      <c r="W259" s="23"/>
      <c r="X259" s="23"/>
      <c r="Y259" s="23"/>
      <c r="Z259" s="23"/>
      <c r="AA259" s="23"/>
      <c r="AB259" s="24"/>
      <c r="AC259" s="24"/>
      <c r="AD259" s="24"/>
      <c r="AE259" s="24"/>
      <c r="AF259" s="23"/>
      <c r="AG259" s="24"/>
      <c r="AH259" s="24"/>
      <c r="AI259" s="24"/>
      <c r="AJ259" s="24"/>
      <c r="AK259" s="24"/>
      <c r="AL259" s="7"/>
      <c r="AM259" s="7"/>
      <c r="AN259" s="7"/>
      <c r="AO259" s="7"/>
      <c r="AP259" s="7"/>
      <c r="AQ259" s="7"/>
      <c r="AR259" s="7"/>
      <c r="AS259" s="7"/>
      <c r="AT259" s="7"/>
      <c r="AU259" s="7"/>
    </row>
    <row r="260" spans="1:47" ht="15.75" customHeight="1" x14ac:dyDescent="0.25">
      <c r="A260" s="11"/>
      <c r="B260" s="11"/>
      <c r="C260" s="19"/>
      <c r="D260" s="19"/>
      <c r="E260" s="20"/>
      <c r="F260" s="19"/>
      <c r="G260" s="19"/>
      <c r="H260" s="21"/>
      <c r="I260" s="22"/>
      <c r="J260" s="23"/>
      <c r="K260" s="23"/>
      <c r="L260" s="23"/>
      <c r="M260" s="23"/>
      <c r="N260" s="23"/>
      <c r="O260" s="23"/>
      <c r="P260" s="23"/>
      <c r="Q260" s="23"/>
      <c r="R260" s="11"/>
      <c r="S260" s="11"/>
      <c r="T260" s="23"/>
      <c r="U260" s="23"/>
      <c r="V260" s="23"/>
      <c r="W260" s="23"/>
      <c r="X260" s="23"/>
      <c r="Y260" s="23"/>
      <c r="Z260" s="23"/>
      <c r="AA260" s="23"/>
      <c r="AB260" s="24"/>
      <c r="AC260" s="24"/>
      <c r="AD260" s="24"/>
      <c r="AE260" s="24"/>
      <c r="AF260" s="23"/>
      <c r="AG260" s="24"/>
      <c r="AH260" s="24"/>
      <c r="AI260" s="24"/>
      <c r="AJ260" s="24"/>
      <c r="AK260" s="24"/>
      <c r="AL260" s="7"/>
      <c r="AM260" s="7"/>
      <c r="AN260" s="7"/>
      <c r="AO260" s="7"/>
      <c r="AP260" s="7"/>
      <c r="AQ260" s="7"/>
      <c r="AR260" s="7"/>
      <c r="AS260" s="7"/>
      <c r="AT260" s="7"/>
      <c r="AU260" s="7"/>
    </row>
    <row r="261" spans="1:47" ht="15.75" customHeight="1" x14ac:dyDescent="0.25">
      <c r="A261" s="11"/>
      <c r="B261" s="11"/>
      <c r="C261" s="19"/>
      <c r="D261" s="19"/>
      <c r="E261" s="20"/>
      <c r="F261" s="19"/>
      <c r="G261" s="19"/>
      <c r="H261" s="21"/>
      <c r="I261" s="22"/>
      <c r="J261" s="23"/>
      <c r="K261" s="23"/>
      <c r="L261" s="23"/>
      <c r="M261" s="23"/>
      <c r="N261" s="23"/>
      <c r="O261" s="23"/>
      <c r="P261" s="23"/>
      <c r="Q261" s="23"/>
      <c r="R261" s="11"/>
      <c r="S261" s="11"/>
      <c r="T261" s="23"/>
      <c r="U261" s="23"/>
      <c r="V261" s="23"/>
      <c r="W261" s="23"/>
      <c r="X261" s="23"/>
      <c r="Y261" s="23"/>
      <c r="Z261" s="23"/>
      <c r="AA261" s="23"/>
      <c r="AB261" s="24"/>
      <c r="AC261" s="24"/>
      <c r="AD261" s="24"/>
      <c r="AE261" s="24"/>
      <c r="AF261" s="23"/>
      <c r="AG261" s="24"/>
      <c r="AH261" s="24"/>
      <c r="AI261" s="24"/>
      <c r="AJ261" s="24"/>
      <c r="AK261" s="24"/>
      <c r="AL261" s="7"/>
      <c r="AM261" s="7"/>
      <c r="AN261" s="7"/>
      <c r="AO261" s="7"/>
      <c r="AP261" s="7"/>
      <c r="AQ261" s="7"/>
      <c r="AR261" s="7"/>
      <c r="AS261" s="7"/>
      <c r="AT261" s="7"/>
      <c r="AU261" s="7"/>
    </row>
    <row r="262" spans="1:47" ht="15.75" customHeight="1" x14ac:dyDescent="0.25">
      <c r="A262" s="11"/>
      <c r="B262" s="11"/>
      <c r="C262" s="19"/>
      <c r="D262" s="19"/>
      <c r="E262" s="20"/>
      <c r="F262" s="19"/>
      <c r="G262" s="19"/>
      <c r="H262" s="21"/>
      <c r="I262" s="22"/>
      <c r="J262" s="23"/>
      <c r="K262" s="23"/>
      <c r="L262" s="23"/>
      <c r="M262" s="23"/>
      <c r="N262" s="23"/>
      <c r="O262" s="23"/>
      <c r="P262" s="23"/>
      <c r="Q262" s="23"/>
      <c r="R262" s="11"/>
      <c r="S262" s="11"/>
      <c r="T262" s="23"/>
      <c r="U262" s="23"/>
      <c r="V262" s="23"/>
      <c r="W262" s="23"/>
      <c r="X262" s="23"/>
      <c r="Y262" s="23"/>
      <c r="Z262" s="23"/>
      <c r="AA262" s="23"/>
      <c r="AB262" s="24"/>
      <c r="AC262" s="24"/>
      <c r="AD262" s="24"/>
      <c r="AE262" s="24"/>
      <c r="AF262" s="23"/>
      <c r="AG262" s="24"/>
      <c r="AH262" s="24"/>
      <c r="AI262" s="24"/>
      <c r="AJ262" s="24"/>
      <c r="AK262" s="24"/>
      <c r="AL262" s="7"/>
      <c r="AM262" s="7"/>
      <c r="AN262" s="7"/>
      <c r="AO262" s="7"/>
      <c r="AP262" s="7"/>
      <c r="AQ262" s="7"/>
      <c r="AR262" s="7"/>
      <c r="AS262" s="7"/>
      <c r="AT262" s="7"/>
      <c r="AU262" s="7"/>
    </row>
    <row r="263" spans="1:47" ht="15.75" customHeight="1" x14ac:dyDescent="0.25">
      <c r="A263" s="11"/>
      <c r="B263" s="11"/>
      <c r="C263" s="19"/>
      <c r="D263" s="19"/>
      <c r="E263" s="20"/>
      <c r="F263" s="19"/>
      <c r="G263" s="19"/>
      <c r="H263" s="21"/>
      <c r="I263" s="22"/>
      <c r="J263" s="23"/>
      <c r="K263" s="23"/>
      <c r="L263" s="23"/>
      <c r="M263" s="23"/>
      <c r="N263" s="23"/>
      <c r="O263" s="23"/>
      <c r="P263" s="23"/>
      <c r="Q263" s="23"/>
      <c r="R263" s="11"/>
      <c r="S263" s="11"/>
      <c r="T263" s="23"/>
      <c r="U263" s="23"/>
      <c r="V263" s="23"/>
      <c r="W263" s="23"/>
      <c r="X263" s="23"/>
      <c r="Y263" s="23"/>
      <c r="Z263" s="23"/>
      <c r="AA263" s="23"/>
      <c r="AB263" s="24"/>
      <c r="AC263" s="24"/>
      <c r="AD263" s="24"/>
      <c r="AE263" s="24"/>
      <c r="AF263" s="23"/>
      <c r="AG263" s="24"/>
      <c r="AH263" s="24"/>
      <c r="AI263" s="24"/>
      <c r="AJ263" s="24"/>
      <c r="AK263" s="24"/>
      <c r="AL263" s="7"/>
      <c r="AM263" s="7"/>
      <c r="AN263" s="7"/>
      <c r="AO263" s="7"/>
      <c r="AP263" s="7"/>
      <c r="AQ263" s="7"/>
      <c r="AR263" s="7"/>
      <c r="AS263" s="7"/>
      <c r="AT263" s="7"/>
      <c r="AU263" s="7"/>
    </row>
    <row r="264" spans="1:47" ht="15.75" customHeight="1" x14ac:dyDescent="0.25">
      <c r="A264" s="11"/>
      <c r="B264" s="11"/>
      <c r="C264" s="19"/>
      <c r="D264" s="19"/>
      <c r="E264" s="20"/>
      <c r="F264" s="19"/>
      <c r="G264" s="19"/>
      <c r="H264" s="21"/>
      <c r="I264" s="22"/>
      <c r="J264" s="23"/>
      <c r="K264" s="23"/>
      <c r="L264" s="23"/>
      <c r="M264" s="23"/>
      <c r="N264" s="23"/>
      <c r="O264" s="23"/>
      <c r="P264" s="23"/>
      <c r="Q264" s="23"/>
      <c r="R264" s="11"/>
      <c r="S264" s="11"/>
      <c r="T264" s="23"/>
      <c r="U264" s="23"/>
      <c r="V264" s="23"/>
      <c r="W264" s="23"/>
      <c r="X264" s="23"/>
      <c r="Y264" s="23"/>
      <c r="Z264" s="23"/>
      <c r="AA264" s="23"/>
      <c r="AB264" s="24"/>
      <c r="AC264" s="24"/>
      <c r="AD264" s="24"/>
      <c r="AE264" s="24"/>
      <c r="AF264" s="23"/>
      <c r="AG264" s="24"/>
      <c r="AH264" s="24"/>
      <c r="AI264" s="24"/>
      <c r="AJ264" s="24"/>
      <c r="AK264" s="24"/>
      <c r="AL264" s="7"/>
      <c r="AM264" s="7"/>
      <c r="AN264" s="7"/>
      <c r="AO264" s="7"/>
      <c r="AP264" s="7"/>
      <c r="AQ264" s="7"/>
      <c r="AR264" s="7"/>
      <c r="AS264" s="7"/>
      <c r="AT264" s="7"/>
      <c r="AU264" s="7"/>
    </row>
    <row r="265" spans="1:47" ht="15.75" customHeight="1" x14ac:dyDescent="0.25">
      <c r="A265" s="11"/>
      <c r="B265" s="11"/>
      <c r="C265" s="19"/>
      <c r="D265" s="19"/>
      <c r="E265" s="20"/>
      <c r="F265" s="19"/>
      <c r="G265" s="19"/>
      <c r="H265" s="21"/>
      <c r="I265" s="22"/>
      <c r="J265" s="23"/>
      <c r="K265" s="23"/>
      <c r="L265" s="23"/>
      <c r="M265" s="23"/>
      <c r="N265" s="23"/>
      <c r="O265" s="23"/>
      <c r="P265" s="23"/>
      <c r="Q265" s="23"/>
      <c r="R265" s="11"/>
      <c r="S265" s="11"/>
      <c r="T265" s="23"/>
      <c r="U265" s="23"/>
      <c r="V265" s="23"/>
      <c r="W265" s="23"/>
      <c r="X265" s="23"/>
      <c r="Y265" s="23"/>
      <c r="Z265" s="23"/>
      <c r="AA265" s="23"/>
      <c r="AB265" s="24"/>
      <c r="AC265" s="24"/>
      <c r="AD265" s="24"/>
      <c r="AE265" s="24"/>
      <c r="AF265" s="23"/>
      <c r="AG265" s="24"/>
      <c r="AH265" s="24"/>
      <c r="AI265" s="24"/>
      <c r="AJ265" s="24"/>
      <c r="AK265" s="24"/>
      <c r="AL265" s="7"/>
      <c r="AM265" s="7"/>
      <c r="AN265" s="7"/>
      <c r="AO265" s="7"/>
      <c r="AP265" s="7"/>
      <c r="AQ265" s="7"/>
      <c r="AR265" s="7"/>
      <c r="AS265" s="7"/>
      <c r="AT265" s="7"/>
      <c r="AU265" s="7"/>
    </row>
    <row r="266" spans="1:47" ht="15.75" customHeight="1" x14ac:dyDescent="0.25">
      <c r="A266" s="11"/>
      <c r="B266" s="11"/>
      <c r="C266" s="19"/>
      <c r="D266" s="19"/>
      <c r="E266" s="20"/>
      <c r="F266" s="19"/>
      <c r="G266" s="19"/>
      <c r="H266" s="21"/>
      <c r="I266" s="22"/>
      <c r="J266" s="23"/>
      <c r="K266" s="23"/>
      <c r="L266" s="23"/>
      <c r="M266" s="23"/>
      <c r="N266" s="23"/>
      <c r="O266" s="23"/>
      <c r="P266" s="23"/>
      <c r="Q266" s="23"/>
      <c r="R266" s="11"/>
      <c r="S266" s="11"/>
      <c r="T266" s="23"/>
      <c r="U266" s="23"/>
      <c r="V266" s="23"/>
      <c r="W266" s="23"/>
      <c r="X266" s="23"/>
      <c r="Y266" s="23"/>
      <c r="Z266" s="23"/>
      <c r="AA266" s="23"/>
      <c r="AB266" s="24"/>
      <c r="AC266" s="24"/>
      <c r="AD266" s="24"/>
      <c r="AE266" s="24"/>
      <c r="AF266" s="23"/>
      <c r="AG266" s="24"/>
      <c r="AH266" s="24"/>
      <c r="AI266" s="24"/>
      <c r="AJ266" s="24"/>
      <c r="AK266" s="24"/>
      <c r="AL266" s="7"/>
      <c r="AM266" s="7"/>
      <c r="AN266" s="7"/>
      <c r="AO266" s="7"/>
      <c r="AP266" s="7"/>
      <c r="AQ266" s="7"/>
      <c r="AR266" s="7"/>
      <c r="AS266" s="7"/>
      <c r="AT266" s="7"/>
      <c r="AU266" s="7"/>
    </row>
    <row r="267" spans="1:47" ht="15.75" customHeight="1" x14ac:dyDescent="0.25">
      <c r="A267" s="11"/>
      <c r="B267" s="11"/>
      <c r="C267" s="19"/>
      <c r="D267" s="19"/>
      <c r="E267" s="20"/>
      <c r="F267" s="19"/>
      <c r="G267" s="19"/>
      <c r="H267" s="21"/>
      <c r="I267" s="22"/>
      <c r="J267" s="23"/>
      <c r="K267" s="23"/>
      <c r="L267" s="23"/>
      <c r="M267" s="23"/>
      <c r="N267" s="23"/>
      <c r="O267" s="23"/>
      <c r="P267" s="23"/>
      <c r="Q267" s="23"/>
      <c r="R267" s="11"/>
      <c r="S267" s="11"/>
      <c r="T267" s="23"/>
      <c r="U267" s="23"/>
      <c r="V267" s="23"/>
      <c r="W267" s="23"/>
      <c r="X267" s="23"/>
      <c r="Y267" s="23"/>
      <c r="Z267" s="23"/>
      <c r="AA267" s="23"/>
      <c r="AB267" s="24"/>
      <c r="AC267" s="24"/>
      <c r="AD267" s="24"/>
      <c r="AE267" s="24"/>
      <c r="AF267" s="23"/>
      <c r="AG267" s="24"/>
      <c r="AH267" s="24"/>
      <c r="AI267" s="24"/>
      <c r="AJ267" s="24"/>
      <c r="AK267" s="24"/>
      <c r="AL267" s="7"/>
      <c r="AM267" s="7"/>
      <c r="AN267" s="7"/>
      <c r="AO267" s="7"/>
      <c r="AP267" s="7"/>
      <c r="AQ267" s="7"/>
      <c r="AR267" s="7"/>
      <c r="AS267" s="7"/>
      <c r="AT267" s="7"/>
      <c r="AU267" s="7"/>
    </row>
    <row r="268" spans="1:47" ht="15.75" customHeight="1" x14ac:dyDescent="0.25">
      <c r="A268" s="11"/>
      <c r="B268" s="11"/>
      <c r="C268" s="19"/>
      <c r="D268" s="19"/>
      <c r="E268" s="20"/>
      <c r="F268" s="19"/>
      <c r="G268" s="19"/>
      <c r="H268" s="21"/>
      <c r="I268" s="22"/>
      <c r="J268" s="23"/>
      <c r="K268" s="23"/>
      <c r="L268" s="23"/>
      <c r="M268" s="23"/>
      <c r="N268" s="23"/>
      <c r="O268" s="23"/>
      <c r="P268" s="23"/>
      <c r="Q268" s="23"/>
      <c r="R268" s="11"/>
      <c r="S268" s="11"/>
      <c r="T268" s="23"/>
      <c r="U268" s="23"/>
      <c r="V268" s="23"/>
      <c r="W268" s="23"/>
      <c r="X268" s="23"/>
      <c r="Y268" s="23"/>
      <c r="Z268" s="23"/>
      <c r="AA268" s="23"/>
      <c r="AB268" s="24"/>
      <c r="AC268" s="24"/>
      <c r="AD268" s="24"/>
      <c r="AE268" s="24"/>
      <c r="AF268" s="23"/>
      <c r="AG268" s="24"/>
      <c r="AH268" s="24"/>
      <c r="AI268" s="24"/>
      <c r="AJ268" s="24"/>
      <c r="AK268" s="24"/>
      <c r="AL268" s="7"/>
      <c r="AM268" s="7"/>
      <c r="AN268" s="7"/>
      <c r="AO268" s="7"/>
      <c r="AP268" s="7"/>
      <c r="AQ268" s="7"/>
      <c r="AR268" s="7"/>
      <c r="AS268" s="7"/>
      <c r="AT268" s="7"/>
      <c r="AU268" s="7"/>
    </row>
    <row r="269" spans="1:47" ht="15.75" customHeight="1" x14ac:dyDescent="0.25">
      <c r="A269" s="11"/>
      <c r="B269" s="11"/>
      <c r="C269" s="19"/>
      <c r="D269" s="19"/>
      <c r="E269" s="20"/>
      <c r="F269" s="19"/>
      <c r="G269" s="19"/>
      <c r="H269" s="21"/>
      <c r="I269" s="22"/>
      <c r="J269" s="23"/>
      <c r="K269" s="23"/>
      <c r="L269" s="23"/>
      <c r="M269" s="23"/>
      <c r="N269" s="23"/>
      <c r="O269" s="23"/>
      <c r="P269" s="23"/>
      <c r="Q269" s="23"/>
      <c r="R269" s="11"/>
      <c r="S269" s="11"/>
      <c r="T269" s="23"/>
      <c r="U269" s="23"/>
      <c r="V269" s="23"/>
      <c r="W269" s="23"/>
      <c r="X269" s="23"/>
      <c r="Y269" s="23"/>
      <c r="Z269" s="23"/>
      <c r="AA269" s="23"/>
      <c r="AB269" s="24"/>
      <c r="AC269" s="24"/>
      <c r="AD269" s="24"/>
      <c r="AE269" s="24"/>
      <c r="AF269" s="23"/>
      <c r="AG269" s="24"/>
      <c r="AH269" s="24"/>
      <c r="AI269" s="24"/>
      <c r="AJ269" s="24"/>
      <c r="AK269" s="24"/>
      <c r="AL269" s="7"/>
      <c r="AM269" s="7"/>
      <c r="AN269" s="7"/>
      <c r="AO269" s="7"/>
      <c r="AP269" s="7"/>
      <c r="AQ269" s="7"/>
      <c r="AR269" s="7"/>
      <c r="AS269" s="7"/>
      <c r="AT269" s="7"/>
      <c r="AU269" s="7"/>
    </row>
    <row r="270" spans="1:47" ht="15.75" customHeight="1" x14ac:dyDescent="0.25">
      <c r="A270" s="11"/>
      <c r="B270" s="11"/>
      <c r="C270" s="19"/>
      <c r="D270" s="19"/>
      <c r="E270" s="20"/>
      <c r="F270" s="19"/>
      <c r="G270" s="19"/>
      <c r="H270" s="21"/>
      <c r="I270" s="22"/>
      <c r="J270" s="23"/>
      <c r="K270" s="23"/>
      <c r="L270" s="23"/>
      <c r="M270" s="23"/>
      <c r="N270" s="23"/>
      <c r="O270" s="23"/>
      <c r="P270" s="23"/>
      <c r="Q270" s="23"/>
      <c r="R270" s="11"/>
      <c r="S270" s="11"/>
      <c r="T270" s="23"/>
      <c r="U270" s="23"/>
      <c r="V270" s="23"/>
      <c r="W270" s="23"/>
      <c r="X270" s="23"/>
      <c r="Y270" s="23"/>
      <c r="Z270" s="23"/>
      <c r="AA270" s="23"/>
      <c r="AB270" s="24"/>
      <c r="AC270" s="24"/>
      <c r="AD270" s="24"/>
      <c r="AE270" s="24"/>
      <c r="AF270" s="23"/>
      <c r="AG270" s="24"/>
      <c r="AH270" s="24"/>
      <c r="AI270" s="24"/>
      <c r="AJ270" s="24"/>
      <c r="AK270" s="24"/>
      <c r="AL270" s="7"/>
      <c r="AM270" s="7"/>
      <c r="AN270" s="7"/>
      <c r="AO270" s="7"/>
      <c r="AP270" s="7"/>
      <c r="AQ270" s="7"/>
      <c r="AR270" s="7"/>
      <c r="AS270" s="7"/>
      <c r="AT270" s="7"/>
      <c r="AU270" s="7"/>
    </row>
    <row r="271" spans="1:47" ht="15.75" customHeight="1" x14ac:dyDescent="0.25">
      <c r="A271" s="11"/>
      <c r="B271" s="11"/>
      <c r="C271" s="19"/>
      <c r="D271" s="19"/>
      <c r="E271" s="20"/>
      <c r="F271" s="19"/>
      <c r="G271" s="19"/>
      <c r="H271" s="21"/>
      <c r="I271" s="22"/>
      <c r="J271" s="23"/>
      <c r="K271" s="23"/>
      <c r="L271" s="23"/>
      <c r="M271" s="23"/>
      <c r="N271" s="23"/>
      <c r="O271" s="23"/>
      <c r="P271" s="23"/>
      <c r="Q271" s="23"/>
      <c r="R271" s="11"/>
      <c r="S271" s="11"/>
      <c r="T271" s="23"/>
      <c r="U271" s="23"/>
      <c r="V271" s="23"/>
      <c r="W271" s="23"/>
      <c r="X271" s="23"/>
      <c r="Y271" s="23"/>
      <c r="Z271" s="23"/>
      <c r="AA271" s="23"/>
      <c r="AB271" s="24"/>
      <c r="AC271" s="24"/>
      <c r="AD271" s="24"/>
      <c r="AE271" s="24"/>
      <c r="AF271" s="23"/>
      <c r="AG271" s="24"/>
      <c r="AH271" s="24"/>
      <c r="AI271" s="24"/>
      <c r="AJ271" s="24"/>
      <c r="AK271" s="24"/>
      <c r="AL271" s="7"/>
      <c r="AM271" s="7"/>
      <c r="AN271" s="7"/>
      <c r="AO271" s="7"/>
      <c r="AP271" s="7"/>
      <c r="AQ271" s="7"/>
      <c r="AR271" s="7"/>
      <c r="AS271" s="7"/>
      <c r="AT271" s="7"/>
      <c r="AU271" s="7"/>
    </row>
    <row r="272" spans="1:47" ht="15.75" customHeight="1" x14ac:dyDescent="0.25">
      <c r="A272" s="11"/>
      <c r="B272" s="11"/>
      <c r="C272" s="19"/>
      <c r="D272" s="19"/>
      <c r="E272" s="20"/>
      <c r="F272" s="19"/>
      <c r="G272" s="19"/>
      <c r="H272" s="21"/>
      <c r="I272" s="22"/>
      <c r="J272" s="23"/>
      <c r="K272" s="23"/>
      <c r="L272" s="23"/>
      <c r="M272" s="23"/>
      <c r="N272" s="23"/>
      <c r="O272" s="23"/>
      <c r="P272" s="23"/>
      <c r="Q272" s="23"/>
      <c r="R272" s="11"/>
      <c r="S272" s="11"/>
      <c r="T272" s="23"/>
      <c r="U272" s="23"/>
      <c r="V272" s="23"/>
      <c r="W272" s="23"/>
      <c r="X272" s="23"/>
      <c r="Y272" s="23"/>
      <c r="Z272" s="23"/>
      <c r="AA272" s="23"/>
      <c r="AB272" s="24"/>
      <c r="AC272" s="24"/>
      <c r="AD272" s="24"/>
      <c r="AE272" s="24"/>
      <c r="AF272" s="23"/>
      <c r="AG272" s="24"/>
      <c r="AH272" s="24"/>
      <c r="AI272" s="24"/>
      <c r="AJ272" s="24"/>
      <c r="AK272" s="24"/>
      <c r="AL272" s="7"/>
      <c r="AM272" s="7"/>
      <c r="AN272" s="7"/>
      <c r="AO272" s="7"/>
      <c r="AP272" s="7"/>
      <c r="AQ272" s="7"/>
      <c r="AR272" s="7"/>
      <c r="AS272" s="7"/>
      <c r="AT272" s="7"/>
      <c r="AU272" s="7"/>
    </row>
    <row r="273" spans="1:47" ht="15.75" customHeight="1" x14ac:dyDescent="0.25">
      <c r="A273" s="11"/>
      <c r="B273" s="11"/>
      <c r="C273" s="19"/>
      <c r="D273" s="19"/>
      <c r="E273" s="20"/>
      <c r="F273" s="19"/>
      <c r="G273" s="19"/>
      <c r="H273" s="21"/>
      <c r="I273" s="22"/>
      <c r="J273" s="23"/>
      <c r="K273" s="23"/>
      <c r="L273" s="23"/>
      <c r="M273" s="23"/>
      <c r="N273" s="23"/>
      <c r="O273" s="23"/>
      <c r="P273" s="23"/>
      <c r="Q273" s="23"/>
      <c r="R273" s="11"/>
      <c r="S273" s="11"/>
      <c r="T273" s="23"/>
      <c r="U273" s="23"/>
      <c r="V273" s="23"/>
      <c r="W273" s="23"/>
      <c r="X273" s="23"/>
      <c r="Y273" s="23"/>
      <c r="Z273" s="23"/>
      <c r="AA273" s="23"/>
      <c r="AB273" s="24"/>
      <c r="AC273" s="24"/>
      <c r="AD273" s="24"/>
      <c r="AE273" s="24"/>
      <c r="AF273" s="23"/>
      <c r="AG273" s="24"/>
      <c r="AH273" s="24"/>
      <c r="AI273" s="24"/>
      <c r="AJ273" s="24"/>
      <c r="AK273" s="24"/>
      <c r="AL273" s="7"/>
      <c r="AM273" s="7"/>
      <c r="AN273" s="7"/>
      <c r="AO273" s="7"/>
      <c r="AP273" s="7"/>
      <c r="AQ273" s="7"/>
      <c r="AR273" s="7"/>
      <c r="AS273" s="7"/>
      <c r="AT273" s="7"/>
      <c r="AU273" s="7"/>
    </row>
    <row r="274" spans="1:47" ht="15.75" customHeight="1" x14ac:dyDescent="0.25">
      <c r="A274" s="11"/>
      <c r="B274" s="11"/>
      <c r="C274" s="19"/>
      <c r="D274" s="19"/>
      <c r="E274" s="20"/>
      <c r="F274" s="19"/>
      <c r="G274" s="19"/>
      <c r="H274" s="21"/>
      <c r="I274" s="22"/>
      <c r="J274" s="23"/>
      <c r="K274" s="23"/>
      <c r="L274" s="23"/>
      <c r="M274" s="23"/>
      <c r="N274" s="23"/>
      <c r="O274" s="23"/>
      <c r="P274" s="23"/>
      <c r="Q274" s="23"/>
      <c r="R274" s="11"/>
      <c r="S274" s="11"/>
      <c r="T274" s="23"/>
      <c r="U274" s="23"/>
      <c r="V274" s="23"/>
      <c r="W274" s="23"/>
      <c r="X274" s="23"/>
      <c r="Y274" s="23"/>
      <c r="Z274" s="23"/>
      <c r="AA274" s="23"/>
      <c r="AB274" s="24"/>
      <c r="AC274" s="24"/>
      <c r="AD274" s="24"/>
      <c r="AE274" s="24"/>
      <c r="AF274" s="23"/>
      <c r="AG274" s="24"/>
      <c r="AH274" s="24"/>
      <c r="AI274" s="24"/>
      <c r="AJ274" s="24"/>
      <c r="AK274" s="24"/>
      <c r="AL274" s="7"/>
      <c r="AM274" s="7"/>
      <c r="AN274" s="7"/>
      <c r="AO274" s="7"/>
      <c r="AP274" s="7"/>
      <c r="AQ274" s="7"/>
      <c r="AR274" s="7"/>
      <c r="AS274" s="7"/>
      <c r="AT274" s="7"/>
      <c r="AU274" s="7"/>
    </row>
    <row r="275" spans="1:47" ht="15.75" customHeight="1" x14ac:dyDescent="0.25">
      <c r="A275" s="11"/>
      <c r="B275" s="11"/>
      <c r="C275" s="19"/>
      <c r="D275" s="19"/>
      <c r="E275" s="20"/>
      <c r="F275" s="19"/>
      <c r="G275" s="19"/>
      <c r="H275" s="21"/>
      <c r="I275" s="22"/>
      <c r="J275" s="23"/>
      <c r="K275" s="23"/>
      <c r="L275" s="23"/>
      <c r="M275" s="23"/>
      <c r="N275" s="23"/>
      <c r="O275" s="23"/>
      <c r="P275" s="23"/>
      <c r="Q275" s="23"/>
      <c r="R275" s="11"/>
      <c r="S275" s="11"/>
      <c r="T275" s="23"/>
      <c r="U275" s="23"/>
      <c r="V275" s="23"/>
      <c r="W275" s="23"/>
      <c r="X275" s="23"/>
      <c r="Y275" s="23"/>
      <c r="Z275" s="23"/>
      <c r="AA275" s="23"/>
      <c r="AB275" s="24"/>
      <c r="AC275" s="24"/>
      <c r="AD275" s="24"/>
      <c r="AE275" s="24"/>
      <c r="AF275" s="23"/>
      <c r="AG275" s="24"/>
      <c r="AH275" s="24"/>
      <c r="AI275" s="24"/>
      <c r="AJ275" s="24"/>
      <c r="AK275" s="24"/>
      <c r="AL275" s="7"/>
      <c r="AM275" s="7"/>
      <c r="AN275" s="7"/>
      <c r="AO275" s="7"/>
      <c r="AP275" s="7"/>
      <c r="AQ275" s="7"/>
      <c r="AR275" s="7"/>
      <c r="AS275" s="7"/>
      <c r="AT275" s="7"/>
      <c r="AU275" s="7"/>
    </row>
    <row r="276" spans="1:47" ht="15.75" customHeight="1" x14ac:dyDescent="0.25">
      <c r="A276" s="11"/>
      <c r="B276" s="11"/>
      <c r="C276" s="19"/>
      <c r="D276" s="19"/>
      <c r="E276" s="20"/>
      <c r="F276" s="19"/>
      <c r="G276" s="19"/>
      <c r="H276" s="21"/>
      <c r="I276" s="22"/>
      <c r="J276" s="23"/>
      <c r="K276" s="23"/>
      <c r="L276" s="23"/>
      <c r="M276" s="23"/>
      <c r="N276" s="23"/>
      <c r="O276" s="23"/>
      <c r="P276" s="23"/>
      <c r="Q276" s="23"/>
      <c r="R276" s="11"/>
      <c r="S276" s="11"/>
      <c r="T276" s="23"/>
      <c r="U276" s="23"/>
      <c r="V276" s="23"/>
      <c r="W276" s="23"/>
      <c r="X276" s="23"/>
      <c r="Y276" s="23"/>
      <c r="Z276" s="23"/>
      <c r="AA276" s="23"/>
      <c r="AB276" s="24"/>
      <c r="AC276" s="24"/>
      <c r="AD276" s="24"/>
      <c r="AE276" s="24"/>
      <c r="AF276" s="23"/>
      <c r="AG276" s="24"/>
      <c r="AH276" s="24"/>
      <c r="AI276" s="24"/>
      <c r="AJ276" s="24"/>
      <c r="AK276" s="24"/>
      <c r="AL276" s="7"/>
      <c r="AM276" s="7"/>
      <c r="AN276" s="7"/>
      <c r="AO276" s="7"/>
      <c r="AP276" s="7"/>
      <c r="AQ276" s="7"/>
      <c r="AR276" s="7"/>
      <c r="AS276" s="7"/>
      <c r="AT276" s="7"/>
      <c r="AU276" s="7"/>
    </row>
    <row r="277" spans="1:47" ht="15.75" customHeight="1" x14ac:dyDescent="0.25">
      <c r="A277" s="11"/>
      <c r="B277" s="11"/>
      <c r="C277" s="19"/>
      <c r="D277" s="19"/>
      <c r="E277" s="20"/>
      <c r="F277" s="19"/>
      <c r="G277" s="19"/>
      <c r="H277" s="21"/>
      <c r="I277" s="22"/>
      <c r="J277" s="23"/>
      <c r="K277" s="23"/>
      <c r="L277" s="23"/>
      <c r="M277" s="23"/>
      <c r="N277" s="23"/>
      <c r="O277" s="23"/>
      <c r="P277" s="23"/>
      <c r="Q277" s="23"/>
      <c r="R277" s="11"/>
      <c r="S277" s="11"/>
      <c r="T277" s="23"/>
      <c r="U277" s="23"/>
      <c r="V277" s="23"/>
      <c r="W277" s="23"/>
      <c r="X277" s="23"/>
      <c r="Y277" s="23"/>
      <c r="Z277" s="23"/>
      <c r="AA277" s="23"/>
      <c r="AB277" s="24"/>
      <c r="AC277" s="24"/>
      <c r="AD277" s="24"/>
      <c r="AE277" s="24"/>
      <c r="AF277" s="23"/>
      <c r="AG277" s="24"/>
      <c r="AH277" s="24"/>
      <c r="AI277" s="24"/>
      <c r="AJ277" s="24"/>
      <c r="AK277" s="24"/>
      <c r="AL277" s="7"/>
      <c r="AM277" s="7"/>
      <c r="AN277" s="7"/>
      <c r="AO277" s="7"/>
      <c r="AP277" s="7"/>
      <c r="AQ277" s="7"/>
      <c r="AR277" s="7"/>
      <c r="AS277" s="7"/>
      <c r="AT277" s="7"/>
      <c r="AU277" s="7"/>
    </row>
    <row r="278" spans="1:47" ht="15.75" customHeight="1" x14ac:dyDescent="0.25">
      <c r="A278" s="11"/>
      <c r="B278" s="11"/>
      <c r="C278" s="19"/>
      <c r="D278" s="19"/>
      <c r="E278" s="20"/>
      <c r="F278" s="19"/>
      <c r="G278" s="19"/>
      <c r="H278" s="21"/>
      <c r="I278" s="22"/>
      <c r="J278" s="23"/>
      <c r="K278" s="23"/>
      <c r="L278" s="23"/>
      <c r="M278" s="23"/>
      <c r="N278" s="23"/>
      <c r="O278" s="23"/>
      <c r="P278" s="23"/>
      <c r="Q278" s="23"/>
      <c r="R278" s="11"/>
      <c r="S278" s="11"/>
      <c r="T278" s="23"/>
      <c r="U278" s="23"/>
      <c r="V278" s="23"/>
      <c r="W278" s="23"/>
      <c r="X278" s="23"/>
      <c r="Y278" s="23"/>
      <c r="Z278" s="23"/>
      <c r="AA278" s="23"/>
      <c r="AB278" s="24"/>
      <c r="AC278" s="24"/>
      <c r="AD278" s="24"/>
      <c r="AE278" s="24"/>
      <c r="AF278" s="23"/>
      <c r="AG278" s="24"/>
      <c r="AH278" s="24"/>
      <c r="AI278" s="24"/>
      <c r="AJ278" s="24"/>
      <c r="AK278" s="24"/>
      <c r="AL278" s="7"/>
      <c r="AM278" s="7"/>
      <c r="AN278" s="7"/>
      <c r="AO278" s="7"/>
      <c r="AP278" s="7"/>
      <c r="AQ278" s="7"/>
      <c r="AR278" s="7"/>
      <c r="AS278" s="7"/>
      <c r="AT278" s="7"/>
      <c r="AU278" s="7"/>
    </row>
    <row r="279" spans="1:47" ht="15.75" customHeight="1" x14ac:dyDescent="0.25">
      <c r="A279" s="11"/>
      <c r="B279" s="11"/>
      <c r="C279" s="19"/>
      <c r="D279" s="19"/>
      <c r="E279" s="20"/>
      <c r="F279" s="19"/>
      <c r="G279" s="19"/>
      <c r="H279" s="21"/>
      <c r="I279" s="22"/>
      <c r="J279" s="23"/>
      <c r="K279" s="23"/>
      <c r="L279" s="23"/>
      <c r="M279" s="23"/>
      <c r="N279" s="23"/>
      <c r="O279" s="23"/>
      <c r="P279" s="23"/>
      <c r="Q279" s="23"/>
      <c r="R279" s="11"/>
      <c r="S279" s="11"/>
      <c r="T279" s="23"/>
      <c r="U279" s="23"/>
      <c r="V279" s="23"/>
      <c r="W279" s="23"/>
      <c r="X279" s="23"/>
      <c r="Y279" s="23"/>
      <c r="Z279" s="23"/>
      <c r="AA279" s="23"/>
      <c r="AB279" s="24"/>
      <c r="AC279" s="24"/>
      <c r="AD279" s="24"/>
      <c r="AE279" s="24"/>
      <c r="AF279" s="23"/>
      <c r="AG279" s="24"/>
      <c r="AH279" s="24"/>
      <c r="AI279" s="24"/>
      <c r="AJ279" s="24"/>
      <c r="AK279" s="24"/>
      <c r="AL279" s="7"/>
      <c r="AM279" s="7"/>
      <c r="AN279" s="7"/>
      <c r="AO279" s="7"/>
      <c r="AP279" s="7"/>
      <c r="AQ279" s="7"/>
      <c r="AR279" s="7"/>
      <c r="AS279" s="7"/>
      <c r="AT279" s="7"/>
      <c r="AU279" s="7"/>
    </row>
    <row r="280" spans="1:47" ht="15.75" customHeight="1" x14ac:dyDescent="0.25">
      <c r="A280" s="11"/>
      <c r="B280" s="11"/>
      <c r="C280" s="19"/>
      <c r="D280" s="19"/>
      <c r="E280" s="20"/>
      <c r="F280" s="19"/>
      <c r="G280" s="19"/>
      <c r="H280" s="21"/>
      <c r="I280" s="22"/>
      <c r="J280" s="23"/>
      <c r="K280" s="23"/>
      <c r="L280" s="23"/>
      <c r="M280" s="23"/>
      <c r="N280" s="23"/>
      <c r="O280" s="23"/>
      <c r="P280" s="23"/>
      <c r="Q280" s="23"/>
      <c r="R280" s="11"/>
      <c r="S280" s="11"/>
      <c r="T280" s="23"/>
      <c r="U280" s="23"/>
      <c r="V280" s="23"/>
      <c r="W280" s="23"/>
      <c r="X280" s="23"/>
      <c r="Y280" s="23"/>
      <c r="Z280" s="23"/>
      <c r="AA280" s="23"/>
      <c r="AB280" s="24"/>
      <c r="AC280" s="24"/>
      <c r="AD280" s="24"/>
      <c r="AE280" s="24"/>
      <c r="AF280" s="23"/>
      <c r="AG280" s="24"/>
      <c r="AH280" s="24"/>
      <c r="AI280" s="24"/>
      <c r="AJ280" s="24"/>
      <c r="AK280" s="24"/>
      <c r="AL280" s="7"/>
      <c r="AM280" s="7"/>
      <c r="AN280" s="7"/>
      <c r="AO280" s="7"/>
      <c r="AP280" s="7"/>
      <c r="AQ280" s="7"/>
      <c r="AR280" s="7"/>
      <c r="AS280" s="7"/>
      <c r="AT280" s="7"/>
      <c r="AU280" s="7"/>
    </row>
    <row r="281" spans="1:47" ht="15.75" customHeight="1" x14ac:dyDescent="0.25">
      <c r="A281" s="11"/>
      <c r="B281" s="11"/>
      <c r="C281" s="19"/>
      <c r="D281" s="19"/>
      <c r="E281" s="20"/>
      <c r="F281" s="19"/>
      <c r="G281" s="19"/>
      <c r="H281" s="21"/>
      <c r="I281" s="22"/>
      <c r="J281" s="23"/>
      <c r="K281" s="23"/>
      <c r="L281" s="23"/>
      <c r="M281" s="23"/>
      <c r="N281" s="23"/>
      <c r="O281" s="23"/>
      <c r="P281" s="23"/>
      <c r="Q281" s="23"/>
      <c r="R281" s="11"/>
      <c r="S281" s="11"/>
      <c r="T281" s="23"/>
      <c r="U281" s="23"/>
      <c r="V281" s="23"/>
      <c r="W281" s="23"/>
      <c r="X281" s="23"/>
      <c r="Y281" s="23"/>
      <c r="Z281" s="23"/>
      <c r="AA281" s="23"/>
      <c r="AB281" s="24"/>
      <c r="AC281" s="24"/>
      <c r="AD281" s="24"/>
      <c r="AE281" s="24"/>
      <c r="AF281" s="23"/>
      <c r="AG281" s="24"/>
      <c r="AH281" s="24"/>
      <c r="AI281" s="24"/>
      <c r="AJ281" s="24"/>
      <c r="AK281" s="24"/>
      <c r="AL281" s="7"/>
      <c r="AM281" s="7"/>
      <c r="AN281" s="7"/>
      <c r="AO281" s="7"/>
      <c r="AP281" s="7"/>
      <c r="AQ281" s="7"/>
      <c r="AR281" s="7"/>
      <c r="AS281" s="7"/>
      <c r="AT281" s="7"/>
      <c r="AU281" s="7"/>
    </row>
    <row r="282" spans="1:47" ht="15.75" customHeight="1" x14ac:dyDescent="0.25">
      <c r="A282" s="11"/>
      <c r="B282" s="11"/>
      <c r="C282" s="19"/>
      <c r="D282" s="19"/>
      <c r="E282" s="20"/>
      <c r="F282" s="19"/>
      <c r="G282" s="19"/>
      <c r="H282" s="21"/>
      <c r="I282" s="22"/>
      <c r="J282" s="23"/>
      <c r="K282" s="23"/>
      <c r="L282" s="23"/>
      <c r="M282" s="23"/>
      <c r="N282" s="23"/>
      <c r="O282" s="23"/>
      <c r="P282" s="23"/>
      <c r="Q282" s="23"/>
      <c r="R282" s="11"/>
      <c r="S282" s="11"/>
      <c r="T282" s="23"/>
      <c r="U282" s="23"/>
      <c r="V282" s="23"/>
      <c r="W282" s="23"/>
      <c r="X282" s="23"/>
      <c r="Y282" s="23"/>
      <c r="Z282" s="23"/>
      <c r="AA282" s="23"/>
      <c r="AB282" s="24"/>
      <c r="AC282" s="24"/>
      <c r="AD282" s="24"/>
      <c r="AE282" s="24"/>
      <c r="AF282" s="23"/>
      <c r="AG282" s="24"/>
      <c r="AH282" s="24"/>
      <c r="AI282" s="24"/>
      <c r="AJ282" s="24"/>
      <c r="AK282" s="24"/>
      <c r="AL282" s="7"/>
      <c r="AM282" s="7"/>
      <c r="AN282" s="7"/>
      <c r="AO282" s="7"/>
      <c r="AP282" s="7"/>
      <c r="AQ282" s="7"/>
      <c r="AR282" s="7"/>
      <c r="AS282" s="7"/>
      <c r="AT282" s="7"/>
      <c r="AU282" s="7"/>
    </row>
    <row r="283" spans="1:47" ht="15.75" customHeight="1" x14ac:dyDescent="0.25">
      <c r="A283" s="11"/>
      <c r="B283" s="11"/>
      <c r="C283" s="19"/>
      <c r="D283" s="19"/>
      <c r="E283" s="20"/>
      <c r="F283" s="19"/>
      <c r="G283" s="19"/>
      <c r="H283" s="21"/>
      <c r="I283" s="22"/>
      <c r="J283" s="23"/>
      <c r="K283" s="23"/>
      <c r="L283" s="23"/>
      <c r="M283" s="23"/>
      <c r="N283" s="23"/>
      <c r="O283" s="23"/>
      <c r="P283" s="23"/>
      <c r="Q283" s="23"/>
      <c r="R283" s="11"/>
      <c r="S283" s="11"/>
      <c r="T283" s="23"/>
      <c r="U283" s="23"/>
      <c r="V283" s="23"/>
      <c r="W283" s="23"/>
      <c r="X283" s="23"/>
      <c r="Y283" s="23"/>
      <c r="Z283" s="23"/>
      <c r="AA283" s="23"/>
      <c r="AB283" s="24"/>
      <c r="AC283" s="24"/>
      <c r="AD283" s="24"/>
      <c r="AE283" s="24"/>
      <c r="AF283" s="23"/>
      <c r="AG283" s="24"/>
      <c r="AH283" s="24"/>
      <c r="AI283" s="24"/>
      <c r="AJ283" s="24"/>
      <c r="AK283" s="24"/>
      <c r="AL283" s="7"/>
      <c r="AM283" s="7"/>
      <c r="AN283" s="7"/>
      <c r="AO283" s="7"/>
      <c r="AP283" s="7"/>
      <c r="AQ283" s="7"/>
      <c r="AR283" s="7"/>
      <c r="AS283" s="7"/>
      <c r="AT283" s="7"/>
      <c r="AU283" s="7"/>
    </row>
    <row r="284" spans="1:47" ht="15.75" customHeight="1" x14ac:dyDescent="0.25">
      <c r="A284" s="11"/>
      <c r="B284" s="11"/>
      <c r="C284" s="19"/>
      <c r="D284" s="19"/>
      <c r="E284" s="20"/>
      <c r="F284" s="19"/>
      <c r="G284" s="19"/>
      <c r="H284" s="21"/>
      <c r="I284" s="22"/>
      <c r="J284" s="23"/>
      <c r="K284" s="23"/>
      <c r="L284" s="23"/>
      <c r="M284" s="23"/>
      <c r="N284" s="23"/>
      <c r="O284" s="23"/>
      <c r="P284" s="23"/>
      <c r="Q284" s="23"/>
      <c r="R284" s="11"/>
      <c r="S284" s="11"/>
      <c r="T284" s="23"/>
      <c r="U284" s="23"/>
      <c r="V284" s="23"/>
      <c r="W284" s="23"/>
      <c r="X284" s="23"/>
      <c r="Y284" s="23"/>
      <c r="Z284" s="23"/>
      <c r="AA284" s="23"/>
      <c r="AB284" s="24"/>
      <c r="AC284" s="24"/>
      <c r="AD284" s="24"/>
      <c r="AE284" s="24"/>
      <c r="AF284" s="23"/>
      <c r="AG284" s="24"/>
      <c r="AH284" s="24"/>
      <c r="AI284" s="24"/>
      <c r="AJ284" s="24"/>
      <c r="AK284" s="24"/>
      <c r="AL284" s="7"/>
      <c r="AM284" s="7"/>
      <c r="AN284" s="7"/>
      <c r="AO284" s="7"/>
      <c r="AP284" s="7"/>
      <c r="AQ284" s="7"/>
      <c r="AR284" s="7"/>
      <c r="AS284" s="7"/>
      <c r="AT284" s="7"/>
      <c r="AU284" s="7"/>
    </row>
    <row r="285" spans="1:47" ht="15.75" customHeight="1" x14ac:dyDescent="0.25">
      <c r="A285" s="11"/>
      <c r="B285" s="11"/>
      <c r="C285" s="19"/>
      <c r="D285" s="19"/>
      <c r="E285" s="20"/>
      <c r="F285" s="19"/>
      <c r="G285" s="19"/>
      <c r="H285" s="21"/>
      <c r="I285" s="22"/>
      <c r="J285" s="23"/>
      <c r="K285" s="23"/>
      <c r="L285" s="23"/>
      <c r="M285" s="23"/>
      <c r="N285" s="23"/>
      <c r="O285" s="23"/>
      <c r="P285" s="23"/>
      <c r="Q285" s="23"/>
      <c r="R285" s="11"/>
      <c r="S285" s="11"/>
      <c r="T285" s="23"/>
      <c r="U285" s="23"/>
      <c r="V285" s="23"/>
      <c r="W285" s="23"/>
      <c r="X285" s="23"/>
      <c r="Y285" s="23"/>
      <c r="Z285" s="23"/>
      <c r="AA285" s="23"/>
      <c r="AB285" s="24"/>
      <c r="AC285" s="24"/>
      <c r="AD285" s="24"/>
      <c r="AE285" s="24"/>
      <c r="AF285" s="23"/>
      <c r="AG285" s="24"/>
      <c r="AH285" s="24"/>
      <c r="AI285" s="24"/>
      <c r="AJ285" s="24"/>
      <c r="AK285" s="24"/>
      <c r="AL285" s="7"/>
      <c r="AM285" s="7"/>
      <c r="AN285" s="7"/>
      <c r="AO285" s="7"/>
      <c r="AP285" s="7"/>
      <c r="AQ285" s="7"/>
      <c r="AR285" s="7"/>
      <c r="AS285" s="7"/>
      <c r="AT285" s="7"/>
      <c r="AU285" s="7"/>
    </row>
    <row r="286" spans="1:47" ht="15.75" customHeight="1" x14ac:dyDescent="0.25">
      <c r="A286" s="11"/>
      <c r="B286" s="11"/>
      <c r="C286" s="19"/>
      <c r="D286" s="19"/>
      <c r="E286" s="20"/>
      <c r="F286" s="19"/>
      <c r="G286" s="19"/>
      <c r="H286" s="21"/>
      <c r="I286" s="22"/>
      <c r="J286" s="23"/>
      <c r="K286" s="23"/>
      <c r="L286" s="23"/>
      <c r="M286" s="23"/>
      <c r="N286" s="23"/>
      <c r="O286" s="23"/>
      <c r="P286" s="23"/>
      <c r="Q286" s="23"/>
      <c r="R286" s="11"/>
      <c r="S286" s="11"/>
      <c r="T286" s="23"/>
      <c r="U286" s="23"/>
      <c r="V286" s="23"/>
      <c r="W286" s="23"/>
      <c r="X286" s="23"/>
      <c r="Y286" s="23"/>
      <c r="Z286" s="23"/>
      <c r="AA286" s="23"/>
      <c r="AB286" s="24"/>
      <c r="AC286" s="24"/>
      <c r="AD286" s="24"/>
      <c r="AE286" s="24"/>
      <c r="AF286" s="23"/>
      <c r="AG286" s="24"/>
      <c r="AH286" s="24"/>
      <c r="AI286" s="24"/>
      <c r="AJ286" s="24"/>
      <c r="AK286" s="24"/>
      <c r="AL286" s="7"/>
      <c r="AM286" s="7"/>
      <c r="AN286" s="7"/>
      <c r="AO286" s="7"/>
      <c r="AP286" s="7"/>
      <c r="AQ286" s="7"/>
      <c r="AR286" s="7"/>
      <c r="AS286" s="7"/>
      <c r="AT286" s="7"/>
      <c r="AU286" s="7"/>
    </row>
    <row r="287" spans="1:47" ht="15.75" customHeight="1" x14ac:dyDescent="0.25">
      <c r="A287" s="11"/>
      <c r="B287" s="11"/>
      <c r="C287" s="19"/>
      <c r="D287" s="19"/>
      <c r="E287" s="20"/>
      <c r="F287" s="19"/>
      <c r="G287" s="19"/>
      <c r="H287" s="21"/>
      <c r="I287" s="22"/>
      <c r="J287" s="23"/>
      <c r="K287" s="23"/>
      <c r="L287" s="23"/>
      <c r="M287" s="23"/>
      <c r="N287" s="23"/>
      <c r="O287" s="23"/>
      <c r="P287" s="23"/>
      <c r="Q287" s="23"/>
      <c r="R287" s="11"/>
      <c r="S287" s="11"/>
      <c r="T287" s="23"/>
      <c r="U287" s="23"/>
      <c r="V287" s="23"/>
      <c r="W287" s="23"/>
      <c r="X287" s="23"/>
      <c r="Y287" s="23"/>
      <c r="Z287" s="23"/>
      <c r="AA287" s="23"/>
      <c r="AB287" s="24"/>
      <c r="AC287" s="24"/>
      <c r="AD287" s="24"/>
      <c r="AE287" s="24"/>
      <c r="AF287" s="23"/>
      <c r="AG287" s="24"/>
      <c r="AH287" s="24"/>
      <c r="AI287" s="24"/>
      <c r="AJ287" s="24"/>
      <c r="AK287" s="24"/>
      <c r="AL287" s="7"/>
      <c r="AM287" s="7"/>
      <c r="AN287" s="7"/>
      <c r="AO287" s="7"/>
      <c r="AP287" s="7"/>
      <c r="AQ287" s="7"/>
      <c r="AR287" s="7"/>
      <c r="AS287" s="7"/>
      <c r="AT287" s="7"/>
      <c r="AU287" s="7"/>
    </row>
    <row r="288" spans="1:47" ht="15.75" customHeight="1" x14ac:dyDescent="0.25">
      <c r="A288" s="11"/>
      <c r="B288" s="11"/>
      <c r="C288" s="19"/>
      <c r="D288" s="19"/>
      <c r="E288" s="20"/>
      <c r="F288" s="19"/>
      <c r="G288" s="19"/>
      <c r="H288" s="21"/>
      <c r="I288" s="22"/>
      <c r="J288" s="23"/>
      <c r="K288" s="23"/>
      <c r="L288" s="23"/>
      <c r="M288" s="23"/>
      <c r="N288" s="23"/>
      <c r="O288" s="23"/>
      <c r="P288" s="23"/>
      <c r="Q288" s="23"/>
      <c r="R288" s="11"/>
      <c r="S288" s="11"/>
      <c r="T288" s="23"/>
      <c r="U288" s="23"/>
      <c r="V288" s="23"/>
      <c r="W288" s="23"/>
      <c r="X288" s="23"/>
      <c r="Y288" s="23"/>
      <c r="Z288" s="23"/>
      <c r="AA288" s="23"/>
      <c r="AB288" s="24"/>
      <c r="AC288" s="24"/>
      <c r="AD288" s="24"/>
      <c r="AE288" s="24"/>
      <c r="AF288" s="23"/>
      <c r="AG288" s="24"/>
      <c r="AH288" s="24"/>
      <c r="AI288" s="24"/>
      <c r="AJ288" s="24"/>
      <c r="AK288" s="24"/>
      <c r="AL288" s="7"/>
      <c r="AM288" s="7"/>
      <c r="AN288" s="7"/>
      <c r="AO288" s="7"/>
      <c r="AP288" s="7"/>
      <c r="AQ288" s="7"/>
      <c r="AR288" s="7"/>
      <c r="AS288" s="7"/>
      <c r="AT288" s="7"/>
      <c r="AU288" s="7"/>
    </row>
    <row r="289" spans="1:47" ht="15.75" customHeight="1" x14ac:dyDescent="0.25">
      <c r="A289" s="11"/>
      <c r="B289" s="11"/>
      <c r="C289" s="19"/>
      <c r="D289" s="19"/>
      <c r="E289" s="20"/>
      <c r="F289" s="19"/>
      <c r="G289" s="19"/>
      <c r="H289" s="21"/>
      <c r="I289" s="22"/>
      <c r="J289" s="23"/>
      <c r="K289" s="23"/>
      <c r="L289" s="23"/>
      <c r="M289" s="23"/>
      <c r="N289" s="23"/>
      <c r="O289" s="23"/>
      <c r="P289" s="23"/>
      <c r="Q289" s="23"/>
      <c r="R289" s="11"/>
      <c r="S289" s="11"/>
      <c r="T289" s="23"/>
      <c r="U289" s="23"/>
      <c r="V289" s="23"/>
      <c r="W289" s="23"/>
      <c r="X289" s="23"/>
      <c r="Y289" s="23"/>
      <c r="Z289" s="23"/>
      <c r="AA289" s="23"/>
      <c r="AB289" s="24"/>
      <c r="AC289" s="24"/>
      <c r="AD289" s="24"/>
      <c r="AE289" s="24"/>
      <c r="AF289" s="23"/>
      <c r="AG289" s="24"/>
      <c r="AH289" s="24"/>
      <c r="AI289" s="24"/>
      <c r="AJ289" s="24"/>
      <c r="AK289" s="24"/>
      <c r="AL289" s="7"/>
      <c r="AM289" s="7"/>
      <c r="AN289" s="7"/>
      <c r="AO289" s="7"/>
      <c r="AP289" s="7"/>
      <c r="AQ289" s="7"/>
      <c r="AR289" s="7"/>
      <c r="AS289" s="7"/>
      <c r="AT289" s="7"/>
      <c r="AU289" s="7"/>
    </row>
    <row r="290" spans="1:47" ht="15.75" customHeight="1" x14ac:dyDescent="0.25">
      <c r="A290" s="11"/>
      <c r="B290" s="11"/>
      <c r="C290" s="19"/>
      <c r="D290" s="19"/>
      <c r="E290" s="20"/>
      <c r="F290" s="19"/>
      <c r="G290" s="19"/>
      <c r="H290" s="21"/>
      <c r="I290" s="22"/>
      <c r="J290" s="23"/>
      <c r="K290" s="23"/>
      <c r="L290" s="23"/>
      <c r="M290" s="23"/>
      <c r="N290" s="23"/>
      <c r="O290" s="23"/>
      <c r="P290" s="23"/>
      <c r="Q290" s="23"/>
      <c r="R290" s="11"/>
      <c r="S290" s="11"/>
      <c r="T290" s="23"/>
      <c r="U290" s="23"/>
      <c r="V290" s="23"/>
      <c r="W290" s="23"/>
      <c r="X290" s="23"/>
      <c r="Y290" s="23"/>
      <c r="Z290" s="23"/>
      <c r="AA290" s="23"/>
      <c r="AB290" s="24"/>
      <c r="AC290" s="24"/>
      <c r="AD290" s="24"/>
      <c r="AE290" s="24"/>
      <c r="AF290" s="23"/>
      <c r="AG290" s="24"/>
      <c r="AH290" s="24"/>
      <c r="AI290" s="24"/>
      <c r="AJ290" s="24"/>
      <c r="AK290" s="24"/>
      <c r="AL290" s="7"/>
      <c r="AM290" s="7"/>
      <c r="AN290" s="7"/>
      <c r="AO290" s="7"/>
      <c r="AP290" s="7"/>
      <c r="AQ290" s="7"/>
      <c r="AR290" s="7"/>
      <c r="AS290" s="7"/>
      <c r="AT290" s="7"/>
      <c r="AU290" s="7"/>
    </row>
    <row r="291" spans="1:47" ht="15.75" customHeight="1" x14ac:dyDescent="0.25">
      <c r="A291" s="11"/>
      <c r="B291" s="11"/>
      <c r="C291" s="19"/>
      <c r="D291" s="19"/>
      <c r="E291" s="20"/>
      <c r="F291" s="19"/>
      <c r="G291" s="19"/>
      <c r="H291" s="21"/>
      <c r="I291" s="22"/>
      <c r="J291" s="23"/>
      <c r="K291" s="23"/>
      <c r="L291" s="23"/>
      <c r="M291" s="23"/>
      <c r="N291" s="23"/>
      <c r="O291" s="23"/>
      <c r="P291" s="23"/>
      <c r="Q291" s="23"/>
      <c r="R291" s="11"/>
      <c r="S291" s="11"/>
      <c r="T291" s="23"/>
      <c r="U291" s="23"/>
      <c r="V291" s="23"/>
      <c r="W291" s="23"/>
      <c r="X291" s="23"/>
      <c r="Y291" s="23"/>
      <c r="Z291" s="23"/>
      <c r="AA291" s="23"/>
      <c r="AB291" s="24"/>
      <c r="AC291" s="24"/>
      <c r="AD291" s="24"/>
      <c r="AE291" s="24"/>
      <c r="AF291" s="23"/>
      <c r="AG291" s="24"/>
      <c r="AH291" s="24"/>
      <c r="AI291" s="24"/>
      <c r="AJ291" s="24"/>
      <c r="AK291" s="24"/>
      <c r="AL291" s="7"/>
      <c r="AM291" s="7"/>
      <c r="AN291" s="7"/>
      <c r="AO291" s="7"/>
      <c r="AP291" s="7"/>
      <c r="AQ291" s="7"/>
      <c r="AR291" s="7"/>
      <c r="AS291" s="7"/>
      <c r="AT291" s="7"/>
      <c r="AU291" s="7"/>
    </row>
    <row r="292" spans="1:47" ht="15.75" customHeight="1" x14ac:dyDescent="0.25">
      <c r="A292" s="11"/>
      <c r="B292" s="11"/>
      <c r="C292" s="19"/>
      <c r="D292" s="19"/>
      <c r="E292" s="20"/>
      <c r="F292" s="19"/>
      <c r="G292" s="19"/>
      <c r="H292" s="21"/>
      <c r="I292" s="22"/>
      <c r="J292" s="23"/>
      <c r="K292" s="23"/>
      <c r="L292" s="23"/>
      <c r="M292" s="23"/>
      <c r="N292" s="23"/>
      <c r="O292" s="23"/>
      <c r="P292" s="23"/>
      <c r="Q292" s="23"/>
      <c r="R292" s="11"/>
      <c r="S292" s="11"/>
      <c r="T292" s="23"/>
      <c r="U292" s="23"/>
      <c r="V292" s="23"/>
      <c r="W292" s="23"/>
      <c r="X292" s="23"/>
      <c r="Y292" s="23"/>
      <c r="Z292" s="23"/>
      <c r="AA292" s="23"/>
      <c r="AB292" s="24"/>
      <c r="AC292" s="24"/>
      <c r="AD292" s="24"/>
      <c r="AE292" s="24"/>
      <c r="AF292" s="23"/>
      <c r="AG292" s="24"/>
      <c r="AH292" s="24"/>
      <c r="AI292" s="24"/>
      <c r="AJ292" s="24"/>
      <c r="AK292" s="24"/>
      <c r="AL292" s="7"/>
      <c r="AM292" s="7"/>
      <c r="AN292" s="7"/>
      <c r="AO292" s="7"/>
      <c r="AP292" s="7"/>
      <c r="AQ292" s="7"/>
      <c r="AR292" s="7"/>
      <c r="AS292" s="7"/>
      <c r="AT292" s="7"/>
      <c r="AU292" s="7"/>
    </row>
    <row r="293" spans="1:47" ht="15.75" customHeight="1" x14ac:dyDescent="0.25">
      <c r="A293" s="11"/>
      <c r="B293" s="11"/>
      <c r="C293" s="19"/>
      <c r="D293" s="19"/>
      <c r="E293" s="20"/>
      <c r="F293" s="19"/>
      <c r="G293" s="19"/>
      <c r="H293" s="21"/>
      <c r="I293" s="22"/>
      <c r="J293" s="23"/>
      <c r="K293" s="23"/>
      <c r="L293" s="23"/>
      <c r="M293" s="23"/>
      <c r="N293" s="23"/>
      <c r="O293" s="23"/>
      <c r="P293" s="23"/>
      <c r="Q293" s="23"/>
      <c r="R293" s="11"/>
      <c r="S293" s="11"/>
      <c r="T293" s="23"/>
      <c r="U293" s="23"/>
      <c r="V293" s="23"/>
      <c r="W293" s="23"/>
      <c r="X293" s="23"/>
      <c r="Y293" s="23"/>
      <c r="Z293" s="23"/>
      <c r="AA293" s="23"/>
      <c r="AB293" s="24"/>
      <c r="AC293" s="24"/>
      <c r="AD293" s="24"/>
      <c r="AE293" s="24"/>
      <c r="AF293" s="23"/>
      <c r="AG293" s="24"/>
      <c r="AH293" s="24"/>
      <c r="AI293" s="24"/>
      <c r="AJ293" s="24"/>
      <c r="AK293" s="24"/>
      <c r="AL293" s="7"/>
      <c r="AM293" s="7"/>
      <c r="AN293" s="7"/>
      <c r="AO293" s="7"/>
      <c r="AP293" s="7"/>
      <c r="AQ293" s="7"/>
      <c r="AR293" s="7"/>
      <c r="AS293" s="7"/>
      <c r="AT293" s="7"/>
      <c r="AU293" s="7"/>
    </row>
    <row r="294" spans="1:47" ht="15.75" customHeight="1" x14ac:dyDescent="0.25">
      <c r="A294" s="11"/>
      <c r="B294" s="11"/>
      <c r="C294" s="19"/>
      <c r="D294" s="19"/>
      <c r="E294" s="20"/>
      <c r="F294" s="19"/>
      <c r="G294" s="19"/>
      <c r="H294" s="21"/>
      <c r="I294" s="22"/>
      <c r="J294" s="23"/>
      <c r="K294" s="23"/>
      <c r="L294" s="23"/>
      <c r="M294" s="23"/>
      <c r="N294" s="23"/>
      <c r="O294" s="23"/>
      <c r="P294" s="23"/>
      <c r="Q294" s="23"/>
      <c r="R294" s="11"/>
      <c r="S294" s="11"/>
      <c r="T294" s="23"/>
      <c r="U294" s="23"/>
      <c r="V294" s="23"/>
      <c r="W294" s="23"/>
      <c r="X294" s="23"/>
      <c r="Y294" s="23"/>
      <c r="Z294" s="23"/>
      <c r="AA294" s="23"/>
      <c r="AB294" s="24"/>
      <c r="AC294" s="24"/>
      <c r="AD294" s="24"/>
      <c r="AE294" s="24"/>
      <c r="AF294" s="23"/>
      <c r="AG294" s="24"/>
      <c r="AH294" s="24"/>
      <c r="AI294" s="24"/>
      <c r="AJ294" s="24"/>
      <c r="AK294" s="24"/>
      <c r="AL294" s="7"/>
      <c r="AM294" s="7"/>
      <c r="AN294" s="7"/>
      <c r="AO294" s="7"/>
      <c r="AP294" s="7"/>
      <c r="AQ294" s="7"/>
      <c r="AR294" s="7"/>
      <c r="AS294" s="7"/>
      <c r="AT294" s="7"/>
      <c r="AU294" s="7"/>
    </row>
    <row r="295" spans="1:47" ht="15.75" customHeight="1" x14ac:dyDescent="0.25">
      <c r="A295" s="11"/>
      <c r="B295" s="11"/>
      <c r="C295" s="19"/>
      <c r="D295" s="19"/>
      <c r="E295" s="20"/>
      <c r="F295" s="19"/>
      <c r="G295" s="19"/>
      <c r="H295" s="21"/>
      <c r="I295" s="22"/>
      <c r="J295" s="23"/>
      <c r="K295" s="23"/>
      <c r="L295" s="23"/>
      <c r="M295" s="23"/>
      <c r="N295" s="23"/>
      <c r="O295" s="23"/>
      <c r="P295" s="23"/>
      <c r="Q295" s="23"/>
      <c r="R295" s="11"/>
      <c r="S295" s="11"/>
      <c r="T295" s="23"/>
      <c r="U295" s="23"/>
      <c r="V295" s="23"/>
      <c r="W295" s="23"/>
      <c r="X295" s="23"/>
      <c r="Y295" s="23"/>
      <c r="Z295" s="23"/>
      <c r="AA295" s="23"/>
      <c r="AB295" s="24"/>
      <c r="AC295" s="24"/>
      <c r="AD295" s="24"/>
      <c r="AE295" s="24"/>
      <c r="AF295" s="23"/>
      <c r="AG295" s="24"/>
      <c r="AH295" s="24"/>
      <c r="AI295" s="24"/>
      <c r="AJ295" s="24"/>
      <c r="AK295" s="24"/>
      <c r="AL295" s="7"/>
      <c r="AM295" s="7"/>
      <c r="AN295" s="7"/>
      <c r="AO295" s="7"/>
      <c r="AP295" s="7"/>
      <c r="AQ295" s="7"/>
      <c r="AR295" s="7"/>
      <c r="AS295" s="7"/>
      <c r="AT295" s="7"/>
      <c r="AU295" s="7"/>
    </row>
    <row r="296" spans="1:47" ht="15.75" customHeight="1" x14ac:dyDescent="0.25">
      <c r="A296" s="11"/>
      <c r="B296" s="11"/>
      <c r="C296" s="19"/>
      <c r="D296" s="19"/>
      <c r="E296" s="20"/>
      <c r="F296" s="19"/>
      <c r="G296" s="19"/>
      <c r="H296" s="21"/>
      <c r="I296" s="22"/>
      <c r="J296" s="23"/>
      <c r="K296" s="23"/>
      <c r="L296" s="23"/>
      <c r="M296" s="23"/>
      <c r="N296" s="23"/>
      <c r="O296" s="23"/>
      <c r="P296" s="23"/>
      <c r="Q296" s="23"/>
      <c r="R296" s="11"/>
      <c r="S296" s="11"/>
      <c r="T296" s="23"/>
      <c r="U296" s="23"/>
      <c r="V296" s="23"/>
      <c r="W296" s="23"/>
      <c r="X296" s="23"/>
      <c r="Y296" s="23"/>
      <c r="Z296" s="23"/>
      <c r="AA296" s="23"/>
      <c r="AB296" s="24"/>
      <c r="AC296" s="24"/>
      <c r="AD296" s="24"/>
      <c r="AE296" s="24"/>
      <c r="AF296" s="23"/>
      <c r="AG296" s="24"/>
      <c r="AH296" s="24"/>
      <c r="AI296" s="24"/>
      <c r="AJ296" s="24"/>
      <c r="AK296" s="24"/>
      <c r="AL296" s="7"/>
      <c r="AM296" s="7"/>
      <c r="AN296" s="7"/>
      <c r="AO296" s="7"/>
      <c r="AP296" s="7"/>
      <c r="AQ296" s="7"/>
      <c r="AR296" s="7"/>
      <c r="AS296" s="7"/>
      <c r="AT296" s="7"/>
      <c r="AU296" s="7"/>
    </row>
    <row r="297" spans="1:47" ht="15.75" customHeight="1" x14ac:dyDescent="0.25">
      <c r="A297" s="11"/>
      <c r="B297" s="11"/>
      <c r="C297" s="19"/>
      <c r="D297" s="19"/>
      <c r="E297" s="20"/>
      <c r="F297" s="19"/>
      <c r="G297" s="19"/>
      <c r="H297" s="21"/>
      <c r="I297" s="22"/>
      <c r="J297" s="23"/>
      <c r="K297" s="23"/>
      <c r="L297" s="23"/>
      <c r="M297" s="23"/>
      <c r="N297" s="23"/>
      <c r="O297" s="23"/>
      <c r="P297" s="23"/>
      <c r="Q297" s="23"/>
      <c r="R297" s="11"/>
      <c r="S297" s="11"/>
      <c r="T297" s="23"/>
      <c r="U297" s="23"/>
      <c r="V297" s="23"/>
      <c r="W297" s="23"/>
      <c r="X297" s="23"/>
      <c r="Y297" s="23"/>
      <c r="Z297" s="23"/>
      <c r="AA297" s="23"/>
      <c r="AB297" s="24"/>
      <c r="AC297" s="24"/>
      <c r="AD297" s="24"/>
      <c r="AE297" s="24"/>
      <c r="AF297" s="23"/>
      <c r="AG297" s="24"/>
      <c r="AH297" s="24"/>
      <c r="AI297" s="24"/>
      <c r="AJ297" s="24"/>
      <c r="AK297" s="24"/>
      <c r="AL297" s="7"/>
      <c r="AM297" s="7"/>
      <c r="AN297" s="7"/>
      <c r="AO297" s="7"/>
      <c r="AP297" s="7"/>
      <c r="AQ297" s="7"/>
      <c r="AR297" s="7"/>
      <c r="AS297" s="7"/>
      <c r="AT297" s="7"/>
      <c r="AU297" s="7"/>
    </row>
    <row r="298" spans="1:47" ht="15.75" customHeight="1" x14ac:dyDescent="0.25">
      <c r="A298" s="11"/>
      <c r="B298" s="11"/>
      <c r="C298" s="19"/>
      <c r="D298" s="19"/>
      <c r="E298" s="20"/>
      <c r="F298" s="19"/>
      <c r="G298" s="19"/>
      <c r="H298" s="21"/>
      <c r="I298" s="22"/>
      <c r="J298" s="23"/>
      <c r="K298" s="23"/>
      <c r="L298" s="23"/>
      <c r="M298" s="23"/>
      <c r="N298" s="23"/>
      <c r="O298" s="23"/>
      <c r="P298" s="23"/>
      <c r="Q298" s="23"/>
      <c r="R298" s="11"/>
      <c r="S298" s="11"/>
      <c r="T298" s="23"/>
      <c r="U298" s="23"/>
      <c r="V298" s="23"/>
      <c r="W298" s="23"/>
      <c r="X298" s="23"/>
      <c r="Y298" s="23"/>
      <c r="Z298" s="23"/>
      <c r="AA298" s="23"/>
      <c r="AB298" s="24"/>
      <c r="AC298" s="24"/>
      <c r="AD298" s="24"/>
      <c r="AE298" s="24"/>
      <c r="AF298" s="23"/>
      <c r="AG298" s="24"/>
      <c r="AH298" s="24"/>
      <c r="AI298" s="24"/>
      <c r="AJ298" s="24"/>
      <c r="AK298" s="24"/>
      <c r="AL298" s="7"/>
      <c r="AM298" s="7"/>
      <c r="AN298" s="7"/>
      <c r="AO298" s="7"/>
      <c r="AP298" s="7"/>
      <c r="AQ298" s="7"/>
      <c r="AR298" s="7"/>
      <c r="AS298" s="7"/>
      <c r="AT298" s="7"/>
      <c r="AU298" s="7"/>
    </row>
    <row r="299" spans="1:47" ht="15.75" customHeight="1" x14ac:dyDescent="0.25">
      <c r="A299" s="11"/>
      <c r="B299" s="11"/>
      <c r="C299" s="19"/>
      <c r="D299" s="19"/>
      <c r="E299" s="20"/>
      <c r="F299" s="19"/>
      <c r="G299" s="19"/>
      <c r="H299" s="21"/>
      <c r="I299" s="22"/>
      <c r="J299" s="23"/>
      <c r="K299" s="23"/>
      <c r="L299" s="23"/>
      <c r="M299" s="23"/>
      <c r="N299" s="23"/>
      <c r="O299" s="23"/>
      <c r="P299" s="23"/>
      <c r="Q299" s="23"/>
      <c r="R299" s="11"/>
      <c r="S299" s="11"/>
      <c r="T299" s="23"/>
      <c r="U299" s="23"/>
      <c r="V299" s="23"/>
      <c r="W299" s="23"/>
      <c r="X299" s="23"/>
      <c r="Y299" s="23"/>
      <c r="Z299" s="23"/>
      <c r="AA299" s="23"/>
      <c r="AB299" s="24"/>
      <c r="AC299" s="24"/>
      <c r="AD299" s="24"/>
      <c r="AE299" s="24"/>
      <c r="AF299" s="23"/>
      <c r="AG299" s="24"/>
      <c r="AH299" s="24"/>
      <c r="AI299" s="24"/>
      <c r="AJ299" s="24"/>
      <c r="AK299" s="24"/>
      <c r="AL299" s="7"/>
      <c r="AM299" s="7"/>
      <c r="AN299" s="7"/>
      <c r="AO299" s="7"/>
      <c r="AP299" s="7"/>
      <c r="AQ299" s="7"/>
      <c r="AR299" s="7"/>
      <c r="AS299" s="7"/>
      <c r="AT299" s="7"/>
      <c r="AU299" s="7"/>
    </row>
    <row r="300" spans="1:47" ht="15.75" customHeight="1" x14ac:dyDescent="0.25">
      <c r="A300" s="11"/>
      <c r="B300" s="11"/>
      <c r="C300" s="19"/>
      <c r="D300" s="19"/>
      <c r="E300" s="20"/>
      <c r="F300" s="19"/>
      <c r="G300" s="19"/>
      <c r="H300" s="21"/>
      <c r="I300" s="22"/>
      <c r="J300" s="23"/>
      <c r="K300" s="23"/>
      <c r="L300" s="23"/>
      <c r="M300" s="23"/>
      <c r="N300" s="23"/>
      <c r="O300" s="23"/>
      <c r="P300" s="23"/>
      <c r="Q300" s="23"/>
      <c r="R300" s="11"/>
      <c r="S300" s="11"/>
      <c r="T300" s="23"/>
      <c r="U300" s="23"/>
      <c r="V300" s="23"/>
      <c r="W300" s="23"/>
      <c r="X300" s="23"/>
      <c r="Y300" s="23"/>
      <c r="Z300" s="23"/>
      <c r="AA300" s="23"/>
      <c r="AB300" s="24"/>
      <c r="AC300" s="24"/>
      <c r="AD300" s="24"/>
      <c r="AE300" s="24"/>
      <c r="AF300" s="23"/>
      <c r="AG300" s="24"/>
      <c r="AH300" s="24"/>
      <c r="AI300" s="24"/>
      <c r="AJ300" s="24"/>
      <c r="AK300" s="24"/>
      <c r="AL300" s="7"/>
      <c r="AM300" s="7"/>
      <c r="AN300" s="7"/>
      <c r="AO300" s="7"/>
      <c r="AP300" s="7"/>
      <c r="AQ300" s="7"/>
      <c r="AR300" s="7"/>
      <c r="AS300" s="7"/>
      <c r="AT300" s="7"/>
      <c r="AU300" s="7"/>
    </row>
    <row r="301" spans="1:47" ht="15.75" customHeight="1" x14ac:dyDescent="0.25">
      <c r="A301" s="11"/>
      <c r="B301" s="11"/>
      <c r="C301" s="19"/>
      <c r="D301" s="19"/>
      <c r="E301" s="20"/>
      <c r="F301" s="19"/>
      <c r="G301" s="19"/>
      <c r="H301" s="21"/>
      <c r="I301" s="22"/>
      <c r="J301" s="23"/>
      <c r="K301" s="23"/>
      <c r="L301" s="23"/>
      <c r="M301" s="23"/>
      <c r="N301" s="23"/>
      <c r="O301" s="23"/>
      <c r="P301" s="23"/>
      <c r="Q301" s="23"/>
      <c r="R301" s="11"/>
      <c r="S301" s="11"/>
      <c r="T301" s="23"/>
      <c r="U301" s="23"/>
      <c r="V301" s="23"/>
      <c r="W301" s="23"/>
      <c r="X301" s="23"/>
      <c r="Y301" s="23"/>
      <c r="Z301" s="23"/>
      <c r="AA301" s="23"/>
      <c r="AB301" s="24"/>
      <c r="AC301" s="24"/>
      <c r="AD301" s="24"/>
      <c r="AE301" s="24"/>
      <c r="AF301" s="23"/>
      <c r="AG301" s="24"/>
      <c r="AH301" s="24"/>
      <c r="AI301" s="24"/>
      <c r="AJ301" s="24"/>
      <c r="AK301" s="24"/>
      <c r="AL301" s="7"/>
      <c r="AM301" s="7"/>
      <c r="AN301" s="7"/>
      <c r="AO301" s="7"/>
      <c r="AP301" s="7"/>
      <c r="AQ301" s="7"/>
      <c r="AR301" s="7"/>
      <c r="AS301" s="7"/>
      <c r="AT301" s="7"/>
      <c r="AU301" s="7"/>
    </row>
    <row r="302" spans="1:47" ht="15.75" customHeight="1" x14ac:dyDescent="0.25">
      <c r="A302" s="11"/>
      <c r="B302" s="11"/>
      <c r="C302" s="19"/>
      <c r="D302" s="19"/>
      <c r="E302" s="20"/>
      <c r="F302" s="19"/>
      <c r="G302" s="19"/>
      <c r="H302" s="21"/>
      <c r="I302" s="22"/>
      <c r="J302" s="23"/>
      <c r="K302" s="23"/>
      <c r="L302" s="23"/>
      <c r="M302" s="23"/>
      <c r="N302" s="23"/>
      <c r="O302" s="23"/>
      <c r="P302" s="23"/>
      <c r="Q302" s="23"/>
      <c r="R302" s="11"/>
      <c r="S302" s="11"/>
      <c r="T302" s="23"/>
      <c r="U302" s="23"/>
      <c r="V302" s="23"/>
      <c r="W302" s="23"/>
      <c r="X302" s="23"/>
      <c r="Y302" s="23"/>
      <c r="Z302" s="23"/>
      <c r="AA302" s="23"/>
      <c r="AB302" s="24"/>
      <c r="AC302" s="24"/>
      <c r="AD302" s="24"/>
      <c r="AE302" s="24"/>
      <c r="AF302" s="23"/>
      <c r="AG302" s="24"/>
      <c r="AH302" s="24"/>
      <c r="AI302" s="24"/>
      <c r="AJ302" s="24"/>
      <c r="AK302" s="24"/>
      <c r="AL302" s="7"/>
      <c r="AM302" s="7"/>
      <c r="AN302" s="7"/>
      <c r="AO302" s="7"/>
      <c r="AP302" s="7"/>
      <c r="AQ302" s="7"/>
      <c r="AR302" s="7"/>
      <c r="AS302" s="7"/>
      <c r="AT302" s="7"/>
      <c r="AU302" s="7"/>
    </row>
    <row r="303" spans="1:47" ht="15.75" customHeight="1" x14ac:dyDescent="0.25">
      <c r="A303" s="11"/>
      <c r="B303" s="11"/>
      <c r="C303" s="19"/>
      <c r="D303" s="19"/>
      <c r="E303" s="20"/>
      <c r="F303" s="19"/>
      <c r="G303" s="19"/>
      <c r="H303" s="21"/>
      <c r="I303" s="22"/>
      <c r="J303" s="23"/>
      <c r="K303" s="23"/>
      <c r="L303" s="23"/>
      <c r="M303" s="23"/>
      <c r="N303" s="23"/>
      <c r="O303" s="23"/>
      <c r="P303" s="23"/>
      <c r="Q303" s="23"/>
      <c r="R303" s="11"/>
      <c r="S303" s="11"/>
      <c r="T303" s="23"/>
      <c r="U303" s="23"/>
      <c r="V303" s="23"/>
      <c r="W303" s="23"/>
      <c r="X303" s="23"/>
      <c r="Y303" s="23"/>
      <c r="Z303" s="23"/>
      <c r="AA303" s="23"/>
      <c r="AB303" s="24"/>
      <c r="AC303" s="24"/>
      <c r="AD303" s="24"/>
      <c r="AE303" s="24"/>
      <c r="AF303" s="23"/>
      <c r="AG303" s="24"/>
      <c r="AH303" s="24"/>
      <c r="AI303" s="24"/>
      <c r="AJ303" s="24"/>
      <c r="AK303" s="24"/>
      <c r="AL303" s="7"/>
      <c r="AM303" s="7"/>
      <c r="AN303" s="7"/>
      <c r="AO303" s="7"/>
      <c r="AP303" s="7"/>
      <c r="AQ303" s="7"/>
      <c r="AR303" s="7"/>
      <c r="AS303" s="7"/>
      <c r="AT303" s="7"/>
      <c r="AU303" s="7"/>
    </row>
    <row r="304" spans="1:47" ht="15.75" customHeight="1" x14ac:dyDescent="0.25">
      <c r="A304" s="11"/>
      <c r="B304" s="11"/>
      <c r="C304" s="19"/>
      <c r="D304" s="19"/>
      <c r="E304" s="20"/>
      <c r="F304" s="19"/>
      <c r="G304" s="19"/>
      <c r="H304" s="21"/>
      <c r="I304" s="22"/>
      <c r="J304" s="23"/>
      <c r="K304" s="23"/>
      <c r="L304" s="23"/>
      <c r="M304" s="23"/>
      <c r="N304" s="23"/>
      <c r="O304" s="23"/>
      <c r="P304" s="23"/>
      <c r="Q304" s="23"/>
      <c r="R304" s="11"/>
      <c r="S304" s="11"/>
      <c r="T304" s="23"/>
      <c r="U304" s="23"/>
      <c r="V304" s="23"/>
      <c r="W304" s="23"/>
      <c r="X304" s="23"/>
      <c r="Y304" s="23"/>
      <c r="Z304" s="23"/>
      <c r="AA304" s="23"/>
      <c r="AB304" s="24"/>
      <c r="AC304" s="24"/>
      <c r="AD304" s="24"/>
      <c r="AE304" s="24"/>
      <c r="AF304" s="23"/>
      <c r="AG304" s="24"/>
      <c r="AH304" s="24"/>
      <c r="AI304" s="24"/>
      <c r="AJ304" s="24"/>
      <c r="AK304" s="24"/>
      <c r="AL304" s="7"/>
      <c r="AM304" s="7"/>
      <c r="AN304" s="7"/>
      <c r="AO304" s="7"/>
      <c r="AP304" s="7"/>
      <c r="AQ304" s="7"/>
      <c r="AR304" s="7"/>
      <c r="AS304" s="7"/>
      <c r="AT304" s="7"/>
      <c r="AU304" s="7"/>
    </row>
    <row r="305" spans="1:47" ht="15.75" customHeight="1" x14ac:dyDescent="0.25">
      <c r="A305" s="11"/>
      <c r="B305" s="11"/>
      <c r="C305" s="19"/>
      <c r="D305" s="19"/>
      <c r="E305" s="20"/>
      <c r="F305" s="19"/>
      <c r="G305" s="19"/>
      <c r="H305" s="21"/>
      <c r="I305" s="22"/>
      <c r="J305" s="23"/>
      <c r="K305" s="23"/>
      <c r="L305" s="23"/>
      <c r="M305" s="23"/>
      <c r="N305" s="23"/>
      <c r="O305" s="23"/>
      <c r="P305" s="23"/>
      <c r="Q305" s="23"/>
      <c r="R305" s="11"/>
      <c r="S305" s="11"/>
      <c r="T305" s="23"/>
      <c r="U305" s="23"/>
      <c r="V305" s="23"/>
      <c r="W305" s="23"/>
      <c r="X305" s="23"/>
      <c r="Y305" s="23"/>
      <c r="Z305" s="23"/>
      <c r="AA305" s="23"/>
      <c r="AB305" s="24"/>
      <c r="AC305" s="24"/>
      <c r="AD305" s="24"/>
      <c r="AE305" s="24"/>
      <c r="AF305" s="23"/>
      <c r="AG305" s="24"/>
      <c r="AH305" s="24"/>
      <c r="AI305" s="24"/>
      <c r="AJ305" s="24"/>
      <c r="AK305" s="24"/>
      <c r="AL305" s="7"/>
      <c r="AM305" s="7"/>
      <c r="AN305" s="7"/>
      <c r="AO305" s="7"/>
      <c r="AP305" s="7"/>
      <c r="AQ305" s="7"/>
      <c r="AR305" s="7"/>
      <c r="AS305" s="7"/>
      <c r="AT305" s="7"/>
      <c r="AU305" s="7"/>
    </row>
    <row r="306" spans="1:47" ht="15.75" customHeight="1" x14ac:dyDescent="0.25">
      <c r="A306" s="11"/>
      <c r="B306" s="11"/>
      <c r="C306" s="19"/>
      <c r="D306" s="19"/>
      <c r="E306" s="20"/>
      <c r="F306" s="19"/>
      <c r="G306" s="19"/>
      <c r="H306" s="21"/>
      <c r="I306" s="22"/>
      <c r="J306" s="23"/>
      <c r="K306" s="23"/>
      <c r="L306" s="23"/>
      <c r="M306" s="23"/>
      <c r="N306" s="23"/>
      <c r="O306" s="23"/>
      <c r="P306" s="23"/>
      <c r="Q306" s="23"/>
      <c r="R306" s="11"/>
      <c r="S306" s="11"/>
      <c r="T306" s="23"/>
      <c r="U306" s="23"/>
      <c r="V306" s="23"/>
      <c r="W306" s="23"/>
      <c r="X306" s="23"/>
      <c r="Y306" s="23"/>
      <c r="Z306" s="23"/>
      <c r="AA306" s="23"/>
      <c r="AB306" s="24"/>
      <c r="AC306" s="24"/>
      <c r="AD306" s="24"/>
      <c r="AE306" s="24"/>
      <c r="AF306" s="23"/>
      <c r="AG306" s="24"/>
      <c r="AH306" s="24"/>
      <c r="AI306" s="24"/>
      <c r="AJ306" s="24"/>
      <c r="AK306" s="24"/>
      <c r="AL306" s="7"/>
      <c r="AM306" s="7"/>
      <c r="AN306" s="7"/>
      <c r="AO306" s="7"/>
      <c r="AP306" s="7"/>
      <c r="AQ306" s="7"/>
      <c r="AR306" s="7"/>
      <c r="AS306" s="7"/>
      <c r="AT306" s="7"/>
      <c r="AU306" s="7"/>
    </row>
    <row r="307" spans="1:47" ht="15.75" customHeight="1" x14ac:dyDescent="0.25">
      <c r="A307" s="11"/>
      <c r="B307" s="11"/>
      <c r="C307" s="19"/>
      <c r="D307" s="19"/>
      <c r="E307" s="20"/>
      <c r="F307" s="19"/>
      <c r="G307" s="19"/>
      <c r="H307" s="21"/>
      <c r="I307" s="22"/>
      <c r="J307" s="23"/>
      <c r="K307" s="23"/>
      <c r="L307" s="23"/>
      <c r="M307" s="23"/>
      <c r="N307" s="23"/>
      <c r="O307" s="23"/>
      <c r="P307" s="23"/>
      <c r="Q307" s="23"/>
      <c r="R307" s="11"/>
      <c r="S307" s="11"/>
      <c r="T307" s="23"/>
      <c r="U307" s="23"/>
      <c r="V307" s="23"/>
      <c r="W307" s="23"/>
      <c r="X307" s="23"/>
      <c r="Y307" s="23"/>
      <c r="Z307" s="23"/>
      <c r="AA307" s="23"/>
      <c r="AB307" s="24"/>
      <c r="AC307" s="24"/>
      <c r="AD307" s="24"/>
      <c r="AE307" s="24"/>
      <c r="AF307" s="23"/>
      <c r="AG307" s="24"/>
      <c r="AH307" s="24"/>
      <c r="AI307" s="24"/>
      <c r="AJ307" s="24"/>
      <c r="AK307" s="24"/>
      <c r="AL307" s="7"/>
      <c r="AM307" s="7"/>
      <c r="AN307" s="7"/>
      <c r="AO307" s="7"/>
      <c r="AP307" s="7"/>
      <c r="AQ307" s="7"/>
      <c r="AR307" s="7"/>
      <c r="AS307" s="7"/>
      <c r="AT307" s="7"/>
      <c r="AU307" s="7"/>
    </row>
    <row r="308" spans="1:47" ht="15.75" customHeight="1" x14ac:dyDescent="0.25">
      <c r="A308" s="11"/>
      <c r="B308" s="11"/>
      <c r="C308" s="19"/>
      <c r="D308" s="19"/>
      <c r="E308" s="20"/>
      <c r="F308" s="19"/>
      <c r="G308" s="19"/>
      <c r="H308" s="21"/>
      <c r="I308" s="22"/>
      <c r="J308" s="23"/>
      <c r="K308" s="23"/>
      <c r="L308" s="23"/>
      <c r="M308" s="23"/>
      <c r="N308" s="23"/>
      <c r="O308" s="23"/>
      <c r="P308" s="23"/>
      <c r="Q308" s="23"/>
      <c r="R308" s="11"/>
      <c r="S308" s="11"/>
      <c r="T308" s="23"/>
      <c r="U308" s="23"/>
      <c r="V308" s="23"/>
      <c r="W308" s="23"/>
      <c r="X308" s="23"/>
      <c r="Y308" s="23"/>
      <c r="Z308" s="23"/>
      <c r="AA308" s="23"/>
      <c r="AB308" s="24"/>
      <c r="AC308" s="24"/>
      <c r="AD308" s="24"/>
      <c r="AE308" s="24"/>
      <c r="AF308" s="23"/>
      <c r="AG308" s="24"/>
      <c r="AH308" s="24"/>
      <c r="AI308" s="24"/>
      <c r="AJ308" s="24"/>
      <c r="AK308" s="24"/>
      <c r="AL308" s="7"/>
      <c r="AM308" s="7"/>
      <c r="AN308" s="7"/>
      <c r="AO308" s="7"/>
      <c r="AP308" s="7"/>
      <c r="AQ308" s="7"/>
      <c r="AR308" s="7"/>
      <c r="AS308" s="7"/>
      <c r="AT308" s="7"/>
      <c r="AU308" s="7"/>
    </row>
    <row r="309" spans="1:47" ht="15.75" customHeight="1" x14ac:dyDescent="0.25">
      <c r="A309" s="11"/>
      <c r="B309" s="11"/>
      <c r="C309" s="19"/>
      <c r="D309" s="19"/>
      <c r="E309" s="20"/>
      <c r="F309" s="19"/>
      <c r="G309" s="19"/>
      <c r="H309" s="21"/>
      <c r="I309" s="22"/>
      <c r="J309" s="23"/>
      <c r="K309" s="23"/>
      <c r="L309" s="23"/>
      <c r="M309" s="23"/>
      <c r="N309" s="23"/>
      <c r="O309" s="23"/>
      <c r="P309" s="23"/>
      <c r="Q309" s="23"/>
      <c r="R309" s="11"/>
      <c r="S309" s="11"/>
      <c r="T309" s="23"/>
      <c r="U309" s="23"/>
      <c r="V309" s="23"/>
      <c r="W309" s="23"/>
      <c r="X309" s="23"/>
      <c r="Y309" s="23"/>
      <c r="Z309" s="23"/>
      <c r="AA309" s="23"/>
      <c r="AB309" s="24"/>
      <c r="AC309" s="24"/>
      <c r="AD309" s="24"/>
      <c r="AE309" s="24"/>
      <c r="AF309" s="23"/>
      <c r="AG309" s="24"/>
      <c r="AH309" s="24"/>
      <c r="AI309" s="24"/>
      <c r="AJ309" s="24"/>
      <c r="AK309" s="24"/>
      <c r="AL309" s="7"/>
      <c r="AM309" s="7"/>
      <c r="AN309" s="7"/>
      <c r="AO309" s="7"/>
      <c r="AP309" s="7"/>
      <c r="AQ309" s="7"/>
      <c r="AR309" s="7"/>
      <c r="AS309" s="7"/>
      <c r="AT309" s="7"/>
      <c r="AU309" s="7"/>
    </row>
    <row r="310" spans="1:47" ht="15.75" customHeight="1" x14ac:dyDescent="0.25">
      <c r="A310" s="11"/>
      <c r="B310" s="11"/>
      <c r="C310" s="19"/>
      <c r="D310" s="19"/>
      <c r="E310" s="20"/>
      <c r="F310" s="19"/>
      <c r="G310" s="19"/>
      <c r="H310" s="21"/>
      <c r="I310" s="22"/>
      <c r="J310" s="23"/>
      <c r="K310" s="23"/>
      <c r="L310" s="23"/>
      <c r="M310" s="23"/>
      <c r="N310" s="23"/>
      <c r="O310" s="23"/>
      <c r="P310" s="23"/>
      <c r="Q310" s="23"/>
      <c r="R310" s="11"/>
      <c r="S310" s="11"/>
      <c r="T310" s="23"/>
      <c r="U310" s="23"/>
      <c r="V310" s="23"/>
      <c r="W310" s="23"/>
      <c r="X310" s="23"/>
      <c r="Y310" s="23"/>
      <c r="Z310" s="23"/>
      <c r="AA310" s="23"/>
      <c r="AB310" s="24"/>
      <c r="AC310" s="24"/>
      <c r="AD310" s="24"/>
      <c r="AE310" s="24"/>
      <c r="AF310" s="23"/>
      <c r="AG310" s="24"/>
      <c r="AH310" s="24"/>
      <c r="AI310" s="24"/>
      <c r="AJ310" s="24"/>
      <c r="AK310" s="24"/>
      <c r="AL310" s="7"/>
      <c r="AM310" s="7"/>
      <c r="AN310" s="7"/>
      <c r="AO310" s="7"/>
      <c r="AP310" s="7"/>
      <c r="AQ310" s="7"/>
      <c r="AR310" s="7"/>
      <c r="AS310" s="7"/>
      <c r="AT310" s="7"/>
      <c r="AU310" s="7"/>
    </row>
    <row r="311" spans="1:47" ht="15.75" customHeight="1" x14ac:dyDescent="0.25">
      <c r="A311" s="11"/>
      <c r="B311" s="11"/>
      <c r="C311" s="19"/>
      <c r="D311" s="19"/>
      <c r="E311" s="20"/>
      <c r="F311" s="19"/>
      <c r="G311" s="19"/>
      <c r="H311" s="21"/>
      <c r="I311" s="22"/>
      <c r="J311" s="23"/>
      <c r="K311" s="23"/>
      <c r="L311" s="23"/>
      <c r="M311" s="23"/>
      <c r="N311" s="23"/>
      <c r="O311" s="23"/>
      <c r="P311" s="23"/>
      <c r="Q311" s="23"/>
      <c r="R311" s="11"/>
      <c r="S311" s="11"/>
      <c r="T311" s="23"/>
      <c r="U311" s="23"/>
      <c r="V311" s="23"/>
      <c r="W311" s="23"/>
      <c r="X311" s="23"/>
      <c r="Y311" s="23"/>
      <c r="Z311" s="23"/>
      <c r="AA311" s="23"/>
      <c r="AB311" s="24"/>
      <c r="AC311" s="24"/>
      <c r="AD311" s="24"/>
      <c r="AE311" s="24"/>
      <c r="AF311" s="23"/>
      <c r="AG311" s="24"/>
      <c r="AH311" s="24"/>
      <c r="AI311" s="24"/>
      <c r="AJ311" s="24"/>
      <c r="AK311" s="24"/>
      <c r="AL311" s="7"/>
      <c r="AM311" s="7"/>
      <c r="AN311" s="7"/>
      <c r="AO311" s="7"/>
      <c r="AP311" s="7"/>
      <c r="AQ311" s="7"/>
      <c r="AR311" s="7"/>
      <c r="AS311" s="7"/>
      <c r="AT311" s="7"/>
      <c r="AU311" s="7"/>
    </row>
    <row r="312" spans="1:47" ht="15.75" customHeight="1" x14ac:dyDescent="0.25">
      <c r="A312" s="11"/>
      <c r="B312" s="11"/>
      <c r="C312" s="19"/>
      <c r="D312" s="19"/>
      <c r="E312" s="20"/>
      <c r="F312" s="19"/>
      <c r="G312" s="19"/>
      <c r="H312" s="21"/>
      <c r="I312" s="22"/>
      <c r="J312" s="23"/>
      <c r="K312" s="23"/>
      <c r="L312" s="23"/>
      <c r="M312" s="23"/>
      <c r="N312" s="23"/>
      <c r="O312" s="23"/>
      <c r="P312" s="23"/>
      <c r="Q312" s="23"/>
      <c r="R312" s="11"/>
      <c r="S312" s="11"/>
      <c r="T312" s="23"/>
      <c r="U312" s="23"/>
      <c r="V312" s="23"/>
      <c r="W312" s="23"/>
      <c r="X312" s="23"/>
      <c r="Y312" s="23"/>
      <c r="Z312" s="23"/>
      <c r="AA312" s="23"/>
      <c r="AB312" s="24"/>
      <c r="AC312" s="24"/>
      <c r="AD312" s="24"/>
      <c r="AE312" s="24"/>
      <c r="AF312" s="23"/>
      <c r="AG312" s="24"/>
      <c r="AH312" s="24"/>
      <c r="AI312" s="24"/>
      <c r="AJ312" s="24"/>
      <c r="AK312" s="24"/>
      <c r="AL312" s="7"/>
      <c r="AM312" s="7"/>
      <c r="AN312" s="7"/>
      <c r="AO312" s="7"/>
      <c r="AP312" s="7"/>
      <c r="AQ312" s="7"/>
      <c r="AR312" s="7"/>
      <c r="AS312" s="7"/>
      <c r="AT312" s="7"/>
      <c r="AU312" s="7"/>
    </row>
    <row r="313" spans="1:47" ht="15.75" customHeight="1" x14ac:dyDescent="0.25">
      <c r="A313" s="11"/>
      <c r="B313" s="11"/>
      <c r="C313" s="19"/>
      <c r="D313" s="19"/>
      <c r="E313" s="20"/>
      <c r="F313" s="19"/>
      <c r="G313" s="19"/>
      <c r="H313" s="21"/>
      <c r="I313" s="22"/>
      <c r="J313" s="23"/>
      <c r="K313" s="23"/>
      <c r="L313" s="23"/>
      <c r="M313" s="23"/>
      <c r="N313" s="23"/>
      <c r="O313" s="23"/>
      <c r="P313" s="23"/>
      <c r="Q313" s="23"/>
      <c r="R313" s="11"/>
      <c r="S313" s="11"/>
      <c r="T313" s="23"/>
      <c r="U313" s="23"/>
      <c r="V313" s="23"/>
      <c r="W313" s="23"/>
      <c r="X313" s="23"/>
      <c r="Y313" s="23"/>
      <c r="Z313" s="23"/>
      <c r="AA313" s="23"/>
      <c r="AB313" s="24"/>
      <c r="AC313" s="24"/>
      <c r="AD313" s="24"/>
      <c r="AE313" s="24"/>
      <c r="AF313" s="23"/>
      <c r="AG313" s="24"/>
      <c r="AH313" s="24"/>
      <c r="AI313" s="24"/>
      <c r="AJ313" s="24"/>
      <c r="AK313" s="24"/>
      <c r="AL313" s="7"/>
      <c r="AM313" s="7"/>
      <c r="AN313" s="7"/>
      <c r="AO313" s="7"/>
      <c r="AP313" s="7"/>
      <c r="AQ313" s="7"/>
      <c r="AR313" s="7"/>
      <c r="AS313" s="7"/>
      <c r="AT313" s="7"/>
      <c r="AU313" s="7"/>
    </row>
    <row r="314" spans="1:47" ht="15.75" customHeight="1" x14ac:dyDescent="0.25">
      <c r="A314" s="11"/>
      <c r="B314" s="11"/>
      <c r="C314" s="19"/>
      <c r="D314" s="19"/>
      <c r="E314" s="20"/>
      <c r="F314" s="19"/>
      <c r="G314" s="19"/>
      <c r="H314" s="21"/>
      <c r="I314" s="22"/>
      <c r="J314" s="23"/>
      <c r="K314" s="23"/>
      <c r="L314" s="23"/>
      <c r="M314" s="23"/>
      <c r="N314" s="23"/>
      <c r="O314" s="23"/>
      <c r="P314" s="23"/>
      <c r="Q314" s="23"/>
      <c r="R314" s="11"/>
      <c r="S314" s="11"/>
      <c r="T314" s="23"/>
      <c r="U314" s="23"/>
      <c r="V314" s="23"/>
      <c r="W314" s="23"/>
      <c r="X314" s="23"/>
      <c r="Y314" s="23"/>
      <c r="Z314" s="23"/>
      <c r="AA314" s="23"/>
      <c r="AB314" s="24"/>
      <c r="AC314" s="24"/>
      <c r="AD314" s="24"/>
      <c r="AE314" s="24"/>
      <c r="AF314" s="23"/>
      <c r="AG314" s="24"/>
      <c r="AH314" s="24"/>
      <c r="AI314" s="24"/>
      <c r="AJ314" s="24"/>
      <c r="AK314" s="24"/>
      <c r="AL314" s="7"/>
      <c r="AM314" s="7"/>
      <c r="AN314" s="7"/>
      <c r="AO314" s="7"/>
      <c r="AP314" s="7"/>
      <c r="AQ314" s="7"/>
      <c r="AR314" s="7"/>
      <c r="AS314" s="7"/>
      <c r="AT314" s="7"/>
      <c r="AU314" s="7"/>
    </row>
    <row r="315" spans="1:47" ht="15.75" customHeight="1" x14ac:dyDescent="0.25">
      <c r="A315" s="11"/>
      <c r="B315" s="11"/>
      <c r="C315" s="19"/>
      <c r="D315" s="19"/>
      <c r="E315" s="20"/>
      <c r="F315" s="19"/>
      <c r="G315" s="19"/>
      <c r="H315" s="21"/>
      <c r="I315" s="22"/>
      <c r="J315" s="23"/>
      <c r="K315" s="23"/>
      <c r="L315" s="23"/>
      <c r="M315" s="23"/>
      <c r="N315" s="23"/>
      <c r="O315" s="23"/>
      <c r="P315" s="23"/>
      <c r="Q315" s="23"/>
      <c r="R315" s="11"/>
      <c r="S315" s="11"/>
      <c r="T315" s="23"/>
      <c r="U315" s="23"/>
      <c r="V315" s="23"/>
      <c r="W315" s="23"/>
      <c r="X315" s="23"/>
      <c r="Y315" s="23"/>
      <c r="Z315" s="23"/>
      <c r="AA315" s="23"/>
      <c r="AB315" s="24"/>
      <c r="AC315" s="24"/>
      <c r="AD315" s="24"/>
      <c r="AE315" s="24"/>
      <c r="AF315" s="23"/>
      <c r="AG315" s="24"/>
      <c r="AH315" s="24"/>
      <c r="AI315" s="24"/>
      <c r="AJ315" s="24"/>
      <c r="AK315" s="24"/>
      <c r="AL315" s="7"/>
      <c r="AM315" s="7"/>
      <c r="AN315" s="7"/>
      <c r="AO315" s="7"/>
      <c r="AP315" s="7"/>
      <c r="AQ315" s="7"/>
      <c r="AR315" s="7"/>
      <c r="AS315" s="7"/>
      <c r="AT315" s="7"/>
      <c r="AU315" s="7"/>
    </row>
    <row r="316" spans="1:47" ht="15.75" customHeight="1" x14ac:dyDescent="0.25">
      <c r="A316" s="11"/>
      <c r="B316" s="11"/>
      <c r="C316" s="19"/>
      <c r="D316" s="19"/>
      <c r="E316" s="20"/>
      <c r="F316" s="19"/>
      <c r="G316" s="19"/>
      <c r="H316" s="21"/>
      <c r="I316" s="22"/>
      <c r="J316" s="23"/>
      <c r="K316" s="23"/>
      <c r="L316" s="23"/>
      <c r="M316" s="23"/>
      <c r="N316" s="23"/>
      <c r="O316" s="23"/>
      <c r="P316" s="23"/>
      <c r="Q316" s="23"/>
      <c r="R316" s="11"/>
      <c r="S316" s="11"/>
      <c r="T316" s="23"/>
      <c r="U316" s="23"/>
      <c r="V316" s="23"/>
      <c r="W316" s="23"/>
      <c r="X316" s="23"/>
      <c r="Y316" s="23"/>
      <c r="Z316" s="23"/>
      <c r="AA316" s="23"/>
      <c r="AB316" s="24"/>
      <c r="AC316" s="24"/>
      <c r="AD316" s="24"/>
      <c r="AE316" s="24"/>
      <c r="AF316" s="23"/>
      <c r="AG316" s="24"/>
      <c r="AH316" s="24"/>
      <c r="AI316" s="24"/>
      <c r="AJ316" s="24"/>
      <c r="AK316" s="24"/>
      <c r="AL316" s="7"/>
      <c r="AM316" s="7"/>
      <c r="AN316" s="7"/>
      <c r="AO316" s="7"/>
      <c r="AP316" s="7"/>
      <c r="AQ316" s="7"/>
      <c r="AR316" s="7"/>
      <c r="AS316" s="7"/>
      <c r="AT316" s="7"/>
      <c r="AU316" s="7"/>
    </row>
    <row r="317" spans="1:47" ht="15.75" customHeight="1" x14ac:dyDescent="0.25">
      <c r="A317" s="11"/>
      <c r="B317" s="11"/>
      <c r="C317" s="19"/>
      <c r="D317" s="19"/>
      <c r="E317" s="20"/>
      <c r="F317" s="19"/>
      <c r="G317" s="19"/>
      <c r="H317" s="21"/>
      <c r="I317" s="22"/>
      <c r="J317" s="23"/>
      <c r="K317" s="23"/>
      <c r="L317" s="23"/>
      <c r="M317" s="23"/>
      <c r="N317" s="23"/>
      <c r="O317" s="23"/>
      <c r="P317" s="23"/>
      <c r="Q317" s="23"/>
      <c r="R317" s="11"/>
      <c r="S317" s="11"/>
      <c r="T317" s="23"/>
      <c r="U317" s="23"/>
      <c r="V317" s="23"/>
      <c r="W317" s="23"/>
      <c r="X317" s="23"/>
      <c r="Y317" s="23"/>
      <c r="Z317" s="23"/>
      <c r="AA317" s="23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7"/>
      <c r="AM317" s="7"/>
      <c r="AN317" s="7"/>
      <c r="AO317" s="7"/>
      <c r="AP317" s="7"/>
      <c r="AQ317" s="7"/>
      <c r="AR317" s="7"/>
      <c r="AS317" s="7"/>
      <c r="AT317" s="7"/>
      <c r="AU317" s="7"/>
    </row>
    <row r="318" spans="1:47" ht="15.75" customHeight="1" x14ac:dyDescent="0.25">
      <c r="A318" s="11"/>
      <c r="B318" s="11"/>
      <c r="C318" s="19"/>
      <c r="D318" s="19"/>
      <c r="E318" s="20"/>
      <c r="F318" s="19"/>
      <c r="G318" s="19"/>
      <c r="H318" s="21"/>
      <c r="I318" s="22"/>
      <c r="J318" s="23"/>
      <c r="K318" s="23"/>
      <c r="L318" s="23"/>
      <c r="M318" s="23"/>
      <c r="N318" s="23"/>
      <c r="O318" s="23"/>
      <c r="P318" s="23"/>
      <c r="Q318" s="23"/>
      <c r="R318" s="11"/>
      <c r="S318" s="11"/>
      <c r="T318" s="23"/>
      <c r="U318" s="23"/>
      <c r="V318" s="23"/>
      <c r="W318" s="23"/>
      <c r="X318" s="23"/>
      <c r="Y318" s="23"/>
      <c r="Z318" s="23"/>
      <c r="AA318" s="23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7"/>
      <c r="AM318" s="7"/>
      <c r="AN318" s="7"/>
      <c r="AO318" s="7"/>
      <c r="AP318" s="7"/>
      <c r="AQ318" s="7"/>
      <c r="AR318" s="7"/>
      <c r="AS318" s="7"/>
      <c r="AT318" s="7"/>
      <c r="AU318" s="7"/>
    </row>
    <row r="319" spans="1:47" ht="15.75" customHeight="1" x14ac:dyDescent="0.25">
      <c r="A319" s="11"/>
      <c r="B319" s="11"/>
      <c r="C319" s="19"/>
      <c r="D319" s="19"/>
      <c r="E319" s="20"/>
      <c r="F319" s="19"/>
      <c r="G319" s="19"/>
      <c r="H319" s="21"/>
      <c r="I319" s="22"/>
      <c r="J319" s="23"/>
      <c r="K319" s="23"/>
      <c r="L319" s="23"/>
      <c r="M319" s="23"/>
      <c r="N319" s="23"/>
      <c r="O319" s="23"/>
      <c r="P319" s="23"/>
      <c r="Q319" s="23"/>
      <c r="R319" s="11"/>
      <c r="S319" s="11"/>
      <c r="T319" s="23"/>
      <c r="U319" s="23"/>
      <c r="V319" s="23"/>
      <c r="W319" s="23"/>
      <c r="X319" s="23"/>
      <c r="Y319" s="23"/>
      <c r="Z319" s="23"/>
      <c r="AA319" s="23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7"/>
      <c r="AM319" s="7"/>
      <c r="AN319" s="7"/>
      <c r="AO319" s="7"/>
      <c r="AP319" s="7"/>
      <c r="AQ319" s="7"/>
      <c r="AR319" s="7"/>
      <c r="AS319" s="7"/>
      <c r="AT319" s="7"/>
      <c r="AU319" s="7"/>
    </row>
    <row r="320" spans="1:47" ht="15.75" customHeight="1" x14ac:dyDescent="0.25">
      <c r="A320" s="11"/>
      <c r="B320" s="11"/>
      <c r="C320" s="19"/>
      <c r="D320" s="19"/>
      <c r="E320" s="20"/>
      <c r="F320" s="19"/>
      <c r="G320" s="19"/>
      <c r="H320" s="21"/>
      <c r="I320" s="22"/>
      <c r="J320" s="23"/>
      <c r="K320" s="23"/>
      <c r="L320" s="23"/>
      <c r="M320" s="23"/>
      <c r="N320" s="23"/>
      <c r="O320" s="23"/>
      <c r="P320" s="23"/>
      <c r="Q320" s="23"/>
      <c r="R320" s="11"/>
      <c r="S320" s="11"/>
      <c r="T320" s="23"/>
      <c r="U320" s="23"/>
      <c r="V320" s="23"/>
      <c r="W320" s="23"/>
      <c r="X320" s="23"/>
      <c r="Y320" s="23"/>
      <c r="Z320" s="23"/>
      <c r="AA320" s="23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7"/>
      <c r="AM320" s="7"/>
      <c r="AN320" s="7"/>
      <c r="AO320" s="7"/>
      <c r="AP320" s="7"/>
      <c r="AQ320" s="7"/>
      <c r="AR320" s="7"/>
      <c r="AS320" s="7"/>
      <c r="AT320" s="7"/>
      <c r="AU320" s="7"/>
    </row>
    <row r="321" spans="1:47" ht="15.75" customHeight="1" x14ac:dyDescent="0.25">
      <c r="A321" s="11"/>
      <c r="B321" s="11"/>
      <c r="C321" s="19"/>
      <c r="D321" s="19"/>
      <c r="E321" s="20"/>
      <c r="F321" s="19"/>
      <c r="G321" s="19"/>
      <c r="H321" s="21"/>
      <c r="I321" s="22"/>
      <c r="J321" s="23"/>
      <c r="K321" s="23"/>
      <c r="L321" s="23"/>
      <c r="M321" s="23"/>
      <c r="N321" s="23"/>
      <c r="O321" s="23"/>
      <c r="P321" s="23"/>
      <c r="Q321" s="23"/>
      <c r="R321" s="11"/>
      <c r="S321" s="11"/>
      <c r="T321" s="23"/>
      <c r="U321" s="23"/>
      <c r="V321" s="23"/>
      <c r="W321" s="23"/>
      <c r="X321" s="23"/>
      <c r="Y321" s="23"/>
      <c r="Z321" s="23"/>
      <c r="AA321" s="23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7"/>
      <c r="AM321" s="7"/>
      <c r="AN321" s="7"/>
      <c r="AO321" s="7"/>
      <c r="AP321" s="7"/>
      <c r="AQ321" s="7"/>
      <c r="AR321" s="7"/>
      <c r="AS321" s="7"/>
      <c r="AT321" s="7"/>
      <c r="AU321" s="7"/>
    </row>
    <row r="322" spans="1:47" ht="15.75" customHeight="1" x14ac:dyDescent="0.25">
      <c r="A322" s="11"/>
      <c r="B322" s="11"/>
      <c r="C322" s="19"/>
      <c r="D322" s="19"/>
      <c r="E322" s="20"/>
      <c r="F322" s="19"/>
      <c r="G322" s="19"/>
      <c r="H322" s="21"/>
      <c r="I322" s="22"/>
      <c r="J322" s="23"/>
      <c r="K322" s="23"/>
      <c r="L322" s="23"/>
      <c r="M322" s="23"/>
      <c r="N322" s="23"/>
      <c r="O322" s="23"/>
      <c r="P322" s="23"/>
      <c r="Q322" s="23"/>
      <c r="R322" s="11"/>
      <c r="S322" s="11"/>
      <c r="T322" s="23"/>
      <c r="U322" s="23"/>
      <c r="V322" s="23"/>
      <c r="W322" s="23"/>
      <c r="X322" s="23"/>
      <c r="Y322" s="23"/>
      <c r="Z322" s="23"/>
      <c r="AA322" s="23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7"/>
      <c r="AM322" s="7"/>
      <c r="AN322" s="7"/>
      <c r="AO322" s="7"/>
      <c r="AP322" s="7"/>
      <c r="AQ322" s="7"/>
      <c r="AR322" s="7"/>
      <c r="AS322" s="7"/>
      <c r="AT322" s="7"/>
      <c r="AU322" s="7"/>
    </row>
    <row r="323" spans="1:47" ht="15.75" customHeight="1" x14ac:dyDescent="0.25">
      <c r="A323" s="11"/>
      <c r="B323" s="11"/>
      <c r="C323" s="19"/>
      <c r="D323" s="19"/>
      <c r="E323" s="20"/>
      <c r="F323" s="19"/>
      <c r="G323" s="19"/>
      <c r="H323" s="21"/>
      <c r="I323" s="22"/>
      <c r="J323" s="23"/>
      <c r="K323" s="23"/>
      <c r="L323" s="23"/>
      <c r="M323" s="23"/>
      <c r="N323" s="23"/>
      <c r="O323" s="23"/>
      <c r="P323" s="23"/>
      <c r="Q323" s="23"/>
      <c r="R323" s="11"/>
      <c r="S323" s="11"/>
      <c r="T323" s="23"/>
      <c r="U323" s="23"/>
      <c r="V323" s="23"/>
      <c r="W323" s="23"/>
      <c r="X323" s="23"/>
      <c r="Y323" s="23"/>
      <c r="Z323" s="23"/>
      <c r="AA323" s="23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7"/>
      <c r="AM323" s="7"/>
      <c r="AN323" s="7"/>
      <c r="AO323" s="7"/>
      <c r="AP323" s="7"/>
      <c r="AQ323" s="7"/>
      <c r="AR323" s="7"/>
      <c r="AS323" s="7"/>
      <c r="AT323" s="7"/>
      <c r="AU323" s="7"/>
    </row>
    <row r="324" spans="1:47" ht="15.75" customHeight="1" x14ac:dyDescent="0.25">
      <c r="A324" s="11"/>
      <c r="B324" s="11"/>
      <c r="C324" s="19"/>
      <c r="D324" s="19"/>
      <c r="E324" s="20"/>
      <c r="F324" s="19"/>
      <c r="G324" s="19"/>
      <c r="H324" s="21"/>
      <c r="I324" s="22"/>
      <c r="J324" s="23"/>
      <c r="K324" s="23"/>
      <c r="L324" s="23"/>
      <c r="M324" s="23"/>
      <c r="N324" s="23"/>
      <c r="O324" s="23"/>
      <c r="P324" s="23"/>
      <c r="Q324" s="23"/>
      <c r="R324" s="11"/>
      <c r="S324" s="11"/>
      <c r="T324" s="23"/>
      <c r="U324" s="23"/>
      <c r="V324" s="23"/>
      <c r="W324" s="23"/>
      <c r="X324" s="23"/>
      <c r="Y324" s="23"/>
      <c r="Z324" s="23"/>
      <c r="AA324" s="23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7"/>
      <c r="AM324" s="7"/>
      <c r="AN324" s="7"/>
      <c r="AO324" s="7"/>
      <c r="AP324" s="7"/>
      <c r="AQ324" s="7"/>
      <c r="AR324" s="7"/>
      <c r="AS324" s="7"/>
      <c r="AT324" s="7"/>
      <c r="AU324" s="7"/>
    </row>
    <row r="325" spans="1:47" ht="15.75" customHeight="1" x14ac:dyDescent="0.25">
      <c r="A325" s="11"/>
      <c r="B325" s="11"/>
      <c r="C325" s="19"/>
      <c r="D325" s="19"/>
      <c r="E325" s="20"/>
      <c r="F325" s="19"/>
      <c r="G325" s="19"/>
      <c r="H325" s="21"/>
      <c r="I325" s="22"/>
      <c r="J325" s="23"/>
      <c r="K325" s="23"/>
      <c r="L325" s="23"/>
      <c r="M325" s="23"/>
      <c r="N325" s="23"/>
      <c r="O325" s="23"/>
      <c r="P325" s="23"/>
      <c r="Q325" s="23"/>
      <c r="R325" s="11"/>
      <c r="S325" s="11"/>
      <c r="T325" s="23"/>
      <c r="U325" s="23"/>
      <c r="V325" s="23"/>
      <c r="W325" s="23"/>
      <c r="X325" s="23"/>
      <c r="Y325" s="23"/>
      <c r="Z325" s="23"/>
      <c r="AA325" s="23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7"/>
      <c r="AM325" s="7"/>
      <c r="AN325" s="7"/>
      <c r="AO325" s="7"/>
      <c r="AP325" s="7"/>
      <c r="AQ325" s="7"/>
      <c r="AR325" s="7"/>
      <c r="AS325" s="7"/>
      <c r="AT325" s="7"/>
      <c r="AU325" s="7"/>
    </row>
    <row r="326" spans="1:47" ht="15.75" customHeight="1" x14ac:dyDescent="0.25">
      <c r="A326" s="11"/>
      <c r="B326" s="11"/>
      <c r="C326" s="19"/>
      <c r="D326" s="19"/>
      <c r="E326" s="20"/>
      <c r="F326" s="19"/>
      <c r="G326" s="19"/>
      <c r="H326" s="21"/>
      <c r="I326" s="22"/>
      <c r="J326" s="23"/>
      <c r="K326" s="23"/>
      <c r="L326" s="23"/>
      <c r="M326" s="23"/>
      <c r="N326" s="23"/>
      <c r="O326" s="23"/>
      <c r="P326" s="23"/>
      <c r="Q326" s="23"/>
      <c r="R326" s="11"/>
      <c r="S326" s="11"/>
      <c r="T326" s="23"/>
      <c r="U326" s="23"/>
      <c r="V326" s="23"/>
      <c r="W326" s="23"/>
      <c r="X326" s="23"/>
      <c r="Y326" s="23"/>
      <c r="Z326" s="23"/>
      <c r="AA326" s="23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7"/>
      <c r="AM326" s="7"/>
      <c r="AN326" s="7"/>
      <c r="AO326" s="7"/>
      <c r="AP326" s="7"/>
      <c r="AQ326" s="7"/>
      <c r="AR326" s="7"/>
      <c r="AS326" s="7"/>
      <c r="AT326" s="7"/>
      <c r="AU326" s="7"/>
    </row>
    <row r="327" spans="1:47" ht="15.75" customHeight="1" x14ac:dyDescent="0.25">
      <c r="A327" s="11"/>
      <c r="B327" s="11"/>
      <c r="C327" s="19"/>
      <c r="D327" s="19"/>
      <c r="E327" s="20"/>
      <c r="F327" s="19"/>
      <c r="G327" s="19"/>
      <c r="H327" s="21"/>
      <c r="I327" s="22"/>
      <c r="J327" s="23"/>
      <c r="K327" s="23"/>
      <c r="L327" s="23"/>
      <c r="M327" s="23"/>
      <c r="N327" s="23"/>
      <c r="O327" s="23"/>
      <c r="P327" s="23"/>
      <c r="Q327" s="23"/>
      <c r="R327" s="11"/>
      <c r="S327" s="11"/>
      <c r="T327" s="23"/>
      <c r="U327" s="23"/>
      <c r="V327" s="23"/>
      <c r="W327" s="23"/>
      <c r="X327" s="23"/>
      <c r="Y327" s="23"/>
      <c r="Z327" s="23"/>
      <c r="AA327" s="23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7"/>
      <c r="AM327" s="7"/>
      <c r="AN327" s="7"/>
      <c r="AO327" s="7"/>
      <c r="AP327" s="7"/>
      <c r="AQ327" s="7"/>
      <c r="AR327" s="7"/>
      <c r="AS327" s="7"/>
      <c r="AT327" s="7"/>
      <c r="AU327" s="7"/>
    </row>
    <row r="328" spans="1:47" ht="15.75" customHeight="1" x14ac:dyDescent="0.25">
      <c r="A328" s="11"/>
      <c r="B328" s="11"/>
      <c r="C328" s="19"/>
      <c r="D328" s="19"/>
      <c r="E328" s="20"/>
      <c r="F328" s="19"/>
      <c r="G328" s="19"/>
      <c r="H328" s="21"/>
      <c r="I328" s="22"/>
      <c r="J328" s="23"/>
      <c r="K328" s="23"/>
      <c r="L328" s="23"/>
      <c r="M328" s="23"/>
      <c r="N328" s="23"/>
      <c r="O328" s="23"/>
      <c r="P328" s="23"/>
      <c r="Q328" s="23"/>
      <c r="R328" s="11"/>
      <c r="S328" s="11"/>
      <c r="T328" s="23"/>
      <c r="U328" s="23"/>
      <c r="V328" s="23"/>
      <c r="W328" s="23"/>
      <c r="X328" s="23"/>
      <c r="Y328" s="23"/>
      <c r="Z328" s="23"/>
      <c r="AA328" s="23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7"/>
      <c r="AM328" s="7"/>
      <c r="AN328" s="7"/>
      <c r="AO328" s="7"/>
      <c r="AP328" s="7"/>
      <c r="AQ328" s="7"/>
      <c r="AR328" s="7"/>
      <c r="AS328" s="7"/>
      <c r="AT328" s="7"/>
      <c r="AU328" s="7"/>
    </row>
    <row r="329" spans="1:47" ht="15.75" customHeight="1" x14ac:dyDescent="0.25">
      <c r="A329" s="11"/>
      <c r="B329" s="11"/>
      <c r="C329" s="19"/>
      <c r="D329" s="19"/>
      <c r="E329" s="20"/>
      <c r="F329" s="19"/>
      <c r="G329" s="19"/>
      <c r="H329" s="21"/>
      <c r="I329" s="22"/>
      <c r="J329" s="23"/>
      <c r="K329" s="23"/>
      <c r="L329" s="23"/>
      <c r="M329" s="23"/>
      <c r="N329" s="23"/>
      <c r="O329" s="23"/>
      <c r="P329" s="23"/>
      <c r="Q329" s="23"/>
      <c r="R329" s="11"/>
      <c r="S329" s="11"/>
      <c r="T329" s="23"/>
      <c r="U329" s="23"/>
      <c r="V329" s="23"/>
      <c r="W329" s="23"/>
      <c r="X329" s="23"/>
      <c r="Y329" s="23"/>
      <c r="Z329" s="23"/>
      <c r="AA329" s="23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7"/>
      <c r="AM329" s="7"/>
      <c r="AN329" s="7"/>
      <c r="AO329" s="7"/>
      <c r="AP329" s="7"/>
      <c r="AQ329" s="7"/>
      <c r="AR329" s="7"/>
      <c r="AS329" s="7"/>
      <c r="AT329" s="7"/>
      <c r="AU329" s="7"/>
    </row>
    <row r="330" spans="1:47" ht="15.75" customHeight="1" x14ac:dyDescent="0.25">
      <c r="A330" s="11"/>
      <c r="B330" s="11"/>
      <c r="C330" s="19"/>
      <c r="D330" s="19"/>
      <c r="E330" s="20"/>
      <c r="F330" s="19"/>
      <c r="G330" s="19"/>
      <c r="H330" s="21"/>
      <c r="I330" s="22"/>
      <c r="J330" s="23"/>
      <c r="K330" s="23"/>
      <c r="L330" s="23"/>
      <c r="M330" s="23"/>
      <c r="N330" s="23"/>
      <c r="O330" s="23"/>
      <c r="P330" s="23"/>
      <c r="Q330" s="23"/>
      <c r="R330" s="11"/>
      <c r="S330" s="11"/>
      <c r="T330" s="23"/>
      <c r="U330" s="23"/>
      <c r="V330" s="23"/>
      <c r="W330" s="23"/>
      <c r="X330" s="23"/>
      <c r="Y330" s="23"/>
      <c r="Z330" s="23"/>
      <c r="AA330" s="23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7"/>
      <c r="AM330" s="7"/>
      <c r="AN330" s="7"/>
      <c r="AO330" s="7"/>
      <c r="AP330" s="7"/>
      <c r="AQ330" s="7"/>
      <c r="AR330" s="7"/>
      <c r="AS330" s="7"/>
      <c r="AT330" s="7"/>
      <c r="AU330" s="7"/>
    </row>
    <row r="331" spans="1:47" ht="15.75" customHeight="1" x14ac:dyDescent="0.25">
      <c r="A331" s="11"/>
      <c r="B331" s="11"/>
      <c r="C331" s="19"/>
      <c r="D331" s="19"/>
      <c r="E331" s="20"/>
      <c r="F331" s="19"/>
      <c r="G331" s="19"/>
      <c r="H331" s="21"/>
      <c r="I331" s="22"/>
      <c r="J331" s="23"/>
      <c r="K331" s="23"/>
      <c r="L331" s="23"/>
      <c r="M331" s="23"/>
      <c r="N331" s="23"/>
      <c r="O331" s="23"/>
      <c r="P331" s="23"/>
      <c r="Q331" s="23"/>
      <c r="R331" s="11"/>
      <c r="S331" s="11"/>
      <c r="T331" s="23"/>
      <c r="U331" s="23"/>
      <c r="V331" s="23"/>
      <c r="W331" s="23"/>
      <c r="X331" s="23"/>
      <c r="Y331" s="23"/>
      <c r="Z331" s="23"/>
      <c r="AA331" s="23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7"/>
      <c r="AM331" s="7"/>
      <c r="AN331" s="7"/>
      <c r="AO331" s="7"/>
      <c r="AP331" s="7"/>
      <c r="AQ331" s="7"/>
      <c r="AR331" s="7"/>
      <c r="AS331" s="7"/>
      <c r="AT331" s="7"/>
      <c r="AU331" s="7"/>
    </row>
    <row r="332" spans="1:47" ht="15.75" customHeight="1" x14ac:dyDescent="0.25">
      <c r="A332" s="11"/>
      <c r="B332" s="11"/>
      <c r="C332" s="19"/>
      <c r="D332" s="19"/>
      <c r="E332" s="20"/>
      <c r="F332" s="19"/>
      <c r="G332" s="19"/>
      <c r="H332" s="21"/>
      <c r="I332" s="22"/>
      <c r="J332" s="23"/>
      <c r="K332" s="23"/>
      <c r="L332" s="23"/>
      <c r="M332" s="23"/>
      <c r="N332" s="23"/>
      <c r="O332" s="23"/>
      <c r="P332" s="23"/>
      <c r="Q332" s="23"/>
      <c r="R332" s="11"/>
      <c r="S332" s="11"/>
      <c r="T332" s="23"/>
      <c r="U332" s="23"/>
      <c r="V332" s="23"/>
      <c r="W332" s="23"/>
      <c r="X332" s="23"/>
      <c r="Y332" s="23"/>
      <c r="Z332" s="23"/>
      <c r="AA332" s="23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7"/>
      <c r="AM332" s="7"/>
      <c r="AN332" s="7"/>
      <c r="AO332" s="7"/>
      <c r="AP332" s="7"/>
      <c r="AQ332" s="7"/>
      <c r="AR332" s="7"/>
      <c r="AS332" s="7"/>
      <c r="AT332" s="7"/>
      <c r="AU332" s="7"/>
    </row>
    <row r="333" spans="1:47" ht="15.75" customHeight="1" x14ac:dyDescent="0.25">
      <c r="A333" s="11"/>
      <c r="B333" s="11"/>
      <c r="C333" s="19"/>
      <c r="D333" s="19"/>
      <c r="E333" s="20"/>
      <c r="F333" s="19"/>
      <c r="G333" s="19"/>
      <c r="H333" s="21"/>
      <c r="I333" s="22"/>
      <c r="J333" s="23"/>
      <c r="K333" s="23"/>
      <c r="L333" s="23"/>
      <c r="M333" s="23"/>
      <c r="N333" s="23"/>
      <c r="O333" s="23"/>
      <c r="P333" s="23"/>
      <c r="Q333" s="23"/>
      <c r="R333" s="11"/>
      <c r="S333" s="11"/>
      <c r="T333" s="23"/>
      <c r="U333" s="23"/>
      <c r="V333" s="23"/>
      <c r="W333" s="23"/>
      <c r="X333" s="23"/>
      <c r="Y333" s="23"/>
      <c r="Z333" s="23"/>
      <c r="AA333" s="23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7"/>
      <c r="AM333" s="7"/>
      <c r="AN333" s="7"/>
      <c r="AO333" s="7"/>
      <c r="AP333" s="7"/>
      <c r="AQ333" s="7"/>
      <c r="AR333" s="7"/>
      <c r="AS333" s="7"/>
      <c r="AT333" s="7"/>
      <c r="AU333" s="7"/>
    </row>
    <row r="334" spans="1:47" ht="15.75" customHeight="1" x14ac:dyDescent="0.25">
      <c r="A334" s="11"/>
      <c r="B334" s="11"/>
      <c r="C334" s="19"/>
      <c r="D334" s="19"/>
      <c r="E334" s="20"/>
      <c r="F334" s="19"/>
      <c r="G334" s="19"/>
      <c r="H334" s="21"/>
      <c r="I334" s="22"/>
      <c r="J334" s="23"/>
      <c r="K334" s="23"/>
      <c r="L334" s="23"/>
      <c r="M334" s="23"/>
      <c r="N334" s="23"/>
      <c r="O334" s="23"/>
      <c r="P334" s="23"/>
      <c r="Q334" s="23"/>
      <c r="R334" s="11"/>
      <c r="S334" s="11"/>
      <c r="T334" s="23"/>
      <c r="U334" s="23"/>
      <c r="V334" s="23"/>
      <c r="W334" s="23"/>
      <c r="X334" s="23"/>
      <c r="Y334" s="23"/>
      <c r="Z334" s="23"/>
      <c r="AA334" s="23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7"/>
      <c r="AM334" s="7"/>
      <c r="AN334" s="7"/>
      <c r="AO334" s="7"/>
      <c r="AP334" s="7"/>
      <c r="AQ334" s="7"/>
      <c r="AR334" s="7"/>
      <c r="AS334" s="7"/>
      <c r="AT334" s="7"/>
      <c r="AU334" s="7"/>
    </row>
    <row r="335" spans="1:47" ht="15.75" customHeight="1" x14ac:dyDescent="0.25">
      <c r="A335" s="11"/>
      <c r="B335" s="11"/>
      <c r="C335" s="19"/>
      <c r="D335" s="19"/>
      <c r="E335" s="20"/>
      <c r="F335" s="19"/>
      <c r="G335" s="19"/>
      <c r="H335" s="21"/>
      <c r="I335" s="22"/>
      <c r="J335" s="23"/>
      <c r="K335" s="23"/>
      <c r="L335" s="23"/>
      <c r="M335" s="23"/>
      <c r="N335" s="23"/>
      <c r="O335" s="23"/>
      <c r="P335" s="23"/>
      <c r="Q335" s="23"/>
      <c r="R335" s="11"/>
      <c r="S335" s="11"/>
      <c r="T335" s="23"/>
      <c r="U335" s="23"/>
      <c r="V335" s="23"/>
      <c r="W335" s="23"/>
      <c r="X335" s="23"/>
      <c r="Y335" s="23"/>
      <c r="Z335" s="23"/>
      <c r="AA335" s="23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7"/>
      <c r="AM335" s="7"/>
      <c r="AN335" s="7"/>
      <c r="AO335" s="7"/>
      <c r="AP335" s="7"/>
      <c r="AQ335" s="7"/>
      <c r="AR335" s="7"/>
      <c r="AS335" s="7"/>
      <c r="AT335" s="7"/>
      <c r="AU335" s="7"/>
    </row>
    <row r="336" spans="1:47" ht="15.75" customHeight="1" x14ac:dyDescent="0.25">
      <c r="A336" s="11"/>
      <c r="B336" s="11"/>
      <c r="C336" s="19"/>
      <c r="D336" s="19"/>
      <c r="E336" s="20"/>
      <c r="F336" s="19"/>
      <c r="G336" s="19"/>
      <c r="H336" s="21"/>
      <c r="I336" s="22"/>
      <c r="J336" s="23"/>
      <c r="K336" s="23"/>
      <c r="L336" s="23"/>
      <c r="M336" s="23"/>
      <c r="N336" s="23"/>
      <c r="O336" s="23"/>
      <c r="P336" s="23"/>
      <c r="Q336" s="23"/>
      <c r="R336" s="11"/>
      <c r="S336" s="11"/>
      <c r="T336" s="23"/>
      <c r="U336" s="23"/>
      <c r="V336" s="23"/>
      <c r="W336" s="23"/>
      <c r="X336" s="23"/>
      <c r="Y336" s="23"/>
      <c r="Z336" s="23"/>
      <c r="AA336" s="23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7"/>
      <c r="AM336" s="7"/>
      <c r="AN336" s="7"/>
      <c r="AO336" s="7"/>
      <c r="AP336" s="7"/>
      <c r="AQ336" s="7"/>
      <c r="AR336" s="7"/>
      <c r="AS336" s="7"/>
      <c r="AT336" s="7"/>
      <c r="AU336" s="7"/>
    </row>
    <row r="337" spans="1:47" ht="15.75" customHeight="1" x14ac:dyDescent="0.25">
      <c r="A337" s="11"/>
      <c r="B337" s="11"/>
      <c r="C337" s="19"/>
      <c r="D337" s="19"/>
      <c r="E337" s="20"/>
      <c r="F337" s="19"/>
      <c r="G337" s="19"/>
      <c r="H337" s="21"/>
      <c r="I337" s="22"/>
      <c r="J337" s="23"/>
      <c r="K337" s="23"/>
      <c r="L337" s="23"/>
      <c r="M337" s="23"/>
      <c r="N337" s="23"/>
      <c r="O337" s="23"/>
      <c r="P337" s="23"/>
      <c r="Q337" s="23"/>
      <c r="R337" s="11"/>
      <c r="S337" s="11"/>
      <c r="T337" s="23"/>
      <c r="U337" s="23"/>
      <c r="V337" s="23"/>
      <c r="W337" s="23"/>
      <c r="X337" s="23"/>
      <c r="Y337" s="23"/>
      <c r="Z337" s="23"/>
      <c r="AA337" s="23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7"/>
      <c r="AM337" s="7"/>
      <c r="AN337" s="7"/>
      <c r="AO337" s="7"/>
      <c r="AP337" s="7"/>
      <c r="AQ337" s="7"/>
      <c r="AR337" s="7"/>
      <c r="AS337" s="7"/>
      <c r="AT337" s="7"/>
      <c r="AU337" s="7"/>
    </row>
    <row r="338" spans="1:47" ht="15.75" customHeight="1" x14ac:dyDescent="0.25">
      <c r="A338" s="11"/>
      <c r="B338" s="11"/>
      <c r="C338" s="19"/>
      <c r="D338" s="19"/>
      <c r="E338" s="20"/>
      <c r="F338" s="19"/>
      <c r="G338" s="19"/>
      <c r="H338" s="21"/>
      <c r="I338" s="22"/>
      <c r="J338" s="23"/>
      <c r="K338" s="23"/>
      <c r="L338" s="23"/>
      <c r="M338" s="23"/>
      <c r="N338" s="23"/>
      <c r="O338" s="23"/>
      <c r="P338" s="23"/>
      <c r="Q338" s="23"/>
      <c r="R338" s="11"/>
      <c r="S338" s="11"/>
      <c r="T338" s="23"/>
      <c r="U338" s="23"/>
      <c r="V338" s="23"/>
      <c r="W338" s="23"/>
      <c r="X338" s="23"/>
      <c r="Y338" s="23"/>
      <c r="Z338" s="23"/>
      <c r="AA338" s="23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7"/>
      <c r="AM338" s="7"/>
      <c r="AN338" s="7"/>
      <c r="AO338" s="7"/>
      <c r="AP338" s="7"/>
      <c r="AQ338" s="7"/>
      <c r="AR338" s="7"/>
      <c r="AS338" s="7"/>
      <c r="AT338" s="7"/>
      <c r="AU338" s="7"/>
    </row>
    <row r="339" spans="1:47" ht="15.75" customHeight="1" x14ac:dyDescent="0.25">
      <c r="A339" s="11"/>
      <c r="B339" s="11"/>
      <c r="C339" s="19"/>
      <c r="D339" s="19"/>
      <c r="E339" s="20"/>
      <c r="F339" s="19"/>
      <c r="G339" s="19"/>
      <c r="H339" s="21"/>
      <c r="I339" s="22"/>
      <c r="J339" s="23"/>
      <c r="K339" s="23"/>
      <c r="L339" s="23"/>
      <c r="M339" s="23"/>
      <c r="N339" s="23"/>
      <c r="O339" s="23"/>
      <c r="P339" s="23"/>
      <c r="Q339" s="23"/>
      <c r="R339" s="11"/>
      <c r="S339" s="11"/>
      <c r="T339" s="23"/>
      <c r="U339" s="23"/>
      <c r="V339" s="23"/>
      <c r="W339" s="23"/>
      <c r="X339" s="23"/>
      <c r="Y339" s="23"/>
      <c r="Z339" s="23"/>
      <c r="AA339" s="23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7"/>
      <c r="AM339" s="7"/>
      <c r="AN339" s="7"/>
      <c r="AO339" s="7"/>
      <c r="AP339" s="7"/>
      <c r="AQ339" s="7"/>
      <c r="AR339" s="7"/>
      <c r="AS339" s="7"/>
      <c r="AT339" s="7"/>
      <c r="AU339" s="7"/>
    </row>
    <row r="340" spans="1:47" ht="15.75" customHeight="1" x14ac:dyDescent="0.25">
      <c r="A340" s="11"/>
      <c r="B340" s="11"/>
      <c r="C340" s="19"/>
      <c r="D340" s="19"/>
      <c r="E340" s="20"/>
      <c r="F340" s="19"/>
      <c r="G340" s="19"/>
      <c r="H340" s="21"/>
      <c r="I340" s="22"/>
      <c r="J340" s="23"/>
      <c r="K340" s="23"/>
      <c r="L340" s="23"/>
      <c r="M340" s="23"/>
      <c r="N340" s="23"/>
      <c r="O340" s="23"/>
      <c r="P340" s="23"/>
      <c r="Q340" s="23"/>
      <c r="R340" s="11"/>
      <c r="S340" s="11"/>
      <c r="T340" s="23"/>
      <c r="U340" s="23"/>
      <c r="V340" s="23"/>
      <c r="W340" s="23"/>
      <c r="X340" s="23"/>
      <c r="Y340" s="23"/>
      <c r="Z340" s="23"/>
      <c r="AA340" s="23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7"/>
      <c r="AM340" s="7"/>
      <c r="AN340" s="7"/>
      <c r="AO340" s="7"/>
      <c r="AP340" s="7"/>
      <c r="AQ340" s="7"/>
      <c r="AR340" s="7"/>
      <c r="AS340" s="7"/>
      <c r="AT340" s="7"/>
      <c r="AU340" s="7"/>
    </row>
    <row r="341" spans="1:47" ht="15.75" customHeight="1" x14ac:dyDescent="0.25">
      <c r="A341" s="11"/>
      <c r="B341" s="11"/>
      <c r="C341" s="19"/>
      <c r="D341" s="19"/>
      <c r="E341" s="20"/>
      <c r="F341" s="19"/>
      <c r="G341" s="19"/>
      <c r="H341" s="21"/>
      <c r="I341" s="22"/>
      <c r="J341" s="23"/>
      <c r="K341" s="23"/>
      <c r="L341" s="23"/>
      <c r="M341" s="23"/>
      <c r="N341" s="23"/>
      <c r="O341" s="23"/>
      <c r="P341" s="23"/>
      <c r="Q341" s="23"/>
      <c r="R341" s="11"/>
      <c r="S341" s="11"/>
      <c r="T341" s="23"/>
      <c r="U341" s="23"/>
      <c r="V341" s="23"/>
      <c r="W341" s="23"/>
      <c r="X341" s="23"/>
      <c r="Y341" s="23"/>
      <c r="Z341" s="23"/>
      <c r="AA341" s="23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7"/>
      <c r="AM341" s="7"/>
      <c r="AN341" s="7"/>
      <c r="AO341" s="7"/>
      <c r="AP341" s="7"/>
      <c r="AQ341" s="7"/>
      <c r="AR341" s="7"/>
      <c r="AS341" s="7"/>
      <c r="AT341" s="7"/>
      <c r="AU341" s="7"/>
    </row>
    <row r="342" spans="1:47" ht="15.75" customHeight="1" x14ac:dyDescent="0.25">
      <c r="A342" s="11"/>
      <c r="B342" s="11"/>
      <c r="C342" s="19"/>
      <c r="D342" s="19"/>
      <c r="E342" s="20"/>
      <c r="F342" s="19"/>
      <c r="G342" s="19"/>
      <c r="H342" s="21"/>
      <c r="I342" s="22"/>
      <c r="J342" s="23"/>
      <c r="K342" s="23"/>
      <c r="L342" s="23"/>
      <c r="M342" s="23"/>
      <c r="N342" s="23"/>
      <c r="O342" s="23"/>
      <c r="P342" s="23"/>
      <c r="Q342" s="23"/>
      <c r="R342" s="11"/>
      <c r="S342" s="11"/>
      <c r="T342" s="23"/>
      <c r="U342" s="23"/>
      <c r="V342" s="23"/>
      <c r="W342" s="23"/>
      <c r="X342" s="23"/>
      <c r="Y342" s="23"/>
      <c r="Z342" s="23"/>
      <c r="AA342" s="23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7"/>
      <c r="AM342" s="7"/>
      <c r="AN342" s="7"/>
      <c r="AO342" s="7"/>
      <c r="AP342" s="7"/>
      <c r="AQ342" s="7"/>
      <c r="AR342" s="7"/>
      <c r="AS342" s="7"/>
      <c r="AT342" s="7"/>
      <c r="AU342" s="7"/>
    </row>
    <row r="343" spans="1:47" ht="15.75" customHeight="1" x14ac:dyDescent="0.25">
      <c r="A343" s="11"/>
      <c r="B343" s="11"/>
      <c r="C343" s="19"/>
      <c r="D343" s="19"/>
      <c r="E343" s="20"/>
      <c r="F343" s="19"/>
      <c r="G343" s="19"/>
      <c r="H343" s="21"/>
      <c r="I343" s="22"/>
      <c r="J343" s="23"/>
      <c r="K343" s="23"/>
      <c r="L343" s="23"/>
      <c r="M343" s="23"/>
      <c r="N343" s="23"/>
      <c r="O343" s="23"/>
      <c r="P343" s="23"/>
      <c r="Q343" s="23"/>
      <c r="R343" s="11"/>
      <c r="S343" s="11"/>
      <c r="T343" s="23"/>
      <c r="U343" s="23"/>
      <c r="V343" s="23"/>
      <c r="W343" s="23"/>
      <c r="X343" s="23"/>
      <c r="Y343" s="23"/>
      <c r="Z343" s="23"/>
      <c r="AA343" s="23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7"/>
      <c r="AM343" s="7"/>
      <c r="AN343" s="7"/>
      <c r="AO343" s="7"/>
      <c r="AP343" s="7"/>
      <c r="AQ343" s="7"/>
      <c r="AR343" s="7"/>
      <c r="AS343" s="7"/>
      <c r="AT343" s="7"/>
      <c r="AU343" s="7"/>
    </row>
    <row r="344" spans="1:47" ht="15.75" customHeight="1" x14ac:dyDescent="0.25">
      <c r="A344" s="11"/>
      <c r="B344" s="11"/>
      <c r="C344" s="19"/>
      <c r="D344" s="19"/>
      <c r="E344" s="20"/>
      <c r="F344" s="19"/>
      <c r="G344" s="19"/>
      <c r="H344" s="21"/>
      <c r="I344" s="22"/>
      <c r="J344" s="23"/>
      <c r="K344" s="23"/>
      <c r="L344" s="23"/>
      <c r="M344" s="23"/>
      <c r="N344" s="23"/>
      <c r="O344" s="23"/>
      <c r="P344" s="23"/>
      <c r="Q344" s="23"/>
      <c r="R344" s="11"/>
      <c r="S344" s="11"/>
      <c r="T344" s="23"/>
      <c r="U344" s="23"/>
      <c r="V344" s="23"/>
      <c r="W344" s="23"/>
      <c r="X344" s="23"/>
      <c r="Y344" s="23"/>
      <c r="Z344" s="23"/>
      <c r="AA344" s="23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7"/>
      <c r="AM344" s="7"/>
      <c r="AN344" s="7"/>
      <c r="AO344" s="7"/>
      <c r="AP344" s="7"/>
      <c r="AQ344" s="7"/>
      <c r="AR344" s="7"/>
      <c r="AS344" s="7"/>
      <c r="AT344" s="7"/>
      <c r="AU344" s="7"/>
    </row>
    <row r="345" spans="1:47" ht="15.75" customHeight="1" x14ac:dyDescent="0.25">
      <c r="A345" s="11"/>
      <c r="B345" s="11"/>
      <c r="C345" s="19"/>
      <c r="D345" s="19"/>
      <c r="E345" s="20"/>
      <c r="F345" s="19"/>
      <c r="G345" s="19"/>
      <c r="H345" s="21"/>
      <c r="I345" s="22"/>
      <c r="J345" s="23"/>
      <c r="K345" s="23"/>
      <c r="L345" s="23"/>
      <c r="M345" s="23"/>
      <c r="N345" s="23"/>
      <c r="O345" s="23"/>
      <c r="P345" s="23"/>
      <c r="Q345" s="23"/>
      <c r="R345" s="11"/>
      <c r="S345" s="11"/>
      <c r="T345" s="23"/>
      <c r="U345" s="23"/>
      <c r="V345" s="23"/>
      <c r="W345" s="23"/>
      <c r="X345" s="23"/>
      <c r="Y345" s="23"/>
      <c r="Z345" s="23"/>
      <c r="AA345" s="23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7"/>
      <c r="AM345" s="7"/>
      <c r="AN345" s="7"/>
      <c r="AO345" s="7"/>
      <c r="AP345" s="7"/>
      <c r="AQ345" s="7"/>
      <c r="AR345" s="7"/>
      <c r="AS345" s="7"/>
      <c r="AT345" s="7"/>
      <c r="AU345" s="7"/>
    </row>
    <row r="346" spans="1:47" ht="15.75" customHeight="1" x14ac:dyDescent="0.25">
      <c r="A346" s="11"/>
      <c r="B346" s="11"/>
      <c r="C346" s="19"/>
      <c r="D346" s="19"/>
      <c r="E346" s="20"/>
      <c r="F346" s="19"/>
      <c r="G346" s="19"/>
      <c r="H346" s="21"/>
      <c r="I346" s="22"/>
      <c r="J346" s="23"/>
      <c r="K346" s="23"/>
      <c r="L346" s="23"/>
      <c r="M346" s="23"/>
      <c r="N346" s="23"/>
      <c r="O346" s="23"/>
      <c r="P346" s="23"/>
      <c r="Q346" s="23"/>
      <c r="R346" s="11"/>
      <c r="S346" s="11"/>
      <c r="T346" s="23"/>
      <c r="U346" s="23"/>
      <c r="V346" s="23"/>
      <c r="W346" s="23"/>
      <c r="X346" s="23"/>
      <c r="Y346" s="23"/>
      <c r="Z346" s="23"/>
      <c r="AA346" s="23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7"/>
      <c r="AM346" s="7"/>
      <c r="AN346" s="7"/>
      <c r="AO346" s="7"/>
      <c r="AP346" s="7"/>
      <c r="AQ346" s="7"/>
      <c r="AR346" s="7"/>
      <c r="AS346" s="7"/>
      <c r="AT346" s="7"/>
      <c r="AU346" s="7"/>
    </row>
    <row r="347" spans="1:47" ht="15.75" customHeight="1" x14ac:dyDescent="0.25">
      <c r="A347" s="11"/>
      <c r="B347" s="11"/>
      <c r="C347" s="19"/>
      <c r="D347" s="19"/>
      <c r="E347" s="20"/>
      <c r="F347" s="19"/>
      <c r="G347" s="19"/>
      <c r="H347" s="21"/>
      <c r="I347" s="22"/>
      <c r="J347" s="23"/>
      <c r="K347" s="23"/>
      <c r="L347" s="23"/>
      <c r="M347" s="23"/>
      <c r="N347" s="23"/>
      <c r="O347" s="23"/>
      <c r="P347" s="23"/>
      <c r="Q347" s="23"/>
      <c r="R347" s="11"/>
      <c r="S347" s="11"/>
      <c r="T347" s="23"/>
      <c r="U347" s="23"/>
      <c r="V347" s="23"/>
      <c r="W347" s="23"/>
      <c r="X347" s="23"/>
      <c r="Y347" s="23"/>
      <c r="Z347" s="23"/>
      <c r="AA347" s="23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7"/>
      <c r="AM347" s="7"/>
      <c r="AN347" s="7"/>
      <c r="AO347" s="7"/>
      <c r="AP347" s="7"/>
      <c r="AQ347" s="7"/>
      <c r="AR347" s="7"/>
      <c r="AS347" s="7"/>
      <c r="AT347" s="7"/>
      <c r="AU347" s="7"/>
    </row>
    <row r="348" spans="1:47" ht="15.75" customHeight="1" x14ac:dyDescent="0.25">
      <c r="A348" s="11"/>
      <c r="B348" s="11"/>
      <c r="C348" s="19"/>
      <c r="D348" s="19"/>
      <c r="E348" s="20"/>
      <c r="F348" s="19"/>
      <c r="G348" s="19"/>
      <c r="H348" s="21"/>
      <c r="I348" s="22"/>
      <c r="J348" s="23"/>
      <c r="K348" s="23"/>
      <c r="L348" s="23"/>
      <c r="M348" s="23"/>
      <c r="N348" s="23"/>
      <c r="O348" s="23"/>
      <c r="P348" s="23"/>
      <c r="Q348" s="23"/>
      <c r="R348" s="11"/>
      <c r="S348" s="11"/>
      <c r="T348" s="23"/>
      <c r="U348" s="23"/>
      <c r="V348" s="23"/>
      <c r="W348" s="23"/>
      <c r="X348" s="23"/>
      <c r="Y348" s="23"/>
      <c r="Z348" s="23"/>
      <c r="AA348" s="23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7"/>
      <c r="AM348" s="7"/>
      <c r="AN348" s="7"/>
      <c r="AO348" s="7"/>
      <c r="AP348" s="7"/>
      <c r="AQ348" s="7"/>
      <c r="AR348" s="7"/>
      <c r="AS348" s="7"/>
      <c r="AT348" s="7"/>
      <c r="AU348" s="7"/>
    </row>
    <row r="349" spans="1:47" ht="15.75" customHeight="1" x14ac:dyDescent="0.25">
      <c r="A349" s="11"/>
      <c r="B349" s="11"/>
      <c r="C349" s="19"/>
      <c r="D349" s="19"/>
      <c r="E349" s="20"/>
      <c r="F349" s="19"/>
      <c r="G349" s="19"/>
      <c r="H349" s="21"/>
      <c r="I349" s="22"/>
      <c r="J349" s="23"/>
      <c r="K349" s="23"/>
      <c r="L349" s="23"/>
      <c r="M349" s="23"/>
      <c r="N349" s="23"/>
      <c r="O349" s="23"/>
      <c r="P349" s="23"/>
      <c r="Q349" s="23"/>
      <c r="R349" s="11"/>
      <c r="S349" s="11"/>
      <c r="T349" s="23"/>
      <c r="U349" s="23"/>
      <c r="V349" s="23"/>
      <c r="W349" s="23"/>
      <c r="X349" s="23"/>
      <c r="Y349" s="23"/>
      <c r="Z349" s="23"/>
      <c r="AA349" s="23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7"/>
      <c r="AM349" s="7"/>
      <c r="AN349" s="7"/>
      <c r="AO349" s="7"/>
      <c r="AP349" s="7"/>
      <c r="AQ349" s="7"/>
      <c r="AR349" s="7"/>
      <c r="AS349" s="7"/>
      <c r="AT349" s="7"/>
      <c r="AU349" s="7"/>
    </row>
    <row r="350" spans="1:47" ht="15.75" customHeight="1" x14ac:dyDescent="0.25">
      <c r="A350" s="11"/>
      <c r="B350" s="11"/>
      <c r="C350" s="19"/>
      <c r="D350" s="19"/>
      <c r="E350" s="20"/>
      <c r="F350" s="19"/>
      <c r="G350" s="19"/>
      <c r="H350" s="21"/>
      <c r="I350" s="22"/>
      <c r="J350" s="23"/>
      <c r="K350" s="23"/>
      <c r="L350" s="23"/>
      <c r="M350" s="23"/>
      <c r="N350" s="23"/>
      <c r="O350" s="23"/>
      <c r="P350" s="23"/>
      <c r="Q350" s="23"/>
      <c r="R350" s="11"/>
      <c r="S350" s="11"/>
      <c r="T350" s="23"/>
      <c r="U350" s="23"/>
      <c r="V350" s="23"/>
      <c r="W350" s="23"/>
      <c r="X350" s="23"/>
      <c r="Y350" s="23"/>
      <c r="Z350" s="23"/>
      <c r="AA350" s="23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7"/>
      <c r="AM350" s="7"/>
      <c r="AN350" s="7"/>
      <c r="AO350" s="7"/>
      <c r="AP350" s="7"/>
      <c r="AQ350" s="7"/>
      <c r="AR350" s="7"/>
      <c r="AS350" s="7"/>
      <c r="AT350" s="7"/>
      <c r="AU350" s="7"/>
    </row>
    <row r="351" spans="1:47" ht="15.75" customHeight="1" x14ac:dyDescent="0.25">
      <c r="A351" s="11"/>
      <c r="B351" s="11"/>
      <c r="C351" s="19"/>
      <c r="D351" s="19"/>
      <c r="E351" s="20"/>
      <c r="F351" s="19"/>
      <c r="G351" s="19"/>
      <c r="H351" s="21"/>
      <c r="I351" s="22"/>
      <c r="J351" s="23"/>
      <c r="K351" s="23"/>
      <c r="L351" s="23"/>
      <c r="M351" s="23"/>
      <c r="N351" s="23"/>
      <c r="O351" s="23"/>
      <c r="P351" s="23"/>
      <c r="Q351" s="23"/>
      <c r="R351" s="11"/>
      <c r="S351" s="11"/>
      <c r="T351" s="23"/>
      <c r="U351" s="23"/>
      <c r="V351" s="23"/>
      <c r="W351" s="23"/>
      <c r="X351" s="23"/>
      <c r="Y351" s="23"/>
      <c r="Z351" s="23"/>
      <c r="AA351" s="23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7"/>
      <c r="AM351" s="7"/>
      <c r="AN351" s="7"/>
      <c r="AO351" s="7"/>
      <c r="AP351" s="7"/>
      <c r="AQ351" s="7"/>
      <c r="AR351" s="7"/>
      <c r="AS351" s="7"/>
      <c r="AT351" s="7"/>
      <c r="AU351" s="7"/>
    </row>
    <row r="352" spans="1:47" ht="15.75" customHeight="1" x14ac:dyDescent="0.25">
      <c r="A352" s="11"/>
      <c r="B352" s="11"/>
      <c r="C352" s="19"/>
      <c r="D352" s="19"/>
      <c r="E352" s="20"/>
      <c r="F352" s="19"/>
      <c r="G352" s="19"/>
      <c r="H352" s="21"/>
      <c r="I352" s="22"/>
      <c r="J352" s="23"/>
      <c r="K352" s="23"/>
      <c r="L352" s="23"/>
      <c r="M352" s="23"/>
      <c r="N352" s="23"/>
      <c r="O352" s="23"/>
      <c r="P352" s="23"/>
      <c r="Q352" s="23"/>
      <c r="R352" s="11"/>
      <c r="S352" s="11"/>
      <c r="T352" s="23"/>
      <c r="U352" s="23"/>
      <c r="V352" s="23"/>
      <c r="W352" s="23"/>
      <c r="X352" s="23"/>
      <c r="Y352" s="23"/>
      <c r="Z352" s="23"/>
      <c r="AA352" s="23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7"/>
      <c r="AM352" s="7"/>
      <c r="AN352" s="7"/>
      <c r="AO352" s="7"/>
      <c r="AP352" s="7"/>
      <c r="AQ352" s="7"/>
      <c r="AR352" s="7"/>
      <c r="AS352" s="7"/>
      <c r="AT352" s="7"/>
      <c r="AU352" s="7"/>
    </row>
    <row r="353" spans="1:47" ht="15.75" customHeight="1" x14ac:dyDescent="0.25">
      <c r="A353" s="11"/>
      <c r="B353" s="11"/>
      <c r="C353" s="19"/>
      <c r="D353" s="19"/>
      <c r="E353" s="20"/>
      <c r="F353" s="19"/>
      <c r="G353" s="19"/>
      <c r="H353" s="21"/>
      <c r="I353" s="22"/>
      <c r="J353" s="23"/>
      <c r="K353" s="23"/>
      <c r="L353" s="23"/>
      <c r="M353" s="23"/>
      <c r="N353" s="23"/>
      <c r="O353" s="23"/>
      <c r="P353" s="23"/>
      <c r="Q353" s="23"/>
      <c r="R353" s="11"/>
      <c r="S353" s="11"/>
      <c r="T353" s="23"/>
      <c r="U353" s="23"/>
      <c r="V353" s="23"/>
      <c r="W353" s="23"/>
      <c r="X353" s="23"/>
      <c r="Y353" s="23"/>
      <c r="Z353" s="23"/>
      <c r="AA353" s="23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7"/>
      <c r="AM353" s="7"/>
      <c r="AN353" s="7"/>
      <c r="AO353" s="7"/>
      <c r="AP353" s="7"/>
      <c r="AQ353" s="7"/>
      <c r="AR353" s="7"/>
      <c r="AS353" s="7"/>
      <c r="AT353" s="7"/>
      <c r="AU353" s="7"/>
    </row>
    <row r="354" spans="1:47" ht="15.75" customHeight="1" x14ac:dyDescent="0.25">
      <c r="A354" s="11"/>
      <c r="B354" s="11"/>
      <c r="C354" s="19"/>
      <c r="D354" s="19"/>
      <c r="E354" s="20"/>
      <c r="F354" s="19"/>
      <c r="G354" s="19"/>
      <c r="H354" s="21"/>
      <c r="I354" s="22"/>
      <c r="J354" s="23"/>
      <c r="K354" s="23"/>
      <c r="L354" s="23"/>
      <c r="M354" s="23"/>
      <c r="N354" s="23"/>
      <c r="O354" s="23"/>
      <c r="P354" s="23"/>
      <c r="Q354" s="23"/>
      <c r="R354" s="11"/>
      <c r="S354" s="11"/>
      <c r="T354" s="23"/>
      <c r="U354" s="23"/>
      <c r="V354" s="23"/>
      <c r="W354" s="23"/>
      <c r="X354" s="23"/>
      <c r="Y354" s="23"/>
      <c r="Z354" s="23"/>
      <c r="AA354" s="23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7"/>
      <c r="AM354" s="7"/>
      <c r="AN354" s="7"/>
      <c r="AO354" s="7"/>
      <c r="AP354" s="7"/>
      <c r="AQ354" s="7"/>
      <c r="AR354" s="7"/>
      <c r="AS354" s="7"/>
      <c r="AT354" s="7"/>
      <c r="AU354" s="7"/>
    </row>
    <row r="355" spans="1:47" ht="15.75" customHeight="1" x14ac:dyDescent="0.25">
      <c r="A355" s="11"/>
      <c r="B355" s="11"/>
      <c r="C355" s="19"/>
      <c r="D355" s="19"/>
      <c r="E355" s="20"/>
      <c r="F355" s="19"/>
      <c r="G355" s="19"/>
      <c r="H355" s="21"/>
      <c r="I355" s="22"/>
      <c r="J355" s="23"/>
      <c r="K355" s="23"/>
      <c r="L355" s="23"/>
      <c r="M355" s="23"/>
      <c r="N355" s="23"/>
      <c r="O355" s="23"/>
      <c r="P355" s="23"/>
      <c r="Q355" s="23"/>
      <c r="R355" s="11"/>
      <c r="S355" s="11"/>
      <c r="T355" s="23"/>
      <c r="U355" s="23"/>
      <c r="V355" s="23"/>
      <c r="W355" s="23"/>
      <c r="X355" s="23"/>
      <c r="Y355" s="23"/>
      <c r="Z355" s="23"/>
      <c r="AA355" s="23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7"/>
      <c r="AM355" s="7"/>
      <c r="AN355" s="7"/>
      <c r="AO355" s="7"/>
      <c r="AP355" s="7"/>
      <c r="AQ355" s="7"/>
      <c r="AR355" s="7"/>
      <c r="AS355" s="7"/>
      <c r="AT355" s="7"/>
      <c r="AU355" s="7"/>
    </row>
    <row r="356" spans="1:47" ht="15.75" customHeight="1" x14ac:dyDescent="0.25">
      <c r="A356" s="11"/>
      <c r="B356" s="11"/>
      <c r="C356" s="19"/>
      <c r="D356" s="19"/>
      <c r="E356" s="20"/>
      <c r="F356" s="19"/>
      <c r="G356" s="19"/>
      <c r="H356" s="21"/>
      <c r="I356" s="22"/>
      <c r="J356" s="23"/>
      <c r="K356" s="23"/>
      <c r="L356" s="23"/>
      <c r="M356" s="23"/>
      <c r="N356" s="23"/>
      <c r="O356" s="23"/>
      <c r="P356" s="23"/>
      <c r="Q356" s="23"/>
      <c r="R356" s="11"/>
      <c r="S356" s="11"/>
      <c r="T356" s="23"/>
      <c r="U356" s="23"/>
      <c r="V356" s="23"/>
      <c r="W356" s="23"/>
      <c r="X356" s="23"/>
      <c r="Y356" s="23"/>
      <c r="Z356" s="23"/>
      <c r="AA356" s="23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7"/>
      <c r="AM356" s="7"/>
      <c r="AN356" s="7"/>
      <c r="AO356" s="7"/>
      <c r="AP356" s="7"/>
      <c r="AQ356" s="7"/>
      <c r="AR356" s="7"/>
      <c r="AS356" s="7"/>
      <c r="AT356" s="7"/>
      <c r="AU356" s="7"/>
    </row>
    <row r="357" spans="1:47" ht="15.75" customHeight="1" x14ac:dyDescent="0.25">
      <c r="A357" s="11"/>
      <c r="B357" s="11"/>
      <c r="C357" s="19"/>
      <c r="D357" s="19"/>
      <c r="E357" s="20"/>
      <c r="F357" s="19"/>
      <c r="G357" s="19"/>
      <c r="H357" s="21"/>
      <c r="I357" s="22"/>
      <c r="J357" s="23"/>
      <c r="K357" s="23"/>
      <c r="L357" s="23"/>
      <c r="M357" s="23"/>
      <c r="N357" s="23"/>
      <c r="O357" s="23"/>
      <c r="P357" s="23"/>
      <c r="Q357" s="23"/>
      <c r="R357" s="11"/>
      <c r="S357" s="11"/>
      <c r="T357" s="23"/>
      <c r="U357" s="23"/>
      <c r="V357" s="23"/>
      <c r="W357" s="23"/>
      <c r="X357" s="23"/>
      <c r="Y357" s="23"/>
      <c r="Z357" s="23"/>
      <c r="AA357" s="23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7"/>
      <c r="AM357" s="7"/>
      <c r="AN357" s="7"/>
      <c r="AO357" s="7"/>
      <c r="AP357" s="7"/>
      <c r="AQ357" s="7"/>
      <c r="AR357" s="7"/>
      <c r="AS357" s="7"/>
      <c r="AT357" s="7"/>
      <c r="AU357" s="7"/>
    </row>
    <row r="358" spans="1:47" ht="15.75" customHeight="1" x14ac:dyDescent="0.25">
      <c r="A358" s="11"/>
      <c r="B358" s="11"/>
      <c r="C358" s="19"/>
      <c r="D358" s="19"/>
      <c r="E358" s="20"/>
      <c r="F358" s="19"/>
      <c r="G358" s="19"/>
      <c r="H358" s="21"/>
      <c r="I358" s="22"/>
      <c r="J358" s="23"/>
      <c r="K358" s="23"/>
      <c r="L358" s="23"/>
      <c r="M358" s="23"/>
      <c r="N358" s="23"/>
      <c r="O358" s="23"/>
      <c r="P358" s="23"/>
      <c r="Q358" s="23"/>
      <c r="R358" s="11"/>
      <c r="S358" s="11"/>
      <c r="T358" s="23"/>
      <c r="U358" s="23"/>
      <c r="V358" s="23"/>
      <c r="W358" s="23"/>
      <c r="X358" s="23"/>
      <c r="Y358" s="23"/>
      <c r="Z358" s="23"/>
      <c r="AA358" s="23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7"/>
      <c r="AM358" s="7"/>
      <c r="AN358" s="7"/>
      <c r="AO358" s="7"/>
      <c r="AP358" s="7"/>
      <c r="AQ358" s="7"/>
      <c r="AR358" s="7"/>
      <c r="AS358" s="7"/>
      <c r="AT358" s="7"/>
      <c r="AU358" s="7"/>
    </row>
    <row r="359" spans="1:47" ht="15.75" customHeight="1" x14ac:dyDescent="0.25">
      <c r="A359" s="11"/>
      <c r="B359" s="11"/>
      <c r="C359" s="19"/>
      <c r="D359" s="19"/>
      <c r="E359" s="20"/>
      <c r="F359" s="19"/>
      <c r="G359" s="19"/>
      <c r="H359" s="21"/>
      <c r="I359" s="22"/>
      <c r="J359" s="23"/>
      <c r="K359" s="23"/>
      <c r="L359" s="23"/>
      <c r="M359" s="23"/>
      <c r="N359" s="23"/>
      <c r="O359" s="23"/>
      <c r="P359" s="23"/>
      <c r="Q359" s="23"/>
      <c r="R359" s="11"/>
      <c r="S359" s="11"/>
      <c r="T359" s="23"/>
      <c r="U359" s="23"/>
      <c r="V359" s="23"/>
      <c r="W359" s="23"/>
      <c r="X359" s="23"/>
      <c r="Y359" s="23"/>
      <c r="Z359" s="23"/>
      <c r="AA359" s="23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7"/>
      <c r="AM359" s="7"/>
      <c r="AN359" s="7"/>
      <c r="AO359" s="7"/>
      <c r="AP359" s="7"/>
      <c r="AQ359" s="7"/>
      <c r="AR359" s="7"/>
      <c r="AS359" s="7"/>
      <c r="AT359" s="7"/>
      <c r="AU359" s="7"/>
    </row>
    <row r="360" spans="1:47" ht="15.75" customHeight="1" x14ac:dyDescent="0.25">
      <c r="A360" s="11"/>
      <c r="B360" s="11"/>
      <c r="C360" s="19"/>
      <c r="D360" s="19"/>
      <c r="E360" s="20"/>
      <c r="F360" s="19"/>
      <c r="G360" s="19"/>
      <c r="H360" s="21"/>
      <c r="I360" s="22"/>
      <c r="J360" s="23"/>
      <c r="K360" s="23"/>
      <c r="L360" s="23"/>
      <c r="M360" s="23"/>
      <c r="N360" s="23"/>
      <c r="O360" s="23"/>
      <c r="P360" s="23"/>
      <c r="Q360" s="23"/>
      <c r="R360" s="11"/>
      <c r="S360" s="11"/>
      <c r="T360" s="23"/>
      <c r="U360" s="23"/>
      <c r="V360" s="23"/>
      <c r="W360" s="23"/>
      <c r="X360" s="23"/>
      <c r="Y360" s="23"/>
      <c r="Z360" s="23"/>
      <c r="AA360" s="23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7"/>
      <c r="AM360" s="7"/>
      <c r="AN360" s="7"/>
      <c r="AO360" s="7"/>
      <c r="AP360" s="7"/>
      <c r="AQ360" s="7"/>
      <c r="AR360" s="7"/>
      <c r="AS360" s="7"/>
      <c r="AT360" s="7"/>
      <c r="AU360" s="7"/>
    </row>
    <row r="361" spans="1:47" ht="15.75" customHeight="1" x14ac:dyDescent="0.25">
      <c r="A361" s="11"/>
      <c r="B361" s="11"/>
      <c r="C361" s="19"/>
      <c r="D361" s="19"/>
      <c r="E361" s="20"/>
      <c r="F361" s="19"/>
      <c r="G361" s="19"/>
      <c r="H361" s="21"/>
      <c r="I361" s="22"/>
      <c r="J361" s="23"/>
      <c r="K361" s="23"/>
      <c r="L361" s="23"/>
      <c r="M361" s="23"/>
      <c r="N361" s="23"/>
      <c r="O361" s="23"/>
      <c r="P361" s="23"/>
      <c r="Q361" s="23"/>
      <c r="R361" s="11"/>
      <c r="S361" s="11"/>
      <c r="T361" s="23"/>
      <c r="U361" s="23"/>
      <c r="V361" s="23"/>
      <c r="W361" s="23"/>
      <c r="X361" s="23"/>
      <c r="Y361" s="23"/>
      <c r="Z361" s="23"/>
      <c r="AA361" s="23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7"/>
      <c r="AM361" s="7"/>
      <c r="AN361" s="7"/>
      <c r="AO361" s="7"/>
      <c r="AP361" s="7"/>
      <c r="AQ361" s="7"/>
      <c r="AR361" s="7"/>
      <c r="AS361" s="7"/>
      <c r="AT361" s="7"/>
      <c r="AU361" s="7"/>
    </row>
    <row r="362" spans="1:47" ht="15.75" customHeight="1" x14ac:dyDescent="0.25">
      <c r="A362" s="11"/>
      <c r="B362" s="11"/>
      <c r="C362" s="19"/>
      <c r="D362" s="19"/>
      <c r="E362" s="20"/>
      <c r="F362" s="19"/>
      <c r="G362" s="19"/>
      <c r="H362" s="21"/>
      <c r="I362" s="22"/>
      <c r="J362" s="23"/>
      <c r="K362" s="23"/>
      <c r="L362" s="23"/>
      <c r="M362" s="23"/>
      <c r="N362" s="23"/>
      <c r="O362" s="23"/>
      <c r="P362" s="23"/>
      <c r="Q362" s="23"/>
      <c r="R362" s="11"/>
      <c r="S362" s="11"/>
      <c r="T362" s="23"/>
      <c r="U362" s="23"/>
      <c r="V362" s="23"/>
      <c r="W362" s="23"/>
      <c r="X362" s="23"/>
      <c r="Y362" s="23"/>
      <c r="Z362" s="23"/>
      <c r="AA362" s="23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7"/>
      <c r="AM362" s="7"/>
      <c r="AN362" s="7"/>
      <c r="AO362" s="7"/>
      <c r="AP362" s="7"/>
      <c r="AQ362" s="7"/>
      <c r="AR362" s="7"/>
      <c r="AS362" s="7"/>
      <c r="AT362" s="7"/>
      <c r="AU362" s="7"/>
    </row>
    <row r="363" spans="1:47" ht="15.75" customHeight="1" x14ac:dyDescent="0.25">
      <c r="A363" s="11"/>
      <c r="B363" s="11"/>
      <c r="C363" s="19"/>
      <c r="D363" s="19"/>
      <c r="E363" s="20"/>
      <c r="F363" s="19"/>
      <c r="G363" s="19"/>
      <c r="H363" s="21"/>
      <c r="I363" s="22"/>
      <c r="J363" s="23"/>
      <c r="K363" s="23"/>
      <c r="L363" s="23"/>
      <c r="M363" s="23"/>
      <c r="N363" s="23"/>
      <c r="O363" s="23"/>
      <c r="P363" s="23"/>
      <c r="Q363" s="23"/>
      <c r="R363" s="11"/>
      <c r="S363" s="11"/>
      <c r="T363" s="23"/>
      <c r="U363" s="23"/>
      <c r="V363" s="23"/>
      <c r="W363" s="23"/>
      <c r="X363" s="23"/>
      <c r="Y363" s="23"/>
      <c r="Z363" s="23"/>
      <c r="AA363" s="23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7"/>
      <c r="AM363" s="7"/>
      <c r="AN363" s="7"/>
      <c r="AO363" s="7"/>
      <c r="AP363" s="7"/>
      <c r="AQ363" s="7"/>
      <c r="AR363" s="7"/>
      <c r="AS363" s="7"/>
      <c r="AT363" s="7"/>
      <c r="AU363" s="7"/>
    </row>
    <row r="364" spans="1:47" ht="15.75" customHeight="1" x14ac:dyDescent="0.25">
      <c r="A364" s="11"/>
      <c r="B364" s="11"/>
      <c r="C364" s="19"/>
      <c r="D364" s="19"/>
      <c r="E364" s="20"/>
      <c r="F364" s="19"/>
      <c r="G364" s="19"/>
      <c r="H364" s="21"/>
      <c r="I364" s="22"/>
      <c r="J364" s="23"/>
      <c r="K364" s="23"/>
      <c r="L364" s="23"/>
      <c r="M364" s="23"/>
      <c r="N364" s="23"/>
      <c r="O364" s="23"/>
      <c r="P364" s="23"/>
      <c r="Q364" s="23"/>
      <c r="R364" s="11"/>
      <c r="S364" s="11"/>
      <c r="T364" s="23"/>
      <c r="U364" s="23"/>
      <c r="V364" s="23"/>
      <c r="W364" s="23"/>
      <c r="X364" s="23"/>
      <c r="Y364" s="23"/>
      <c r="Z364" s="23"/>
      <c r="AA364" s="23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7"/>
      <c r="AM364" s="7"/>
      <c r="AN364" s="7"/>
      <c r="AO364" s="7"/>
      <c r="AP364" s="7"/>
      <c r="AQ364" s="7"/>
      <c r="AR364" s="7"/>
      <c r="AS364" s="7"/>
      <c r="AT364" s="7"/>
      <c r="AU364" s="7"/>
    </row>
    <row r="365" spans="1:47" ht="15.75" customHeight="1" x14ac:dyDescent="0.25">
      <c r="A365" s="11"/>
      <c r="B365" s="11"/>
      <c r="C365" s="19"/>
      <c r="D365" s="19"/>
      <c r="E365" s="20"/>
      <c r="F365" s="19"/>
      <c r="G365" s="19"/>
      <c r="H365" s="21"/>
      <c r="I365" s="22"/>
      <c r="J365" s="23"/>
      <c r="K365" s="23"/>
      <c r="L365" s="23"/>
      <c r="M365" s="23"/>
      <c r="N365" s="23"/>
      <c r="O365" s="23"/>
      <c r="P365" s="23"/>
      <c r="Q365" s="23"/>
      <c r="R365" s="11"/>
      <c r="S365" s="11"/>
      <c r="T365" s="23"/>
      <c r="U365" s="23"/>
      <c r="V365" s="23"/>
      <c r="W365" s="23"/>
      <c r="X365" s="23"/>
      <c r="Y365" s="23"/>
      <c r="Z365" s="23"/>
      <c r="AA365" s="23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7"/>
      <c r="AM365" s="7"/>
      <c r="AN365" s="7"/>
      <c r="AO365" s="7"/>
      <c r="AP365" s="7"/>
      <c r="AQ365" s="7"/>
      <c r="AR365" s="7"/>
      <c r="AS365" s="7"/>
      <c r="AT365" s="7"/>
      <c r="AU365" s="7"/>
    </row>
    <row r="366" spans="1:47" ht="15.75" customHeight="1" x14ac:dyDescent="0.25">
      <c r="A366" s="11"/>
      <c r="B366" s="11"/>
      <c r="C366" s="19"/>
      <c r="D366" s="19"/>
      <c r="E366" s="20"/>
      <c r="F366" s="19"/>
      <c r="G366" s="19"/>
      <c r="H366" s="21"/>
      <c r="I366" s="22"/>
      <c r="J366" s="23"/>
      <c r="K366" s="23"/>
      <c r="L366" s="23"/>
      <c r="M366" s="23"/>
      <c r="N366" s="23"/>
      <c r="O366" s="23"/>
      <c r="P366" s="23"/>
      <c r="Q366" s="23"/>
      <c r="R366" s="11"/>
      <c r="S366" s="11"/>
      <c r="T366" s="23"/>
      <c r="U366" s="23"/>
      <c r="V366" s="23"/>
      <c r="W366" s="23"/>
      <c r="X366" s="23"/>
      <c r="Y366" s="23"/>
      <c r="Z366" s="23"/>
      <c r="AA366" s="23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7"/>
      <c r="AM366" s="7"/>
      <c r="AN366" s="7"/>
      <c r="AO366" s="7"/>
      <c r="AP366" s="7"/>
      <c r="AQ366" s="7"/>
      <c r="AR366" s="7"/>
      <c r="AS366" s="7"/>
      <c r="AT366" s="7"/>
      <c r="AU366" s="7"/>
    </row>
    <row r="367" spans="1:47" ht="15.75" customHeight="1" x14ac:dyDescent="0.25">
      <c r="A367" s="11"/>
      <c r="B367" s="11"/>
      <c r="C367" s="19"/>
      <c r="D367" s="19"/>
      <c r="E367" s="20"/>
      <c r="F367" s="19"/>
      <c r="G367" s="19"/>
      <c r="H367" s="21"/>
      <c r="I367" s="22"/>
      <c r="J367" s="23"/>
      <c r="K367" s="23"/>
      <c r="L367" s="23"/>
      <c r="M367" s="23"/>
      <c r="N367" s="23"/>
      <c r="O367" s="23"/>
      <c r="P367" s="23"/>
      <c r="Q367" s="23"/>
      <c r="R367" s="11"/>
      <c r="S367" s="11"/>
      <c r="T367" s="23"/>
      <c r="U367" s="23"/>
      <c r="V367" s="23"/>
      <c r="W367" s="23"/>
      <c r="X367" s="23"/>
      <c r="Y367" s="23"/>
      <c r="Z367" s="23"/>
      <c r="AA367" s="23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7"/>
      <c r="AM367" s="7"/>
      <c r="AN367" s="7"/>
      <c r="AO367" s="7"/>
      <c r="AP367" s="7"/>
      <c r="AQ367" s="7"/>
      <c r="AR367" s="7"/>
      <c r="AS367" s="7"/>
      <c r="AT367" s="7"/>
      <c r="AU367" s="7"/>
    </row>
    <row r="368" spans="1:47" ht="15.75" customHeight="1" x14ac:dyDescent="0.25">
      <c r="A368" s="11"/>
      <c r="B368" s="11"/>
      <c r="C368" s="19"/>
      <c r="D368" s="19"/>
      <c r="E368" s="20"/>
      <c r="F368" s="19"/>
      <c r="G368" s="19"/>
      <c r="H368" s="21"/>
      <c r="I368" s="22"/>
      <c r="J368" s="23"/>
      <c r="K368" s="23"/>
      <c r="L368" s="23"/>
      <c r="M368" s="23"/>
      <c r="N368" s="23"/>
      <c r="O368" s="23"/>
      <c r="P368" s="23"/>
      <c r="Q368" s="23"/>
      <c r="R368" s="11"/>
      <c r="S368" s="11"/>
      <c r="T368" s="23"/>
      <c r="U368" s="23"/>
      <c r="V368" s="23"/>
      <c r="W368" s="23"/>
      <c r="X368" s="23"/>
      <c r="Y368" s="23"/>
      <c r="Z368" s="23"/>
      <c r="AA368" s="23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7"/>
      <c r="AM368" s="7"/>
      <c r="AN368" s="7"/>
      <c r="AO368" s="7"/>
      <c r="AP368" s="7"/>
      <c r="AQ368" s="7"/>
      <c r="AR368" s="7"/>
      <c r="AS368" s="7"/>
      <c r="AT368" s="7"/>
      <c r="AU368" s="7"/>
    </row>
    <row r="369" spans="1:47" ht="15.75" customHeight="1" x14ac:dyDescent="0.25">
      <c r="A369" s="11"/>
      <c r="B369" s="11"/>
      <c r="C369" s="19"/>
      <c r="D369" s="19"/>
      <c r="E369" s="20"/>
      <c r="F369" s="19"/>
      <c r="G369" s="19"/>
      <c r="H369" s="21"/>
      <c r="I369" s="22"/>
      <c r="J369" s="23"/>
      <c r="K369" s="23"/>
      <c r="L369" s="23"/>
      <c r="M369" s="23"/>
      <c r="N369" s="23"/>
      <c r="O369" s="23"/>
      <c r="P369" s="23"/>
      <c r="Q369" s="23"/>
      <c r="R369" s="11"/>
      <c r="S369" s="11"/>
      <c r="T369" s="23"/>
      <c r="U369" s="23"/>
      <c r="V369" s="23"/>
      <c r="W369" s="23"/>
      <c r="X369" s="23"/>
      <c r="Y369" s="23"/>
      <c r="Z369" s="23"/>
      <c r="AA369" s="23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7"/>
      <c r="AM369" s="7"/>
      <c r="AN369" s="7"/>
      <c r="AO369" s="7"/>
      <c r="AP369" s="7"/>
      <c r="AQ369" s="7"/>
      <c r="AR369" s="7"/>
      <c r="AS369" s="7"/>
      <c r="AT369" s="7"/>
      <c r="AU369" s="7"/>
    </row>
    <row r="370" spans="1:47" ht="15.75" customHeight="1" x14ac:dyDescent="0.25">
      <c r="A370" s="11"/>
      <c r="B370" s="11"/>
      <c r="C370" s="19"/>
      <c r="D370" s="19"/>
      <c r="E370" s="20"/>
      <c r="F370" s="19"/>
      <c r="G370" s="19"/>
      <c r="H370" s="21"/>
      <c r="I370" s="22"/>
      <c r="J370" s="23"/>
      <c r="K370" s="23"/>
      <c r="L370" s="23"/>
      <c r="M370" s="23"/>
      <c r="N370" s="23"/>
      <c r="O370" s="23"/>
      <c r="P370" s="23"/>
      <c r="Q370" s="23"/>
      <c r="R370" s="11"/>
      <c r="S370" s="11"/>
      <c r="T370" s="23"/>
      <c r="U370" s="23"/>
      <c r="V370" s="23"/>
      <c r="W370" s="23"/>
      <c r="X370" s="23"/>
      <c r="Y370" s="23"/>
      <c r="Z370" s="23"/>
      <c r="AA370" s="23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7"/>
      <c r="AM370" s="7"/>
      <c r="AN370" s="7"/>
      <c r="AO370" s="7"/>
      <c r="AP370" s="7"/>
      <c r="AQ370" s="7"/>
      <c r="AR370" s="7"/>
      <c r="AS370" s="7"/>
      <c r="AT370" s="7"/>
      <c r="AU370" s="7"/>
    </row>
    <row r="371" spans="1:47" ht="15.75" customHeight="1" x14ac:dyDescent="0.25">
      <c r="A371" s="11"/>
      <c r="B371" s="11"/>
      <c r="C371" s="19"/>
      <c r="D371" s="19"/>
      <c r="E371" s="20"/>
      <c r="F371" s="19"/>
      <c r="G371" s="19"/>
      <c r="H371" s="21"/>
      <c r="I371" s="22"/>
      <c r="J371" s="23"/>
      <c r="K371" s="23"/>
      <c r="L371" s="23"/>
      <c r="M371" s="23"/>
      <c r="N371" s="23"/>
      <c r="O371" s="23"/>
      <c r="P371" s="23"/>
      <c r="Q371" s="23"/>
      <c r="R371" s="11"/>
      <c r="S371" s="11"/>
      <c r="T371" s="23"/>
      <c r="U371" s="23"/>
      <c r="V371" s="23"/>
      <c r="W371" s="23"/>
      <c r="X371" s="23"/>
      <c r="Y371" s="23"/>
      <c r="Z371" s="23"/>
      <c r="AA371" s="23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7"/>
      <c r="AM371" s="7"/>
      <c r="AN371" s="7"/>
      <c r="AO371" s="7"/>
      <c r="AP371" s="7"/>
      <c r="AQ371" s="7"/>
      <c r="AR371" s="7"/>
      <c r="AS371" s="7"/>
      <c r="AT371" s="7"/>
      <c r="AU371" s="7"/>
    </row>
    <row r="372" spans="1:47" ht="15.75" customHeight="1" x14ac:dyDescent="0.25">
      <c r="A372" s="11"/>
      <c r="B372" s="11"/>
      <c r="C372" s="19"/>
      <c r="D372" s="19"/>
      <c r="E372" s="20"/>
      <c r="F372" s="19"/>
      <c r="G372" s="19"/>
      <c r="H372" s="21"/>
      <c r="I372" s="22"/>
      <c r="J372" s="23"/>
      <c r="K372" s="23"/>
      <c r="L372" s="23"/>
      <c r="M372" s="23"/>
      <c r="N372" s="23"/>
      <c r="O372" s="23"/>
      <c r="P372" s="23"/>
      <c r="Q372" s="23"/>
      <c r="R372" s="11"/>
      <c r="S372" s="11"/>
      <c r="T372" s="23"/>
      <c r="U372" s="23"/>
      <c r="V372" s="23"/>
      <c r="W372" s="23"/>
      <c r="X372" s="23"/>
      <c r="Y372" s="23"/>
      <c r="Z372" s="23"/>
      <c r="AA372" s="23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7"/>
      <c r="AM372" s="7"/>
      <c r="AN372" s="7"/>
      <c r="AO372" s="7"/>
      <c r="AP372" s="7"/>
      <c r="AQ372" s="7"/>
      <c r="AR372" s="7"/>
      <c r="AS372" s="7"/>
      <c r="AT372" s="7"/>
      <c r="AU372" s="7"/>
    </row>
    <row r="373" spans="1:47" ht="15.75" customHeight="1" x14ac:dyDescent="0.25">
      <c r="A373" s="11"/>
      <c r="B373" s="11"/>
      <c r="C373" s="19"/>
      <c r="D373" s="19"/>
      <c r="E373" s="20"/>
      <c r="F373" s="19"/>
      <c r="G373" s="19"/>
      <c r="H373" s="21"/>
      <c r="I373" s="22"/>
      <c r="J373" s="23"/>
      <c r="K373" s="23"/>
      <c r="L373" s="23"/>
      <c r="M373" s="23"/>
      <c r="N373" s="23"/>
      <c r="O373" s="23"/>
      <c r="P373" s="23"/>
      <c r="Q373" s="23"/>
      <c r="R373" s="11"/>
      <c r="S373" s="11"/>
      <c r="T373" s="23"/>
      <c r="U373" s="23"/>
      <c r="V373" s="23"/>
      <c r="W373" s="23"/>
      <c r="X373" s="23"/>
      <c r="Y373" s="23"/>
      <c r="Z373" s="23"/>
      <c r="AA373" s="23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7"/>
      <c r="AM373" s="7"/>
      <c r="AN373" s="7"/>
      <c r="AO373" s="7"/>
      <c r="AP373" s="7"/>
      <c r="AQ373" s="7"/>
      <c r="AR373" s="7"/>
      <c r="AS373" s="7"/>
      <c r="AT373" s="7"/>
      <c r="AU373" s="7"/>
    </row>
    <row r="374" spans="1:47" ht="15.75" customHeight="1" x14ac:dyDescent="0.25">
      <c r="A374" s="11"/>
      <c r="B374" s="11"/>
      <c r="C374" s="19"/>
      <c r="D374" s="19"/>
      <c r="E374" s="20"/>
      <c r="F374" s="19"/>
      <c r="G374" s="19"/>
      <c r="H374" s="21"/>
      <c r="I374" s="22"/>
      <c r="J374" s="23"/>
      <c r="K374" s="23"/>
      <c r="L374" s="23"/>
      <c r="M374" s="23"/>
      <c r="N374" s="23"/>
      <c r="O374" s="23"/>
      <c r="P374" s="23"/>
      <c r="Q374" s="23"/>
      <c r="R374" s="11"/>
      <c r="S374" s="11"/>
      <c r="T374" s="23"/>
      <c r="U374" s="23"/>
      <c r="V374" s="23"/>
      <c r="W374" s="23"/>
      <c r="X374" s="23"/>
      <c r="Y374" s="23"/>
      <c r="Z374" s="23"/>
      <c r="AA374" s="23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7"/>
      <c r="AM374" s="7"/>
      <c r="AN374" s="7"/>
      <c r="AO374" s="7"/>
      <c r="AP374" s="7"/>
      <c r="AQ374" s="7"/>
      <c r="AR374" s="7"/>
      <c r="AS374" s="7"/>
      <c r="AT374" s="7"/>
      <c r="AU374" s="7"/>
    </row>
    <row r="375" spans="1:47" ht="15.75" customHeight="1" x14ac:dyDescent="0.25">
      <c r="A375" s="11"/>
      <c r="B375" s="11"/>
      <c r="C375" s="19"/>
      <c r="D375" s="19"/>
      <c r="E375" s="20"/>
      <c r="F375" s="19"/>
      <c r="G375" s="19"/>
      <c r="H375" s="21"/>
      <c r="I375" s="22"/>
      <c r="J375" s="23"/>
      <c r="K375" s="23"/>
      <c r="L375" s="23"/>
      <c r="M375" s="23"/>
      <c r="N375" s="23"/>
      <c r="O375" s="23"/>
      <c r="P375" s="23"/>
      <c r="Q375" s="23"/>
      <c r="R375" s="11"/>
      <c r="S375" s="11"/>
      <c r="T375" s="23"/>
      <c r="U375" s="23"/>
      <c r="V375" s="23"/>
      <c r="W375" s="23"/>
      <c r="X375" s="23"/>
      <c r="Y375" s="23"/>
      <c r="Z375" s="23"/>
      <c r="AA375" s="23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7"/>
      <c r="AM375" s="7"/>
      <c r="AN375" s="7"/>
      <c r="AO375" s="7"/>
      <c r="AP375" s="7"/>
      <c r="AQ375" s="7"/>
      <c r="AR375" s="7"/>
      <c r="AS375" s="7"/>
      <c r="AT375" s="7"/>
      <c r="AU375" s="7"/>
    </row>
    <row r="376" spans="1:47" ht="15.75" customHeight="1" x14ac:dyDescent="0.25">
      <c r="A376" s="11"/>
      <c r="B376" s="11"/>
      <c r="C376" s="19"/>
      <c r="D376" s="19"/>
      <c r="E376" s="20"/>
      <c r="F376" s="19"/>
      <c r="G376" s="19"/>
      <c r="H376" s="21"/>
      <c r="I376" s="22"/>
      <c r="J376" s="23"/>
      <c r="K376" s="23"/>
      <c r="L376" s="23"/>
      <c r="M376" s="23"/>
      <c r="N376" s="23"/>
      <c r="O376" s="23"/>
      <c r="P376" s="23"/>
      <c r="Q376" s="23"/>
      <c r="R376" s="11"/>
      <c r="S376" s="11"/>
      <c r="T376" s="23"/>
      <c r="U376" s="23"/>
      <c r="V376" s="23"/>
      <c r="W376" s="23"/>
      <c r="X376" s="23"/>
      <c r="Y376" s="23"/>
      <c r="Z376" s="23"/>
      <c r="AA376" s="23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7"/>
      <c r="AM376" s="7"/>
      <c r="AN376" s="7"/>
      <c r="AO376" s="7"/>
      <c r="AP376" s="7"/>
      <c r="AQ376" s="7"/>
      <c r="AR376" s="7"/>
      <c r="AS376" s="7"/>
      <c r="AT376" s="7"/>
      <c r="AU376" s="7"/>
    </row>
    <row r="377" spans="1:47" ht="15.75" customHeight="1" x14ac:dyDescent="0.25">
      <c r="A377" s="11"/>
      <c r="B377" s="11"/>
      <c r="C377" s="19"/>
      <c r="D377" s="19"/>
      <c r="E377" s="20"/>
      <c r="F377" s="19"/>
      <c r="G377" s="19"/>
      <c r="H377" s="21"/>
      <c r="I377" s="22"/>
      <c r="J377" s="23"/>
      <c r="K377" s="23"/>
      <c r="L377" s="23"/>
      <c r="M377" s="23"/>
      <c r="N377" s="23"/>
      <c r="O377" s="23"/>
      <c r="P377" s="23"/>
      <c r="Q377" s="23"/>
      <c r="R377" s="11"/>
      <c r="S377" s="11"/>
      <c r="T377" s="23"/>
      <c r="U377" s="23"/>
      <c r="V377" s="23"/>
      <c r="W377" s="23"/>
      <c r="X377" s="23"/>
      <c r="Y377" s="23"/>
      <c r="Z377" s="23"/>
      <c r="AA377" s="23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7"/>
      <c r="AM377" s="7"/>
      <c r="AN377" s="7"/>
      <c r="AO377" s="7"/>
      <c r="AP377" s="7"/>
      <c r="AQ377" s="7"/>
      <c r="AR377" s="7"/>
      <c r="AS377" s="7"/>
      <c r="AT377" s="7"/>
      <c r="AU377" s="7"/>
    </row>
    <row r="378" spans="1:47" ht="15.75" customHeight="1" x14ac:dyDescent="0.25">
      <c r="A378" s="11"/>
      <c r="B378" s="11"/>
      <c r="C378" s="19"/>
      <c r="D378" s="19"/>
      <c r="E378" s="20"/>
      <c r="F378" s="19"/>
      <c r="G378" s="19"/>
      <c r="H378" s="21"/>
      <c r="I378" s="22"/>
      <c r="J378" s="23"/>
      <c r="K378" s="23"/>
      <c r="L378" s="23"/>
      <c r="M378" s="23"/>
      <c r="N378" s="23"/>
      <c r="O378" s="23"/>
      <c r="P378" s="23"/>
      <c r="Q378" s="23"/>
      <c r="R378" s="11"/>
      <c r="S378" s="11"/>
      <c r="T378" s="23"/>
      <c r="U378" s="23"/>
      <c r="V378" s="23"/>
      <c r="W378" s="23"/>
      <c r="X378" s="23"/>
      <c r="Y378" s="23"/>
      <c r="Z378" s="23"/>
      <c r="AA378" s="23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7"/>
      <c r="AM378" s="7"/>
      <c r="AN378" s="7"/>
      <c r="AO378" s="7"/>
      <c r="AP378" s="7"/>
      <c r="AQ378" s="7"/>
      <c r="AR378" s="7"/>
      <c r="AS378" s="7"/>
      <c r="AT378" s="7"/>
      <c r="AU378" s="7"/>
    </row>
    <row r="379" spans="1:47" ht="15.75" customHeight="1" x14ac:dyDescent="0.25">
      <c r="A379" s="11"/>
      <c r="B379" s="11"/>
      <c r="C379" s="19"/>
      <c r="D379" s="19"/>
      <c r="E379" s="20"/>
      <c r="F379" s="19"/>
      <c r="G379" s="19"/>
      <c r="H379" s="21"/>
      <c r="I379" s="22"/>
      <c r="J379" s="23"/>
      <c r="K379" s="23"/>
      <c r="L379" s="23"/>
      <c r="M379" s="23"/>
      <c r="N379" s="23"/>
      <c r="O379" s="23"/>
      <c r="P379" s="23"/>
      <c r="Q379" s="23"/>
      <c r="R379" s="11"/>
      <c r="S379" s="11"/>
      <c r="T379" s="23"/>
      <c r="U379" s="23"/>
      <c r="V379" s="23"/>
      <c r="W379" s="23"/>
      <c r="X379" s="23"/>
      <c r="Y379" s="23"/>
      <c r="Z379" s="23"/>
      <c r="AA379" s="23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7"/>
      <c r="AM379" s="7"/>
      <c r="AN379" s="7"/>
      <c r="AO379" s="7"/>
      <c r="AP379" s="7"/>
      <c r="AQ379" s="7"/>
      <c r="AR379" s="7"/>
      <c r="AS379" s="7"/>
      <c r="AT379" s="7"/>
      <c r="AU379" s="7"/>
    </row>
    <row r="380" spans="1:47" ht="15.75" customHeight="1" x14ac:dyDescent="0.25">
      <c r="A380" s="11"/>
      <c r="B380" s="11"/>
      <c r="C380" s="19"/>
      <c r="D380" s="19"/>
      <c r="E380" s="20"/>
      <c r="F380" s="19"/>
      <c r="G380" s="19"/>
      <c r="H380" s="21"/>
      <c r="I380" s="22"/>
      <c r="J380" s="23"/>
      <c r="K380" s="23"/>
      <c r="L380" s="23"/>
      <c r="M380" s="23"/>
      <c r="N380" s="23"/>
      <c r="O380" s="23"/>
      <c r="P380" s="23"/>
      <c r="Q380" s="23"/>
      <c r="R380" s="11"/>
      <c r="S380" s="11"/>
      <c r="T380" s="23"/>
      <c r="U380" s="23"/>
      <c r="V380" s="23"/>
      <c r="W380" s="23"/>
      <c r="X380" s="23"/>
      <c r="Y380" s="23"/>
      <c r="Z380" s="23"/>
      <c r="AA380" s="23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7"/>
      <c r="AM380" s="7"/>
      <c r="AN380" s="7"/>
      <c r="AO380" s="7"/>
      <c r="AP380" s="7"/>
      <c r="AQ380" s="7"/>
      <c r="AR380" s="7"/>
      <c r="AS380" s="7"/>
      <c r="AT380" s="7"/>
      <c r="AU380" s="7"/>
    </row>
    <row r="381" spans="1:47" ht="15.75" customHeight="1" x14ac:dyDescent="0.25">
      <c r="A381" s="11"/>
      <c r="B381" s="11"/>
      <c r="C381" s="19"/>
      <c r="D381" s="19"/>
      <c r="E381" s="20"/>
      <c r="F381" s="19"/>
      <c r="G381" s="19"/>
      <c r="H381" s="21"/>
      <c r="I381" s="22"/>
      <c r="J381" s="23"/>
      <c r="K381" s="23"/>
      <c r="L381" s="23"/>
      <c r="M381" s="23"/>
      <c r="N381" s="23"/>
      <c r="O381" s="23"/>
      <c r="P381" s="23"/>
      <c r="Q381" s="23"/>
      <c r="R381" s="11"/>
      <c r="S381" s="11"/>
      <c r="T381" s="23"/>
      <c r="U381" s="23"/>
      <c r="V381" s="23"/>
      <c r="W381" s="23"/>
      <c r="X381" s="23"/>
      <c r="Y381" s="23"/>
      <c r="Z381" s="23"/>
      <c r="AA381" s="23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7"/>
      <c r="AM381" s="7"/>
      <c r="AN381" s="7"/>
      <c r="AO381" s="7"/>
      <c r="AP381" s="7"/>
      <c r="AQ381" s="7"/>
      <c r="AR381" s="7"/>
      <c r="AS381" s="7"/>
      <c r="AT381" s="7"/>
      <c r="AU381" s="7"/>
    </row>
    <row r="382" spans="1:47" ht="15.75" customHeight="1" x14ac:dyDescent="0.25">
      <c r="A382" s="11"/>
      <c r="B382" s="11"/>
      <c r="C382" s="19"/>
      <c r="D382" s="19"/>
      <c r="E382" s="20"/>
      <c r="F382" s="19"/>
      <c r="G382" s="19"/>
      <c r="H382" s="21"/>
      <c r="I382" s="22"/>
      <c r="J382" s="23"/>
      <c r="K382" s="23"/>
      <c r="L382" s="23"/>
      <c r="M382" s="23"/>
      <c r="N382" s="23"/>
      <c r="O382" s="23"/>
      <c r="P382" s="23"/>
      <c r="Q382" s="23"/>
      <c r="R382" s="11"/>
      <c r="S382" s="11"/>
      <c r="T382" s="23"/>
      <c r="U382" s="23"/>
      <c r="V382" s="23"/>
      <c r="W382" s="23"/>
      <c r="X382" s="23"/>
      <c r="Y382" s="23"/>
      <c r="Z382" s="23"/>
      <c r="AA382" s="23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7"/>
      <c r="AM382" s="7"/>
      <c r="AN382" s="7"/>
      <c r="AO382" s="7"/>
      <c r="AP382" s="7"/>
      <c r="AQ382" s="7"/>
      <c r="AR382" s="7"/>
      <c r="AS382" s="7"/>
      <c r="AT382" s="7"/>
      <c r="AU382" s="7"/>
    </row>
    <row r="383" spans="1:47" ht="15.75" customHeight="1" x14ac:dyDescent="0.25">
      <c r="A383" s="11"/>
      <c r="B383" s="11"/>
      <c r="C383" s="19"/>
      <c r="D383" s="19"/>
      <c r="E383" s="20"/>
      <c r="F383" s="19"/>
      <c r="G383" s="19"/>
      <c r="H383" s="21"/>
      <c r="I383" s="22"/>
      <c r="J383" s="23"/>
      <c r="K383" s="23"/>
      <c r="L383" s="23"/>
      <c r="M383" s="23"/>
      <c r="N383" s="23"/>
      <c r="O383" s="23"/>
      <c r="P383" s="23"/>
      <c r="Q383" s="23"/>
      <c r="R383" s="11"/>
      <c r="S383" s="11"/>
      <c r="T383" s="23"/>
      <c r="U383" s="23"/>
      <c r="V383" s="23"/>
      <c r="W383" s="23"/>
      <c r="X383" s="23"/>
      <c r="Y383" s="23"/>
      <c r="Z383" s="23"/>
      <c r="AA383" s="23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7"/>
      <c r="AM383" s="7"/>
      <c r="AN383" s="7"/>
      <c r="AO383" s="7"/>
      <c r="AP383" s="7"/>
      <c r="AQ383" s="7"/>
      <c r="AR383" s="7"/>
      <c r="AS383" s="7"/>
      <c r="AT383" s="7"/>
      <c r="AU383" s="7"/>
    </row>
    <row r="384" spans="1:47" ht="15.75" customHeight="1" x14ac:dyDescent="0.25">
      <c r="A384" s="11"/>
      <c r="B384" s="11"/>
      <c r="C384" s="19"/>
      <c r="D384" s="19"/>
      <c r="E384" s="20"/>
      <c r="F384" s="19"/>
      <c r="G384" s="19"/>
      <c r="H384" s="21"/>
      <c r="I384" s="22"/>
      <c r="J384" s="23"/>
      <c r="K384" s="23"/>
      <c r="L384" s="23"/>
      <c r="M384" s="23"/>
      <c r="N384" s="23"/>
      <c r="O384" s="23"/>
      <c r="P384" s="23"/>
      <c r="Q384" s="23"/>
      <c r="R384" s="11"/>
      <c r="S384" s="11"/>
      <c r="T384" s="23"/>
      <c r="U384" s="23"/>
      <c r="V384" s="23"/>
      <c r="W384" s="23"/>
      <c r="X384" s="23"/>
      <c r="Y384" s="23"/>
      <c r="Z384" s="23"/>
      <c r="AA384" s="23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7"/>
      <c r="AM384" s="7"/>
      <c r="AN384" s="7"/>
      <c r="AO384" s="7"/>
      <c r="AP384" s="7"/>
      <c r="AQ384" s="7"/>
      <c r="AR384" s="7"/>
      <c r="AS384" s="7"/>
      <c r="AT384" s="7"/>
      <c r="AU384" s="7"/>
    </row>
    <row r="385" spans="1:47" ht="15.75" customHeight="1" x14ac:dyDescent="0.25">
      <c r="A385" s="11"/>
      <c r="B385" s="11"/>
      <c r="C385" s="19"/>
      <c r="D385" s="19"/>
      <c r="E385" s="20"/>
      <c r="F385" s="19"/>
      <c r="G385" s="19"/>
      <c r="H385" s="21"/>
      <c r="I385" s="22"/>
      <c r="J385" s="23"/>
      <c r="K385" s="23"/>
      <c r="L385" s="23"/>
      <c r="M385" s="23"/>
      <c r="N385" s="23"/>
      <c r="O385" s="23"/>
      <c r="P385" s="23"/>
      <c r="Q385" s="23"/>
      <c r="R385" s="11"/>
      <c r="S385" s="11"/>
      <c r="T385" s="23"/>
      <c r="U385" s="23"/>
      <c r="V385" s="23"/>
      <c r="W385" s="23"/>
      <c r="X385" s="23"/>
      <c r="Y385" s="23"/>
      <c r="Z385" s="23"/>
      <c r="AA385" s="23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7"/>
      <c r="AM385" s="7"/>
      <c r="AN385" s="7"/>
      <c r="AO385" s="7"/>
      <c r="AP385" s="7"/>
      <c r="AQ385" s="7"/>
      <c r="AR385" s="7"/>
      <c r="AS385" s="7"/>
      <c r="AT385" s="7"/>
      <c r="AU385" s="7"/>
    </row>
    <row r="386" spans="1:47" ht="15.75" customHeight="1" x14ac:dyDescent="0.25">
      <c r="A386" s="11"/>
      <c r="B386" s="11"/>
      <c r="C386" s="19"/>
      <c r="D386" s="19"/>
      <c r="E386" s="20"/>
      <c r="F386" s="19"/>
      <c r="G386" s="19"/>
      <c r="H386" s="21"/>
      <c r="I386" s="22"/>
      <c r="J386" s="23"/>
      <c r="K386" s="23"/>
      <c r="L386" s="23"/>
      <c r="M386" s="23"/>
      <c r="N386" s="23"/>
      <c r="O386" s="23"/>
      <c r="P386" s="23"/>
      <c r="Q386" s="23"/>
      <c r="R386" s="11"/>
      <c r="S386" s="11"/>
      <c r="T386" s="23"/>
      <c r="U386" s="23"/>
      <c r="V386" s="23"/>
      <c r="W386" s="23"/>
      <c r="X386" s="23"/>
      <c r="Y386" s="23"/>
      <c r="Z386" s="23"/>
      <c r="AA386" s="23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7"/>
      <c r="AM386" s="7"/>
      <c r="AN386" s="7"/>
      <c r="AO386" s="7"/>
      <c r="AP386" s="7"/>
      <c r="AQ386" s="7"/>
      <c r="AR386" s="7"/>
      <c r="AS386" s="7"/>
      <c r="AT386" s="7"/>
      <c r="AU386" s="7"/>
    </row>
    <row r="387" spans="1:47" ht="15.75" customHeight="1" x14ac:dyDescent="0.25">
      <c r="A387" s="11"/>
      <c r="B387" s="11"/>
      <c r="C387" s="19"/>
      <c r="D387" s="19"/>
      <c r="E387" s="20"/>
      <c r="F387" s="19"/>
      <c r="G387" s="19"/>
      <c r="H387" s="21"/>
      <c r="I387" s="22"/>
      <c r="J387" s="23"/>
      <c r="K387" s="23"/>
      <c r="L387" s="23"/>
      <c r="M387" s="23"/>
      <c r="N387" s="23"/>
      <c r="O387" s="23"/>
      <c r="P387" s="23"/>
      <c r="Q387" s="23"/>
      <c r="R387" s="11"/>
      <c r="S387" s="11"/>
      <c r="T387" s="23"/>
      <c r="U387" s="23"/>
      <c r="V387" s="23"/>
      <c r="W387" s="23"/>
      <c r="X387" s="23"/>
      <c r="Y387" s="23"/>
      <c r="Z387" s="23"/>
      <c r="AA387" s="23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7"/>
      <c r="AM387" s="7"/>
      <c r="AN387" s="7"/>
      <c r="AO387" s="7"/>
      <c r="AP387" s="7"/>
      <c r="AQ387" s="7"/>
      <c r="AR387" s="7"/>
      <c r="AS387" s="7"/>
      <c r="AT387" s="7"/>
      <c r="AU387" s="7"/>
    </row>
    <row r="388" spans="1:47" ht="15.75" customHeight="1" x14ac:dyDescent="0.25">
      <c r="A388" s="11"/>
      <c r="B388" s="11"/>
      <c r="C388" s="19"/>
      <c r="D388" s="19"/>
      <c r="E388" s="20"/>
      <c r="F388" s="19"/>
      <c r="G388" s="19"/>
      <c r="H388" s="21"/>
      <c r="I388" s="22"/>
      <c r="J388" s="23"/>
      <c r="K388" s="23"/>
      <c r="L388" s="23"/>
      <c r="M388" s="23"/>
      <c r="N388" s="23"/>
      <c r="O388" s="23"/>
      <c r="P388" s="23"/>
      <c r="Q388" s="23"/>
      <c r="R388" s="11"/>
      <c r="S388" s="11"/>
      <c r="T388" s="23"/>
      <c r="U388" s="23"/>
      <c r="V388" s="23"/>
      <c r="W388" s="23"/>
      <c r="X388" s="23"/>
      <c r="Y388" s="23"/>
      <c r="Z388" s="23"/>
      <c r="AA388" s="23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7"/>
      <c r="AM388" s="7"/>
      <c r="AN388" s="7"/>
      <c r="AO388" s="7"/>
      <c r="AP388" s="7"/>
      <c r="AQ388" s="7"/>
      <c r="AR388" s="7"/>
      <c r="AS388" s="7"/>
      <c r="AT388" s="7"/>
      <c r="AU388" s="7"/>
    </row>
    <row r="389" spans="1:47" ht="15.75" customHeight="1" x14ac:dyDescent="0.25">
      <c r="A389" s="11"/>
      <c r="B389" s="11"/>
      <c r="C389" s="19"/>
      <c r="D389" s="19"/>
      <c r="E389" s="20"/>
      <c r="F389" s="19"/>
      <c r="G389" s="19"/>
      <c r="H389" s="21"/>
      <c r="I389" s="22"/>
      <c r="J389" s="23"/>
      <c r="K389" s="23"/>
      <c r="L389" s="23"/>
      <c r="M389" s="23"/>
      <c r="N389" s="23"/>
      <c r="O389" s="23"/>
      <c r="P389" s="23"/>
      <c r="Q389" s="23"/>
      <c r="R389" s="11"/>
      <c r="S389" s="11"/>
      <c r="T389" s="23"/>
      <c r="U389" s="23"/>
      <c r="V389" s="23"/>
      <c r="W389" s="23"/>
      <c r="X389" s="23"/>
      <c r="Y389" s="23"/>
      <c r="Z389" s="23"/>
      <c r="AA389" s="23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7"/>
      <c r="AM389" s="7"/>
      <c r="AN389" s="7"/>
      <c r="AO389" s="7"/>
      <c r="AP389" s="7"/>
      <c r="AQ389" s="7"/>
      <c r="AR389" s="7"/>
      <c r="AS389" s="7"/>
      <c r="AT389" s="7"/>
      <c r="AU389" s="7"/>
    </row>
    <row r="390" spans="1:47" ht="15.75" customHeight="1" x14ac:dyDescent="0.25">
      <c r="A390" s="11"/>
      <c r="B390" s="11"/>
      <c r="C390" s="19"/>
      <c r="D390" s="19"/>
      <c r="E390" s="20"/>
      <c r="F390" s="19"/>
      <c r="G390" s="19"/>
      <c r="H390" s="21"/>
      <c r="I390" s="22"/>
      <c r="J390" s="23"/>
      <c r="K390" s="23"/>
      <c r="L390" s="23"/>
      <c r="M390" s="23"/>
      <c r="N390" s="23"/>
      <c r="O390" s="23"/>
      <c r="P390" s="23"/>
      <c r="Q390" s="23"/>
      <c r="R390" s="11"/>
      <c r="S390" s="11"/>
      <c r="T390" s="23"/>
      <c r="U390" s="23"/>
      <c r="V390" s="23"/>
      <c r="W390" s="23"/>
      <c r="X390" s="23"/>
      <c r="Y390" s="23"/>
      <c r="Z390" s="23"/>
      <c r="AA390" s="23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7"/>
      <c r="AM390" s="7"/>
      <c r="AN390" s="7"/>
      <c r="AO390" s="7"/>
      <c r="AP390" s="7"/>
      <c r="AQ390" s="7"/>
      <c r="AR390" s="7"/>
      <c r="AS390" s="7"/>
      <c r="AT390" s="7"/>
      <c r="AU390" s="7"/>
    </row>
    <row r="391" spans="1:47" ht="15.75" customHeight="1" x14ac:dyDescent="0.25">
      <c r="A391" s="11"/>
      <c r="B391" s="11"/>
      <c r="C391" s="19"/>
      <c r="D391" s="19"/>
      <c r="E391" s="20"/>
      <c r="F391" s="19"/>
      <c r="G391" s="19"/>
      <c r="H391" s="21"/>
      <c r="I391" s="22"/>
      <c r="J391" s="23"/>
      <c r="K391" s="23"/>
      <c r="L391" s="23"/>
      <c r="M391" s="23"/>
      <c r="N391" s="23"/>
      <c r="O391" s="23"/>
      <c r="P391" s="23"/>
      <c r="Q391" s="23"/>
      <c r="R391" s="11"/>
      <c r="S391" s="11"/>
      <c r="T391" s="23"/>
      <c r="U391" s="23"/>
      <c r="V391" s="23"/>
      <c r="W391" s="23"/>
      <c r="X391" s="23"/>
      <c r="Y391" s="23"/>
      <c r="Z391" s="23"/>
      <c r="AA391" s="23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7"/>
      <c r="AM391" s="7"/>
      <c r="AN391" s="7"/>
      <c r="AO391" s="7"/>
      <c r="AP391" s="7"/>
      <c r="AQ391" s="7"/>
      <c r="AR391" s="7"/>
      <c r="AS391" s="7"/>
      <c r="AT391" s="7"/>
      <c r="AU391" s="7"/>
    </row>
    <row r="392" spans="1:47" ht="15.75" customHeight="1" x14ac:dyDescent="0.25">
      <c r="A392" s="11"/>
      <c r="B392" s="11"/>
      <c r="C392" s="19"/>
      <c r="D392" s="19"/>
      <c r="E392" s="20"/>
      <c r="F392" s="19"/>
      <c r="G392" s="19"/>
      <c r="H392" s="21"/>
      <c r="I392" s="22"/>
      <c r="J392" s="23"/>
      <c r="K392" s="23"/>
      <c r="L392" s="23"/>
      <c r="M392" s="23"/>
      <c r="N392" s="23"/>
      <c r="O392" s="23"/>
      <c r="P392" s="23"/>
      <c r="Q392" s="23"/>
      <c r="R392" s="11"/>
      <c r="S392" s="11"/>
      <c r="T392" s="23"/>
      <c r="U392" s="23"/>
      <c r="V392" s="23"/>
      <c r="W392" s="23"/>
      <c r="X392" s="23"/>
      <c r="Y392" s="23"/>
      <c r="Z392" s="23"/>
      <c r="AA392" s="23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7"/>
      <c r="AM392" s="7"/>
      <c r="AN392" s="7"/>
      <c r="AO392" s="7"/>
      <c r="AP392" s="7"/>
      <c r="AQ392" s="7"/>
      <c r="AR392" s="7"/>
      <c r="AS392" s="7"/>
      <c r="AT392" s="7"/>
      <c r="AU392" s="7"/>
    </row>
    <row r="393" spans="1:47" ht="15.75" customHeight="1" x14ac:dyDescent="0.25">
      <c r="A393" s="11"/>
      <c r="B393" s="11"/>
      <c r="C393" s="19"/>
      <c r="D393" s="19"/>
      <c r="E393" s="20"/>
      <c r="F393" s="19"/>
      <c r="G393" s="19"/>
      <c r="H393" s="21"/>
      <c r="I393" s="22"/>
      <c r="J393" s="23"/>
      <c r="K393" s="23"/>
      <c r="L393" s="23"/>
      <c r="M393" s="23"/>
      <c r="N393" s="23"/>
      <c r="O393" s="23"/>
      <c r="P393" s="23"/>
      <c r="Q393" s="23"/>
      <c r="R393" s="11"/>
      <c r="S393" s="11"/>
      <c r="T393" s="23"/>
      <c r="U393" s="23"/>
      <c r="V393" s="23"/>
      <c r="W393" s="23"/>
      <c r="X393" s="23"/>
      <c r="Y393" s="23"/>
      <c r="Z393" s="23"/>
      <c r="AA393" s="23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7"/>
      <c r="AM393" s="7"/>
      <c r="AN393" s="7"/>
      <c r="AO393" s="7"/>
      <c r="AP393" s="7"/>
      <c r="AQ393" s="7"/>
      <c r="AR393" s="7"/>
      <c r="AS393" s="7"/>
      <c r="AT393" s="7"/>
      <c r="AU393" s="7"/>
    </row>
    <row r="394" spans="1:47" ht="15.75" customHeight="1" x14ac:dyDescent="0.25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  <c r="AP394" s="7"/>
      <c r="AQ394" s="7"/>
      <c r="AR394" s="7"/>
      <c r="AS394" s="7"/>
      <c r="AT394" s="7"/>
      <c r="AU394" s="7"/>
    </row>
    <row r="395" spans="1:47" ht="15.75" customHeight="1" x14ac:dyDescent="0.25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  <c r="AP395" s="7"/>
      <c r="AQ395" s="7"/>
      <c r="AR395" s="7"/>
      <c r="AS395" s="7"/>
      <c r="AT395" s="7"/>
      <c r="AU395" s="7"/>
    </row>
    <row r="396" spans="1:47" ht="15.75" customHeight="1" x14ac:dyDescent="0.25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  <c r="AP396" s="7"/>
      <c r="AQ396" s="7"/>
      <c r="AR396" s="7"/>
      <c r="AS396" s="7"/>
      <c r="AT396" s="7"/>
      <c r="AU396" s="7"/>
    </row>
    <row r="397" spans="1:47" ht="15.75" customHeight="1" x14ac:dyDescent="0.25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  <c r="AP397" s="7"/>
      <c r="AQ397" s="7"/>
      <c r="AR397" s="7"/>
      <c r="AS397" s="7"/>
      <c r="AT397" s="7"/>
      <c r="AU397" s="7"/>
    </row>
    <row r="398" spans="1:47" ht="15.75" customHeight="1" x14ac:dyDescent="0.25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  <c r="AP398" s="7"/>
      <c r="AQ398" s="7"/>
      <c r="AR398" s="7"/>
      <c r="AS398" s="7"/>
      <c r="AT398" s="7"/>
      <c r="AU398" s="7"/>
    </row>
    <row r="399" spans="1:47" ht="15.75" customHeight="1" x14ac:dyDescent="0.25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  <c r="AP399" s="7"/>
      <c r="AQ399" s="7"/>
      <c r="AR399" s="7"/>
      <c r="AS399" s="7"/>
      <c r="AT399" s="7"/>
      <c r="AU399" s="7"/>
    </row>
    <row r="400" spans="1:47" ht="15.75" customHeight="1" x14ac:dyDescent="0.25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  <c r="AP400" s="7"/>
      <c r="AQ400" s="7"/>
      <c r="AR400" s="7"/>
      <c r="AS400" s="7"/>
      <c r="AT400" s="7"/>
      <c r="AU400" s="7"/>
    </row>
    <row r="401" spans="1:47" ht="15.75" customHeight="1" x14ac:dyDescent="0.25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  <c r="AP401" s="7"/>
      <c r="AQ401" s="7"/>
      <c r="AR401" s="7"/>
      <c r="AS401" s="7"/>
      <c r="AT401" s="7"/>
      <c r="AU401" s="7"/>
    </row>
    <row r="402" spans="1:47" ht="15.75" customHeight="1" x14ac:dyDescent="0.25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  <c r="AP402" s="7"/>
      <c r="AQ402" s="7"/>
      <c r="AR402" s="7"/>
      <c r="AS402" s="7"/>
      <c r="AT402" s="7"/>
      <c r="AU402" s="7"/>
    </row>
    <row r="403" spans="1:47" ht="15.75" customHeight="1" x14ac:dyDescent="0.25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  <c r="AP403" s="7"/>
      <c r="AQ403" s="7"/>
      <c r="AR403" s="7"/>
      <c r="AS403" s="7"/>
      <c r="AT403" s="7"/>
      <c r="AU403" s="7"/>
    </row>
    <row r="404" spans="1:47" ht="15.75" customHeight="1" x14ac:dyDescent="0.25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  <c r="AP404" s="7"/>
      <c r="AQ404" s="7"/>
      <c r="AR404" s="7"/>
      <c r="AS404" s="7"/>
      <c r="AT404" s="7"/>
      <c r="AU404" s="7"/>
    </row>
    <row r="405" spans="1:47" ht="15.75" customHeight="1" x14ac:dyDescent="0.25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  <c r="AP405" s="7"/>
      <c r="AQ405" s="7"/>
      <c r="AR405" s="7"/>
      <c r="AS405" s="7"/>
      <c r="AT405" s="7"/>
      <c r="AU405" s="7"/>
    </row>
    <row r="406" spans="1:47" ht="15.75" customHeight="1" x14ac:dyDescent="0.25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  <c r="AP406" s="7"/>
      <c r="AQ406" s="7"/>
      <c r="AR406" s="7"/>
      <c r="AS406" s="7"/>
      <c r="AT406" s="7"/>
      <c r="AU406" s="7"/>
    </row>
    <row r="407" spans="1:47" ht="15.75" customHeight="1" x14ac:dyDescent="0.25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  <c r="AP407" s="7"/>
      <c r="AQ407" s="7"/>
      <c r="AR407" s="7"/>
      <c r="AS407" s="7"/>
      <c r="AT407" s="7"/>
      <c r="AU407" s="7"/>
    </row>
    <row r="408" spans="1:47" ht="15.75" customHeight="1" x14ac:dyDescent="0.25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  <c r="AP408" s="7"/>
      <c r="AQ408" s="7"/>
      <c r="AR408" s="7"/>
      <c r="AS408" s="7"/>
      <c r="AT408" s="7"/>
      <c r="AU408" s="7"/>
    </row>
    <row r="409" spans="1:47" ht="15.75" customHeight="1" x14ac:dyDescent="0.25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  <c r="AP409" s="7"/>
      <c r="AQ409" s="7"/>
      <c r="AR409" s="7"/>
      <c r="AS409" s="7"/>
      <c r="AT409" s="7"/>
      <c r="AU409" s="7"/>
    </row>
    <row r="410" spans="1:47" ht="15.75" customHeight="1" x14ac:dyDescent="0.25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  <c r="AP410" s="7"/>
      <c r="AQ410" s="7"/>
      <c r="AR410" s="7"/>
      <c r="AS410" s="7"/>
      <c r="AT410" s="7"/>
      <c r="AU410" s="7"/>
    </row>
    <row r="411" spans="1:47" ht="15.75" customHeight="1" x14ac:dyDescent="0.25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  <c r="AP411" s="7"/>
      <c r="AQ411" s="7"/>
      <c r="AR411" s="7"/>
      <c r="AS411" s="7"/>
      <c r="AT411" s="7"/>
      <c r="AU411" s="7"/>
    </row>
    <row r="412" spans="1:47" ht="15.75" customHeight="1" x14ac:dyDescent="0.25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  <c r="AP412" s="7"/>
      <c r="AQ412" s="7"/>
      <c r="AR412" s="7"/>
      <c r="AS412" s="7"/>
      <c r="AT412" s="7"/>
      <c r="AU412" s="7"/>
    </row>
    <row r="413" spans="1:47" ht="15.75" customHeight="1" x14ac:dyDescent="0.25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  <c r="AP413" s="7"/>
      <c r="AQ413" s="7"/>
      <c r="AR413" s="7"/>
      <c r="AS413" s="7"/>
      <c r="AT413" s="7"/>
      <c r="AU413" s="7"/>
    </row>
    <row r="414" spans="1:47" ht="15.75" customHeight="1" x14ac:dyDescent="0.25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  <c r="AP414" s="7"/>
      <c r="AQ414" s="7"/>
      <c r="AR414" s="7"/>
      <c r="AS414" s="7"/>
      <c r="AT414" s="7"/>
      <c r="AU414" s="7"/>
    </row>
    <row r="415" spans="1:47" ht="15.75" customHeight="1" x14ac:dyDescent="0.25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  <c r="AP415" s="7"/>
      <c r="AQ415" s="7"/>
      <c r="AR415" s="7"/>
      <c r="AS415" s="7"/>
      <c r="AT415" s="7"/>
      <c r="AU415" s="7"/>
    </row>
    <row r="416" spans="1:47" ht="15.75" customHeight="1" x14ac:dyDescent="0.25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  <c r="AP416" s="7"/>
      <c r="AQ416" s="7"/>
      <c r="AR416" s="7"/>
      <c r="AS416" s="7"/>
      <c r="AT416" s="7"/>
      <c r="AU416" s="7"/>
    </row>
    <row r="417" spans="1:47" ht="15.75" customHeight="1" x14ac:dyDescent="0.25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  <c r="AP417" s="7"/>
      <c r="AQ417" s="7"/>
      <c r="AR417" s="7"/>
      <c r="AS417" s="7"/>
      <c r="AT417" s="7"/>
      <c r="AU417" s="7"/>
    </row>
    <row r="418" spans="1:47" ht="15.75" customHeight="1" x14ac:dyDescent="0.25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  <c r="AP418" s="7"/>
      <c r="AQ418" s="7"/>
      <c r="AR418" s="7"/>
      <c r="AS418" s="7"/>
      <c r="AT418" s="7"/>
      <c r="AU418" s="7"/>
    </row>
    <row r="419" spans="1:47" ht="15.75" customHeight="1" x14ac:dyDescent="0.25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  <c r="AP419" s="7"/>
      <c r="AQ419" s="7"/>
      <c r="AR419" s="7"/>
      <c r="AS419" s="7"/>
      <c r="AT419" s="7"/>
      <c r="AU419" s="7"/>
    </row>
    <row r="420" spans="1:47" ht="15.75" customHeight="1" x14ac:dyDescent="0.25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  <c r="AP420" s="7"/>
      <c r="AQ420" s="7"/>
      <c r="AR420" s="7"/>
      <c r="AS420" s="7"/>
      <c r="AT420" s="7"/>
      <c r="AU420" s="7"/>
    </row>
    <row r="421" spans="1:47" ht="15.75" customHeight="1" x14ac:dyDescent="0.25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  <c r="AP421" s="7"/>
      <c r="AQ421" s="7"/>
      <c r="AR421" s="7"/>
      <c r="AS421" s="7"/>
      <c r="AT421" s="7"/>
      <c r="AU421" s="7"/>
    </row>
    <row r="422" spans="1:47" ht="15.75" customHeight="1" x14ac:dyDescent="0.25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  <c r="AP422" s="7"/>
      <c r="AQ422" s="7"/>
      <c r="AR422" s="7"/>
      <c r="AS422" s="7"/>
      <c r="AT422" s="7"/>
      <c r="AU422" s="7"/>
    </row>
    <row r="423" spans="1:47" ht="15.75" customHeight="1" x14ac:dyDescent="0.25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  <c r="AP423" s="7"/>
      <c r="AQ423" s="7"/>
      <c r="AR423" s="7"/>
      <c r="AS423" s="7"/>
      <c r="AT423" s="7"/>
      <c r="AU423" s="7"/>
    </row>
    <row r="424" spans="1:47" ht="15.75" customHeight="1" x14ac:dyDescent="0.25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  <c r="AP424" s="7"/>
      <c r="AQ424" s="7"/>
      <c r="AR424" s="7"/>
      <c r="AS424" s="7"/>
      <c r="AT424" s="7"/>
      <c r="AU424" s="7"/>
    </row>
    <row r="425" spans="1:47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</row>
    <row r="426" spans="1:47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</row>
    <row r="427" spans="1:47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</row>
    <row r="428" spans="1:47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</row>
    <row r="429" spans="1:47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</row>
    <row r="430" spans="1:47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</row>
    <row r="431" spans="1:47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</row>
    <row r="432" spans="1:47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</row>
    <row r="433" spans="1:47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</row>
    <row r="434" spans="1:47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</row>
    <row r="435" spans="1:47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</row>
    <row r="436" spans="1:47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</row>
    <row r="437" spans="1:47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</row>
    <row r="438" spans="1:47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</row>
    <row r="439" spans="1:47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</row>
    <row r="440" spans="1:47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</row>
    <row r="441" spans="1:47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</row>
    <row r="442" spans="1:47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</row>
    <row r="443" spans="1:47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</row>
    <row r="444" spans="1:47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</row>
    <row r="445" spans="1:47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</row>
    <row r="446" spans="1:47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</row>
    <row r="447" spans="1:47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</row>
    <row r="448" spans="1:47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</row>
    <row r="449" spans="1:47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</row>
    <row r="450" spans="1:47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</row>
    <row r="451" spans="1:47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</row>
    <row r="452" spans="1:47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</row>
    <row r="453" spans="1:47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</row>
    <row r="454" spans="1:47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</row>
    <row r="455" spans="1:47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</row>
    <row r="456" spans="1:47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</row>
    <row r="457" spans="1:47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</row>
    <row r="458" spans="1:47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</row>
    <row r="459" spans="1:47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</row>
    <row r="460" spans="1:47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</row>
    <row r="461" spans="1:47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</row>
    <row r="462" spans="1:47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</row>
    <row r="463" spans="1:47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</row>
    <row r="464" spans="1:47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</row>
    <row r="465" spans="1:47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</row>
    <row r="466" spans="1:47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</row>
    <row r="467" spans="1:47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</row>
    <row r="468" spans="1:47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</row>
    <row r="469" spans="1:47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</row>
    <row r="470" spans="1:47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</row>
    <row r="471" spans="1:47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</row>
    <row r="472" spans="1:47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</row>
    <row r="473" spans="1:47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</row>
    <row r="474" spans="1:47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</row>
    <row r="475" spans="1:47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</row>
    <row r="476" spans="1:47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</row>
    <row r="477" spans="1:47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</row>
    <row r="478" spans="1:47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</row>
    <row r="479" spans="1:47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</row>
    <row r="480" spans="1:47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</row>
    <row r="481" spans="1:47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</row>
    <row r="482" spans="1:47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</row>
    <row r="483" spans="1:47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</row>
    <row r="484" spans="1:47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</row>
    <row r="485" spans="1:47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</row>
    <row r="486" spans="1:47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</row>
    <row r="487" spans="1:47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</row>
    <row r="488" spans="1:47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</row>
    <row r="489" spans="1:47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</row>
    <row r="490" spans="1:47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</row>
    <row r="491" spans="1:47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</row>
    <row r="492" spans="1:47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</row>
    <row r="493" spans="1:47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</row>
    <row r="494" spans="1:47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</row>
    <row r="495" spans="1:47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</row>
    <row r="496" spans="1:47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</row>
    <row r="497" spans="1:47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</row>
    <row r="498" spans="1:47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</row>
    <row r="499" spans="1:47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</row>
    <row r="500" spans="1:47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</row>
    <row r="501" spans="1:47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</row>
    <row r="502" spans="1:47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</row>
    <row r="503" spans="1:47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</row>
    <row r="504" spans="1:47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</row>
    <row r="505" spans="1:47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</row>
    <row r="506" spans="1:47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</row>
    <row r="507" spans="1:47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</row>
    <row r="508" spans="1:47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</row>
    <row r="509" spans="1:47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</row>
    <row r="510" spans="1:47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</row>
    <row r="511" spans="1:47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</row>
    <row r="512" spans="1:47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</row>
    <row r="513" spans="1:47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</row>
    <row r="514" spans="1:47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</row>
    <row r="515" spans="1:47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</row>
    <row r="516" spans="1:47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</row>
    <row r="517" spans="1:47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</row>
    <row r="518" spans="1:47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</row>
    <row r="519" spans="1:47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</row>
    <row r="520" spans="1:47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</row>
    <row r="521" spans="1:47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</row>
    <row r="522" spans="1:47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</row>
    <row r="523" spans="1:47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</row>
    <row r="524" spans="1:47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</row>
    <row r="525" spans="1:47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</row>
    <row r="526" spans="1:47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</row>
    <row r="527" spans="1:47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</row>
    <row r="528" spans="1:47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</row>
    <row r="529" spans="1:47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</row>
    <row r="530" spans="1:47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</row>
    <row r="531" spans="1:47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</row>
    <row r="532" spans="1:47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</row>
    <row r="533" spans="1:47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</row>
    <row r="534" spans="1:47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</row>
    <row r="535" spans="1:47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</row>
    <row r="536" spans="1:47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</row>
    <row r="537" spans="1:47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</row>
    <row r="538" spans="1:47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</row>
    <row r="539" spans="1:47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</row>
    <row r="540" spans="1:47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</row>
    <row r="541" spans="1:47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</row>
    <row r="542" spans="1:47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</row>
    <row r="543" spans="1:47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</row>
    <row r="544" spans="1:47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</row>
    <row r="545" spans="1:47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</row>
    <row r="546" spans="1:47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</row>
    <row r="547" spans="1:47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</row>
    <row r="548" spans="1:47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</row>
    <row r="549" spans="1:47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</row>
    <row r="550" spans="1:47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</row>
    <row r="551" spans="1:47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</row>
    <row r="552" spans="1:47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</row>
    <row r="553" spans="1:47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</row>
    <row r="554" spans="1:47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</row>
    <row r="555" spans="1:47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</row>
    <row r="556" spans="1:47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</row>
    <row r="557" spans="1:47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</row>
    <row r="558" spans="1:47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</row>
    <row r="559" spans="1:47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</row>
    <row r="560" spans="1:47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</row>
    <row r="561" spans="1:47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</row>
    <row r="562" spans="1:47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</row>
    <row r="563" spans="1:47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</row>
    <row r="564" spans="1:47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</row>
    <row r="565" spans="1:47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</row>
    <row r="566" spans="1:47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</row>
    <row r="567" spans="1:47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</row>
    <row r="568" spans="1:47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</row>
    <row r="569" spans="1:47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</row>
    <row r="570" spans="1:47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</row>
    <row r="571" spans="1:47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</row>
    <row r="572" spans="1:47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</row>
    <row r="573" spans="1:47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</row>
    <row r="574" spans="1:47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</row>
    <row r="575" spans="1:47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</row>
    <row r="576" spans="1:47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</row>
    <row r="577" spans="1:47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</row>
    <row r="578" spans="1:47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</row>
    <row r="579" spans="1:47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</row>
    <row r="580" spans="1:47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</row>
    <row r="581" spans="1:47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</row>
    <row r="582" spans="1:47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</row>
    <row r="583" spans="1:47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</row>
    <row r="584" spans="1:47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</row>
    <row r="585" spans="1:47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</row>
    <row r="586" spans="1:47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</row>
    <row r="587" spans="1:47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</row>
    <row r="588" spans="1:47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</row>
    <row r="589" spans="1:47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</row>
    <row r="590" spans="1:47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</row>
    <row r="591" spans="1:47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</row>
    <row r="592" spans="1:47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</row>
    <row r="593" spans="1:47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</row>
    <row r="594" spans="1:47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</row>
    <row r="595" spans="1:47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</row>
    <row r="596" spans="1:47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</row>
    <row r="597" spans="1:47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</row>
    <row r="598" spans="1:47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</row>
    <row r="599" spans="1:47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</row>
    <row r="600" spans="1:47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</row>
    <row r="601" spans="1:47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</row>
    <row r="602" spans="1:47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</row>
    <row r="603" spans="1:47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</row>
    <row r="604" spans="1:47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</row>
    <row r="605" spans="1:47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</row>
    <row r="606" spans="1:47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</row>
    <row r="607" spans="1:47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</row>
    <row r="608" spans="1:47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</row>
    <row r="609" spans="1:47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</row>
    <row r="610" spans="1:47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</row>
    <row r="611" spans="1:47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</row>
    <row r="612" spans="1:47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</row>
    <row r="613" spans="1:47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</row>
    <row r="614" spans="1:47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</row>
    <row r="615" spans="1:47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</row>
    <row r="616" spans="1:47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</row>
    <row r="617" spans="1:47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</row>
    <row r="618" spans="1:47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</row>
    <row r="619" spans="1:47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</row>
    <row r="620" spans="1:47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</row>
    <row r="621" spans="1:47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</row>
    <row r="622" spans="1:47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</row>
    <row r="623" spans="1:47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</row>
    <row r="624" spans="1:47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</row>
    <row r="625" spans="1:47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</row>
    <row r="626" spans="1:47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</row>
    <row r="627" spans="1:47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</row>
    <row r="628" spans="1:47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</row>
    <row r="629" spans="1:47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</row>
    <row r="630" spans="1:47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</row>
    <row r="631" spans="1:47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</row>
    <row r="632" spans="1:47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</row>
    <row r="633" spans="1:47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</row>
    <row r="634" spans="1:47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</row>
    <row r="635" spans="1:47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</row>
    <row r="636" spans="1:47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</row>
    <row r="637" spans="1:47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</row>
    <row r="638" spans="1:47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</row>
    <row r="639" spans="1:47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</row>
    <row r="640" spans="1:47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</row>
    <row r="641" spans="1:47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</row>
    <row r="642" spans="1:47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</row>
    <row r="643" spans="1:47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</row>
    <row r="644" spans="1:47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</row>
    <row r="645" spans="1:47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</row>
    <row r="646" spans="1:47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</row>
    <row r="647" spans="1:47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</row>
    <row r="648" spans="1:47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</row>
    <row r="649" spans="1:47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</row>
    <row r="650" spans="1:47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</row>
    <row r="651" spans="1:47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</row>
    <row r="652" spans="1:47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</row>
    <row r="653" spans="1:47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</row>
    <row r="654" spans="1:47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</row>
    <row r="655" spans="1:47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</row>
    <row r="656" spans="1:47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</row>
    <row r="657" spans="1:47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</row>
    <row r="658" spans="1:47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</row>
    <row r="659" spans="1:47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</row>
    <row r="660" spans="1:47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</row>
    <row r="661" spans="1:47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</row>
    <row r="662" spans="1:47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</row>
    <row r="663" spans="1:47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</row>
    <row r="664" spans="1:47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</row>
    <row r="665" spans="1:47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</row>
    <row r="666" spans="1:47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</row>
    <row r="667" spans="1:47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</row>
    <row r="668" spans="1:47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</row>
    <row r="669" spans="1:47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</row>
    <row r="670" spans="1:47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</row>
    <row r="671" spans="1:47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</row>
    <row r="672" spans="1:47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</row>
    <row r="673" spans="1:47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</row>
    <row r="674" spans="1:47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</row>
    <row r="675" spans="1:47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</row>
    <row r="676" spans="1:47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</row>
    <row r="677" spans="1:47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</row>
    <row r="678" spans="1:47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</row>
    <row r="679" spans="1:47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</row>
    <row r="680" spans="1:47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</row>
    <row r="681" spans="1:47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</row>
    <row r="682" spans="1:47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</row>
    <row r="683" spans="1:47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</row>
    <row r="684" spans="1:47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</row>
    <row r="685" spans="1:47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</row>
    <row r="686" spans="1:47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</row>
    <row r="687" spans="1:47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</row>
    <row r="688" spans="1:47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</row>
    <row r="689" spans="1:47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</row>
    <row r="690" spans="1:47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</row>
    <row r="691" spans="1:47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</row>
    <row r="692" spans="1:47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</row>
    <row r="693" spans="1:47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</row>
    <row r="694" spans="1:47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</row>
    <row r="695" spans="1:47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</row>
    <row r="696" spans="1:47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</row>
    <row r="697" spans="1:47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</row>
    <row r="698" spans="1:47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</row>
    <row r="699" spans="1:47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</row>
    <row r="700" spans="1:47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</row>
    <row r="701" spans="1:47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</row>
    <row r="702" spans="1:47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</row>
    <row r="703" spans="1:47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</row>
    <row r="704" spans="1:47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</row>
    <row r="705" spans="1:47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</row>
    <row r="706" spans="1:47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</row>
    <row r="707" spans="1:47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</row>
    <row r="708" spans="1:47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</row>
    <row r="709" spans="1:47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</row>
    <row r="710" spans="1:47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</row>
    <row r="711" spans="1:47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</row>
    <row r="712" spans="1:47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</row>
    <row r="713" spans="1:47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</row>
    <row r="714" spans="1:47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</row>
    <row r="715" spans="1:47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</row>
    <row r="716" spans="1:47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</row>
    <row r="717" spans="1:47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</row>
    <row r="718" spans="1:47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</row>
    <row r="719" spans="1:47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</row>
    <row r="720" spans="1:47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</row>
    <row r="721" spans="1:47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</row>
    <row r="722" spans="1:47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</row>
    <row r="723" spans="1:47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</row>
    <row r="724" spans="1:47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</row>
    <row r="725" spans="1:47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</row>
    <row r="726" spans="1:47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</row>
    <row r="727" spans="1:47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</row>
    <row r="728" spans="1:47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</row>
    <row r="729" spans="1:47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</row>
    <row r="730" spans="1:47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</row>
    <row r="731" spans="1:47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</row>
    <row r="732" spans="1:47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</row>
    <row r="733" spans="1:47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</row>
    <row r="734" spans="1:47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</row>
    <row r="735" spans="1:47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</row>
    <row r="736" spans="1:47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</row>
    <row r="737" spans="1:47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</row>
    <row r="738" spans="1:47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</row>
    <row r="739" spans="1:47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</row>
    <row r="740" spans="1:47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</row>
    <row r="741" spans="1:47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</row>
    <row r="742" spans="1:47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</row>
    <row r="743" spans="1:47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</row>
    <row r="744" spans="1:47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</row>
    <row r="745" spans="1:47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</row>
    <row r="746" spans="1:47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</row>
    <row r="747" spans="1:47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</row>
    <row r="748" spans="1:47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</row>
    <row r="749" spans="1:47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</row>
    <row r="750" spans="1:47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</row>
    <row r="751" spans="1:47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</row>
    <row r="752" spans="1:47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</row>
    <row r="753" spans="1:47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</row>
    <row r="754" spans="1:47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</row>
    <row r="755" spans="1:47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</row>
    <row r="756" spans="1:47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</row>
    <row r="757" spans="1:47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</row>
    <row r="758" spans="1:47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</row>
    <row r="759" spans="1:47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</row>
    <row r="760" spans="1:47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</row>
    <row r="761" spans="1:47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</row>
    <row r="762" spans="1:47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</row>
    <row r="763" spans="1:47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</row>
    <row r="764" spans="1:47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</row>
    <row r="765" spans="1:47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</row>
    <row r="766" spans="1:47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</row>
    <row r="767" spans="1:47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</row>
    <row r="768" spans="1:47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</row>
    <row r="769" spans="1:47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</row>
    <row r="770" spans="1:47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</row>
    <row r="771" spans="1:47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</row>
    <row r="772" spans="1:47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</row>
    <row r="773" spans="1:47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</row>
    <row r="774" spans="1:47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</row>
    <row r="775" spans="1:47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</row>
    <row r="776" spans="1:47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</row>
    <row r="777" spans="1:47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</row>
    <row r="778" spans="1:47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</row>
    <row r="779" spans="1:47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</row>
    <row r="780" spans="1:47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</row>
    <row r="781" spans="1:47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</row>
    <row r="782" spans="1:47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</row>
    <row r="783" spans="1:47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</row>
    <row r="784" spans="1:47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</row>
    <row r="785" spans="1:47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</row>
    <row r="786" spans="1:47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</row>
    <row r="787" spans="1:47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</row>
    <row r="788" spans="1:47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</row>
    <row r="789" spans="1:47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</row>
    <row r="790" spans="1:47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</row>
    <row r="791" spans="1:47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</row>
    <row r="792" spans="1:47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</row>
    <row r="793" spans="1:47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</row>
    <row r="794" spans="1:47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</row>
    <row r="795" spans="1:47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</row>
    <row r="796" spans="1:47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</row>
    <row r="797" spans="1:47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</row>
    <row r="798" spans="1:47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</row>
    <row r="799" spans="1:47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</row>
    <row r="800" spans="1:47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</row>
    <row r="801" spans="1:47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</row>
    <row r="802" spans="1:47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</row>
    <row r="803" spans="1:47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</row>
    <row r="804" spans="1:47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</row>
    <row r="805" spans="1:47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</row>
    <row r="806" spans="1:47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</row>
    <row r="807" spans="1:47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</row>
    <row r="808" spans="1:47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</row>
    <row r="809" spans="1:47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</row>
    <row r="810" spans="1:47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</row>
    <row r="811" spans="1:47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</row>
    <row r="812" spans="1:47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</row>
    <row r="813" spans="1:47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</row>
    <row r="814" spans="1:47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</row>
    <row r="815" spans="1:47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</row>
    <row r="816" spans="1:47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</row>
    <row r="817" spans="1:47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</row>
    <row r="818" spans="1:47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</row>
    <row r="819" spans="1:47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</row>
    <row r="820" spans="1:47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</row>
    <row r="821" spans="1:47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</row>
    <row r="822" spans="1:47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</row>
    <row r="823" spans="1:47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</row>
    <row r="824" spans="1:47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</row>
    <row r="825" spans="1:47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</row>
    <row r="826" spans="1:47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</row>
    <row r="827" spans="1:47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</row>
    <row r="828" spans="1:47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</row>
    <row r="829" spans="1:47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</row>
    <row r="830" spans="1:47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</row>
    <row r="831" spans="1:47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</row>
    <row r="832" spans="1:47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</row>
    <row r="833" spans="1:47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</row>
    <row r="834" spans="1:47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</row>
    <row r="835" spans="1:47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</row>
    <row r="836" spans="1:47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</row>
    <row r="837" spans="1:47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</row>
    <row r="838" spans="1:47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</row>
    <row r="839" spans="1:47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</row>
    <row r="840" spans="1:47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</row>
    <row r="841" spans="1:47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</row>
    <row r="842" spans="1:47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</row>
    <row r="843" spans="1:47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</row>
    <row r="844" spans="1:47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</row>
    <row r="845" spans="1:47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</row>
    <row r="846" spans="1:47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</row>
    <row r="847" spans="1:47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</row>
    <row r="848" spans="1:47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</row>
    <row r="849" spans="1:47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</row>
    <row r="850" spans="1:47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</row>
    <row r="851" spans="1:47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</row>
    <row r="852" spans="1:47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</row>
    <row r="853" spans="1:47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</row>
    <row r="854" spans="1:47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</row>
    <row r="855" spans="1:47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</row>
    <row r="856" spans="1:47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</row>
    <row r="857" spans="1:47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</row>
    <row r="858" spans="1:47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</row>
    <row r="859" spans="1:47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</row>
    <row r="860" spans="1:47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</row>
    <row r="861" spans="1:47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</row>
    <row r="862" spans="1:47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</row>
    <row r="863" spans="1:47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</row>
    <row r="864" spans="1:47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</row>
    <row r="865" spans="1:47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</row>
    <row r="866" spans="1:47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</row>
    <row r="867" spans="1:47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</row>
    <row r="868" spans="1:47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</row>
    <row r="869" spans="1:47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</row>
    <row r="870" spans="1:47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</row>
    <row r="871" spans="1:47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</row>
    <row r="872" spans="1:47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</row>
    <row r="873" spans="1:47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</row>
    <row r="874" spans="1:47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</row>
    <row r="875" spans="1:47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</row>
    <row r="876" spans="1:47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</row>
    <row r="877" spans="1:47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</row>
    <row r="878" spans="1:47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</row>
    <row r="879" spans="1:47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</row>
    <row r="880" spans="1:47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</row>
    <row r="881" spans="1:47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</row>
    <row r="882" spans="1:47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</row>
    <row r="883" spans="1:47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</row>
    <row r="884" spans="1:47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</row>
    <row r="885" spans="1:47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</row>
    <row r="886" spans="1:47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</row>
    <row r="887" spans="1:47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</row>
    <row r="888" spans="1:47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</row>
    <row r="889" spans="1:47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</row>
    <row r="890" spans="1:47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</row>
    <row r="891" spans="1:47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</row>
    <row r="892" spans="1:47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</row>
    <row r="893" spans="1:47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</row>
    <row r="894" spans="1:47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</row>
    <row r="895" spans="1:47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</row>
    <row r="896" spans="1:47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</row>
    <row r="897" spans="1:47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</row>
    <row r="898" spans="1:47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</row>
    <row r="899" spans="1:47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</row>
    <row r="900" spans="1:47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</row>
    <row r="901" spans="1:47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</row>
    <row r="902" spans="1:47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</row>
    <row r="903" spans="1:47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</row>
    <row r="904" spans="1:47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</row>
    <row r="905" spans="1:47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</row>
    <row r="906" spans="1:47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</row>
    <row r="907" spans="1:47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</row>
    <row r="908" spans="1:47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</row>
    <row r="909" spans="1:47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</row>
    <row r="910" spans="1:47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</row>
    <row r="911" spans="1:47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</row>
    <row r="912" spans="1:47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</row>
    <row r="913" spans="1:47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</row>
    <row r="914" spans="1:47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</row>
    <row r="915" spans="1:47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</row>
    <row r="916" spans="1:47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</row>
    <row r="917" spans="1:47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</row>
    <row r="918" spans="1:47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</row>
    <row r="919" spans="1:47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</row>
    <row r="920" spans="1:47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</row>
    <row r="921" spans="1:47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</row>
    <row r="922" spans="1:47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</row>
    <row r="923" spans="1:47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</row>
    <row r="924" spans="1:47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</row>
    <row r="925" spans="1:47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</row>
    <row r="926" spans="1:47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</row>
    <row r="927" spans="1:47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</row>
    <row r="928" spans="1:47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</row>
    <row r="929" spans="1:47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</row>
    <row r="930" spans="1:47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</row>
    <row r="931" spans="1:47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</row>
    <row r="932" spans="1:47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</row>
    <row r="933" spans="1:47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</row>
    <row r="934" spans="1:47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</row>
    <row r="935" spans="1:47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</row>
    <row r="936" spans="1:47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</row>
    <row r="937" spans="1:47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</row>
    <row r="938" spans="1:47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</row>
    <row r="939" spans="1:47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</row>
    <row r="940" spans="1:47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</row>
    <row r="941" spans="1:47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</row>
    <row r="942" spans="1:47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</row>
    <row r="943" spans="1:47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</row>
    <row r="944" spans="1:47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</row>
    <row r="945" spans="1:47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</row>
    <row r="946" spans="1:47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</row>
    <row r="947" spans="1:47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</row>
    <row r="948" spans="1:47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</row>
    <row r="949" spans="1:47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</row>
    <row r="950" spans="1:47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</row>
    <row r="951" spans="1:47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</row>
    <row r="952" spans="1:47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</row>
    <row r="953" spans="1:47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</row>
    <row r="954" spans="1:47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</row>
    <row r="955" spans="1:47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</row>
    <row r="956" spans="1:47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</row>
    <row r="957" spans="1:47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</row>
    <row r="958" spans="1:47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</row>
    <row r="959" spans="1:47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</row>
    <row r="960" spans="1:47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</row>
    <row r="961" spans="1:47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</row>
    <row r="962" spans="1:47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</row>
    <row r="963" spans="1:47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</row>
    <row r="964" spans="1:47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</row>
    <row r="965" spans="1:47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</row>
    <row r="966" spans="1:47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</row>
    <row r="967" spans="1:47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</row>
    <row r="968" spans="1:47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</row>
    <row r="969" spans="1:47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</row>
    <row r="970" spans="1:47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</row>
    <row r="971" spans="1:47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</row>
    <row r="972" spans="1:47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</row>
    <row r="973" spans="1:47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</row>
    <row r="974" spans="1:47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</row>
    <row r="975" spans="1:47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</row>
    <row r="976" spans="1:47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</row>
    <row r="977" spans="1:47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</row>
    <row r="978" spans="1:47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</row>
    <row r="979" spans="1:47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</row>
    <row r="980" spans="1:47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</row>
    <row r="981" spans="1:47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</row>
    <row r="982" spans="1:47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</row>
    <row r="983" spans="1:47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</row>
    <row r="984" spans="1:47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</row>
    <row r="985" spans="1:47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</row>
    <row r="986" spans="1:47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</row>
    <row r="987" spans="1:47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</row>
    <row r="988" spans="1:47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</row>
    <row r="989" spans="1:47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</row>
    <row r="990" spans="1:47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</row>
    <row r="991" spans="1:47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</row>
  </sheetData>
  <mergeCells count="48">
    <mergeCell ref="R64:R75"/>
    <mergeCell ref="A1:B1"/>
    <mergeCell ref="D1:G1"/>
    <mergeCell ref="A52:A63"/>
    <mergeCell ref="A64:A75"/>
    <mergeCell ref="A4:A15"/>
    <mergeCell ref="A16:A27"/>
    <mergeCell ref="A28:A39"/>
    <mergeCell ref="R4:R15"/>
    <mergeCell ref="R40:R51"/>
    <mergeCell ref="AL1:AO1"/>
    <mergeCell ref="T2:Y2"/>
    <mergeCell ref="Z2:AE2"/>
    <mergeCell ref="AF2:AK2"/>
    <mergeCell ref="A40:A51"/>
    <mergeCell ref="R28:R39"/>
    <mergeCell ref="A76:A87"/>
    <mergeCell ref="R148:R159"/>
    <mergeCell ref="R222:R233"/>
    <mergeCell ref="R16:R27"/>
    <mergeCell ref="R76:R87"/>
    <mergeCell ref="R88:R99"/>
    <mergeCell ref="R100:R111"/>
    <mergeCell ref="R112:R123"/>
    <mergeCell ref="R124:R135"/>
    <mergeCell ref="R136:R147"/>
    <mergeCell ref="R184:R192"/>
    <mergeCell ref="R160:R171"/>
    <mergeCell ref="R172:R183"/>
    <mergeCell ref="R197:R208"/>
    <mergeCell ref="R210:R221"/>
    <mergeCell ref="R52:R63"/>
    <mergeCell ref="A234:A245"/>
    <mergeCell ref="R234:R245"/>
    <mergeCell ref="A222:A233"/>
    <mergeCell ref="A88:A99"/>
    <mergeCell ref="A100:A111"/>
    <mergeCell ref="A112:A123"/>
    <mergeCell ref="A124:A135"/>
    <mergeCell ref="A136:A147"/>
    <mergeCell ref="A148:A159"/>
    <mergeCell ref="A160:A171"/>
    <mergeCell ref="A184:A192"/>
    <mergeCell ref="A196:B196"/>
    <mergeCell ref="A197:A208"/>
    <mergeCell ref="A209:B209"/>
    <mergeCell ref="A210:A221"/>
    <mergeCell ref="A172:A183"/>
  </mergeCells>
  <phoneticPr fontId="42" type="noConversion"/>
  <pageMargins left="0.7" right="0.7" top="0.75" bottom="0.75" header="0" footer="0"/>
  <pageSetup fitToWidth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2060"/>
  </sheetPr>
  <dimension ref="A1:AB1009"/>
  <sheetViews>
    <sheetView zoomScale="70" zoomScaleNormal="70" workbookViewId="0">
      <pane xSplit="2" ySplit="1" topLeftCell="C115" activePane="bottomRight" state="frozen"/>
      <selection pane="topRight" activeCell="C1" sqref="C1"/>
      <selection pane="bottomLeft" activeCell="A2" sqref="A2"/>
      <selection pane="bottomRight" activeCell="D146" sqref="D146"/>
    </sheetView>
  </sheetViews>
  <sheetFormatPr defaultColWidth="14.42578125" defaultRowHeight="15" customHeight="1" x14ac:dyDescent="0.25"/>
  <cols>
    <col min="1" max="2" width="9.140625" customWidth="1"/>
    <col min="3" max="3" width="27.7109375" bestFit="1" customWidth="1"/>
    <col min="4" max="4" width="23.85546875" bestFit="1" customWidth="1"/>
    <col min="5" max="5" width="25.28515625" bestFit="1" customWidth="1"/>
    <col min="6" max="6" width="24.28515625" bestFit="1" customWidth="1"/>
    <col min="7" max="7" width="23.42578125" bestFit="1" customWidth="1"/>
    <col min="8" max="8" width="18.28515625" bestFit="1" customWidth="1"/>
    <col min="9" max="9" width="20.5703125" bestFit="1" customWidth="1"/>
    <col min="10" max="10" width="21.5703125" bestFit="1" customWidth="1"/>
    <col min="11" max="11" width="21" bestFit="1" customWidth="1"/>
    <col min="12" max="12" width="23.42578125" bestFit="1" customWidth="1"/>
    <col min="13" max="13" width="14.85546875" bestFit="1" customWidth="1"/>
    <col min="14" max="14" width="20.140625" bestFit="1" customWidth="1"/>
    <col min="15" max="15" width="13.85546875" bestFit="1" customWidth="1"/>
    <col min="16" max="16" width="24.28515625" bestFit="1" customWidth="1"/>
    <col min="17" max="17" width="21" customWidth="1"/>
    <col min="18" max="18" width="25" bestFit="1" customWidth="1"/>
    <col min="19" max="19" width="14.140625" customWidth="1"/>
    <col min="20" max="20" width="18.140625" customWidth="1"/>
    <col min="21" max="21" width="9" customWidth="1"/>
    <col min="22" max="22" width="27.28515625" bestFit="1" customWidth="1"/>
    <col min="23" max="23" width="16.85546875" bestFit="1" customWidth="1"/>
    <col min="24" max="28" width="9.140625" customWidth="1"/>
  </cols>
  <sheetData>
    <row r="1" spans="1:28" ht="45" x14ac:dyDescent="0.25">
      <c r="A1" s="25"/>
      <c r="B1" s="25"/>
      <c r="C1" s="26" t="s">
        <v>74</v>
      </c>
      <c r="D1" s="26" t="s">
        <v>75</v>
      </c>
      <c r="E1" s="26" t="s">
        <v>76</v>
      </c>
      <c r="F1" s="26" t="s">
        <v>77</v>
      </c>
      <c r="G1" s="26" t="s">
        <v>78</v>
      </c>
      <c r="H1" s="26" t="s">
        <v>79</v>
      </c>
      <c r="I1" s="26" t="s">
        <v>80</v>
      </c>
      <c r="J1" s="26" t="s">
        <v>81</v>
      </c>
      <c r="K1" s="27" t="s">
        <v>82</v>
      </c>
      <c r="L1" s="26" t="s">
        <v>83</v>
      </c>
      <c r="M1" s="26" t="s">
        <v>84</v>
      </c>
      <c r="N1" s="26" t="s">
        <v>85</v>
      </c>
      <c r="O1" s="26" t="s">
        <v>86</v>
      </c>
      <c r="P1" s="27" t="s">
        <v>87</v>
      </c>
      <c r="Q1" s="26" t="s">
        <v>88</v>
      </c>
      <c r="R1" s="26" t="s">
        <v>89</v>
      </c>
      <c r="S1" s="26" t="s">
        <v>90</v>
      </c>
      <c r="T1" s="26" t="s">
        <v>91</v>
      </c>
      <c r="U1" s="26" t="s">
        <v>92</v>
      </c>
      <c r="V1" s="28" t="s">
        <v>63</v>
      </c>
      <c r="W1" s="29"/>
      <c r="X1" s="29"/>
      <c r="Y1" s="29"/>
      <c r="Z1" s="29"/>
      <c r="AA1" s="29"/>
      <c r="AB1" s="29"/>
    </row>
    <row r="2" spans="1:28" x14ac:dyDescent="0.25">
      <c r="A2" s="492">
        <v>2013</v>
      </c>
      <c r="B2" s="30">
        <v>4</v>
      </c>
      <c r="C2" s="31">
        <v>123571715000</v>
      </c>
      <c r="D2" s="32">
        <v>0</v>
      </c>
      <c r="E2" s="32">
        <v>0</v>
      </c>
      <c r="F2" s="32">
        <v>0</v>
      </c>
      <c r="G2" s="32"/>
      <c r="H2" s="32">
        <v>0</v>
      </c>
      <c r="I2" s="32"/>
      <c r="J2" s="33">
        <v>0</v>
      </c>
      <c r="K2" s="33">
        <f t="shared" ref="K2:K62" si="0">L2+M2+O2</f>
        <v>0</v>
      </c>
      <c r="L2" s="33">
        <v>0</v>
      </c>
      <c r="M2" s="33">
        <v>0</v>
      </c>
      <c r="N2" s="33"/>
      <c r="O2" s="33">
        <v>0</v>
      </c>
      <c r="P2" s="33">
        <f t="shared" ref="P2:P62" si="1">Q2+R2+S2+T2+U2</f>
        <v>0</v>
      </c>
      <c r="Q2" s="32">
        <v>0</v>
      </c>
      <c r="R2" s="32">
        <v>0</v>
      </c>
      <c r="S2" s="32">
        <v>0</v>
      </c>
      <c r="T2" s="32">
        <v>0</v>
      </c>
      <c r="U2" s="33">
        <v>0</v>
      </c>
      <c r="V2" s="33">
        <f t="shared" ref="V2:V10" si="2">SUM(C2+D2+F2+G2+H2+J2+K2+P2)</f>
        <v>123571715000</v>
      </c>
      <c r="W2" s="29"/>
      <c r="X2" s="29"/>
      <c r="Y2" s="29"/>
      <c r="Z2" s="29"/>
      <c r="AA2" s="29"/>
      <c r="AB2" s="29"/>
    </row>
    <row r="3" spans="1:28" x14ac:dyDescent="0.25">
      <c r="A3" s="493"/>
      <c r="B3" s="30">
        <v>5</v>
      </c>
      <c r="C3" s="33">
        <v>129760898000</v>
      </c>
      <c r="D3" s="33">
        <v>0</v>
      </c>
      <c r="E3" s="32">
        <v>0</v>
      </c>
      <c r="F3" s="33">
        <v>0</v>
      </c>
      <c r="G3" s="33">
        <v>84000000</v>
      </c>
      <c r="H3" s="32">
        <v>0</v>
      </c>
      <c r="I3" s="32"/>
      <c r="J3" s="33">
        <v>0</v>
      </c>
      <c r="K3" s="33">
        <f t="shared" si="0"/>
        <v>0</v>
      </c>
      <c r="L3" s="33">
        <v>0</v>
      </c>
      <c r="M3" s="33">
        <v>0</v>
      </c>
      <c r="N3" s="33"/>
      <c r="O3" s="33">
        <v>0</v>
      </c>
      <c r="P3" s="33">
        <f t="shared" si="1"/>
        <v>0</v>
      </c>
      <c r="Q3" s="32">
        <v>0</v>
      </c>
      <c r="R3" s="32">
        <v>0</v>
      </c>
      <c r="S3" s="32">
        <v>0</v>
      </c>
      <c r="T3" s="32">
        <v>0</v>
      </c>
      <c r="U3" s="33">
        <v>0</v>
      </c>
      <c r="V3" s="33">
        <f t="shared" si="2"/>
        <v>129844898000</v>
      </c>
      <c r="W3" s="29"/>
      <c r="X3" s="29"/>
      <c r="Y3" s="29"/>
      <c r="Z3" s="29"/>
      <c r="AA3" s="29"/>
      <c r="AB3" s="29"/>
    </row>
    <row r="4" spans="1:28" x14ac:dyDescent="0.25">
      <c r="A4" s="493"/>
      <c r="B4" s="30">
        <v>6</v>
      </c>
      <c r="C4" s="33">
        <v>58064600000</v>
      </c>
      <c r="D4" s="33">
        <v>64800000</v>
      </c>
      <c r="E4" s="32">
        <v>0</v>
      </c>
      <c r="F4" s="33">
        <v>0</v>
      </c>
      <c r="G4" s="33"/>
      <c r="H4" s="32">
        <v>0</v>
      </c>
      <c r="I4" s="32"/>
      <c r="J4" s="33">
        <v>0</v>
      </c>
      <c r="K4" s="33">
        <f t="shared" si="0"/>
        <v>0</v>
      </c>
      <c r="L4" s="33">
        <v>0</v>
      </c>
      <c r="M4" s="33">
        <v>0</v>
      </c>
      <c r="N4" s="33"/>
      <c r="O4" s="33">
        <v>0</v>
      </c>
      <c r="P4" s="33">
        <f t="shared" si="1"/>
        <v>0</v>
      </c>
      <c r="Q4" s="32">
        <v>0</v>
      </c>
      <c r="R4" s="32">
        <v>0</v>
      </c>
      <c r="S4" s="32">
        <v>0</v>
      </c>
      <c r="T4" s="32">
        <v>0</v>
      </c>
      <c r="U4" s="33">
        <v>0</v>
      </c>
      <c r="V4" s="33">
        <f t="shared" si="2"/>
        <v>58129400000</v>
      </c>
      <c r="W4" s="29"/>
      <c r="X4" s="29"/>
      <c r="Y4" s="29"/>
      <c r="Z4" s="29"/>
      <c r="AA4" s="29"/>
      <c r="AB4" s="29"/>
    </row>
    <row r="5" spans="1:28" x14ac:dyDescent="0.25">
      <c r="A5" s="493"/>
      <c r="B5" s="30">
        <v>7</v>
      </c>
      <c r="C5" s="33">
        <v>42623800000</v>
      </c>
      <c r="D5" s="33">
        <v>138000000</v>
      </c>
      <c r="E5" s="32">
        <v>0</v>
      </c>
      <c r="F5" s="33">
        <v>0</v>
      </c>
      <c r="G5" s="33">
        <v>1723070000</v>
      </c>
      <c r="H5" s="32">
        <v>0</v>
      </c>
      <c r="I5" s="32"/>
      <c r="J5" s="33">
        <v>0</v>
      </c>
      <c r="K5" s="33">
        <f t="shared" si="0"/>
        <v>0</v>
      </c>
      <c r="L5" s="33">
        <v>0</v>
      </c>
      <c r="M5" s="33">
        <v>0</v>
      </c>
      <c r="N5" s="33"/>
      <c r="O5" s="33">
        <v>0</v>
      </c>
      <c r="P5" s="33">
        <f t="shared" si="1"/>
        <v>0</v>
      </c>
      <c r="Q5" s="32">
        <v>0</v>
      </c>
      <c r="R5" s="32">
        <v>0</v>
      </c>
      <c r="S5" s="32">
        <v>0</v>
      </c>
      <c r="T5" s="32">
        <v>0</v>
      </c>
      <c r="U5" s="33">
        <v>0</v>
      </c>
      <c r="V5" s="33">
        <f t="shared" si="2"/>
        <v>44484870000</v>
      </c>
      <c r="W5" s="29"/>
      <c r="X5" s="29"/>
      <c r="Y5" s="29"/>
      <c r="Z5" s="29"/>
      <c r="AA5" s="29"/>
      <c r="AB5" s="29"/>
    </row>
    <row r="6" spans="1:28" x14ac:dyDescent="0.25">
      <c r="A6" s="493"/>
      <c r="B6" s="30">
        <v>8</v>
      </c>
      <c r="C6" s="33">
        <v>3838890000</v>
      </c>
      <c r="D6" s="33">
        <v>268200000</v>
      </c>
      <c r="E6" s="32">
        <v>0</v>
      </c>
      <c r="F6" s="33">
        <v>0</v>
      </c>
      <c r="G6" s="33">
        <v>1483420000</v>
      </c>
      <c r="H6" s="32">
        <v>0</v>
      </c>
      <c r="I6" s="32"/>
      <c r="J6" s="33">
        <v>0</v>
      </c>
      <c r="K6" s="33">
        <f t="shared" si="0"/>
        <v>0</v>
      </c>
      <c r="L6" s="33">
        <v>0</v>
      </c>
      <c r="M6" s="33">
        <v>0</v>
      </c>
      <c r="N6" s="33"/>
      <c r="O6" s="33">
        <v>0</v>
      </c>
      <c r="P6" s="33">
        <f t="shared" si="1"/>
        <v>0</v>
      </c>
      <c r="Q6" s="32">
        <v>0</v>
      </c>
      <c r="R6" s="32">
        <v>0</v>
      </c>
      <c r="S6" s="32">
        <v>0</v>
      </c>
      <c r="T6" s="32">
        <v>0</v>
      </c>
      <c r="U6" s="33">
        <v>0</v>
      </c>
      <c r="V6" s="33">
        <f t="shared" si="2"/>
        <v>5590510000</v>
      </c>
      <c r="W6" s="29"/>
      <c r="X6" s="29"/>
      <c r="Y6" s="29"/>
      <c r="Z6" s="29"/>
      <c r="AA6" s="29"/>
      <c r="AB6" s="29"/>
    </row>
    <row r="7" spans="1:28" x14ac:dyDescent="0.25">
      <c r="A7" s="493"/>
      <c r="B7" s="30">
        <v>9</v>
      </c>
      <c r="C7" s="33">
        <v>8405574000</v>
      </c>
      <c r="D7" s="33">
        <v>763200000</v>
      </c>
      <c r="E7" s="32">
        <v>0</v>
      </c>
      <c r="F7" s="33">
        <v>0</v>
      </c>
      <c r="G7" s="33">
        <v>49000000</v>
      </c>
      <c r="H7" s="32">
        <v>0</v>
      </c>
      <c r="I7" s="32"/>
      <c r="J7" s="33">
        <v>0</v>
      </c>
      <c r="K7" s="33">
        <f t="shared" si="0"/>
        <v>0</v>
      </c>
      <c r="L7" s="33">
        <v>0</v>
      </c>
      <c r="M7" s="33">
        <v>0</v>
      </c>
      <c r="N7" s="33"/>
      <c r="O7" s="33">
        <v>0</v>
      </c>
      <c r="P7" s="33">
        <f t="shared" si="1"/>
        <v>0</v>
      </c>
      <c r="Q7" s="32">
        <v>0</v>
      </c>
      <c r="R7" s="32">
        <v>0</v>
      </c>
      <c r="S7" s="32">
        <v>0</v>
      </c>
      <c r="T7" s="32">
        <v>0</v>
      </c>
      <c r="U7" s="33">
        <v>0</v>
      </c>
      <c r="V7" s="33">
        <f t="shared" si="2"/>
        <v>9217774000</v>
      </c>
      <c r="W7" s="29"/>
      <c r="X7" s="29"/>
      <c r="Y7" s="29"/>
      <c r="Z7" s="29"/>
      <c r="AA7" s="29"/>
      <c r="AB7" s="29"/>
    </row>
    <row r="8" spans="1:28" x14ac:dyDescent="0.25">
      <c r="A8" s="493"/>
      <c r="B8" s="30">
        <v>10</v>
      </c>
      <c r="C8" s="33">
        <v>9519160000</v>
      </c>
      <c r="D8" s="33">
        <v>23880000</v>
      </c>
      <c r="E8" s="32">
        <v>0</v>
      </c>
      <c r="F8" s="33">
        <v>0</v>
      </c>
      <c r="G8" s="33">
        <v>1256720000</v>
      </c>
      <c r="H8" s="32">
        <v>0</v>
      </c>
      <c r="I8" s="32"/>
      <c r="J8" s="33">
        <v>0</v>
      </c>
      <c r="K8" s="33">
        <f t="shared" si="0"/>
        <v>0</v>
      </c>
      <c r="L8" s="33">
        <v>0</v>
      </c>
      <c r="M8" s="33">
        <v>0</v>
      </c>
      <c r="N8" s="33"/>
      <c r="O8" s="33">
        <v>0</v>
      </c>
      <c r="P8" s="33">
        <f t="shared" si="1"/>
        <v>0</v>
      </c>
      <c r="Q8" s="32">
        <v>0</v>
      </c>
      <c r="R8" s="32">
        <v>0</v>
      </c>
      <c r="S8" s="32">
        <v>0</v>
      </c>
      <c r="T8" s="32">
        <v>0</v>
      </c>
      <c r="U8" s="33">
        <v>0</v>
      </c>
      <c r="V8" s="33">
        <f t="shared" si="2"/>
        <v>10799760000</v>
      </c>
      <c r="W8" s="29"/>
      <c r="X8" s="29"/>
      <c r="Y8" s="29"/>
      <c r="Z8" s="29"/>
      <c r="AA8" s="29"/>
      <c r="AB8" s="29"/>
    </row>
    <row r="9" spans="1:28" x14ac:dyDescent="0.25">
      <c r="A9" s="493"/>
      <c r="B9" s="30">
        <v>11</v>
      </c>
      <c r="C9" s="33">
        <v>3067031000</v>
      </c>
      <c r="D9" s="33">
        <v>37800000</v>
      </c>
      <c r="E9" s="32">
        <v>0</v>
      </c>
      <c r="F9" s="33">
        <v>0</v>
      </c>
      <c r="G9" s="33">
        <v>289050000</v>
      </c>
      <c r="H9" s="32">
        <v>0</v>
      </c>
      <c r="I9" s="32"/>
      <c r="J9" s="33">
        <v>0</v>
      </c>
      <c r="K9" s="33">
        <f t="shared" si="0"/>
        <v>0</v>
      </c>
      <c r="L9" s="33">
        <v>0</v>
      </c>
      <c r="M9" s="33">
        <v>0</v>
      </c>
      <c r="N9" s="33"/>
      <c r="O9" s="33">
        <v>0</v>
      </c>
      <c r="P9" s="33">
        <f t="shared" si="1"/>
        <v>0</v>
      </c>
      <c r="Q9" s="32">
        <v>0</v>
      </c>
      <c r="R9" s="32">
        <v>0</v>
      </c>
      <c r="S9" s="32">
        <v>0</v>
      </c>
      <c r="T9" s="32">
        <v>0</v>
      </c>
      <c r="U9" s="33">
        <v>0</v>
      </c>
      <c r="V9" s="33">
        <f t="shared" si="2"/>
        <v>3393881000</v>
      </c>
      <c r="W9" s="29"/>
      <c r="X9" s="29"/>
      <c r="Y9" s="29"/>
      <c r="Z9" s="29"/>
      <c r="AA9" s="29"/>
      <c r="AB9" s="29"/>
    </row>
    <row r="10" spans="1:28" x14ac:dyDescent="0.25">
      <c r="A10" s="493"/>
      <c r="B10" s="30">
        <v>12</v>
      </c>
      <c r="C10" s="34">
        <v>6353200000</v>
      </c>
      <c r="D10" s="35">
        <v>186840000</v>
      </c>
      <c r="E10" s="32">
        <v>0</v>
      </c>
      <c r="F10" s="33">
        <v>11853700000</v>
      </c>
      <c r="G10" s="33">
        <v>174100000</v>
      </c>
      <c r="H10" s="32">
        <v>0</v>
      </c>
      <c r="I10" s="32"/>
      <c r="J10" s="33">
        <v>0</v>
      </c>
      <c r="K10" s="33">
        <f t="shared" si="0"/>
        <v>0</v>
      </c>
      <c r="L10" s="33">
        <v>0</v>
      </c>
      <c r="M10" s="33">
        <v>0</v>
      </c>
      <c r="N10" s="33"/>
      <c r="O10" s="33">
        <v>0</v>
      </c>
      <c r="P10" s="33">
        <f t="shared" si="1"/>
        <v>0</v>
      </c>
      <c r="Q10" s="32">
        <v>0</v>
      </c>
      <c r="R10" s="32">
        <v>0</v>
      </c>
      <c r="S10" s="32">
        <v>0</v>
      </c>
      <c r="T10" s="32">
        <v>0</v>
      </c>
      <c r="U10" s="33">
        <v>0</v>
      </c>
      <c r="V10" s="33">
        <f t="shared" si="2"/>
        <v>18567840000</v>
      </c>
      <c r="W10" s="29"/>
      <c r="X10" s="29"/>
      <c r="Y10" s="29"/>
      <c r="Z10" s="29"/>
      <c r="AA10" s="29"/>
      <c r="AB10" s="29"/>
    </row>
    <row r="11" spans="1:28" x14ac:dyDescent="0.25">
      <c r="A11" s="494"/>
      <c r="B11" s="36" t="s">
        <v>63</v>
      </c>
      <c r="C11" s="37">
        <f t="shared" ref="C11:D11" si="3">SUM(C2:C10)</f>
        <v>385204868000</v>
      </c>
      <c r="D11" s="37">
        <f t="shared" si="3"/>
        <v>1482720000</v>
      </c>
      <c r="E11" s="37">
        <v>0</v>
      </c>
      <c r="F11" s="37"/>
      <c r="G11" s="37">
        <f>SUM(G2:G10)</f>
        <v>5059360000</v>
      </c>
      <c r="H11" s="37">
        <v>0</v>
      </c>
      <c r="I11" s="37"/>
      <c r="J11" s="37">
        <v>0</v>
      </c>
      <c r="K11" s="38">
        <f t="shared" si="0"/>
        <v>0</v>
      </c>
      <c r="L11" s="37">
        <v>0</v>
      </c>
      <c r="M11" s="37">
        <v>0</v>
      </c>
      <c r="N11" s="37"/>
      <c r="O11" s="37">
        <v>0</v>
      </c>
      <c r="P11" s="38">
        <f t="shared" si="1"/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f>SUM(V2:V10)</f>
        <v>403600648000</v>
      </c>
      <c r="W11" s="29"/>
      <c r="X11" s="29"/>
      <c r="Y11" s="29"/>
      <c r="Z11" s="29"/>
      <c r="AA11" s="29"/>
      <c r="AB11" s="29"/>
    </row>
    <row r="12" spans="1:28" x14ac:dyDescent="0.25">
      <c r="A12" s="492">
        <v>2014</v>
      </c>
      <c r="B12" s="39">
        <v>1</v>
      </c>
      <c r="C12" s="40">
        <v>13686530000</v>
      </c>
      <c r="D12" s="41"/>
      <c r="E12" s="42">
        <v>0</v>
      </c>
      <c r="F12" s="40">
        <v>6080200000</v>
      </c>
      <c r="G12" s="40">
        <v>611510000</v>
      </c>
      <c r="H12" s="41">
        <v>0</v>
      </c>
      <c r="I12" s="41"/>
      <c r="J12" s="41">
        <v>0</v>
      </c>
      <c r="K12" s="41">
        <f t="shared" si="0"/>
        <v>0</v>
      </c>
      <c r="L12" s="41">
        <v>0</v>
      </c>
      <c r="M12" s="41">
        <v>0</v>
      </c>
      <c r="N12" s="41"/>
      <c r="O12" s="41">
        <v>0</v>
      </c>
      <c r="P12" s="41">
        <f t="shared" si="1"/>
        <v>931738000</v>
      </c>
      <c r="Q12" s="41">
        <v>0</v>
      </c>
      <c r="R12" s="41">
        <v>931738000</v>
      </c>
      <c r="S12" s="41">
        <v>0</v>
      </c>
      <c r="T12" s="41">
        <v>0</v>
      </c>
      <c r="U12" s="41">
        <v>0</v>
      </c>
      <c r="V12" s="41">
        <f t="shared" ref="V12:V16" si="4">SUM(C12+D12+F12+G12+H12+J12+K12+P12)</f>
        <v>21309978000</v>
      </c>
      <c r="W12" s="29"/>
      <c r="X12" s="29"/>
      <c r="Y12" s="29"/>
      <c r="Z12" s="29"/>
      <c r="AA12" s="29"/>
      <c r="AB12" s="29"/>
    </row>
    <row r="13" spans="1:28" x14ac:dyDescent="0.25">
      <c r="A13" s="493"/>
      <c r="B13" s="39">
        <v>2</v>
      </c>
      <c r="C13" s="41">
        <v>810000000</v>
      </c>
      <c r="D13" s="41">
        <v>952720000</v>
      </c>
      <c r="E13" s="41">
        <v>0</v>
      </c>
      <c r="F13" s="41">
        <v>2066750000</v>
      </c>
      <c r="G13" s="41">
        <v>0</v>
      </c>
      <c r="H13" s="41">
        <v>0</v>
      </c>
      <c r="I13" s="41"/>
      <c r="J13" s="41">
        <v>0</v>
      </c>
      <c r="K13" s="41">
        <f t="shared" si="0"/>
        <v>0</v>
      </c>
      <c r="L13" s="41">
        <v>0</v>
      </c>
      <c r="M13" s="41">
        <v>0</v>
      </c>
      <c r="N13" s="41"/>
      <c r="O13" s="41">
        <v>0</v>
      </c>
      <c r="P13" s="41">
        <f t="shared" si="1"/>
        <v>4781425000</v>
      </c>
      <c r="Q13" s="41">
        <v>0</v>
      </c>
      <c r="R13" s="41">
        <v>4781425000</v>
      </c>
      <c r="S13" s="41">
        <v>0</v>
      </c>
      <c r="T13" s="41">
        <v>0</v>
      </c>
      <c r="U13" s="41">
        <v>0</v>
      </c>
      <c r="V13" s="41">
        <f t="shared" si="4"/>
        <v>8610895000</v>
      </c>
      <c r="W13" s="29"/>
      <c r="X13" s="29"/>
      <c r="Y13" s="29"/>
      <c r="Z13" s="29"/>
      <c r="AA13" s="29"/>
      <c r="AB13" s="29"/>
    </row>
    <row r="14" spans="1:28" x14ac:dyDescent="0.25">
      <c r="A14" s="493"/>
      <c r="B14" s="39">
        <v>3</v>
      </c>
      <c r="C14" s="41">
        <v>14510970000</v>
      </c>
      <c r="D14" s="41">
        <v>2811220000</v>
      </c>
      <c r="E14" s="41">
        <v>0</v>
      </c>
      <c r="F14" s="41">
        <v>48750000</v>
      </c>
      <c r="G14" s="41">
        <v>0</v>
      </c>
      <c r="H14" s="41">
        <v>0</v>
      </c>
      <c r="I14" s="41"/>
      <c r="J14" s="41">
        <v>0</v>
      </c>
      <c r="K14" s="41">
        <f t="shared" si="0"/>
        <v>0</v>
      </c>
      <c r="L14" s="41">
        <v>0</v>
      </c>
      <c r="M14" s="41">
        <v>0</v>
      </c>
      <c r="N14" s="41"/>
      <c r="O14" s="41">
        <v>0</v>
      </c>
      <c r="P14" s="41">
        <f t="shared" si="1"/>
        <v>6437530000</v>
      </c>
      <c r="Q14" s="41">
        <v>0</v>
      </c>
      <c r="R14" s="41">
        <v>6437530000</v>
      </c>
      <c r="S14" s="41">
        <v>0</v>
      </c>
      <c r="T14" s="41">
        <v>0</v>
      </c>
      <c r="U14" s="41">
        <v>0</v>
      </c>
      <c r="V14" s="41">
        <f t="shared" si="4"/>
        <v>23808470000</v>
      </c>
      <c r="W14" s="29"/>
      <c r="X14" s="29"/>
      <c r="Y14" s="29"/>
      <c r="Z14" s="29"/>
      <c r="AA14" s="29"/>
      <c r="AB14" s="29"/>
    </row>
    <row r="15" spans="1:28" x14ac:dyDescent="0.25">
      <c r="A15" s="493"/>
      <c r="B15" s="39">
        <v>4</v>
      </c>
      <c r="C15" s="41">
        <v>165989720000</v>
      </c>
      <c r="D15" s="41">
        <v>571020000</v>
      </c>
      <c r="E15" s="41">
        <v>0</v>
      </c>
      <c r="F15" s="41">
        <v>0</v>
      </c>
      <c r="G15" s="41">
        <v>353710000</v>
      </c>
      <c r="H15" s="41">
        <v>0</v>
      </c>
      <c r="I15" s="41"/>
      <c r="J15" s="41">
        <v>0</v>
      </c>
      <c r="K15" s="41">
        <f t="shared" si="0"/>
        <v>0</v>
      </c>
      <c r="L15" s="41">
        <v>0</v>
      </c>
      <c r="M15" s="41">
        <v>0</v>
      </c>
      <c r="N15" s="41"/>
      <c r="O15" s="41">
        <v>0</v>
      </c>
      <c r="P15" s="41">
        <f t="shared" si="1"/>
        <v>1416340000</v>
      </c>
      <c r="Q15" s="41">
        <v>0</v>
      </c>
      <c r="R15" s="41">
        <v>1416340000</v>
      </c>
      <c r="S15" s="41">
        <v>0</v>
      </c>
      <c r="T15" s="41">
        <v>0</v>
      </c>
      <c r="U15" s="41">
        <v>0</v>
      </c>
      <c r="V15" s="41">
        <f t="shared" si="4"/>
        <v>168330790000</v>
      </c>
      <c r="W15" s="29"/>
      <c r="X15" s="29"/>
      <c r="Y15" s="29"/>
      <c r="Z15" s="29"/>
      <c r="AA15" s="29"/>
      <c r="AB15" s="29"/>
    </row>
    <row r="16" spans="1:28" x14ac:dyDescent="0.25">
      <c r="A16" s="493"/>
      <c r="B16" s="39">
        <v>5</v>
      </c>
      <c r="C16" s="41">
        <v>125067340000</v>
      </c>
      <c r="D16" s="41">
        <v>2035300000</v>
      </c>
      <c r="E16" s="41">
        <v>0</v>
      </c>
      <c r="F16" s="41">
        <v>0</v>
      </c>
      <c r="G16" s="41">
        <v>16500000</v>
      </c>
      <c r="H16" s="41">
        <v>0</v>
      </c>
      <c r="I16" s="41"/>
      <c r="J16" s="41">
        <v>0</v>
      </c>
      <c r="K16" s="41">
        <f t="shared" si="0"/>
        <v>0</v>
      </c>
      <c r="L16" s="41">
        <v>0</v>
      </c>
      <c r="M16" s="41">
        <v>0</v>
      </c>
      <c r="N16" s="41"/>
      <c r="O16" s="41">
        <v>0</v>
      </c>
      <c r="P16" s="41">
        <f t="shared" si="1"/>
        <v>752720000</v>
      </c>
      <c r="Q16" s="43">
        <f>265800000+92640000</f>
        <v>358440000</v>
      </c>
      <c r="R16" s="43">
        <f>171600000+162680000</f>
        <v>334280000</v>
      </c>
      <c r="S16" s="41">
        <v>0</v>
      </c>
      <c r="T16" s="43">
        <v>60000000</v>
      </c>
      <c r="U16" s="41">
        <v>0</v>
      </c>
      <c r="V16" s="41">
        <f t="shared" si="4"/>
        <v>127871860000</v>
      </c>
      <c r="W16" s="29"/>
      <c r="X16" s="29"/>
      <c r="Y16" s="29"/>
      <c r="Z16" s="29"/>
      <c r="AA16" s="29"/>
      <c r="AB16" s="29"/>
    </row>
    <row r="17" spans="1:28" x14ac:dyDescent="0.25">
      <c r="A17" s="493"/>
      <c r="B17" s="39">
        <v>6</v>
      </c>
      <c r="C17" s="41">
        <v>99735127000</v>
      </c>
      <c r="D17" s="41">
        <v>338960000</v>
      </c>
      <c r="E17" s="41">
        <v>0</v>
      </c>
      <c r="F17" s="41">
        <v>0</v>
      </c>
      <c r="G17" s="41">
        <v>36900000</v>
      </c>
      <c r="H17" s="41">
        <v>0</v>
      </c>
      <c r="I17" s="41"/>
      <c r="J17" s="41">
        <v>0</v>
      </c>
      <c r="K17" s="41">
        <f t="shared" si="0"/>
        <v>0</v>
      </c>
      <c r="L17" s="41">
        <v>0</v>
      </c>
      <c r="M17" s="41">
        <v>0</v>
      </c>
      <c r="N17" s="41"/>
      <c r="O17" s="41">
        <v>0</v>
      </c>
      <c r="P17" s="41">
        <f t="shared" si="1"/>
        <v>300000000</v>
      </c>
      <c r="Q17" s="41">
        <v>300000000</v>
      </c>
      <c r="R17" s="41">
        <v>0</v>
      </c>
      <c r="S17" s="41">
        <v>0</v>
      </c>
      <c r="T17" s="41">
        <v>0</v>
      </c>
      <c r="U17" s="41">
        <v>0</v>
      </c>
      <c r="V17" s="43">
        <v>100410987000</v>
      </c>
      <c r="W17" s="29"/>
      <c r="X17" s="29"/>
      <c r="Y17" s="29"/>
      <c r="Z17" s="29"/>
      <c r="AA17" s="29"/>
      <c r="AB17" s="29"/>
    </row>
    <row r="18" spans="1:28" x14ac:dyDescent="0.25">
      <c r="A18" s="493"/>
      <c r="B18" s="39">
        <v>7</v>
      </c>
      <c r="C18" s="41">
        <v>28976860000</v>
      </c>
      <c r="D18" s="41">
        <v>273600000</v>
      </c>
      <c r="E18" s="41">
        <v>0</v>
      </c>
      <c r="F18" s="41">
        <v>0</v>
      </c>
      <c r="G18" s="41">
        <v>1342650000</v>
      </c>
      <c r="H18" s="41">
        <v>0</v>
      </c>
      <c r="I18" s="41"/>
      <c r="J18" s="41">
        <v>0</v>
      </c>
      <c r="K18" s="41">
        <f t="shared" si="0"/>
        <v>0</v>
      </c>
      <c r="L18" s="41">
        <v>0</v>
      </c>
      <c r="M18" s="41">
        <v>0</v>
      </c>
      <c r="N18" s="41"/>
      <c r="O18" s="41">
        <v>0</v>
      </c>
      <c r="P18" s="41">
        <f t="shared" si="1"/>
        <v>186360000</v>
      </c>
      <c r="Q18" s="41">
        <v>186360000</v>
      </c>
      <c r="R18" s="41">
        <v>0</v>
      </c>
      <c r="S18" s="41">
        <v>0</v>
      </c>
      <c r="T18" s="41">
        <v>0</v>
      </c>
      <c r="U18" s="41">
        <v>0</v>
      </c>
      <c r="V18" s="41">
        <f t="shared" ref="V18:V23" si="5">SUM(C18+D18+F18+G18+H18+J18+K18+P18)</f>
        <v>30779470000</v>
      </c>
      <c r="W18" s="29"/>
      <c r="X18" s="29"/>
      <c r="Y18" s="29"/>
      <c r="Z18" s="29"/>
      <c r="AA18" s="29"/>
      <c r="AB18" s="29"/>
    </row>
    <row r="19" spans="1:28" x14ac:dyDescent="0.25">
      <c r="A19" s="493"/>
      <c r="B19" s="39">
        <v>8</v>
      </c>
      <c r="C19" s="41">
        <v>17094570000</v>
      </c>
      <c r="D19" s="41">
        <v>2381720000</v>
      </c>
      <c r="E19" s="41">
        <v>0</v>
      </c>
      <c r="F19" s="41">
        <v>0</v>
      </c>
      <c r="G19" s="41">
        <v>1835460000</v>
      </c>
      <c r="H19" s="41">
        <v>0</v>
      </c>
      <c r="I19" s="41"/>
      <c r="J19" s="41">
        <v>0</v>
      </c>
      <c r="K19" s="41">
        <f t="shared" si="0"/>
        <v>0</v>
      </c>
      <c r="L19" s="41">
        <v>0</v>
      </c>
      <c r="M19" s="41">
        <v>0</v>
      </c>
      <c r="N19" s="41"/>
      <c r="O19" s="41">
        <v>0</v>
      </c>
      <c r="P19" s="41">
        <f t="shared" si="1"/>
        <v>2880000</v>
      </c>
      <c r="Q19" s="41">
        <v>2880000</v>
      </c>
      <c r="R19" s="41">
        <v>0</v>
      </c>
      <c r="S19" s="41">
        <v>0</v>
      </c>
      <c r="T19" s="41">
        <v>0</v>
      </c>
      <c r="U19" s="41">
        <v>0</v>
      </c>
      <c r="V19" s="41">
        <f t="shared" si="5"/>
        <v>21314630000</v>
      </c>
      <c r="W19" s="29"/>
      <c r="X19" s="29"/>
      <c r="Y19" s="29"/>
      <c r="Z19" s="29"/>
      <c r="AA19" s="29"/>
      <c r="AB19" s="29"/>
    </row>
    <row r="20" spans="1:28" x14ac:dyDescent="0.25">
      <c r="A20" s="493"/>
      <c r="B20" s="39">
        <v>9</v>
      </c>
      <c r="C20" s="41">
        <v>14066846000</v>
      </c>
      <c r="D20" s="41">
        <v>1098100000</v>
      </c>
      <c r="E20" s="41">
        <v>0</v>
      </c>
      <c r="F20" s="41">
        <v>0</v>
      </c>
      <c r="G20" s="41">
        <v>522980000</v>
      </c>
      <c r="H20" s="41">
        <v>0</v>
      </c>
      <c r="I20" s="41"/>
      <c r="J20" s="41">
        <v>0</v>
      </c>
      <c r="K20" s="41">
        <f t="shared" si="0"/>
        <v>0</v>
      </c>
      <c r="L20" s="41">
        <v>0</v>
      </c>
      <c r="M20" s="41">
        <v>0</v>
      </c>
      <c r="N20" s="41"/>
      <c r="O20" s="41">
        <v>0</v>
      </c>
      <c r="P20" s="41">
        <f t="shared" si="1"/>
        <v>0</v>
      </c>
      <c r="Q20" s="41">
        <v>0</v>
      </c>
      <c r="R20" s="41">
        <v>0</v>
      </c>
      <c r="S20" s="41">
        <v>0</v>
      </c>
      <c r="T20" s="41">
        <v>0</v>
      </c>
      <c r="U20" s="41">
        <v>0</v>
      </c>
      <c r="V20" s="41">
        <f t="shared" si="5"/>
        <v>15687926000</v>
      </c>
      <c r="W20" s="29"/>
      <c r="X20" s="29"/>
      <c r="Y20" s="29"/>
      <c r="Z20" s="29"/>
      <c r="AA20" s="29"/>
      <c r="AB20" s="29"/>
    </row>
    <row r="21" spans="1:28" ht="15.75" customHeight="1" x14ac:dyDescent="0.25">
      <c r="A21" s="493"/>
      <c r="B21" s="39">
        <v>10</v>
      </c>
      <c r="C21" s="41">
        <v>6203244000</v>
      </c>
      <c r="D21" s="41">
        <v>1079040000</v>
      </c>
      <c r="E21" s="41">
        <v>0</v>
      </c>
      <c r="F21" s="41">
        <v>1800800000</v>
      </c>
      <c r="G21" s="41">
        <v>432630000</v>
      </c>
      <c r="H21" s="41">
        <v>0</v>
      </c>
      <c r="I21" s="41"/>
      <c r="J21" s="41">
        <v>0</v>
      </c>
      <c r="K21" s="41">
        <f t="shared" si="0"/>
        <v>0</v>
      </c>
      <c r="L21" s="41">
        <v>0</v>
      </c>
      <c r="M21" s="41">
        <v>0</v>
      </c>
      <c r="N21" s="41"/>
      <c r="O21" s="41">
        <v>0</v>
      </c>
      <c r="P21" s="41">
        <f t="shared" si="1"/>
        <v>290772000</v>
      </c>
      <c r="Q21" s="41">
        <v>60720000</v>
      </c>
      <c r="R21" s="41">
        <v>230052000</v>
      </c>
      <c r="S21" s="41">
        <v>0</v>
      </c>
      <c r="T21" s="41">
        <v>0</v>
      </c>
      <c r="U21" s="41">
        <v>0</v>
      </c>
      <c r="V21" s="41">
        <f t="shared" si="5"/>
        <v>9806486000</v>
      </c>
      <c r="W21" s="29"/>
      <c r="X21" s="29"/>
      <c r="Y21" s="29"/>
      <c r="Z21" s="29"/>
      <c r="AA21" s="29"/>
      <c r="AB21" s="29"/>
    </row>
    <row r="22" spans="1:28" ht="15.75" customHeight="1" x14ac:dyDescent="0.25">
      <c r="A22" s="493"/>
      <c r="B22" s="39">
        <v>11</v>
      </c>
      <c r="C22" s="41">
        <v>10570717000</v>
      </c>
      <c r="D22" s="41">
        <v>335720000</v>
      </c>
      <c r="E22" s="41">
        <v>0</v>
      </c>
      <c r="F22" s="41">
        <v>0</v>
      </c>
      <c r="G22" s="41">
        <v>0</v>
      </c>
      <c r="H22" s="41">
        <v>1002700</v>
      </c>
      <c r="I22" s="41"/>
      <c r="J22" s="41">
        <v>0</v>
      </c>
      <c r="K22" s="41">
        <f t="shared" si="0"/>
        <v>0</v>
      </c>
      <c r="L22" s="41">
        <v>0</v>
      </c>
      <c r="M22" s="41">
        <v>0</v>
      </c>
      <c r="N22" s="41"/>
      <c r="O22" s="41">
        <v>0</v>
      </c>
      <c r="P22" s="41">
        <f t="shared" si="1"/>
        <v>2784144000</v>
      </c>
      <c r="Q22" s="41">
        <v>0</v>
      </c>
      <c r="R22" s="41">
        <v>2784144000</v>
      </c>
      <c r="S22" s="41">
        <v>0</v>
      </c>
      <c r="T22" s="41">
        <v>0</v>
      </c>
      <c r="U22" s="41">
        <v>0</v>
      </c>
      <c r="V22" s="41">
        <f t="shared" si="5"/>
        <v>13691583700</v>
      </c>
      <c r="W22" s="29"/>
      <c r="X22" s="29"/>
      <c r="Y22" s="29"/>
      <c r="Z22" s="29"/>
      <c r="AA22" s="29"/>
      <c r="AB22" s="29"/>
    </row>
    <row r="23" spans="1:28" ht="15.75" customHeight="1" x14ac:dyDescent="0.25">
      <c r="A23" s="493"/>
      <c r="B23" s="39">
        <v>12</v>
      </c>
      <c r="C23" s="41">
        <v>3305406000</v>
      </c>
      <c r="D23" s="41">
        <v>1760162000</v>
      </c>
      <c r="E23" s="41">
        <v>0</v>
      </c>
      <c r="F23" s="41">
        <v>0</v>
      </c>
      <c r="G23" s="41">
        <v>0</v>
      </c>
      <c r="H23" s="41"/>
      <c r="I23" s="41"/>
      <c r="J23" s="41">
        <v>0</v>
      </c>
      <c r="K23" s="41">
        <f t="shared" si="0"/>
        <v>0</v>
      </c>
      <c r="L23" s="41">
        <v>0</v>
      </c>
      <c r="M23" s="41">
        <v>0</v>
      </c>
      <c r="N23" s="41"/>
      <c r="O23" s="41">
        <v>0</v>
      </c>
      <c r="P23" s="41">
        <f t="shared" si="1"/>
        <v>7400816000</v>
      </c>
      <c r="Q23" s="41">
        <v>0</v>
      </c>
      <c r="R23" s="41">
        <v>7400816000</v>
      </c>
      <c r="S23" s="41">
        <v>0</v>
      </c>
      <c r="T23" s="41">
        <v>0</v>
      </c>
      <c r="U23" s="41">
        <v>0</v>
      </c>
      <c r="V23" s="41">
        <f t="shared" si="5"/>
        <v>12466384000</v>
      </c>
      <c r="W23" s="29"/>
      <c r="X23" s="29"/>
      <c r="Y23" s="29"/>
      <c r="Z23" s="29"/>
      <c r="AA23" s="29"/>
      <c r="AB23" s="29"/>
    </row>
    <row r="24" spans="1:28" ht="15.75" customHeight="1" x14ac:dyDescent="0.25">
      <c r="A24" s="494"/>
      <c r="B24" s="36" t="s">
        <v>63</v>
      </c>
      <c r="C24" s="44">
        <f t="shared" ref="C24:D24" si="6">SUM(C12:C23)</f>
        <v>500017330000</v>
      </c>
      <c r="D24" s="44">
        <f t="shared" si="6"/>
        <v>13637562000</v>
      </c>
      <c r="E24" s="44">
        <v>0</v>
      </c>
      <c r="F24" s="44">
        <f t="shared" ref="F24:H24" si="7">SUM(F12:F23)</f>
        <v>9996500000</v>
      </c>
      <c r="G24" s="44">
        <f t="shared" si="7"/>
        <v>5152340000</v>
      </c>
      <c r="H24" s="44">
        <f t="shared" si="7"/>
        <v>1002700</v>
      </c>
      <c r="I24" s="44"/>
      <c r="J24" s="44">
        <v>0</v>
      </c>
      <c r="K24" s="45">
        <f t="shared" si="0"/>
        <v>0</v>
      </c>
      <c r="L24" s="46">
        <v>0</v>
      </c>
      <c r="M24" s="46">
        <v>0</v>
      </c>
      <c r="N24" s="46"/>
      <c r="O24" s="46">
        <v>0</v>
      </c>
      <c r="P24" s="45">
        <f t="shared" si="1"/>
        <v>24352987000</v>
      </c>
      <c r="Q24" s="44">
        <f>SUM(Q12:Q23)</f>
        <v>908400000</v>
      </c>
      <c r="R24" s="44">
        <f t="shared" ref="R24:U24" si="8">SUM(R13:R23)</f>
        <v>23384587000</v>
      </c>
      <c r="S24" s="44">
        <f t="shared" si="8"/>
        <v>0</v>
      </c>
      <c r="T24" s="44">
        <f t="shared" si="8"/>
        <v>60000000</v>
      </c>
      <c r="U24" s="44">
        <f t="shared" si="8"/>
        <v>0</v>
      </c>
      <c r="V24" s="44">
        <f>SUM(V12:V23)</f>
        <v>554089459700</v>
      </c>
      <c r="W24" s="29"/>
      <c r="X24" s="29"/>
      <c r="Y24" s="29"/>
      <c r="Z24" s="29"/>
      <c r="AA24" s="29"/>
      <c r="AB24" s="29"/>
    </row>
    <row r="25" spans="1:28" ht="15.75" customHeight="1" x14ac:dyDescent="0.25">
      <c r="A25" s="492">
        <v>2015</v>
      </c>
      <c r="B25" s="47">
        <v>1</v>
      </c>
      <c r="C25" s="48">
        <v>871200000</v>
      </c>
      <c r="D25" s="49">
        <v>1170006000</v>
      </c>
      <c r="E25" s="49">
        <v>0</v>
      </c>
      <c r="F25" s="49">
        <v>0</v>
      </c>
      <c r="G25" s="50">
        <v>176880000</v>
      </c>
      <c r="H25" s="49">
        <v>0</v>
      </c>
      <c r="I25" s="49"/>
      <c r="J25" s="49">
        <v>0</v>
      </c>
      <c r="K25" s="49">
        <f t="shared" si="0"/>
        <v>0</v>
      </c>
      <c r="L25" s="51">
        <v>0</v>
      </c>
      <c r="M25" s="51">
        <v>0</v>
      </c>
      <c r="N25" s="51"/>
      <c r="O25" s="51">
        <v>0</v>
      </c>
      <c r="P25" s="49">
        <f t="shared" si="1"/>
        <v>12870061000</v>
      </c>
      <c r="Q25" s="51"/>
      <c r="R25" s="51">
        <v>12870061000</v>
      </c>
      <c r="S25" s="51">
        <v>0</v>
      </c>
      <c r="T25" s="51">
        <v>0</v>
      </c>
      <c r="U25" s="51">
        <v>0</v>
      </c>
      <c r="V25" s="51">
        <f t="shared" ref="V25:V36" si="9">SUM(C25+D25+F25+G25+H25+J25+K25+P25)</f>
        <v>15088147000</v>
      </c>
      <c r="W25" s="29"/>
      <c r="X25" s="29"/>
      <c r="Y25" s="29"/>
      <c r="Z25" s="29"/>
      <c r="AA25" s="29"/>
      <c r="AB25" s="29"/>
    </row>
    <row r="26" spans="1:28" ht="15.75" customHeight="1" x14ac:dyDescent="0.25">
      <c r="A26" s="493"/>
      <c r="B26" s="47">
        <v>2</v>
      </c>
      <c r="C26" s="49">
        <v>2399800000</v>
      </c>
      <c r="D26" s="49">
        <v>405956000</v>
      </c>
      <c r="E26" s="49">
        <v>0</v>
      </c>
      <c r="F26" s="49">
        <v>0</v>
      </c>
      <c r="G26" s="49">
        <v>0</v>
      </c>
      <c r="H26" s="49">
        <v>0</v>
      </c>
      <c r="I26" s="49"/>
      <c r="J26" s="49">
        <v>0</v>
      </c>
      <c r="K26" s="49">
        <f t="shared" si="0"/>
        <v>0</v>
      </c>
      <c r="L26" s="51">
        <v>0</v>
      </c>
      <c r="M26" s="51">
        <v>0</v>
      </c>
      <c r="N26" s="51"/>
      <c r="O26" s="51">
        <v>0</v>
      </c>
      <c r="P26" s="49">
        <f t="shared" si="1"/>
        <v>4131708000</v>
      </c>
      <c r="Q26" s="51"/>
      <c r="R26" s="51">
        <v>4131708000</v>
      </c>
      <c r="S26" s="51">
        <v>0</v>
      </c>
      <c r="T26" s="51">
        <v>0</v>
      </c>
      <c r="U26" s="51">
        <v>0</v>
      </c>
      <c r="V26" s="51">
        <f t="shared" si="9"/>
        <v>6937464000</v>
      </c>
      <c r="W26" s="29"/>
      <c r="X26" s="29"/>
      <c r="Y26" s="29"/>
      <c r="Z26" s="29"/>
      <c r="AA26" s="29"/>
      <c r="AB26" s="29"/>
    </row>
    <row r="27" spans="1:28" ht="15.75" customHeight="1" x14ac:dyDescent="0.25">
      <c r="A27" s="493"/>
      <c r="B27" s="47">
        <v>3</v>
      </c>
      <c r="C27" s="48">
        <v>4500662875</v>
      </c>
      <c r="D27" s="49">
        <v>967222000</v>
      </c>
      <c r="E27" s="49">
        <v>0</v>
      </c>
      <c r="F27" s="49">
        <v>0</v>
      </c>
      <c r="G27" s="49">
        <v>176880000</v>
      </c>
      <c r="H27" s="49">
        <v>0</v>
      </c>
      <c r="I27" s="49"/>
      <c r="J27" s="49">
        <v>0</v>
      </c>
      <c r="K27" s="49">
        <f t="shared" si="0"/>
        <v>0</v>
      </c>
      <c r="L27" s="51">
        <v>0</v>
      </c>
      <c r="M27" s="51">
        <v>0</v>
      </c>
      <c r="N27" s="51"/>
      <c r="O27" s="51">
        <v>0</v>
      </c>
      <c r="P27" s="49">
        <f t="shared" si="1"/>
        <v>1088184000</v>
      </c>
      <c r="Q27" s="51"/>
      <c r="R27" s="51">
        <v>1088184000</v>
      </c>
      <c r="S27" s="51">
        <v>0</v>
      </c>
      <c r="T27" s="51">
        <v>0</v>
      </c>
      <c r="U27" s="51">
        <v>0</v>
      </c>
      <c r="V27" s="51">
        <f t="shared" si="9"/>
        <v>6732948875</v>
      </c>
      <c r="W27" s="29"/>
      <c r="X27" s="29"/>
      <c r="Y27" s="29"/>
      <c r="Z27" s="29"/>
      <c r="AA27" s="29"/>
      <c r="AB27" s="29"/>
    </row>
    <row r="28" spans="1:28" ht="15.75" customHeight="1" x14ac:dyDescent="0.25">
      <c r="A28" s="493"/>
      <c r="B28" s="47">
        <v>4</v>
      </c>
      <c r="C28" s="49">
        <v>95946267000</v>
      </c>
      <c r="D28" s="49">
        <v>1829482000</v>
      </c>
      <c r="E28" s="49">
        <v>0</v>
      </c>
      <c r="F28" s="49">
        <v>0</v>
      </c>
      <c r="G28" s="49">
        <v>0</v>
      </c>
      <c r="H28" s="49">
        <v>0</v>
      </c>
      <c r="I28" s="49"/>
      <c r="J28" s="49">
        <v>276350000</v>
      </c>
      <c r="K28" s="49">
        <f t="shared" si="0"/>
        <v>0</v>
      </c>
      <c r="L28" s="51">
        <v>0</v>
      </c>
      <c r="M28" s="51">
        <v>0</v>
      </c>
      <c r="N28" s="51"/>
      <c r="O28" s="51">
        <v>0</v>
      </c>
      <c r="P28" s="49">
        <f t="shared" si="1"/>
        <v>414530000</v>
      </c>
      <c r="Q28" s="51">
        <v>93600000</v>
      </c>
      <c r="R28" s="51">
        <v>320930000</v>
      </c>
      <c r="S28" s="51">
        <v>0</v>
      </c>
      <c r="T28" s="51">
        <v>0</v>
      </c>
      <c r="U28" s="51">
        <v>0</v>
      </c>
      <c r="V28" s="51">
        <f t="shared" si="9"/>
        <v>98466629000</v>
      </c>
      <c r="W28" s="29"/>
      <c r="X28" s="29"/>
      <c r="Y28" s="29"/>
      <c r="Z28" s="29"/>
      <c r="AA28" s="29"/>
      <c r="AB28" s="29"/>
    </row>
    <row r="29" spans="1:28" ht="15.75" customHeight="1" x14ac:dyDescent="0.25">
      <c r="A29" s="493"/>
      <c r="B29" s="47">
        <v>5</v>
      </c>
      <c r="C29" s="49">
        <v>103886253725</v>
      </c>
      <c r="D29" s="49">
        <v>1598273000</v>
      </c>
      <c r="E29" s="49">
        <v>0</v>
      </c>
      <c r="F29" s="49">
        <v>0</v>
      </c>
      <c r="G29" s="49">
        <v>0</v>
      </c>
      <c r="H29" s="49"/>
      <c r="I29" s="49"/>
      <c r="J29" s="49">
        <v>0</v>
      </c>
      <c r="K29" s="49">
        <f t="shared" si="0"/>
        <v>0</v>
      </c>
      <c r="L29" s="51">
        <v>0</v>
      </c>
      <c r="M29" s="51">
        <v>0</v>
      </c>
      <c r="N29" s="51"/>
      <c r="O29" s="51">
        <v>0</v>
      </c>
      <c r="P29" s="49">
        <f t="shared" si="1"/>
        <v>759340000</v>
      </c>
      <c r="Q29" s="51">
        <v>251520000</v>
      </c>
      <c r="R29" s="51">
        <v>460320000</v>
      </c>
      <c r="S29" s="51">
        <v>0</v>
      </c>
      <c r="T29" s="51">
        <v>47500000</v>
      </c>
      <c r="U29" s="51">
        <v>0</v>
      </c>
      <c r="V29" s="51">
        <f t="shared" si="9"/>
        <v>106243866725</v>
      </c>
      <c r="W29" s="29"/>
      <c r="X29" s="29"/>
      <c r="Y29" s="29"/>
      <c r="Z29" s="29"/>
      <c r="AA29" s="29"/>
      <c r="AB29" s="29"/>
    </row>
    <row r="30" spans="1:28" ht="15.75" customHeight="1" x14ac:dyDescent="0.25">
      <c r="A30" s="493"/>
      <c r="B30" s="47">
        <v>6</v>
      </c>
      <c r="C30" s="49">
        <v>63705053000</v>
      </c>
      <c r="D30" s="49">
        <v>735660000</v>
      </c>
      <c r="E30" s="49">
        <v>0</v>
      </c>
      <c r="F30" s="49">
        <v>0</v>
      </c>
      <c r="G30" s="49">
        <v>0</v>
      </c>
      <c r="H30" s="49">
        <v>0</v>
      </c>
      <c r="I30" s="49"/>
      <c r="J30" s="49">
        <v>27540000</v>
      </c>
      <c r="K30" s="49">
        <f t="shared" si="0"/>
        <v>0</v>
      </c>
      <c r="L30" s="51">
        <v>0</v>
      </c>
      <c r="M30" s="51">
        <v>0</v>
      </c>
      <c r="N30" s="51"/>
      <c r="O30" s="51">
        <v>0</v>
      </c>
      <c r="P30" s="49">
        <f t="shared" si="1"/>
        <v>195000000</v>
      </c>
      <c r="Q30" s="51">
        <v>195000000</v>
      </c>
      <c r="R30" s="51"/>
      <c r="S30" s="51">
        <v>0</v>
      </c>
      <c r="T30" s="51">
        <v>0</v>
      </c>
      <c r="U30" s="51">
        <v>0</v>
      </c>
      <c r="V30" s="51">
        <f t="shared" si="9"/>
        <v>64663253000</v>
      </c>
      <c r="W30" s="29"/>
      <c r="X30" s="29"/>
      <c r="Y30" s="29"/>
      <c r="Z30" s="29"/>
      <c r="AA30" s="29"/>
      <c r="AB30" s="29"/>
    </row>
    <row r="31" spans="1:28" ht="15.75" customHeight="1" x14ac:dyDescent="0.25">
      <c r="A31" s="493"/>
      <c r="B31" s="47">
        <v>7</v>
      </c>
      <c r="C31" s="49">
        <v>54325306000</v>
      </c>
      <c r="D31" s="49">
        <v>812498000</v>
      </c>
      <c r="E31" s="49">
        <v>0</v>
      </c>
      <c r="F31" s="49">
        <v>0</v>
      </c>
      <c r="G31" s="49">
        <v>196240000</v>
      </c>
      <c r="H31" s="49">
        <v>0</v>
      </c>
      <c r="I31" s="49"/>
      <c r="J31" s="49">
        <v>11220000</v>
      </c>
      <c r="K31" s="49">
        <f t="shared" si="0"/>
        <v>0</v>
      </c>
      <c r="L31" s="51">
        <v>0</v>
      </c>
      <c r="M31" s="51">
        <v>0</v>
      </c>
      <c r="N31" s="51"/>
      <c r="O31" s="51">
        <v>0</v>
      </c>
      <c r="P31" s="49">
        <f t="shared" si="1"/>
        <v>132000000</v>
      </c>
      <c r="Q31" s="51">
        <v>132000000</v>
      </c>
      <c r="R31" s="51"/>
      <c r="S31" s="51">
        <v>0</v>
      </c>
      <c r="T31" s="51">
        <v>0</v>
      </c>
      <c r="U31" s="51">
        <v>0</v>
      </c>
      <c r="V31" s="51">
        <f t="shared" si="9"/>
        <v>55477264000</v>
      </c>
      <c r="W31" s="29"/>
      <c r="X31" s="29"/>
      <c r="Y31" s="29"/>
      <c r="Z31" s="29"/>
      <c r="AA31" s="29"/>
      <c r="AB31" s="29"/>
    </row>
    <row r="32" spans="1:28" ht="15.75" customHeight="1" x14ac:dyDescent="0.25">
      <c r="A32" s="493"/>
      <c r="B32" s="47">
        <v>8</v>
      </c>
      <c r="C32" s="49">
        <v>31632036000</v>
      </c>
      <c r="D32" s="49">
        <v>3096032000</v>
      </c>
      <c r="E32" s="49">
        <v>0</v>
      </c>
      <c r="F32" s="49">
        <v>0</v>
      </c>
      <c r="G32" s="49">
        <v>247960000</v>
      </c>
      <c r="H32" s="49">
        <v>0</v>
      </c>
      <c r="I32" s="49"/>
      <c r="J32" s="49">
        <v>557500000</v>
      </c>
      <c r="K32" s="49">
        <f t="shared" si="0"/>
        <v>0</v>
      </c>
      <c r="L32" s="51">
        <v>0</v>
      </c>
      <c r="M32" s="51">
        <v>0</v>
      </c>
      <c r="N32" s="51"/>
      <c r="O32" s="51">
        <v>0</v>
      </c>
      <c r="P32" s="49">
        <f t="shared" si="1"/>
        <v>46800000</v>
      </c>
      <c r="Q32" s="51">
        <v>46800000</v>
      </c>
      <c r="R32" s="51"/>
      <c r="S32" s="51">
        <v>0</v>
      </c>
      <c r="T32" s="51">
        <v>0</v>
      </c>
      <c r="U32" s="51">
        <v>0</v>
      </c>
      <c r="V32" s="51">
        <f t="shared" si="9"/>
        <v>35580328000</v>
      </c>
      <c r="W32" s="29"/>
      <c r="X32" s="29"/>
      <c r="Y32" s="29"/>
      <c r="Z32" s="29"/>
      <c r="AA32" s="29"/>
      <c r="AB32" s="29"/>
    </row>
    <row r="33" spans="1:28" ht="15.75" customHeight="1" x14ac:dyDescent="0.25">
      <c r="A33" s="493"/>
      <c r="B33" s="47">
        <v>9</v>
      </c>
      <c r="C33" s="49">
        <v>10627650000</v>
      </c>
      <c r="D33" s="49">
        <v>2764040000</v>
      </c>
      <c r="E33" s="49">
        <v>0</v>
      </c>
      <c r="F33" s="49">
        <v>0</v>
      </c>
      <c r="G33" s="49">
        <v>1238790000</v>
      </c>
      <c r="H33" s="49">
        <v>0</v>
      </c>
      <c r="I33" s="49"/>
      <c r="J33" s="49">
        <v>0</v>
      </c>
      <c r="K33" s="49">
        <f t="shared" si="0"/>
        <v>0</v>
      </c>
      <c r="L33" s="51">
        <v>0</v>
      </c>
      <c r="M33" s="51">
        <v>0</v>
      </c>
      <c r="N33" s="51"/>
      <c r="O33" s="51">
        <v>0</v>
      </c>
      <c r="P33" s="49">
        <f t="shared" si="1"/>
        <v>120600000</v>
      </c>
      <c r="Q33" s="51">
        <v>120600000</v>
      </c>
      <c r="R33" s="51"/>
      <c r="S33" s="51">
        <v>0</v>
      </c>
      <c r="T33" s="51">
        <v>0</v>
      </c>
      <c r="U33" s="51">
        <v>0</v>
      </c>
      <c r="V33" s="51">
        <f t="shared" si="9"/>
        <v>14751080000</v>
      </c>
      <c r="W33" s="29"/>
      <c r="X33" s="29"/>
      <c r="Y33" s="29"/>
      <c r="Z33" s="29"/>
      <c r="AA33" s="29"/>
      <c r="AB33" s="29"/>
    </row>
    <row r="34" spans="1:28" ht="15.75" customHeight="1" x14ac:dyDescent="0.25">
      <c r="A34" s="493"/>
      <c r="B34" s="47">
        <v>10</v>
      </c>
      <c r="C34" s="49">
        <v>7768250000</v>
      </c>
      <c r="D34" s="49">
        <v>1298615000</v>
      </c>
      <c r="E34" s="49">
        <v>0</v>
      </c>
      <c r="F34" s="49">
        <v>0</v>
      </c>
      <c r="G34" s="49">
        <v>0</v>
      </c>
      <c r="H34" s="49">
        <v>0</v>
      </c>
      <c r="I34" s="49"/>
      <c r="J34" s="49">
        <v>0</v>
      </c>
      <c r="K34" s="49">
        <f t="shared" si="0"/>
        <v>0</v>
      </c>
      <c r="L34" s="51">
        <v>0</v>
      </c>
      <c r="M34" s="51">
        <v>0</v>
      </c>
      <c r="N34" s="51"/>
      <c r="O34" s="51">
        <v>0</v>
      </c>
      <c r="P34" s="49">
        <f t="shared" si="1"/>
        <v>0</v>
      </c>
      <c r="Q34" s="51"/>
      <c r="R34" s="51"/>
      <c r="S34" s="51">
        <v>0</v>
      </c>
      <c r="T34" s="51">
        <v>0</v>
      </c>
      <c r="U34" s="51">
        <v>0</v>
      </c>
      <c r="V34" s="51">
        <f t="shared" si="9"/>
        <v>9066865000</v>
      </c>
      <c r="W34" s="29"/>
      <c r="X34" s="29"/>
      <c r="Y34" s="29"/>
      <c r="Z34" s="29"/>
      <c r="AA34" s="29"/>
      <c r="AB34" s="29"/>
    </row>
    <row r="35" spans="1:28" ht="15.75" customHeight="1" x14ac:dyDescent="0.25">
      <c r="A35" s="493"/>
      <c r="B35" s="47">
        <v>11</v>
      </c>
      <c r="C35" s="49">
        <v>2415240000</v>
      </c>
      <c r="D35" s="49">
        <v>1184205000</v>
      </c>
      <c r="E35" s="49">
        <v>0</v>
      </c>
      <c r="F35" s="49">
        <v>0</v>
      </c>
      <c r="G35" s="49">
        <v>0</v>
      </c>
      <c r="H35" s="49">
        <v>0</v>
      </c>
      <c r="I35" s="49"/>
      <c r="J35" s="49">
        <v>0</v>
      </c>
      <c r="K35" s="49">
        <f t="shared" si="0"/>
        <v>0</v>
      </c>
      <c r="L35" s="51">
        <v>0</v>
      </c>
      <c r="M35" s="51">
        <v>0</v>
      </c>
      <c r="N35" s="51"/>
      <c r="O35" s="51">
        <v>0</v>
      </c>
      <c r="P35" s="49">
        <f t="shared" si="1"/>
        <v>2404696000</v>
      </c>
      <c r="Q35" s="51"/>
      <c r="R35" s="51">
        <v>2404696000</v>
      </c>
      <c r="S35" s="51">
        <v>0</v>
      </c>
      <c r="T35" s="51">
        <v>0</v>
      </c>
      <c r="U35" s="51">
        <v>0</v>
      </c>
      <c r="V35" s="51">
        <f t="shared" si="9"/>
        <v>6004141000</v>
      </c>
      <c r="W35" s="29"/>
      <c r="X35" s="29"/>
      <c r="Y35" s="29"/>
      <c r="Z35" s="29"/>
      <c r="AA35" s="29"/>
      <c r="AB35" s="29"/>
    </row>
    <row r="36" spans="1:28" ht="15.75" customHeight="1" x14ac:dyDescent="0.25">
      <c r="A36" s="493"/>
      <c r="B36" s="47">
        <v>12</v>
      </c>
      <c r="C36" s="49">
        <v>5679010000</v>
      </c>
      <c r="D36" s="49">
        <v>1967904000</v>
      </c>
      <c r="E36" s="49">
        <v>0</v>
      </c>
      <c r="F36" s="49">
        <v>0</v>
      </c>
      <c r="G36" s="49">
        <v>315900000</v>
      </c>
      <c r="H36" s="49">
        <v>0</v>
      </c>
      <c r="I36" s="49"/>
      <c r="J36" s="49">
        <v>0</v>
      </c>
      <c r="K36" s="49">
        <f t="shared" si="0"/>
        <v>0</v>
      </c>
      <c r="L36" s="51">
        <v>0</v>
      </c>
      <c r="M36" s="51">
        <v>0</v>
      </c>
      <c r="N36" s="51"/>
      <c r="O36" s="51">
        <v>0</v>
      </c>
      <c r="P36" s="49">
        <f t="shared" si="1"/>
        <v>4717602000</v>
      </c>
      <c r="Q36" s="51"/>
      <c r="R36" s="51">
        <v>4717602000</v>
      </c>
      <c r="S36" s="51">
        <v>0</v>
      </c>
      <c r="T36" s="51">
        <v>0</v>
      </c>
      <c r="U36" s="51">
        <v>0</v>
      </c>
      <c r="V36" s="51">
        <f t="shared" si="9"/>
        <v>12680416000</v>
      </c>
      <c r="W36" s="29"/>
      <c r="X36" s="29"/>
      <c r="Y36" s="29"/>
      <c r="Z36" s="29"/>
      <c r="AA36" s="29"/>
      <c r="AB36" s="29"/>
    </row>
    <row r="37" spans="1:28" ht="15.75" customHeight="1" x14ac:dyDescent="0.25">
      <c r="A37" s="494"/>
      <c r="B37" s="36" t="s">
        <v>63</v>
      </c>
      <c r="C37" s="44">
        <f t="shared" ref="C37:D37" si="10">SUM(C25:C36)</f>
        <v>383756728600</v>
      </c>
      <c r="D37" s="44">
        <f t="shared" si="10"/>
        <v>17829893000</v>
      </c>
      <c r="E37" s="44">
        <v>0</v>
      </c>
      <c r="F37" s="44">
        <v>0</v>
      </c>
      <c r="G37" s="44">
        <f>SUM(G25:G36)</f>
        <v>2352650000</v>
      </c>
      <c r="H37" s="44">
        <v>0</v>
      </c>
      <c r="I37" s="44"/>
      <c r="J37" s="44">
        <f>SUM(J28:J32)</f>
        <v>872610000</v>
      </c>
      <c r="K37" s="45">
        <f t="shared" si="0"/>
        <v>0</v>
      </c>
      <c r="L37" s="45">
        <v>0</v>
      </c>
      <c r="M37" s="45">
        <v>0</v>
      </c>
      <c r="N37" s="45"/>
      <c r="O37" s="45">
        <v>0</v>
      </c>
      <c r="P37" s="45">
        <f t="shared" si="1"/>
        <v>26880521000</v>
      </c>
      <c r="Q37" s="44">
        <f t="shared" ref="Q37:V37" si="11">SUM(Q25:Q36)</f>
        <v>839520000</v>
      </c>
      <c r="R37" s="44">
        <f t="shared" si="11"/>
        <v>25993501000</v>
      </c>
      <c r="S37" s="44">
        <f t="shared" si="11"/>
        <v>0</v>
      </c>
      <c r="T37" s="44">
        <f t="shared" si="11"/>
        <v>47500000</v>
      </c>
      <c r="U37" s="44">
        <f t="shared" si="11"/>
        <v>0</v>
      </c>
      <c r="V37" s="44">
        <f t="shared" si="11"/>
        <v>431692402600</v>
      </c>
      <c r="W37" s="29"/>
      <c r="X37" s="29"/>
      <c r="Y37" s="29"/>
      <c r="Z37" s="29"/>
      <c r="AA37" s="29"/>
      <c r="AB37" s="29"/>
    </row>
    <row r="38" spans="1:28" ht="15.75" customHeight="1" x14ac:dyDescent="0.25">
      <c r="A38" s="492">
        <v>2016</v>
      </c>
      <c r="B38" s="52">
        <v>1</v>
      </c>
      <c r="C38" s="53">
        <v>1300000000</v>
      </c>
      <c r="D38" s="54">
        <v>1676230000</v>
      </c>
      <c r="E38" s="54">
        <v>0</v>
      </c>
      <c r="F38" s="54">
        <v>0</v>
      </c>
      <c r="G38" s="54">
        <v>0</v>
      </c>
      <c r="H38" s="54">
        <v>0</v>
      </c>
      <c r="I38" s="54"/>
      <c r="J38" s="54">
        <v>0</v>
      </c>
      <c r="K38" s="55">
        <f t="shared" si="0"/>
        <v>0</v>
      </c>
      <c r="L38" s="54">
        <v>0</v>
      </c>
      <c r="M38" s="54">
        <v>0</v>
      </c>
      <c r="N38" s="54"/>
      <c r="O38" s="54">
        <v>0</v>
      </c>
      <c r="P38" s="55">
        <f t="shared" si="1"/>
        <v>7437106000</v>
      </c>
      <c r="Q38" s="54">
        <v>0</v>
      </c>
      <c r="R38" s="54">
        <v>7437106000</v>
      </c>
      <c r="S38" s="54">
        <v>0</v>
      </c>
      <c r="T38" s="54">
        <v>0</v>
      </c>
      <c r="U38" s="54">
        <v>0</v>
      </c>
      <c r="V38" s="54">
        <f t="shared" ref="V38:V49" si="12">SUM(C38+D38+F38+G38+H38+J38+K38+P38)</f>
        <v>10413336000</v>
      </c>
      <c r="W38" s="29"/>
      <c r="X38" s="29"/>
      <c r="Y38" s="29"/>
      <c r="Z38" s="29"/>
      <c r="AA38" s="29"/>
      <c r="AB38" s="29"/>
    </row>
    <row r="39" spans="1:28" ht="15.75" customHeight="1" x14ac:dyDescent="0.25">
      <c r="A39" s="493"/>
      <c r="B39" s="52">
        <v>2</v>
      </c>
      <c r="C39" s="54"/>
      <c r="D39" s="54">
        <v>554692000</v>
      </c>
      <c r="E39" s="54">
        <v>0</v>
      </c>
      <c r="F39" s="54">
        <v>0</v>
      </c>
      <c r="G39" s="54">
        <v>0</v>
      </c>
      <c r="H39" s="54">
        <v>0</v>
      </c>
      <c r="I39" s="54"/>
      <c r="J39" s="54">
        <v>0</v>
      </c>
      <c r="K39" s="55">
        <f t="shared" si="0"/>
        <v>0</v>
      </c>
      <c r="L39" s="54">
        <v>0</v>
      </c>
      <c r="M39" s="54">
        <v>0</v>
      </c>
      <c r="N39" s="54"/>
      <c r="O39" s="54">
        <v>0</v>
      </c>
      <c r="P39" s="55">
        <f t="shared" si="1"/>
        <v>872828000</v>
      </c>
      <c r="Q39" s="54">
        <v>0</v>
      </c>
      <c r="R39" s="54">
        <v>872828000</v>
      </c>
      <c r="S39" s="54">
        <v>0</v>
      </c>
      <c r="T39" s="54">
        <v>0</v>
      </c>
      <c r="U39" s="54">
        <v>0</v>
      </c>
      <c r="V39" s="54">
        <f t="shared" si="12"/>
        <v>1427520000</v>
      </c>
      <c r="W39" s="29"/>
      <c r="X39" s="29"/>
      <c r="Y39" s="29"/>
      <c r="Z39" s="29"/>
      <c r="AA39" s="29"/>
      <c r="AB39" s="29"/>
    </row>
    <row r="40" spans="1:28" ht="15.75" customHeight="1" x14ac:dyDescent="0.25">
      <c r="A40" s="493"/>
      <c r="B40" s="52">
        <v>3</v>
      </c>
      <c r="C40" s="54">
        <v>1747360000</v>
      </c>
      <c r="D40" s="54">
        <v>2101804000</v>
      </c>
      <c r="E40" s="54">
        <v>0</v>
      </c>
      <c r="F40" s="54">
        <v>0</v>
      </c>
      <c r="G40" s="54">
        <v>353715000</v>
      </c>
      <c r="H40" s="54">
        <v>0</v>
      </c>
      <c r="I40" s="54"/>
      <c r="J40" s="54">
        <v>0</v>
      </c>
      <c r="K40" s="55">
        <f t="shared" si="0"/>
        <v>30400000</v>
      </c>
      <c r="L40" s="54">
        <v>30400000</v>
      </c>
      <c r="M40" s="54">
        <v>0</v>
      </c>
      <c r="N40" s="54"/>
      <c r="O40" s="54">
        <v>0</v>
      </c>
      <c r="P40" s="55">
        <f t="shared" si="1"/>
        <v>5200633000</v>
      </c>
      <c r="Q40" s="54">
        <v>0</v>
      </c>
      <c r="R40" s="54">
        <v>5197553000</v>
      </c>
      <c r="S40" s="54">
        <v>3080000</v>
      </c>
      <c r="T40" s="54">
        <v>0</v>
      </c>
      <c r="U40" s="54">
        <v>0</v>
      </c>
      <c r="V40" s="54">
        <f t="shared" si="12"/>
        <v>9433912000</v>
      </c>
      <c r="W40" s="29"/>
      <c r="X40" s="29"/>
      <c r="Y40" s="29"/>
      <c r="Z40" s="29"/>
      <c r="AA40" s="29"/>
      <c r="AB40" s="29"/>
    </row>
    <row r="41" spans="1:28" ht="15.75" customHeight="1" x14ac:dyDescent="0.25">
      <c r="A41" s="493"/>
      <c r="B41" s="52">
        <v>4</v>
      </c>
      <c r="C41" s="54">
        <v>93344483000</v>
      </c>
      <c r="D41" s="54">
        <v>922588000</v>
      </c>
      <c r="E41" s="54">
        <v>0</v>
      </c>
      <c r="F41" s="54">
        <v>0</v>
      </c>
      <c r="G41" s="54">
        <v>135235000</v>
      </c>
      <c r="H41" s="54">
        <v>0</v>
      </c>
      <c r="I41" s="54"/>
      <c r="J41" s="54">
        <v>0</v>
      </c>
      <c r="K41" s="55">
        <f t="shared" si="0"/>
        <v>0</v>
      </c>
      <c r="L41" s="54">
        <v>0</v>
      </c>
      <c r="M41" s="54">
        <v>0</v>
      </c>
      <c r="N41" s="54"/>
      <c r="O41" s="54">
        <v>0</v>
      </c>
      <c r="P41" s="55">
        <f t="shared" si="1"/>
        <v>997861000</v>
      </c>
      <c r="Q41" s="54">
        <v>0</v>
      </c>
      <c r="R41" s="54">
        <v>997861000</v>
      </c>
      <c r="S41" s="54">
        <v>0</v>
      </c>
      <c r="T41" s="54">
        <v>0</v>
      </c>
      <c r="U41" s="54">
        <v>0</v>
      </c>
      <c r="V41" s="54">
        <f t="shared" si="12"/>
        <v>95400167000</v>
      </c>
      <c r="W41" s="29"/>
      <c r="X41" s="29"/>
      <c r="Y41" s="29"/>
      <c r="Z41" s="29"/>
      <c r="AA41" s="29"/>
      <c r="AB41" s="29"/>
    </row>
    <row r="42" spans="1:28" ht="15.75" customHeight="1" x14ac:dyDescent="0.25">
      <c r="A42" s="493"/>
      <c r="B42" s="52">
        <v>5</v>
      </c>
      <c r="C42" s="54">
        <v>99047300000</v>
      </c>
      <c r="D42" s="54">
        <v>671452000</v>
      </c>
      <c r="E42" s="54">
        <v>0</v>
      </c>
      <c r="F42" s="54">
        <v>0</v>
      </c>
      <c r="G42" s="54">
        <v>159820000</v>
      </c>
      <c r="H42" s="54">
        <v>0</v>
      </c>
      <c r="I42" s="54"/>
      <c r="J42" s="54">
        <v>0</v>
      </c>
      <c r="K42" s="55">
        <f t="shared" si="0"/>
        <v>0</v>
      </c>
      <c r="L42" s="54">
        <v>0</v>
      </c>
      <c r="M42" s="54">
        <v>0</v>
      </c>
      <c r="N42" s="54"/>
      <c r="O42" s="54">
        <v>0</v>
      </c>
      <c r="P42" s="55">
        <f t="shared" si="1"/>
        <v>448474000</v>
      </c>
      <c r="Q42" s="54">
        <v>0</v>
      </c>
      <c r="R42" s="54">
        <v>448474000</v>
      </c>
      <c r="S42" s="54">
        <v>0</v>
      </c>
      <c r="T42" s="54">
        <v>0</v>
      </c>
      <c r="U42" s="54">
        <v>0</v>
      </c>
      <c r="V42" s="54">
        <f t="shared" si="12"/>
        <v>100327046000</v>
      </c>
      <c r="W42" s="29"/>
      <c r="X42" s="29"/>
      <c r="Y42" s="29"/>
      <c r="Z42" s="29"/>
      <c r="AA42" s="29"/>
      <c r="AB42" s="29"/>
    </row>
    <row r="43" spans="1:28" ht="15.75" customHeight="1" x14ac:dyDescent="0.25">
      <c r="A43" s="493"/>
      <c r="B43" s="52">
        <v>6</v>
      </c>
      <c r="C43" s="56">
        <v>99529265000</v>
      </c>
      <c r="D43" s="54">
        <v>254172000</v>
      </c>
      <c r="E43" s="54">
        <v>0</v>
      </c>
      <c r="F43" s="54">
        <v>0</v>
      </c>
      <c r="G43" s="54">
        <v>294263000</v>
      </c>
      <c r="H43" s="54">
        <v>0</v>
      </c>
      <c r="I43" s="54"/>
      <c r="J43" s="54">
        <v>0</v>
      </c>
      <c r="K43" s="55">
        <f t="shared" si="0"/>
        <v>0</v>
      </c>
      <c r="L43" s="54">
        <v>0</v>
      </c>
      <c r="M43" s="54">
        <v>0</v>
      </c>
      <c r="N43" s="54"/>
      <c r="O43" s="54">
        <v>0</v>
      </c>
      <c r="P43" s="55">
        <f t="shared" si="1"/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f t="shared" si="12"/>
        <v>100077700000</v>
      </c>
      <c r="W43" s="29"/>
      <c r="X43" s="29"/>
      <c r="Y43" s="29"/>
      <c r="Z43" s="29"/>
      <c r="AA43" s="29"/>
      <c r="AB43" s="29"/>
    </row>
    <row r="44" spans="1:28" ht="15.75" customHeight="1" x14ac:dyDescent="0.25">
      <c r="A44" s="493"/>
      <c r="B44" s="52">
        <v>7</v>
      </c>
      <c r="C44" s="54">
        <v>37778763000</v>
      </c>
      <c r="D44" s="54">
        <v>2487898000</v>
      </c>
      <c r="E44" s="54">
        <v>0</v>
      </c>
      <c r="F44" s="54">
        <v>0</v>
      </c>
      <c r="G44" s="54">
        <v>1243160000</v>
      </c>
      <c r="H44" s="54">
        <v>0</v>
      </c>
      <c r="I44" s="54"/>
      <c r="J44" s="54">
        <v>0</v>
      </c>
      <c r="K44" s="55">
        <f t="shared" si="0"/>
        <v>0</v>
      </c>
      <c r="L44" s="54">
        <v>0</v>
      </c>
      <c r="M44" s="54">
        <v>0</v>
      </c>
      <c r="N44" s="54"/>
      <c r="O44" s="54">
        <v>0</v>
      </c>
      <c r="P44" s="55">
        <f t="shared" si="1"/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f t="shared" si="12"/>
        <v>41509821000</v>
      </c>
      <c r="W44" s="29"/>
      <c r="X44" s="29"/>
      <c r="Y44" s="29"/>
      <c r="Z44" s="29"/>
      <c r="AA44" s="29"/>
      <c r="AB44" s="29"/>
    </row>
    <row r="45" spans="1:28" ht="15.75" customHeight="1" x14ac:dyDescent="0.25">
      <c r="A45" s="493"/>
      <c r="B45" s="52">
        <v>8</v>
      </c>
      <c r="C45" s="54">
        <v>19848145000</v>
      </c>
      <c r="D45" s="54">
        <v>4984562000</v>
      </c>
      <c r="E45" s="54">
        <v>0</v>
      </c>
      <c r="F45" s="54">
        <v>0</v>
      </c>
      <c r="G45" s="57">
        <v>562750000</v>
      </c>
      <c r="H45" s="54">
        <v>0</v>
      </c>
      <c r="I45" s="54"/>
      <c r="J45" s="54">
        <v>0</v>
      </c>
      <c r="K45" s="55">
        <f t="shared" si="0"/>
        <v>0</v>
      </c>
      <c r="L45" s="54">
        <v>0</v>
      </c>
      <c r="M45" s="54">
        <v>0</v>
      </c>
      <c r="N45" s="54"/>
      <c r="O45" s="54">
        <v>0</v>
      </c>
      <c r="P45" s="55">
        <f t="shared" si="1"/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f t="shared" si="12"/>
        <v>25395457000</v>
      </c>
      <c r="W45" s="29"/>
      <c r="X45" s="29"/>
      <c r="Y45" s="29"/>
      <c r="Z45" s="29"/>
      <c r="AA45" s="29"/>
      <c r="AB45" s="29"/>
    </row>
    <row r="46" spans="1:28" ht="15.75" customHeight="1" x14ac:dyDescent="0.25">
      <c r="A46" s="493"/>
      <c r="B46" s="52">
        <v>9</v>
      </c>
      <c r="C46" s="54">
        <v>25422198000</v>
      </c>
      <c r="D46" s="57">
        <v>4930866000</v>
      </c>
      <c r="E46" s="54">
        <v>0</v>
      </c>
      <c r="F46" s="54">
        <v>0</v>
      </c>
      <c r="G46" s="56">
        <v>526082000</v>
      </c>
      <c r="H46" s="54">
        <v>0</v>
      </c>
      <c r="I46" s="54"/>
      <c r="J46" s="54">
        <v>0</v>
      </c>
      <c r="K46" s="55">
        <f t="shared" si="0"/>
        <v>35000000</v>
      </c>
      <c r="L46" s="54">
        <v>35000000</v>
      </c>
      <c r="M46" s="54">
        <v>0</v>
      </c>
      <c r="N46" s="54"/>
      <c r="O46" s="54">
        <v>0</v>
      </c>
      <c r="P46" s="55">
        <f t="shared" si="1"/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f t="shared" si="12"/>
        <v>30914146000</v>
      </c>
      <c r="W46" s="29"/>
      <c r="X46" s="29"/>
      <c r="Y46" s="29"/>
      <c r="Z46" s="29"/>
      <c r="AA46" s="29"/>
      <c r="AB46" s="29"/>
    </row>
    <row r="47" spans="1:28" ht="15.75" customHeight="1" x14ac:dyDescent="0.25">
      <c r="A47" s="493"/>
      <c r="B47" s="52">
        <v>10</v>
      </c>
      <c r="C47" s="54">
        <v>5713375000</v>
      </c>
      <c r="D47" s="54">
        <v>4793157000</v>
      </c>
      <c r="E47" s="54">
        <v>0</v>
      </c>
      <c r="F47" s="54">
        <v>0</v>
      </c>
      <c r="G47" s="54">
        <v>377325000</v>
      </c>
      <c r="H47" s="54">
        <v>0</v>
      </c>
      <c r="I47" s="54"/>
      <c r="J47" s="54">
        <v>0</v>
      </c>
      <c r="K47" s="55">
        <f t="shared" si="0"/>
        <v>0</v>
      </c>
      <c r="L47" s="54">
        <v>0</v>
      </c>
      <c r="M47" s="54">
        <v>0</v>
      </c>
      <c r="N47" s="54"/>
      <c r="O47" s="54">
        <v>0</v>
      </c>
      <c r="P47" s="55">
        <f t="shared" si="1"/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f t="shared" si="12"/>
        <v>10883857000</v>
      </c>
      <c r="W47" s="29"/>
      <c r="X47" s="29"/>
      <c r="Y47" s="29"/>
      <c r="Z47" s="29"/>
      <c r="AA47" s="29"/>
      <c r="AB47" s="29"/>
    </row>
    <row r="48" spans="1:28" ht="15.75" customHeight="1" x14ac:dyDescent="0.25">
      <c r="A48" s="493"/>
      <c r="B48" s="52">
        <v>11</v>
      </c>
      <c r="C48" s="56">
        <v>6784775000</v>
      </c>
      <c r="D48" s="54">
        <v>1908515000</v>
      </c>
      <c r="E48" s="54">
        <v>0</v>
      </c>
      <c r="F48" s="54">
        <v>0</v>
      </c>
      <c r="G48" s="54">
        <v>252700000</v>
      </c>
      <c r="H48" s="54"/>
      <c r="I48" s="54"/>
      <c r="J48" s="54">
        <v>0</v>
      </c>
      <c r="K48" s="55">
        <f t="shared" si="0"/>
        <v>0</v>
      </c>
      <c r="L48" s="54">
        <v>0</v>
      </c>
      <c r="M48" s="54">
        <v>0</v>
      </c>
      <c r="N48" s="54"/>
      <c r="O48" s="54">
        <v>0</v>
      </c>
      <c r="P48" s="55">
        <f t="shared" si="1"/>
        <v>3775802000</v>
      </c>
      <c r="Q48" s="54">
        <v>0</v>
      </c>
      <c r="R48" s="54">
        <v>3775802000</v>
      </c>
      <c r="S48" s="54">
        <v>0</v>
      </c>
      <c r="T48" s="54">
        <v>0</v>
      </c>
      <c r="U48" s="54">
        <v>0</v>
      </c>
      <c r="V48" s="54">
        <f t="shared" si="12"/>
        <v>12721792000</v>
      </c>
      <c r="W48" s="29"/>
      <c r="X48" s="29"/>
      <c r="Y48" s="29"/>
      <c r="Z48" s="29"/>
      <c r="AA48" s="29"/>
      <c r="AB48" s="29"/>
    </row>
    <row r="49" spans="1:28" ht="15.75" customHeight="1" x14ac:dyDescent="0.25">
      <c r="A49" s="493"/>
      <c r="B49" s="52">
        <v>12</v>
      </c>
      <c r="C49" s="54">
        <v>19120142000</v>
      </c>
      <c r="D49" s="54">
        <v>863210000</v>
      </c>
      <c r="E49" s="54">
        <v>0</v>
      </c>
      <c r="F49" s="54">
        <v>0</v>
      </c>
      <c r="G49" s="54">
        <v>0</v>
      </c>
      <c r="H49" s="54">
        <v>0</v>
      </c>
      <c r="I49" s="54"/>
      <c r="J49" s="54">
        <v>0</v>
      </c>
      <c r="K49" s="55">
        <f t="shared" si="0"/>
        <v>0</v>
      </c>
      <c r="L49" s="54">
        <v>0</v>
      </c>
      <c r="M49" s="54">
        <v>0</v>
      </c>
      <c r="N49" s="54"/>
      <c r="O49" s="54">
        <v>0</v>
      </c>
      <c r="P49" s="55">
        <f t="shared" si="1"/>
        <v>4511900000</v>
      </c>
      <c r="Q49" s="54">
        <v>0</v>
      </c>
      <c r="R49" s="54">
        <v>4511900000</v>
      </c>
      <c r="S49" s="54">
        <v>0</v>
      </c>
      <c r="T49" s="54">
        <v>0</v>
      </c>
      <c r="U49" s="54">
        <v>0</v>
      </c>
      <c r="V49" s="54">
        <f t="shared" si="12"/>
        <v>24495252000</v>
      </c>
      <c r="W49" s="29"/>
      <c r="X49" s="29"/>
      <c r="Y49" s="29"/>
      <c r="Z49" s="29"/>
      <c r="AA49" s="29"/>
      <c r="AB49" s="29"/>
    </row>
    <row r="50" spans="1:28" ht="15.75" customHeight="1" x14ac:dyDescent="0.25">
      <c r="A50" s="494"/>
      <c r="B50" s="36" t="s">
        <v>63</v>
      </c>
      <c r="C50" s="37">
        <f t="shared" ref="C50:D50" si="13">SUM(C38:C49)</f>
        <v>409635806000</v>
      </c>
      <c r="D50" s="37">
        <f t="shared" si="13"/>
        <v>26149146000</v>
      </c>
      <c r="E50" s="37">
        <v>0</v>
      </c>
      <c r="F50" s="37">
        <f t="shared" ref="F50:H50" si="14">SUM(F38:F49)</f>
        <v>0</v>
      </c>
      <c r="G50" s="37">
        <f t="shared" si="14"/>
        <v>3905050000</v>
      </c>
      <c r="H50" s="37">
        <f t="shared" si="14"/>
        <v>0</v>
      </c>
      <c r="I50" s="37"/>
      <c r="J50" s="37">
        <f>SUM(J38:J49)</f>
        <v>0</v>
      </c>
      <c r="K50" s="58">
        <f t="shared" si="0"/>
        <v>65400000</v>
      </c>
      <c r="L50" s="37">
        <f t="shared" ref="L50:M50" si="15">SUM(L38:L49)</f>
        <v>65400000</v>
      </c>
      <c r="M50" s="37">
        <f t="shared" si="15"/>
        <v>0</v>
      </c>
      <c r="N50" s="37"/>
      <c r="O50" s="37">
        <f>SUM(O38:O49)</f>
        <v>0</v>
      </c>
      <c r="P50" s="55">
        <f t="shared" si="1"/>
        <v>23244604000</v>
      </c>
      <c r="Q50" s="37">
        <f t="shared" ref="Q50:V50" si="16">SUM(Q38:Q49)</f>
        <v>0</v>
      </c>
      <c r="R50" s="37">
        <f t="shared" si="16"/>
        <v>23241524000</v>
      </c>
      <c r="S50" s="37">
        <f t="shared" si="16"/>
        <v>3080000</v>
      </c>
      <c r="T50" s="37">
        <f t="shared" si="16"/>
        <v>0</v>
      </c>
      <c r="U50" s="37">
        <f t="shared" si="16"/>
        <v>0</v>
      </c>
      <c r="V50" s="37">
        <f t="shared" si="16"/>
        <v>463000006000</v>
      </c>
      <c r="W50" s="29"/>
      <c r="X50" s="29"/>
      <c r="Y50" s="29"/>
      <c r="Z50" s="29"/>
      <c r="AA50" s="29"/>
      <c r="AB50" s="29"/>
    </row>
    <row r="51" spans="1:28" ht="15.75" customHeight="1" x14ac:dyDescent="0.25">
      <c r="A51" s="492">
        <v>2017</v>
      </c>
      <c r="B51" s="59">
        <v>1</v>
      </c>
      <c r="C51" s="60">
        <v>2668380000</v>
      </c>
      <c r="D51" s="60">
        <v>398368000</v>
      </c>
      <c r="E51" s="60">
        <v>0</v>
      </c>
      <c r="F51" s="60">
        <v>0</v>
      </c>
      <c r="G51" s="60">
        <v>97200000</v>
      </c>
      <c r="H51" s="60">
        <v>0</v>
      </c>
      <c r="I51" s="60"/>
      <c r="J51" s="60">
        <v>0</v>
      </c>
      <c r="K51" s="60">
        <f t="shared" si="0"/>
        <v>0</v>
      </c>
      <c r="L51" s="60">
        <v>0</v>
      </c>
      <c r="M51" s="60">
        <v>0</v>
      </c>
      <c r="N51" s="60"/>
      <c r="O51" s="60">
        <v>0</v>
      </c>
      <c r="P51" s="60">
        <f t="shared" si="1"/>
        <v>7473229000</v>
      </c>
      <c r="Q51" s="60">
        <v>0</v>
      </c>
      <c r="R51" s="60">
        <v>7473229000</v>
      </c>
      <c r="S51" s="60">
        <v>0</v>
      </c>
      <c r="T51" s="60">
        <v>0</v>
      </c>
      <c r="U51" s="60">
        <v>0</v>
      </c>
      <c r="V51" s="61">
        <f t="shared" ref="V51:V62" si="17">SUM(C51+D51+F51+G51+H51+J51+K51+P51)</f>
        <v>10637177000</v>
      </c>
      <c r="W51" s="29"/>
      <c r="X51" s="29"/>
      <c r="Y51" s="29"/>
      <c r="Z51" s="29"/>
      <c r="AA51" s="29"/>
      <c r="AB51" s="29"/>
    </row>
    <row r="52" spans="1:28" ht="15.75" customHeight="1" x14ac:dyDescent="0.25">
      <c r="A52" s="493"/>
      <c r="B52" s="59">
        <v>2</v>
      </c>
      <c r="C52" s="60">
        <v>523730000</v>
      </c>
      <c r="D52" s="60">
        <v>506087000</v>
      </c>
      <c r="E52" s="60">
        <v>0</v>
      </c>
      <c r="F52" s="60">
        <v>0</v>
      </c>
      <c r="G52" s="60">
        <v>33480000</v>
      </c>
      <c r="H52" s="60">
        <v>0</v>
      </c>
      <c r="I52" s="60"/>
      <c r="J52" s="60">
        <v>0</v>
      </c>
      <c r="K52" s="60">
        <f t="shared" si="0"/>
        <v>0</v>
      </c>
      <c r="L52" s="60">
        <v>0</v>
      </c>
      <c r="M52" s="60">
        <v>0</v>
      </c>
      <c r="N52" s="60"/>
      <c r="O52" s="60">
        <v>0</v>
      </c>
      <c r="P52" s="60">
        <f t="shared" si="1"/>
        <v>6212627000</v>
      </c>
      <c r="Q52" s="60">
        <v>130000000</v>
      </c>
      <c r="R52" s="62">
        <v>6082627000</v>
      </c>
      <c r="S52" s="60">
        <v>0</v>
      </c>
      <c r="T52" s="60">
        <v>0</v>
      </c>
      <c r="U52" s="60">
        <v>0</v>
      </c>
      <c r="V52" s="61">
        <f t="shared" si="17"/>
        <v>7275924000</v>
      </c>
      <c r="W52" s="29"/>
      <c r="X52" s="29"/>
      <c r="Y52" s="29"/>
      <c r="Z52" s="29"/>
      <c r="AA52" s="29"/>
      <c r="AB52" s="29"/>
    </row>
    <row r="53" spans="1:28" ht="15.75" customHeight="1" x14ac:dyDescent="0.25">
      <c r="A53" s="493"/>
      <c r="B53" s="59">
        <v>3</v>
      </c>
      <c r="C53" s="60">
        <v>10621797200</v>
      </c>
      <c r="D53" s="60">
        <v>422888000</v>
      </c>
      <c r="E53" s="60">
        <v>0</v>
      </c>
      <c r="F53" s="60">
        <v>0</v>
      </c>
      <c r="G53" s="60">
        <v>0</v>
      </c>
      <c r="H53" s="60">
        <v>0</v>
      </c>
      <c r="I53" s="60"/>
      <c r="J53" s="60">
        <v>0</v>
      </c>
      <c r="K53" s="60">
        <f t="shared" si="0"/>
        <v>0</v>
      </c>
      <c r="L53" s="60">
        <v>0</v>
      </c>
      <c r="M53" s="60">
        <v>0</v>
      </c>
      <c r="N53" s="60"/>
      <c r="O53" s="60">
        <v>0</v>
      </c>
      <c r="P53" s="60">
        <f t="shared" si="1"/>
        <v>1907211000</v>
      </c>
      <c r="Q53" s="60">
        <v>537030000</v>
      </c>
      <c r="R53" s="60">
        <v>1370181000</v>
      </c>
      <c r="S53" s="60">
        <v>0</v>
      </c>
      <c r="T53" s="60">
        <v>0</v>
      </c>
      <c r="U53" s="60">
        <v>0</v>
      </c>
      <c r="V53" s="61">
        <f t="shared" si="17"/>
        <v>12951896200</v>
      </c>
      <c r="W53" s="29"/>
      <c r="X53" s="29"/>
      <c r="Y53" s="29"/>
      <c r="Z53" s="29"/>
      <c r="AA53" s="29"/>
      <c r="AB53" s="29"/>
    </row>
    <row r="54" spans="1:28" ht="15.75" customHeight="1" x14ac:dyDescent="0.25">
      <c r="A54" s="493"/>
      <c r="B54" s="59">
        <v>4</v>
      </c>
      <c r="C54" s="60">
        <v>143414128000</v>
      </c>
      <c r="D54" s="60">
        <v>329180000</v>
      </c>
      <c r="E54" s="60">
        <v>0</v>
      </c>
      <c r="F54" s="60">
        <v>0</v>
      </c>
      <c r="G54" s="60">
        <v>164085000</v>
      </c>
      <c r="H54" s="60">
        <v>0</v>
      </c>
      <c r="I54" s="60"/>
      <c r="J54" s="60">
        <v>0</v>
      </c>
      <c r="K54" s="60">
        <f t="shared" si="0"/>
        <v>0</v>
      </c>
      <c r="L54" s="60">
        <v>0</v>
      </c>
      <c r="M54" s="60">
        <v>0</v>
      </c>
      <c r="N54" s="60"/>
      <c r="O54" s="60">
        <v>0</v>
      </c>
      <c r="P54" s="60">
        <f t="shared" si="1"/>
        <v>2295163000</v>
      </c>
      <c r="Q54" s="60">
        <v>453700000</v>
      </c>
      <c r="R54" s="60">
        <v>1841463000</v>
      </c>
      <c r="S54" s="60">
        <v>0</v>
      </c>
      <c r="T54" s="60">
        <v>0</v>
      </c>
      <c r="U54" s="60">
        <v>0</v>
      </c>
      <c r="V54" s="61">
        <f t="shared" si="17"/>
        <v>146202556000</v>
      </c>
      <c r="W54" s="29"/>
      <c r="X54" s="29"/>
      <c r="Y54" s="29"/>
      <c r="Z54" s="29"/>
      <c r="AA54" s="29"/>
      <c r="AB54" s="29"/>
    </row>
    <row r="55" spans="1:28" ht="15.75" customHeight="1" x14ac:dyDescent="0.25">
      <c r="A55" s="493"/>
      <c r="B55" s="59">
        <v>5</v>
      </c>
      <c r="C55" s="60">
        <v>160765979000</v>
      </c>
      <c r="D55" s="60">
        <v>215706000</v>
      </c>
      <c r="E55" s="60">
        <v>0</v>
      </c>
      <c r="F55" s="60">
        <v>0</v>
      </c>
      <c r="G55" s="60">
        <v>148070000</v>
      </c>
      <c r="H55" s="60">
        <v>0</v>
      </c>
      <c r="I55" s="60"/>
      <c r="J55" s="60">
        <v>0</v>
      </c>
      <c r="K55" s="60">
        <f t="shared" si="0"/>
        <v>0</v>
      </c>
      <c r="L55" s="60">
        <v>0</v>
      </c>
      <c r="M55" s="60">
        <v>0</v>
      </c>
      <c r="N55" s="60"/>
      <c r="O55" s="60">
        <v>0</v>
      </c>
      <c r="P55" s="60">
        <f t="shared" si="1"/>
        <v>732579000</v>
      </c>
      <c r="Q55" s="60">
        <v>309720000</v>
      </c>
      <c r="R55" s="60">
        <v>422859000</v>
      </c>
      <c r="S55" s="60">
        <v>0</v>
      </c>
      <c r="T55" s="60">
        <v>0</v>
      </c>
      <c r="U55" s="60">
        <v>0</v>
      </c>
      <c r="V55" s="61">
        <f t="shared" si="17"/>
        <v>161862334000</v>
      </c>
      <c r="W55" s="29"/>
      <c r="X55" s="29"/>
      <c r="Y55" s="29"/>
      <c r="Z55" s="29"/>
      <c r="AA55" s="29"/>
      <c r="AB55" s="29"/>
    </row>
    <row r="56" spans="1:28" ht="15.75" customHeight="1" x14ac:dyDescent="0.25">
      <c r="A56" s="493"/>
      <c r="B56" s="59">
        <v>6</v>
      </c>
      <c r="C56" s="60">
        <v>85168564000</v>
      </c>
      <c r="D56" s="60">
        <v>95038000</v>
      </c>
      <c r="E56" s="60">
        <v>0</v>
      </c>
      <c r="F56" s="60">
        <v>0</v>
      </c>
      <c r="G56" s="60">
        <v>0</v>
      </c>
      <c r="H56" s="60">
        <v>0</v>
      </c>
      <c r="I56" s="60"/>
      <c r="J56" s="60">
        <v>0</v>
      </c>
      <c r="K56" s="60">
        <f t="shared" si="0"/>
        <v>0</v>
      </c>
      <c r="L56" s="60">
        <v>0</v>
      </c>
      <c r="M56" s="60">
        <v>0</v>
      </c>
      <c r="N56" s="60"/>
      <c r="O56" s="60">
        <v>0</v>
      </c>
      <c r="P56" s="60">
        <f t="shared" si="1"/>
        <v>30150000</v>
      </c>
      <c r="Q56" s="60">
        <v>28600000</v>
      </c>
      <c r="R56" s="60">
        <v>1550000</v>
      </c>
      <c r="S56" s="60">
        <v>0</v>
      </c>
      <c r="T56" s="60">
        <v>0</v>
      </c>
      <c r="U56" s="60">
        <v>0</v>
      </c>
      <c r="V56" s="61">
        <f t="shared" si="17"/>
        <v>85293752000</v>
      </c>
      <c r="W56" s="29"/>
      <c r="X56" s="29"/>
      <c r="Y56" s="29"/>
      <c r="Z56" s="29"/>
      <c r="AA56" s="29"/>
      <c r="AB56" s="29"/>
    </row>
    <row r="57" spans="1:28" ht="15.75" customHeight="1" x14ac:dyDescent="0.25">
      <c r="A57" s="493"/>
      <c r="B57" s="59">
        <v>7</v>
      </c>
      <c r="C57" s="60">
        <v>11520689000</v>
      </c>
      <c r="D57" s="60">
        <v>4371029000</v>
      </c>
      <c r="E57" s="60">
        <v>0</v>
      </c>
      <c r="F57" s="60">
        <v>0</v>
      </c>
      <c r="G57" s="60">
        <v>0</v>
      </c>
      <c r="H57" s="60">
        <v>0</v>
      </c>
      <c r="I57" s="60"/>
      <c r="J57" s="60">
        <v>0</v>
      </c>
      <c r="K57" s="60">
        <f t="shared" si="0"/>
        <v>0</v>
      </c>
      <c r="L57" s="60">
        <v>0</v>
      </c>
      <c r="M57" s="60">
        <v>0</v>
      </c>
      <c r="N57" s="60"/>
      <c r="O57" s="60">
        <v>0</v>
      </c>
      <c r="P57" s="60">
        <f t="shared" si="1"/>
        <v>455416000</v>
      </c>
      <c r="Q57" s="60">
        <v>70460000</v>
      </c>
      <c r="R57" s="60">
        <v>384956000</v>
      </c>
      <c r="S57" s="60">
        <v>0</v>
      </c>
      <c r="T57" s="60">
        <v>0</v>
      </c>
      <c r="U57" s="60">
        <v>0</v>
      </c>
      <c r="V57" s="61">
        <f t="shared" si="17"/>
        <v>16347134000</v>
      </c>
      <c r="W57" s="29"/>
      <c r="X57" s="29"/>
      <c r="Y57" s="29"/>
      <c r="Z57" s="29"/>
      <c r="AA57" s="29"/>
      <c r="AB57" s="29"/>
    </row>
    <row r="58" spans="1:28" ht="15.75" customHeight="1" x14ac:dyDescent="0.25">
      <c r="A58" s="493"/>
      <c r="B58" s="59">
        <v>8</v>
      </c>
      <c r="C58" s="60">
        <v>26704000</v>
      </c>
      <c r="D58" s="60">
        <v>4839000</v>
      </c>
      <c r="E58" s="60">
        <v>0</v>
      </c>
      <c r="F58" s="60">
        <v>0</v>
      </c>
      <c r="G58" s="60">
        <v>1928000</v>
      </c>
      <c r="H58" s="60">
        <v>0</v>
      </c>
      <c r="I58" s="60"/>
      <c r="J58" s="60">
        <v>0</v>
      </c>
      <c r="K58" s="60">
        <f t="shared" si="0"/>
        <v>0</v>
      </c>
      <c r="L58" s="60">
        <v>0</v>
      </c>
      <c r="M58" s="60">
        <v>0</v>
      </c>
      <c r="N58" s="60"/>
      <c r="O58" s="60">
        <v>0</v>
      </c>
      <c r="P58" s="60">
        <f t="shared" si="1"/>
        <v>0</v>
      </c>
      <c r="Q58" s="60">
        <v>0</v>
      </c>
      <c r="R58" s="60">
        <v>0</v>
      </c>
      <c r="S58" s="60">
        <v>0</v>
      </c>
      <c r="T58" s="60">
        <v>0</v>
      </c>
      <c r="U58" s="60">
        <v>0</v>
      </c>
      <c r="V58" s="61">
        <f t="shared" si="17"/>
        <v>33471000</v>
      </c>
      <c r="W58" s="29"/>
      <c r="X58" s="29"/>
      <c r="Y58" s="29"/>
      <c r="Z58" s="29"/>
      <c r="AA58" s="29"/>
      <c r="AB58" s="29"/>
    </row>
    <row r="59" spans="1:28" ht="15.75" customHeight="1" x14ac:dyDescent="0.25">
      <c r="A59" s="493"/>
      <c r="B59" s="59">
        <v>9</v>
      </c>
      <c r="C59" s="60">
        <v>22672124000</v>
      </c>
      <c r="D59" s="60">
        <v>3532407000</v>
      </c>
      <c r="E59" s="60">
        <v>0</v>
      </c>
      <c r="F59" s="60">
        <v>0</v>
      </c>
      <c r="G59" s="60">
        <v>245220000</v>
      </c>
      <c r="H59" s="60">
        <v>0</v>
      </c>
      <c r="I59" s="60"/>
      <c r="J59" s="60">
        <v>0</v>
      </c>
      <c r="K59" s="60">
        <f t="shared" si="0"/>
        <v>0</v>
      </c>
      <c r="L59" s="60">
        <v>0</v>
      </c>
      <c r="M59" s="60">
        <v>0</v>
      </c>
      <c r="N59" s="60"/>
      <c r="O59" s="60">
        <v>0</v>
      </c>
      <c r="P59" s="60">
        <f t="shared" si="1"/>
        <v>0</v>
      </c>
      <c r="Q59" s="60">
        <v>0</v>
      </c>
      <c r="R59" s="60">
        <v>0</v>
      </c>
      <c r="S59" s="60">
        <v>0</v>
      </c>
      <c r="T59" s="60">
        <v>0</v>
      </c>
      <c r="U59" s="60">
        <v>0</v>
      </c>
      <c r="V59" s="61">
        <f t="shared" si="17"/>
        <v>26449751000</v>
      </c>
      <c r="W59" s="29"/>
      <c r="X59" s="29"/>
      <c r="Y59" s="29"/>
      <c r="Z59" s="29"/>
      <c r="AA59" s="29"/>
      <c r="AB59" s="29"/>
    </row>
    <row r="60" spans="1:28" ht="15.75" customHeight="1" x14ac:dyDescent="0.25">
      <c r="A60" s="493"/>
      <c r="B60" s="59">
        <v>10</v>
      </c>
      <c r="C60" s="60">
        <v>15270796000</v>
      </c>
      <c r="D60" s="60">
        <v>3244300000</v>
      </c>
      <c r="E60" s="60">
        <v>0</v>
      </c>
      <c r="F60" s="60">
        <v>0</v>
      </c>
      <c r="G60" s="60">
        <v>170459000</v>
      </c>
      <c r="H60" s="60">
        <v>0</v>
      </c>
      <c r="I60" s="60"/>
      <c r="J60" s="60">
        <v>0</v>
      </c>
      <c r="K60" s="60">
        <f t="shared" si="0"/>
        <v>1398000</v>
      </c>
      <c r="L60" s="60">
        <v>1398000</v>
      </c>
      <c r="M60" s="60">
        <v>0</v>
      </c>
      <c r="N60" s="60"/>
      <c r="O60" s="60">
        <v>0</v>
      </c>
      <c r="P60" s="60">
        <f t="shared" si="1"/>
        <v>0</v>
      </c>
      <c r="Q60" s="60">
        <v>0</v>
      </c>
      <c r="R60" s="60">
        <v>0</v>
      </c>
      <c r="S60" s="60">
        <v>0</v>
      </c>
      <c r="T60" s="60">
        <v>0</v>
      </c>
      <c r="U60" s="60">
        <v>0</v>
      </c>
      <c r="V60" s="61">
        <f t="shared" si="17"/>
        <v>18686953000</v>
      </c>
      <c r="W60" s="29"/>
      <c r="X60" s="29"/>
      <c r="Y60" s="29"/>
      <c r="Z60" s="29"/>
      <c r="AA60" s="29"/>
      <c r="AB60" s="29"/>
    </row>
    <row r="61" spans="1:28" ht="15.75" customHeight="1" x14ac:dyDescent="0.25">
      <c r="A61" s="493"/>
      <c r="B61" s="59">
        <v>11</v>
      </c>
      <c r="C61" s="60">
        <v>23002453000</v>
      </c>
      <c r="D61" s="60">
        <v>3593192000</v>
      </c>
      <c r="E61" s="60">
        <v>0</v>
      </c>
      <c r="F61" s="60">
        <v>0</v>
      </c>
      <c r="G61" s="60">
        <v>1013051000</v>
      </c>
      <c r="H61" s="60">
        <v>0</v>
      </c>
      <c r="I61" s="60"/>
      <c r="J61" s="60">
        <v>0</v>
      </c>
      <c r="K61" s="60">
        <f t="shared" si="0"/>
        <v>0</v>
      </c>
      <c r="L61" s="60">
        <v>0</v>
      </c>
      <c r="M61" s="60">
        <v>0</v>
      </c>
      <c r="N61" s="60"/>
      <c r="O61" s="60">
        <v>0</v>
      </c>
      <c r="P61" s="60">
        <f t="shared" si="1"/>
        <v>119240000</v>
      </c>
      <c r="Q61" s="60">
        <v>0</v>
      </c>
      <c r="R61" s="60">
        <v>119240000</v>
      </c>
      <c r="S61" s="60">
        <v>0</v>
      </c>
      <c r="T61" s="60">
        <v>0</v>
      </c>
      <c r="U61" s="60">
        <v>0</v>
      </c>
      <c r="V61" s="61">
        <f t="shared" si="17"/>
        <v>27727936000</v>
      </c>
      <c r="W61" s="29"/>
      <c r="X61" s="29"/>
      <c r="Y61" s="29"/>
      <c r="Z61" s="29"/>
      <c r="AA61" s="29"/>
      <c r="AB61" s="29"/>
    </row>
    <row r="62" spans="1:28" ht="15.75" customHeight="1" x14ac:dyDescent="0.25">
      <c r="A62" s="493"/>
      <c r="B62" s="59">
        <v>12</v>
      </c>
      <c r="C62" s="60">
        <v>24241253000</v>
      </c>
      <c r="D62" s="60">
        <v>2398352000</v>
      </c>
      <c r="E62" s="60">
        <v>0</v>
      </c>
      <c r="F62" s="60">
        <v>0</v>
      </c>
      <c r="G62" s="60">
        <v>0</v>
      </c>
      <c r="H62" s="60">
        <v>0</v>
      </c>
      <c r="I62" s="60"/>
      <c r="J62" s="60">
        <v>0</v>
      </c>
      <c r="K62" s="60">
        <f t="shared" si="0"/>
        <v>0</v>
      </c>
      <c r="L62" s="60">
        <v>0</v>
      </c>
      <c r="M62" s="60">
        <v>0</v>
      </c>
      <c r="N62" s="60"/>
      <c r="O62" s="60">
        <v>0</v>
      </c>
      <c r="P62" s="60">
        <f t="shared" si="1"/>
        <v>7123017000</v>
      </c>
      <c r="Q62" s="60">
        <v>31440000</v>
      </c>
      <c r="R62" s="60">
        <v>7091577000</v>
      </c>
      <c r="S62" s="60">
        <v>0</v>
      </c>
      <c r="T62" s="60">
        <v>0</v>
      </c>
      <c r="U62" s="60">
        <v>0</v>
      </c>
      <c r="V62" s="61">
        <f t="shared" si="17"/>
        <v>33762622000</v>
      </c>
      <c r="W62" s="29"/>
      <c r="X62" s="29"/>
      <c r="Y62" s="29"/>
      <c r="Z62" s="29"/>
      <c r="AA62" s="29"/>
      <c r="AB62" s="29"/>
    </row>
    <row r="63" spans="1:28" ht="15.75" customHeight="1" x14ac:dyDescent="0.25">
      <c r="A63" s="494"/>
      <c r="B63" s="36" t="s">
        <v>63</v>
      </c>
      <c r="C63" s="63">
        <f t="shared" ref="C63:H63" si="18">SUM(C51:C62)</f>
        <v>499896597200</v>
      </c>
      <c r="D63" s="63">
        <f t="shared" si="18"/>
        <v>19111386000</v>
      </c>
      <c r="E63" s="63">
        <f t="shared" si="18"/>
        <v>0</v>
      </c>
      <c r="F63" s="63">
        <f t="shared" si="18"/>
        <v>0</v>
      </c>
      <c r="G63" s="63">
        <f t="shared" si="18"/>
        <v>1873493000</v>
      </c>
      <c r="H63" s="63">
        <f t="shared" si="18"/>
        <v>0</v>
      </c>
      <c r="I63" s="63"/>
      <c r="J63" s="63">
        <f t="shared" ref="J63:M63" si="19">SUM(J51:J62)</f>
        <v>0</v>
      </c>
      <c r="K63" s="63">
        <f t="shared" si="19"/>
        <v>1398000</v>
      </c>
      <c r="L63" s="63">
        <f t="shared" si="19"/>
        <v>1398000</v>
      </c>
      <c r="M63" s="63">
        <f t="shared" si="19"/>
        <v>0</v>
      </c>
      <c r="N63" s="63"/>
      <c r="O63" s="63">
        <f t="shared" ref="O63:V63" si="20">SUM(O51:O62)</f>
        <v>0</v>
      </c>
      <c r="P63" s="63">
        <f t="shared" si="20"/>
        <v>26348632000</v>
      </c>
      <c r="Q63" s="63">
        <f t="shared" si="20"/>
        <v>1560950000</v>
      </c>
      <c r="R63" s="63">
        <f t="shared" si="20"/>
        <v>24787682000</v>
      </c>
      <c r="S63" s="63">
        <f t="shared" si="20"/>
        <v>0</v>
      </c>
      <c r="T63" s="63">
        <f t="shared" si="20"/>
        <v>0</v>
      </c>
      <c r="U63" s="63">
        <f t="shared" si="20"/>
        <v>0</v>
      </c>
      <c r="V63" s="63">
        <f t="shared" si="20"/>
        <v>547231506200</v>
      </c>
      <c r="W63" s="29"/>
      <c r="X63" s="29"/>
      <c r="Y63" s="29"/>
      <c r="Z63" s="29"/>
      <c r="AA63" s="29"/>
      <c r="AB63" s="29"/>
    </row>
    <row r="64" spans="1:28" ht="15.75" customHeight="1" x14ac:dyDescent="0.25">
      <c r="A64" s="492">
        <v>2018</v>
      </c>
      <c r="B64" s="64">
        <v>1</v>
      </c>
      <c r="C64" s="65">
        <v>2600429000</v>
      </c>
      <c r="D64" s="65">
        <v>1479227000</v>
      </c>
      <c r="E64" s="65">
        <v>0</v>
      </c>
      <c r="F64" s="65">
        <v>0</v>
      </c>
      <c r="G64" s="65">
        <v>0</v>
      </c>
      <c r="H64" s="65">
        <v>0</v>
      </c>
      <c r="I64" s="65"/>
      <c r="J64" s="65">
        <v>0</v>
      </c>
      <c r="K64" s="65">
        <f t="shared" ref="K64:K75" si="21">L64+M64+O64</f>
        <v>0</v>
      </c>
      <c r="L64" s="65">
        <v>0</v>
      </c>
      <c r="M64" s="65">
        <v>0</v>
      </c>
      <c r="N64" s="65"/>
      <c r="O64" s="65">
        <v>0</v>
      </c>
      <c r="P64" s="65">
        <f t="shared" ref="P64:P75" si="22">Q64+R64+S64+T64+U64</f>
        <v>15627483000</v>
      </c>
      <c r="Q64" s="65">
        <v>0</v>
      </c>
      <c r="R64" s="65">
        <v>15627483000</v>
      </c>
      <c r="S64" s="65">
        <v>0</v>
      </c>
      <c r="T64" s="65">
        <v>0</v>
      </c>
      <c r="U64" s="65">
        <v>0</v>
      </c>
      <c r="V64" s="66">
        <f t="shared" ref="V64:V75" si="23">SUM(C64+D64+F64+G64+H64+J64+K64+P64)</f>
        <v>19707139000</v>
      </c>
      <c r="W64" s="29"/>
      <c r="X64" s="29"/>
      <c r="Y64" s="29"/>
      <c r="Z64" s="29"/>
      <c r="AA64" s="29"/>
      <c r="AB64" s="29"/>
    </row>
    <row r="65" spans="1:28" ht="15.75" customHeight="1" x14ac:dyDescent="0.25">
      <c r="A65" s="493"/>
      <c r="B65" s="64">
        <v>2</v>
      </c>
      <c r="C65" s="67"/>
      <c r="D65" s="65">
        <v>889160000</v>
      </c>
      <c r="E65" s="65">
        <v>0</v>
      </c>
      <c r="F65" s="65">
        <v>0</v>
      </c>
      <c r="G65" s="65">
        <v>43260000</v>
      </c>
      <c r="H65" s="65">
        <v>0</v>
      </c>
      <c r="I65" s="65"/>
      <c r="J65" s="65">
        <v>0</v>
      </c>
      <c r="K65" s="65">
        <f t="shared" si="21"/>
        <v>0</v>
      </c>
      <c r="L65" s="65">
        <v>0</v>
      </c>
      <c r="M65" s="65">
        <v>0</v>
      </c>
      <c r="N65" s="65"/>
      <c r="O65" s="65">
        <v>0</v>
      </c>
      <c r="P65" s="65">
        <f t="shared" si="22"/>
        <v>5047020000</v>
      </c>
      <c r="Q65" s="65">
        <v>0</v>
      </c>
      <c r="R65" s="65">
        <v>5047020000</v>
      </c>
      <c r="S65" s="65">
        <v>0</v>
      </c>
      <c r="T65" s="65">
        <v>0</v>
      </c>
      <c r="U65" s="65">
        <v>0</v>
      </c>
      <c r="V65" s="66">
        <f t="shared" si="23"/>
        <v>5979440000</v>
      </c>
      <c r="W65" s="29"/>
      <c r="X65" s="29"/>
      <c r="Y65" s="29"/>
      <c r="Z65" s="29"/>
      <c r="AA65" s="29"/>
      <c r="AB65" s="29"/>
    </row>
    <row r="66" spans="1:28" ht="15.75" customHeight="1" x14ac:dyDescent="0.25">
      <c r="A66" s="493"/>
      <c r="B66" s="64">
        <v>3</v>
      </c>
      <c r="C66" s="65">
        <v>2978770000</v>
      </c>
      <c r="D66" s="65">
        <v>506272000</v>
      </c>
      <c r="E66" s="65">
        <v>0</v>
      </c>
      <c r="F66" s="65">
        <v>0</v>
      </c>
      <c r="G66" s="65">
        <v>0</v>
      </c>
      <c r="H66" s="65">
        <v>0</v>
      </c>
      <c r="I66" s="65"/>
      <c r="J66" s="65">
        <v>0</v>
      </c>
      <c r="K66" s="65">
        <f t="shared" si="21"/>
        <v>0</v>
      </c>
      <c r="L66" s="65">
        <v>0</v>
      </c>
      <c r="M66" s="65">
        <v>0</v>
      </c>
      <c r="N66" s="65"/>
      <c r="O66" s="65">
        <v>0</v>
      </c>
      <c r="P66" s="65">
        <f t="shared" si="22"/>
        <v>13197186000</v>
      </c>
      <c r="Q66" s="65">
        <v>83480000</v>
      </c>
      <c r="R66" s="65">
        <v>13077456000</v>
      </c>
      <c r="S66" s="65">
        <v>0</v>
      </c>
      <c r="T66" s="65">
        <v>36250000</v>
      </c>
      <c r="U66" s="65">
        <v>0</v>
      </c>
      <c r="V66" s="66">
        <f t="shared" si="23"/>
        <v>16682228000</v>
      </c>
      <c r="W66" s="29"/>
      <c r="X66" s="29"/>
      <c r="Y66" s="29"/>
      <c r="Z66" s="29"/>
      <c r="AA66" s="29"/>
      <c r="AB66" s="29"/>
    </row>
    <row r="67" spans="1:28" ht="15.75" customHeight="1" x14ac:dyDescent="0.25">
      <c r="A67" s="493"/>
      <c r="B67" s="64">
        <v>4</v>
      </c>
      <c r="C67" s="65">
        <v>139816830000</v>
      </c>
      <c r="D67" s="65">
        <v>117152000</v>
      </c>
      <c r="E67" s="65">
        <v>0</v>
      </c>
      <c r="F67" s="65">
        <v>0</v>
      </c>
      <c r="G67" s="65">
        <v>0</v>
      </c>
      <c r="H67" s="65">
        <v>0</v>
      </c>
      <c r="I67" s="65"/>
      <c r="J67" s="65">
        <v>0</v>
      </c>
      <c r="K67" s="65">
        <f t="shared" si="21"/>
        <v>0</v>
      </c>
      <c r="L67" s="65">
        <v>0</v>
      </c>
      <c r="M67" s="65">
        <v>0</v>
      </c>
      <c r="N67" s="65"/>
      <c r="O67" s="65">
        <v>0</v>
      </c>
      <c r="P67" s="65">
        <f t="shared" si="22"/>
        <v>4525492000</v>
      </c>
      <c r="Q67" s="65">
        <v>158080000</v>
      </c>
      <c r="R67" s="65">
        <v>4367412000</v>
      </c>
      <c r="S67" s="65">
        <v>0</v>
      </c>
      <c r="T67" s="65">
        <v>0</v>
      </c>
      <c r="U67" s="65">
        <v>0</v>
      </c>
      <c r="V67" s="66">
        <f t="shared" si="23"/>
        <v>144459474000</v>
      </c>
      <c r="W67" s="29"/>
      <c r="X67" s="29"/>
      <c r="Y67" s="29"/>
      <c r="Z67" s="29"/>
      <c r="AA67" s="29"/>
      <c r="AB67" s="29"/>
    </row>
    <row r="68" spans="1:28" ht="15.75" customHeight="1" x14ac:dyDescent="0.25">
      <c r="A68" s="493"/>
      <c r="B68" s="64">
        <v>5</v>
      </c>
      <c r="C68" s="65">
        <v>131360960000</v>
      </c>
      <c r="D68" s="65">
        <v>368008000</v>
      </c>
      <c r="E68" s="65">
        <v>0</v>
      </c>
      <c r="F68" s="65">
        <v>0</v>
      </c>
      <c r="G68" s="65">
        <v>188235000</v>
      </c>
      <c r="H68" s="65">
        <v>0</v>
      </c>
      <c r="I68" s="65"/>
      <c r="J68" s="65">
        <v>0</v>
      </c>
      <c r="K68" s="65">
        <f t="shared" si="21"/>
        <v>0</v>
      </c>
      <c r="L68" s="65">
        <v>0</v>
      </c>
      <c r="M68" s="65">
        <v>0</v>
      </c>
      <c r="N68" s="65"/>
      <c r="O68" s="65">
        <v>0</v>
      </c>
      <c r="P68" s="65">
        <f t="shared" si="22"/>
        <v>2238370000</v>
      </c>
      <c r="Q68" s="65">
        <v>337330000</v>
      </c>
      <c r="R68" s="65">
        <v>1901040000</v>
      </c>
      <c r="S68" s="65">
        <v>0</v>
      </c>
      <c r="T68" s="65">
        <v>0</v>
      </c>
      <c r="U68" s="65">
        <v>0</v>
      </c>
      <c r="V68" s="66">
        <f t="shared" si="23"/>
        <v>134155573000</v>
      </c>
      <c r="W68" s="29"/>
      <c r="X68" s="29"/>
      <c r="Y68" s="29"/>
      <c r="Z68" s="29"/>
      <c r="AA68" s="29"/>
      <c r="AB68" s="29"/>
    </row>
    <row r="69" spans="1:28" ht="15.75" customHeight="1" x14ac:dyDescent="0.25">
      <c r="A69" s="493"/>
      <c r="B69" s="64">
        <v>6</v>
      </c>
      <c r="C69" s="65">
        <v>119664814000</v>
      </c>
      <c r="D69" s="65">
        <v>507686000</v>
      </c>
      <c r="E69" s="65">
        <v>0</v>
      </c>
      <c r="F69" s="65">
        <v>0</v>
      </c>
      <c r="G69" s="65">
        <v>0</v>
      </c>
      <c r="H69" s="65">
        <v>0</v>
      </c>
      <c r="I69" s="65"/>
      <c r="J69" s="65">
        <v>0</v>
      </c>
      <c r="K69" s="65">
        <f t="shared" si="21"/>
        <v>0</v>
      </c>
      <c r="L69" s="65">
        <v>0</v>
      </c>
      <c r="M69" s="65">
        <v>0</v>
      </c>
      <c r="N69" s="65"/>
      <c r="O69" s="65">
        <v>0</v>
      </c>
      <c r="P69" s="65">
        <f t="shared" si="22"/>
        <v>2301368000</v>
      </c>
      <c r="Q69" s="65">
        <v>636740000</v>
      </c>
      <c r="R69" s="65">
        <v>1664628000</v>
      </c>
      <c r="S69" s="65">
        <v>0</v>
      </c>
      <c r="T69" s="65">
        <v>0</v>
      </c>
      <c r="U69" s="65">
        <v>0</v>
      </c>
      <c r="V69" s="66">
        <f t="shared" si="23"/>
        <v>122473868000</v>
      </c>
      <c r="W69" s="29"/>
      <c r="X69" s="29"/>
      <c r="Y69" s="29"/>
      <c r="Z69" s="29"/>
      <c r="AA69" s="29"/>
      <c r="AB69" s="29"/>
    </row>
    <row r="70" spans="1:28" ht="15.75" customHeight="1" x14ac:dyDescent="0.25">
      <c r="A70" s="493"/>
      <c r="B70" s="64">
        <v>7</v>
      </c>
      <c r="C70" s="65">
        <v>140197320000</v>
      </c>
      <c r="D70" s="65">
        <v>52101582000</v>
      </c>
      <c r="E70" s="65">
        <v>0</v>
      </c>
      <c r="F70" s="65">
        <v>0</v>
      </c>
      <c r="G70" s="65">
        <v>1692350000</v>
      </c>
      <c r="H70" s="65">
        <v>0</v>
      </c>
      <c r="I70" s="65"/>
      <c r="J70" s="65">
        <v>0</v>
      </c>
      <c r="K70" s="65">
        <f t="shared" si="21"/>
        <v>526400000</v>
      </c>
      <c r="L70" s="65">
        <v>526400000</v>
      </c>
      <c r="M70" s="65">
        <v>0</v>
      </c>
      <c r="N70" s="65"/>
      <c r="O70" s="65">
        <v>0</v>
      </c>
      <c r="P70" s="65">
        <f t="shared" si="22"/>
        <v>703243000</v>
      </c>
      <c r="Q70" s="65">
        <v>476840000</v>
      </c>
      <c r="R70" s="65">
        <v>226403000</v>
      </c>
      <c r="S70" s="65">
        <v>0</v>
      </c>
      <c r="T70" s="65">
        <v>0</v>
      </c>
      <c r="U70" s="65">
        <v>0</v>
      </c>
      <c r="V70" s="66">
        <f t="shared" si="23"/>
        <v>195220895000</v>
      </c>
      <c r="W70" s="29"/>
      <c r="X70" s="29"/>
      <c r="Y70" s="29"/>
      <c r="Z70" s="29"/>
      <c r="AA70" s="29"/>
      <c r="AB70" s="29"/>
    </row>
    <row r="71" spans="1:28" ht="15.75" customHeight="1" x14ac:dyDescent="0.25">
      <c r="A71" s="493"/>
      <c r="B71" s="64">
        <v>8</v>
      </c>
      <c r="C71" s="65">
        <v>9698140000</v>
      </c>
      <c r="D71" s="65"/>
      <c r="E71" s="65">
        <v>0</v>
      </c>
      <c r="F71" s="65">
        <v>0</v>
      </c>
      <c r="G71" s="65">
        <v>80390000</v>
      </c>
      <c r="H71" s="65">
        <v>0</v>
      </c>
      <c r="I71" s="65"/>
      <c r="J71" s="65">
        <v>0</v>
      </c>
      <c r="K71" s="65">
        <f t="shared" si="21"/>
        <v>33600000</v>
      </c>
      <c r="L71" s="65">
        <v>33600000</v>
      </c>
      <c r="M71" s="65">
        <v>0</v>
      </c>
      <c r="N71" s="65"/>
      <c r="O71" s="65">
        <v>0</v>
      </c>
      <c r="P71" s="65">
        <f t="shared" si="22"/>
        <v>265630000</v>
      </c>
      <c r="Q71" s="65">
        <v>0</v>
      </c>
      <c r="R71" s="65">
        <v>265630000</v>
      </c>
      <c r="S71" s="65">
        <v>0</v>
      </c>
      <c r="T71" s="65">
        <v>0</v>
      </c>
      <c r="U71" s="65">
        <v>0</v>
      </c>
      <c r="V71" s="66">
        <f t="shared" si="23"/>
        <v>10077760000</v>
      </c>
      <c r="W71" s="29"/>
      <c r="X71" s="29"/>
      <c r="Y71" s="29"/>
      <c r="Z71" s="29"/>
      <c r="AA71" s="29"/>
      <c r="AB71" s="29"/>
    </row>
    <row r="72" spans="1:28" ht="15.75" customHeight="1" x14ac:dyDescent="0.25">
      <c r="A72" s="493"/>
      <c r="B72" s="64">
        <v>9</v>
      </c>
      <c r="C72" s="65">
        <v>7840510000</v>
      </c>
      <c r="D72" s="65"/>
      <c r="E72" s="65">
        <v>0</v>
      </c>
      <c r="F72" s="65">
        <v>0</v>
      </c>
      <c r="G72" s="65">
        <v>782810000</v>
      </c>
      <c r="H72" s="65">
        <v>0</v>
      </c>
      <c r="I72" s="65"/>
      <c r="J72" s="65">
        <v>0</v>
      </c>
      <c r="K72" s="65">
        <f t="shared" si="21"/>
        <v>0</v>
      </c>
      <c r="L72" s="65">
        <v>0</v>
      </c>
      <c r="M72" s="65">
        <v>0</v>
      </c>
      <c r="N72" s="65"/>
      <c r="O72" s="65">
        <v>0</v>
      </c>
      <c r="P72" s="65">
        <f t="shared" si="22"/>
        <v>105890000</v>
      </c>
      <c r="Q72" s="65">
        <v>105890000</v>
      </c>
      <c r="R72" s="65">
        <v>0</v>
      </c>
      <c r="S72" s="65">
        <v>0</v>
      </c>
      <c r="T72" s="65">
        <v>0</v>
      </c>
      <c r="U72" s="65">
        <v>0</v>
      </c>
      <c r="V72" s="66">
        <f t="shared" si="23"/>
        <v>8729210000</v>
      </c>
      <c r="W72" s="29"/>
      <c r="X72" s="29"/>
      <c r="Y72" s="29"/>
      <c r="Z72" s="29"/>
      <c r="AA72" s="29"/>
      <c r="AB72" s="29"/>
    </row>
    <row r="73" spans="1:28" ht="15.75" customHeight="1" x14ac:dyDescent="0.25">
      <c r="A73" s="493"/>
      <c r="B73" s="64">
        <v>10</v>
      </c>
      <c r="C73" s="65">
        <v>18649130000</v>
      </c>
      <c r="D73" s="65"/>
      <c r="E73" s="65">
        <v>0</v>
      </c>
      <c r="F73" s="65">
        <v>0</v>
      </c>
      <c r="G73" s="65">
        <v>0</v>
      </c>
      <c r="H73" s="65">
        <v>0</v>
      </c>
      <c r="I73" s="65"/>
      <c r="J73" s="65">
        <v>0</v>
      </c>
      <c r="K73" s="65">
        <f t="shared" si="21"/>
        <v>0</v>
      </c>
      <c r="L73" s="65">
        <v>0</v>
      </c>
      <c r="M73" s="65">
        <v>0</v>
      </c>
      <c r="N73" s="65"/>
      <c r="O73" s="65">
        <v>0</v>
      </c>
      <c r="P73" s="65">
        <f t="shared" si="22"/>
        <v>0</v>
      </c>
      <c r="Q73" s="65">
        <v>0</v>
      </c>
      <c r="R73" s="65">
        <v>0</v>
      </c>
      <c r="S73" s="65">
        <v>0</v>
      </c>
      <c r="T73" s="65">
        <v>0</v>
      </c>
      <c r="U73" s="65">
        <v>0</v>
      </c>
      <c r="V73" s="66">
        <f t="shared" si="23"/>
        <v>18649130000</v>
      </c>
      <c r="W73" s="29"/>
      <c r="X73" s="29"/>
      <c r="Y73" s="29"/>
      <c r="Z73" s="29"/>
      <c r="AA73" s="29"/>
      <c r="AB73" s="29"/>
    </row>
    <row r="74" spans="1:28" ht="15.75" customHeight="1" x14ac:dyDescent="0.25">
      <c r="A74" s="493"/>
      <c r="B74" s="64">
        <v>11</v>
      </c>
      <c r="C74" s="65">
        <v>13379540000</v>
      </c>
      <c r="D74" s="65"/>
      <c r="E74" s="65">
        <v>0</v>
      </c>
      <c r="F74" s="65">
        <v>0</v>
      </c>
      <c r="G74" s="65">
        <v>0</v>
      </c>
      <c r="H74" s="65">
        <v>0</v>
      </c>
      <c r="I74" s="65"/>
      <c r="J74" s="65">
        <v>0</v>
      </c>
      <c r="K74" s="65">
        <f t="shared" si="21"/>
        <v>0</v>
      </c>
      <c r="L74" s="65">
        <v>0</v>
      </c>
      <c r="M74" s="65">
        <v>0</v>
      </c>
      <c r="N74" s="65"/>
      <c r="O74" s="65">
        <v>0</v>
      </c>
      <c r="P74" s="65">
        <f t="shared" si="22"/>
        <v>1890734000</v>
      </c>
      <c r="Q74" s="65">
        <v>0</v>
      </c>
      <c r="R74" s="65">
        <v>1890734000</v>
      </c>
      <c r="S74" s="65">
        <v>0</v>
      </c>
      <c r="T74" s="65">
        <v>0</v>
      </c>
      <c r="U74" s="65">
        <v>0</v>
      </c>
      <c r="V74" s="66">
        <f t="shared" si="23"/>
        <v>15270274000</v>
      </c>
      <c r="W74" s="29"/>
      <c r="X74" s="29"/>
      <c r="Y74" s="29"/>
      <c r="Z74" s="29"/>
      <c r="AA74" s="29"/>
      <c r="AB74" s="29"/>
    </row>
    <row r="75" spans="1:28" ht="15.75" customHeight="1" x14ac:dyDescent="0.25">
      <c r="A75" s="493"/>
      <c r="B75" s="64">
        <v>12</v>
      </c>
      <c r="C75" s="65">
        <v>5025000000</v>
      </c>
      <c r="D75" s="65">
        <v>75250000</v>
      </c>
      <c r="E75" s="65">
        <v>0</v>
      </c>
      <c r="F75" s="65">
        <v>0</v>
      </c>
      <c r="G75" s="65">
        <v>1394640000</v>
      </c>
      <c r="H75" s="65">
        <v>0</v>
      </c>
      <c r="I75" s="65"/>
      <c r="J75" s="65">
        <v>0</v>
      </c>
      <c r="K75" s="65">
        <f t="shared" si="21"/>
        <v>0</v>
      </c>
      <c r="L75" s="65">
        <v>0</v>
      </c>
      <c r="M75" s="65">
        <v>0</v>
      </c>
      <c r="N75" s="65"/>
      <c r="O75" s="65">
        <v>0</v>
      </c>
      <c r="P75" s="65">
        <f t="shared" si="22"/>
        <v>13508360000</v>
      </c>
      <c r="Q75" s="65">
        <v>0</v>
      </c>
      <c r="R75" s="65">
        <v>13508360000</v>
      </c>
      <c r="S75" s="65">
        <v>0</v>
      </c>
      <c r="T75" s="65">
        <v>0</v>
      </c>
      <c r="U75" s="65">
        <v>0</v>
      </c>
      <c r="V75" s="66">
        <f t="shared" si="23"/>
        <v>20003250000</v>
      </c>
      <c r="W75" s="29"/>
      <c r="X75" s="29"/>
      <c r="Y75" s="29"/>
      <c r="Z75" s="29"/>
      <c r="AA75" s="29"/>
      <c r="AB75" s="29"/>
    </row>
    <row r="76" spans="1:28" ht="15.75" customHeight="1" x14ac:dyDescent="0.25">
      <c r="A76" s="494"/>
      <c r="B76" s="36" t="s">
        <v>63</v>
      </c>
      <c r="C76" s="67">
        <v>591211443000</v>
      </c>
      <c r="D76" s="67">
        <v>56044337000</v>
      </c>
      <c r="E76" s="67">
        <v>0</v>
      </c>
      <c r="F76" s="67">
        <v>0</v>
      </c>
      <c r="G76" s="67">
        <v>4181685000</v>
      </c>
      <c r="H76" s="67">
        <v>0</v>
      </c>
      <c r="I76" s="67"/>
      <c r="J76" s="67">
        <v>0</v>
      </c>
      <c r="K76" s="67">
        <v>560000000</v>
      </c>
      <c r="L76" s="67">
        <v>560000000</v>
      </c>
      <c r="M76" s="67">
        <v>0</v>
      </c>
      <c r="N76" s="67"/>
      <c r="O76" s="67">
        <v>0</v>
      </c>
      <c r="P76" s="67">
        <v>59410776000</v>
      </c>
      <c r="Q76" s="67">
        <v>1798360000</v>
      </c>
      <c r="R76" s="67">
        <v>57576166000</v>
      </c>
      <c r="S76" s="67">
        <v>0</v>
      </c>
      <c r="T76" s="67">
        <v>36250000</v>
      </c>
      <c r="U76" s="67">
        <v>0</v>
      </c>
      <c r="V76" s="68">
        <v>711408241000</v>
      </c>
      <c r="W76" s="29"/>
      <c r="X76" s="29"/>
      <c r="Y76" s="29"/>
      <c r="Z76" s="29"/>
      <c r="AA76" s="29"/>
      <c r="AB76" s="29"/>
    </row>
    <row r="77" spans="1:28" ht="15.75" customHeight="1" x14ac:dyDescent="0.25">
      <c r="A77" s="492">
        <v>2019</v>
      </c>
      <c r="B77" s="69">
        <v>1</v>
      </c>
      <c r="C77" s="70">
        <v>0</v>
      </c>
      <c r="D77" s="70">
        <v>178470000</v>
      </c>
      <c r="E77" s="70">
        <v>0</v>
      </c>
      <c r="F77" s="70">
        <v>0</v>
      </c>
      <c r="G77" s="70">
        <v>956670000</v>
      </c>
      <c r="H77" s="70">
        <v>0</v>
      </c>
      <c r="I77" s="70"/>
      <c r="J77" s="70">
        <v>0</v>
      </c>
      <c r="K77" s="70">
        <v>0</v>
      </c>
      <c r="L77" s="70">
        <v>0</v>
      </c>
      <c r="M77" s="70">
        <v>0</v>
      </c>
      <c r="N77" s="70"/>
      <c r="O77" s="70">
        <v>0</v>
      </c>
      <c r="P77" s="70">
        <f t="shared" ref="P77:P88" si="24">Q77+R77+S77+T77+U77</f>
        <v>14967283000</v>
      </c>
      <c r="Q77" s="70"/>
      <c r="R77" s="70">
        <v>14967283000</v>
      </c>
      <c r="S77" s="70"/>
      <c r="T77" s="70"/>
      <c r="U77" s="70"/>
      <c r="V77" s="70">
        <f t="shared" ref="V77:V88" si="25">SUM(C77+D77+F77+G77+H77+J77+K77+P77+E77)</f>
        <v>16102423000</v>
      </c>
      <c r="W77" s="29"/>
      <c r="X77" s="29"/>
      <c r="Y77" s="29"/>
      <c r="Z77" s="29"/>
      <c r="AA77" s="29"/>
      <c r="AB77" s="29"/>
    </row>
    <row r="78" spans="1:28" ht="15.75" customHeight="1" x14ac:dyDescent="0.25">
      <c r="A78" s="493"/>
      <c r="B78" s="69">
        <v>2</v>
      </c>
      <c r="C78" s="70">
        <v>0</v>
      </c>
      <c r="D78" s="70">
        <v>0</v>
      </c>
      <c r="E78" s="70">
        <v>0</v>
      </c>
      <c r="F78" s="70">
        <v>0</v>
      </c>
      <c r="G78" s="70">
        <v>0</v>
      </c>
      <c r="H78" s="70">
        <v>0</v>
      </c>
      <c r="I78" s="70"/>
      <c r="J78" s="70">
        <v>0</v>
      </c>
      <c r="K78" s="70">
        <f t="shared" ref="K78:K88" si="26">L78+M78+O78</f>
        <v>0</v>
      </c>
      <c r="L78" s="70">
        <v>0</v>
      </c>
      <c r="M78" s="70">
        <v>0</v>
      </c>
      <c r="N78" s="70"/>
      <c r="O78" s="70">
        <v>0</v>
      </c>
      <c r="P78" s="70">
        <f t="shared" si="24"/>
        <v>5071650000</v>
      </c>
      <c r="Q78" s="70"/>
      <c r="R78" s="70">
        <v>5071650000</v>
      </c>
      <c r="S78" s="70"/>
      <c r="T78" s="70"/>
      <c r="U78" s="70"/>
      <c r="V78" s="70">
        <f t="shared" si="25"/>
        <v>5071650000</v>
      </c>
      <c r="W78" s="29"/>
      <c r="X78" s="29"/>
      <c r="Y78" s="29"/>
      <c r="Z78" s="29"/>
      <c r="AA78" s="29"/>
      <c r="AB78" s="29"/>
    </row>
    <row r="79" spans="1:28" ht="15.75" customHeight="1" x14ac:dyDescent="0.25">
      <c r="A79" s="493"/>
      <c r="B79" s="69">
        <v>3</v>
      </c>
      <c r="C79" s="70">
        <v>4650980000</v>
      </c>
      <c r="D79" s="70">
        <v>1125760000</v>
      </c>
      <c r="E79" s="70">
        <v>0</v>
      </c>
      <c r="F79" s="70">
        <v>0</v>
      </c>
      <c r="G79" s="70">
        <v>0</v>
      </c>
      <c r="H79" s="70">
        <v>0</v>
      </c>
      <c r="I79" s="70"/>
      <c r="J79" s="70">
        <v>0</v>
      </c>
      <c r="K79" s="70">
        <f t="shared" si="26"/>
        <v>0</v>
      </c>
      <c r="L79" s="70">
        <v>0</v>
      </c>
      <c r="M79" s="70">
        <v>0</v>
      </c>
      <c r="N79" s="70"/>
      <c r="O79" s="70">
        <v>0</v>
      </c>
      <c r="P79" s="70">
        <f t="shared" si="24"/>
        <v>6183188000</v>
      </c>
      <c r="Q79" s="70">
        <v>159800000</v>
      </c>
      <c r="R79" s="70">
        <v>6023388000</v>
      </c>
      <c r="S79" s="71"/>
      <c r="T79" s="71"/>
      <c r="U79" s="71"/>
      <c r="V79" s="70">
        <f t="shared" si="25"/>
        <v>11959928000</v>
      </c>
      <c r="W79" s="29"/>
      <c r="X79" s="29"/>
      <c r="Y79" s="29"/>
      <c r="Z79" s="29"/>
      <c r="AA79" s="29"/>
      <c r="AB79" s="29"/>
    </row>
    <row r="80" spans="1:28" ht="15.75" customHeight="1" x14ac:dyDescent="0.25">
      <c r="A80" s="493"/>
      <c r="B80" s="69">
        <v>4</v>
      </c>
      <c r="C80" s="72">
        <v>163451250000</v>
      </c>
      <c r="D80" s="70">
        <v>517118000</v>
      </c>
      <c r="E80" s="70">
        <v>0</v>
      </c>
      <c r="F80" s="70">
        <v>0</v>
      </c>
      <c r="G80" s="70">
        <v>0</v>
      </c>
      <c r="H80" s="70">
        <v>0</v>
      </c>
      <c r="I80" s="70"/>
      <c r="J80" s="70">
        <v>0</v>
      </c>
      <c r="K80" s="70">
        <f t="shared" si="26"/>
        <v>0</v>
      </c>
      <c r="L80" s="70">
        <v>0</v>
      </c>
      <c r="M80" s="70">
        <v>0</v>
      </c>
      <c r="N80" s="70"/>
      <c r="O80" s="70">
        <v>0</v>
      </c>
      <c r="P80" s="70">
        <f t="shared" si="24"/>
        <v>3144790000</v>
      </c>
      <c r="Q80" s="70">
        <v>944200000</v>
      </c>
      <c r="R80" s="70">
        <v>2200590000</v>
      </c>
      <c r="S80" s="71"/>
      <c r="T80" s="71"/>
      <c r="U80" s="71"/>
      <c r="V80" s="70">
        <f t="shared" si="25"/>
        <v>167113158000</v>
      </c>
      <c r="W80" s="29"/>
      <c r="X80" s="29"/>
      <c r="Y80" s="29"/>
      <c r="Z80" s="29"/>
      <c r="AA80" s="29"/>
      <c r="AB80" s="29"/>
    </row>
    <row r="81" spans="1:28" ht="15.75" customHeight="1" x14ac:dyDescent="0.25">
      <c r="A81" s="493"/>
      <c r="B81" s="69">
        <v>5</v>
      </c>
      <c r="C81" s="70">
        <v>206236070000</v>
      </c>
      <c r="D81" s="70">
        <v>0</v>
      </c>
      <c r="E81" s="70">
        <v>444000000</v>
      </c>
      <c r="F81" s="70">
        <v>0</v>
      </c>
      <c r="G81" s="70">
        <v>0</v>
      </c>
      <c r="H81" s="70">
        <v>0</v>
      </c>
      <c r="I81" s="70"/>
      <c r="J81" s="70">
        <v>0</v>
      </c>
      <c r="K81" s="70">
        <f t="shared" si="26"/>
        <v>0</v>
      </c>
      <c r="L81" s="70">
        <v>0</v>
      </c>
      <c r="M81" s="70">
        <v>0</v>
      </c>
      <c r="N81" s="70"/>
      <c r="O81" s="70">
        <v>0</v>
      </c>
      <c r="P81" s="70">
        <f t="shared" si="24"/>
        <v>1307925000</v>
      </c>
      <c r="Q81" s="70">
        <v>667200000</v>
      </c>
      <c r="R81" s="70">
        <v>604565000</v>
      </c>
      <c r="S81" s="71"/>
      <c r="T81" s="70">
        <v>36160000</v>
      </c>
      <c r="U81" s="71"/>
      <c r="V81" s="70">
        <f t="shared" si="25"/>
        <v>207987995000</v>
      </c>
      <c r="W81" s="29"/>
      <c r="X81" s="29"/>
      <c r="Y81" s="29"/>
      <c r="Z81" s="29"/>
      <c r="AA81" s="29"/>
      <c r="AB81" s="29"/>
    </row>
    <row r="82" spans="1:28" ht="15.75" customHeight="1" x14ac:dyDescent="0.25">
      <c r="A82" s="493"/>
      <c r="B82" s="69">
        <v>6</v>
      </c>
      <c r="C82" s="70">
        <v>111739800000</v>
      </c>
      <c r="D82" s="70">
        <v>0</v>
      </c>
      <c r="E82" s="70">
        <v>2765600000</v>
      </c>
      <c r="F82" s="70">
        <v>0</v>
      </c>
      <c r="G82" s="70">
        <v>0</v>
      </c>
      <c r="H82" s="70">
        <v>0</v>
      </c>
      <c r="I82" s="70"/>
      <c r="J82" s="70">
        <v>0</v>
      </c>
      <c r="K82" s="70">
        <f t="shared" si="26"/>
        <v>0</v>
      </c>
      <c r="L82" s="70">
        <v>0</v>
      </c>
      <c r="M82" s="70">
        <v>0</v>
      </c>
      <c r="N82" s="70"/>
      <c r="O82" s="70">
        <v>0</v>
      </c>
      <c r="P82" s="70">
        <f t="shared" si="24"/>
        <v>307228000</v>
      </c>
      <c r="Q82" s="70">
        <v>229000000</v>
      </c>
      <c r="R82" s="70">
        <v>78228000</v>
      </c>
      <c r="S82" s="71"/>
      <c r="T82" s="71"/>
      <c r="U82" s="71"/>
      <c r="V82" s="70">
        <f t="shared" si="25"/>
        <v>114812628000</v>
      </c>
      <c r="W82" s="29"/>
      <c r="X82" s="29"/>
      <c r="Y82" s="29"/>
      <c r="Z82" s="29"/>
      <c r="AA82" s="29"/>
      <c r="AB82" s="29"/>
    </row>
    <row r="83" spans="1:28" ht="15.75" customHeight="1" x14ac:dyDescent="0.25">
      <c r="A83" s="493"/>
      <c r="B83" s="69">
        <v>7</v>
      </c>
      <c r="C83" s="70">
        <v>87637700000</v>
      </c>
      <c r="D83" s="70">
        <v>53200000</v>
      </c>
      <c r="E83" s="70">
        <v>0</v>
      </c>
      <c r="F83" s="70">
        <v>0</v>
      </c>
      <c r="G83" s="70">
        <v>0</v>
      </c>
      <c r="H83" s="70">
        <v>0</v>
      </c>
      <c r="I83" s="70"/>
      <c r="J83" s="70">
        <v>0</v>
      </c>
      <c r="K83" s="70">
        <f t="shared" si="26"/>
        <v>0</v>
      </c>
      <c r="L83" s="70">
        <v>0</v>
      </c>
      <c r="M83" s="70">
        <v>0</v>
      </c>
      <c r="N83" s="70"/>
      <c r="O83" s="70">
        <v>0</v>
      </c>
      <c r="P83" s="70">
        <f t="shared" si="24"/>
        <v>105200000</v>
      </c>
      <c r="Q83" s="70">
        <v>105200000</v>
      </c>
      <c r="R83" s="70"/>
      <c r="S83" s="71"/>
      <c r="T83" s="71"/>
      <c r="U83" s="71"/>
      <c r="V83" s="70">
        <f t="shared" si="25"/>
        <v>87796100000</v>
      </c>
      <c r="W83" s="29"/>
      <c r="X83" s="29"/>
      <c r="Y83" s="29"/>
      <c r="Z83" s="29"/>
      <c r="AA83" s="29"/>
      <c r="AB83" s="29"/>
    </row>
    <row r="84" spans="1:28" ht="15.75" customHeight="1" x14ac:dyDescent="0.25">
      <c r="A84" s="493"/>
      <c r="B84" s="69">
        <v>8</v>
      </c>
      <c r="C84" s="70">
        <v>25209660000</v>
      </c>
      <c r="D84" s="70">
        <v>2452140000</v>
      </c>
      <c r="E84" s="70">
        <v>400000000</v>
      </c>
      <c r="F84" s="70">
        <v>0</v>
      </c>
      <c r="G84" s="70">
        <v>0</v>
      </c>
      <c r="H84" s="70">
        <v>0</v>
      </c>
      <c r="I84" s="70"/>
      <c r="J84" s="70">
        <v>0</v>
      </c>
      <c r="K84" s="70">
        <f t="shared" si="26"/>
        <v>0</v>
      </c>
      <c r="L84" s="70">
        <v>0</v>
      </c>
      <c r="M84" s="70">
        <v>0</v>
      </c>
      <c r="N84" s="70"/>
      <c r="O84" s="70">
        <v>0</v>
      </c>
      <c r="P84" s="70">
        <f t="shared" si="24"/>
        <v>1000000000</v>
      </c>
      <c r="Q84" s="70">
        <v>1000000000</v>
      </c>
      <c r="R84" s="70"/>
      <c r="S84" s="71"/>
      <c r="T84" s="71"/>
      <c r="U84" s="71"/>
      <c r="V84" s="70">
        <f t="shared" si="25"/>
        <v>29061800000</v>
      </c>
      <c r="W84" s="29"/>
      <c r="X84" s="29"/>
      <c r="Y84" s="29"/>
      <c r="Z84" s="29"/>
      <c r="AA84" s="29"/>
      <c r="AB84" s="29"/>
    </row>
    <row r="85" spans="1:28" ht="15.75" customHeight="1" x14ac:dyDescent="0.25">
      <c r="A85" s="493"/>
      <c r="B85" s="69">
        <v>9</v>
      </c>
      <c r="C85" s="70">
        <v>20390460000</v>
      </c>
      <c r="D85" s="70">
        <v>3507400000</v>
      </c>
      <c r="E85" s="70">
        <v>572000000</v>
      </c>
      <c r="F85" s="71">
        <v>126500000</v>
      </c>
      <c r="G85" s="70">
        <v>0</v>
      </c>
      <c r="H85" s="70">
        <v>0</v>
      </c>
      <c r="I85" s="70"/>
      <c r="J85" s="70">
        <v>0</v>
      </c>
      <c r="K85" s="70">
        <f t="shared" si="26"/>
        <v>0</v>
      </c>
      <c r="L85" s="70">
        <v>0</v>
      </c>
      <c r="M85" s="70">
        <v>0</v>
      </c>
      <c r="N85" s="70"/>
      <c r="O85" s="70">
        <v>0</v>
      </c>
      <c r="P85" s="70">
        <f t="shared" si="24"/>
        <v>0</v>
      </c>
      <c r="Q85" s="70"/>
      <c r="R85" s="70"/>
      <c r="S85" s="71"/>
      <c r="T85" s="71"/>
      <c r="U85" s="71"/>
      <c r="V85" s="70">
        <f t="shared" si="25"/>
        <v>24596360000</v>
      </c>
      <c r="W85" s="29"/>
      <c r="X85" s="29"/>
      <c r="Y85" s="29"/>
      <c r="Z85" s="29"/>
      <c r="AA85" s="29"/>
      <c r="AB85" s="29"/>
    </row>
    <row r="86" spans="1:28" ht="15.75" customHeight="1" x14ac:dyDescent="0.25">
      <c r="A86" s="493"/>
      <c r="B86" s="69">
        <v>10</v>
      </c>
      <c r="C86" s="70">
        <v>17603280000</v>
      </c>
      <c r="D86" s="70">
        <v>2266210000</v>
      </c>
      <c r="E86" s="70">
        <v>0</v>
      </c>
      <c r="F86" s="71">
        <v>520000000</v>
      </c>
      <c r="G86" s="71">
        <v>175925000</v>
      </c>
      <c r="H86" s="70">
        <v>0</v>
      </c>
      <c r="I86" s="70"/>
      <c r="J86" s="70">
        <v>0</v>
      </c>
      <c r="K86" s="70">
        <f t="shared" si="26"/>
        <v>0</v>
      </c>
      <c r="L86" s="70">
        <v>0</v>
      </c>
      <c r="M86" s="70">
        <v>0</v>
      </c>
      <c r="N86" s="70"/>
      <c r="O86" s="70">
        <v>0</v>
      </c>
      <c r="P86" s="70">
        <f t="shared" si="24"/>
        <v>0</v>
      </c>
      <c r="Q86" s="70"/>
      <c r="R86" s="70"/>
      <c r="S86" s="71"/>
      <c r="T86" s="71"/>
      <c r="U86" s="71"/>
      <c r="V86" s="70">
        <f t="shared" si="25"/>
        <v>20565415000</v>
      </c>
      <c r="W86" s="29"/>
      <c r="X86" s="29"/>
      <c r="Y86" s="29"/>
      <c r="Z86" s="29"/>
      <c r="AA86" s="29"/>
      <c r="AB86" s="29"/>
    </row>
    <row r="87" spans="1:28" ht="15.75" customHeight="1" x14ac:dyDescent="0.25">
      <c r="A87" s="493"/>
      <c r="B87" s="69">
        <v>11</v>
      </c>
      <c r="C87" s="70">
        <v>4509590000</v>
      </c>
      <c r="D87" s="70">
        <v>2540560000</v>
      </c>
      <c r="E87" s="70">
        <v>0</v>
      </c>
      <c r="F87" s="71">
        <v>0</v>
      </c>
      <c r="G87" s="71">
        <v>362480000</v>
      </c>
      <c r="H87" s="70">
        <v>0</v>
      </c>
      <c r="I87" s="70"/>
      <c r="J87" s="70">
        <v>0</v>
      </c>
      <c r="K87" s="70">
        <f t="shared" si="26"/>
        <v>0</v>
      </c>
      <c r="L87" s="70">
        <v>0</v>
      </c>
      <c r="M87" s="70">
        <v>0</v>
      </c>
      <c r="N87" s="70"/>
      <c r="O87" s="70">
        <v>0</v>
      </c>
      <c r="P87" s="70">
        <f t="shared" si="24"/>
        <v>0</v>
      </c>
      <c r="Q87" s="70"/>
      <c r="R87" s="70"/>
      <c r="S87" s="71"/>
      <c r="T87" s="71"/>
      <c r="U87" s="71"/>
      <c r="V87" s="70">
        <f t="shared" si="25"/>
        <v>7412630000</v>
      </c>
      <c r="W87" s="29"/>
      <c r="X87" s="29"/>
      <c r="Y87" s="29"/>
      <c r="Z87" s="29"/>
      <c r="AA87" s="29"/>
      <c r="AB87" s="29"/>
    </row>
    <row r="88" spans="1:28" ht="15.75" customHeight="1" x14ac:dyDescent="0.25">
      <c r="A88" s="493"/>
      <c r="B88" s="69">
        <v>12</v>
      </c>
      <c r="C88" s="70">
        <v>3040260000</v>
      </c>
      <c r="D88" s="70">
        <v>1589500000</v>
      </c>
      <c r="E88" s="70">
        <v>0</v>
      </c>
      <c r="F88" s="71">
        <v>0</v>
      </c>
      <c r="G88" s="71">
        <v>59972000</v>
      </c>
      <c r="H88" s="70">
        <v>0</v>
      </c>
      <c r="I88" s="70"/>
      <c r="J88" s="70">
        <v>0</v>
      </c>
      <c r="K88" s="70">
        <f t="shared" si="26"/>
        <v>0</v>
      </c>
      <c r="L88" s="70">
        <v>0</v>
      </c>
      <c r="M88" s="70">
        <v>0</v>
      </c>
      <c r="N88" s="70"/>
      <c r="O88" s="70">
        <v>0</v>
      </c>
      <c r="P88" s="70">
        <f t="shared" si="24"/>
        <v>7882840000</v>
      </c>
      <c r="Q88" s="70"/>
      <c r="R88" s="70">
        <v>7882840000</v>
      </c>
      <c r="S88" s="71"/>
      <c r="T88" s="71"/>
      <c r="U88" s="71"/>
      <c r="V88" s="70">
        <f t="shared" si="25"/>
        <v>12572572000</v>
      </c>
      <c r="W88" s="29"/>
      <c r="X88" s="29"/>
      <c r="Y88" s="29"/>
      <c r="Z88" s="29"/>
      <c r="AA88" s="29"/>
      <c r="AB88" s="29"/>
    </row>
    <row r="89" spans="1:28" ht="15.75" customHeight="1" x14ac:dyDescent="0.25">
      <c r="A89" s="494"/>
      <c r="B89" s="36" t="s">
        <v>63</v>
      </c>
      <c r="C89" s="71">
        <f t="shared" ref="C89:H89" si="27">SUM(C77:C88)</f>
        <v>644469050000</v>
      </c>
      <c r="D89" s="71">
        <f t="shared" si="27"/>
        <v>14230358000</v>
      </c>
      <c r="E89" s="71">
        <f t="shared" si="27"/>
        <v>4181600000</v>
      </c>
      <c r="F89" s="71">
        <f t="shared" si="27"/>
        <v>646500000</v>
      </c>
      <c r="G89" s="71">
        <f t="shared" si="27"/>
        <v>1555047000</v>
      </c>
      <c r="H89" s="71">
        <f t="shared" si="27"/>
        <v>0</v>
      </c>
      <c r="I89" s="71"/>
      <c r="J89" s="71">
        <f t="shared" ref="J89:M89" si="28">SUM(J77:J88)</f>
        <v>0</v>
      </c>
      <c r="K89" s="71">
        <f t="shared" si="28"/>
        <v>0</v>
      </c>
      <c r="L89" s="71">
        <f t="shared" si="28"/>
        <v>0</v>
      </c>
      <c r="M89" s="71">
        <f t="shared" si="28"/>
        <v>0</v>
      </c>
      <c r="N89" s="71"/>
      <c r="O89" s="71">
        <f t="shared" ref="O89:V89" si="29">SUM(O77:O88)</f>
        <v>0</v>
      </c>
      <c r="P89" s="71">
        <f t="shared" si="29"/>
        <v>39970104000</v>
      </c>
      <c r="Q89" s="71">
        <f t="shared" si="29"/>
        <v>3105400000</v>
      </c>
      <c r="R89" s="71">
        <f t="shared" si="29"/>
        <v>36828544000</v>
      </c>
      <c r="S89" s="71">
        <f t="shared" si="29"/>
        <v>0</v>
      </c>
      <c r="T89" s="71">
        <f t="shared" si="29"/>
        <v>36160000</v>
      </c>
      <c r="U89" s="71">
        <f t="shared" si="29"/>
        <v>0</v>
      </c>
      <c r="V89" s="71">
        <f t="shared" si="29"/>
        <v>705052659000</v>
      </c>
      <c r="W89" s="29"/>
      <c r="X89" s="29"/>
      <c r="Y89" s="29"/>
      <c r="Z89" s="29"/>
      <c r="AA89" s="29"/>
      <c r="AB89" s="29"/>
    </row>
    <row r="90" spans="1:28" ht="15.75" customHeight="1" x14ac:dyDescent="0.25">
      <c r="A90" s="492">
        <v>2020</v>
      </c>
      <c r="B90" s="73">
        <v>1</v>
      </c>
      <c r="C90" s="74">
        <v>0</v>
      </c>
      <c r="D90" s="74">
        <v>562690000</v>
      </c>
      <c r="E90" s="74">
        <v>0</v>
      </c>
      <c r="F90" s="74">
        <v>0</v>
      </c>
      <c r="G90" s="74">
        <v>0</v>
      </c>
      <c r="H90" s="74">
        <v>0</v>
      </c>
      <c r="I90" s="74"/>
      <c r="J90" s="74">
        <v>0</v>
      </c>
      <c r="K90" s="74">
        <f t="shared" ref="K90:K92" si="30">L90+M90+O90</f>
        <v>0</v>
      </c>
      <c r="L90" s="74">
        <v>0</v>
      </c>
      <c r="M90" s="74">
        <v>0</v>
      </c>
      <c r="N90" s="74"/>
      <c r="O90" s="74">
        <v>0</v>
      </c>
      <c r="P90" s="74">
        <f t="shared" ref="P90:P101" si="31">Q90+R90+S90+T90+U90</f>
        <v>10499460000</v>
      </c>
      <c r="Q90" s="74">
        <v>0</v>
      </c>
      <c r="R90" s="74">
        <v>10499460000</v>
      </c>
      <c r="S90" s="74">
        <v>0</v>
      </c>
      <c r="T90" s="74">
        <v>0</v>
      </c>
      <c r="U90" s="74">
        <v>0</v>
      </c>
      <c r="V90" s="75">
        <f t="shared" ref="V90:V101" si="32">SUM(C90+D90+F90+G90+H90+J90+K90+P90+E90)</f>
        <v>11062150000</v>
      </c>
      <c r="W90" s="29"/>
      <c r="X90" s="29"/>
      <c r="Y90" s="29"/>
      <c r="Z90" s="29"/>
      <c r="AA90" s="29"/>
      <c r="AB90" s="29"/>
    </row>
    <row r="91" spans="1:28" ht="15.75" customHeight="1" x14ac:dyDescent="0.25">
      <c r="A91" s="493"/>
      <c r="B91" s="73">
        <v>2</v>
      </c>
      <c r="C91" s="74">
        <v>78260000</v>
      </c>
      <c r="D91" s="74">
        <v>247000000</v>
      </c>
      <c r="E91" s="74">
        <v>0</v>
      </c>
      <c r="F91" s="74">
        <v>0</v>
      </c>
      <c r="G91" s="74">
        <v>0</v>
      </c>
      <c r="H91" s="74">
        <v>0</v>
      </c>
      <c r="I91" s="74"/>
      <c r="J91" s="74">
        <v>0</v>
      </c>
      <c r="K91" s="74">
        <f t="shared" si="30"/>
        <v>0</v>
      </c>
      <c r="L91" s="74">
        <v>0</v>
      </c>
      <c r="M91" s="74">
        <v>0</v>
      </c>
      <c r="N91" s="74"/>
      <c r="O91" s="74">
        <v>0</v>
      </c>
      <c r="P91" s="74">
        <f t="shared" si="31"/>
        <v>9739454000</v>
      </c>
      <c r="Q91" s="74">
        <v>0</v>
      </c>
      <c r="R91" s="74">
        <v>9739454000</v>
      </c>
      <c r="S91" s="74">
        <v>0</v>
      </c>
      <c r="T91" s="74">
        <v>0</v>
      </c>
      <c r="U91" s="74">
        <v>0</v>
      </c>
      <c r="V91" s="75">
        <f t="shared" si="32"/>
        <v>10064714000</v>
      </c>
      <c r="W91" s="29"/>
      <c r="X91" s="29"/>
      <c r="Y91" s="29"/>
      <c r="Z91" s="29"/>
      <c r="AA91" s="29"/>
      <c r="AB91" s="29"/>
    </row>
    <row r="92" spans="1:28" ht="15.75" customHeight="1" x14ac:dyDescent="0.25">
      <c r="A92" s="493"/>
      <c r="B92" s="73">
        <v>3</v>
      </c>
      <c r="C92" s="74">
        <v>0</v>
      </c>
      <c r="D92" s="74">
        <v>1029990000</v>
      </c>
      <c r="E92" s="74">
        <v>0</v>
      </c>
      <c r="F92" s="74">
        <v>0</v>
      </c>
      <c r="G92" s="74">
        <v>0</v>
      </c>
      <c r="H92" s="74">
        <v>0</v>
      </c>
      <c r="I92" s="74"/>
      <c r="J92" s="74">
        <v>0</v>
      </c>
      <c r="K92" s="74">
        <f t="shared" si="30"/>
        <v>0</v>
      </c>
      <c r="L92" s="74">
        <v>0</v>
      </c>
      <c r="M92" s="74">
        <v>0</v>
      </c>
      <c r="N92" s="74"/>
      <c r="O92" s="74">
        <v>0</v>
      </c>
      <c r="P92" s="74">
        <f t="shared" si="31"/>
        <v>6103029000</v>
      </c>
      <c r="Q92" s="74">
        <v>0</v>
      </c>
      <c r="R92" s="74">
        <v>6103029000</v>
      </c>
      <c r="S92" s="74">
        <v>0</v>
      </c>
      <c r="T92" s="74">
        <v>0</v>
      </c>
      <c r="U92" s="74">
        <v>0</v>
      </c>
      <c r="V92" s="75">
        <f t="shared" si="32"/>
        <v>7133019000</v>
      </c>
      <c r="W92" s="29"/>
      <c r="X92" s="29"/>
      <c r="Y92" s="29"/>
      <c r="Z92" s="29"/>
      <c r="AA92" s="29"/>
      <c r="AB92" s="29"/>
    </row>
    <row r="93" spans="1:28" ht="15.75" customHeight="1" x14ac:dyDescent="0.25">
      <c r="A93" s="493"/>
      <c r="B93" s="73">
        <v>4</v>
      </c>
      <c r="C93" s="74">
        <v>6726990000</v>
      </c>
      <c r="D93" s="74">
        <v>285080000</v>
      </c>
      <c r="E93" s="74">
        <v>0</v>
      </c>
      <c r="F93" s="74">
        <v>0</v>
      </c>
      <c r="G93" s="74">
        <v>133300000</v>
      </c>
      <c r="H93" s="74">
        <v>0</v>
      </c>
      <c r="I93" s="74"/>
      <c r="J93" s="74">
        <v>0</v>
      </c>
      <c r="K93" s="76">
        <v>0</v>
      </c>
      <c r="L93" s="74">
        <v>0</v>
      </c>
      <c r="M93" s="74">
        <v>0</v>
      </c>
      <c r="N93" s="74"/>
      <c r="O93" s="74">
        <v>0</v>
      </c>
      <c r="P93" s="74">
        <f t="shared" si="31"/>
        <v>3476796000</v>
      </c>
      <c r="Q93" s="74">
        <v>186120000</v>
      </c>
      <c r="R93" s="74">
        <v>3290676000</v>
      </c>
      <c r="S93" s="74">
        <v>0</v>
      </c>
      <c r="T93" s="74">
        <v>0</v>
      </c>
      <c r="U93" s="74">
        <v>0</v>
      </c>
      <c r="V93" s="75">
        <f t="shared" si="32"/>
        <v>10622166000</v>
      </c>
      <c r="W93" s="29"/>
      <c r="X93" s="29"/>
      <c r="Y93" s="29"/>
      <c r="Z93" s="29"/>
      <c r="AA93" s="29"/>
      <c r="AB93" s="29"/>
    </row>
    <row r="94" spans="1:28" ht="15.75" customHeight="1" x14ac:dyDescent="0.25">
      <c r="A94" s="493"/>
      <c r="B94" s="73">
        <v>5</v>
      </c>
      <c r="C94" s="74">
        <v>31141140000</v>
      </c>
      <c r="D94" s="74">
        <v>110900000</v>
      </c>
      <c r="E94" s="74">
        <v>0</v>
      </c>
      <c r="F94" s="74">
        <v>0</v>
      </c>
      <c r="G94" s="74">
        <v>825940000</v>
      </c>
      <c r="H94" s="74">
        <v>0</v>
      </c>
      <c r="I94" s="74"/>
      <c r="J94" s="74">
        <v>0</v>
      </c>
      <c r="K94" s="76">
        <v>0</v>
      </c>
      <c r="L94" s="74">
        <v>0</v>
      </c>
      <c r="M94" s="74">
        <v>0</v>
      </c>
      <c r="N94" s="74"/>
      <c r="O94" s="74">
        <v>0</v>
      </c>
      <c r="P94" s="74">
        <f t="shared" si="31"/>
        <v>858784000</v>
      </c>
      <c r="Q94" s="74">
        <v>233040000</v>
      </c>
      <c r="R94" s="74">
        <v>625744000</v>
      </c>
      <c r="S94" s="74">
        <v>0</v>
      </c>
      <c r="T94" s="74">
        <v>0</v>
      </c>
      <c r="U94" s="74">
        <v>0</v>
      </c>
      <c r="V94" s="75">
        <f t="shared" si="32"/>
        <v>32936764000</v>
      </c>
      <c r="W94" s="29"/>
      <c r="X94" s="29"/>
      <c r="Y94" s="29"/>
      <c r="Z94" s="29"/>
      <c r="AA94" s="29"/>
      <c r="AB94" s="29"/>
    </row>
    <row r="95" spans="1:28" ht="15.75" customHeight="1" x14ac:dyDescent="0.25">
      <c r="A95" s="493"/>
      <c r="B95" s="73">
        <v>6</v>
      </c>
      <c r="C95" s="74">
        <v>89471560000</v>
      </c>
      <c r="D95" s="74">
        <v>191100000</v>
      </c>
      <c r="E95" s="74">
        <v>0</v>
      </c>
      <c r="F95" s="74">
        <v>0</v>
      </c>
      <c r="G95" s="74">
        <v>492000000</v>
      </c>
      <c r="H95" s="74">
        <v>0</v>
      </c>
      <c r="I95" s="74"/>
      <c r="J95" s="74">
        <v>0</v>
      </c>
      <c r="K95" s="76">
        <v>0</v>
      </c>
      <c r="L95" s="74">
        <v>0</v>
      </c>
      <c r="M95" s="74">
        <v>0</v>
      </c>
      <c r="N95" s="74"/>
      <c r="O95" s="74">
        <v>0</v>
      </c>
      <c r="P95" s="74">
        <f t="shared" si="31"/>
        <v>117108000</v>
      </c>
      <c r="Q95" s="74">
        <v>60160000</v>
      </c>
      <c r="R95" s="74">
        <v>56948000</v>
      </c>
      <c r="S95" s="74">
        <v>0</v>
      </c>
      <c r="T95" s="74">
        <v>0</v>
      </c>
      <c r="U95" s="74">
        <v>0</v>
      </c>
      <c r="V95" s="75">
        <f t="shared" si="32"/>
        <v>90271768000</v>
      </c>
      <c r="W95" s="29"/>
      <c r="X95" s="29"/>
      <c r="Y95" s="29"/>
      <c r="Z95" s="29"/>
      <c r="AA95" s="29"/>
      <c r="AB95" s="29"/>
    </row>
    <row r="96" spans="1:28" ht="15.75" customHeight="1" x14ac:dyDescent="0.25">
      <c r="A96" s="493"/>
      <c r="B96" s="73">
        <v>7</v>
      </c>
      <c r="C96" s="74">
        <v>34554786000</v>
      </c>
      <c r="D96" s="74">
        <v>108150000</v>
      </c>
      <c r="E96" s="74">
        <v>0</v>
      </c>
      <c r="F96" s="74">
        <v>0</v>
      </c>
      <c r="G96" s="74">
        <v>4263760000</v>
      </c>
      <c r="H96" s="74">
        <v>0</v>
      </c>
      <c r="I96" s="74"/>
      <c r="J96" s="74">
        <v>0</v>
      </c>
      <c r="K96" s="74">
        <f t="shared" ref="K96:K98" si="33">L96+M96+O96</f>
        <v>0</v>
      </c>
      <c r="L96" s="74">
        <v>0</v>
      </c>
      <c r="M96" s="74">
        <v>0</v>
      </c>
      <c r="N96" s="74"/>
      <c r="O96" s="74">
        <v>0</v>
      </c>
      <c r="P96" s="74">
        <f t="shared" si="31"/>
        <v>1052880000</v>
      </c>
      <c r="Q96" s="74">
        <v>0</v>
      </c>
      <c r="R96" s="74">
        <v>1052880000</v>
      </c>
      <c r="S96" s="74">
        <v>0</v>
      </c>
      <c r="T96" s="74">
        <v>0</v>
      </c>
      <c r="U96" s="74">
        <v>0</v>
      </c>
      <c r="V96" s="75">
        <f t="shared" si="32"/>
        <v>39979576000</v>
      </c>
      <c r="W96" s="29"/>
      <c r="X96" s="29"/>
      <c r="Y96" s="29"/>
      <c r="Z96" s="29"/>
      <c r="AA96" s="29"/>
      <c r="AB96" s="29"/>
    </row>
    <row r="97" spans="1:28" ht="15.75" customHeight="1" x14ac:dyDescent="0.25">
      <c r="A97" s="493"/>
      <c r="B97" s="73">
        <v>8</v>
      </c>
      <c r="C97" s="74">
        <v>98768804000</v>
      </c>
      <c r="D97" s="74">
        <v>280000000</v>
      </c>
      <c r="E97" s="74">
        <v>0</v>
      </c>
      <c r="F97" s="74">
        <v>0</v>
      </c>
      <c r="G97" s="74">
        <v>1489520000</v>
      </c>
      <c r="H97" s="74">
        <v>0</v>
      </c>
      <c r="I97" s="74"/>
      <c r="J97" s="74">
        <v>0</v>
      </c>
      <c r="K97" s="74">
        <f t="shared" si="33"/>
        <v>0</v>
      </c>
      <c r="L97" s="74">
        <v>0</v>
      </c>
      <c r="M97" s="74">
        <v>0</v>
      </c>
      <c r="N97" s="74"/>
      <c r="O97" s="74">
        <v>0</v>
      </c>
      <c r="P97" s="74">
        <f t="shared" si="31"/>
        <v>96000000</v>
      </c>
      <c r="Q97" s="74">
        <v>96000000</v>
      </c>
      <c r="R97" s="74">
        <v>0</v>
      </c>
      <c r="S97" s="74">
        <v>0</v>
      </c>
      <c r="T97" s="74">
        <v>0</v>
      </c>
      <c r="U97" s="74">
        <v>0</v>
      </c>
      <c r="V97" s="75">
        <f t="shared" si="32"/>
        <v>100634324000</v>
      </c>
      <c r="W97" s="29"/>
      <c r="X97" s="29"/>
      <c r="Y97" s="29"/>
      <c r="Z97" s="29"/>
      <c r="AA97" s="29"/>
      <c r="AB97" s="29"/>
    </row>
    <row r="98" spans="1:28" ht="15.75" customHeight="1" x14ac:dyDescent="0.25">
      <c r="A98" s="493"/>
      <c r="B98" s="73">
        <v>9</v>
      </c>
      <c r="C98" s="74">
        <v>166432420000</v>
      </c>
      <c r="D98" s="74">
        <v>1592570000</v>
      </c>
      <c r="E98" s="74">
        <v>0</v>
      </c>
      <c r="F98" s="74">
        <v>0</v>
      </c>
      <c r="G98" s="74">
        <v>1507100000</v>
      </c>
      <c r="H98" s="74">
        <v>0</v>
      </c>
      <c r="I98" s="74"/>
      <c r="J98" s="74">
        <v>0</v>
      </c>
      <c r="K98" s="74">
        <f t="shared" si="33"/>
        <v>0</v>
      </c>
      <c r="L98" s="74">
        <v>0</v>
      </c>
      <c r="M98" s="74">
        <v>0</v>
      </c>
      <c r="N98" s="74"/>
      <c r="O98" s="74">
        <v>0</v>
      </c>
      <c r="P98" s="74">
        <f t="shared" si="31"/>
        <v>0</v>
      </c>
      <c r="Q98" s="74">
        <v>0</v>
      </c>
      <c r="R98" s="74">
        <v>0</v>
      </c>
      <c r="S98" s="74">
        <v>0</v>
      </c>
      <c r="T98" s="74">
        <v>0</v>
      </c>
      <c r="U98" s="74">
        <v>0</v>
      </c>
      <c r="V98" s="75">
        <f t="shared" si="32"/>
        <v>169532090000</v>
      </c>
      <c r="W98" s="29"/>
      <c r="X98" s="29"/>
      <c r="Y98" s="29"/>
      <c r="Z98" s="29"/>
      <c r="AA98" s="29"/>
      <c r="AB98" s="29"/>
    </row>
    <row r="99" spans="1:28" ht="15.75" customHeight="1" x14ac:dyDescent="0.25">
      <c r="A99" s="493"/>
      <c r="B99" s="73">
        <v>10</v>
      </c>
      <c r="C99" s="76">
        <v>0</v>
      </c>
      <c r="D99" s="76">
        <v>2419770000</v>
      </c>
      <c r="E99" s="76">
        <v>0</v>
      </c>
      <c r="F99" s="76">
        <v>1125000000</v>
      </c>
      <c r="G99" s="76">
        <v>1071200000</v>
      </c>
      <c r="H99" s="76">
        <v>0</v>
      </c>
      <c r="I99" s="76"/>
      <c r="J99" s="76">
        <v>0</v>
      </c>
      <c r="K99" s="76">
        <v>0</v>
      </c>
      <c r="L99" s="76">
        <v>0</v>
      </c>
      <c r="M99" s="76">
        <v>0</v>
      </c>
      <c r="N99" s="76"/>
      <c r="O99" s="76">
        <v>0</v>
      </c>
      <c r="P99" s="76">
        <f t="shared" si="31"/>
        <v>453747000</v>
      </c>
      <c r="Q99" s="76">
        <v>0</v>
      </c>
      <c r="R99" s="76">
        <v>453747000</v>
      </c>
      <c r="S99" s="76">
        <v>0</v>
      </c>
      <c r="T99" s="76">
        <v>0</v>
      </c>
      <c r="U99" s="76">
        <v>0</v>
      </c>
      <c r="V99" s="77">
        <f t="shared" si="32"/>
        <v>5069717000</v>
      </c>
      <c r="W99" s="78"/>
      <c r="X99" s="78"/>
      <c r="Y99" s="78"/>
      <c r="Z99" s="78"/>
      <c r="AA99" s="78"/>
      <c r="AB99" s="78"/>
    </row>
    <row r="100" spans="1:28" ht="15.75" customHeight="1" x14ac:dyDescent="0.25">
      <c r="A100" s="493"/>
      <c r="B100" s="73">
        <v>11</v>
      </c>
      <c r="C100" s="76">
        <v>0</v>
      </c>
      <c r="D100" s="76">
        <v>963060000</v>
      </c>
      <c r="E100" s="76">
        <v>0</v>
      </c>
      <c r="F100" s="76">
        <v>1624500000</v>
      </c>
      <c r="G100" s="76">
        <v>681120000</v>
      </c>
      <c r="H100" s="76">
        <v>0</v>
      </c>
      <c r="I100" s="76"/>
      <c r="J100" s="76">
        <v>0</v>
      </c>
      <c r="K100" s="76">
        <v>0</v>
      </c>
      <c r="L100" s="76">
        <v>0</v>
      </c>
      <c r="M100" s="76">
        <v>0</v>
      </c>
      <c r="N100" s="76"/>
      <c r="O100" s="76">
        <v>0</v>
      </c>
      <c r="P100" s="76">
        <f t="shared" si="31"/>
        <v>1071182000</v>
      </c>
      <c r="Q100" s="76">
        <v>0</v>
      </c>
      <c r="R100" s="76">
        <v>1071182000</v>
      </c>
      <c r="S100" s="76">
        <v>0</v>
      </c>
      <c r="T100" s="76">
        <v>0</v>
      </c>
      <c r="U100" s="76">
        <v>0</v>
      </c>
      <c r="V100" s="77">
        <f t="shared" si="32"/>
        <v>4339862000</v>
      </c>
      <c r="W100" s="78"/>
      <c r="X100" s="78"/>
      <c r="Y100" s="78"/>
      <c r="Z100" s="78"/>
      <c r="AA100" s="78"/>
      <c r="AB100" s="78"/>
    </row>
    <row r="101" spans="1:28" ht="15.75" customHeight="1" x14ac:dyDescent="0.25">
      <c r="A101" s="493"/>
      <c r="B101" s="79">
        <v>12</v>
      </c>
      <c r="C101" s="76">
        <v>0</v>
      </c>
      <c r="D101" s="76">
        <v>1974280000</v>
      </c>
      <c r="E101" s="76">
        <v>0</v>
      </c>
      <c r="F101" s="76">
        <v>274500000</v>
      </c>
      <c r="G101" s="76">
        <v>496100000</v>
      </c>
      <c r="H101" s="76">
        <v>0</v>
      </c>
      <c r="I101" s="76"/>
      <c r="J101" s="76">
        <v>0</v>
      </c>
      <c r="K101" s="76">
        <v>0</v>
      </c>
      <c r="L101" s="76">
        <v>0</v>
      </c>
      <c r="M101" s="76">
        <v>0</v>
      </c>
      <c r="N101" s="76"/>
      <c r="O101" s="76">
        <v>0</v>
      </c>
      <c r="P101" s="76">
        <f t="shared" si="31"/>
        <v>4347406000</v>
      </c>
      <c r="Q101" s="76">
        <v>0</v>
      </c>
      <c r="R101" s="76">
        <v>4347406000</v>
      </c>
      <c r="S101" s="76">
        <v>0</v>
      </c>
      <c r="T101" s="76">
        <v>0</v>
      </c>
      <c r="U101" s="76">
        <v>0</v>
      </c>
      <c r="V101" s="77">
        <f t="shared" si="32"/>
        <v>7092286000</v>
      </c>
      <c r="W101" s="78"/>
      <c r="X101" s="78"/>
      <c r="Y101" s="78"/>
      <c r="Z101" s="78"/>
      <c r="AA101" s="78"/>
      <c r="AB101" s="78"/>
    </row>
    <row r="102" spans="1:28" ht="15.75" customHeight="1" x14ac:dyDescent="0.25">
      <c r="A102" s="494"/>
      <c r="B102" s="36" t="s">
        <v>63</v>
      </c>
      <c r="C102" s="80">
        <f t="shared" ref="C102:H102" si="34">SUM(C90:C101)</f>
        <v>427173960000</v>
      </c>
      <c r="D102" s="80">
        <f t="shared" si="34"/>
        <v>9764590000</v>
      </c>
      <c r="E102" s="80">
        <f t="shared" si="34"/>
        <v>0</v>
      </c>
      <c r="F102" s="80">
        <f t="shared" si="34"/>
        <v>3024000000</v>
      </c>
      <c r="G102" s="80">
        <f t="shared" si="34"/>
        <v>10960040000</v>
      </c>
      <c r="H102" s="80">
        <f t="shared" si="34"/>
        <v>0</v>
      </c>
      <c r="I102" s="80"/>
      <c r="J102" s="80">
        <f t="shared" ref="J102:M102" si="35">SUM(J90:J101)</f>
        <v>0</v>
      </c>
      <c r="K102" s="80">
        <f t="shared" si="35"/>
        <v>0</v>
      </c>
      <c r="L102" s="80">
        <f t="shared" si="35"/>
        <v>0</v>
      </c>
      <c r="M102" s="80">
        <f t="shared" si="35"/>
        <v>0</v>
      </c>
      <c r="N102" s="80"/>
      <c r="O102" s="80">
        <f t="shared" ref="O102:V102" si="36">SUM(O90:O101)</f>
        <v>0</v>
      </c>
      <c r="P102" s="80">
        <f t="shared" si="36"/>
        <v>37815846000</v>
      </c>
      <c r="Q102" s="80">
        <f t="shared" si="36"/>
        <v>575320000</v>
      </c>
      <c r="R102" s="80">
        <f t="shared" si="36"/>
        <v>37240526000</v>
      </c>
      <c r="S102" s="80">
        <f t="shared" si="36"/>
        <v>0</v>
      </c>
      <c r="T102" s="80">
        <f t="shared" si="36"/>
        <v>0</v>
      </c>
      <c r="U102" s="80">
        <f t="shared" si="36"/>
        <v>0</v>
      </c>
      <c r="V102" s="80">
        <f t="shared" si="36"/>
        <v>488738436000</v>
      </c>
      <c r="W102" s="81"/>
      <c r="X102" s="81"/>
      <c r="Y102" s="81"/>
      <c r="Z102" s="81"/>
      <c r="AA102" s="81"/>
      <c r="AB102" s="81"/>
    </row>
    <row r="103" spans="1:28" ht="15.75" customHeight="1" x14ac:dyDescent="0.25">
      <c r="A103" s="492">
        <v>2021</v>
      </c>
      <c r="B103" s="69">
        <v>1</v>
      </c>
      <c r="C103" s="82">
        <v>0</v>
      </c>
      <c r="D103" s="82">
        <v>970690000</v>
      </c>
      <c r="E103" s="82">
        <v>0</v>
      </c>
      <c r="F103" s="82">
        <v>486000000</v>
      </c>
      <c r="G103" s="82">
        <v>460100000</v>
      </c>
      <c r="H103" s="82">
        <v>0</v>
      </c>
      <c r="I103" s="82"/>
      <c r="J103" s="82">
        <v>0</v>
      </c>
      <c r="K103" s="82">
        <v>0</v>
      </c>
      <c r="L103" s="82">
        <v>0</v>
      </c>
      <c r="M103" s="82">
        <v>0</v>
      </c>
      <c r="N103" s="82"/>
      <c r="O103" s="82">
        <v>0</v>
      </c>
      <c r="P103" s="82">
        <f t="shared" ref="P103:P105" si="37">Q103+R103+S103+T103+U103</f>
        <v>11102035000</v>
      </c>
      <c r="Q103" s="82">
        <v>0</v>
      </c>
      <c r="R103" s="82">
        <v>11102035000</v>
      </c>
      <c r="S103" s="82">
        <v>0</v>
      </c>
      <c r="T103" s="82">
        <v>0</v>
      </c>
      <c r="U103" s="82">
        <v>0</v>
      </c>
      <c r="V103" s="83">
        <f t="shared" ref="V103:V105" si="38">SUM(C103+D103+F103+G103+H103+J103+K103+P103+E103)</f>
        <v>13018825000</v>
      </c>
      <c r="W103" s="78"/>
      <c r="X103" s="78"/>
      <c r="Y103" s="78"/>
      <c r="Z103" s="78"/>
      <c r="AA103" s="78"/>
      <c r="AB103" s="78"/>
    </row>
    <row r="104" spans="1:28" ht="15.75" customHeight="1" x14ac:dyDescent="0.25">
      <c r="A104" s="493"/>
      <c r="B104" s="69">
        <v>2</v>
      </c>
      <c r="C104" s="82">
        <v>1749540000</v>
      </c>
      <c r="D104" s="82">
        <v>1353105000</v>
      </c>
      <c r="E104" s="82">
        <v>0</v>
      </c>
      <c r="F104" s="82">
        <v>0</v>
      </c>
      <c r="G104" s="82">
        <v>742100000</v>
      </c>
      <c r="H104" s="82">
        <v>0</v>
      </c>
      <c r="I104" s="82"/>
      <c r="J104" s="82">
        <v>0</v>
      </c>
      <c r="K104" s="82">
        <v>0</v>
      </c>
      <c r="L104" s="82">
        <v>0</v>
      </c>
      <c r="M104" s="82">
        <v>0</v>
      </c>
      <c r="N104" s="82"/>
      <c r="O104" s="82">
        <v>0</v>
      </c>
      <c r="P104" s="82">
        <f t="shared" si="37"/>
        <v>7654304000</v>
      </c>
      <c r="Q104" s="82">
        <v>0</v>
      </c>
      <c r="R104" s="82">
        <v>7654304000</v>
      </c>
      <c r="S104" s="82">
        <v>0</v>
      </c>
      <c r="T104" s="82">
        <v>0</v>
      </c>
      <c r="U104" s="82">
        <v>0</v>
      </c>
      <c r="V104" s="83">
        <f t="shared" si="38"/>
        <v>11499049000</v>
      </c>
      <c r="W104" s="78"/>
      <c r="X104" s="78"/>
      <c r="Y104" s="78"/>
      <c r="Z104" s="78"/>
      <c r="AA104" s="78"/>
      <c r="AB104" s="78"/>
    </row>
    <row r="105" spans="1:28" ht="15.75" customHeight="1" x14ac:dyDescent="0.25">
      <c r="A105" s="493"/>
      <c r="B105" s="69">
        <v>3</v>
      </c>
      <c r="C105" s="82">
        <v>28552240000</v>
      </c>
      <c r="D105" s="82">
        <v>1921640000</v>
      </c>
      <c r="E105" s="82">
        <v>0</v>
      </c>
      <c r="F105" s="82">
        <v>234000000</v>
      </c>
      <c r="G105" s="82">
        <v>399340000</v>
      </c>
      <c r="H105" s="82">
        <v>0</v>
      </c>
      <c r="I105" s="82"/>
      <c r="J105" s="82">
        <v>0</v>
      </c>
      <c r="K105" s="82">
        <v>0</v>
      </c>
      <c r="L105" s="82">
        <v>0</v>
      </c>
      <c r="M105" s="82">
        <v>0</v>
      </c>
      <c r="N105" s="82"/>
      <c r="O105" s="82">
        <v>0</v>
      </c>
      <c r="P105" s="82">
        <f t="shared" si="37"/>
        <v>13632347000</v>
      </c>
      <c r="Q105" s="82">
        <v>0</v>
      </c>
      <c r="R105" s="82">
        <v>13632347000</v>
      </c>
      <c r="S105" s="82">
        <v>0</v>
      </c>
      <c r="T105" s="82">
        <v>0</v>
      </c>
      <c r="U105" s="82">
        <v>0</v>
      </c>
      <c r="V105" s="83">
        <f t="shared" si="38"/>
        <v>44739567000</v>
      </c>
      <c r="W105" s="78"/>
      <c r="X105" s="78"/>
      <c r="Y105" s="78"/>
      <c r="Z105" s="78"/>
      <c r="AA105" s="78"/>
      <c r="AB105" s="78"/>
    </row>
    <row r="106" spans="1:28" ht="15.75" customHeight="1" x14ac:dyDescent="0.25">
      <c r="A106" s="493"/>
      <c r="B106" s="69">
        <v>4</v>
      </c>
      <c r="C106" s="82">
        <v>49644680000</v>
      </c>
      <c r="D106" s="82">
        <v>1289120000</v>
      </c>
      <c r="E106" s="82">
        <v>0</v>
      </c>
      <c r="F106" s="82">
        <v>0</v>
      </c>
      <c r="G106" s="82">
        <v>870020000</v>
      </c>
      <c r="H106" s="82"/>
      <c r="I106" s="82"/>
      <c r="J106" s="82"/>
      <c r="K106" s="82"/>
      <c r="L106" s="82"/>
      <c r="M106" s="82"/>
      <c r="N106" s="82"/>
      <c r="O106" s="82"/>
      <c r="P106" s="82">
        <f t="shared" ref="P106:P114" si="39">SUM(Q106:U106)</f>
        <v>5677504000</v>
      </c>
      <c r="Q106" s="82">
        <v>0</v>
      </c>
      <c r="R106" s="82">
        <v>5677504000</v>
      </c>
      <c r="S106" s="82">
        <v>0</v>
      </c>
      <c r="T106" s="82">
        <v>0</v>
      </c>
      <c r="U106" s="82">
        <v>0</v>
      </c>
      <c r="V106" s="83">
        <f t="shared" ref="V106:V114" si="40">SUM(C106:K106,P106)</f>
        <v>57481324000</v>
      </c>
      <c r="W106" s="84"/>
      <c r="X106" s="84"/>
      <c r="Y106" s="84"/>
      <c r="Z106" s="84"/>
      <c r="AA106" s="84"/>
      <c r="AB106" s="84"/>
    </row>
    <row r="107" spans="1:28" ht="15.75" customHeight="1" x14ac:dyDescent="0.25">
      <c r="A107" s="493"/>
      <c r="B107" s="69">
        <v>5</v>
      </c>
      <c r="C107" s="82">
        <v>142319060000</v>
      </c>
      <c r="D107" s="82">
        <v>1475440000</v>
      </c>
      <c r="E107" s="82">
        <v>0</v>
      </c>
      <c r="F107" s="82">
        <v>0</v>
      </c>
      <c r="G107" s="82">
        <v>152520000</v>
      </c>
      <c r="H107" s="82"/>
      <c r="I107" s="82"/>
      <c r="J107" s="82"/>
      <c r="K107" s="82"/>
      <c r="L107" s="82"/>
      <c r="M107" s="82"/>
      <c r="N107" s="82"/>
      <c r="O107" s="82"/>
      <c r="P107" s="82">
        <f t="shared" si="39"/>
        <v>5845063000</v>
      </c>
      <c r="Q107" s="82">
        <v>0</v>
      </c>
      <c r="R107" s="82">
        <v>5845063000</v>
      </c>
      <c r="S107" s="82"/>
      <c r="T107" s="82"/>
      <c r="U107" s="82"/>
      <c r="V107" s="83">
        <f t="shared" si="40"/>
        <v>149792083000</v>
      </c>
      <c r="W107" s="84"/>
      <c r="X107" s="84"/>
      <c r="Y107" s="84"/>
      <c r="Z107" s="84"/>
      <c r="AA107" s="84"/>
      <c r="AB107" s="84"/>
    </row>
    <row r="108" spans="1:28" ht="15.75" customHeight="1" x14ac:dyDescent="0.25">
      <c r="A108" s="493"/>
      <c r="B108" s="69">
        <v>6</v>
      </c>
      <c r="C108" s="82">
        <v>333127925000</v>
      </c>
      <c r="D108" s="82">
        <v>1825700000</v>
      </c>
      <c r="E108" s="82">
        <v>0</v>
      </c>
      <c r="F108" s="82">
        <v>0</v>
      </c>
      <c r="G108" s="82">
        <v>551340000</v>
      </c>
      <c r="H108" s="82"/>
      <c r="I108" s="82"/>
      <c r="J108" s="82"/>
      <c r="K108" s="82"/>
      <c r="L108" s="82"/>
      <c r="M108" s="82"/>
      <c r="N108" s="82"/>
      <c r="O108" s="82"/>
      <c r="P108" s="82">
        <f t="shared" si="39"/>
        <v>4830511000</v>
      </c>
      <c r="Q108" s="82"/>
      <c r="R108" s="82">
        <v>4830511000</v>
      </c>
      <c r="S108" s="82"/>
      <c r="T108" s="82"/>
      <c r="U108" s="82"/>
      <c r="V108" s="83">
        <f t="shared" si="40"/>
        <v>340335476000</v>
      </c>
      <c r="W108" s="84"/>
      <c r="X108" s="84"/>
      <c r="Y108" s="84"/>
      <c r="Z108" s="84"/>
      <c r="AA108" s="84"/>
      <c r="AB108" s="84"/>
    </row>
    <row r="109" spans="1:28" ht="15.75" customHeight="1" x14ac:dyDescent="0.25">
      <c r="A109" s="493"/>
      <c r="B109" s="69">
        <v>7</v>
      </c>
      <c r="C109" s="82">
        <v>20116980000</v>
      </c>
      <c r="D109" s="82">
        <v>1429090000</v>
      </c>
      <c r="E109" s="82">
        <v>0</v>
      </c>
      <c r="F109" s="82">
        <v>0</v>
      </c>
      <c r="G109" s="82">
        <v>594360000</v>
      </c>
      <c r="H109" s="82"/>
      <c r="I109" s="82"/>
      <c r="J109" s="82"/>
      <c r="K109" s="82"/>
      <c r="L109" s="82"/>
      <c r="M109" s="82"/>
      <c r="N109" s="82"/>
      <c r="O109" s="82"/>
      <c r="P109" s="82">
        <f t="shared" si="39"/>
        <v>360000000</v>
      </c>
      <c r="Q109" s="82"/>
      <c r="R109" s="82">
        <v>360000000</v>
      </c>
      <c r="S109" s="82"/>
      <c r="T109" s="82"/>
      <c r="U109" s="82"/>
      <c r="V109" s="83">
        <f t="shared" si="40"/>
        <v>22500430000</v>
      </c>
      <c r="W109" s="84"/>
      <c r="X109" s="84"/>
      <c r="Y109" s="84"/>
      <c r="Z109" s="84"/>
      <c r="AA109" s="84"/>
      <c r="AB109" s="84"/>
    </row>
    <row r="110" spans="1:28" ht="15.75" customHeight="1" x14ac:dyDescent="0.25">
      <c r="A110" s="493"/>
      <c r="B110" s="69">
        <v>8</v>
      </c>
      <c r="C110" s="82">
        <v>9486992000</v>
      </c>
      <c r="D110" s="82">
        <v>175140000</v>
      </c>
      <c r="E110" s="82"/>
      <c r="F110" s="82"/>
      <c r="G110" s="82">
        <v>390260000</v>
      </c>
      <c r="H110" s="82"/>
      <c r="I110" s="82"/>
      <c r="J110" s="82"/>
      <c r="K110" s="82"/>
      <c r="L110" s="82"/>
      <c r="M110" s="82"/>
      <c r="N110" s="82"/>
      <c r="O110" s="82"/>
      <c r="P110" s="82">
        <f t="shared" si="39"/>
        <v>0</v>
      </c>
      <c r="Q110" s="82"/>
      <c r="R110" s="82">
        <v>0</v>
      </c>
      <c r="S110" s="82"/>
      <c r="T110" s="82"/>
      <c r="U110" s="82"/>
      <c r="V110" s="83">
        <f t="shared" si="40"/>
        <v>10052392000</v>
      </c>
      <c r="W110" s="84"/>
      <c r="X110" s="84"/>
      <c r="Y110" s="84"/>
      <c r="Z110" s="84"/>
      <c r="AA110" s="84"/>
      <c r="AB110" s="84"/>
    </row>
    <row r="111" spans="1:28" ht="15.75" customHeight="1" x14ac:dyDescent="0.25">
      <c r="A111" s="493"/>
      <c r="B111" s="69">
        <v>9</v>
      </c>
      <c r="C111" s="82">
        <v>22692300000</v>
      </c>
      <c r="D111" s="82">
        <v>27960000</v>
      </c>
      <c r="E111" s="82">
        <v>0</v>
      </c>
      <c r="F111" s="82">
        <v>0</v>
      </c>
      <c r="G111" s="82">
        <v>0</v>
      </c>
      <c r="H111" s="82"/>
      <c r="I111" s="82"/>
      <c r="J111" s="82"/>
      <c r="K111" s="82"/>
      <c r="L111" s="82"/>
      <c r="M111" s="82"/>
      <c r="N111" s="82"/>
      <c r="O111" s="82"/>
      <c r="P111" s="82">
        <f t="shared" si="39"/>
        <v>0</v>
      </c>
      <c r="Q111" s="82"/>
      <c r="R111" s="82"/>
      <c r="S111" s="82"/>
      <c r="T111" s="82"/>
      <c r="U111" s="82"/>
      <c r="V111" s="83">
        <f t="shared" si="40"/>
        <v>22720260000</v>
      </c>
      <c r="W111" s="84"/>
      <c r="X111" s="84"/>
      <c r="Y111" s="84"/>
      <c r="Z111" s="84"/>
      <c r="AA111" s="84"/>
      <c r="AB111" s="84"/>
    </row>
    <row r="112" spans="1:28" ht="15.75" customHeight="1" x14ac:dyDescent="0.25">
      <c r="A112" s="493"/>
      <c r="B112" s="69">
        <v>10</v>
      </c>
      <c r="C112" s="82">
        <v>34568310000</v>
      </c>
      <c r="D112" s="82">
        <v>0</v>
      </c>
      <c r="E112" s="82">
        <v>0</v>
      </c>
      <c r="F112" s="82">
        <v>0</v>
      </c>
      <c r="G112" s="82">
        <v>0</v>
      </c>
      <c r="H112" s="82"/>
      <c r="I112" s="82"/>
      <c r="J112" s="82"/>
      <c r="K112" s="82"/>
      <c r="L112" s="82"/>
      <c r="M112" s="82"/>
      <c r="N112" s="82"/>
      <c r="O112" s="82"/>
      <c r="P112" s="82">
        <f t="shared" si="39"/>
        <v>0</v>
      </c>
      <c r="Q112" s="82">
        <v>0</v>
      </c>
      <c r="R112" s="82"/>
      <c r="S112" s="82"/>
      <c r="T112" s="82"/>
      <c r="U112" s="82"/>
      <c r="V112" s="83">
        <f t="shared" si="40"/>
        <v>34568310000</v>
      </c>
      <c r="W112" s="84"/>
      <c r="X112" s="84"/>
      <c r="Y112" s="84"/>
      <c r="Z112" s="84"/>
      <c r="AA112" s="84"/>
      <c r="AB112" s="84"/>
    </row>
    <row r="113" spans="1:28" ht="15.75" customHeight="1" x14ac:dyDescent="0.25">
      <c r="A113" s="493"/>
      <c r="B113" s="69">
        <v>11</v>
      </c>
      <c r="C113" s="82">
        <v>4953702000</v>
      </c>
      <c r="D113" s="82">
        <v>115200000</v>
      </c>
      <c r="E113" s="82">
        <v>0</v>
      </c>
      <c r="F113" s="82">
        <v>0</v>
      </c>
      <c r="G113" s="82">
        <v>0</v>
      </c>
      <c r="H113" s="82"/>
      <c r="I113" s="82"/>
      <c r="J113" s="82"/>
      <c r="K113" s="82"/>
      <c r="L113" s="82"/>
      <c r="M113" s="82"/>
      <c r="N113" s="82"/>
      <c r="O113" s="82"/>
      <c r="P113" s="82">
        <f t="shared" si="39"/>
        <v>0</v>
      </c>
      <c r="Q113" s="82">
        <v>0</v>
      </c>
      <c r="R113" s="82">
        <v>0</v>
      </c>
      <c r="S113" s="82">
        <v>0</v>
      </c>
      <c r="T113" s="82">
        <v>0</v>
      </c>
      <c r="U113" s="82">
        <v>0</v>
      </c>
      <c r="V113" s="83">
        <f t="shared" si="40"/>
        <v>5068902000</v>
      </c>
      <c r="W113" s="84"/>
      <c r="X113" s="84"/>
      <c r="Y113" s="84"/>
      <c r="Z113" s="84"/>
      <c r="AA113" s="84"/>
      <c r="AB113" s="84"/>
    </row>
    <row r="114" spans="1:28" ht="15.75" customHeight="1" x14ac:dyDescent="0.25">
      <c r="A114" s="493"/>
      <c r="B114" s="69">
        <v>12</v>
      </c>
      <c r="C114" s="82">
        <v>80830120000</v>
      </c>
      <c r="D114" s="82">
        <v>78300000</v>
      </c>
      <c r="E114" s="82">
        <v>0</v>
      </c>
      <c r="F114" s="82">
        <v>0</v>
      </c>
      <c r="G114" s="82">
        <v>53260000</v>
      </c>
      <c r="H114" s="82"/>
      <c r="I114" s="82"/>
      <c r="J114" s="82"/>
      <c r="K114" s="82"/>
      <c r="L114" s="82"/>
      <c r="M114" s="82"/>
      <c r="N114" s="82"/>
      <c r="O114" s="82"/>
      <c r="P114" s="82">
        <f t="shared" si="39"/>
        <v>0</v>
      </c>
      <c r="Q114" s="82">
        <v>0</v>
      </c>
      <c r="R114" s="82">
        <v>0</v>
      </c>
      <c r="S114" s="82">
        <v>0</v>
      </c>
      <c r="T114" s="82">
        <v>0</v>
      </c>
      <c r="U114" s="82">
        <v>0</v>
      </c>
      <c r="V114" s="83">
        <f t="shared" si="40"/>
        <v>80961680000</v>
      </c>
      <c r="W114" s="84"/>
      <c r="X114" s="84"/>
      <c r="Y114" s="84"/>
      <c r="Z114" s="84"/>
      <c r="AA114" s="84"/>
      <c r="AB114" s="84"/>
    </row>
    <row r="115" spans="1:28" ht="14.25" customHeight="1" x14ac:dyDescent="0.25">
      <c r="A115" s="494"/>
      <c r="B115" s="36" t="s">
        <v>63</v>
      </c>
      <c r="C115" s="85">
        <f t="shared" ref="C115:H115" si="41">SUM(C103:C114)</f>
        <v>728041849000</v>
      </c>
      <c r="D115" s="85">
        <f t="shared" si="41"/>
        <v>10661385000</v>
      </c>
      <c r="E115" s="85">
        <f t="shared" si="41"/>
        <v>0</v>
      </c>
      <c r="F115" s="85">
        <f t="shared" si="41"/>
        <v>720000000</v>
      </c>
      <c r="G115" s="85">
        <f t="shared" si="41"/>
        <v>4213300000</v>
      </c>
      <c r="H115" s="85">
        <f t="shared" si="41"/>
        <v>0</v>
      </c>
      <c r="I115" s="85"/>
      <c r="J115" s="85">
        <f t="shared" ref="J115:M115" si="42">SUM(J103:J114)</f>
        <v>0</v>
      </c>
      <c r="K115" s="85">
        <f t="shared" si="42"/>
        <v>0</v>
      </c>
      <c r="L115" s="85">
        <f t="shared" si="42"/>
        <v>0</v>
      </c>
      <c r="M115" s="85">
        <f t="shared" si="42"/>
        <v>0</v>
      </c>
      <c r="N115" s="85"/>
      <c r="O115" s="85">
        <f t="shared" ref="O115:V115" si="43">SUM(O103:O114)</f>
        <v>0</v>
      </c>
      <c r="P115" s="85">
        <f t="shared" si="43"/>
        <v>49101764000</v>
      </c>
      <c r="Q115" s="85">
        <f t="shared" si="43"/>
        <v>0</v>
      </c>
      <c r="R115" s="85">
        <f t="shared" si="43"/>
        <v>49101764000</v>
      </c>
      <c r="S115" s="85">
        <f t="shared" si="43"/>
        <v>0</v>
      </c>
      <c r="T115" s="85">
        <f t="shared" si="43"/>
        <v>0</v>
      </c>
      <c r="U115" s="85">
        <f t="shared" si="43"/>
        <v>0</v>
      </c>
      <c r="V115" s="85">
        <f t="shared" si="43"/>
        <v>792738298000</v>
      </c>
      <c r="W115" s="86"/>
      <c r="X115" s="78"/>
      <c r="Y115" s="78"/>
      <c r="Z115" s="78"/>
      <c r="AA115" s="78"/>
      <c r="AB115" s="78"/>
    </row>
    <row r="116" spans="1:28" ht="15.75" customHeight="1" x14ac:dyDescent="0.25">
      <c r="A116" s="492">
        <v>2022</v>
      </c>
      <c r="B116" s="87">
        <v>1</v>
      </c>
      <c r="C116" s="88">
        <v>47060780000</v>
      </c>
      <c r="D116" s="88">
        <v>39690000</v>
      </c>
      <c r="E116" s="88">
        <f t="shared" ref="E116:E124" si="44">SUM(E104:E115)</f>
        <v>0</v>
      </c>
      <c r="F116" s="88"/>
      <c r="G116" s="88">
        <v>1393180000</v>
      </c>
      <c r="H116" s="88"/>
      <c r="I116" s="88"/>
      <c r="J116" s="88"/>
      <c r="K116" s="88"/>
      <c r="L116" s="88"/>
      <c r="M116" s="88"/>
      <c r="N116" s="88"/>
      <c r="O116" s="88"/>
      <c r="P116" s="88">
        <f t="shared" ref="P116:P124" si="45">SUM(Q116:U116)</f>
        <v>4952710000</v>
      </c>
      <c r="Q116" s="88"/>
      <c r="R116" s="88">
        <v>4952710000</v>
      </c>
      <c r="S116" s="88"/>
      <c r="T116" s="88"/>
      <c r="U116" s="88"/>
      <c r="V116" s="88">
        <f t="shared" ref="V116:V124" si="46">SUM(C116:K116,P116)</f>
        <v>53446360000</v>
      </c>
      <c r="W116" s="29"/>
      <c r="X116" s="29"/>
      <c r="Y116" s="29"/>
      <c r="Z116" s="29"/>
      <c r="AA116" s="29"/>
      <c r="AB116" s="29"/>
    </row>
    <row r="117" spans="1:28" ht="15.75" customHeight="1" x14ac:dyDescent="0.25">
      <c r="A117" s="493"/>
      <c r="B117" s="87">
        <v>2</v>
      </c>
      <c r="C117" s="88">
        <v>3357100000</v>
      </c>
      <c r="D117" s="88">
        <v>3300000</v>
      </c>
      <c r="E117" s="88">
        <f t="shared" si="44"/>
        <v>0</v>
      </c>
      <c r="F117" s="88"/>
      <c r="G117" s="88">
        <v>1062130000</v>
      </c>
      <c r="H117" s="88"/>
      <c r="I117" s="88"/>
      <c r="J117" s="88"/>
      <c r="K117" s="88"/>
      <c r="L117" s="88"/>
      <c r="M117" s="88"/>
      <c r="N117" s="88"/>
      <c r="O117" s="88"/>
      <c r="P117" s="88">
        <f t="shared" si="45"/>
        <v>5710775000</v>
      </c>
      <c r="Q117" s="88"/>
      <c r="R117" s="88">
        <v>5710775000</v>
      </c>
      <c r="S117" s="88"/>
      <c r="T117" s="88"/>
      <c r="U117" s="88"/>
      <c r="V117" s="88">
        <f t="shared" si="46"/>
        <v>10133305000</v>
      </c>
      <c r="W117" s="29"/>
      <c r="X117" s="29"/>
      <c r="Y117" s="29"/>
      <c r="Z117" s="29"/>
      <c r="AA117" s="29"/>
      <c r="AB117" s="29"/>
    </row>
    <row r="118" spans="1:28" ht="15.75" customHeight="1" x14ac:dyDescent="0.25">
      <c r="A118" s="493"/>
      <c r="B118" s="87">
        <v>3</v>
      </c>
      <c r="C118" s="88">
        <v>7340590000</v>
      </c>
      <c r="D118" s="88">
        <v>22500000</v>
      </c>
      <c r="E118" s="88">
        <f t="shared" si="44"/>
        <v>0</v>
      </c>
      <c r="F118" s="88"/>
      <c r="G118" s="88">
        <v>479770000</v>
      </c>
      <c r="H118" s="88"/>
      <c r="I118" s="88"/>
      <c r="J118" s="88"/>
      <c r="K118" s="88"/>
      <c r="L118" s="88"/>
      <c r="M118" s="88"/>
      <c r="N118" s="88"/>
      <c r="O118" s="88"/>
      <c r="P118" s="88">
        <f t="shared" si="45"/>
        <v>3057131000</v>
      </c>
      <c r="Q118" s="88"/>
      <c r="R118" s="88">
        <v>3057131000</v>
      </c>
      <c r="S118" s="88"/>
      <c r="T118" s="88"/>
      <c r="U118" s="88"/>
      <c r="V118" s="88">
        <f t="shared" si="46"/>
        <v>10899991000</v>
      </c>
      <c r="W118" s="29"/>
      <c r="X118" s="29"/>
      <c r="Y118" s="29"/>
      <c r="Z118" s="29"/>
      <c r="AA118" s="29"/>
      <c r="AB118" s="29"/>
    </row>
    <row r="119" spans="1:28" ht="15.75" customHeight="1" x14ac:dyDescent="0.25">
      <c r="A119" s="493"/>
      <c r="B119" s="87">
        <v>4</v>
      </c>
      <c r="C119" s="88">
        <v>101559390000</v>
      </c>
      <c r="D119" s="88">
        <v>0</v>
      </c>
      <c r="E119" s="88">
        <f t="shared" si="44"/>
        <v>0</v>
      </c>
      <c r="F119" s="88"/>
      <c r="G119" s="88">
        <v>13120000</v>
      </c>
      <c r="H119" s="88"/>
      <c r="I119" s="88"/>
      <c r="J119" s="88"/>
      <c r="K119" s="88"/>
      <c r="L119" s="88"/>
      <c r="M119" s="88"/>
      <c r="N119" s="88"/>
      <c r="O119" s="88"/>
      <c r="P119" s="88">
        <f t="shared" si="45"/>
        <v>486850000</v>
      </c>
      <c r="Q119" s="88"/>
      <c r="R119" s="88">
        <v>486850000</v>
      </c>
      <c r="S119" s="88"/>
      <c r="T119" s="88"/>
      <c r="U119" s="88"/>
      <c r="V119" s="88">
        <f t="shared" si="46"/>
        <v>102059360000</v>
      </c>
      <c r="W119" s="29"/>
      <c r="X119" s="29"/>
      <c r="Y119" s="29"/>
      <c r="Z119" s="29"/>
      <c r="AA119" s="29"/>
      <c r="AB119" s="29"/>
    </row>
    <row r="120" spans="1:28" ht="15.75" customHeight="1" x14ac:dyDescent="0.25">
      <c r="A120" s="493"/>
      <c r="B120" s="87">
        <v>5</v>
      </c>
      <c r="C120" s="88">
        <v>299191190000</v>
      </c>
      <c r="D120" s="88">
        <v>1904420000</v>
      </c>
      <c r="E120" s="88">
        <f t="shared" si="44"/>
        <v>0</v>
      </c>
      <c r="F120" s="88">
        <v>1502000000</v>
      </c>
      <c r="G120" s="88">
        <v>4929010000</v>
      </c>
      <c r="H120" s="88"/>
      <c r="I120" s="88"/>
      <c r="J120" s="88"/>
      <c r="K120" s="88"/>
      <c r="L120" s="88"/>
      <c r="M120" s="88"/>
      <c r="N120" s="88"/>
      <c r="O120" s="88"/>
      <c r="P120" s="88">
        <f t="shared" si="45"/>
        <v>21815724000</v>
      </c>
      <c r="Q120" s="88"/>
      <c r="R120" s="88">
        <v>21815724000</v>
      </c>
      <c r="S120" s="88"/>
      <c r="T120" s="88"/>
      <c r="U120" s="88"/>
      <c r="V120" s="88">
        <f t="shared" si="46"/>
        <v>329342344000</v>
      </c>
      <c r="W120" s="29"/>
      <c r="X120" s="29"/>
      <c r="Y120" s="29"/>
      <c r="Z120" s="29"/>
      <c r="AA120" s="29"/>
      <c r="AB120" s="29"/>
    </row>
    <row r="121" spans="1:28" ht="15.75" customHeight="1" x14ac:dyDescent="0.25">
      <c r="A121" s="493"/>
      <c r="B121" s="87">
        <v>6</v>
      </c>
      <c r="C121" s="88">
        <v>207896163800</v>
      </c>
      <c r="D121" s="88">
        <v>7406850000</v>
      </c>
      <c r="E121" s="88">
        <f t="shared" si="44"/>
        <v>0</v>
      </c>
      <c r="F121" s="88"/>
      <c r="G121" s="88">
        <v>804940000</v>
      </c>
      <c r="H121" s="88"/>
      <c r="I121" s="88"/>
      <c r="J121" s="88"/>
      <c r="K121" s="88"/>
      <c r="L121" s="88"/>
      <c r="M121" s="88"/>
      <c r="N121" s="88"/>
      <c r="O121" s="88"/>
      <c r="P121" s="88">
        <f t="shared" si="45"/>
        <v>81900000</v>
      </c>
      <c r="Q121" s="88"/>
      <c r="R121" s="88">
        <v>81900000</v>
      </c>
      <c r="S121" s="88"/>
      <c r="T121" s="88"/>
      <c r="U121" s="88"/>
      <c r="V121" s="88">
        <f t="shared" si="46"/>
        <v>216189853800</v>
      </c>
      <c r="W121" s="29"/>
      <c r="X121" s="29"/>
      <c r="Y121" s="29"/>
      <c r="Z121" s="29"/>
      <c r="AA121" s="29"/>
      <c r="AB121" s="29"/>
    </row>
    <row r="122" spans="1:28" ht="15.75" customHeight="1" x14ac:dyDescent="0.25">
      <c r="A122" s="493"/>
      <c r="B122" s="87">
        <v>7</v>
      </c>
      <c r="C122" s="89">
        <v>75881437000</v>
      </c>
      <c r="D122" s="89">
        <v>2879660000</v>
      </c>
      <c r="E122" s="89">
        <f t="shared" si="44"/>
        <v>0</v>
      </c>
      <c r="F122" s="89"/>
      <c r="G122" s="89">
        <v>1030150000</v>
      </c>
      <c r="H122" s="89"/>
      <c r="I122" s="89"/>
      <c r="J122" s="89"/>
      <c r="K122" s="89"/>
      <c r="L122" s="89"/>
      <c r="M122" s="89"/>
      <c r="N122" s="89"/>
      <c r="O122" s="89"/>
      <c r="P122" s="89">
        <f t="shared" si="45"/>
        <v>750960000</v>
      </c>
      <c r="Q122" s="89"/>
      <c r="R122" s="89">
        <v>750960000</v>
      </c>
      <c r="S122" s="89"/>
      <c r="T122" s="89"/>
      <c r="U122" s="89"/>
      <c r="V122" s="88">
        <f t="shared" si="46"/>
        <v>80542207000</v>
      </c>
      <c r="W122" s="29"/>
      <c r="X122" s="29"/>
      <c r="Y122" s="29"/>
      <c r="Z122" s="29"/>
      <c r="AA122" s="29"/>
      <c r="AB122" s="29"/>
    </row>
    <row r="123" spans="1:28" ht="15.75" customHeight="1" x14ac:dyDescent="0.25">
      <c r="A123" s="493"/>
      <c r="B123" s="90">
        <v>8</v>
      </c>
      <c r="C123" s="91">
        <v>160121070000</v>
      </c>
      <c r="D123" s="91">
        <v>3520580000</v>
      </c>
      <c r="E123" s="91">
        <f t="shared" si="44"/>
        <v>0</v>
      </c>
      <c r="F123" s="91">
        <v>2985000000</v>
      </c>
      <c r="G123" s="91">
        <v>1684797000</v>
      </c>
      <c r="H123" s="91"/>
      <c r="I123" s="91"/>
      <c r="J123" s="91"/>
      <c r="K123" s="91"/>
      <c r="L123" s="91"/>
      <c r="M123" s="91"/>
      <c r="N123" s="91"/>
      <c r="O123" s="91"/>
      <c r="P123" s="91">
        <f t="shared" si="45"/>
        <v>547925000</v>
      </c>
      <c r="Q123" s="91"/>
      <c r="R123" s="91">
        <v>547925000</v>
      </c>
      <c r="S123" s="91"/>
      <c r="T123" s="91"/>
      <c r="U123" s="91"/>
      <c r="V123" s="92">
        <f t="shared" si="46"/>
        <v>168859372000</v>
      </c>
      <c r="W123" s="29"/>
      <c r="X123" s="29"/>
      <c r="Y123" s="29"/>
      <c r="Z123" s="29"/>
      <c r="AA123" s="29"/>
      <c r="AB123" s="29"/>
    </row>
    <row r="124" spans="1:28" ht="15.75" customHeight="1" x14ac:dyDescent="0.25">
      <c r="A124" s="493"/>
      <c r="B124" s="87">
        <v>9</v>
      </c>
      <c r="C124" s="89">
        <v>54810720000</v>
      </c>
      <c r="D124" s="89">
        <v>4536280000</v>
      </c>
      <c r="E124" s="89">
        <f t="shared" si="44"/>
        <v>0</v>
      </c>
      <c r="F124" s="89">
        <v>1500000000</v>
      </c>
      <c r="G124" s="89">
        <v>1580150000</v>
      </c>
      <c r="H124" s="89"/>
      <c r="I124" s="89"/>
      <c r="J124" s="89"/>
      <c r="K124" s="89"/>
      <c r="L124" s="89"/>
      <c r="M124" s="89"/>
      <c r="N124" s="89"/>
      <c r="O124" s="89"/>
      <c r="P124" s="89">
        <f t="shared" si="45"/>
        <v>273000000</v>
      </c>
      <c r="Q124" s="89"/>
      <c r="R124" s="89">
        <v>273000000</v>
      </c>
      <c r="S124" s="89"/>
      <c r="T124" s="89"/>
      <c r="U124" s="89"/>
      <c r="V124" s="88">
        <f t="shared" si="46"/>
        <v>62700150000</v>
      </c>
      <c r="W124" s="29"/>
      <c r="X124" s="29"/>
      <c r="Y124" s="29"/>
      <c r="Z124" s="29"/>
      <c r="AA124" s="29"/>
      <c r="AB124" s="29"/>
    </row>
    <row r="125" spans="1:28" ht="15.75" customHeight="1" x14ac:dyDescent="0.25">
      <c r="A125" s="493"/>
      <c r="B125" s="93">
        <v>10</v>
      </c>
      <c r="C125" s="94">
        <v>27708544000</v>
      </c>
      <c r="D125" s="94">
        <v>5414760000</v>
      </c>
      <c r="E125" s="94"/>
      <c r="F125" s="94">
        <v>1500000000</v>
      </c>
      <c r="G125" s="94">
        <v>1104848000</v>
      </c>
      <c r="H125" s="94">
        <v>2000000</v>
      </c>
      <c r="I125" s="94"/>
      <c r="J125" s="94"/>
      <c r="K125" s="94">
        <v>8100000</v>
      </c>
      <c r="L125" s="94"/>
      <c r="M125" s="94"/>
      <c r="N125" s="94"/>
      <c r="O125" s="94"/>
      <c r="P125" s="94">
        <v>554134000</v>
      </c>
      <c r="Q125" s="94"/>
      <c r="R125" s="94">
        <v>554134000</v>
      </c>
      <c r="S125" s="94"/>
      <c r="T125" s="94"/>
      <c r="U125" s="94"/>
      <c r="V125" s="94">
        <v>36292386000</v>
      </c>
      <c r="W125" s="29"/>
      <c r="X125" s="29"/>
      <c r="Y125" s="29"/>
      <c r="Z125" s="29"/>
      <c r="AA125" s="29"/>
      <c r="AB125" s="29"/>
    </row>
    <row r="126" spans="1:28" ht="15.75" customHeight="1" x14ac:dyDescent="0.25">
      <c r="A126" s="493"/>
      <c r="B126" s="93">
        <v>11</v>
      </c>
      <c r="C126" s="94">
        <v>8137436000</v>
      </c>
      <c r="D126" s="94">
        <v>2286530000</v>
      </c>
      <c r="E126" s="94"/>
      <c r="F126" s="94">
        <v>3750000000</v>
      </c>
      <c r="G126" s="94">
        <v>1755085000</v>
      </c>
      <c r="H126" s="94"/>
      <c r="I126" s="94"/>
      <c r="J126" s="94"/>
      <c r="K126" s="94"/>
      <c r="L126" s="94"/>
      <c r="M126" s="94"/>
      <c r="N126" s="94"/>
      <c r="O126" s="94"/>
      <c r="P126" s="94">
        <v>2115539000</v>
      </c>
      <c r="Q126" s="94">
        <v>15000000</v>
      </c>
      <c r="R126" s="94">
        <v>2100539000</v>
      </c>
      <c r="S126" s="94"/>
      <c r="T126" s="94"/>
      <c r="U126" s="94"/>
      <c r="V126" s="94">
        <v>18044590000</v>
      </c>
      <c r="W126" s="29"/>
      <c r="X126" s="29"/>
      <c r="Y126" s="29"/>
      <c r="Z126" s="29"/>
      <c r="AA126" s="29"/>
      <c r="AB126" s="29"/>
    </row>
    <row r="127" spans="1:28" ht="15.75" customHeight="1" x14ac:dyDescent="0.25">
      <c r="A127" s="493"/>
      <c r="B127" s="93">
        <v>12</v>
      </c>
      <c r="C127" s="94">
        <v>11220000000</v>
      </c>
      <c r="D127" s="94">
        <v>3476810000</v>
      </c>
      <c r="E127" s="94"/>
      <c r="F127" s="94">
        <v>3750000000</v>
      </c>
      <c r="G127" s="94"/>
      <c r="H127" s="94"/>
      <c r="I127" s="94"/>
      <c r="J127" s="94"/>
      <c r="K127" s="94"/>
      <c r="L127" s="94"/>
      <c r="M127" s="94"/>
      <c r="N127" s="94"/>
      <c r="O127" s="94"/>
      <c r="P127" s="94">
        <v>3002500000</v>
      </c>
      <c r="Q127" s="94">
        <v>13920000</v>
      </c>
      <c r="R127" s="94">
        <v>2988580000</v>
      </c>
      <c r="S127" s="94"/>
      <c r="T127" s="94"/>
      <c r="U127" s="94"/>
      <c r="V127" s="94">
        <v>21449310000</v>
      </c>
      <c r="W127" s="29"/>
      <c r="X127" s="29"/>
      <c r="Y127" s="29"/>
      <c r="Z127" s="29"/>
      <c r="AA127" s="29"/>
      <c r="AB127" s="29"/>
    </row>
    <row r="128" spans="1:28" ht="15.75" customHeight="1" x14ac:dyDescent="0.25">
      <c r="A128" s="494"/>
      <c r="B128" s="95" t="s">
        <v>63</v>
      </c>
      <c r="C128" s="96">
        <f t="shared" ref="C128:H128" si="47">SUM(C116:C127)</f>
        <v>1004284420800</v>
      </c>
      <c r="D128" s="96">
        <f t="shared" si="47"/>
        <v>31491380000</v>
      </c>
      <c r="E128" s="96">
        <f t="shared" si="47"/>
        <v>0</v>
      </c>
      <c r="F128" s="96">
        <f t="shared" si="47"/>
        <v>14987000000</v>
      </c>
      <c r="G128" s="96">
        <f t="shared" si="47"/>
        <v>15837180000</v>
      </c>
      <c r="H128" s="96">
        <f t="shared" si="47"/>
        <v>2000000</v>
      </c>
      <c r="I128" s="96"/>
      <c r="J128" s="96">
        <f t="shared" ref="J128:M128" si="48">SUM(J116:J127)</f>
        <v>0</v>
      </c>
      <c r="K128" s="96">
        <f t="shared" si="48"/>
        <v>8100000</v>
      </c>
      <c r="L128" s="96">
        <f t="shared" si="48"/>
        <v>0</v>
      </c>
      <c r="M128" s="96">
        <f t="shared" si="48"/>
        <v>0</v>
      </c>
      <c r="N128" s="96"/>
      <c r="O128" s="96">
        <f t="shared" ref="O128:V128" si="49">SUM(O116:O127)</f>
        <v>0</v>
      </c>
      <c r="P128" s="96">
        <f t="shared" si="49"/>
        <v>43349148000</v>
      </c>
      <c r="Q128" s="96">
        <f t="shared" si="49"/>
        <v>28920000</v>
      </c>
      <c r="R128" s="96">
        <f t="shared" si="49"/>
        <v>43320228000</v>
      </c>
      <c r="S128" s="96">
        <f t="shared" si="49"/>
        <v>0</v>
      </c>
      <c r="T128" s="96">
        <f t="shared" si="49"/>
        <v>0</v>
      </c>
      <c r="U128" s="96">
        <f t="shared" si="49"/>
        <v>0</v>
      </c>
      <c r="V128" s="96">
        <f t="shared" si="49"/>
        <v>1109959228800</v>
      </c>
      <c r="W128" s="29"/>
      <c r="X128" s="29"/>
      <c r="Y128" s="29"/>
      <c r="Z128" s="29"/>
      <c r="AA128" s="29"/>
      <c r="AB128" s="29"/>
    </row>
    <row r="129" spans="1:28" ht="15.75" customHeight="1" x14ac:dyDescent="0.25">
      <c r="A129" s="492">
        <v>2023</v>
      </c>
      <c r="B129" s="87">
        <v>1</v>
      </c>
      <c r="C129" s="88">
        <v>4318300000</v>
      </c>
      <c r="D129" s="88">
        <v>2832800000</v>
      </c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>
        <v>12831287000</v>
      </c>
      <c r="Q129" s="88"/>
      <c r="R129" s="88">
        <v>12831287000</v>
      </c>
      <c r="S129" s="88"/>
      <c r="T129" s="88"/>
      <c r="U129" s="88"/>
      <c r="V129" s="88">
        <v>19982387000</v>
      </c>
      <c r="W129" s="29"/>
      <c r="X129" s="29"/>
      <c r="Y129" s="29"/>
      <c r="Z129" s="29"/>
      <c r="AA129" s="29"/>
      <c r="AB129" s="29"/>
    </row>
    <row r="130" spans="1:28" ht="15.75" customHeight="1" x14ac:dyDescent="0.25">
      <c r="A130" s="493"/>
      <c r="B130" s="87">
        <f t="shared" ref="B130:B140" si="50">B129+1</f>
        <v>2</v>
      </c>
      <c r="C130" s="88">
        <v>1429700000</v>
      </c>
      <c r="D130" s="88">
        <v>1024550000</v>
      </c>
      <c r="E130" s="88"/>
      <c r="F130" s="88">
        <v>4050000000</v>
      </c>
      <c r="G130" s="88">
        <v>399340000</v>
      </c>
      <c r="H130" s="88"/>
      <c r="I130" s="88"/>
      <c r="J130" s="88"/>
      <c r="K130" s="88">
        <v>7500000</v>
      </c>
      <c r="L130" s="88"/>
      <c r="M130" s="88"/>
      <c r="N130" s="88"/>
      <c r="O130" s="88"/>
      <c r="P130" s="88">
        <v>8804019000</v>
      </c>
      <c r="Q130" s="88"/>
      <c r="R130" s="88">
        <v>8804019000</v>
      </c>
      <c r="S130" s="88"/>
      <c r="T130" s="88"/>
      <c r="U130" s="88"/>
      <c r="V130" s="88">
        <v>15715109000</v>
      </c>
      <c r="W130" s="29"/>
      <c r="X130" s="29"/>
      <c r="Y130" s="29"/>
      <c r="Z130" s="29"/>
      <c r="AA130" s="29"/>
      <c r="AB130" s="29"/>
    </row>
    <row r="131" spans="1:28" ht="15.75" customHeight="1" x14ac:dyDescent="0.25">
      <c r="A131" s="493"/>
      <c r="B131" s="87">
        <f t="shared" si="50"/>
        <v>3</v>
      </c>
      <c r="C131" s="88">
        <v>10473200000</v>
      </c>
      <c r="D131" s="88">
        <v>1251485000</v>
      </c>
      <c r="E131" s="88"/>
      <c r="F131" s="88">
        <v>2199300000</v>
      </c>
      <c r="G131" s="88">
        <v>306990000</v>
      </c>
      <c r="H131" s="88"/>
      <c r="I131" s="88"/>
      <c r="J131" s="88"/>
      <c r="K131" s="88"/>
      <c r="L131" s="88"/>
      <c r="M131" s="88"/>
      <c r="N131" s="88">
        <v>15720000</v>
      </c>
      <c r="O131" s="88"/>
      <c r="P131" s="88">
        <v>13822129000</v>
      </c>
      <c r="Q131" s="88">
        <v>6600000</v>
      </c>
      <c r="R131" s="88">
        <v>13815529000</v>
      </c>
      <c r="S131" s="88"/>
      <c r="T131" s="88"/>
      <c r="U131" s="88"/>
      <c r="V131" s="88">
        <v>28068824000</v>
      </c>
      <c r="W131" s="29"/>
      <c r="X131" s="29"/>
      <c r="Y131" s="29"/>
      <c r="Z131" s="29"/>
      <c r="AA131" s="29"/>
      <c r="AB131" s="29"/>
    </row>
    <row r="132" spans="1:28" ht="15.75" customHeight="1" x14ac:dyDescent="0.25">
      <c r="A132" s="493"/>
      <c r="B132" s="87">
        <f t="shared" si="50"/>
        <v>4</v>
      </c>
      <c r="C132" s="88">
        <v>24302470000</v>
      </c>
      <c r="D132" s="88">
        <v>863730000</v>
      </c>
      <c r="E132" s="88"/>
      <c r="F132" s="88">
        <v>7803600000</v>
      </c>
      <c r="G132" s="88">
        <v>432320000</v>
      </c>
      <c r="H132" s="88"/>
      <c r="I132" s="88">
        <v>6600000</v>
      </c>
      <c r="J132" s="88"/>
      <c r="K132" s="88">
        <v>21000000</v>
      </c>
      <c r="L132" s="88"/>
      <c r="M132" s="88"/>
      <c r="N132" s="88"/>
      <c r="O132" s="88"/>
      <c r="P132" s="88">
        <v>8276975000</v>
      </c>
      <c r="Q132" s="88"/>
      <c r="R132" s="88">
        <v>8276975000</v>
      </c>
      <c r="S132" s="88"/>
      <c r="T132" s="88"/>
      <c r="U132" s="88"/>
      <c r="V132" s="88">
        <v>41706695000</v>
      </c>
      <c r="W132" s="29"/>
      <c r="X132" s="29"/>
      <c r="Y132" s="29"/>
      <c r="Z132" s="29"/>
      <c r="AA132" s="29"/>
      <c r="AB132" s="29"/>
    </row>
    <row r="133" spans="1:28" ht="15.75" customHeight="1" x14ac:dyDescent="0.25">
      <c r="A133" s="493"/>
      <c r="B133" s="87">
        <f t="shared" si="50"/>
        <v>5</v>
      </c>
      <c r="C133" s="88">
        <v>151664017000</v>
      </c>
      <c r="D133" s="88">
        <v>469770000</v>
      </c>
      <c r="E133" s="88"/>
      <c r="F133" s="88">
        <v>4220000000</v>
      </c>
      <c r="G133" s="88">
        <v>655600000</v>
      </c>
      <c r="H133" s="88"/>
      <c r="I133" s="88"/>
      <c r="J133" s="88"/>
      <c r="K133" s="88"/>
      <c r="L133" s="88"/>
      <c r="M133" s="88"/>
      <c r="N133" s="88">
        <v>3180000</v>
      </c>
      <c r="O133" s="88"/>
      <c r="P133" s="88">
        <v>1604407000</v>
      </c>
      <c r="Q133" s="88">
        <v>74760000</v>
      </c>
      <c r="R133" s="88">
        <v>1521247000</v>
      </c>
      <c r="S133" s="88"/>
      <c r="T133" s="88">
        <v>8400000</v>
      </c>
      <c r="U133" s="88"/>
      <c r="V133" s="88">
        <v>158616974000</v>
      </c>
      <c r="W133" s="29"/>
      <c r="X133" s="29"/>
      <c r="Y133" s="29"/>
      <c r="Z133" s="29"/>
      <c r="AA133" s="29"/>
      <c r="AB133" s="29"/>
    </row>
    <row r="134" spans="1:28" ht="15.75" customHeight="1" x14ac:dyDescent="0.25">
      <c r="A134" s="493"/>
      <c r="B134" s="87">
        <f t="shared" si="50"/>
        <v>6</v>
      </c>
      <c r="C134" s="88">
        <v>227555112000</v>
      </c>
      <c r="D134" s="88">
        <v>127500000</v>
      </c>
      <c r="E134" s="88"/>
      <c r="F134" s="88">
        <v>1571000000</v>
      </c>
      <c r="G134" s="88">
        <v>586840000</v>
      </c>
      <c r="H134" s="88"/>
      <c r="I134" s="88"/>
      <c r="J134" s="88"/>
      <c r="K134" s="88">
        <v>18800000</v>
      </c>
      <c r="L134" s="88"/>
      <c r="M134" s="88"/>
      <c r="N134" s="88"/>
      <c r="O134" s="88"/>
      <c r="P134" s="88">
        <v>956732000</v>
      </c>
      <c r="Q134" s="88"/>
      <c r="R134" s="88">
        <v>956732000</v>
      </c>
      <c r="S134" s="88"/>
      <c r="T134" s="88"/>
      <c r="U134" s="88"/>
      <c r="V134" s="88">
        <v>230815984000</v>
      </c>
      <c r="W134" s="29"/>
      <c r="X134" s="29"/>
      <c r="Y134" s="29"/>
      <c r="Z134" s="29"/>
      <c r="AA134" s="29"/>
      <c r="AB134" s="29"/>
    </row>
    <row r="135" spans="1:28" ht="15.75" customHeight="1" x14ac:dyDescent="0.25">
      <c r="A135" s="493"/>
      <c r="B135" s="87">
        <f t="shared" si="50"/>
        <v>7</v>
      </c>
      <c r="C135" s="89">
        <v>160824227000</v>
      </c>
      <c r="D135" s="89">
        <v>670572000</v>
      </c>
      <c r="E135" s="89"/>
      <c r="F135" s="89"/>
      <c r="G135" s="89">
        <v>1262760000</v>
      </c>
      <c r="H135" s="89"/>
      <c r="I135" s="89"/>
      <c r="J135" s="89"/>
      <c r="K135" s="89"/>
      <c r="L135" s="89"/>
      <c r="M135" s="89"/>
      <c r="N135" s="89"/>
      <c r="O135" s="89"/>
      <c r="P135" s="88" t="s">
        <v>93</v>
      </c>
      <c r="Q135" s="89"/>
      <c r="R135" s="89"/>
      <c r="S135" s="89"/>
      <c r="T135" s="89"/>
      <c r="U135" s="89"/>
      <c r="V135" s="88">
        <v>162757559000</v>
      </c>
      <c r="W135" s="29"/>
      <c r="X135" s="29"/>
      <c r="Y135" s="29"/>
      <c r="Z135" s="29"/>
      <c r="AA135" s="29"/>
      <c r="AB135" s="29"/>
    </row>
    <row r="136" spans="1:28" ht="15.75" customHeight="1" x14ac:dyDescent="0.25">
      <c r="A136" s="493"/>
      <c r="B136" s="87">
        <f t="shared" si="50"/>
        <v>8</v>
      </c>
      <c r="C136" s="91">
        <v>105450868000</v>
      </c>
      <c r="D136" s="91">
        <v>1587740000</v>
      </c>
      <c r="E136" s="91"/>
      <c r="F136" s="91"/>
      <c r="G136" s="91">
        <v>3104180000</v>
      </c>
      <c r="H136" s="91"/>
      <c r="I136" s="91"/>
      <c r="J136" s="91"/>
      <c r="K136" s="91">
        <v>121200000</v>
      </c>
      <c r="L136" s="91"/>
      <c r="M136" s="91"/>
      <c r="N136" s="91"/>
      <c r="O136" s="91"/>
      <c r="P136" s="88">
        <v>59220000</v>
      </c>
      <c r="Q136" s="91"/>
      <c r="R136" s="91">
        <v>59220000</v>
      </c>
      <c r="S136" s="91"/>
      <c r="T136" s="91"/>
      <c r="U136" s="91"/>
      <c r="V136" s="92">
        <v>110323208000</v>
      </c>
      <c r="W136" s="29"/>
      <c r="X136" s="29"/>
      <c r="Y136" s="29"/>
      <c r="Z136" s="29"/>
      <c r="AA136" s="29"/>
      <c r="AB136" s="29"/>
    </row>
    <row r="137" spans="1:28" ht="15.75" customHeight="1" x14ac:dyDescent="0.25">
      <c r="A137" s="493"/>
      <c r="B137" s="87">
        <f t="shared" si="50"/>
        <v>9</v>
      </c>
      <c r="C137" s="89">
        <v>53484252800</v>
      </c>
      <c r="D137" s="89">
        <v>2288610000</v>
      </c>
      <c r="E137" s="89"/>
      <c r="F137" s="89">
        <v>489000000</v>
      </c>
      <c r="G137" s="89">
        <v>318220000</v>
      </c>
      <c r="H137" s="89"/>
      <c r="I137" s="89"/>
      <c r="J137" s="89"/>
      <c r="K137" s="89"/>
      <c r="L137" s="89"/>
      <c r="M137" s="89"/>
      <c r="N137" s="89"/>
      <c r="O137" s="89"/>
      <c r="P137" s="88" t="s">
        <v>93</v>
      </c>
      <c r="Q137" s="89"/>
      <c r="R137" s="89"/>
      <c r="S137" s="89"/>
      <c r="T137" s="89"/>
      <c r="U137" s="89"/>
      <c r="V137" s="88">
        <v>56580082800</v>
      </c>
      <c r="W137" s="29"/>
      <c r="X137" s="29"/>
      <c r="Y137" s="29"/>
      <c r="Z137" s="29"/>
      <c r="AA137" s="29"/>
      <c r="AB137" s="29"/>
    </row>
    <row r="138" spans="1:28" ht="15.75" customHeight="1" x14ac:dyDescent="0.25">
      <c r="A138" s="493"/>
      <c r="B138" s="87">
        <f t="shared" si="50"/>
        <v>10</v>
      </c>
      <c r="C138" s="94">
        <v>67530908000</v>
      </c>
      <c r="D138" s="94">
        <v>2963050000</v>
      </c>
      <c r="E138" s="94"/>
      <c r="F138" s="94">
        <v>5686900000</v>
      </c>
      <c r="G138" s="94">
        <v>805160000</v>
      </c>
      <c r="H138" s="94"/>
      <c r="I138" s="94">
        <v>6600000</v>
      </c>
      <c r="J138" s="94"/>
      <c r="K138" s="94"/>
      <c r="L138" s="94"/>
      <c r="M138" s="94"/>
      <c r="N138" s="94"/>
      <c r="O138" s="94"/>
      <c r="P138" s="94" t="s">
        <v>93</v>
      </c>
      <c r="Q138" s="94"/>
      <c r="R138" s="94"/>
      <c r="S138" s="94"/>
      <c r="T138" s="94"/>
      <c r="U138" s="94"/>
      <c r="V138" s="94">
        <v>76992618000</v>
      </c>
      <c r="W138" s="29"/>
      <c r="X138" s="29"/>
      <c r="Y138" s="29"/>
      <c r="Z138" s="29"/>
      <c r="AA138" s="29"/>
      <c r="AB138" s="29"/>
    </row>
    <row r="139" spans="1:28" ht="15.75" customHeight="1" x14ac:dyDescent="0.25">
      <c r="A139" s="493"/>
      <c r="B139" s="87">
        <f t="shared" si="50"/>
        <v>11</v>
      </c>
      <c r="C139" s="94">
        <v>31157306000</v>
      </c>
      <c r="D139" s="94">
        <v>2106040000</v>
      </c>
      <c r="E139" s="94"/>
      <c r="F139" s="94">
        <v>4652440000</v>
      </c>
      <c r="G139" s="94">
        <v>22960000</v>
      </c>
      <c r="H139" s="94"/>
      <c r="I139" s="94"/>
      <c r="J139" s="94"/>
      <c r="K139" s="94"/>
      <c r="L139" s="94"/>
      <c r="M139" s="94"/>
      <c r="N139" s="94"/>
      <c r="O139" s="94"/>
      <c r="P139" s="94">
        <v>1569470000</v>
      </c>
      <c r="Q139" s="94"/>
      <c r="R139" s="94">
        <v>1569470000</v>
      </c>
      <c r="S139" s="94"/>
      <c r="T139" s="94"/>
      <c r="U139" s="94"/>
      <c r="V139" s="94">
        <v>39508216000</v>
      </c>
      <c r="W139" s="29"/>
      <c r="X139" s="29"/>
      <c r="Y139" s="29"/>
      <c r="Z139" s="29"/>
      <c r="AA139" s="29"/>
      <c r="AB139" s="29"/>
    </row>
    <row r="140" spans="1:28" ht="15.75" customHeight="1" x14ac:dyDescent="0.25">
      <c r="A140" s="493"/>
      <c r="B140" s="87">
        <f t="shared" si="50"/>
        <v>12</v>
      </c>
      <c r="C140" s="94">
        <v>16787084000</v>
      </c>
      <c r="D140" s="94">
        <v>1272640000</v>
      </c>
      <c r="E140" s="94"/>
      <c r="F140" s="94">
        <v>6080200000</v>
      </c>
      <c r="G140" s="94">
        <v>196940000</v>
      </c>
      <c r="H140" s="94"/>
      <c r="I140" s="94"/>
      <c r="J140" s="94"/>
      <c r="K140" s="94">
        <v>37500000</v>
      </c>
      <c r="L140" s="94"/>
      <c r="M140" s="94"/>
      <c r="N140" s="94"/>
      <c r="O140" s="94"/>
      <c r="P140" s="94">
        <v>2825286000</v>
      </c>
      <c r="Q140" s="94"/>
      <c r="R140" s="94">
        <v>2825286000</v>
      </c>
      <c r="S140" s="94"/>
      <c r="T140" s="94"/>
      <c r="U140" s="94"/>
      <c r="V140" s="94">
        <v>27199650000</v>
      </c>
      <c r="W140" s="29"/>
      <c r="X140" s="29"/>
      <c r="Y140" s="29"/>
      <c r="Z140" s="29"/>
      <c r="AA140" s="29"/>
      <c r="AB140" s="29"/>
    </row>
    <row r="141" spans="1:28" ht="15.75" customHeight="1" x14ac:dyDescent="0.25">
      <c r="A141" s="493"/>
      <c r="B141" s="95" t="s">
        <v>63</v>
      </c>
      <c r="C141" s="96">
        <v>854977444800</v>
      </c>
      <c r="D141" s="96">
        <v>17458487000</v>
      </c>
      <c r="E141" s="96" t="s">
        <v>71</v>
      </c>
      <c r="F141" s="96">
        <v>36752440000</v>
      </c>
      <c r="G141" s="96">
        <v>8091310000</v>
      </c>
      <c r="H141" s="96" t="s">
        <v>94</v>
      </c>
      <c r="I141" s="96">
        <v>13200000</v>
      </c>
      <c r="J141" s="96" t="s">
        <v>95</v>
      </c>
      <c r="K141" s="96">
        <v>206000000</v>
      </c>
      <c r="L141" s="96" t="s">
        <v>69</v>
      </c>
      <c r="M141" s="96" t="s">
        <v>96</v>
      </c>
      <c r="N141" s="96">
        <v>18900000</v>
      </c>
      <c r="O141" s="96" t="s">
        <v>97</v>
      </c>
      <c r="P141" s="96">
        <v>50749525000</v>
      </c>
      <c r="Q141" s="96">
        <v>81360000</v>
      </c>
      <c r="R141" s="96">
        <v>50659765000</v>
      </c>
      <c r="S141" s="96" t="s">
        <v>94</v>
      </c>
      <c r="T141" s="96">
        <v>8400000</v>
      </c>
      <c r="U141" s="96" t="s">
        <v>96</v>
      </c>
      <c r="V141" s="96">
        <v>968267306800</v>
      </c>
      <c r="W141" s="29"/>
      <c r="X141" s="29"/>
      <c r="Y141" s="29"/>
      <c r="Z141" s="29"/>
      <c r="AA141" s="29"/>
      <c r="AB141" s="29"/>
    </row>
    <row r="142" spans="1:28" ht="15.75" customHeight="1" x14ac:dyDescent="0.25">
      <c r="A142" s="495">
        <v>2024</v>
      </c>
      <c r="B142" s="369">
        <v>1</v>
      </c>
      <c r="C142" s="88">
        <v>5827574000</v>
      </c>
      <c r="D142" s="88">
        <v>1232080000</v>
      </c>
      <c r="E142" s="88"/>
      <c r="F142" s="88">
        <v>2348800000</v>
      </c>
      <c r="G142" s="88">
        <v>226320000</v>
      </c>
      <c r="H142" s="88"/>
      <c r="I142" s="88"/>
      <c r="J142" s="88">
        <v>0</v>
      </c>
      <c r="K142" s="88"/>
      <c r="L142" s="88"/>
      <c r="M142" s="88"/>
      <c r="N142" s="88"/>
      <c r="O142" s="88"/>
      <c r="P142" s="368">
        <v>14975303000</v>
      </c>
      <c r="Q142" s="88">
        <v>0</v>
      </c>
      <c r="R142" s="88">
        <v>14975303000</v>
      </c>
      <c r="S142" s="88"/>
      <c r="T142" s="88"/>
      <c r="U142" s="88"/>
      <c r="V142" s="368">
        <v>24610077000</v>
      </c>
      <c r="W142" s="165"/>
      <c r="X142" s="29"/>
      <c r="Y142" s="29"/>
      <c r="Z142" s="29"/>
      <c r="AA142" s="29"/>
      <c r="AB142" s="29"/>
    </row>
    <row r="143" spans="1:28" ht="15.75" customHeight="1" x14ac:dyDescent="0.25">
      <c r="A143" s="496"/>
      <c r="B143" s="369">
        <f t="shared" ref="B143:B153" si="51">B142+1</f>
        <v>2</v>
      </c>
      <c r="C143" s="88">
        <v>4157627000</v>
      </c>
      <c r="D143" s="88">
        <v>338150000</v>
      </c>
      <c r="E143" s="88"/>
      <c r="F143" s="88">
        <v>489000000</v>
      </c>
      <c r="G143" s="88">
        <v>22140000</v>
      </c>
      <c r="H143" s="88"/>
      <c r="I143" s="88"/>
      <c r="J143" s="88">
        <v>0</v>
      </c>
      <c r="K143" s="88"/>
      <c r="L143" s="88"/>
      <c r="M143" s="88"/>
      <c r="N143" s="88"/>
      <c r="O143" s="88"/>
      <c r="P143" s="368">
        <v>10698625000</v>
      </c>
      <c r="Q143" s="88">
        <v>0</v>
      </c>
      <c r="R143" s="88">
        <v>10698625000</v>
      </c>
      <c r="S143" s="88"/>
      <c r="T143" s="88"/>
      <c r="U143" s="88"/>
      <c r="V143" s="368">
        <v>15705542000</v>
      </c>
      <c r="W143" s="165"/>
      <c r="X143" s="29"/>
      <c r="Y143" s="29"/>
      <c r="Z143" s="29"/>
      <c r="AA143" s="29"/>
      <c r="AB143" s="29"/>
    </row>
    <row r="144" spans="1:28" ht="15.75" customHeight="1" x14ac:dyDescent="0.25">
      <c r="A144" s="496"/>
      <c r="B144" s="369">
        <f t="shared" si="51"/>
        <v>3</v>
      </c>
      <c r="C144" s="88">
        <v>1602774000</v>
      </c>
      <c r="D144" s="88">
        <v>522670000</v>
      </c>
      <c r="E144" s="88"/>
      <c r="F144" s="88">
        <v>564400000</v>
      </c>
      <c r="G144" s="88">
        <v>0</v>
      </c>
      <c r="H144" s="88"/>
      <c r="I144" s="88"/>
      <c r="J144" s="88">
        <v>0</v>
      </c>
      <c r="K144" s="88"/>
      <c r="L144" s="88"/>
      <c r="M144" s="88"/>
      <c r="N144" s="88"/>
      <c r="O144" s="88"/>
      <c r="P144" s="368">
        <v>16502822000</v>
      </c>
      <c r="Q144" s="88">
        <v>0</v>
      </c>
      <c r="R144" s="88">
        <v>16502822000</v>
      </c>
      <c r="S144" s="88"/>
      <c r="T144" s="88"/>
      <c r="U144" s="88"/>
      <c r="V144" s="368">
        <v>19192666000</v>
      </c>
      <c r="W144" s="165"/>
      <c r="X144" s="29"/>
      <c r="Y144" s="29"/>
      <c r="Z144" s="29"/>
      <c r="AA144" s="29"/>
      <c r="AB144" s="29"/>
    </row>
    <row r="145" spans="1:28" ht="15.75" customHeight="1" x14ac:dyDescent="0.25">
      <c r="A145" s="496"/>
      <c r="B145" s="369">
        <f t="shared" si="51"/>
        <v>4</v>
      </c>
      <c r="C145" s="368">
        <v>58104656000</v>
      </c>
      <c r="D145" s="368">
        <v>498450000</v>
      </c>
      <c r="E145" s="368"/>
      <c r="F145" s="368">
        <v>137200000</v>
      </c>
      <c r="G145" s="368">
        <v>377860000</v>
      </c>
      <c r="H145" s="368"/>
      <c r="I145" s="368"/>
      <c r="J145" s="368">
        <v>0</v>
      </c>
      <c r="K145" s="368"/>
      <c r="L145" s="368"/>
      <c r="M145" s="368"/>
      <c r="N145" s="368"/>
      <c r="O145" s="368"/>
      <c r="P145" s="368">
        <v>19233403000</v>
      </c>
      <c r="Q145" s="368">
        <v>0</v>
      </c>
      <c r="R145" s="368">
        <v>19233403000</v>
      </c>
      <c r="S145" s="368"/>
      <c r="T145" s="368"/>
      <c r="U145" s="368"/>
      <c r="V145" s="368">
        <v>78351569000</v>
      </c>
      <c r="W145" s="165"/>
      <c r="X145" s="29"/>
      <c r="Y145" s="29"/>
      <c r="Z145" s="29"/>
      <c r="AA145" s="29"/>
      <c r="AB145" s="29"/>
    </row>
    <row r="146" spans="1:28" ht="15.75" customHeight="1" x14ac:dyDescent="0.25">
      <c r="A146" s="496"/>
      <c r="B146" s="369">
        <f t="shared" si="51"/>
        <v>5</v>
      </c>
      <c r="C146" s="368">
        <v>287317763000</v>
      </c>
      <c r="D146" s="368">
        <v>126090000</v>
      </c>
      <c r="E146" s="368"/>
      <c r="F146" s="368">
        <v>0</v>
      </c>
      <c r="G146" s="368">
        <v>295200000</v>
      </c>
      <c r="H146" s="368"/>
      <c r="I146" s="368"/>
      <c r="J146" s="368">
        <v>0</v>
      </c>
      <c r="K146" s="368"/>
      <c r="L146" s="368"/>
      <c r="M146" s="368"/>
      <c r="N146" s="368"/>
      <c r="O146" s="368"/>
      <c r="P146" s="368">
        <v>3774241000</v>
      </c>
      <c r="Q146" s="368">
        <v>29150000</v>
      </c>
      <c r="R146" s="368">
        <v>3745091000</v>
      </c>
      <c r="S146" s="368"/>
      <c r="T146" s="368"/>
      <c r="U146" s="368"/>
      <c r="V146" s="368">
        <v>291513294000</v>
      </c>
      <c r="W146" s="165"/>
      <c r="X146" s="29"/>
      <c r="Y146" s="29"/>
      <c r="Z146" s="29"/>
      <c r="AA146" s="29"/>
      <c r="AB146" s="29"/>
    </row>
    <row r="147" spans="1:28" ht="15.75" customHeight="1" x14ac:dyDescent="0.25">
      <c r="A147" s="496"/>
      <c r="B147" s="369">
        <f t="shared" si="51"/>
        <v>6</v>
      </c>
      <c r="C147" s="368">
        <v>227347756136</v>
      </c>
      <c r="D147" s="368">
        <v>278550000</v>
      </c>
      <c r="E147" s="368"/>
      <c r="F147" s="368">
        <v>0</v>
      </c>
      <c r="G147" s="368">
        <v>2875720000</v>
      </c>
      <c r="H147" s="368"/>
      <c r="I147" s="368"/>
      <c r="J147" s="368">
        <v>0</v>
      </c>
      <c r="K147" s="368"/>
      <c r="L147" s="368"/>
      <c r="M147" s="368"/>
      <c r="N147" s="368"/>
      <c r="O147" s="368"/>
      <c r="P147" s="368">
        <v>736827000</v>
      </c>
      <c r="Q147" s="368">
        <v>0</v>
      </c>
      <c r="R147" s="368">
        <v>736827000</v>
      </c>
      <c r="S147" s="368"/>
      <c r="T147" s="368"/>
      <c r="U147" s="368"/>
      <c r="V147" s="368">
        <v>231238853136</v>
      </c>
      <c r="W147" s="165"/>
      <c r="X147" s="29"/>
      <c r="Y147" s="29"/>
      <c r="Z147" s="29"/>
      <c r="AA147" s="29"/>
      <c r="AB147" s="29"/>
    </row>
    <row r="148" spans="1:28" ht="15.75" customHeight="1" x14ac:dyDescent="0.25">
      <c r="A148" s="496"/>
      <c r="B148" s="369">
        <f t="shared" si="51"/>
        <v>7</v>
      </c>
      <c r="C148" s="368">
        <v>161886360000</v>
      </c>
      <c r="D148" s="368">
        <v>2057200000</v>
      </c>
      <c r="E148" s="368"/>
      <c r="F148" s="368">
        <v>0</v>
      </c>
      <c r="G148" s="368">
        <v>7297920000</v>
      </c>
      <c r="H148" s="368"/>
      <c r="I148" s="368"/>
      <c r="J148" s="368">
        <v>0</v>
      </c>
      <c r="K148" s="368"/>
      <c r="L148" s="368"/>
      <c r="M148" s="368"/>
      <c r="N148" s="368"/>
      <c r="O148" s="368"/>
      <c r="P148" s="368">
        <v>850976000</v>
      </c>
      <c r="Q148" s="368">
        <v>0</v>
      </c>
      <c r="R148" s="368">
        <v>850976000</v>
      </c>
      <c r="S148" s="368"/>
      <c r="T148" s="368"/>
      <c r="U148" s="368"/>
      <c r="V148" s="368">
        <v>172092456000</v>
      </c>
      <c r="W148" s="165"/>
      <c r="X148" s="29"/>
      <c r="Y148" s="29"/>
      <c r="Z148" s="29"/>
      <c r="AA148" s="29"/>
      <c r="AB148" s="29"/>
    </row>
    <row r="149" spans="1:28" ht="15.75" customHeight="1" x14ac:dyDescent="0.25">
      <c r="A149" s="496"/>
      <c r="B149" s="369">
        <f t="shared" si="51"/>
        <v>8</v>
      </c>
      <c r="C149" s="368">
        <v>66381046000</v>
      </c>
      <c r="D149" s="368">
        <v>3188400000</v>
      </c>
      <c r="E149" s="368"/>
      <c r="F149" s="368">
        <v>1500000</v>
      </c>
      <c r="G149" s="368">
        <v>1502160000</v>
      </c>
      <c r="H149" s="368"/>
      <c r="I149" s="368"/>
      <c r="J149" s="368">
        <v>0</v>
      </c>
      <c r="K149" s="368"/>
      <c r="L149" s="368"/>
      <c r="M149" s="368"/>
      <c r="N149" s="368"/>
      <c r="O149" s="368"/>
      <c r="P149" s="368">
        <v>0</v>
      </c>
      <c r="Q149" s="368">
        <v>0</v>
      </c>
      <c r="R149" s="368">
        <v>0</v>
      </c>
      <c r="S149" s="368"/>
      <c r="T149" s="368"/>
      <c r="U149" s="368"/>
      <c r="V149" s="368">
        <v>71073106000</v>
      </c>
      <c r="W149" s="165"/>
      <c r="X149" s="29"/>
      <c r="Y149" s="29"/>
      <c r="Z149" s="29"/>
      <c r="AA149" s="29"/>
      <c r="AB149" s="29"/>
    </row>
    <row r="150" spans="1:28" ht="15.75" customHeight="1" x14ac:dyDescent="0.25">
      <c r="A150" s="496"/>
      <c r="B150" s="369">
        <f t="shared" si="51"/>
        <v>9</v>
      </c>
      <c r="C150" s="368">
        <v>41615526000</v>
      </c>
      <c r="D150" s="368">
        <v>957290000</v>
      </c>
      <c r="E150" s="368"/>
      <c r="F150" s="368">
        <v>0</v>
      </c>
      <c r="G150" s="368">
        <v>0</v>
      </c>
      <c r="H150" s="368"/>
      <c r="I150" s="368"/>
      <c r="J150" s="368">
        <v>115000000</v>
      </c>
      <c r="K150" s="368"/>
      <c r="L150" s="368"/>
      <c r="M150" s="368"/>
      <c r="N150" s="368"/>
      <c r="O150" s="368"/>
      <c r="P150" s="368">
        <v>0</v>
      </c>
      <c r="Q150" s="368">
        <v>0</v>
      </c>
      <c r="R150" s="368">
        <v>0</v>
      </c>
      <c r="S150" s="368"/>
      <c r="T150" s="368"/>
      <c r="U150" s="368"/>
      <c r="V150" s="368">
        <v>42687816000</v>
      </c>
      <c r="W150" s="165"/>
      <c r="X150" s="29"/>
      <c r="Y150" s="29"/>
      <c r="Z150" s="29"/>
      <c r="AA150" s="29"/>
      <c r="AB150" s="29"/>
    </row>
    <row r="151" spans="1:28" ht="15.75" customHeight="1" x14ac:dyDescent="0.25">
      <c r="A151" s="496"/>
      <c r="B151" s="369">
        <f t="shared" si="51"/>
        <v>10</v>
      </c>
      <c r="C151" s="368">
        <v>17612500000</v>
      </c>
      <c r="D151" s="368">
        <v>1572150000</v>
      </c>
      <c r="E151" s="368"/>
      <c r="F151" s="368">
        <v>0</v>
      </c>
      <c r="G151" s="368">
        <v>0</v>
      </c>
      <c r="H151" s="368"/>
      <c r="I151" s="368"/>
      <c r="J151" s="368">
        <v>0</v>
      </c>
      <c r="K151" s="368"/>
      <c r="L151" s="368"/>
      <c r="M151" s="368"/>
      <c r="N151" s="368"/>
      <c r="O151" s="368"/>
      <c r="P151" s="368">
        <v>0</v>
      </c>
      <c r="Q151" s="368">
        <v>0</v>
      </c>
      <c r="R151" s="368">
        <v>0</v>
      </c>
      <c r="S151" s="368"/>
      <c r="T151" s="368"/>
      <c r="U151" s="368"/>
      <c r="V151" s="368">
        <v>19184650000</v>
      </c>
      <c r="W151" s="165"/>
      <c r="X151" s="29"/>
      <c r="Y151" s="29"/>
      <c r="Z151" s="29"/>
      <c r="AA151" s="29"/>
      <c r="AB151" s="29"/>
    </row>
    <row r="152" spans="1:28" ht="15.75" customHeight="1" x14ac:dyDescent="0.25">
      <c r="A152" s="496"/>
      <c r="B152" s="369">
        <f t="shared" si="51"/>
        <v>11</v>
      </c>
      <c r="C152" s="368">
        <v>17840312000</v>
      </c>
      <c r="D152" s="368">
        <v>2437290000</v>
      </c>
      <c r="E152" s="368"/>
      <c r="F152" s="368">
        <v>2500166988</v>
      </c>
      <c r="G152" s="368"/>
      <c r="H152" s="368"/>
      <c r="I152" s="368"/>
      <c r="J152" s="368">
        <v>0</v>
      </c>
      <c r="K152" s="368"/>
      <c r="L152" s="368"/>
      <c r="M152" s="368"/>
      <c r="N152" s="368"/>
      <c r="O152" s="368"/>
      <c r="P152" s="368">
        <v>2400720000</v>
      </c>
      <c r="Q152" s="368">
        <v>0</v>
      </c>
      <c r="R152" s="368">
        <v>2400720000</v>
      </c>
      <c r="S152" s="368"/>
      <c r="T152" s="368"/>
      <c r="U152" s="368"/>
      <c r="V152" s="368">
        <v>25178488988</v>
      </c>
      <c r="W152" s="165"/>
      <c r="X152" s="29"/>
      <c r="Y152" s="29"/>
      <c r="Z152" s="29"/>
      <c r="AA152" s="29"/>
      <c r="AB152" s="29"/>
    </row>
    <row r="153" spans="1:28" ht="15.75" customHeight="1" x14ac:dyDescent="0.25">
      <c r="A153" s="496"/>
      <c r="B153" s="369">
        <f t="shared" si="51"/>
        <v>12</v>
      </c>
      <c r="C153" s="368">
        <v>0</v>
      </c>
      <c r="D153" s="368">
        <v>603840000</v>
      </c>
      <c r="E153" s="368"/>
      <c r="F153" s="368">
        <v>1539814962</v>
      </c>
      <c r="G153" s="368">
        <v>0</v>
      </c>
      <c r="H153" s="368"/>
      <c r="I153" s="368"/>
      <c r="J153" s="368">
        <v>0</v>
      </c>
      <c r="K153" s="368"/>
      <c r="L153" s="368"/>
      <c r="M153" s="368"/>
      <c r="N153" s="368"/>
      <c r="O153" s="368"/>
      <c r="P153" s="368">
        <v>2918468000</v>
      </c>
      <c r="Q153" s="368">
        <v>0</v>
      </c>
      <c r="R153" s="368">
        <v>2918468000</v>
      </c>
      <c r="S153" s="368"/>
      <c r="T153" s="368"/>
      <c r="U153" s="368"/>
      <c r="V153" s="368">
        <v>5062122962</v>
      </c>
      <c r="W153" s="165"/>
      <c r="X153" s="29"/>
      <c r="Y153" s="29"/>
      <c r="Z153" s="29"/>
      <c r="AA153" s="29"/>
      <c r="AB153" s="29"/>
    </row>
    <row r="154" spans="1:28" ht="15.75" customHeight="1" x14ac:dyDescent="0.25">
      <c r="A154" s="29"/>
      <c r="B154" s="95" t="s">
        <v>63</v>
      </c>
      <c r="C154" s="96">
        <v>889693894136</v>
      </c>
      <c r="D154" s="96">
        <v>13812160000</v>
      </c>
      <c r="E154" s="96">
        <v>0</v>
      </c>
      <c r="F154" s="96">
        <v>7580881950</v>
      </c>
      <c r="G154" s="96">
        <v>12597320000</v>
      </c>
      <c r="H154" s="96">
        <v>0</v>
      </c>
      <c r="I154" s="96">
        <v>0</v>
      </c>
      <c r="J154" s="96">
        <v>115000000</v>
      </c>
      <c r="K154" s="96">
        <v>0</v>
      </c>
      <c r="L154" s="96">
        <v>0</v>
      </c>
      <c r="M154" s="96">
        <v>0</v>
      </c>
      <c r="N154" s="96">
        <v>0</v>
      </c>
      <c r="O154" s="96">
        <v>0</v>
      </c>
      <c r="P154" s="96">
        <v>72091385000</v>
      </c>
      <c r="Q154" s="96">
        <v>29150000</v>
      </c>
      <c r="R154" s="96">
        <v>72062235000</v>
      </c>
      <c r="S154" s="96">
        <v>0</v>
      </c>
      <c r="T154" s="96">
        <v>0</v>
      </c>
      <c r="U154" s="96">
        <v>0</v>
      </c>
      <c r="V154" s="96">
        <v>995890641086</v>
      </c>
      <c r="W154" s="29"/>
      <c r="X154" s="29"/>
      <c r="Y154" s="29"/>
      <c r="Z154" s="29"/>
      <c r="AA154" s="29"/>
      <c r="AB154" s="29"/>
    </row>
    <row r="155" spans="1:28" ht="15.75" customHeight="1" x14ac:dyDescent="0.25">
      <c r="A155" s="29"/>
      <c r="B155" s="97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</row>
    <row r="156" spans="1:28" ht="15.75" customHeight="1" x14ac:dyDescent="0.25">
      <c r="A156" s="29"/>
      <c r="B156" s="97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</row>
    <row r="157" spans="1:28" ht="15.75" customHeight="1" x14ac:dyDescent="0.25">
      <c r="A157" s="29"/>
      <c r="B157" s="97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</row>
    <row r="158" spans="1:28" ht="15.75" customHeight="1" x14ac:dyDescent="0.25">
      <c r="A158" s="29"/>
      <c r="B158" s="97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</row>
    <row r="159" spans="1:28" ht="15.75" customHeight="1" x14ac:dyDescent="0.25">
      <c r="A159" s="29"/>
      <c r="B159" s="97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</row>
    <row r="160" spans="1:28" ht="15.75" customHeight="1" x14ac:dyDescent="0.25">
      <c r="A160" s="29"/>
      <c r="B160" s="97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</row>
    <row r="161" spans="1:28" ht="15.75" customHeight="1" x14ac:dyDescent="0.25">
      <c r="A161" s="29"/>
      <c r="B161" s="97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</row>
    <row r="162" spans="1:28" ht="15.75" customHeight="1" x14ac:dyDescent="0.25">
      <c r="A162" s="29"/>
      <c r="B162" s="97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</row>
    <row r="163" spans="1:28" ht="15.75" customHeight="1" x14ac:dyDescent="0.25">
      <c r="A163" s="29"/>
      <c r="B163" s="97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</row>
    <row r="164" spans="1:28" ht="15.75" customHeight="1" x14ac:dyDescent="0.25">
      <c r="A164" s="29"/>
      <c r="B164" s="97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</row>
    <row r="165" spans="1:28" ht="15.75" customHeight="1" x14ac:dyDescent="0.25">
      <c r="A165" s="29"/>
      <c r="B165" s="97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</row>
    <row r="166" spans="1:28" ht="15.75" customHeight="1" x14ac:dyDescent="0.25">
      <c r="A166" s="29"/>
      <c r="B166" s="97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</row>
    <row r="167" spans="1:28" ht="15.75" customHeight="1" x14ac:dyDescent="0.25">
      <c r="A167" s="29"/>
      <c r="B167" s="97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</row>
    <row r="168" spans="1:28" ht="15.75" customHeight="1" x14ac:dyDescent="0.25">
      <c r="A168" s="29"/>
      <c r="B168" s="97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</row>
    <row r="169" spans="1:28" ht="15.75" customHeight="1" x14ac:dyDescent="0.25">
      <c r="A169" s="29"/>
      <c r="B169" s="97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</row>
    <row r="170" spans="1:28" ht="15.75" customHeight="1" x14ac:dyDescent="0.25">
      <c r="A170" s="29"/>
      <c r="B170" s="97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</row>
    <row r="171" spans="1:28" ht="15.75" customHeight="1" x14ac:dyDescent="0.25">
      <c r="A171" s="29"/>
      <c r="B171" s="97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</row>
    <row r="172" spans="1:28" ht="15.75" customHeight="1" x14ac:dyDescent="0.25">
      <c r="A172" s="29"/>
      <c r="B172" s="97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</row>
    <row r="173" spans="1:28" ht="15.75" customHeight="1" x14ac:dyDescent="0.25">
      <c r="A173" s="29"/>
      <c r="B173" s="97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</row>
    <row r="174" spans="1:28" ht="15.75" customHeight="1" x14ac:dyDescent="0.25">
      <c r="A174" s="29"/>
      <c r="B174" s="97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</row>
    <row r="175" spans="1:28" ht="15.75" customHeight="1" x14ac:dyDescent="0.25">
      <c r="A175" s="29"/>
      <c r="B175" s="97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</row>
    <row r="176" spans="1:28" ht="15.75" customHeight="1" x14ac:dyDescent="0.25">
      <c r="A176" s="29"/>
      <c r="B176" s="97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</row>
    <row r="177" spans="1:28" ht="15.75" customHeight="1" x14ac:dyDescent="0.25">
      <c r="A177" s="29"/>
      <c r="B177" s="97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</row>
    <row r="178" spans="1:28" ht="15.75" customHeight="1" x14ac:dyDescent="0.25">
      <c r="A178" s="29"/>
      <c r="B178" s="97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</row>
    <row r="179" spans="1:28" ht="15.75" customHeight="1" x14ac:dyDescent="0.25">
      <c r="A179" s="29"/>
      <c r="B179" s="97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</row>
    <row r="180" spans="1:28" ht="15.75" customHeight="1" x14ac:dyDescent="0.25">
      <c r="A180" s="29"/>
      <c r="B180" s="97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</row>
    <row r="181" spans="1:28" ht="15.75" customHeight="1" x14ac:dyDescent="0.25">
      <c r="A181" s="29"/>
      <c r="B181" s="97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</row>
    <row r="182" spans="1:28" ht="15.75" customHeight="1" x14ac:dyDescent="0.25">
      <c r="A182" s="29"/>
      <c r="B182" s="97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</row>
    <row r="183" spans="1:28" ht="15.75" customHeight="1" x14ac:dyDescent="0.25">
      <c r="A183" s="29"/>
      <c r="B183" s="97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</row>
    <row r="184" spans="1:28" ht="15.75" customHeight="1" x14ac:dyDescent="0.25">
      <c r="A184" s="29"/>
      <c r="B184" s="97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</row>
    <row r="185" spans="1:28" ht="15.75" customHeight="1" x14ac:dyDescent="0.25">
      <c r="A185" s="29"/>
      <c r="B185" s="97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</row>
    <row r="186" spans="1:28" ht="15.75" customHeight="1" x14ac:dyDescent="0.25">
      <c r="A186" s="29"/>
      <c r="B186" s="97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</row>
    <row r="187" spans="1:28" ht="15.75" customHeight="1" x14ac:dyDescent="0.25">
      <c r="A187" s="29"/>
      <c r="B187" s="97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</row>
    <row r="188" spans="1:28" ht="15.75" customHeight="1" x14ac:dyDescent="0.25">
      <c r="A188" s="29"/>
      <c r="B188" s="97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</row>
    <row r="189" spans="1:28" ht="15.75" customHeight="1" x14ac:dyDescent="0.25">
      <c r="A189" s="29"/>
      <c r="B189" s="97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</row>
    <row r="190" spans="1:28" ht="15.75" customHeight="1" x14ac:dyDescent="0.25">
      <c r="A190" s="29"/>
      <c r="B190" s="97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</row>
    <row r="191" spans="1:28" ht="15.75" customHeight="1" x14ac:dyDescent="0.25">
      <c r="A191" s="29"/>
      <c r="B191" s="97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</row>
    <row r="192" spans="1:28" ht="15.75" customHeight="1" x14ac:dyDescent="0.25">
      <c r="A192" s="29"/>
      <c r="B192" s="97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</row>
    <row r="193" spans="1:28" ht="15.75" customHeight="1" x14ac:dyDescent="0.25">
      <c r="A193" s="29"/>
      <c r="B193" s="97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</row>
    <row r="194" spans="1:28" ht="15.75" customHeight="1" x14ac:dyDescent="0.25">
      <c r="A194" s="29"/>
      <c r="B194" s="97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</row>
    <row r="195" spans="1:28" ht="15.75" customHeight="1" x14ac:dyDescent="0.25">
      <c r="A195" s="29"/>
      <c r="B195" s="97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</row>
    <row r="196" spans="1:28" ht="15.75" customHeight="1" x14ac:dyDescent="0.25">
      <c r="A196" s="29"/>
      <c r="B196" s="97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</row>
    <row r="197" spans="1:28" ht="15.75" customHeight="1" x14ac:dyDescent="0.25">
      <c r="A197" s="29"/>
      <c r="B197" s="97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</row>
    <row r="198" spans="1:28" ht="15.75" customHeight="1" x14ac:dyDescent="0.25">
      <c r="A198" s="29"/>
      <c r="B198" s="97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</row>
    <row r="199" spans="1:28" ht="15.75" customHeight="1" x14ac:dyDescent="0.25">
      <c r="A199" s="29"/>
      <c r="B199" s="97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</row>
    <row r="200" spans="1:28" ht="15.75" customHeight="1" x14ac:dyDescent="0.25">
      <c r="A200" s="29"/>
      <c r="B200" s="97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</row>
    <row r="201" spans="1:28" ht="15.75" customHeight="1" x14ac:dyDescent="0.25">
      <c r="A201" s="29"/>
      <c r="B201" s="97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</row>
    <row r="202" spans="1:28" ht="15.75" customHeight="1" x14ac:dyDescent="0.25">
      <c r="A202" s="29"/>
      <c r="B202" s="97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</row>
    <row r="203" spans="1:28" ht="15.75" customHeight="1" x14ac:dyDescent="0.25">
      <c r="A203" s="29"/>
      <c r="B203" s="97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</row>
    <row r="204" spans="1:28" ht="15.75" customHeight="1" x14ac:dyDescent="0.25">
      <c r="A204" s="29"/>
      <c r="B204" s="97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</row>
    <row r="205" spans="1:28" ht="15.75" customHeight="1" x14ac:dyDescent="0.25">
      <c r="A205" s="29"/>
      <c r="B205" s="97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</row>
    <row r="206" spans="1:28" ht="15.75" customHeight="1" x14ac:dyDescent="0.25">
      <c r="A206" s="29"/>
      <c r="B206" s="97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</row>
    <row r="207" spans="1:28" ht="15.75" customHeight="1" x14ac:dyDescent="0.25">
      <c r="A207" s="29"/>
      <c r="B207" s="97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</row>
    <row r="208" spans="1:28" ht="15.75" customHeight="1" x14ac:dyDescent="0.25">
      <c r="A208" s="29"/>
      <c r="B208" s="97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</row>
    <row r="209" spans="1:28" ht="15.75" customHeight="1" x14ac:dyDescent="0.25">
      <c r="A209" s="29"/>
      <c r="B209" s="97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</row>
    <row r="210" spans="1:28" ht="15.75" customHeight="1" x14ac:dyDescent="0.25">
      <c r="A210" s="29"/>
      <c r="B210" s="97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</row>
    <row r="211" spans="1:28" ht="15.75" customHeight="1" x14ac:dyDescent="0.25">
      <c r="A211" s="29"/>
      <c r="B211" s="97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</row>
    <row r="212" spans="1:28" ht="15.75" customHeight="1" x14ac:dyDescent="0.25">
      <c r="A212" s="29"/>
      <c r="B212" s="97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</row>
    <row r="213" spans="1:28" ht="15.75" customHeight="1" x14ac:dyDescent="0.25">
      <c r="A213" s="29"/>
      <c r="B213" s="97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</row>
    <row r="214" spans="1:28" ht="15.75" customHeight="1" x14ac:dyDescent="0.25">
      <c r="A214" s="29"/>
      <c r="B214" s="97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</row>
    <row r="215" spans="1:28" ht="15.75" customHeight="1" x14ac:dyDescent="0.25">
      <c r="A215" s="29"/>
      <c r="B215" s="97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</row>
    <row r="216" spans="1:28" ht="15.75" customHeight="1" x14ac:dyDescent="0.25">
      <c r="A216" s="29"/>
      <c r="B216" s="97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</row>
    <row r="217" spans="1:28" ht="15.75" customHeight="1" x14ac:dyDescent="0.25">
      <c r="A217" s="29"/>
      <c r="B217" s="97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</row>
    <row r="218" spans="1:28" ht="15.75" customHeight="1" x14ac:dyDescent="0.25">
      <c r="A218" s="29"/>
      <c r="B218" s="97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</row>
    <row r="219" spans="1:28" ht="15.75" customHeight="1" x14ac:dyDescent="0.25">
      <c r="A219" s="29"/>
      <c r="B219" s="97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</row>
    <row r="220" spans="1:28" ht="15.75" customHeight="1" x14ac:dyDescent="0.25">
      <c r="A220" s="29"/>
      <c r="B220" s="97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</row>
    <row r="221" spans="1:28" ht="15.75" customHeight="1" x14ac:dyDescent="0.25">
      <c r="A221" s="29"/>
      <c r="B221" s="97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</row>
    <row r="222" spans="1:28" ht="15.75" customHeight="1" x14ac:dyDescent="0.25">
      <c r="A222" s="29"/>
      <c r="B222" s="97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</row>
    <row r="223" spans="1:28" ht="15.75" customHeight="1" x14ac:dyDescent="0.25">
      <c r="A223" s="29"/>
      <c r="B223" s="97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</row>
    <row r="224" spans="1:28" ht="15.75" customHeight="1" x14ac:dyDescent="0.25">
      <c r="A224" s="29"/>
      <c r="B224" s="97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</row>
    <row r="225" spans="1:28" ht="15.75" customHeight="1" x14ac:dyDescent="0.25">
      <c r="A225" s="29"/>
      <c r="B225" s="97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</row>
    <row r="226" spans="1:28" ht="15.75" customHeight="1" x14ac:dyDescent="0.25">
      <c r="A226" s="29"/>
      <c r="B226" s="97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</row>
    <row r="227" spans="1:28" ht="15.75" customHeight="1" x14ac:dyDescent="0.25">
      <c r="A227" s="29"/>
      <c r="B227" s="97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</row>
    <row r="228" spans="1:28" ht="15.75" customHeight="1" x14ac:dyDescent="0.25">
      <c r="A228" s="29"/>
      <c r="B228" s="97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</row>
    <row r="229" spans="1:28" ht="15.75" customHeight="1" x14ac:dyDescent="0.25">
      <c r="A229" s="29"/>
      <c r="B229" s="97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</row>
    <row r="230" spans="1:28" ht="15.75" customHeight="1" x14ac:dyDescent="0.25">
      <c r="A230" s="29"/>
      <c r="B230" s="97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</row>
    <row r="231" spans="1:28" ht="15.75" customHeight="1" x14ac:dyDescent="0.25">
      <c r="A231" s="29"/>
      <c r="B231" s="97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</row>
    <row r="232" spans="1:28" ht="15.75" customHeight="1" x14ac:dyDescent="0.25">
      <c r="A232" s="29"/>
      <c r="B232" s="97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</row>
    <row r="233" spans="1:28" ht="15.75" customHeight="1" x14ac:dyDescent="0.25">
      <c r="A233" s="29"/>
      <c r="B233" s="97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</row>
    <row r="234" spans="1:28" ht="15.75" customHeight="1" x14ac:dyDescent="0.25">
      <c r="A234" s="29"/>
      <c r="B234" s="97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</row>
    <row r="235" spans="1:28" ht="15.75" customHeight="1" x14ac:dyDescent="0.25">
      <c r="A235" s="29"/>
      <c r="B235" s="97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</row>
    <row r="236" spans="1:28" ht="15.75" customHeight="1" x14ac:dyDescent="0.25">
      <c r="A236" s="29"/>
      <c r="B236" s="97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</row>
    <row r="237" spans="1:28" ht="15.75" customHeight="1" x14ac:dyDescent="0.25">
      <c r="A237" s="29"/>
      <c r="B237" s="97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</row>
    <row r="238" spans="1:28" ht="15.75" customHeight="1" x14ac:dyDescent="0.25">
      <c r="A238" s="29"/>
      <c r="B238" s="97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</row>
    <row r="239" spans="1:28" ht="15.75" customHeight="1" x14ac:dyDescent="0.25">
      <c r="A239" s="29"/>
      <c r="B239" s="97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</row>
    <row r="240" spans="1:28" ht="15.75" customHeight="1" x14ac:dyDescent="0.25">
      <c r="A240" s="29"/>
      <c r="B240" s="97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</row>
    <row r="241" spans="1:28" ht="15.75" customHeight="1" x14ac:dyDescent="0.25">
      <c r="A241" s="29"/>
      <c r="B241" s="97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</row>
    <row r="242" spans="1:28" ht="15.75" customHeight="1" x14ac:dyDescent="0.25">
      <c r="A242" s="29"/>
      <c r="B242" s="97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</row>
    <row r="243" spans="1:28" ht="15.75" customHeight="1" x14ac:dyDescent="0.25">
      <c r="A243" s="29"/>
      <c r="B243" s="97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</row>
    <row r="244" spans="1:28" ht="15.75" customHeight="1" x14ac:dyDescent="0.25">
      <c r="A244" s="29"/>
      <c r="B244" s="97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</row>
    <row r="245" spans="1:28" ht="15.75" customHeight="1" x14ac:dyDescent="0.25">
      <c r="A245" s="29"/>
      <c r="B245" s="97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</row>
    <row r="246" spans="1:28" ht="15.75" customHeight="1" x14ac:dyDescent="0.25">
      <c r="A246" s="29"/>
      <c r="B246" s="97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</row>
    <row r="247" spans="1:28" ht="15.75" customHeight="1" x14ac:dyDescent="0.25">
      <c r="A247" s="29"/>
      <c r="B247" s="97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</row>
    <row r="248" spans="1:28" ht="15.75" customHeight="1" x14ac:dyDescent="0.25">
      <c r="A248" s="29"/>
      <c r="B248" s="97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</row>
    <row r="249" spans="1:28" ht="15.75" customHeight="1" x14ac:dyDescent="0.25">
      <c r="A249" s="29"/>
      <c r="B249" s="97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</row>
    <row r="250" spans="1:28" ht="15.75" customHeight="1" x14ac:dyDescent="0.25">
      <c r="A250" s="29"/>
      <c r="B250" s="97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</row>
    <row r="251" spans="1:28" ht="15.75" customHeight="1" x14ac:dyDescent="0.25">
      <c r="A251" s="29"/>
      <c r="B251" s="97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</row>
    <row r="252" spans="1:28" ht="15.75" customHeight="1" x14ac:dyDescent="0.25">
      <c r="A252" s="29"/>
      <c r="B252" s="97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</row>
    <row r="253" spans="1:28" ht="15.75" customHeight="1" x14ac:dyDescent="0.25">
      <c r="A253" s="29"/>
      <c r="B253" s="97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</row>
    <row r="254" spans="1:28" ht="15.75" customHeight="1" x14ac:dyDescent="0.25">
      <c r="A254" s="29"/>
      <c r="B254" s="97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</row>
    <row r="255" spans="1:28" ht="15.75" customHeight="1" x14ac:dyDescent="0.25">
      <c r="A255" s="29"/>
      <c r="B255" s="97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</row>
    <row r="256" spans="1:28" ht="15.75" customHeight="1" x14ac:dyDescent="0.25">
      <c r="A256" s="29"/>
      <c r="B256" s="97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</row>
    <row r="257" spans="1:28" ht="15.75" customHeight="1" x14ac:dyDescent="0.25">
      <c r="A257" s="29"/>
      <c r="B257" s="97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</row>
    <row r="258" spans="1:28" ht="15.75" customHeight="1" x14ac:dyDescent="0.25">
      <c r="A258" s="29"/>
      <c r="B258" s="97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</row>
    <row r="259" spans="1:28" ht="15.75" customHeight="1" x14ac:dyDescent="0.25">
      <c r="A259" s="29"/>
      <c r="B259" s="97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</row>
    <row r="260" spans="1:28" ht="15.75" customHeight="1" x14ac:dyDescent="0.25">
      <c r="A260" s="29"/>
      <c r="B260" s="97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</row>
    <row r="261" spans="1:28" ht="15.75" customHeight="1" x14ac:dyDescent="0.25">
      <c r="A261" s="29"/>
      <c r="B261" s="97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</row>
    <row r="262" spans="1:28" ht="15.75" customHeight="1" x14ac:dyDescent="0.25">
      <c r="A262" s="29"/>
      <c r="B262" s="97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</row>
    <row r="263" spans="1:28" ht="15.75" customHeight="1" x14ac:dyDescent="0.25">
      <c r="A263" s="29"/>
      <c r="B263" s="97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</row>
    <row r="264" spans="1:28" ht="15.75" customHeight="1" x14ac:dyDescent="0.25">
      <c r="A264" s="29"/>
      <c r="B264" s="97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</row>
    <row r="265" spans="1:28" ht="15.75" customHeight="1" x14ac:dyDescent="0.25">
      <c r="A265" s="29"/>
      <c r="B265" s="97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</row>
    <row r="266" spans="1:28" ht="15.75" customHeight="1" x14ac:dyDescent="0.25">
      <c r="A266" s="29"/>
      <c r="B266" s="97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</row>
    <row r="267" spans="1:28" ht="15.75" customHeight="1" x14ac:dyDescent="0.25">
      <c r="A267" s="29"/>
      <c r="B267" s="97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</row>
    <row r="268" spans="1:28" ht="15.75" customHeight="1" x14ac:dyDescent="0.25">
      <c r="A268" s="29"/>
      <c r="B268" s="97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</row>
    <row r="269" spans="1:28" ht="15.75" customHeight="1" x14ac:dyDescent="0.25">
      <c r="A269" s="29"/>
      <c r="B269" s="97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</row>
    <row r="270" spans="1:28" ht="15.75" customHeight="1" x14ac:dyDescent="0.25">
      <c r="A270" s="29"/>
      <c r="B270" s="97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</row>
    <row r="271" spans="1:28" ht="15.75" customHeight="1" x14ac:dyDescent="0.25">
      <c r="A271" s="29"/>
      <c r="B271" s="97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</row>
    <row r="272" spans="1:28" ht="15.75" customHeight="1" x14ac:dyDescent="0.25">
      <c r="A272" s="29"/>
      <c r="B272" s="97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</row>
    <row r="273" spans="1:28" ht="15.75" customHeight="1" x14ac:dyDescent="0.25">
      <c r="A273" s="29"/>
      <c r="B273" s="97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</row>
    <row r="274" spans="1:28" ht="15.75" customHeight="1" x14ac:dyDescent="0.25">
      <c r="A274" s="29"/>
      <c r="B274" s="97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</row>
    <row r="275" spans="1:28" ht="15.75" customHeight="1" x14ac:dyDescent="0.25">
      <c r="A275" s="29"/>
      <c r="B275" s="97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</row>
    <row r="276" spans="1:28" ht="15.75" customHeight="1" x14ac:dyDescent="0.25">
      <c r="A276" s="29"/>
      <c r="B276" s="97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</row>
    <row r="277" spans="1:28" ht="15.75" customHeight="1" x14ac:dyDescent="0.25">
      <c r="A277" s="29"/>
      <c r="B277" s="97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</row>
    <row r="278" spans="1:28" ht="15.75" customHeight="1" x14ac:dyDescent="0.25">
      <c r="A278" s="29"/>
      <c r="B278" s="97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</row>
    <row r="279" spans="1:28" ht="15.75" customHeight="1" x14ac:dyDescent="0.25">
      <c r="A279" s="29"/>
      <c r="B279" s="97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</row>
    <row r="280" spans="1:28" ht="15.75" customHeight="1" x14ac:dyDescent="0.25">
      <c r="A280" s="29"/>
      <c r="B280" s="97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</row>
    <row r="281" spans="1:28" ht="15.75" customHeight="1" x14ac:dyDescent="0.25">
      <c r="A281" s="29"/>
      <c r="B281" s="97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</row>
    <row r="282" spans="1:28" ht="15.75" customHeight="1" x14ac:dyDescent="0.25">
      <c r="A282" s="29"/>
      <c r="B282" s="97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</row>
    <row r="283" spans="1:28" ht="15.75" customHeight="1" x14ac:dyDescent="0.25">
      <c r="A283" s="29"/>
      <c r="B283" s="97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</row>
    <row r="284" spans="1:28" ht="15.75" customHeight="1" x14ac:dyDescent="0.25">
      <c r="A284" s="29"/>
      <c r="B284" s="97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</row>
    <row r="285" spans="1:28" ht="15.75" customHeight="1" x14ac:dyDescent="0.25">
      <c r="A285" s="29"/>
      <c r="B285" s="97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</row>
    <row r="286" spans="1:28" ht="15.75" customHeight="1" x14ac:dyDescent="0.25">
      <c r="A286" s="29"/>
      <c r="B286" s="97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</row>
    <row r="287" spans="1:28" ht="15.75" customHeight="1" x14ac:dyDescent="0.25">
      <c r="A287" s="29"/>
      <c r="B287" s="97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</row>
    <row r="288" spans="1:28" ht="15.75" customHeight="1" x14ac:dyDescent="0.25">
      <c r="A288" s="29"/>
      <c r="B288" s="97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</row>
    <row r="289" spans="1:28" ht="15.75" customHeight="1" x14ac:dyDescent="0.25">
      <c r="A289" s="29"/>
      <c r="B289" s="97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</row>
    <row r="290" spans="1:28" ht="15.75" customHeight="1" x14ac:dyDescent="0.25">
      <c r="A290" s="29"/>
      <c r="B290" s="97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</row>
    <row r="291" spans="1:28" ht="15.75" customHeight="1" x14ac:dyDescent="0.25">
      <c r="A291" s="29"/>
      <c r="B291" s="97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</row>
    <row r="292" spans="1:28" ht="15.75" customHeight="1" x14ac:dyDescent="0.25">
      <c r="A292" s="29"/>
      <c r="B292" s="97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</row>
    <row r="293" spans="1:28" ht="15.75" customHeight="1" x14ac:dyDescent="0.25">
      <c r="A293" s="29"/>
      <c r="B293" s="97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</row>
    <row r="294" spans="1:28" ht="15.75" customHeight="1" x14ac:dyDescent="0.25">
      <c r="A294" s="29"/>
      <c r="B294" s="97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</row>
    <row r="295" spans="1:28" ht="15.75" customHeight="1" x14ac:dyDescent="0.25">
      <c r="A295" s="29"/>
      <c r="B295" s="97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</row>
    <row r="296" spans="1:28" ht="15.75" customHeight="1" x14ac:dyDescent="0.25">
      <c r="A296" s="29"/>
      <c r="B296" s="97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</row>
    <row r="297" spans="1:28" ht="15.75" customHeight="1" x14ac:dyDescent="0.25">
      <c r="A297" s="29"/>
      <c r="B297" s="97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</row>
    <row r="298" spans="1:28" ht="15.75" customHeight="1" x14ac:dyDescent="0.25">
      <c r="A298" s="29"/>
      <c r="B298" s="97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</row>
    <row r="299" spans="1:28" ht="15.75" customHeight="1" x14ac:dyDescent="0.25">
      <c r="A299" s="29"/>
      <c r="B299" s="97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</row>
    <row r="300" spans="1:28" ht="15.75" customHeight="1" x14ac:dyDescent="0.25">
      <c r="A300" s="29"/>
      <c r="B300" s="97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</row>
    <row r="301" spans="1:28" ht="15.75" customHeight="1" x14ac:dyDescent="0.25">
      <c r="A301" s="29"/>
      <c r="B301" s="97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</row>
    <row r="302" spans="1:28" ht="15.75" customHeight="1" x14ac:dyDescent="0.25">
      <c r="A302" s="29"/>
      <c r="B302" s="97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</row>
    <row r="303" spans="1:28" ht="15.75" customHeight="1" x14ac:dyDescent="0.25">
      <c r="A303" s="29"/>
      <c r="B303" s="97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</row>
    <row r="304" spans="1:28" ht="15.75" customHeight="1" x14ac:dyDescent="0.25">
      <c r="A304" s="29"/>
      <c r="B304" s="97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</row>
    <row r="305" spans="1:28" ht="15.75" customHeight="1" x14ac:dyDescent="0.25">
      <c r="A305" s="29"/>
      <c r="B305" s="97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</row>
    <row r="306" spans="1:28" ht="15.75" customHeight="1" x14ac:dyDescent="0.25">
      <c r="A306" s="29"/>
      <c r="B306" s="97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</row>
    <row r="307" spans="1:28" ht="15.75" customHeight="1" x14ac:dyDescent="0.25">
      <c r="A307" s="29"/>
      <c r="B307" s="97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</row>
    <row r="308" spans="1:28" ht="15.75" customHeight="1" x14ac:dyDescent="0.25">
      <c r="A308" s="29"/>
      <c r="B308" s="97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</row>
    <row r="309" spans="1:28" ht="15.75" customHeight="1" x14ac:dyDescent="0.25">
      <c r="A309" s="29"/>
      <c r="B309" s="97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</row>
    <row r="310" spans="1:28" ht="15.75" customHeight="1" x14ac:dyDescent="0.25">
      <c r="A310" s="29"/>
      <c r="B310" s="97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</row>
    <row r="311" spans="1:28" ht="15.75" customHeight="1" x14ac:dyDescent="0.25">
      <c r="A311" s="29"/>
      <c r="B311" s="97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</row>
    <row r="312" spans="1:28" ht="15.75" customHeight="1" x14ac:dyDescent="0.25">
      <c r="A312" s="29"/>
      <c r="B312" s="97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</row>
    <row r="313" spans="1:28" ht="15.75" customHeight="1" x14ac:dyDescent="0.25">
      <c r="A313" s="29"/>
      <c r="B313" s="97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</row>
    <row r="314" spans="1:28" ht="15.75" customHeight="1" x14ac:dyDescent="0.25">
      <c r="A314" s="29"/>
      <c r="B314" s="97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</row>
    <row r="315" spans="1:28" ht="15.75" customHeight="1" x14ac:dyDescent="0.25">
      <c r="A315" s="29"/>
      <c r="B315" s="97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</row>
    <row r="316" spans="1:28" ht="15.75" customHeight="1" x14ac:dyDescent="0.25">
      <c r="A316" s="29"/>
      <c r="B316" s="97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</row>
    <row r="317" spans="1:28" ht="15.75" customHeight="1" x14ac:dyDescent="0.25">
      <c r="A317" s="29"/>
      <c r="B317" s="97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</row>
    <row r="318" spans="1:28" ht="15.75" customHeight="1" x14ac:dyDescent="0.25">
      <c r="A318" s="29"/>
      <c r="B318" s="97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</row>
    <row r="319" spans="1:28" ht="15.75" customHeight="1" x14ac:dyDescent="0.25">
      <c r="A319" s="29"/>
      <c r="B319" s="97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</row>
    <row r="320" spans="1:28" ht="15.75" customHeight="1" x14ac:dyDescent="0.25">
      <c r="A320" s="29"/>
      <c r="B320" s="97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</row>
    <row r="321" spans="1:28" ht="15.75" customHeight="1" x14ac:dyDescent="0.25">
      <c r="A321" s="29"/>
      <c r="B321" s="97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</row>
    <row r="322" spans="1:28" ht="15.75" customHeight="1" x14ac:dyDescent="0.25">
      <c r="A322" s="29"/>
      <c r="B322" s="97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</row>
    <row r="323" spans="1:28" ht="15.75" customHeight="1" x14ac:dyDescent="0.25">
      <c r="A323" s="29"/>
      <c r="B323" s="97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</row>
    <row r="324" spans="1:28" ht="15.75" customHeight="1" x14ac:dyDescent="0.25">
      <c r="A324" s="29"/>
      <c r="B324" s="97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</row>
    <row r="325" spans="1:28" ht="15.75" customHeight="1" x14ac:dyDescent="0.25">
      <c r="A325" s="29"/>
      <c r="B325" s="97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</row>
    <row r="326" spans="1:28" ht="15.75" customHeight="1" x14ac:dyDescent="0.25">
      <c r="A326" s="29"/>
      <c r="B326" s="97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</row>
    <row r="327" spans="1:28" ht="15.75" customHeight="1" x14ac:dyDescent="0.25">
      <c r="A327" s="29"/>
      <c r="B327" s="97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</row>
    <row r="328" spans="1:28" ht="15.75" customHeight="1" x14ac:dyDescent="0.25">
      <c r="A328" s="29"/>
      <c r="B328" s="97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</row>
    <row r="329" spans="1:28" ht="15.75" customHeight="1" x14ac:dyDescent="0.25">
      <c r="A329" s="29"/>
      <c r="B329" s="97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</row>
    <row r="330" spans="1:28" ht="15.75" customHeight="1" x14ac:dyDescent="0.25">
      <c r="A330" s="29"/>
      <c r="B330" s="97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</row>
    <row r="331" spans="1:28" ht="15.75" customHeight="1" x14ac:dyDescent="0.25">
      <c r="A331" s="29"/>
      <c r="B331" s="97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</row>
    <row r="332" spans="1:28" ht="15.75" customHeight="1" x14ac:dyDescent="0.25">
      <c r="A332" s="29"/>
      <c r="B332" s="97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</row>
    <row r="333" spans="1:28" ht="15.75" customHeight="1" x14ac:dyDescent="0.25">
      <c r="A333" s="29"/>
      <c r="B333" s="97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</row>
    <row r="334" spans="1:28" ht="15.75" customHeight="1" x14ac:dyDescent="0.25">
      <c r="A334" s="29"/>
      <c r="B334" s="97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</row>
    <row r="335" spans="1:28" ht="15.75" customHeight="1" x14ac:dyDescent="0.25">
      <c r="A335" s="29"/>
      <c r="B335" s="97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</row>
    <row r="336" spans="1:28" ht="15.75" customHeight="1" x14ac:dyDescent="0.25">
      <c r="A336" s="29"/>
      <c r="B336" s="97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</row>
    <row r="337" spans="1:28" ht="15.75" customHeight="1" x14ac:dyDescent="0.25">
      <c r="A337" s="29"/>
      <c r="B337" s="97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</row>
    <row r="338" spans="1:28" ht="15.75" customHeight="1" x14ac:dyDescent="0.25">
      <c r="A338" s="29"/>
      <c r="B338" s="97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</row>
    <row r="339" spans="1:28" ht="15.75" customHeight="1" x14ac:dyDescent="0.25">
      <c r="A339" s="29"/>
      <c r="B339" s="97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</row>
    <row r="340" spans="1:28" ht="15.75" customHeight="1" x14ac:dyDescent="0.25">
      <c r="A340" s="29"/>
      <c r="B340" s="97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</row>
    <row r="341" spans="1:28" ht="15.75" customHeight="1" x14ac:dyDescent="0.25">
      <c r="A341" s="29"/>
      <c r="B341" s="97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</row>
    <row r="342" spans="1:28" ht="15.75" customHeight="1" x14ac:dyDescent="0.25">
      <c r="A342" s="29"/>
      <c r="B342" s="97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</row>
    <row r="343" spans="1:28" ht="15.75" customHeight="1" x14ac:dyDescent="0.25">
      <c r="A343" s="29"/>
      <c r="B343" s="97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</row>
    <row r="344" spans="1:28" ht="15.75" customHeight="1" x14ac:dyDescent="0.25">
      <c r="A344" s="29"/>
      <c r="B344" s="97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</row>
    <row r="345" spans="1:28" ht="15.75" customHeight="1" x14ac:dyDescent="0.25">
      <c r="A345" s="29"/>
      <c r="B345" s="97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</row>
    <row r="346" spans="1:28" ht="15.75" customHeight="1" x14ac:dyDescent="0.25">
      <c r="A346" s="29"/>
      <c r="B346" s="97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</row>
    <row r="347" spans="1:28" ht="15.75" customHeight="1" x14ac:dyDescent="0.25">
      <c r="A347" s="29"/>
      <c r="B347" s="97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</row>
    <row r="348" spans="1:28" ht="15.75" customHeight="1" x14ac:dyDescent="0.25">
      <c r="A348" s="29"/>
      <c r="B348" s="97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</row>
    <row r="349" spans="1:28" ht="15.75" customHeight="1" x14ac:dyDescent="0.25">
      <c r="A349" s="29"/>
      <c r="B349" s="97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</row>
    <row r="350" spans="1:28" ht="15.75" customHeight="1" x14ac:dyDescent="0.25">
      <c r="A350" s="29"/>
      <c r="B350" s="97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</row>
    <row r="351" spans="1:28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spans="1:28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spans="1:28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spans="1:28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spans="1:28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spans="1:28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spans="1:28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spans="1:28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spans="1:28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spans="1:28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spans="1:28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spans="1:28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spans="1:28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spans="1:28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spans="1:28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spans="1:28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spans="1:28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spans="1:28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spans="1:28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spans="1:28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spans="1:28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spans="1:28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spans="1:28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spans="1:28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spans="1:28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spans="1:28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spans="1:28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spans="1:28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spans="1:28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spans="1:28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spans="1:28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spans="1:28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spans="1:28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spans="1:28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spans="1:28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  <row r="1001" spans="1:28" ht="15.7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</row>
    <row r="1002" spans="1:28" ht="15.7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</row>
    <row r="1003" spans="1:28" ht="15.7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</row>
    <row r="1004" spans="1:28" ht="15.75" customHeight="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</row>
    <row r="1005" spans="1:28" ht="15.75" customHeight="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</row>
    <row r="1006" spans="1:28" ht="15.75" customHeight="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</row>
    <row r="1007" spans="1:28" ht="15.75" customHeight="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</row>
    <row r="1008" spans="1:28" ht="15.75" customHeight="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</row>
    <row r="1009" spans="1:28" ht="15.75" customHeight="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</row>
  </sheetData>
  <autoFilter ref="A1:V1" xr:uid="{00000000-0009-0000-0000-000002000000}"/>
  <mergeCells count="12">
    <mergeCell ref="A64:A76"/>
    <mergeCell ref="A77:A89"/>
    <mergeCell ref="A2:A11"/>
    <mergeCell ref="A12:A24"/>
    <mergeCell ref="A25:A37"/>
    <mergeCell ref="A38:A50"/>
    <mergeCell ref="A51:A63"/>
    <mergeCell ref="A90:A102"/>
    <mergeCell ref="A103:A115"/>
    <mergeCell ref="A116:A128"/>
    <mergeCell ref="A129:A141"/>
    <mergeCell ref="A142:A153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2060"/>
  </sheetPr>
  <dimension ref="A1:AF1006"/>
  <sheetViews>
    <sheetView workbookViewId="0">
      <selection activeCell="F32" sqref="F32"/>
    </sheetView>
  </sheetViews>
  <sheetFormatPr defaultColWidth="14.42578125" defaultRowHeight="15" customHeight="1" x14ac:dyDescent="0.25"/>
  <cols>
    <col min="1" max="1" width="4.42578125" customWidth="1"/>
    <col min="2" max="2" width="6.42578125" customWidth="1"/>
    <col min="3" max="3" width="19.85546875" customWidth="1"/>
    <col min="4" max="4" width="18.140625" customWidth="1"/>
    <col min="5" max="5" width="15.7109375" customWidth="1"/>
    <col min="6" max="6" width="18.140625" bestFit="1" customWidth="1"/>
    <col min="7" max="7" width="19.85546875" customWidth="1"/>
    <col min="8" max="8" width="16.85546875" customWidth="1"/>
    <col min="9" max="9" width="19.85546875" bestFit="1" customWidth="1"/>
    <col min="10" max="10" width="17.5703125" bestFit="1" customWidth="1"/>
    <col min="11" max="11" width="19.85546875" customWidth="1"/>
    <col min="12" max="12" width="19.28515625" customWidth="1"/>
    <col min="13" max="13" width="18.140625" customWidth="1"/>
    <col min="14" max="15" width="16.85546875" customWidth="1"/>
    <col min="16" max="16" width="18.140625" bestFit="1" customWidth="1"/>
    <col min="17" max="25" width="16.85546875" customWidth="1"/>
    <col min="26" max="26" width="21.28515625" customWidth="1"/>
    <col min="27" max="35" width="8.7109375" customWidth="1"/>
  </cols>
  <sheetData>
    <row r="1" spans="1:32" ht="60" x14ac:dyDescent="0.25">
      <c r="A1" s="497" t="s">
        <v>98</v>
      </c>
      <c r="B1" s="498"/>
      <c r="C1" s="98" t="s">
        <v>99</v>
      </c>
      <c r="D1" s="99" t="s">
        <v>100</v>
      </c>
      <c r="E1" s="99" t="s">
        <v>101</v>
      </c>
      <c r="F1" s="99" t="s">
        <v>102</v>
      </c>
      <c r="G1" s="99" t="s">
        <v>103</v>
      </c>
      <c r="H1" s="99" t="s">
        <v>104</v>
      </c>
      <c r="I1" s="99" t="s">
        <v>105</v>
      </c>
      <c r="J1" s="99" t="s">
        <v>106</v>
      </c>
      <c r="K1" s="100" t="s">
        <v>107</v>
      </c>
      <c r="L1" s="99" t="s">
        <v>108</v>
      </c>
      <c r="M1" s="101" t="s">
        <v>109</v>
      </c>
      <c r="N1" s="102" t="s">
        <v>110</v>
      </c>
      <c r="O1" s="102" t="s">
        <v>111</v>
      </c>
      <c r="P1" s="102" t="s">
        <v>112</v>
      </c>
      <c r="Q1" s="370" t="s">
        <v>422</v>
      </c>
      <c r="R1" s="413" t="s">
        <v>463</v>
      </c>
      <c r="S1" s="414" t="s">
        <v>464</v>
      </c>
      <c r="T1" s="414" t="s">
        <v>465</v>
      </c>
      <c r="U1" s="414" t="s">
        <v>467</v>
      </c>
      <c r="V1" s="414" t="s">
        <v>468</v>
      </c>
      <c r="W1" s="414" t="s">
        <v>469</v>
      </c>
      <c r="X1" s="414" t="s">
        <v>466</v>
      </c>
      <c r="Y1" s="414" t="s">
        <v>470</v>
      </c>
      <c r="Z1" s="103" t="s">
        <v>63</v>
      </c>
      <c r="AA1" s="29"/>
      <c r="AB1" s="29"/>
      <c r="AC1" s="29"/>
      <c r="AD1" s="29"/>
      <c r="AE1" s="29"/>
      <c r="AF1" s="29"/>
    </row>
    <row r="2" spans="1:32" x14ac:dyDescent="0.25">
      <c r="A2" s="492">
        <v>2023</v>
      </c>
      <c r="B2" s="104">
        <v>1</v>
      </c>
      <c r="C2" s="105">
        <v>8428880640</v>
      </c>
      <c r="D2" s="106"/>
      <c r="E2" s="106"/>
      <c r="F2" s="107"/>
      <c r="G2" s="107"/>
      <c r="H2" s="107"/>
      <c r="I2" s="108">
        <v>8428880640</v>
      </c>
      <c r="J2" s="107"/>
      <c r="K2" s="107"/>
      <c r="L2" s="107"/>
      <c r="M2" s="106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89">
        <v>8428880640</v>
      </c>
      <c r="AA2" s="29"/>
      <c r="AB2" s="29"/>
      <c r="AC2" s="29"/>
      <c r="AD2" s="29"/>
      <c r="AE2" s="29"/>
      <c r="AF2" s="29"/>
    </row>
    <row r="3" spans="1:32" x14ac:dyDescent="0.25">
      <c r="A3" s="493"/>
      <c r="B3" s="104">
        <v>2</v>
      </c>
      <c r="C3" s="105">
        <v>122372937568</v>
      </c>
      <c r="D3" s="106"/>
      <c r="E3" s="106"/>
      <c r="F3" s="107"/>
      <c r="G3" s="107"/>
      <c r="H3" s="107"/>
      <c r="I3" s="108">
        <v>22074623999.999996</v>
      </c>
      <c r="J3" s="107"/>
      <c r="K3" s="107"/>
      <c r="L3" s="109">
        <v>100298313568</v>
      </c>
      <c r="M3" s="106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89">
        <v>122372937568</v>
      </c>
      <c r="AA3" s="29"/>
      <c r="AB3" s="29"/>
      <c r="AC3" s="29"/>
      <c r="AD3" s="29"/>
      <c r="AE3" s="29"/>
      <c r="AF3" s="29"/>
    </row>
    <row r="4" spans="1:32" x14ac:dyDescent="0.25">
      <c r="A4" s="493"/>
      <c r="B4" s="104">
        <v>3</v>
      </c>
      <c r="C4" s="105">
        <v>305545371571.20001</v>
      </c>
      <c r="D4" s="105">
        <v>48574447008</v>
      </c>
      <c r="E4" s="106"/>
      <c r="F4" s="107"/>
      <c r="G4" s="108">
        <v>148063477363.20001</v>
      </c>
      <c r="H4" s="107"/>
      <c r="I4" s="108">
        <v>68098860800</v>
      </c>
      <c r="J4" s="107"/>
      <c r="K4" s="107"/>
      <c r="L4" s="109">
        <v>40808586400</v>
      </c>
      <c r="M4" s="106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89">
        <v>305545371571.20001</v>
      </c>
      <c r="AA4" s="29"/>
      <c r="AB4" s="29"/>
      <c r="AC4" s="29"/>
      <c r="AD4" s="29"/>
      <c r="AE4" s="29"/>
      <c r="AF4" s="29"/>
    </row>
    <row r="5" spans="1:32" x14ac:dyDescent="0.25">
      <c r="A5" s="493"/>
      <c r="B5" s="104">
        <v>4</v>
      </c>
      <c r="C5" s="105">
        <v>210162515680</v>
      </c>
      <c r="D5" s="105"/>
      <c r="E5" s="105"/>
      <c r="F5" s="108">
        <v>0</v>
      </c>
      <c r="G5" s="108">
        <v>121295449920</v>
      </c>
      <c r="H5" s="108">
        <v>6221660160</v>
      </c>
      <c r="I5" s="108">
        <v>57318716800</v>
      </c>
      <c r="J5" s="105">
        <v>0</v>
      </c>
      <c r="K5" s="108">
        <v>25326688800</v>
      </c>
      <c r="L5" s="105">
        <v>0</v>
      </c>
      <c r="M5" s="105"/>
      <c r="N5" s="108"/>
      <c r="O5" s="108"/>
      <c r="P5" s="108"/>
      <c r="Q5" s="108"/>
      <c r="R5" s="108"/>
      <c r="S5" s="108"/>
      <c r="T5" s="108"/>
      <c r="U5" s="108"/>
      <c r="V5" s="108"/>
      <c r="W5" s="108"/>
      <c r="X5" s="108"/>
      <c r="Y5" s="108"/>
      <c r="Z5" s="89">
        <v>210162515680</v>
      </c>
      <c r="AA5" s="29"/>
      <c r="AB5" s="29"/>
      <c r="AC5" s="29"/>
      <c r="AD5" s="29"/>
      <c r="AE5" s="29"/>
      <c r="AF5" s="29"/>
    </row>
    <row r="6" spans="1:32" x14ac:dyDescent="0.25">
      <c r="A6" s="493"/>
      <c r="B6" s="110">
        <v>5</v>
      </c>
      <c r="C6" s="105">
        <v>122073991008</v>
      </c>
      <c r="D6" s="105">
        <v>35257491360</v>
      </c>
      <c r="E6" s="105"/>
      <c r="F6" s="108">
        <v>0</v>
      </c>
      <c r="G6" s="108">
        <v>60428377920</v>
      </c>
      <c r="H6" s="108">
        <v>15568275200</v>
      </c>
      <c r="I6" s="108">
        <v>0</v>
      </c>
      <c r="J6" s="105">
        <v>0</v>
      </c>
      <c r="K6" s="108">
        <v>10819846528</v>
      </c>
      <c r="L6" s="105">
        <v>0</v>
      </c>
      <c r="M6" s="105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89">
        <v>122073991008</v>
      </c>
      <c r="AA6" s="29"/>
      <c r="AB6" s="29"/>
      <c r="AC6" s="29"/>
      <c r="AD6" s="29"/>
      <c r="AE6" s="29"/>
      <c r="AF6" s="29"/>
    </row>
    <row r="7" spans="1:32" x14ac:dyDescent="0.25">
      <c r="A7" s="493"/>
      <c r="B7" s="110">
        <v>6</v>
      </c>
      <c r="C7" s="105">
        <v>545395734457.59998</v>
      </c>
      <c r="D7" s="105">
        <v>3868159065.5999999</v>
      </c>
      <c r="E7" s="105"/>
      <c r="F7" s="108">
        <v>0</v>
      </c>
      <c r="G7" s="108">
        <v>241223072000</v>
      </c>
      <c r="H7" s="108">
        <v>4950616320</v>
      </c>
      <c r="I7" s="108">
        <v>6130304000</v>
      </c>
      <c r="J7" s="105">
        <v>0</v>
      </c>
      <c r="K7" s="108">
        <v>289223583072</v>
      </c>
      <c r="L7" s="105">
        <v>0</v>
      </c>
      <c r="M7" s="105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89">
        <v>545395734457.59998</v>
      </c>
      <c r="AA7" s="29"/>
      <c r="AB7" s="29"/>
      <c r="AC7" s="29"/>
      <c r="AD7" s="29"/>
      <c r="AE7" s="29"/>
      <c r="AF7" s="29"/>
    </row>
    <row r="8" spans="1:32" x14ac:dyDescent="0.25">
      <c r="A8" s="493"/>
      <c r="B8" s="110">
        <v>7</v>
      </c>
      <c r="C8" s="105">
        <v>69243891360</v>
      </c>
      <c r="D8" s="105">
        <v>6758418816</v>
      </c>
      <c r="E8" s="105"/>
      <c r="F8" s="108">
        <v>0</v>
      </c>
      <c r="G8" s="108">
        <v>49948248863.999992</v>
      </c>
      <c r="H8" s="108">
        <v>5558054400</v>
      </c>
      <c r="I8" s="108">
        <v>6979169280</v>
      </c>
      <c r="J8" s="105">
        <v>0</v>
      </c>
      <c r="K8" s="108">
        <v>0</v>
      </c>
      <c r="L8" s="105">
        <v>0</v>
      </c>
      <c r="M8" s="105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89">
        <v>69243891360</v>
      </c>
      <c r="AA8" s="29"/>
      <c r="AB8" s="29"/>
      <c r="AC8" s="29"/>
      <c r="AD8" s="29"/>
      <c r="AE8" s="29"/>
      <c r="AF8" s="29"/>
    </row>
    <row r="9" spans="1:32" x14ac:dyDescent="0.25">
      <c r="A9" s="493"/>
      <c r="B9" s="110">
        <v>8</v>
      </c>
      <c r="C9" s="105">
        <v>480300261504</v>
      </c>
      <c r="D9" s="105"/>
      <c r="E9" s="105"/>
      <c r="F9" s="108">
        <v>0</v>
      </c>
      <c r="G9" s="108">
        <v>167347236864</v>
      </c>
      <c r="H9" s="108">
        <v>0</v>
      </c>
      <c r="I9" s="108">
        <v>103891096320</v>
      </c>
      <c r="J9" s="105">
        <v>5026432000</v>
      </c>
      <c r="K9" s="108">
        <v>204035496320</v>
      </c>
      <c r="L9" s="105">
        <v>0</v>
      </c>
      <c r="M9" s="105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89">
        <v>480300261504</v>
      </c>
      <c r="AA9" s="29"/>
      <c r="AB9" s="29"/>
      <c r="AC9" s="29"/>
      <c r="AD9" s="29"/>
      <c r="AE9" s="29"/>
      <c r="AF9" s="29"/>
    </row>
    <row r="10" spans="1:32" x14ac:dyDescent="0.25">
      <c r="A10" s="493"/>
      <c r="B10" s="110">
        <v>9</v>
      </c>
      <c r="C10" s="105">
        <v>1473241727616</v>
      </c>
      <c r="D10" s="105">
        <v>26530794624</v>
      </c>
      <c r="E10" s="105"/>
      <c r="F10" s="108">
        <v>0</v>
      </c>
      <c r="G10" s="108">
        <v>903078442752</v>
      </c>
      <c r="H10" s="108">
        <v>7289702400</v>
      </c>
      <c r="I10" s="108">
        <v>106765944320</v>
      </c>
      <c r="J10" s="105">
        <v>11322411520</v>
      </c>
      <c r="K10" s="108">
        <v>418254432000</v>
      </c>
      <c r="L10" s="105">
        <v>0</v>
      </c>
      <c r="M10" s="105">
        <v>33588265890</v>
      </c>
      <c r="N10" s="108">
        <v>30219757710</v>
      </c>
      <c r="O10" s="108">
        <v>3368508180</v>
      </c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89">
        <v>1506829993506</v>
      </c>
      <c r="AA10" s="29"/>
      <c r="AB10" s="29"/>
      <c r="AC10" s="29"/>
      <c r="AD10" s="29"/>
      <c r="AE10" s="29"/>
      <c r="AF10" s="29"/>
    </row>
    <row r="11" spans="1:32" x14ac:dyDescent="0.25">
      <c r="A11" s="493"/>
      <c r="B11" s="110">
        <v>10</v>
      </c>
      <c r="C11" s="105">
        <v>1141557514912</v>
      </c>
      <c r="D11" s="105">
        <v>56657672063.999992</v>
      </c>
      <c r="E11" s="105"/>
      <c r="F11" s="108">
        <v>35793374771.199997</v>
      </c>
      <c r="G11" s="108">
        <v>773427501702.40002</v>
      </c>
      <c r="H11" s="108">
        <v>6937536000</v>
      </c>
      <c r="I11" s="108">
        <v>166693954560</v>
      </c>
      <c r="J11" s="105">
        <v>13553743360</v>
      </c>
      <c r="K11" s="108">
        <v>88493732454.400009</v>
      </c>
      <c r="L11" s="105">
        <v>0</v>
      </c>
      <c r="M11" s="105">
        <v>77009218435.75</v>
      </c>
      <c r="N11" s="108">
        <v>37913199015</v>
      </c>
      <c r="O11" s="108">
        <v>19248929252</v>
      </c>
      <c r="P11" s="108">
        <v>19847090168.75</v>
      </c>
      <c r="Q11" s="108"/>
      <c r="R11" s="108"/>
      <c r="S11" s="108"/>
      <c r="T11" s="108"/>
      <c r="U11" s="108"/>
      <c r="V11" s="108"/>
      <c r="W11" s="108"/>
      <c r="X11" s="108"/>
      <c r="Y11" s="108"/>
      <c r="Z11" s="89">
        <v>1218566733347.75</v>
      </c>
      <c r="AA11" s="29"/>
      <c r="AB11" s="29"/>
      <c r="AC11" s="29"/>
      <c r="AD11" s="29"/>
      <c r="AE11" s="29"/>
      <c r="AF11" s="29"/>
    </row>
    <row r="12" spans="1:32" x14ac:dyDescent="0.25">
      <c r="A12" s="493"/>
      <c r="B12" s="110">
        <v>11</v>
      </c>
      <c r="C12" s="105">
        <v>942365911680</v>
      </c>
      <c r="D12" s="105"/>
      <c r="E12" s="105"/>
      <c r="F12" s="108">
        <v>0</v>
      </c>
      <c r="G12" s="108">
        <v>728302069120</v>
      </c>
      <c r="H12" s="108">
        <v>14412453120</v>
      </c>
      <c r="I12" s="108">
        <v>196430888960</v>
      </c>
      <c r="J12" s="105">
        <v>3220500480</v>
      </c>
      <c r="K12" s="108"/>
      <c r="L12" s="105">
        <v>0</v>
      </c>
      <c r="M12" s="105">
        <v>50270201681</v>
      </c>
      <c r="N12" s="108">
        <v>3185330490</v>
      </c>
      <c r="O12" s="108">
        <v>16417664252</v>
      </c>
      <c r="P12" s="108">
        <v>30667206939</v>
      </c>
      <c r="Q12" s="108"/>
      <c r="R12" s="108"/>
      <c r="S12" s="108"/>
      <c r="T12" s="108"/>
      <c r="U12" s="108"/>
      <c r="V12" s="108"/>
      <c r="W12" s="108"/>
      <c r="X12" s="108"/>
      <c r="Y12" s="108"/>
      <c r="Z12" s="89">
        <v>992636113361</v>
      </c>
      <c r="AA12" s="29"/>
      <c r="AB12" s="29"/>
      <c r="AC12" s="29"/>
      <c r="AD12" s="29"/>
      <c r="AE12" s="29"/>
      <c r="AF12" s="29"/>
    </row>
    <row r="13" spans="1:32" x14ac:dyDescent="0.25">
      <c r="A13" s="493"/>
      <c r="B13" s="110">
        <v>12</v>
      </c>
      <c r="C13" s="105">
        <v>1924504210592</v>
      </c>
      <c r="D13" s="105">
        <v>60914626400</v>
      </c>
      <c r="E13" s="105">
        <v>1350018560</v>
      </c>
      <c r="F13" s="108">
        <v>0</v>
      </c>
      <c r="G13" s="108">
        <v>1605697599296</v>
      </c>
      <c r="H13" s="108">
        <v>7208697600</v>
      </c>
      <c r="I13" s="108">
        <v>207157486080</v>
      </c>
      <c r="J13" s="105">
        <v>3448954880</v>
      </c>
      <c r="K13" s="108">
        <v>38726827776</v>
      </c>
      <c r="L13" s="105">
        <v>0</v>
      </c>
      <c r="M13" s="105">
        <v>35330362337.25</v>
      </c>
      <c r="N13" s="108"/>
      <c r="O13" s="108">
        <v>24364805339.25</v>
      </c>
      <c r="P13" s="108">
        <v>10965556998</v>
      </c>
      <c r="Q13" s="108"/>
      <c r="R13" s="108"/>
      <c r="S13" s="108"/>
      <c r="T13" s="108"/>
      <c r="U13" s="108"/>
      <c r="V13" s="108"/>
      <c r="W13" s="108"/>
      <c r="X13" s="108"/>
      <c r="Y13" s="108"/>
      <c r="Z13" s="89">
        <v>1959834572929.25</v>
      </c>
      <c r="AA13" s="29"/>
      <c r="AB13" s="29"/>
      <c r="AC13" s="29"/>
      <c r="AD13" s="29"/>
      <c r="AE13" s="29"/>
      <c r="AF13" s="29"/>
    </row>
    <row r="14" spans="1:32" x14ac:dyDescent="0.25">
      <c r="A14" s="493"/>
      <c r="B14" s="111" t="s">
        <v>63</v>
      </c>
      <c r="C14" s="112">
        <v>7345192948588.7998</v>
      </c>
      <c r="D14" s="112">
        <v>238561609337.60001</v>
      </c>
      <c r="E14" s="112">
        <v>1350018560</v>
      </c>
      <c r="F14" s="112">
        <v>35793374771.199997</v>
      </c>
      <c r="G14" s="112">
        <v>4798811475801.5996</v>
      </c>
      <c r="H14" s="112">
        <v>68146995200</v>
      </c>
      <c r="I14" s="112">
        <v>949969925760</v>
      </c>
      <c r="J14" s="112">
        <v>36572042240</v>
      </c>
      <c r="K14" s="112">
        <v>1074880606950.4</v>
      </c>
      <c r="L14" s="112">
        <v>141106899968</v>
      </c>
      <c r="M14" s="113">
        <v>196198048344</v>
      </c>
      <c r="N14" s="113">
        <v>71318287215</v>
      </c>
      <c r="O14" s="113">
        <v>63399907023.25</v>
      </c>
      <c r="P14" s="113">
        <v>61479854105.75</v>
      </c>
      <c r="Q14" s="371"/>
      <c r="R14" s="113"/>
      <c r="S14" s="113"/>
      <c r="T14" s="113"/>
      <c r="U14" s="113"/>
      <c r="V14" s="113"/>
      <c r="W14" s="113"/>
      <c r="X14" s="113"/>
      <c r="Y14" s="113"/>
      <c r="Z14" s="63">
        <v>7541390996932.7998</v>
      </c>
      <c r="AA14" s="29"/>
      <c r="AB14" s="29"/>
      <c r="AC14" s="29"/>
      <c r="AD14" s="29"/>
      <c r="AE14" s="29"/>
      <c r="AF14" s="29"/>
    </row>
    <row r="15" spans="1:32" x14ac:dyDescent="0.25">
      <c r="A15" s="495">
        <v>2024</v>
      </c>
      <c r="B15" s="104">
        <v>1</v>
      </c>
      <c r="C15" s="105">
        <f>SUM(D15:L15)</f>
        <v>626533841593.59998</v>
      </c>
      <c r="D15" s="108"/>
      <c r="E15" s="108"/>
      <c r="F15" s="108">
        <v>43157997824</v>
      </c>
      <c r="G15" s="108"/>
      <c r="H15" s="108">
        <v>6668147200</v>
      </c>
      <c r="I15" s="108">
        <v>118486973440</v>
      </c>
      <c r="J15" s="108">
        <v>13426277120</v>
      </c>
      <c r="K15" s="108">
        <v>444794446009.59998</v>
      </c>
      <c r="L15" s="108"/>
      <c r="M15" s="108">
        <f>SUM(N15:P15)</f>
        <v>30108369148.5</v>
      </c>
      <c r="N15" s="108">
        <v>9691039644</v>
      </c>
      <c r="O15" s="108">
        <v>1564593597</v>
      </c>
      <c r="P15" s="108">
        <v>18852735907.5</v>
      </c>
      <c r="Q15" s="108"/>
      <c r="R15" s="108"/>
      <c r="S15" s="108"/>
      <c r="T15" s="108"/>
      <c r="U15" s="108"/>
      <c r="V15" s="108"/>
      <c r="W15" s="108"/>
      <c r="X15" s="108"/>
      <c r="Y15" s="108"/>
      <c r="Z15" s="89">
        <f t="shared" ref="Z15:Z22" si="0">M15+C15+Q15+R15</f>
        <v>656642210742.09998</v>
      </c>
      <c r="AA15" s="29"/>
      <c r="AB15" s="29"/>
      <c r="AC15" s="29"/>
      <c r="AD15" s="29"/>
      <c r="AE15" s="29"/>
      <c r="AF15" s="29"/>
    </row>
    <row r="16" spans="1:32" x14ac:dyDescent="0.25">
      <c r="A16" s="496"/>
      <c r="B16" s="104">
        <v>2</v>
      </c>
      <c r="C16" s="105">
        <f t="shared" ref="C16:C23" si="1">SUM(D16:L16)</f>
        <v>1231561657932.8</v>
      </c>
      <c r="D16" s="108"/>
      <c r="E16" s="108"/>
      <c r="F16" s="108"/>
      <c r="G16" s="108">
        <v>630055886412.80005</v>
      </c>
      <c r="H16" s="108"/>
      <c r="I16" s="108">
        <v>213367176960</v>
      </c>
      <c r="J16" s="108">
        <v>7011324160</v>
      </c>
      <c r="K16" s="108">
        <v>381127270400</v>
      </c>
      <c r="L16" s="108"/>
      <c r="M16" s="108">
        <f t="shared" ref="M16:M23" si="2">SUM(N16:P16)</f>
        <v>50195850567</v>
      </c>
      <c r="N16" s="108">
        <v>16612155334.5</v>
      </c>
      <c r="O16" s="108">
        <v>16705208630.25</v>
      </c>
      <c r="P16" s="108">
        <v>16878486602.25</v>
      </c>
      <c r="Q16" s="108"/>
      <c r="R16" s="108"/>
      <c r="S16" s="108"/>
      <c r="T16" s="108"/>
      <c r="U16" s="108"/>
      <c r="V16" s="108"/>
      <c r="W16" s="108"/>
      <c r="X16" s="108"/>
      <c r="Y16" s="108"/>
      <c r="Z16" s="89">
        <f t="shared" si="0"/>
        <v>1281757508499.8</v>
      </c>
    </row>
    <row r="17" spans="1:26" x14ac:dyDescent="0.25">
      <c r="A17" s="496"/>
      <c r="B17" s="104">
        <v>3</v>
      </c>
      <c r="C17" s="105">
        <f>SUM(D17:L17)</f>
        <v>535043509760</v>
      </c>
      <c r="D17" s="108">
        <v>23332335487.999996</v>
      </c>
      <c r="E17" s="108"/>
      <c r="F17" s="108"/>
      <c r="G17" s="108">
        <v>69232852223.999985</v>
      </c>
      <c r="H17" s="108"/>
      <c r="I17" s="108">
        <v>164683324800</v>
      </c>
      <c r="J17" s="108">
        <v>13327864320</v>
      </c>
      <c r="K17" s="108">
        <v>264467132928</v>
      </c>
      <c r="L17" s="108"/>
      <c r="M17" s="108">
        <f t="shared" si="2"/>
        <v>14639135742</v>
      </c>
      <c r="N17" s="108">
        <v>7018807950</v>
      </c>
      <c r="O17" s="108"/>
      <c r="P17" s="108">
        <v>7620327792</v>
      </c>
      <c r="Q17" s="108"/>
      <c r="R17" s="108"/>
      <c r="S17" s="108"/>
      <c r="T17" s="108"/>
      <c r="U17" s="108"/>
      <c r="V17" s="108"/>
      <c r="W17" s="108"/>
      <c r="X17" s="108"/>
      <c r="Y17" s="108"/>
      <c r="Z17" s="89">
        <f t="shared" si="0"/>
        <v>549682645502</v>
      </c>
    </row>
    <row r="18" spans="1:26" ht="15" customHeight="1" x14ac:dyDescent="0.25">
      <c r="A18" s="496"/>
      <c r="B18" s="104">
        <v>4</v>
      </c>
      <c r="C18" s="105">
        <f t="shared" si="1"/>
        <v>1724801148992</v>
      </c>
      <c r="D18" s="108"/>
      <c r="E18" s="108"/>
      <c r="F18" s="108"/>
      <c r="G18" s="108">
        <v>877528362400</v>
      </c>
      <c r="H18" s="108">
        <v>5077804800</v>
      </c>
      <c r="I18" s="108">
        <v>162949608960</v>
      </c>
      <c r="J18" s="108">
        <v>70425541120</v>
      </c>
      <c r="K18" s="108">
        <v>608819831712</v>
      </c>
      <c r="L18" s="108"/>
      <c r="M18" s="108">
        <f t="shared" si="2"/>
        <v>39742172005</v>
      </c>
      <c r="N18" s="108"/>
      <c r="O18" s="108">
        <v>10582970675</v>
      </c>
      <c r="P18" s="108">
        <v>29159201330</v>
      </c>
      <c r="Q18" s="108">
        <v>19661222558</v>
      </c>
      <c r="R18" s="108"/>
      <c r="S18" s="108"/>
      <c r="T18" s="108"/>
      <c r="U18" s="108"/>
      <c r="V18" s="108"/>
      <c r="W18" s="108"/>
      <c r="X18" s="108"/>
      <c r="Y18" s="108"/>
      <c r="Z18" s="89">
        <f t="shared" si="0"/>
        <v>1784204543555</v>
      </c>
    </row>
    <row r="19" spans="1:26" x14ac:dyDescent="0.25">
      <c r="A19" s="496"/>
      <c r="B19" s="104">
        <v>5</v>
      </c>
      <c r="C19" s="105">
        <f t="shared" si="1"/>
        <v>1382434989408</v>
      </c>
      <c r="D19" s="108">
        <v>142376012480</v>
      </c>
      <c r="E19" s="108"/>
      <c r="F19" s="108"/>
      <c r="G19" s="108">
        <v>236234879712</v>
      </c>
      <c r="H19" s="108">
        <v>5931129600</v>
      </c>
      <c r="I19" s="108">
        <v>234906531840</v>
      </c>
      <c r="J19" s="108">
        <v>123590197760</v>
      </c>
      <c r="K19" s="108">
        <v>639396238016</v>
      </c>
      <c r="L19" s="108"/>
      <c r="M19" s="108">
        <f t="shared" si="2"/>
        <v>68151709264</v>
      </c>
      <c r="N19" s="108">
        <v>19075935780</v>
      </c>
      <c r="O19" s="108">
        <v>37809658783</v>
      </c>
      <c r="P19" s="108">
        <v>11266114701</v>
      </c>
      <c r="Q19" s="108">
        <v>20839452790</v>
      </c>
      <c r="R19" s="108"/>
      <c r="S19" s="108"/>
      <c r="T19" s="108"/>
      <c r="U19" s="108"/>
      <c r="V19" s="108"/>
      <c r="W19" s="108"/>
      <c r="X19" s="108"/>
      <c r="Y19" s="108"/>
      <c r="Z19" s="89">
        <f t="shared" si="0"/>
        <v>1471426151462</v>
      </c>
    </row>
    <row r="20" spans="1:26" x14ac:dyDescent="0.25">
      <c r="A20" s="496"/>
      <c r="B20" s="104">
        <v>6</v>
      </c>
      <c r="C20" s="105">
        <f t="shared" si="1"/>
        <v>367169681344</v>
      </c>
      <c r="D20" s="108">
        <v>96420978944</v>
      </c>
      <c r="E20" s="108"/>
      <c r="F20" s="108"/>
      <c r="G20" s="108">
        <v>25102919680</v>
      </c>
      <c r="H20" s="108">
        <v>5907939840</v>
      </c>
      <c r="I20" s="108">
        <v>129513434880</v>
      </c>
      <c r="J20" s="108">
        <v>71594951680</v>
      </c>
      <c r="K20" s="108">
        <v>38629456320</v>
      </c>
      <c r="L20" s="108"/>
      <c r="M20" s="108">
        <f t="shared" si="2"/>
        <v>39070819712</v>
      </c>
      <c r="N20" s="108">
        <v>6025708260</v>
      </c>
      <c r="O20" s="108">
        <v>19990480988</v>
      </c>
      <c r="P20" s="108">
        <v>13054630464</v>
      </c>
      <c r="Q20" s="108"/>
      <c r="R20" s="108">
        <f>+SUM(S20:Y20)</f>
        <v>5301876294</v>
      </c>
      <c r="S20" s="108"/>
      <c r="T20" s="108"/>
      <c r="U20" s="108"/>
      <c r="V20" s="108"/>
      <c r="W20" s="108"/>
      <c r="X20" s="108">
        <v>5301876294</v>
      </c>
      <c r="Y20" s="108"/>
      <c r="Z20" s="89">
        <f t="shared" si="0"/>
        <v>411542377350</v>
      </c>
    </row>
    <row r="21" spans="1:26" x14ac:dyDescent="0.25">
      <c r="A21" s="496"/>
      <c r="B21" s="104">
        <v>7</v>
      </c>
      <c r="C21" s="105">
        <f t="shared" si="1"/>
        <v>637561464288</v>
      </c>
      <c r="D21" s="108">
        <v>46044603648</v>
      </c>
      <c r="E21" s="108"/>
      <c r="F21" s="108">
        <v>34618982400</v>
      </c>
      <c r="G21" s="108">
        <v>371455128800</v>
      </c>
      <c r="H21" s="108">
        <v>5653913600</v>
      </c>
      <c r="I21" s="108">
        <v>128710901760</v>
      </c>
      <c r="J21" s="108">
        <v>51077934080</v>
      </c>
      <c r="K21" s="108"/>
      <c r="L21" s="108"/>
      <c r="M21" s="108">
        <f t="shared" si="2"/>
        <v>12796901420</v>
      </c>
      <c r="N21" s="108"/>
      <c r="O21" s="108"/>
      <c r="P21" s="108">
        <v>12796901420</v>
      </c>
      <c r="Q21" s="108"/>
      <c r="R21" s="108">
        <f t="shared" ref="R21:R25" si="3">+SUM(S21:Y21)</f>
        <v>0</v>
      </c>
      <c r="S21" s="108"/>
      <c r="T21" s="108"/>
      <c r="U21" s="108"/>
      <c r="V21" s="108"/>
      <c r="W21" s="108"/>
      <c r="X21" s="108"/>
      <c r="Y21" s="108"/>
      <c r="Z21" s="89">
        <f t="shared" si="0"/>
        <v>650358365708</v>
      </c>
    </row>
    <row r="22" spans="1:26" x14ac:dyDescent="0.25">
      <c r="A22" s="496"/>
      <c r="B22" s="104">
        <v>8</v>
      </c>
      <c r="C22" s="105">
        <f t="shared" si="1"/>
        <v>221945866112</v>
      </c>
      <c r="D22" s="108">
        <v>70413596800</v>
      </c>
      <c r="E22" s="108"/>
      <c r="F22" s="108">
        <v>3027584000</v>
      </c>
      <c r="G22" s="108"/>
      <c r="H22" s="108">
        <v>5752409600</v>
      </c>
      <c r="I22" s="108">
        <v>52471943040</v>
      </c>
      <c r="J22" s="108">
        <v>50427233280</v>
      </c>
      <c r="K22" s="108">
        <v>39853099392</v>
      </c>
      <c r="L22" s="108"/>
      <c r="M22" s="108">
        <f t="shared" si="2"/>
        <v>91714811034</v>
      </c>
      <c r="N22" s="108"/>
      <c r="O22" s="108">
        <v>80836590681</v>
      </c>
      <c r="P22" s="108">
        <v>10878220353</v>
      </c>
      <c r="Q22" s="108"/>
      <c r="R22" s="108">
        <f t="shared" si="3"/>
        <v>2048635029.9999998</v>
      </c>
      <c r="S22" s="108">
        <v>373640280.00000006</v>
      </c>
      <c r="T22" s="108">
        <v>1674994749.9999998</v>
      </c>
      <c r="U22" s="108"/>
      <c r="V22" s="108"/>
      <c r="W22" s="108"/>
      <c r="X22" s="108"/>
      <c r="Y22" s="108"/>
      <c r="Z22" s="89">
        <f t="shared" si="0"/>
        <v>315709312176</v>
      </c>
    </row>
    <row r="23" spans="1:26" x14ac:dyDescent="0.25">
      <c r="A23" s="496"/>
      <c r="B23" s="104">
        <v>9</v>
      </c>
      <c r="C23" s="105">
        <f t="shared" si="1"/>
        <v>239294519936</v>
      </c>
      <c r="D23" s="108"/>
      <c r="E23" s="108">
        <v>4383313920</v>
      </c>
      <c r="F23" s="108">
        <v>43968699392</v>
      </c>
      <c r="G23" s="108"/>
      <c r="H23" s="108"/>
      <c r="I23" s="108">
        <v>20262574080</v>
      </c>
      <c r="J23" s="108">
        <v>19293590400</v>
      </c>
      <c r="K23" s="108">
        <v>151386342144</v>
      </c>
      <c r="L23" s="108"/>
      <c r="M23" s="108">
        <f t="shared" si="2"/>
        <v>77208772080</v>
      </c>
      <c r="N23" s="108">
        <v>11380681620</v>
      </c>
      <c r="O23" s="108">
        <v>37455442200</v>
      </c>
      <c r="P23" s="108">
        <v>28372648260</v>
      </c>
      <c r="Q23" s="108"/>
      <c r="R23" s="108">
        <f t="shared" si="3"/>
        <v>778337170</v>
      </c>
      <c r="S23" s="108"/>
      <c r="T23" s="108">
        <v>778337170</v>
      </c>
      <c r="U23" s="108"/>
      <c r="V23" s="108"/>
      <c r="W23" s="108"/>
      <c r="X23" s="108"/>
      <c r="Y23" s="108"/>
      <c r="Z23" s="89">
        <f>M23+C23+Q23+R23</f>
        <v>317281629186</v>
      </c>
    </row>
    <row r="24" spans="1:26" x14ac:dyDescent="0.25">
      <c r="A24" s="496"/>
      <c r="B24" s="443">
        <v>10</v>
      </c>
      <c r="C24" s="105">
        <f>SUM(D24:L24)</f>
        <v>700080034688</v>
      </c>
      <c r="D24" s="108">
        <v>72527050496</v>
      </c>
      <c r="E24" s="108">
        <v>7030340480</v>
      </c>
      <c r="F24" s="108"/>
      <c r="G24" s="108">
        <v>169798219520</v>
      </c>
      <c r="H24" s="108">
        <v>17211649280</v>
      </c>
      <c r="I24" s="108">
        <v>196672601088</v>
      </c>
      <c r="J24" s="108">
        <v>17300933120</v>
      </c>
      <c r="K24" s="108">
        <v>219539240704</v>
      </c>
      <c r="L24" s="108"/>
      <c r="M24" s="108">
        <f>SUM(N24:P24)</f>
        <v>53523941790</v>
      </c>
      <c r="N24" s="108">
        <v>11381018220</v>
      </c>
      <c r="O24" s="108">
        <v>25688388033</v>
      </c>
      <c r="P24" s="108">
        <v>16454535537</v>
      </c>
      <c r="Q24" s="108"/>
      <c r="R24" s="108">
        <f t="shared" si="3"/>
        <v>0</v>
      </c>
      <c r="S24" s="108"/>
      <c r="T24" s="108"/>
      <c r="U24" s="108"/>
      <c r="V24" s="108"/>
      <c r="W24" s="108"/>
      <c r="X24" s="108"/>
      <c r="Y24" s="108"/>
      <c r="Z24" s="89">
        <f t="shared" ref="Z24:Z26" si="4">M24+C24+Q24+R24</f>
        <v>753603976478</v>
      </c>
    </row>
    <row r="25" spans="1:26" x14ac:dyDescent="0.25">
      <c r="A25" s="496"/>
      <c r="B25" s="443">
        <v>11</v>
      </c>
      <c r="C25" s="105">
        <f>SUM(D25:L25)</f>
        <v>470486365184</v>
      </c>
      <c r="D25" s="108">
        <v>159915643648</v>
      </c>
      <c r="E25" s="108">
        <v>603507200</v>
      </c>
      <c r="F25" s="108"/>
      <c r="G25" s="108"/>
      <c r="H25" s="108">
        <v>10326590720</v>
      </c>
      <c r="I25" s="108">
        <v>67432780800</v>
      </c>
      <c r="J25" s="108">
        <v>12814350080</v>
      </c>
      <c r="K25" s="108">
        <v>219393492736</v>
      </c>
      <c r="L25" s="108"/>
      <c r="M25" s="108">
        <f>SUM(N25:P25)</f>
        <v>54570850026</v>
      </c>
      <c r="N25" s="108">
        <v>12092520627</v>
      </c>
      <c r="O25" s="108">
        <v>27555653169</v>
      </c>
      <c r="P25" s="108">
        <v>14922676230</v>
      </c>
      <c r="Q25" s="108"/>
      <c r="R25" s="108">
        <f t="shared" si="3"/>
        <v>1854003840</v>
      </c>
      <c r="S25" s="108"/>
      <c r="T25" s="108"/>
      <c r="U25" s="108">
        <v>931782800</v>
      </c>
      <c r="V25" s="108">
        <v>833700400</v>
      </c>
      <c r="W25" s="108"/>
      <c r="X25" s="108"/>
      <c r="Y25" s="108">
        <v>88520640</v>
      </c>
      <c r="Z25" s="89">
        <f t="shared" si="4"/>
        <v>526911219050</v>
      </c>
    </row>
    <row r="26" spans="1:26" x14ac:dyDescent="0.25">
      <c r="A26" s="496"/>
      <c r="B26" s="443">
        <v>12</v>
      </c>
      <c r="C26" s="105">
        <f>SUM(D26:L26)</f>
        <v>139127695872</v>
      </c>
      <c r="D26" s="108"/>
      <c r="E26" s="108">
        <v>12124485120</v>
      </c>
      <c r="F26" s="108"/>
      <c r="G26" s="108"/>
      <c r="H26" s="108"/>
      <c r="I26" s="108"/>
      <c r="J26" s="108"/>
      <c r="K26" s="108">
        <v>127003210752</v>
      </c>
      <c r="L26" s="108"/>
      <c r="M26" s="108">
        <f>SUM(N26:P26)</f>
        <v>36044538750</v>
      </c>
      <c r="N26" s="108">
        <v>5752342530</v>
      </c>
      <c r="O26" s="108">
        <v>18955324080</v>
      </c>
      <c r="P26" s="108">
        <v>11336872140</v>
      </c>
      <c r="Q26" s="108"/>
      <c r="R26" s="108"/>
      <c r="S26" s="108"/>
      <c r="T26" s="108"/>
      <c r="U26" s="108"/>
      <c r="V26" s="108"/>
      <c r="W26" s="108"/>
      <c r="X26" s="108"/>
      <c r="Y26" s="108"/>
      <c r="Z26" s="89">
        <f t="shared" si="4"/>
        <v>175172234622</v>
      </c>
    </row>
    <row r="27" spans="1:26" x14ac:dyDescent="0.25">
      <c r="A27" s="29"/>
      <c r="B27" s="111" t="s">
        <v>63</v>
      </c>
      <c r="C27" s="63">
        <f>SUM(C15:C26)</f>
        <v>8276040775110.4004</v>
      </c>
      <c r="D27" s="63"/>
      <c r="E27" s="63"/>
      <c r="F27" s="63"/>
      <c r="G27" s="63"/>
      <c r="H27" s="63"/>
      <c r="I27" s="63"/>
      <c r="J27" s="63"/>
      <c r="K27" s="63"/>
      <c r="L27" s="63"/>
      <c r="M27" s="63">
        <f>SUM(M15:M26)</f>
        <v>567767871538.5</v>
      </c>
      <c r="N27" s="63"/>
      <c r="O27" s="63"/>
      <c r="P27" s="63"/>
      <c r="Q27" s="63">
        <f>SUM(Q15:Q26)</f>
        <v>40500675348</v>
      </c>
      <c r="R27" s="63">
        <f>SUM(R15:R26)</f>
        <v>9982852334</v>
      </c>
      <c r="S27" s="63"/>
      <c r="T27" s="63"/>
      <c r="U27" s="63"/>
      <c r="V27" s="63"/>
      <c r="W27" s="63"/>
      <c r="X27" s="63"/>
      <c r="Y27" s="63"/>
      <c r="Z27" s="63">
        <f>SUM(Z15:Z26)</f>
        <v>8894292174330.9004</v>
      </c>
    </row>
    <row r="28" spans="1:26" ht="15.75" customHeight="1" x14ac:dyDescent="0.25">
      <c r="A28" s="29"/>
      <c r="B28" s="97"/>
      <c r="C28" s="29"/>
      <c r="D28" s="417"/>
      <c r="E28" s="415"/>
      <c r="F28" s="415"/>
      <c r="G28" s="415"/>
      <c r="H28" s="415"/>
      <c r="I28" s="415"/>
      <c r="J28" s="415"/>
      <c r="K28" s="415"/>
    </row>
    <row r="29" spans="1:26" ht="15.75" customHeight="1" x14ac:dyDescent="0.25">
      <c r="A29" s="29"/>
      <c r="B29" s="97"/>
      <c r="C29" s="29"/>
      <c r="D29" s="416"/>
      <c r="E29" s="416"/>
      <c r="F29" s="416"/>
      <c r="G29" s="416"/>
      <c r="H29" s="416"/>
      <c r="I29" s="416"/>
      <c r="J29" s="416"/>
      <c r="K29" s="416"/>
    </row>
    <row r="30" spans="1:26" ht="15.75" customHeight="1" x14ac:dyDescent="0.25">
      <c r="A30" s="29"/>
      <c r="B30" s="97"/>
      <c r="C30" s="29"/>
      <c r="D30" s="29"/>
    </row>
    <row r="31" spans="1:26" ht="15.75" customHeight="1" x14ac:dyDescent="0.25">
      <c r="A31" s="29"/>
      <c r="B31" s="97"/>
      <c r="C31" s="29"/>
      <c r="D31" s="29"/>
      <c r="E31" s="415"/>
    </row>
    <row r="32" spans="1:26" ht="15.75" customHeight="1" x14ac:dyDescent="0.25">
      <c r="A32" s="29"/>
      <c r="B32" s="97"/>
      <c r="C32" s="29"/>
      <c r="D32" s="29"/>
    </row>
    <row r="33" spans="1:27" ht="15.75" customHeight="1" x14ac:dyDescent="0.25">
      <c r="A33" s="29"/>
      <c r="B33" s="97"/>
      <c r="C33" s="29"/>
      <c r="D33" s="29"/>
    </row>
    <row r="34" spans="1:27" ht="15.75" customHeight="1" x14ac:dyDescent="0.25">
      <c r="A34" s="29"/>
      <c r="B34" s="97"/>
      <c r="C34" s="29"/>
      <c r="D34" s="29"/>
      <c r="E34" s="29"/>
      <c r="F34" s="29"/>
      <c r="G34" s="29"/>
      <c r="K34" s="29"/>
      <c r="L34" s="29"/>
      <c r="M34" s="29"/>
      <c r="N34" s="29"/>
    </row>
    <row r="35" spans="1:27" ht="15.75" customHeight="1" x14ac:dyDescent="0.25">
      <c r="A35" s="29"/>
      <c r="B35" s="97"/>
      <c r="C35" s="29"/>
      <c r="D35" s="29"/>
      <c r="E35" s="29"/>
      <c r="F35" s="29"/>
      <c r="G35" s="29"/>
      <c r="K35" s="29"/>
      <c r="L35" s="29"/>
      <c r="M35" s="29"/>
      <c r="N35" s="29"/>
    </row>
    <row r="36" spans="1:27" ht="15.75" customHeight="1" x14ac:dyDescent="0.25">
      <c r="A36" s="29"/>
      <c r="B36" s="97"/>
      <c r="C36" s="29"/>
      <c r="D36" s="29"/>
      <c r="E36" s="29"/>
      <c r="F36" s="29"/>
      <c r="G36" s="29"/>
      <c r="K36" s="29"/>
      <c r="L36" s="29"/>
      <c r="M36" s="29"/>
      <c r="N36" s="29"/>
    </row>
    <row r="37" spans="1:27" ht="15.75" customHeight="1" x14ac:dyDescent="0.25">
      <c r="A37" s="29"/>
      <c r="B37" s="97"/>
      <c r="C37" s="29"/>
      <c r="D37" s="29"/>
      <c r="E37" s="29"/>
      <c r="F37" s="29"/>
      <c r="G37" s="29"/>
      <c r="K37" s="29"/>
      <c r="L37" s="29"/>
      <c r="M37" s="29"/>
      <c r="N37" s="29"/>
    </row>
    <row r="38" spans="1:27" ht="15.75" customHeight="1" x14ac:dyDescent="0.25">
      <c r="A38" s="29"/>
      <c r="B38" s="97"/>
      <c r="C38" s="29"/>
      <c r="D38" s="29"/>
      <c r="E38" s="29"/>
      <c r="F38" s="29"/>
      <c r="G38" s="29"/>
      <c r="K38" s="29"/>
      <c r="L38" s="29"/>
      <c r="M38" s="29"/>
      <c r="N38" s="29"/>
    </row>
    <row r="39" spans="1:27" ht="15.75" customHeight="1" x14ac:dyDescent="0.25">
      <c r="A39" s="29"/>
      <c r="B39" s="97"/>
      <c r="C39" s="29"/>
      <c r="D39" s="29"/>
      <c r="E39" s="29"/>
      <c r="F39" s="29"/>
      <c r="G39" s="29"/>
      <c r="K39" s="29"/>
      <c r="L39" s="29"/>
      <c r="M39" s="29"/>
      <c r="N39" s="29"/>
    </row>
    <row r="40" spans="1:27" ht="15.75" customHeight="1" x14ac:dyDescent="0.25">
      <c r="A40" s="29"/>
      <c r="B40" s="97"/>
      <c r="C40" s="29"/>
      <c r="D40" s="29"/>
      <c r="E40" s="29"/>
      <c r="F40" s="29"/>
      <c r="G40" s="29"/>
      <c r="K40" s="29"/>
      <c r="L40" s="29"/>
      <c r="M40" s="29"/>
      <c r="N40" s="29"/>
    </row>
    <row r="41" spans="1:27" ht="15.75" customHeight="1" x14ac:dyDescent="0.25">
      <c r="A41" s="29"/>
      <c r="B41" s="97"/>
      <c r="C41" s="29"/>
      <c r="D41" s="29"/>
      <c r="E41" s="29"/>
      <c r="F41" s="29"/>
      <c r="G41" s="29"/>
      <c r="H41" s="29"/>
      <c r="I41" s="29"/>
      <c r="J41" s="29"/>
      <c r="K41" s="29"/>
      <c r="L41" s="29"/>
      <c r="M41" s="29"/>
      <c r="N41" s="29"/>
    </row>
    <row r="42" spans="1:27" ht="15.75" customHeight="1" x14ac:dyDescent="0.25">
      <c r="A42" s="29"/>
      <c r="B42" s="97"/>
      <c r="C42" s="29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</row>
    <row r="43" spans="1:27" ht="15.75" customHeight="1" x14ac:dyDescent="0.25">
      <c r="A43" s="29"/>
      <c r="B43" s="97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</row>
    <row r="44" spans="1:27" ht="15.75" customHeight="1" x14ac:dyDescent="0.25">
      <c r="A44" s="29"/>
      <c r="B44" s="97"/>
      <c r="C44" s="29"/>
      <c r="D44" s="29"/>
      <c r="E44" s="29"/>
      <c r="F44" s="29"/>
      <c r="G44" s="29"/>
      <c r="K44" s="29"/>
      <c r="L44" s="29"/>
      <c r="M44" s="29"/>
      <c r="N44" s="29"/>
      <c r="O44" s="29"/>
      <c r="P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</row>
    <row r="45" spans="1:27" ht="15.75" customHeight="1" x14ac:dyDescent="0.25">
      <c r="A45" s="29"/>
      <c r="B45" s="97"/>
      <c r="C45" s="29"/>
      <c r="D45" s="29"/>
      <c r="E45" s="29"/>
      <c r="F45" s="29"/>
      <c r="G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</row>
    <row r="46" spans="1:27" ht="15.75" customHeight="1" x14ac:dyDescent="0.25">
      <c r="A46" s="29"/>
      <c r="B46" s="97"/>
      <c r="C46" s="29"/>
      <c r="D46" s="29"/>
      <c r="E46" s="29"/>
      <c r="F46" s="29"/>
      <c r="G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</row>
    <row r="47" spans="1:27" ht="15.75" customHeight="1" x14ac:dyDescent="0.25">
      <c r="A47" s="29"/>
      <c r="B47" s="97"/>
      <c r="C47" s="29"/>
      <c r="D47" s="29"/>
      <c r="E47" s="29"/>
      <c r="F47" s="29"/>
      <c r="G47" s="29"/>
      <c r="K47" s="29"/>
      <c r="L47" s="29"/>
      <c r="M47" s="29"/>
      <c r="N47" s="29"/>
      <c r="O47" s="29"/>
      <c r="P47" s="29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</row>
    <row r="48" spans="1:27" ht="15.75" customHeight="1" x14ac:dyDescent="0.25">
      <c r="A48" s="29"/>
      <c r="B48" s="97"/>
      <c r="C48" s="29"/>
      <c r="D48" s="29"/>
      <c r="E48" s="29"/>
      <c r="F48" s="29"/>
      <c r="G48" s="29"/>
      <c r="K48" s="29"/>
      <c r="L48" s="29"/>
      <c r="M48" s="29"/>
      <c r="N48" s="29"/>
      <c r="O48" s="29"/>
      <c r="P48" s="29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</row>
    <row r="49" spans="1:32" ht="15.75" customHeight="1" x14ac:dyDescent="0.25">
      <c r="A49" s="29"/>
      <c r="B49" s="97"/>
      <c r="C49" s="29"/>
      <c r="D49" s="29"/>
      <c r="E49" s="29"/>
      <c r="F49" s="29"/>
      <c r="G49" s="29"/>
      <c r="K49" s="29"/>
      <c r="L49" s="29"/>
      <c r="M49" s="29"/>
      <c r="N49" s="29"/>
      <c r="O49" s="29"/>
      <c r="P49" s="29"/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</row>
    <row r="50" spans="1:32" ht="15.75" customHeight="1" x14ac:dyDescent="0.25">
      <c r="A50" s="29"/>
      <c r="B50" s="97"/>
      <c r="C50" s="29"/>
      <c r="D50" s="29"/>
      <c r="E50" s="29"/>
      <c r="F50" s="29"/>
      <c r="G50" s="29"/>
      <c r="K50" s="29"/>
      <c r="L50" s="29"/>
      <c r="M50" s="29"/>
      <c r="N50" s="29"/>
      <c r="O50" s="29"/>
      <c r="P50" s="29"/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</row>
    <row r="51" spans="1:32" ht="15.75" customHeight="1" x14ac:dyDescent="0.25">
      <c r="A51" s="29"/>
      <c r="B51" s="97"/>
      <c r="C51" s="29"/>
      <c r="D51" s="29"/>
      <c r="E51" s="29"/>
      <c r="F51" s="29"/>
      <c r="G51" s="29"/>
      <c r="K51" s="29"/>
      <c r="L51" s="29"/>
      <c r="M51" s="29"/>
      <c r="N51" s="29"/>
      <c r="O51" s="29"/>
      <c r="P51" s="29"/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</row>
    <row r="52" spans="1:32" ht="15.75" customHeight="1" x14ac:dyDescent="0.25">
      <c r="A52" s="29"/>
      <c r="B52" s="97"/>
      <c r="C52" s="29"/>
      <c r="D52" s="29"/>
      <c r="E52" s="29"/>
      <c r="F52" s="29"/>
      <c r="G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</row>
    <row r="53" spans="1:32" ht="15.75" customHeight="1" x14ac:dyDescent="0.25">
      <c r="A53" s="29"/>
      <c r="B53" s="97"/>
      <c r="C53" s="29"/>
      <c r="D53" s="29"/>
      <c r="E53" s="29"/>
      <c r="F53" s="29"/>
      <c r="G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</row>
    <row r="54" spans="1:32" ht="15.75" customHeight="1" x14ac:dyDescent="0.25">
      <c r="A54" s="29"/>
      <c r="B54" s="97"/>
      <c r="C54" s="29"/>
      <c r="D54" s="29"/>
      <c r="E54" s="29"/>
      <c r="F54" s="29"/>
      <c r="G54" s="29"/>
      <c r="K54" s="29"/>
      <c r="L54" s="29"/>
      <c r="M54" s="29"/>
      <c r="N54" s="29"/>
      <c r="O54" s="29"/>
      <c r="P54" s="29"/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</row>
    <row r="55" spans="1:32" ht="15.75" customHeight="1" x14ac:dyDescent="0.25">
      <c r="A55" s="29"/>
      <c r="B55" s="97"/>
      <c r="C55" s="29"/>
      <c r="D55" s="29"/>
      <c r="E55" s="29"/>
      <c r="F55" s="29"/>
      <c r="G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</row>
    <row r="56" spans="1:32" ht="15.75" customHeight="1" x14ac:dyDescent="0.25">
      <c r="A56" s="29"/>
      <c r="B56" s="97"/>
      <c r="C56" s="29"/>
      <c r="D56" s="29"/>
      <c r="E56" s="29"/>
      <c r="F56" s="29"/>
      <c r="G56" s="29"/>
      <c r="K56" s="29"/>
      <c r="L56" s="29"/>
      <c r="M56" s="29"/>
      <c r="N56" s="29"/>
      <c r="O56" s="29"/>
      <c r="P56" s="29"/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</row>
    <row r="57" spans="1:32" ht="15.75" customHeight="1" x14ac:dyDescent="0.25">
      <c r="A57" s="29"/>
      <c r="B57" s="97"/>
      <c r="C57" s="29"/>
      <c r="D57" s="29"/>
      <c r="E57" s="29"/>
      <c r="F57" s="29"/>
      <c r="G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</row>
    <row r="58" spans="1:32" ht="15.75" customHeight="1" x14ac:dyDescent="0.25">
      <c r="A58" s="29"/>
      <c r="B58" s="97"/>
      <c r="C58" s="29"/>
      <c r="D58" s="29"/>
      <c r="E58" s="29"/>
      <c r="F58" s="29"/>
      <c r="G58" s="29"/>
      <c r="K58" s="29"/>
      <c r="L58" s="29"/>
      <c r="M58" s="29"/>
      <c r="N58" s="29"/>
      <c r="O58" s="29"/>
      <c r="P58" s="29"/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</row>
    <row r="59" spans="1:32" ht="15.75" customHeight="1" x14ac:dyDescent="0.25">
      <c r="A59" s="29"/>
      <c r="B59" s="97"/>
      <c r="C59" s="29"/>
      <c r="D59" s="29"/>
      <c r="E59" s="29"/>
      <c r="F59" s="29"/>
      <c r="G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</row>
    <row r="60" spans="1:32" ht="15.75" customHeight="1" x14ac:dyDescent="0.25">
      <c r="A60" s="29"/>
      <c r="B60" s="97"/>
      <c r="C60" s="29"/>
      <c r="D60" s="29"/>
      <c r="E60" s="29"/>
      <c r="F60" s="29"/>
      <c r="G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</row>
    <row r="61" spans="1:32" ht="15.75" customHeight="1" x14ac:dyDescent="0.25">
      <c r="A61" s="29"/>
      <c r="B61" s="97"/>
      <c r="C61" s="29"/>
      <c r="D61" s="29"/>
      <c r="E61" s="29"/>
      <c r="F61" s="29"/>
      <c r="G61" s="29"/>
      <c r="H61" s="29"/>
      <c r="I61" s="29"/>
      <c r="J61" s="29"/>
      <c r="K61" s="29"/>
      <c r="L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</row>
    <row r="62" spans="1:32" ht="15.75" customHeight="1" x14ac:dyDescent="0.25">
      <c r="A62" s="29"/>
      <c r="B62" s="97"/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</row>
    <row r="63" spans="1:32" ht="15.75" customHeight="1" x14ac:dyDescent="0.25">
      <c r="A63" s="29"/>
      <c r="B63" s="97"/>
      <c r="C63" s="29"/>
      <c r="D63" s="29"/>
      <c r="E63" s="29"/>
      <c r="F63" s="29"/>
      <c r="G63" s="29"/>
      <c r="H63" s="29"/>
      <c r="I63" s="29"/>
      <c r="J63" s="29"/>
      <c r="K63" s="29"/>
      <c r="L63" s="29"/>
      <c r="M63" s="29"/>
      <c r="N63" s="29"/>
      <c r="O63" s="29"/>
      <c r="P63" s="29"/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9"/>
      <c r="AD63" s="29"/>
      <c r="AE63" s="29"/>
      <c r="AF63" s="29"/>
    </row>
    <row r="64" spans="1:32" ht="15.75" customHeight="1" x14ac:dyDescent="0.25">
      <c r="A64" s="29"/>
      <c r="B64" s="97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</row>
    <row r="65" spans="1:32" ht="15.75" customHeight="1" x14ac:dyDescent="0.25">
      <c r="A65" s="29"/>
      <c r="B65" s="97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  <c r="P65" s="29"/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  <c r="AF65" s="29"/>
    </row>
    <row r="66" spans="1:32" ht="15.75" customHeight="1" x14ac:dyDescent="0.25">
      <c r="A66" s="29"/>
      <c r="B66" s="97"/>
      <c r="C66" s="29"/>
      <c r="D66" s="29"/>
      <c r="E66" s="29"/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</row>
    <row r="67" spans="1:32" ht="15.75" customHeight="1" x14ac:dyDescent="0.25">
      <c r="A67" s="29"/>
      <c r="B67" s="97"/>
      <c r="C67" s="29"/>
      <c r="D67" s="29"/>
      <c r="E67" s="29"/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</row>
    <row r="68" spans="1:32" ht="15.75" customHeight="1" x14ac:dyDescent="0.25">
      <c r="A68" s="29"/>
      <c r="B68" s="97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</row>
    <row r="69" spans="1:32" ht="15.75" customHeight="1" x14ac:dyDescent="0.25">
      <c r="A69" s="29"/>
      <c r="B69" s="97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</row>
    <row r="70" spans="1:32" ht="15.75" customHeight="1" x14ac:dyDescent="0.25">
      <c r="A70" s="29"/>
      <c r="B70" s="97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</row>
    <row r="71" spans="1:32" ht="15.75" customHeight="1" x14ac:dyDescent="0.25">
      <c r="A71" s="29"/>
      <c r="B71" s="97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</row>
    <row r="72" spans="1:32" ht="15.75" customHeight="1" x14ac:dyDescent="0.25">
      <c r="A72" s="29"/>
      <c r="B72" s="97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</row>
    <row r="73" spans="1:32" ht="15.75" customHeight="1" x14ac:dyDescent="0.25">
      <c r="A73" s="29"/>
      <c r="B73" s="97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</row>
    <row r="74" spans="1:32" ht="15.75" customHeight="1" x14ac:dyDescent="0.25">
      <c r="A74" s="29"/>
      <c r="B74" s="97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</row>
    <row r="75" spans="1:32" ht="15.75" customHeight="1" x14ac:dyDescent="0.25">
      <c r="A75" s="29"/>
      <c r="B75" s="97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</row>
    <row r="76" spans="1:32" ht="15.75" customHeight="1" x14ac:dyDescent="0.25">
      <c r="A76" s="29"/>
      <c r="B76" s="97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</row>
    <row r="77" spans="1:32" ht="15.75" customHeight="1" x14ac:dyDescent="0.25">
      <c r="A77" s="29"/>
      <c r="B77" s="97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</row>
    <row r="78" spans="1:32" ht="15.75" customHeight="1" x14ac:dyDescent="0.25">
      <c r="A78" s="29"/>
      <c r="B78" s="97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</row>
    <row r="79" spans="1:32" ht="15.75" customHeight="1" x14ac:dyDescent="0.25">
      <c r="A79" s="29"/>
      <c r="B79" s="97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</row>
    <row r="80" spans="1:32" ht="15.75" customHeight="1" x14ac:dyDescent="0.25">
      <c r="A80" s="29"/>
      <c r="B80" s="97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</row>
    <row r="81" spans="1:32" ht="15.75" customHeight="1" x14ac:dyDescent="0.25">
      <c r="A81" s="29"/>
      <c r="B81" s="97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</row>
    <row r="82" spans="1:32" ht="15.75" customHeight="1" x14ac:dyDescent="0.25">
      <c r="A82" s="29"/>
      <c r="B82" s="97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</row>
    <row r="83" spans="1:32" ht="15.75" customHeight="1" x14ac:dyDescent="0.25">
      <c r="A83" s="29"/>
      <c r="B83" s="97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</row>
    <row r="84" spans="1:32" ht="15.75" customHeight="1" x14ac:dyDescent="0.25">
      <c r="A84" s="29"/>
      <c r="B84" s="97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  <c r="AF84" s="29"/>
    </row>
    <row r="85" spans="1:32" ht="15.75" customHeight="1" x14ac:dyDescent="0.25">
      <c r="A85" s="29"/>
      <c r="B85" s="97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</row>
    <row r="86" spans="1:32" ht="15.75" customHeight="1" x14ac:dyDescent="0.25">
      <c r="A86" s="29"/>
      <c r="B86" s="97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</row>
    <row r="87" spans="1:32" ht="15.75" customHeight="1" x14ac:dyDescent="0.25">
      <c r="A87" s="29"/>
      <c r="B87" s="97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</row>
    <row r="88" spans="1:32" ht="15.75" customHeight="1" x14ac:dyDescent="0.25">
      <c r="A88" s="29"/>
      <c r="B88" s="97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</row>
    <row r="89" spans="1:32" ht="15.75" customHeight="1" x14ac:dyDescent="0.25">
      <c r="A89" s="29"/>
      <c r="B89" s="97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</row>
    <row r="90" spans="1:32" ht="15.75" customHeight="1" x14ac:dyDescent="0.25">
      <c r="A90" s="29"/>
      <c r="B90" s="97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</row>
    <row r="91" spans="1:32" ht="15.75" customHeight="1" x14ac:dyDescent="0.25">
      <c r="A91" s="29"/>
      <c r="B91" s="97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</row>
    <row r="92" spans="1:32" ht="15.75" customHeight="1" x14ac:dyDescent="0.25">
      <c r="A92" s="29"/>
      <c r="B92" s="97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  <c r="AF92" s="29"/>
    </row>
    <row r="93" spans="1:32" ht="15.75" customHeight="1" x14ac:dyDescent="0.25">
      <c r="A93" s="29"/>
      <c r="B93" s="97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</row>
    <row r="94" spans="1:32" ht="15.75" customHeight="1" x14ac:dyDescent="0.25">
      <c r="A94" s="29"/>
      <c r="B94" s="97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  <c r="AF94" s="29"/>
    </row>
    <row r="95" spans="1:32" ht="15.75" customHeight="1" x14ac:dyDescent="0.25">
      <c r="A95" s="29"/>
      <c r="B95" s="97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  <c r="AF95" s="29"/>
    </row>
    <row r="96" spans="1:32" ht="15.75" customHeight="1" x14ac:dyDescent="0.25">
      <c r="A96" s="29"/>
      <c r="B96" s="97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F96" s="29"/>
    </row>
    <row r="97" spans="1:32" ht="15.75" customHeight="1" x14ac:dyDescent="0.25">
      <c r="A97" s="29"/>
      <c r="B97" s="97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  <c r="AF97" s="29"/>
    </row>
    <row r="98" spans="1:32" ht="15.75" customHeight="1" x14ac:dyDescent="0.25">
      <c r="A98" s="29"/>
      <c r="B98" s="97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F98" s="29"/>
    </row>
    <row r="99" spans="1:32" ht="15.75" customHeight="1" x14ac:dyDescent="0.25">
      <c r="A99" s="29"/>
      <c r="B99" s="97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</row>
    <row r="100" spans="1:32" ht="15.75" customHeight="1" x14ac:dyDescent="0.25">
      <c r="A100" s="29"/>
      <c r="B100" s="97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9"/>
      <c r="AD100" s="29"/>
      <c r="AE100" s="29"/>
      <c r="AF100" s="29"/>
    </row>
    <row r="101" spans="1:32" ht="15.75" customHeight="1" x14ac:dyDescent="0.25">
      <c r="A101" s="29"/>
      <c r="B101" s="97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9"/>
      <c r="AD101" s="29"/>
      <c r="AE101" s="29"/>
      <c r="AF101" s="29"/>
    </row>
    <row r="102" spans="1:32" ht="15.75" customHeight="1" x14ac:dyDescent="0.25">
      <c r="A102" s="29"/>
      <c r="B102" s="97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  <c r="AF102" s="29"/>
    </row>
    <row r="103" spans="1:32" ht="15.75" customHeight="1" x14ac:dyDescent="0.25">
      <c r="A103" s="29"/>
      <c r="B103" s="97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  <c r="AF103" s="29"/>
    </row>
    <row r="104" spans="1:32" ht="15.75" customHeight="1" x14ac:dyDescent="0.25">
      <c r="A104" s="29"/>
      <c r="B104" s="97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  <c r="AF104" s="29"/>
    </row>
    <row r="105" spans="1:32" ht="15.75" customHeight="1" x14ac:dyDescent="0.25">
      <c r="A105" s="29"/>
      <c r="B105" s="97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9"/>
      <c r="AD105" s="29"/>
      <c r="AE105" s="29"/>
      <c r="AF105" s="29"/>
    </row>
    <row r="106" spans="1:32" ht="15.75" customHeight="1" x14ac:dyDescent="0.25">
      <c r="A106" s="29"/>
      <c r="B106" s="97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  <c r="AF106" s="29"/>
    </row>
    <row r="107" spans="1:32" ht="15.75" customHeight="1" x14ac:dyDescent="0.25">
      <c r="A107" s="29"/>
      <c r="B107" s="97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  <c r="AF107" s="29"/>
    </row>
    <row r="108" spans="1:32" ht="15.75" customHeight="1" x14ac:dyDescent="0.25">
      <c r="A108" s="29"/>
      <c r="B108" s="97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  <c r="AF108" s="29"/>
    </row>
    <row r="109" spans="1:32" ht="15.75" customHeight="1" x14ac:dyDescent="0.25">
      <c r="A109" s="29"/>
      <c r="B109" s="97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  <c r="AF109" s="29"/>
    </row>
    <row r="110" spans="1:32" ht="15.75" customHeight="1" x14ac:dyDescent="0.25">
      <c r="A110" s="29"/>
      <c r="B110" s="97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  <c r="AF110" s="29"/>
    </row>
    <row r="111" spans="1:32" ht="15.75" customHeight="1" x14ac:dyDescent="0.25">
      <c r="A111" s="29"/>
      <c r="B111" s="97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  <c r="AF111" s="29"/>
    </row>
    <row r="112" spans="1:32" ht="15.75" customHeight="1" x14ac:dyDescent="0.25">
      <c r="A112" s="29"/>
      <c r="B112" s="97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  <c r="AF112" s="29"/>
    </row>
    <row r="113" spans="1:32" ht="15.75" customHeight="1" x14ac:dyDescent="0.25">
      <c r="A113" s="29"/>
      <c r="B113" s="97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  <c r="AF113" s="29"/>
    </row>
    <row r="114" spans="1:32" ht="15.75" customHeight="1" x14ac:dyDescent="0.25">
      <c r="A114" s="29"/>
      <c r="B114" s="97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</row>
    <row r="115" spans="1:32" ht="15.75" customHeight="1" x14ac:dyDescent="0.25">
      <c r="A115" s="29"/>
      <c r="B115" s="97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</row>
    <row r="116" spans="1:32" ht="15.75" customHeight="1" x14ac:dyDescent="0.25">
      <c r="A116" s="29"/>
      <c r="B116" s="97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</row>
    <row r="117" spans="1:32" ht="15.75" customHeight="1" x14ac:dyDescent="0.25">
      <c r="A117" s="29"/>
      <c r="B117" s="97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</row>
    <row r="118" spans="1:32" ht="15.75" customHeight="1" x14ac:dyDescent="0.25">
      <c r="A118" s="29"/>
      <c r="B118" s="97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</row>
    <row r="119" spans="1:32" ht="15.75" customHeight="1" x14ac:dyDescent="0.25">
      <c r="A119" s="29"/>
      <c r="B119" s="97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  <c r="AF119" s="29"/>
    </row>
    <row r="120" spans="1:32" ht="15.75" customHeight="1" x14ac:dyDescent="0.25">
      <c r="A120" s="29"/>
      <c r="B120" s="97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  <c r="AF120" s="29"/>
    </row>
    <row r="121" spans="1:32" ht="15.75" customHeight="1" x14ac:dyDescent="0.25">
      <c r="A121" s="29"/>
      <c r="B121" s="97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</row>
    <row r="122" spans="1:32" ht="15.75" customHeight="1" x14ac:dyDescent="0.25">
      <c r="A122" s="29"/>
      <c r="B122" s="97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</row>
    <row r="123" spans="1:32" ht="15.75" customHeight="1" x14ac:dyDescent="0.25">
      <c r="A123" s="29"/>
      <c r="B123" s="97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</row>
    <row r="124" spans="1:32" ht="15.75" customHeight="1" x14ac:dyDescent="0.25">
      <c r="A124" s="29"/>
      <c r="B124" s="97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</row>
    <row r="125" spans="1:32" ht="15.75" customHeight="1" x14ac:dyDescent="0.25">
      <c r="A125" s="29"/>
      <c r="B125" s="97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</row>
    <row r="126" spans="1:32" ht="15.75" customHeight="1" x14ac:dyDescent="0.25">
      <c r="A126" s="29"/>
      <c r="B126" s="97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</row>
    <row r="127" spans="1:32" ht="15.75" customHeight="1" x14ac:dyDescent="0.25">
      <c r="A127" s="29"/>
      <c r="B127" s="97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</row>
    <row r="128" spans="1:32" ht="15.75" customHeight="1" x14ac:dyDescent="0.25">
      <c r="A128" s="29"/>
      <c r="B128" s="97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</row>
    <row r="129" spans="1:32" ht="15.75" customHeight="1" x14ac:dyDescent="0.25">
      <c r="A129" s="29"/>
      <c r="B129" s="97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</row>
    <row r="130" spans="1:32" ht="15.75" customHeight="1" x14ac:dyDescent="0.25">
      <c r="A130" s="29"/>
      <c r="B130" s="97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</row>
    <row r="131" spans="1:32" ht="15.75" customHeight="1" x14ac:dyDescent="0.25">
      <c r="A131" s="29"/>
      <c r="B131" s="97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</row>
    <row r="132" spans="1:32" ht="15.75" customHeight="1" x14ac:dyDescent="0.25">
      <c r="A132" s="29"/>
      <c r="B132" s="97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</row>
    <row r="133" spans="1:32" ht="15.75" customHeight="1" x14ac:dyDescent="0.25">
      <c r="A133" s="29"/>
      <c r="B133" s="97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</row>
    <row r="134" spans="1:32" ht="15.75" customHeight="1" x14ac:dyDescent="0.25">
      <c r="A134" s="29"/>
      <c r="B134" s="97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</row>
    <row r="135" spans="1:32" ht="15.75" customHeight="1" x14ac:dyDescent="0.25">
      <c r="A135" s="29"/>
      <c r="B135" s="97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</row>
    <row r="136" spans="1:32" ht="15.75" customHeight="1" x14ac:dyDescent="0.25">
      <c r="A136" s="29"/>
      <c r="B136" s="97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</row>
    <row r="137" spans="1:32" ht="15.75" customHeight="1" x14ac:dyDescent="0.25">
      <c r="A137" s="29"/>
      <c r="B137" s="97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</row>
    <row r="138" spans="1:32" ht="15.75" customHeight="1" x14ac:dyDescent="0.25">
      <c r="A138" s="29"/>
      <c r="B138" s="97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</row>
    <row r="139" spans="1:32" ht="15.75" customHeight="1" x14ac:dyDescent="0.25">
      <c r="A139" s="29"/>
      <c r="B139" s="97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</row>
    <row r="140" spans="1:32" ht="15.75" customHeight="1" x14ac:dyDescent="0.25">
      <c r="A140" s="29"/>
      <c r="B140" s="97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</row>
    <row r="141" spans="1:32" ht="15.75" customHeight="1" x14ac:dyDescent="0.25">
      <c r="A141" s="29"/>
      <c r="B141" s="97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</row>
    <row r="142" spans="1:32" ht="15.75" customHeight="1" x14ac:dyDescent="0.25">
      <c r="A142" s="29"/>
      <c r="B142" s="97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</row>
    <row r="143" spans="1:32" ht="15.75" customHeight="1" x14ac:dyDescent="0.25">
      <c r="A143" s="29"/>
      <c r="B143" s="97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</row>
    <row r="144" spans="1:32" ht="15.75" customHeight="1" x14ac:dyDescent="0.25">
      <c r="A144" s="29"/>
      <c r="B144" s="97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F144" s="29"/>
    </row>
    <row r="145" spans="1:32" ht="15.75" customHeight="1" x14ac:dyDescent="0.25">
      <c r="A145" s="29"/>
      <c r="B145" s="97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F145" s="29"/>
    </row>
    <row r="146" spans="1:32" ht="15.75" customHeight="1" x14ac:dyDescent="0.25">
      <c r="A146" s="29"/>
      <c r="B146" s="97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F146" s="29"/>
    </row>
    <row r="147" spans="1:32" ht="15.75" customHeight="1" x14ac:dyDescent="0.25">
      <c r="A147" s="29"/>
      <c r="B147" s="97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</row>
    <row r="148" spans="1:32" ht="15.75" customHeight="1" x14ac:dyDescent="0.25">
      <c r="A148" s="29"/>
      <c r="B148" s="97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F148" s="29"/>
    </row>
    <row r="149" spans="1:32" ht="15.75" customHeight="1" x14ac:dyDescent="0.25">
      <c r="A149" s="29"/>
      <c r="B149" s="97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F149" s="29"/>
    </row>
    <row r="150" spans="1:32" ht="15.75" customHeight="1" x14ac:dyDescent="0.25">
      <c r="A150" s="29"/>
      <c r="B150" s="97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F150" s="29"/>
    </row>
    <row r="151" spans="1:32" ht="15.75" customHeight="1" x14ac:dyDescent="0.25">
      <c r="A151" s="29"/>
      <c r="B151" s="97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F151" s="29"/>
    </row>
    <row r="152" spans="1:32" ht="15.75" customHeight="1" x14ac:dyDescent="0.25">
      <c r="A152" s="29"/>
      <c r="B152" s="97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F152" s="29"/>
    </row>
    <row r="153" spans="1:32" ht="15.75" customHeight="1" x14ac:dyDescent="0.25">
      <c r="A153" s="29"/>
      <c r="B153" s="97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F153" s="29"/>
    </row>
    <row r="154" spans="1:32" ht="15.75" customHeight="1" x14ac:dyDescent="0.25">
      <c r="A154" s="29"/>
      <c r="B154" s="97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F154" s="29"/>
    </row>
    <row r="155" spans="1:32" ht="15.75" customHeight="1" x14ac:dyDescent="0.25">
      <c r="A155" s="29"/>
      <c r="B155" s="97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F155" s="29"/>
    </row>
    <row r="156" spans="1:32" ht="15.75" customHeight="1" x14ac:dyDescent="0.25">
      <c r="A156" s="29"/>
      <c r="B156" s="97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F156" s="29"/>
    </row>
    <row r="157" spans="1:32" ht="15.75" customHeight="1" x14ac:dyDescent="0.25">
      <c r="A157" s="29"/>
      <c r="B157" s="97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F157" s="29"/>
    </row>
    <row r="158" spans="1:32" ht="15.75" customHeight="1" x14ac:dyDescent="0.25">
      <c r="A158" s="29"/>
      <c r="B158" s="97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F158" s="29"/>
    </row>
    <row r="159" spans="1:32" ht="15.75" customHeight="1" x14ac:dyDescent="0.25">
      <c r="A159" s="29"/>
      <c r="B159" s="97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F159" s="29"/>
    </row>
    <row r="160" spans="1:32" ht="15.75" customHeight="1" x14ac:dyDescent="0.25">
      <c r="A160" s="29"/>
      <c r="B160" s="97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F160" s="29"/>
    </row>
    <row r="161" spans="1:32" ht="15.75" customHeight="1" x14ac:dyDescent="0.25">
      <c r="A161" s="29"/>
      <c r="B161" s="97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F161" s="29"/>
    </row>
    <row r="162" spans="1:32" ht="15.75" customHeight="1" x14ac:dyDescent="0.25">
      <c r="A162" s="29"/>
      <c r="B162" s="97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</row>
    <row r="163" spans="1:32" ht="15.75" customHeight="1" x14ac:dyDescent="0.25">
      <c r="A163" s="29"/>
      <c r="B163" s="97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F163" s="29"/>
    </row>
    <row r="164" spans="1:32" ht="15.75" customHeight="1" x14ac:dyDescent="0.25">
      <c r="A164" s="29"/>
      <c r="B164" s="97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F164" s="29"/>
    </row>
    <row r="165" spans="1:32" ht="15.75" customHeight="1" x14ac:dyDescent="0.25">
      <c r="A165" s="29"/>
      <c r="B165" s="97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</row>
    <row r="166" spans="1:32" ht="15.75" customHeight="1" x14ac:dyDescent="0.25">
      <c r="A166" s="29"/>
      <c r="B166" s="97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</row>
    <row r="167" spans="1:32" ht="15.75" customHeight="1" x14ac:dyDescent="0.25">
      <c r="A167" s="29"/>
      <c r="B167" s="97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</row>
    <row r="168" spans="1:32" ht="15.75" customHeight="1" x14ac:dyDescent="0.25">
      <c r="A168" s="29"/>
      <c r="B168" s="97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</row>
    <row r="169" spans="1:32" ht="15.75" customHeight="1" x14ac:dyDescent="0.25">
      <c r="A169" s="29"/>
      <c r="B169" s="97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</row>
    <row r="170" spans="1:32" ht="15.75" customHeight="1" x14ac:dyDescent="0.25">
      <c r="A170" s="29"/>
      <c r="B170" s="97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</row>
    <row r="171" spans="1:32" ht="15.75" customHeight="1" x14ac:dyDescent="0.25">
      <c r="A171" s="29"/>
      <c r="B171" s="97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</row>
    <row r="172" spans="1:32" ht="15.75" customHeight="1" x14ac:dyDescent="0.25">
      <c r="A172" s="29"/>
      <c r="B172" s="97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</row>
    <row r="173" spans="1:32" ht="15.75" customHeight="1" x14ac:dyDescent="0.25">
      <c r="A173" s="29"/>
      <c r="B173" s="97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</row>
    <row r="174" spans="1:32" ht="15.75" customHeight="1" x14ac:dyDescent="0.25">
      <c r="A174" s="29"/>
      <c r="B174" s="97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</row>
    <row r="175" spans="1:32" ht="15.75" customHeight="1" x14ac:dyDescent="0.25">
      <c r="A175" s="29"/>
      <c r="B175" s="97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</row>
    <row r="176" spans="1:32" ht="15.75" customHeight="1" x14ac:dyDescent="0.25">
      <c r="A176" s="29"/>
      <c r="B176" s="97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</row>
    <row r="177" spans="1:32" ht="15.75" customHeight="1" x14ac:dyDescent="0.25">
      <c r="A177" s="29"/>
      <c r="B177" s="97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</row>
    <row r="178" spans="1:32" ht="15.75" customHeight="1" x14ac:dyDescent="0.25">
      <c r="A178" s="29"/>
      <c r="B178" s="97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</row>
    <row r="179" spans="1:32" ht="15.75" customHeight="1" x14ac:dyDescent="0.25">
      <c r="A179" s="29"/>
      <c r="B179" s="97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</row>
    <row r="180" spans="1:32" ht="15.75" customHeight="1" x14ac:dyDescent="0.25">
      <c r="A180" s="29"/>
      <c r="B180" s="97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</row>
    <row r="181" spans="1:32" ht="15.75" customHeight="1" x14ac:dyDescent="0.25">
      <c r="A181" s="29"/>
      <c r="B181" s="97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</row>
    <row r="182" spans="1:32" ht="15.75" customHeight="1" x14ac:dyDescent="0.25">
      <c r="A182" s="29"/>
      <c r="B182" s="97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</row>
    <row r="183" spans="1:32" ht="15.75" customHeight="1" x14ac:dyDescent="0.25">
      <c r="A183" s="29"/>
      <c r="B183" s="97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</row>
    <row r="184" spans="1:32" ht="15.75" customHeight="1" x14ac:dyDescent="0.25">
      <c r="A184" s="29"/>
      <c r="B184" s="97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F184" s="29"/>
    </row>
    <row r="185" spans="1:32" ht="15.75" customHeight="1" x14ac:dyDescent="0.25">
      <c r="A185" s="29"/>
      <c r="B185" s="97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F185" s="29"/>
    </row>
    <row r="186" spans="1:32" ht="15.75" customHeight="1" x14ac:dyDescent="0.25">
      <c r="A186" s="29"/>
      <c r="B186" s="97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</row>
    <row r="187" spans="1:32" ht="15.75" customHeight="1" x14ac:dyDescent="0.25">
      <c r="A187" s="29"/>
      <c r="B187" s="97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F187" s="29"/>
    </row>
    <row r="188" spans="1:32" ht="15.75" customHeight="1" x14ac:dyDescent="0.25">
      <c r="A188" s="29"/>
      <c r="B188" s="97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F188" s="29"/>
    </row>
    <row r="189" spans="1:32" ht="15.75" customHeight="1" x14ac:dyDescent="0.25">
      <c r="A189" s="29"/>
      <c r="B189" s="97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</row>
    <row r="190" spans="1:32" ht="15.75" customHeight="1" x14ac:dyDescent="0.25">
      <c r="A190" s="29"/>
      <c r="B190" s="97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</row>
    <row r="191" spans="1:32" ht="15.75" customHeight="1" x14ac:dyDescent="0.25">
      <c r="A191" s="29"/>
      <c r="B191" s="97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F191" s="29"/>
    </row>
    <row r="192" spans="1:32" ht="15.75" customHeight="1" x14ac:dyDescent="0.25">
      <c r="A192" s="29"/>
      <c r="B192" s="97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</row>
    <row r="193" spans="1:32" ht="15.75" customHeight="1" x14ac:dyDescent="0.25">
      <c r="A193" s="29"/>
      <c r="B193" s="97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</row>
    <row r="194" spans="1:32" ht="15.75" customHeight="1" x14ac:dyDescent="0.25">
      <c r="A194" s="29"/>
      <c r="B194" s="97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</row>
    <row r="195" spans="1:32" ht="15.75" customHeight="1" x14ac:dyDescent="0.25">
      <c r="A195" s="29"/>
      <c r="B195" s="97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</row>
    <row r="196" spans="1:32" ht="15.75" customHeight="1" x14ac:dyDescent="0.25">
      <c r="A196" s="29"/>
      <c r="B196" s="97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</row>
    <row r="197" spans="1:32" ht="15.75" customHeight="1" x14ac:dyDescent="0.25">
      <c r="A197" s="29"/>
      <c r="B197" s="97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</row>
    <row r="198" spans="1:32" ht="15.75" customHeight="1" x14ac:dyDescent="0.25">
      <c r="A198" s="29"/>
      <c r="B198" s="97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F198" s="29"/>
    </row>
    <row r="199" spans="1:32" ht="15.75" customHeight="1" x14ac:dyDescent="0.25">
      <c r="A199" s="29"/>
      <c r="B199" s="97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</row>
    <row r="200" spans="1:32" ht="15.75" customHeight="1" x14ac:dyDescent="0.25">
      <c r="A200" s="29"/>
      <c r="B200" s="97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F200" s="29"/>
    </row>
    <row r="201" spans="1:32" ht="15.75" customHeight="1" x14ac:dyDescent="0.25">
      <c r="A201" s="29"/>
      <c r="B201" s="97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F201" s="29"/>
    </row>
    <row r="202" spans="1:32" ht="15.75" customHeight="1" x14ac:dyDescent="0.25">
      <c r="A202" s="29"/>
      <c r="B202" s="97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</row>
    <row r="203" spans="1:32" ht="15.75" customHeight="1" x14ac:dyDescent="0.25">
      <c r="A203" s="29"/>
      <c r="B203" s="97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</row>
    <row r="204" spans="1:32" ht="15.75" customHeight="1" x14ac:dyDescent="0.25">
      <c r="A204" s="29"/>
      <c r="B204" s="97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</row>
    <row r="205" spans="1:32" ht="15.75" customHeight="1" x14ac:dyDescent="0.25">
      <c r="A205" s="29"/>
      <c r="B205" s="97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</row>
    <row r="206" spans="1:32" ht="15.75" customHeight="1" x14ac:dyDescent="0.25">
      <c r="A206" s="29"/>
      <c r="B206" s="97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</row>
    <row r="207" spans="1:32" ht="15.75" customHeight="1" x14ac:dyDescent="0.25">
      <c r="A207" s="29"/>
      <c r="B207" s="97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</row>
    <row r="208" spans="1:32" ht="15.75" customHeight="1" x14ac:dyDescent="0.25">
      <c r="A208" s="29"/>
      <c r="B208" s="97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</row>
    <row r="209" spans="1:32" ht="15.75" customHeight="1" x14ac:dyDescent="0.25">
      <c r="A209" s="29"/>
      <c r="B209" s="97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F209" s="29"/>
    </row>
    <row r="210" spans="1:32" ht="15.75" customHeight="1" x14ac:dyDescent="0.25">
      <c r="A210" s="29"/>
      <c r="B210" s="97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</row>
    <row r="211" spans="1:32" ht="15.75" customHeight="1" x14ac:dyDescent="0.25">
      <c r="A211" s="29"/>
      <c r="B211" s="97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</row>
    <row r="212" spans="1:32" ht="15.75" customHeight="1" x14ac:dyDescent="0.25">
      <c r="A212" s="29"/>
      <c r="B212" s="97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F212" s="29"/>
    </row>
    <row r="213" spans="1:32" ht="15.75" customHeight="1" x14ac:dyDescent="0.25">
      <c r="A213" s="29"/>
      <c r="B213" s="97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F213" s="29"/>
    </row>
    <row r="214" spans="1:32" ht="15.75" customHeight="1" x14ac:dyDescent="0.25">
      <c r="A214" s="29"/>
      <c r="B214" s="97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</row>
    <row r="215" spans="1:32" ht="15.75" customHeight="1" x14ac:dyDescent="0.25">
      <c r="A215" s="29"/>
      <c r="B215" s="97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</row>
    <row r="216" spans="1:32" ht="15.75" customHeight="1" x14ac:dyDescent="0.25">
      <c r="A216" s="29"/>
      <c r="B216" s="97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</row>
    <row r="217" spans="1:32" ht="15.75" customHeight="1" x14ac:dyDescent="0.25">
      <c r="A217" s="29"/>
      <c r="B217" s="97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</row>
    <row r="218" spans="1:32" ht="15.75" customHeight="1" x14ac:dyDescent="0.25">
      <c r="A218" s="29"/>
      <c r="B218" s="97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F218" s="29"/>
    </row>
    <row r="219" spans="1:32" ht="15.75" customHeight="1" x14ac:dyDescent="0.25">
      <c r="A219" s="29"/>
      <c r="B219" s="97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F219" s="29"/>
    </row>
    <row r="220" spans="1:32" ht="15.75" customHeight="1" x14ac:dyDescent="0.25">
      <c r="A220" s="29"/>
      <c r="B220" s="97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</row>
    <row r="221" spans="1:32" ht="15.75" customHeight="1" x14ac:dyDescent="0.25">
      <c r="A221" s="29"/>
      <c r="B221" s="97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</row>
    <row r="222" spans="1:32" ht="15.75" customHeight="1" x14ac:dyDescent="0.25">
      <c r="A222" s="29"/>
      <c r="B222" s="97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</row>
    <row r="223" spans="1:32" ht="15.75" customHeight="1" x14ac:dyDescent="0.25">
      <c r="A223" s="29"/>
      <c r="B223" s="97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</row>
    <row r="224" spans="1:32" ht="15.75" customHeight="1" x14ac:dyDescent="0.25">
      <c r="A224" s="29"/>
      <c r="B224" s="97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</row>
    <row r="225" spans="1:32" ht="15.75" customHeight="1" x14ac:dyDescent="0.25">
      <c r="A225" s="29"/>
      <c r="B225" s="97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F225" s="29"/>
    </row>
    <row r="226" spans="1:32" ht="15.75" customHeight="1" x14ac:dyDescent="0.25">
      <c r="A226" s="29"/>
      <c r="B226" s="97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F226" s="29"/>
    </row>
    <row r="227" spans="1:32" ht="15.75" customHeight="1" x14ac:dyDescent="0.25"/>
    <row r="228" spans="1:32" ht="15.75" customHeight="1" x14ac:dyDescent="0.25"/>
    <row r="229" spans="1:32" ht="15.75" customHeight="1" x14ac:dyDescent="0.25"/>
    <row r="230" spans="1:32" ht="15.75" customHeight="1" x14ac:dyDescent="0.25"/>
    <row r="231" spans="1:32" ht="15.75" customHeight="1" x14ac:dyDescent="0.25"/>
    <row r="232" spans="1:32" ht="15.75" customHeight="1" x14ac:dyDescent="0.25"/>
    <row r="233" spans="1:32" ht="15.75" customHeight="1" x14ac:dyDescent="0.25"/>
    <row r="234" spans="1:32" ht="15.75" customHeight="1" x14ac:dyDescent="0.25"/>
    <row r="235" spans="1:32" ht="15.75" customHeight="1" x14ac:dyDescent="0.25"/>
    <row r="236" spans="1:32" ht="15.75" customHeight="1" x14ac:dyDescent="0.25"/>
    <row r="237" spans="1:32" ht="15.75" customHeight="1" x14ac:dyDescent="0.25"/>
    <row r="238" spans="1:32" ht="15.75" customHeight="1" x14ac:dyDescent="0.25"/>
    <row r="239" spans="1:32" ht="15.75" customHeight="1" x14ac:dyDescent="0.25"/>
    <row r="240" spans="1:32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</sheetData>
  <mergeCells count="3">
    <mergeCell ref="A1:B1"/>
    <mergeCell ref="A2:A14"/>
    <mergeCell ref="A15:A26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256F8-E89B-4617-BD4B-C246FBDC72D0}">
  <sheetPr>
    <tabColor rgb="FF002060"/>
  </sheetPr>
  <dimension ref="A1:BD1003"/>
  <sheetViews>
    <sheetView showGridLines="0" view="pageBreakPreview" zoomScale="115" zoomScaleNormal="115" zoomScaleSheetLayoutView="115" workbookViewId="0">
      <pane xSplit="2" ySplit="3" topLeftCell="AA61" activePane="bottomRight" state="frozen"/>
      <selection activeCell="C220" sqref="C220"/>
      <selection pane="topRight" activeCell="C220" sqref="C220"/>
      <selection pane="bottomLeft" activeCell="C220" sqref="C220"/>
      <selection pane="bottomRight" activeCell="AC74" sqref="AC74"/>
    </sheetView>
  </sheetViews>
  <sheetFormatPr defaultColWidth="14.42578125" defaultRowHeight="15" customHeight="1" x14ac:dyDescent="0.2"/>
  <cols>
    <col min="1" max="1" width="6.85546875" style="173" customWidth="1"/>
    <col min="2" max="2" width="6.7109375" style="173" customWidth="1"/>
    <col min="3" max="3" width="10.42578125" style="173" customWidth="1"/>
    <col min="4" max="4" width="6.7109375" style="173" customWidth="1"/>
    <col min="5" max="5" width="9.42578125" style="173" customWidth="1"/>
    <col min="6" max="6" width="6.7109375" style="173" customWidth="1"/>
    <col min="7" max="7" width="12.42578125" style="173" customWidth="1"/>
    <col min="8" max="8" width="13.7109375" style="173" customWidth="1"/>
    <col min="9" max="9" width="13" style="173" customWidth="1"/>
    <col min="10" max="10" width="10.42578125" style="173" customWidth="1"/>
    <col min="11" max="12" width="12.42578125" style="173" customWidth="1"/>
    <col min="13" max="13" width="14.7109375" style="173" customWidth="1"/>
    <col min="14" max="14" width="12.42578125" style="173" customWidth="1"/>
    <col min="15" max="15" width="10.42578125" style="173" customWidth="1"/>
    <col min="16" max="16" width="16.42578125" style="173" customWidth="1"/>
    <col min="17" max="17" width="19" style="173" customWidth="1"/>
    <col min="18" max="18" width="19.42578125" style="173" customWidth="1"/>
    <col min="19" max="20" width="16.42578125" style="173" customWidth="1"/>
    <col min="21" max="21" width="15.42578125" style="173" customWidth="1"/>
    <col min="22" max="22" width="18.42578125" style="173" customWidth="1"/>
    <col min="23" max="23" width="15.140625" style="173" customWidth="1"/>
    <col min="24" max="24" width="15.42578125" style="173" customWidth="1"/>
    <col min="25" max="28" width="16" style="173" customWidth="1"/>
    <col min="29" max="29" width="18.140625" style="173" customWidth="1"/>
    <col min="30" max="34" width="16" style="173" customWidth="1"/>
    <col min="35" max="35" width="18.7109375" style="173" customWidth="1"/>
    <col min="36" max="36" width="19" style="173" customWidth="1"/>
    <col min="37" max="43" width="16" style="173" customWidth="1"/>
    <col min="44" max="45" width="16.42578125" style="173" customWidth="1"/>
    <col min="46" max="46" width="8.42578125" style="173" customWidth="1"/>
    <col min="47" max="48" width="13.42578125" style="173" customWidth="1"/>
    <col min="49" max="49" width="16.42578125" style="173" customWidth="1"/>
    <col min="50" max="50" width="14.140625" style="173" customWidth="1"/>
    <col min="51" max="52" width="15.140625" style="173" customWidth="1"/>
    <col min="53" max="54" width="16.5703125" style="173" bestFit="1" customWidth="1"/>
    <col min="55" max="56" width="14.85546875" style="173" bestFit="1" customWidth="1"/>
    <col min="57" max="16384" width="14.42578125" style="173"/>
  </cols>
  <sheetData>
    <row r="1" spans="1:56" s="166" customFormat="1" ht="65.25" customHeight="1" x14ac:dyDescent="0.25">
      <c r="B1" s="167"/>
      <c r="D1" s="499" t="s">
        <v>113</v>
      </c>
      <c r="E1" s="499"/>
      <c r="F1" s="499"/>
      <c r="G1" s="499"/>
      <c r="H1" s="499"/>
      <c r="I1" s="499"/>
      <c r="J1" s="499"/>
      <c r="K1" s="499"/>
      <c r="L1" s="499"/>
      <c r="M1" s="499"/>
      <c r="N1" s="499"/>
      <c r="O1" s="499"/>
      <c r="P1" s="499"/>
      <c r="Q1" s="499"/>
    </row>
    <row r="2" spans="1:56" ht="12.75" customHeight="1" x14ac:dyDescent="0.2">
      <c r="A2" s="168"/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70"/>
      <c r="Q2" s="170"/>
      <c r="R2" s="170"/>
      <c r="S2" s="170"/>
      <c r="T2" s="170"/>
      <c r="U2" s="170"/>
      <c r="V2" s="170"/>
      <c r="W2" s="170"/>
      <c r="X2" s="170"/>
      <c r="Y2" s="171"/>
      <c r="Z2" s="171"/>
      <c r="AA2" s="171"/>
      <c r="AB2" s="171"/>
      <c r="AC2" s="172"/>
      <c r="AD2" s="172"/>
      <c r="AE2" s="172"/>
      <c r="AF2" s="172"/>
      <c r="AG2" s="172"/>
      <c r="AH2" s="172"/>
      <c r="AI2" s="168"/>
      <c r="AJ2" s="168"/>
      <c r="AK2" s="168"/>
      <c r="AL2" s="168"/>
      <c r="AM2" s="168"/>
      <c r="AN2" s="168"/>
      <c r="AO2" s="168"/>
      <c r="AP2" s="168"/>
      <c r="AQ2" s="168"/>
      <c r="AR2" s="168"/>
      <c r="AS2" s="168"/>
      <c r="AT2" s="168"/>
      <c r="AU2" s="168"/>
      <c r="AV2" s="168"/>
      <c r="AW2" s="168"/>
      <c r="AX2" s="168"/>
      <c r="AY2" s="168"/>
      <c r="AZ2" s="168"/>
      <c r="BA2" s="168"/>
      <c r="BB2" s="168"/>
      <c r="BC2" s="168"/>
      <c r="BD2" s="168"/>
    </row>
    <row r="3" spans="1:56" ht="57" customHeight="1" x14ac:dyDescent="0.2">
      <c r="A3" s="174" t="s">
        <v>114</v>
      </c>
      <c r="B3" s="174" t="s">
        <v>169</v>
      </c>
      <c r="C3" s="175" t="s">
        <v>115</v>
      </c>
      <c r="D3" s="175" t="s">
        <v>116</v>
      </c>
      <c r="E3" s="175" t="s">
        <v>117</v>
      </c>
      <c r="F3" s="175" t="s">
        <v>118</v>
      </c>
      <c r="G3" s="176" t="s">
        <v>119</v>
      </c>
      <c r="H3" s="176" t="s">
        <v>120</v>
      </c>
      <c r="I3" s="176" t="s">
        <v>121</v>
      </c>
      <c r="J3" s="176" t="s">
        <v>122</v>
      </c>
      <c r="K3" s="176" t="s">
        <v>1</v>
      </c>
      <c r="L3" s="176" t="s">
        <v>123</v>
      </c>
      <c r="M3" s="176" t="s">
        <v>124</v>
      </c>
      <c r="N3" s="176" t="s">
        <v>125</v>
      </c>
      <c r="O3" s="176" t="s">
        <v>126</v>
      </c>
      <c r="P3" s="175" t="s">
        <v>127</v>
      </c>
      <c r="Q3" s="175" t="s">
        <v>128</v>
      </c>
      <c r="R3" s="175" t="s">
        <v>129</v>
      </c>
      <c r="S3" s="175" t="s">
        <v>130</v>
      </c>
      <c r="T3" s="175" t="s">
        <v>131</v>
      </c>
      <c r="U3" s="175" t="s">
        <v>132</v>
      </c>
      <c r="V3" s="175" t="s">
        <v>133</v>
      </c>
      <c r="W3" s="175" t="s">
        <v>134</v>
      </c>
      <c r="X3" s="175" t="s">
        <v>135</v>
      </c>
      <c r="Y3" s="175" t="s">
        <v>136</v>
      </c>
      <c r="Z3" s="175" t="s">
        <v>137</v>
      </c>
      <c r="AA3" s="175" t="s">
        <v>138</v>
      </c>
      <c r="AB3" s="175" t="s">
        <v>139</v>
      </c>
      <c r="AC3" s="175" t="s">
        <v>140</v>
      </c>
      <c r="AD3" s="175" t="s">
        <v>141</v>
      </c>
      <c r="AE3" s="177" t="s">
        <v>142</v>
      </c>
      <c r="AF3" s="177" t="s">
        <v>143</v>
      </c>
      <c r="AG3" s="177" t="s">
        <v>144</v>
      </c>
      <c r="AH3" s="177" t="s">
        <v>145</v>
      </c>
      <c r="AI3" s="175" t="s">
        <v>146</v>
      </c>
      <c r="AJ3" s="177" t="s">
        <v>147</v>
      </c>
      <c r="AK3" s="177" t="s">
        <v>148</v>
      </c>
      <c r="AL3" s="177" t="s">
        <v>149</v>
      </c>
      <c r="AM3" s="177" t="s">
        <v>150</v>
      </c>
      <c r="AN3" s="177" t="s">
        <v>151</v>
      </c>
      <c r="AO3" s="177" t="s">
        <v>152</v>
      </c>
      <c r="AP3" s="177" t="s">
        <v>153</v>
      </c>
      <c r="AQ3" s="177" t="s">
        <v>154</v>
      </c>
      <c r="AR3" s="175" t="s">
        <v>155</v>
      </c>
      <c r="AS3" s="175" t="s">
        <v>156</v>
      </c>
      <c r="AT3" s="175" t="s">
        <v>157</v>
      </c>
      <c r="AU3" s="175" t="s">
        <v>158</v>
      </c>
      <c r="AV3" s="175" t="s">
        <v>159</v>
      </c>
      <c r="AW3" s="175" t="s">
        <v>160</v>
      </c>
      <c r="AX3" s="175" t="s">
        <v>161</v>
      </c>
      <c r="AY3" s="175" t="s">
        <v>162</v>
      </c>
      <c r="AZ3" s="175" t="s">
        <v>163</v>
      </c>
      <c r="BA3" s="175" t="s">
        <v>164</v>
      </c>
      <c r="BB3" s="175" t="s">
        <v>165</v>
      </c>
      <c r="BC3" s="175" t="s">
        <v>166</v>
      </c>
      <c r="BD3" s="175" t="s">
        <v>167</v>
      </c>
    </row>
    <row r="4" spans="1:56" ht="12.75" hidden="1" customHeight="1" x14ac:dyDescent="0.2">
      <c r="A4" s="174">
        <v>2007</v>
      </c>
      <c r="B4" s="174">
        <v>1</v>
      </c>
      <c r="C4" s="174"/>
      <c r="D4" s="174"/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174"/>
      <c r="P4" s="178">
        <v>21824691600</v>
      </c>
      <c r="Q4" s="179"/>
      <c r="R4" s="179"/>
      <c r="S4" s="179"/>
      <c r="T4" s="179"/>
      <c r="U4" s="179"/>
      <c r="V4" s="179"/>
      <c r="W4" s="179"/>
      <c r="X4" s="179"/>
      <c r="Y4" s="179"/>
      <c r="Z4" s="179"/>
      <c r="AA4" s="179"/>
      <c r="AB4" s="179"/>
      <c r="AC4" s="180"/>
      <c r="AD4" s="180"/>
      <c r="AE4" s="180"/>
      <c r="AF4" s="180"/>
      <c r="AG4" s="180"/>
      <c r="AH4" s="180"/>
      <c r="AI4" s="179"/>
      <c r="AJ4" s="179"/>
      <c r="AK4" s="179"/>
      <c r="AL4" s="179"/>
      <c r="AM4" s="179"/>
      <c r="AN4" s="179"/>
      <c r="AO4" s="179"/>
      <c r="AP4" s="179"/>
      <c r="AQ4" s="179"/>
      <c r="AR4" s="179"/>
      <c r="AS4" s="179"/>
      <c r="AT4" s="181"/>
      <c r="AU4" s="181"/>
      <c r="AV4" s="181"/>
      <c r="AW4" s="181"/>
      <c r="AX4" s="181"/>
      <c r="AY4" s="181"/>
      <c r="AZ4" s="181"/>
      <c r="BA4" s="181"/>
      <c r="BB4" s="181"/>
      <c r="BC4" s="181"/>
      <c r="BD4" s="181"/>
    </row>
    <row r="5" spans="1:56" ht="12.75" hidden="1" customHeight="1" x14ac:dyDescent="0.2">
      <c r="A5" s="174">
        <v>2007</v>
      </c>
      <c r="B5" s="174">
        <v>2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8">
        <v>24518225616.349998</v>
      </c>
      <c r="Q5" s="179"/>
      <c r="R5" s="179"/>
      <c r="S5" s="179"/>
      <c r="T5" s="179"/>
      <c r="U5" s="179"/>
      <c r="V5" s="179"/>
      <c r="W5" s="179"/>
      <c r="X5" s="179"/>
      <c r="Y5" s="179"/>
      <c r="Z5" s="179"/>
      <c r="AA5" s="179"/>
      <c r="AB5" s="179"/>
      <c r="AC5" s="180"/>
      <c r="AD5" s="180"/>
      <c r="AE5" s="180"/>
      <c r="AF5" s="180"/>
      <c r="AG5" s="180"/>
      <c r="AH5" s="180"/>
      <c r="AI5" s="179"/>
      <c r="AJ5" s="179"/>
      <c r="AK5" s="179"/>
      <c r="AL5" s="179"/>
      <c r="AM5" s="179"/>
      <c r="AN5" s="179"/>
      <c r="AO5" s="179"/>
      <c r="AP5" s="179"/>
      <c r="AQ5" s="179"/>
      <c r="AR5" s="179"/>
      <c r="AS5" s="179"/>
      <c r="AT5" s="181"/>
      <c r="AU5" s="181"/>
      <c r="AV5" s="181"/>
      <c r="AW5" s="181"/>
      <c r="AX5" s="181"/>
      <c r="AY5" s="181"/>
      <c r="AZ5" s="181"/>
      <c r="BA5" s="181"/>
      <c r="BB5" s="181"/>
      <c r="BC5" s="181"/>
      <c r="BD5" s="181"/>
    </row>
    <row r="6" spans="1:56" ht="12.75" hidden="1" customHeight="1" x14ac:dyDescent="0.2">
      <c r="A6" s="174">
        <v>2007</v>
      </c>
      <c r="B6" s="174">
        <v>3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8">
        <v>26246026163.290001</v>
      </c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82"/>
      <c r="AD6" s="182"/>
      <c r="AE6" s="182"/>
      <c r="AF6" s="182"/>
      <c r="AG6" s="182"/>
      <c r="AH6" s="182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</row>
    <row r="7" spans="1:56" ht="12.75" hidden="1" customHeight="1" x14ac:dyDescent="0.2">
      <c r="A7" s="174">
        <v>2007</v>
      </c>
      <c r="B7" s="174">
        <v>4</v>
      </c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8">
        <v>28377917634.459999</v>
      </c>
      <c r="Q7" s="178"/>
      <c r="R7" s="178"/>
      <c r="S7" s="178"/>
      <c r="T7" s="178"/>
      <c r="U7" s="178"/>
      <c r="V7" s="178"/>
      <c r="W7" s="178"/>
      <c r="X7" s="178"/>
      <c r="Y7" s="178"/>
      <c r="Z7" s="178"/>
      <c r="AA7" s="178"/>
      <c r="AB7" s="178"/>
      <c r="AC7" s="182"/>
      <c r="AD7" s="182"/>
      <c r="AE7" s="182"/>
      <c r="AF7" s="182"/>
      <c r="AG7" s="182"/>
      <c r="AH7" s="182"/>
      <c r="AI7" s="178"/>
      <c r="AJ7" s="178"/>
      <c r="AK7" s="178"/>
      <c r="AL7" s="178"/>
      <c r="AM7" s="183">
        <v>0</v>
      </c>
      <c r="AN7" s="178"/>
      <c r="AO7" s="178"/>
      <c r="AP7" s="178"/>
      <c r="AQ7" s="178"/>
      <c r="AR7" s="178"/>
      <c r="AS7" s="178"/>
      <c r="AT7" s="181"/>
      <c r="AU7" s="181"/>
      <c r="AV7" s="181"/>
      <c r="AW7" s="181"/>
      <c r="AX7" s="181"/>
      <c r="AY7" s="181"/>
      <c r="AZ7" s="181"/>
      <c r="BA7" s="181"/>
      <c r="BB7" s="181"/>
      <c r="BC7" s="181"/>
      <c r="BD7" s="181"/>
    </row>
    <row r="8" spans="1:56" ht="12.75" hidden="1" customHeight="1" x14ac:dyDescent="0.2">
      <c r="A8" s="174">
        <v>2008</v>
      </c>
      <c r="B8" s="174">
        <v>1</v>
      </c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8">
        <v>30318013433.589996</v>
      </c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  <c r="AC8" s="182"/>
      <c r="AD8" s="182"/>
      <c r="AE8" s="182"/>
      <c r="AF8" s="182"/>
      <c r="AG8" s="182"/>
      <c r="AH8" s="182"/>
      <c r="AI8" s="178"/>
      <c r="AJ8" s="178"/>
      <c r="AK8" s="178"/>
      <c r="AL8" s="178"/>
      <c r="AM8" s="183">
        <v>0</v>
      </c>
      <c r="AN8" s="178"/>
      <c r="AO8" s="178"/>
      <c r="AP8" s="178"/>
      <c r="AQ8" s="178"/>
      <c r="AR8" s="178"/>
      <c r="AS8" s="178"/>
      <c r="AT8" s="181"/>
      <c r="AU8" s="181"/>
      <c r="AV8" s="181"/>
      <c r="AW8" s="181"/>
      <c r="AX8" s="181"/>
      <c r="AY8" s="181"/>
      <c r="AZ8" s="181"/>
      <c r="BA8" s="181"/>
      <c r="BB8" s="181"/>
      <c r="BC8" s="181"/>
      <c r="BD8" s="181"/>
    </row>
    <row r="9" spans="1:56" ht="12.75" hidden="1" customHeight="1" x14ac:dyDescent="0.2">
      <c r="A9" s="174">
        <v>2008</v>
      </c>
      <c r="B9" s="174">
        <v>2</v>
      </c>
      <c r="C9" s="174"/>
      <c r="D9" s="174"/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174"/>
      <c r="P9" s="178">
        <v>34930913383.82</v>
      </c>
      <c r="Q9" s="178"/>
      <c r="R9" s="178"/>
      <c r="S9" s="178"/>
      <c r="T9" s="178"/>
      <c r="U9" s="178"/>
      <c r="V9" s="178"/>
      <c r="W9" s="178"/>
      <c r="X9" s="178"/>
      <c r="Y9" s="178"/>
      <c r="Z9" s="178"/>
      <c r="AA9" s="178"/>
      <c r="AB9" s="178"/>
      <c r="AC9" s="182"/>
      <c r="AD9" s="182"/>
      <c r="AE9" s="182"/>
      <c r="AF9" s="182"/>
      <c r="AG9" s="182"/>
      <c r="AH9" s="182"/>
      <c r="AI9" s="178"/>
      <c r="AJ9" s="178"/>
      <c r="AK9" s="178"/>
      <c r="AL9" s="178"/>
      <c r="AM9" s="183">
        <v>0</v>
      </c>
      <c r="AN9" s="178"/>
      <c r="AO9" s="178"/>
      <c r="AP9" s="178"/>
      <c r="AQ9" s="178"/>
      <c r="AR9" s="178"/>
      <c r="AS9" s="178"/>
      <c r="AT9" s="181"/>
      <c r="AU9" s="181"/>
      <c r="AV9" s="181"/>
      <c r="AW9" s="181"/>
      <c r="AX9" s="181"/>
      <c r="AY9" s="181"/>
      <c r="AZ9" s="181"/>
      <c r="BA9" s="181"/>
      <c r="BB9" s="181"/>
      <c r="BC9" s="181"/>
      <c r="BD9" s="181"/>
    </row>
    <row r="10" spans="1:56" ht="12.75" hidden="1" customHeight="1" x14ac:dyDescent="0.2">
      <c r="A10" s="174">
        <v>2008</v>
      </c>
      <c r="B10" s="174">
        <v>3</v>
      </c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8">
        <v>35036949787.629997</v>
      </c>
      <c r="Q10" s="178"/>
      <c r="R10" s="178"/>
      <c r="S10" s="178"/>
      <c r="T10" s="178"/>
      <c r="U10" s="178"/>
      <c r="V10" s="178"/>
      <c r="W10" s="178"/>
      <c r="X10" s="178"/>
      <c r="Y10" s="178"/>
      <c r="Z10" s="178"/>
      <c r="AA10" s="178"/>
      <c r="AB10" s="178"/>
      <c r="AC10" s="182"/>
      <c r="AD10" s="182"/>
      <c r="AE10" s="182"/>
      <c r="AF10" s="182"/>
      <c r="AG10" s="182"/>
      <c r="AH10" s="182"/>
      <c r="AI10" s="178"/>
      <c r="AJ10" s="178"/>
      <c r="AK10" s="178"/>
      <c r="AL10" s="178"/>
      <c r="AM10" s="183">
        <v>0</v>
      </c>
      <c r="AN10" s="178"/>
      <c r="AO10" s="178"/>
      <c r="AP10" s="178"/>
      <c r="AQ10" s="178"/>
      <c r="AR10" s="178"/>
      <c r="AS10" s="178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</row>
    <row r="11" spans="1:56" ht="12.75" hidden="1" customHeight="1" x14ac:dyDescent="0.2">
      <c r="A11" s="174">
        <v>2008</v>
      </c>
      <c r="B11" s="174">
        <v>4</v>
      </c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174"/>
      <c r="P11" s="178">
        <v>34330234662.020004</v>
      </c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B11" s="178"/>
      <c r="AC11" s="182"/>
      <c r="AD11" s="182"/>
      <c r="AE11" s="182"/>
      <c r="AF11" s="182"/>
      <c r="AG11" s="182"/>
      <c r="AH11" s="182"/>
      <c r="AI11" s="178"/>
      <c r="AJ11" s="178"/>
      <c r="AK11" s="178"/>
      <c r="AL11" s="184">
        <v>130000000</v>
      </c>
      <c r="AM11" s="183">
        <v>0</v>
      </c>
      <c r="AN11" s="178"/>
      <c r="AO11" s="178"/>
      <c r="AP11" s="178"/>
      <c r="AQ11" s="178"/>
      <c r="AR11" s="178"/>
      <c r="AS11" s="178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</row>
    <row r="12" spans="1:56" ht="12.75" hidden="1" customHeight="1" x14ac:dyDescent="0.2">
      <c r="A12" s="174">
        <v>2009</v>
      </c>
      <c r="B12" s="174">
        <v>1</v>
      </c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8">
        <v>34903885806.07</v>
      </c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B12" s="178"/>
      <c r="AC12" s="182"/>
      <c r="AD12" s="182"/>
      <c r="AE12" s="182"/>
      <c r="AF12" s="182"/>
      <c r="AG12" s="182"/>
      <c r="AH12" s="182"/>
      <c r="AI12" s="182"/>
      <c r="AJ12" s="182"/>
      <c r="AK12" s="182"/>
      <c r="AL12" s="184">
        <v>130000000</v>
      </c>
      <c r="AM12" s="183">
        <v>0</v>
      </c>
      <c r="AN12" s="182"/>
      <c r="AO12" s="182"/>
      <c r="AP12" s="182"/>
      <c r="AQ12" s="182"/>
      <c r="AR12" s="178"/>
      <c r="AS12" s="178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</row>
    <row r="13" spans="1:56" ht="12.75" hidden="1" customHeight="1" x14ac:dyDescent="0.2">
      <c r="A13" s="174">
        <v>2009</v>
      </c>
      <c r="B13" s="174">
        <v>2</v>
      </c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174"/>
      <c r="P13" s="178">
        <v>38025778866.419991</v>
      </c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B13" s="178"/>
      <c r="AC13" s="182"/>
      <c r="AD13" s="182"/>
      <c r="AE13" s="182"/>
      <c r="AF13" s="182"/>
      <c r="AG13" s="182"/>
      <c r="AH13" s="182"/>
      <c r="AI13" s="182"/>
      <c r="AJ13" s="182"/>
      <c r="AK13" s="182"/>
      <c r="AL13" s="184">
        <v>130000000</v>
      </c>
      <c r="AM13" s="183">
        <v>0</v>
      </c>
      <c r="AN13" s="182"/>
      <c r="AO13" s="182"/>
      <c r="AP13" s="182"/>
      <c r="AQ13" s="182"/>
      <c r="AR13" s="178"/>
      <c r="AS13" s="178"/>
      <c r="AT13" s="181"/>
      <c r="AU13" s="181"/>
      <c r="AV13" s="181"/>
      <c r="AW13" s="181"/>
      <c r="AX13" s="181"/>
      <c r="AY13" s="181"/>
      <c r="AZ13" s="181"/>
      <c r="BA13" s="181"/>
      <c r="BB13" s="181"/>
      <c r="BC13" s="181"/>
      <c r="BD13" s="181"/>
    </row>
    <row r="14" spans="1:56" ht="12.75" hidden="1" customHeight="1" x14ac:dyDescent="0.2">
      <c r="A14" s="174">
        <v>2009</v>
      </c>
      <c r="B14" s="174">
        <v>3</v>
      </c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8">
        <v>39207893870.309998</v>
      </c>
      <c r="Q14" s="178"/>
      <c r="R14" s="178"/>
      <c r="S14" s="178"/>
      <c r="T14" s="178"/>
      <c r="U14" s="178"/>
      <c r="V14" s="178"/>
      <c r="W14" s="178"/>
      <c r="X14" s="178"/>
      <c r="Y14" s="178"/>
      <c r="Z14" s="178"/>
      <c r="AA14" s="178"/>
      <c r="AB14" s="178"/>
      <c r="AC14" s="182"/>
      <c r="AD14" s="182"/>
      <c r="AE14" s="182"/>
      <c r="AF14" s="182"/>
      <c r="AG14" s="182"/>
      <c r="AH14" s="182"/>
      <c r="AI14" s="182"/>
      <c r="AJ14" s="182"/>
      <c r="AK14" s="182"/>
      <c r="AL14" s="184">
        <v>130000000</v>
      </c>
      <c r="AM14" s="183">
        <v>0</v>
      </c>
      <c r="AN14" s="182"/>
      <c r="AO14" s="182"/>
      <c r="AP14" s="182"/>
      <c r="AQ14" s="182"/>
      <c r="AR14" s="178"/>
      <c r="AS14" s="178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</row>
    <row r="15" spans="1:56" ht="12.75" hidden="1" customHeight="1" x14ac:dyDescent="0.2">
      <c r="A15" s="174">
        <v>2009</v>
      </c>
      <c r="B15" s="174">
        <v>4</v>
      </c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8">
        <v>41055727871.139999</v>
      </c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B15" s="178"/>
      <c r="AC15" s="182"/>
      <c r="AD15" s="182"/>
      <c r="AE15" s="182"/>
      <c r="AF15" s="182"/>
      <c r="AG15" s="182"/>
      <c r="AH15" s="182"/>
      <c r="AI15" s="178"/>
      <c r="AJ15" s="178"/>
      <c r="AK15" s="178"/>
      <c r="AL15" s="184">
        <v>130000000</v>
      </c>
      <c r="AM15" s="183">
        <v>0</v>
      </c>
      <c r="AN15" s="178"/>
      <c r="AO15" s="178"/>
      <c r="AP15" s="178"/>
      <c r="AQ15" s="178"/>
      <c r="AR15" s="178"/>
      <c r="AS15" s="178"/>
      <c r="AT15" s="181"/>
      <c r="AU15" s="181"/>
      <c r="AV15" s="181"/>
      <c r="AW15" s="181"/>
      <c r="AX15" s="181"/>
      <c r="AY15" s="181"/>
      <c r="AZ15" s="181"/>
      <c r="BA15" s="181"/>
      <c r="BB15" s="181"/>
      <c r="BC15" s="181"/>
      <c r="BD15" s="181"/>
    </row>
    <row r="16" spans="1:56" ht="12.75" hidden="1" customHeight="1" x14ac:dyDescent="0.2">
      <c r="A16" s="174">
        <v>2010</v>
      </c>
      <c r="B16" s="174">
        <v>1</v>
      </c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8">
        <v>39600000000</v>
      </c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B16" s="178"/>
      <c r="AC16" s="182"/>
      <c r="AD16" s="182"/>
      <c r="AE16" s="182"/>
      <c r="AF16" s="182"/>
      <c r="AG16" s="182"/>
      <c r="AH16" s="182"/>
      <c r="AI16" s="178"/>
      <c r="AJ16" s="178"/>
      <c r="AK16" s="178"/>
      <c r="AL16" s="184">
        <v>130000000</v>
      </c>
      <c r="AM16" s="183">
        <v>0</v>
      </c>
      <c r="AN16" s="178"/>
      <c r="AO16" s="178"/>
      <c r="AP16" s="178"/>
      <c r="AQ16" s="178"/>
      <c r="AR16" s="178"/>
      <c r="AS16" s="178"/>
      <c r="AT16" s="181"/>
      <c r="AU16" s="181"/>
      <c r="AV16" s="181"/>
      <c r="AW16" s="181"/>
      <c r="AX16" s="181"/>
      <c r="AY16" s="181"/>
      <c r="AZ16" s="181"/>
      <c r="BA16" s="181"/>
      <c r="BB16" s="181"/>
      <c r="BC16" s="181"/>
      <c r="BD16" s="181"/>
    </row>
    <row r="17" spans="1:56" ht="12.75" hidden="1" customHeight="1" x14ac:dyDescent="0.2">
      <c r="A17" s="174">
        <v>2010</v>
      </c>
      <c r="B17" s="174">
        <v>2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8">
        <v>43500000000</v>
      </c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82"/>
      <c r="AD17" s="182"/>
      <c r="AE17" s="182"/>
      <c r="AF17" s="182"/>
      <c r="AG17" s="182"/>
      <c r="AH17" s="182"/>
      <c r="AI17" s="178"/>
      <c r="AJ17" s="178"/>
      <c r="AK17" s="178"/>
      <c r="AL17" s="184">
        <v>130000000</v>
      </c>
      <c r="AM17" s="183">
        <v>0</v>
      </c>
      <c r="AN17" s="178"/>
      <c r="AO17" s="178"/>
      <c r="AP17" s="178"/>
      <c r="AQ17" s="178"/>
      <c r="AR17" s="178"/>
      <c r="AS17" s="178"/>
      <c r="AT17" s="181"/>
      <c r="AU17" s="181"/>
      <c r="AV17" s="181"/>
      <c r="AW17" s="181"/>
      <c r="AX17" s="181"/>
      <c r="AY17" s="181"/>
      <c r="AZ17" s="181"/>
      <c r="BA17" s="181"/>
      <c r="BB17" s="181"/>
      <c r="BC17" s="181"/>
      <c r="BD17" s="181"/>
    </row>
    <row r="18" spans="1:56" ht="12.75" customHeight="1" x14ac:dyDescent="0.2">
      <c r="A18" s="185">
        <v>2010</v>
      </c>
      <c r="B18" s="185">
        <v>3</v>
      </c>
      <c r="C18" s="185">
        <v>16</v>
      </c>
      <c r="D18" s="185">
        <v>15</v>
      </c>
      <c r="E18" s="185">
        <v>1</v>
      </c>
      <c r="F18" s="185"/>
      <c r="G18" s="185">
        <v>8</v>
      </c>
      <c r="H18" s="185">
        <v>6</v>
      </c>
      <c r="I18" s="185">
        <v>1998</v>
      </c>
      <c r="J18" s="185">
        <v>136</v>
      </c>
      <c r="K18" s="185"/>
      <c r="L18" s="185">
        <f>J18+K18</f>
        <v>136</v>
      </c>
      <c r="M18" s="185"/>
      <c r="N18" s="185"/>
      <c r="O18" s="185">
        <v>10</v>
      </c>
      <c r="P18" s="186">
        <v>46034040387.900002</v>
      </c>
      <c r="Q18" s="186">
        <v>26296943468.990005</v>
      </c>
      <c r="R18" s="186">
        <v>977701001.52999997</v>
      </c>
      <c r="S18" s="186">
        <v>3879893760.3699999</v>
      </c>
      <c r="T18" s="186">
        <v>9912285547.7499981</v>
      </c>
      <c r="U18" s="186"/>
      <c r="V18" s="186">
        <v>4312473605.4099998</v>
      </c>
      <c r="W18" s="186">
        <v>121740151.38</v>
      </c>
      <c r="X18" s="186"/>
      <c r="Y18" s="187">
        <v>29301965533.320004</v>
      </c>
      <c r="Z18" s="187">
        <v>787584846.42999995</v>
      </c>
      <c r="AA18" s="187">
        <v>932171303.43999994</v>
      </c>
      <c r="AB18" s="187">
        <v>693208000.36000001</v>
      </c>
      <c r="AC18" s="188">
        <v>26777412265.759995</v>
      </c>
      <c r="AD18" s="188">
        <v>10754635621.119999</v>
      </c>
      <c r="AE18" s="188">
        <v>4508345910.4899998</v>
      </c>
      <c r="AF18" s="188"/>
      <c r="AG18" s="188">
        <v>3390407085.3600001</v>
      </c>
      <c r="AH18" s="188">
        <v>8072096882.789999</v>
      </c>
      <c r="AI18" s="186">
        <v>16732074853.23</v>
      </c>
      <c r="AJ18" s="186">
        <v>16732074853.23</v>
      </c>
      <c r="AK18" s="183">
        <v>0</v>
      </c>
      <c r="AL18" s="184">
        <v>130000000</v>
      </c>
      <c r="AM18" s="183">
        <v>0</v>
      </c>
      <c r="AN18" s="186">
        <v>0</v>
      </c>
      <c r="AO18" s="183">
        <v>0</v>
      </c>
      <c r="AP18" s="186">
        <v>882142303.09000003</v>
      </c>
      <c r="AQ18" s="186">
        <v>4540527599.3299999</v>
      </c>
      <c r="AR18" s="186">
        <v>22951698271.850002</v>
      </c>
      <c r="AS18" s="186">
        <f>BB18+BC18</f>
        <v>4919503665.4799995</v>
      </c>
      <c r="AT18" s="189">
        <v>0.33526824188346643</v>
      </c>
      <c r="AU18" s="189">
        <v>7.5197690732142455E-2</v>
      </c>
      <c r="AV18" s="189">
        <v>0.21540921169234625</v>
      </c>
      <c r="AW18" s="190">
        <v>14199919537.18</v>
      </c>
      <c r="AX18" s="191">
        <v>109856968.69000001</v>
      </c>
      <c r="AY18" s="192">
        <v>-24785966.43</v>
      </c>
      <c r="AZ18" s="190">
        <v>85071002.26000002</v>
      </c>
      <c r="BA18" s="193">
        <f>AW18+AZ18</f>
        <v>14284990539.440001</v>
      </c>
      <c r="BB18" s="190">
        <v>4758952700.4799995</v>
      </c>
      <c r="BC18" s="190">
        <v>160550965</v>
      </c>
      <c r="BD18" s="194"/>
    </row>
    <row r="19" spans="1:56" ht="12.75" customHeight="1" x14ac:dyDescent="0.2">
      <c r="A19" s="195">
        <v>2010</v>
      </c>
      <c r="B19" s="195">
        <v>4</v>
      </c>
      <c r="C19" s="195">
        <v>17</v>
      </c>
      <c r="D19" s="195">
        <v>16</v>
      </c>
      <c r="E19" s="185">
        <v>1</v>
      </c>
      <c r="F19" s="195"/>
      <c r="G19" s="195">
        <v>9</v>
      </c>
      <c r="H19" s="195">
        <v>6</v>
      </c>
      <c r="I19" s="195">
        <v>2061</v>
      </c>
      <c r="J19" s="195">
        <v>129</v>
      </c>
      <c r="K19" s="195"/>
      <c r="L19" s="185">
        <f t="shared" ref="L19:L69" si="0">J19+K19</f>
        <v>129</v>
      </c>
      <c r="M19" s="195"/>
      <c r="N19" s="195"/>
      <c r="O19" s="195">
        <v>12</v>
      </c>
      <c r="P19" s="183">
        <v>56763922950.199997</v>
      </c>
      <c r="Q19" s="183">
        <v>30717779618.830002</v>
      </c>
      <c r="R19" s="183">
        <v>1788975279.5300002</v>
      </c>
      <c r="S19" s="183">
        <v>3886504220.48</v>
      </c>
      <c r="T19" s="183">
        <v>15333943485.610001</v>
      </c>
      <c r="U19" s="183"/>
      <c r="V19" s="183">
        <v>6220111980.9800005</v>
      </c>
      <c r="W19" s="184">
        <v>94904131.150000006</v>
      </c>
      <c r="X19" s="183">
        <v>13962430343.110001</v>
      </c>
      <c r="Y19" s="196">
        <v>31621586695.77</v>
      </c>
      <c r="Z19" s="196">
        <v>344408433.32999998</v>
      </c>
      <c r="AA19" s="196">
        <v>862367720.89999998</v>
      </c>
      <c r="AB19" s="196">
        <v>1215637767.3700001</v>
      </c>
      <c r="AC19" s="197">
        <v>29174772968.459999</v>
      </c>
      <c r="AD19" s="197"/>
      <c r="AE19" s="197"/>
      <c r="AF19" s="197"/>
      <c r="AG19" s="197"/>
      <c r="AH19" s="197"/>
      <c r="AI19" s="183">
        <v>25142336258.07</v>
      </c>
      <c r="AJ19" s="183">
        <v>25142336258.07</v>
      </c>
      <c r="AK19" s="183">
        <v>0</v>
      </c>
      <c r="AL19" s="184">
        <v>130000000</v>
      </c>
      <c r="AM19" s="183">
        <v>0</v>
      </c>
      <c r="AN19" s="183">
        <v>2606990826.0999999</v>
      </c>
      <c r="AO19" s="183">
        <v>0</v>
      </c>
      <c r="AP19" s="183">
        <v>884010174.08000004</v>
      </c>
      <c r="AQ19" s="183">
        <v>3332667104.8400002</v>
      </c>
      <c r="AR19" s="183">
        <v>23820000000</v>
      </c>
      <c r="AS19" s="183">
        <v>8871981429.9300003</v>
      </c>
      <c r="AT19" s="198">
        <v>0.33833639756988299</v>
      </c>
      <c r="AU19" s="198">
        <v>9.2609300775627179E-2</v>
      </c>
      <c r="AV19" s="198">
        <v>0.18932304874500924</v>
      </c>
      <c r="AW19" s="183">
        <v>19929589732.029999</v>
      </c>
      <c r="AX19" s="183">
        <v>178133554.59</v>
      </c>
      <c r="AY19" s="183">
        <v>-46919442.799999997</v>
      </c>
      <c r="AZ19" s="183">
        <v>225052997.38999999</v>
      </c>
      <c r="BA19" s="199">
        <v>20154642729.419998</v>
      </c>
      <c r="BB19" s="199">
        <v>6775047182.3800001</v>
      </c>
      <c r="BC19" s="200">
        <v>44002033</v>
      </c>
      <c r="BD19" s="200"/>
    </row>
    <row r="20" spans="1:56" ht="12.75" customHeight="1" x14ac:dyDescent="0.2">
      <c r="A20" s="195">
        <v>2011</v>
      </c>
      <c r="B20" s="195">
        <v>1</v>
      </c>
      <c r="C20" s="195">
        <v>17</v>
      </c>
      <c r="D20" s="195">
        <v>16</v>
      </c>
      <c r="E20" s="185">
        <v>1</v>
      </c>
      <c r="F20" s="195"/>
      <c r="G20" s="195">
        <v>9</v>
      </c>
      <c r="H20" s="195">
        <v>7</v>
      </c>
      <c r="I20" s="195">
        <v>1592</v>
      </c>
      <c r="J20" s="195">
        <v>139</v>
      </c>
      <c r="K20" s="195"/>
      <c r="L20" s="185">
        <f t="shared" si="0"/>
        <v>139</v>
      </c>
      <c r="M20" s="195"/>
      <c r="N20" s="195"/>
      <c r="O20" s="195">
        <v>12</v>
      </c>
      <c r="P20" s="183">
        <v>58426509821.230003</v>
      </c>
      <c r="Q20" s="183">
        <v>32765698744.580002</v>
      </c>
      <c r="R20" s="183">
        <v>1612822009.7800002</v>
      </c>
      <c r="S20" s="183">
        <v>5295665855.54</v>
      </c>
      <c r="T20" s="183">
        <v>13515503401.17</v>
      </c>
      <c r="U20" s="183"/>
      <c r="V20" s="183">
        <v>6219337745.0700006</v>
      </c>
      <c r="W20" s="183">
        <v>96228838.099999994</v>
      </c>
      <c r="X20" s="183">
        <v>15408994932.010002</v>
      </c>
      <c r="Y20" s="196">
        <v>32018159056.009998</v>
      </c>
      <c r="Z20" s="196">
        <v>1327293335.03</v>
      </c>
      <c r="AA20" s="196">
        <v>998938783.15999997</v>
      </c>
      <c r="AB20" s="196">
        <v>741731772.20000005</v>
      </c>
      <c r="AC20" s="197">
        <v>28930423451.900002</v>
      </c>
      <c r="AD20" s="197">
        <v>12059712301.16</v>
      </c>
      <c r="AE20" s="197">
        <v>5065064079.8800001</v>
      </c>
      <c r="AF20" s="197"/>
      <c r="AG20" s="197">
        <v>3705773221.0799999</v>
      </c>
      <c r="AH20" s="197">
        <v>7935510489.4499998</v>
      </c>
      <c r="AI20" s="183">
        <v>26408350763.599998</v>
      </c>
      <c r="AJ20" s="183">
        <v>26408350763.599998</v>
      </c>
      <c r="AK20" s="183">
        <v>0</v>
      </c>
      <c r="AL20" s="184">
        <v>130000000</v>
      </c>
      <c r="AM20" s="183">
        <v>0</v>
      </c>
      <c r="AN20" s="183">
        <v>2606990826.1100001</v>
      </c>
      <c r="AO20" s="183">
        <v>0</v>
      </c>
      <c r="AP20" s="183">
        <v>884010174.05999994</v>
      </c>
      <c r="AQ20" s="183">
        <v>4098681612.5900006</v>
      </c>
      <c r="AR20" s="183">
        <v>8946928193.1599998</v>
      </c>
      <c r="AS20" s="183">
        <v>2120604830.3099999</v>
      </c>
      <c r="AT20" s="198">
        <v>0.33150732163591945</v>
      </c>
      <c r="AU20" s="198">
        <v>3.5038713423068892E-2</v>
      </c>
      <c r="AV20" s="198">
        <v>7.684891557458165E-2</v>
      </c>
      <c r="AW20" s="183">
        <v>6166772377.04</v>
      </c>
      <c r="AX20" s="183">
        <v>36035711.57</v>
      </c>
      <c r="AY20" s="183">
        <v>-16528397.25</v>
      </c>
      <c r="AZ20" s="183">
        <v>52564108.82</v>
      </c>
      <c r="BA20" s="199">
        <v>6219336485.8599997</v>
      </c>
      <c r="BB20" s="199">
        <v>2039424564.78</v>
      </c>
      <c r="BC20" s="200">
        <v>22331016</v>
      </c>
      <c r="BD20" s="200"/>
    </row>
    <row r="21" spans="1:56" ht="12.75" customHeight="1" x14ac:dyDescent="0.2">
      <c r="A21" s="195">
        <v>2011</v>
      </c>
      <c r="B21" s="195">
        <v>2</v>
      </c>
      <c r="C21" s="195">
        <v>17</v>
      </c>
      <c r="D21" s="195">
        <v>16</v>
      </c>
      <c r="E21" s="185">
        <v>1</v>
      </c>
      <c r="F21" s="195"/>
      <c r="G21" s="195">
        <v>9</v>
      </c>
      <c r="H21" s="195">
        <v>7</v>
      </c>
      <c r="I21" s="195">
        <v>1992</v>
      </c>
      <c r="J21" s="195">
        <v>149</v>
      </c>
      <c r="K21" s="195"/>
      <c r="L21" s="185">
        <f t="shared" si="0"/>
        <v>149</v>
      </c>
      <c r="M21" s="195"/>
      <c r="N21" s="195"/>
      <c r="O21" s="195">
        <v>12</v>
      </c>
      <c r="P21" s="183">
        <v>72247174661.919998</v>
      </c>
      <c r="Q21" s="183">
        <v>41603731155.82</v>
      </c>
      <c r="R21" s="183">
        <v>2190062645.4499998</v>
      </c>
      <c r="S21" s="183">
        <v>5602548058.9700003</v>
      </c>
      <c r="T21" s="183">
        <v>14160216862.34</v>
      </c>
      <c r="U21" s="183"/>
      <c r="V21" s="183">
        <v>10278207183.470001</v>
      </c>
      <c r="W21" s="183">
        <v>90626449.609999999</v>
      </c>
      <c r="X21" s="183">
        <v>17346347074.659996</v>
      </c>
      <c r="Y21" s="196">
        <v>37687651032.879997</v>
      </c>
      <c r="Z21" s="196">
        <v>1825082294.71</v>
      </c>
      <c r="AA21" s="196">
        <v>532277555.11000001</v>
      </c>
      <c r="AB21" s="196">
        <v>813112032.41999984</v>
      </c>
      <c r="AC21" s="197">
        <v>34276966288.459999</v>
      </c>
      <c r="AD21" s="197">
        <v>17368549325.099998</v>
      </c>
      <c r="AE21" s="197">
        <v>4919710298.6499996</v>
      </c>
      <c r="AF21" s="197"/>
      <c r="AG21" s="197">
        <v>3855465701.7800002</v>
      </c>
      <c r="AH21" s="197"/>
      <c r="AI21" s="183">
        <v>34559523629.190002</v>
      </c>
      <c r="AJ21" s="183">
        <v>34559523629.190002</v>
      </c>
      <c r="AK21" s="183">
        <v>0</v>
      </c>
      <c r="AL21" s="184">
        <v>130000000</v>
      </c>
      <c r="AM21" s="183">
        <v>0</v>
      </c>
      <c r="AN21" s="183">
        <v>2358782297.5100002</v>
      </c>
      <c r="AO21" s="183">
        <v>0</v>
      </c>
      <c r="AP21" s="183">
        <v>884010174.05999994</v>
      </c>
      <c r="AQ21" s="183">
        <v>5755047006.6599998</v>
      </c>
      <c r="AR21" s="183">
        <v>24257516011.77</v>
      </c>
      <c r="AS21" s="183">
        <v>4360205218.3000002</v>
      </c>
      <c r="AT21" s="198">
        <v>0.31825383558273934</v>
      </c>
      <c r="AU21" s="198">
        <v>6.1127980695383992E-2</v>
      </c>
      <c r="AV21" s="198">
        <v>0.12888474937727629</v>
      </c>
      <c r="AW21" s="183">
        <v>13340975281.459999</v>
      </c>
      <c r="AX21" s="183">
        <v>101821837.63</v>
      </c>
      <c r="AY21" s="183">
        <v>-44868151.369999997</v>
      </c>
      <c r="AZ21" s="183">
        <v>146689989</v>
      </c>
      <c r="BA21" s="199">
        <v>13487665270.459999</v>
      </c>
      <c r="BB21" s="199">
        <v>4244207366.3800001</v>
      </c>
      <c r="BC21" s="200">
        <v>48293839</v>
      </c>
      <c r="BD21" s="200"/>
    </row>
    <row r="22" spans="1:56" ht="12.75" customHeight="1" x14ac:dyDescent="0.2">
      <c r="A22" s="195">
        <v>2011</v>
      </c>
      <c r="B22" s="195">
        <v>3</v>
      </c>
      <c r="C22" s="195">
        <v>17</v>
      </c>
      <c r="D22" s="195">
        <v>16</v>
      </c>
      <c r="E22" s="185">
        <v>1</v>
      </c>
      <c r="F22" s="195"/>
      <c r="G22" s="195">
        <v>8</v>
      </c>
      <c r="H22" s="195">
        <v>8</v>
      </c>
      <c r="I22" s="195">
        <v>2080</v>
      </c>
      <c r="J22" s="195">
        <v>152</v>
      </c>
      <c r="K22" s="195"/>
      <c r="L22" s="185">
        <f t="shared" si="0"/>
        <v>152</v>
      </c>
      <c r="M22" s="195"/>
      <c r="N22" s="195"/>
      <c r="O22" s="195">
        <v>12</v>
      </c>
      <c r="P22" s="183">
        <v>77898465677.410004</v>
      </c>
      <c r="Q22" s="183">
        <v>39137117866.419998</v>
      </c>
      <c r="R22" s="183">
        <v>2277017507.1699996</v>
      </c>
      <c r="S22" s="183">
        <v>6026049563.5600004</v>
      </c>
      <c r="T22" s="183">
        <v>18271330308.369999</v>
      </c>
      <c r="U22" s="183"/>
      <c r="V22" s="183">
        <v>13708548777.910002</v>
      </c>
      <c r="W22" s="183">
        <v>90523748.870000005</v>
      </c>
      <c r="X22" s="183">
        <v>22690615786.430008</v>
      </c>
      <c r="Y22" s="196">
        <v>39557719057.32</v>
      </c>
      <c r="Z22" s="196">
        <v>2021254001.22</v>
      </c>
      <c r="AA22" s="196">
        <v>1807502423.5</v>
      </c>
      <c r="AB22" s="196">
        <v>940353654.19000006</v>
      </c>
      <c r="AC22" s="197">
        <v>34758072803.760002</v>
      </c>
      <c r="AD22" s="197">
        <v>17933508391.470001</v>
      </c>
      <c r="AE22" s="197">
        <v>5127798334.3999996</v>
      </c>
      <c r="AF22" s="197"/>
      <c r="AG22" s="197">
        <v>3578367592.0900002</v>
      </c>
      <c r="AH22" s="197"/>
      <c r="AI22" s="183">
        <v>38340746620.080002</v>
      </c>
      <c r="AJ22" s="183">
        <v>38340746620.080002</v>
      </c>
      <c r="AK22" s="183">
        <v>0</v>
      </c>
      <c r="AL22" s="184">
        <v>130000000</v>
      </c>
      <c r="AM22" s="183">
        <v>0</v>
      </c>
      <c r="AN22" s="183">
        <v>2358782297.5100002</v>
      </c>
      <c r="AO22" s="183">
        <v>0</v>
      </c>
      <c r="AP22" s="183">
        <v>825095435.04999995</v>
      </c>
      <c r="AQ22" s="183">
        <v>8186269997.6999989</v>
      </c>
      <c r="AR22" s="183">
        <v>36054665750.670006</v>
      </c>
      <c r="AS22" s="183">
        <v>6710384986.7599993</v>
      </c>
      <c r="AT22" s="198">
        <v>0.32779724005565142</v>
      </c>
      <c r="AU22" s="198">
        <v>7.8101590363847978E-2</v>
      </c>
      <c r="AV22" s="198">
        <v>0.16085829663734924</v>
      </c>
      <c r="AW22" s="183">
        <v>30534794668.810001</v>
      </c>
      <c r="AX22" s="183">
        <v>171400348.02000001</v>
      </c>
      <c r="AY22" s="183">
        <v>-70899904.400000006</v>
      </c>
      <c r="AZ22" s="183">
        <v>242300252.42000002</v>
      </c>
      <c r="BA22" s="199">
        <v>30777094921.23</v>
      </c>
      <c r="BB22" s="199">
        <v>10001951417.75</v>
      </c>
      <c r="BC22" s="200">
        <v>86695354.359999999</v>
      </c>
      <c r="BD22" s="200"/>
    </row>
    <row r="23" spans="1:56" ht="12.75" customHeight="1" x14ac:dyDescent="0.2">
      <c r="A23" s="195">
        <v>2011</v>
      </c>
      <c r="B23" s="195">
        <v>4</v>
      </c>
      <c r="C23" s="195">
        <v>17</v>
      </c>
      <c r="D23" s="195">
        <v>16</v>
      </c>
      <c r="E23" s="185">
        <v>1</v>
      </c>
      <c r="F23" s="195"/>
      <c r="G23" s="195">
        <v>8</v>
      </c>
      <c r="H23" s="195">
        <v>9</v>
      </c>
      <c r="I23" s="195">
        <v>2057</v>
      </c>
      <c r="J23" s="195">
        <v>188</v>
      </c>
      <c r="K23" s="195"/>
      <c r="L23" s="185">
        <f t="shared" si="0"/>
        <v>188</v>
      </c>
      <c r="M23" s="195"/>
      <c r="N23" s="195"/>
      <c r="O23" s="195">
        <v>13</v>
      </c>
      <c r="P23" s="183">
        <v>81233460039.429993</v>
      </c>
      <c r="Q23" s="183">
        <v>39164022359.910004</v>
      </c>
      <c r="R23" s="183">
        <v>3473152424.3500004</v>
      </c>
      <c r="S23" s="183">
        <v>7179499776.4799995</v>
      </c>
      <c r="T23" s="183">
        <v>20865428151.619999</v>
      </c>
      <c r="U23" s="183"/>
      <c r="V23" s="183">
        <v>13365688288.970001</v>
      </c>
      <c r="W23" s="183">
        <v>97099555.959999993</v>
      </c>
      <c r="X23" s="183">
        <v>23729963572.229988</v>
      </c>
      <c r="Y23" s="196">
        <v>41137426058.870003</v>
      </c>
      <c r="Z23" s="196">
        <v>1723813563.3099999</v>
      </c>
      <c r="AA23" s="196">
        <v>1837092274.5</v>
      </c>
      <c r="AB23" s="196">
        <v>1158529708.29</v>
      </c>
      <c r="AC23" s="197">
        <v>36169470092.199997</v>
      </c>
      <c r="AD23" s="197">
        <v>18248194592.98</v>
      </c>
      <c r="AE23" s="197">
        <v>5770183494.4099998</v>
      </c>
      <c r="AF23" s="197"/>
      <c r="AG23" s="197">
        <v>8950742200.1499996</v>
      </c>
      <c r="AH23" s="197"/>
      <c r="AI23" s="183">
        <v>40043305768.730003</v>
      </c>
      <c r="AJ23" s="183">
        <v>40043305768.730003</v>
      </c>
      <c r="AK23" s="183">
        <v>0</v>
      </c>
      <c r="AL23" s="184">
        <v>130000000</v>
      </c>
      <c r="AM23" s="183">
        <v>0</v>
      </c>
      <c r="AN23" s="183">
        <v>1975442270.77</v>
      </c>
      <c r="AO23" s="183">
        <v>0</v>
      </c>
      <c r="AP23" s="183">
        <v>902027174.05999994</v>
      </c>
      <c r="AQ23" s="183">
        <v>10350829149.699999</v>
      </c>
      <c r="AR23" s="183">
        <v>47968890582.290001</v>
      </c>
      <c r="AS23" s="183">
        <v>10309400087.92</v>
      </c>
      <c r="AT23" s="198">
        <v>0.32559946823056607</v>
      </c>
      <c r="AU23" s="198">
        <v>0.10281344436862189</v>
      </c>
      <c r="AV23" s="198">
        <v>0.20847030251209409</v>
      </c>
      <c r="AW23" s="183">
        <v>30532286993.810001</v>
      </c>
      <c r="AX23" s="183">
        <v>415532507.18000001</v>
      </c>
      <c r="AY23" s="183">
        <v>-194272104.30000001</v>
      </c>
      <c r="AZ23" s="183">
        <v>609804611.48000002</v>
      </c>
      <c r="BA23" s="199">
        <v>31142091605.290001</v>
      </c>
      <c r="BB23" s="199">
        <v>10001951417.75</v>
      </c>
      <c r="BC23" s="200">
        <v>137897048.52000001</v>
      </c>
      <c r="BD23" s="200"/>
    </row>
    <row r="24" spans="1:56" ht="12.75" customHeight="1" x14ac:dyDescent="0.2">
      <c r="A24" s="195">
        <v>2012</v>
      </c>
      <c r="B24" s="195">
        <v>1</v>
      </c>
      <c r="C24" s="195">
        <v>18</v>
      </c>
      <c r="D24" s="195">
        <v>17</v>
      </c>
      <c r="E24" s="185">
        <v>1</v>
      </c>
      <c r="F24" s="195"/>
      <c r="G24" s="195">
        <v>10</v>
      </c>
      <c r="H24" s="195">
        <v>9</v>
      </c>
      <c r="I24" s="195">
        <v>2079</v>
      </c>
      <c r="J24" s="195">
        <v>190</v>
      </c>
      <c r="K24" s="195"/>
      <c r="L24" s="185">
        <f t="shared" si="0"/>
        <v>190</v>
      </c>
      <c r="M24" s="195"/>
      <c r="N24" s="195"/>
      <c r="O24" s="195">
        <v>15</v>
      </c>
      <c r="P24" s="183">
        <v>80848072117.220001</v>
      </c>
      <c r="Q24" s="183">
        <v>37558517897.68</v>
      </c>
      <c r="R24" s="183">
        <v>3903447415.0100002</v>
      </c>
      <c r="S24" s="183">
        <v>8493255698.9099998</v>
      </c>
      <c r="T24" s="183">
        <v>21584987221.93</v>
      </c>
      <c r="U24" s="183"/>
      <c r="V24" s="183">
        <v>14002034238.130001</v>
      </c>
      <c r="W24" s="183">
        <v>116194179.5</v>
      </c>
      <c r="X24" s="183">
        <v>24749100757.060001</v>
      </c>
      <c r="Y24" s="201">
        <v>41834659879.849998</v>
      </c>
      <c r="Z24" s="201">
        <v>2161880891.3600001</v>
      </c>
      <c r="AA24" s="201">
        <v>2271633370.4400001</v>
      </c>
      <c r="AB24" s="201">
        <v>1155071491.4200001</v>
      </c>
      <c r="AC24" s="197">
        <v>36042900338.540001</v>
      </c>
      <c r="AD24" s="197">
        <v>17361560964.779999</v>
      </c>
      <c r="AE24" s="197">
        <v>6309077647.4899998</v>
      </c>
      <c r="AF24" s="197"/>
      <c r="AG24" s="197">
        <v>10364508794.98</v>
      </c>
      <c r="AH24" s="197"/>
      <c r="AI24" s="183">
        <v>39013412237.68</v>
      </c>
      <c r="AJ24" s="183">
        <v>39013412237.68</v>
      </c>
      <c r="AK24" s="183">
        <v>0</v>
      </c>
      <c r="AL24" s="184">
        <v>130000000</v>
      </c>
      <c r="AM24" s="183">
        <v>0</v>
      </c>
      <c r="AN24" s="183">
        <v>1975442270.77</v>
      </c>
      <c r="AO24" s="183">
        <v>0</v>
      </c>
      <c r="AP24" s="183">
        <v>2023959174.0599999</v>
      </c>
      <c r="AQ24" s="183">
        <v>8783822591.8599987</v>
      </c>
      <c r="AR24" s="183">
        <v>17767333048.189999</v>
      </c>
      <c r="AS24" s="183">
        <v>3542264224.1999998</v>
      </c>
      <c r="AT24" s="198">
        <v>0.29546973124809239</v>
      </c>
      <c r="AU24" s="198">
        <v>2.7199701569572819E-2</v>
      </c>
      <c r="AV24" s="198">
        <v>5.5696528311946804E-2</v>
      </c>
      <c r="AW24" s="183">
        <v>9927096401.2000008</v>
      </c>
      <c r="AX24" s="183">
        <v>96460376.640000001</v>
      </c>
      <c r="AY24" s="183">
        <v>-30617164.449999999</v>
      </c>
      <c r="AZ24" s="183">
        <v>127077541.09</v>
      </c>
      <c r="BA24" s="199">
        <v>10054173942.290001</v>
      </c>
      <c r="BB24" s="199">
        <v>2910215954.98</v>
      </c>
      <c r="BC24" s="200">
        <v>60488117.670000002</v>
      </c>
      <c r="BD24" s="200"/>
    </row>
    <row r="25" spans="1:56" ht="12.75" customHeight="1" x14ac:dyDescent="0.2">
      <c r="A25" s="195">
        <v>2012</v>
      </c>
      <c r="B25" s="195">
        <v>2</v>
      </c>
      <c r="C25" s="195">
        <v>17</v>
      </c>
      <c r="D25" s="195">
        <v>16</v>
      </c>
      <c r="E25" s="185">
        <v>1</v>
      </c>
      <c r="F25" s="195"/>
      <c r="G25" s="195">
        <v>13</v>
      </c>
      <c r="H25" s="195">
        <v>9</v>
      </c>
      <c r="I25" s="195">
        <v>2180</v>
      </c>
      <c r="J25" s="195">
        <v>191</v>
      </c>
      <c r="K25" s="195"/>
      <c r="L25" s="185">
        <f t="shared" si="0"/>
        <v>191</v>
      </c>
      <c r="M25" s="195"/>
      <c r="N25" s="195"/>
      <c r="O25" s="195">
        <v>15</v>
      </c>
      <c r="P25" s="183">
        <v>97653412878.639999</v>
      </c>
      <c r="Q25" s="183">
        <v>44219661009.849998</v>
      </c>
      <c r="R25" s="183">
        <v>3630464336.3000002</v>
      </c>
      <c r="S25" s="183">
        <v>11616346370.360001</v>
      </c>
      <c r="T25" s="183">
        <v>25600000247.66</v>
      </c>
      <c r="U25" s="183"/>
      <c r="V25" s="183">
        <v>13952328140.349995</v>
      </c>
      <c r="W25" s="183">
        <v>159787348.05000001</v>
      </c>
      <c r="X25" s="183">
        <v>30901925354.57</v>
      </c>
      <c r="Y25" s="201">
        <v>51798134046.800003</v>
      </c>
      <c r="Z25" s="201">
        <v>1203608098.1900001</v>
      </c>
      <c r="AA25" s="201">
        <v>1735986626.75</v>
      </c>
      <c r="AB25" s="201">
        <v>2803954337.5099998</v>
      </c>
      <c r="AC25" s="197">
        <v>46014005872.870003</v>
      </c>
      <c r="AD25" s="197">
        <v>27294961529.150002</v>
      </c>
      <c r="AE25" s="197">
        <v>6731816402.8800001</v>
      </c>
      <c r="AF25" s="197"/>
      <c r="AG25" s="197">
        <v>10661410871.93</v>
      </c>
      <c r="AH25" s="197"/>
      <c r="AI25" s="183">
        <v>45855278832.209999</v>
      </c>
      <c r="AJ25" s="183">
        <v>45855278832.209999</v>
      </c>
      <c r="AK25" s="183">
        <v>0</v>
      </c>
      <c r="AL25" s="184">
        <v>230600000</v>
      </c>
      <c r="AM25" s="183">
        <v>0</v>
      </c>
      <c r="AN25" s="183">
        <v>1975442270.77</v>
      </c>
      <c r="AO25" s="183">
        <v>0</v>
      </c>
      <c r="AP25" s="183">
        <v>2367565174.0599999</v>
      </c>
      <c r="AQ25" s="183">
        <v>7508615129.1999989</v>
      </c>
      <c r="AR25" s="183">
        <v>41865181325.799995</v>
      </c>
      <c r="AS25" s="183">
        <v>9226923747.6400013</v>
      </c>
      <c r="AT25" s="198">
        <v>0.29904038135693151</v>
      </c>
      <c r="AU25" s="198">
        <v>3.6918370389091397E-2</v>
      </c>
      <c r="AV25" s="198">
        <v>7.7649176097850964E-2</v>
      </c>
      <c r="AW25" s="183">
        <v>21252144366.110001</v>
      </c>
      <c r="AX25" s="183">
        <v>334339521.68000001</v>
      </c>
      <c r="AY25" s="183">
        <v>-141225903.59999999</v>
      </c>
      <c r="AZ25" s="183">
        <v>475565425.27999997</v>
      </c>
      <c r="BA25" s="199">
        <v>21727709791.389999</v>
      </c>
      <c r="BB25" s="199">
        <v>6394775793.9899998</v>
      </c>
      <c r="BC25" s="200">
        <v>102686828.04000001</v>
      </c>
      <c r="BD25" s="200"/>
    </row>
    <row r="26" spans="1:56" ht="12.75" customHeight="1" x14ac:dyDescent="0.2">
      <c r="A26" s="195">
        <v>2012</v>
      </c>
      <c r="B26" s="195">
        <v>3</v>
      </c>
      <c r="C26" s="195">
        <v>18</v>
      </c>
      <c r="D26" s="195">
        <v>17</v>
      </c>
      <c r="E26" s="185">
        <v>1</v>
      </c>
      <c r="F26" s="195"/>
      <c r="G26" s="195">
        <v>13</v>
      </c>
      <c r="H26" s="195">
        <v>9</v>
      </c>
      <c r="I26" s="195">
        <v>2436</v>
      </c>
      <c r="J26" s="195">
        <v>219</v>
      </c>
      <c r="K26" s="195"/>
      <c r="L26" s="185">
        <f t="shared" si="0"/>
        <v>219</v>
      </c>
      <c r="M26" s="195"/>
      <c r="N26" s="195"/>
      <c r="O26" s="195">
        <v>15</v>
      </c>
      <c r="P26" s="183">
        <v>100798332802.14</v>
      </c>
      <c r="Q26" s="183">
        <v>47012121386.260002</v>
      </c>
      <c r="R26" s="183">
        <v>3455311372.8200002</v>
      </c>
      <c r="S26" s="183">
        <v>10938934221.01</v>
      </c>
      <c r="T26" s="183">
        <v>26392606675.59</v>
      </c>
      <c r="U26" s="183"/>
      <c r="V26" s="183">
        <v>14257433940.069998</v>
      </c>
      <c r="W26" s="183">
        <v>162057757.24000001</v>
      </c>
      <c r="X26" s="183">
        <v>30450326531.729996</v>
      </c>
      <c r="Y26" s="201">
        <v>51398887738.360001</v>
      </c>
      <c r="Z26" s="201">
        <v>1585165010.02</v>
      </c>
      <c r="AA26" s="201">
        <v>397140601.82999998</v>
      </c>
      <c r="AB26" s="201">
        <v>2468144617.3800001</v>
      </c>
      <c r="AC26" s="197">
        <v>46878354736.790001</v>
      </c>
      <c r="AD26" s="197">
        <v>27358339656.02</v>
      </c>
      <c r="AE26" s="197">
        <v>7524137302.21</v>
      </c>
      <c r="AF26" s="197"/>
      <c r="AG26" s="197">
        <v>10639059096.459999</v>
      </c>
      <c r="AH26" s="197"/>
      <c r="AI26" s="183">
        <v>49399445063.870003</v>
      </c>
      <c r="AJ26" s="183">
        <v>49399445063.870003</v>
      </c>
      <c r="AK26" s="183">
        <v>0</v>
      </c>
      <c r="AL26" s="184">
        <v>130000000</v>
      </c>
      <c r="AM26" s="183">
        <v>0</v>
      </c>
      <c r="AN26" s="183">
        <v>1975442270.77</v>
      </c>
      <c r="AO26" s="183">
        <v>0</v>
      </c>
      <c r="AP26" s="183">
        <v>2383669918.27</v>
      </c>
      <c r="AQ26" s="183">
        <v>9028648723.289999</v>
      </c>
      <c r="AR26" s="183">
        <v>59918505212.360001</v>
      </c>
      <c r="AS26" s="183">
        <v>12998996777.720001</v>
      </c>
      <c r="AT26" s="198">
        <v>0.29698742619971252</v>
      </c>
      <c r="AU26" s="198">
        <v>5.3353140995736285E-2</v>
      </c>
      <c r="AV26" s="198">
        <v>0.11104375570643266</v>
      </c>
      <c r="AW26" s="183">
        <v>33922199677.599998</v>
      </c>
      <c r="AX26" s="183">
        <v>419195819.31999999</v>
      </c>
      <c r="AY26" s="183">
        <v>-162417127.05000001</v>
      </c>
      <c r="AZ26" s="183">
        <v>581612946.37</v>
      </c>
      <c r="BA26" s="199">
        <v>34503812623.970001</v>
      </c>
      <c r="BB26" s="199">
        <v>10098792777.73</v>
      </c>
      <c r="BC26" s="200">
        <v>148405727.54000002</v>
      </c>
      <c r="BD26" s="200"/>
    </row>
    <row r="27" spans="1:56" ht="12.75" customHeight="1" x14ac:dyDescent="0.2">
      <c r="A27" s="195">
        <v>2012</v>
      </c>
      <c r="B27" s="195">
        <v>4</v>
      </c>
      <c r="C27" s="195">
        <v>18</v>
      </c>
      <c r="D27" s="195">
        <v>17</v>
      </c>
      <c r="E27" s="185">
        <v>1</v>
      </c>
      <c r="F27" s="195"/>
      <c r="G27" s="195">
        <v>17</v>
      </c>
      <c r="H27" s="195">
        <v>9</v>
      </c>
      <c r="I27" s="195">
        <v>2357</v>
      </c>
      <c r="J27" s="195">
        <v>213</v>
      </c>
      <c r="K27" s="195"/>
      <c r="L27" s="185">
        <f t="shared" si="0"/>
        <v>213</v>
      </c>
      <c r="M27" s="195"/>
      <c r="N27" s="195"/>
      <c r="O27" s="195">
        <v>18</v>
      </c>
      <c r="P27" s="183">
        <v>107600000000</v>
      </c>
      <c r="Q27" s="183">
        <v>51870369342.18</v>
      </c>
      <c r="R27" s="183">
        <v>2934359349.7499995</v>
      </c>
      <c r="S27" s="183">
        <v>9754813558.1199989</v>
      </c>
      <c r="T27" s="183">
        <v>28292412873.139999</v>
      </c>
      <c r="U27" s="183"/>
      <c r="V27" s="183">
        <v>15401476170.130003</v>
      </c>
      <c r="W27" s="183">
        <v>135262449.75</v>
      </c>
      <c r="X27" s="183">
        <v>30957450965.77</v>
      </c>
      <c r="Y27" s="201">
        <v>53747629121.300003</v>
      </c>
      <c r="Z27" s="201">
        <v>1095591365.9400001</v>
      </c>
      <c r="AA27" s="201">
        <v>927293723.75999999</v>
      </c>
      <c r="AB27" s="201">
        <v>2815747535.3099999</v>
      </c>
      <c r="AC27" s="197">
        <v>48781198834.870003</v>
      </c>
      <c r="AD27" s="197">
        <v>27578098288.169998</v>
      </c>
      <c r="AE27" s="197">
        <v>7354849114.0600004</v>
      </c>
      <c r="AF27" s="197"/>
      <c r="AG27" s="197">
        <v>12492342651.84</v>
      </c>
      <c r="AH27" s="197"/>
      <c r="AI27" s="183">
        <v>53603473373.860001</v>
      </c>
      <c r="AJ27" s="183">
        <v>53603473373.860001</v>
      </c>
      <c r="AK27" s="183">
        <v>0</v>
      </c>
      <c r="AL27" s="184">
        <v>130000000</v>
      </c>
      <c r="AM27" s="183">
        <v>0</v>
      </c>
      <c r="AN27" s="183">
        <v>3104307563.77</v>
      </c>
      <c r="AO27" s="183">
        <v>0</v>
      </c>
      <c r="AP27" s="183">
        <v>2765114088.5</v>
      </c>
      <c r="AQ27" s="183">
        <v>7522367570.960001</v>
      </c>
      <c r="AR27" s="183">
        <v>79003584099.780014</v>
      </c>
      <c r="AS27" s="183">
        <v>19825554702.190002</v>
      </c>
      <c r="AT27" s="198">
        <v>0.34938464924870566</v>
      </c>
      <c r="AU27" s="198">
        <v>4.9293371688568684E-2</v>
      </c>
      <c r="AV27" s="198">
        <v>9.9636788366966336E-2</v>
      </c>
      <c r="AW27" s="183">
        <v>47536600073.449997</v>
      </c>
      <c r="AX27" s="183">
        <v>750846089.00999999</v>
      </c>
      <c r="AY27" s="183">
        <v>-278663042.95999998</v>
      </c>
      <c r="AZ27" s="183">
        <v>1029509131.97</v>
      </c>
      <c r="BA27" s="199">
        <v>48566109205.419998</v>
      </c>
      <c r="BB27" s="199">
        <v>16748285527.620001</v>
      </c>
      <c r="BC27" s="200">
        <v>219967502.48999998</v>
      </c>
      <c r="BD27" s="200"/>
    </row>
    <row r="28" spans="1:56" ht="12.75" customHeight="1" x14ac:dyDescent="0.2">
      <c r="A28" s="195">
        <v>2013</v>
      </c>
      <c r="B28" s="195">
        <v>1</v>
      </c>
      <c r="C28" s="195">
        <v>17</v>
      </c>
      <c r="D28" s="195">
        <v>16</v>
      </c>
      <c r="E28" s="185">
        <v>1</v>
      </c>
      <c r="F28" s="195"/>
      <c r="G28" s="195">
        <v>18</v>
      </c>
      <c r="H28" s="195">
        <v>10</v>
      </c>
      <c r="I28" s="195">
        <v>2438</v>
      </c>
      <c r="J28" s="195">
        <v>219</v>
      </c>
      <c r="K28" s="195"/>
      <c r="L28" s="185">
        <f t="shared" si="0"/>
        <v>219</v>
      </c>
      <c r="M28" s="195"/>
      <c r="N28" s="195"/>
      <c r="O28" s="195">
        <v>15</v>
      </c>
      <c r="P28" s="183">
        <v>104838900000</v>
      </c>
      <c r="Q28" s="183">
        <v>47659291641.400002</v>
      </c>
      <c r="R28" s="183">
        <v>3766466609.0700006</v>
      </c>
      <c r="S28" s="183">
        <v>12900231546.51</v>
      </c>
      <c r="T28" s="183">
        <v>25950447863.349998</v>
      </c>
      <c r="U28" s="183"/>
      <c r="V28" s="183">
        <v>14747263921.08</v>
      </c>
      <c r="W28" s="183">
        <v>146722116.02000001</v>
      </c>
      <c r="X28" s="183">
        <v>34525324641.18</v>
      </c>
      <c r="Y28" s="201">
        <v>51507003551.440002</v>
      </c>
      <c r="Z28" s="201">
        <v>1156640815.22</v>
      </c>
      <c r="AA28" s="201">
        <v>1203455323.8900001</v>
      </c>
      <c r="AB28" s="201">
        <v>3482859179.0500002</v>
      </c>
      <c r="AC28" s="197">
        <v>45623068018.07</v>
      </c>
      <c r="AD28" s="197">
        <v>23830618549.889999</v>
      </c>
      <c r="AE28" s="197">
        <v>7572787801.8999996</v>
      </c>
      <c r="AF28" s="197"/>
      <c r="AG28" s="197">
        <v>12522602926.280001</v>
      </c>
      <c r="AH28" s="197"/>
      <c r="AI28" s="183">
        <v>53329046216.32</v>
      </c>
      <c r="AJ28" s="183">
        <v>53329046216.32</v>
      </c>
      <c r="AK28" s="183">
        <v>0</v>
      </c>
      <c r="AL28" s="184">
        <v>130000000</v>
      </c>
      <c r="AM28" s="183">
        <v>0</v>
      </c>
      <c r="AN28" s="183">
        <v>3104307563.77</v>
      </c>
      <c r="AO28" s="183">
        <v>0</v>
      </c>
      <c r="AP28" s="183">
        <v>2765114087.5100002</v>
      </c>
      <c r="AQ28" s="183">
        <v>7047940414.6700001</v>
      </c>
      <c r="AR28" s="183">
        <v>15859931248.299999</v>
      </c>
      <c r="AS28" s="183">
        <v>6581701840.1900005</v>
      </c>
      <c r="AT28" s="198">
        <v>0.45149357112630906</v>
      </c>
      <c r="AU28" s="198">
        <v>1.6528939935106048E-2</v>
      </c>
      <c r="AV28" s="198">
        <v>3.2837436464018974E-2</v>
      </c>
      <c r="AW28" s="183">
        <v>13927547394.969999</v>
      </c>
      <c r="AX28" s="183">
        <v>231728811.00999999</v>
      </c>
      <c r="AY28" s="183">
        <v>-138314741.21000001</v>
      </c>
      <c r="AZ28" s="183">
        <v>370043552.22000003</v>
      </c>
      <c r="BA28" s="199">
        <v>14297590947.189999</v>
      </c>
      <c r="BB28" s="199">
        <v>6413192675.9399996</v>
      </c>
      <c r="BC28" s="200">
        <v>42077719.310000002</v>
      </c>
      <c r="BD28" s="200"/>
    </row>
    <row r="29" spans="1:56" ht="12.75" customHeight="1" x14ac:dyDescent="0.2">
      <c r="A29" s="195">
        <v>2013</v>
      </c>
      <c r="B29" s="195">
        <v>2</v>
      </c>
      <c r="C29" s="195">
        <v>17</v>
      </c>
      <c r="D29" s="195">
        <v>16</v>
      </c>
      <c r="E29" s="185">
        <v>1</v>
      </c>
      <c r="F29" s="195"/>
      <c r="G29" s="195">
        <v>20</v>
      </c>
      <c r="H29" s="195">
        <v>13</v>
      </c>
      <c r="I29" s="195">
        <v>3227</v>
      </c>
      <c r="J29" s="195">
        <v>276</v>
      </c>
      <c r="K29" s="195">
        <v>2</v>
      </c>
      <c r="L29" s="185">
        <f t="shared" si="0"/>
        <v>278</v>
      </c>
      <c r="M29" s="195"/>
      <c r="N29" s="195"/>
      <c r="O29" s="195">
        <v>15</v>
      </c>
      <c r="P29" s="183">
        <v>113216400000</v>
      </c>
      <c r="Q29" s="183">
        <v>57588681106.190002</v>
      </c>
      <c r="R29" s="183">
        <v>4639415306.4399996</v>
      </c>
      <c r="S29" s="183">
        <v>13787915158.08</v>
      </c>
      <c r="T29" s="183">
        <v>25022477921.73</v>
      </c>
      <c r="U29" s="183"/>
      <c r="V29" s="183">
        <v>14391350052.190001</v>
      </c>
      <c r="W29" s="183">
        <v>208576258.13</v>
      </c>
      <c r="X29" s="183">
        <v>33194560087.699997</v>
      </c>
      <c r="Y29" s="201">
        <v>60056308966.519997</v>
      </c>
      <c r="Z29" s="201">
        <v>2383817221.1799998</v>
      </c>
      <c r="AA29" s="201">
        <v>660443535.55999994</v>
      </c>
      <c r="AB29" s="201">
        <v>2881492559.4400005</v>
      </c>
      <c r="AC29" s="197">
        <v>54064060436.470001</v>
      </c>
      <c r="AD29" s="197">
        <v>30650555836.75</v>
      </c>
      <c r="AE29" s="197">
        <v>7928026894.8299999</v>
      </c>
      <c r="AF29" s="197"/>
      <c r="AG29" s="197">
        <v>14506096517.129999</v>
      </c>
      <c r="AH29" s="197"/>
      <c r="AI29" s="183">
        <v>53161820270.480003</v>
      </c>
      <c r="AJ29" s="183">
        <v>53161820270.480003</v>
      </c>
      <c r="AK29" s="183">
        <v>0</v>
      </c>
      <c r="AL29" s="184">
        <v>130000000</v>
      </c>
      <c r="AM29" s="183">
        <v>0</v>
      </c>
      <c r="AN29" s="183">
        <v>3104307563.77</v>
      </c>
      <c r="AO29" s="183">
        <v>0</v>
      </c>
      <c r="AP29" s="183">
        <v>2860506758.7800002</v>
      </c>
      <c r="AQ29" s="183">
        <v>6335321796.3400002</v>
      </c>
      <c r="AR29" s="183">
        <v>42416479660.159996</v>
      </c>
      <c r="AS29" s="183">
        <v>11781200000</v>
      </c>
      <c r="AT29" s="198">
        <v>0.42702629864446001</v>
      </c>
      <c r="AU29" s="198">
        <v>2.0756036136796489E-2</v>
      </c>
      <c r="AV29" s="198">
        <v>4.250095652269871E-2</v>
      </c>
      <c r="AW29" s="183">
        <v>27377779851.16</v>
      </c>
      <c r="AX29" s="183">
        <v>454259868.74000001</v>
      </c>
      <c r="AY29" s="183">
        <v>190157417.71000001</v>
      </c>
      <c r="AZ29" s="183">
        <v>264102451.03</v>
      </c>
      <c r="BA29" s="199">
        <v>27641882302.189999</v>
      </c>
      <c r="BB29" s="199">
        <v>11682500333.459999</v>
      </c>
      <c r="BC29" s="200">
        <v>121310353.61</v>
      </c>
      <c r="BD29" s="200"/>
    </row>
    <row r="30" spans="1:56" ht="12.75" customHeight="1" x14ac:dyDescent="0.2">
      <c r="A30" s="195">
        <v>2013</v>
      </c>
      <c r="B30" s="195">
        <v>3</v>
      </c>
      <c r="C30" s="195">
        <v>17</v>
      </c>
      <c r="D30" s="195">
        <v>16</v>
      </c>
      <c r="E30" s="185">
        <v>1</v>
      </c>
      <c r="F30" s="195"/>
      <c r="G30" s="195">
        <v>19</v>
      </c>
      <c r="H30" s="195">
        <v>11</v>
      </c>
      <c r="I30" s="195">
        <v>3143</v>
      </c>
      <c r="J30" s="195">
        <v>276</v>
      </c>
      <c r="K30" s="195">
        <v>6</v>
      </c>
      <c r="L30" s="185">
        <f t="shared" si="0"/>
        <v>282</v>
      </c>
      <c r="M30" s="195"/>
      <c r="N30" s="195"/>
      <c r="O30" s="195">
        <v>15</v>
      </c>
      <c r="P30" s="183">
        <v>122642000000</v>
      </c>
      <c r="Q30" s="183">
        <v>65114655991.669998</v>
      </c>
      <c r="R30" s="183">
        <v>4689794931.8099995</v>
      </c>
      <c r="S30" s="183">
        <v>15272156983.01</v>
      </c>
      <c r="T30" s="183">
        <v>24344817655.009998</v>
      </c>
      <c r="U30" s="183"/>
      <c r="V30" s="183">
        <v>14918644356.139999</v>
      </c>
      <c r="W30" s="183">
        <v>197432616.66000003</v>
      </c>
      <c r="X30" s="183">
        <v>35374790515.160004</v>
      </c>
      <c r="Y30" s="201">
        <v>67442325011.480003</v>
      </c>
      <c r="Z30" s="201">
        <v>2350246851.77</v>
      </c>
      <c r="AA30" s="201">
        <v>3163587735.2800002</v>
      </c>
      <c r="AB30" s="201">
        <v>2977480259.6700001</v>
      </c>
      <c r="AC30" s="197">
        <v>58852318163.510002</v>
      </c>
      <c r="AD30" s="197">
        <v>33578373070.296997</v>
      </c>
      <c r="AE30" s="197">
        <v>8845906353.1859989</v>
      </c>
      <c r="AF30" s="197"/>
      <c r="AG30" s="197">
        <v>15473051591.950001</v>
      </c>
      <c r="AH30" s="197"/>
      <c r="AI30" s="183">
        <v>55229902345.742996</v>
      </c>
      <c r="AJ30" s="183">
        <v>55229902345.742996</v>
      </c>
      <c r="AK30" s="183">
        <v>0</v>
      </c>
      <c r="AL30" s="184">
        <v>130000000</v>
      </c>
      <c r="AM30" s="183">
        <v>0</v>
      </c>
      <c r="AN30" s="183">
        <v>3104307563.7799997</v>
      </c>
      <c r="AO30" s="183">
        <v>0</v>
      </c>
      <c r="AP30" s="183">
        <v>3360506758.7799997</v>
      </c>
      <c r="AQ30" s="183">
        <v>7451860018.1230011</v>
      </c>
      <c r="AR30" s="183">
        <v>67292494784.849998</v>
      </c>
      <c r="AS30" s="183">
        <v>22923128833.91</v>
      </c>
      <c r="AT30" s="198">
        <v>0.41115919987020355</v>
      </c>
      <c r="AU30" s="198">
        <v>2.868138886102848E-2</v>
      </c>
      <c r="AV30" s="198">
        <v>6.2410176010317599E-2</v>
      </c>
      <c r="AW30" s="183">
        <v>41916476655.220001</v>
      </c>
      <c r="AX30" s="183">
        <v>651731677.71000004</v>
      </c>
      <c r="AY30" s="183">
        <v>244604571.24000001</v>
      </c>
      <c r="AZ30" s="183">
        <v>407127106.47000003</v>
      </c>
      <c r="BA30" s="199">
        <v>42323603761.690002</v>
      </c>
      <c r="BB30" s="199">
        <v>17205508009.639999</v>
      </c>
      <c r="BC30" s="200">
        <v>196231048.64000002</v>
      </c>
      <c r="BD30" s="200"/>
    </row>
    <row r="31" spans="1:56" ht="12.75" customHeight="1" x14ac:dyDescent="0.2">
      <c r="A31" s="195">
        <v>2013</v>
      </c>
      <c r="B31" s="195">
        <v>4</v>
      </c>
      <c r="C31" s="195">
        <v>17</v>
      </c>
      <c r="D31" s="195">
        <v>16</v>
      </c>
      <c r="E31" s="185">
        <v>1</v>
      </c>
      <c r="F31" s="195"/>
      <c r="G31" s="195">
        <v>20</v>
      </c>
      <c r="H31" s="195">
        <v>14</v>
      </c>
      <c r="I31" s="195">
        <v>3187</v>
      </c>
      <c r="J31" s="195">
        <v>323</v>
      </c>
      <c r="K31" s="195"/>
      <c r="L31" s="185">
        <f t="shared" si="0"/>
        <v>323</v>
      </c>
      <c r="M31" s="195"/>
      <c r="N31" s="195"/>
      <c r="O31" s="195">
        <v>15</v>
      </c>
      <c r="P31" s="183">
        <v>126403300000</v>
      </c>
      <c r="Q31" s="183">
        <v>74791852175.802002</v>
      </c>
      <c r="R31" s="183">
        <v>4385304222.4800005</v>
      </c>
      <c r="S31" s="183">
        <v>16781392932.91</v>
      </c>
      <c r="T31" s="183">
        <v>16436371269.959999</v>
      </c>
      <c r="U31" s="183"/>
      <c r="V31" s="183">
        <v>15630251964.060001</v>
      </c>
      <c r="W31" s="183">
        <v>178173048</v>
      </c>
      <c r="X31" s="183">
        <v>36443003285.608002</v>
      </c>
      <c r="Y31" s="201">
        <v>65129425898.779999</v>
      </c>
      <c r="Z31" s="201">
        <v>2732300208.9499998</v>
      </c>
      <c r="AA31" s="201">
        <v>214438205.84999999</v>
      </c>
      <c r="AB31" s="201">
        <v>1572505181.48</v>
      </c>
      <c r="AC31" s="197">
        <v>60413621049.209999</v>
      </c>
      <c r="AD31" s="197">
        <v>32280927253.09</v>
      </c>
      <c r="AE31" s="197">
        <v>8608279039.1000004</v>
      </c>
      <c r="AF31" s="197"/>
      <c r="AG31" s="197">
        <v>18083386052.599998</v>
      </c>
      <c r="AH31" s="197"/>
      <c r="AI31" s="183">
        <v>61295433303.980003</v>
      </c>
      <c r="AJ31" s="183">
        <v>61295433303.980003</v>
      </c>
      <c r="AK31" s="183">
        <v>-1243016000</v>
      </c>
      <c r="AL31" s="184">
        <v>130000000</v>
      </c>
      <c r="AM31" s="183">
        <v>0</v>
      </c>
      <c r="AN31" s="183">
        <v>3104307563.77</v>
      </c>
      <c r="AO31" s="183">
        <v>0</v>
      </c>
      <c r="AP31" s="183">
        <v>1652027174.0599999</v>
      </c>
      <c r="AQ31" s="183">
        <v>7318886561.0799999</v>
      </c>
      <c r="AR31" s="183">
        <v>93897441411.800003</v>
      </c>
      <c r="AS31" s="183">
        <v>30373964403.82</v>
      </c>
      <c r="AT31" s="198">
        <v>0.42193985448310706</v>
      </c>
      <c r="AU31" s="198">
        <v>2.5596186816695597E-2</v>
      </c>
      <c r="AV31" s="198">
        <v>5.4705785562224669E-2</v>
      </c>
      <c r="AW31" s="183">
        <v>61535056133.400002</v>
      </c>
      <c r="AX31" s="183">
        <v>961055004.74000001</v>
      </c>
      <c r="AY31" s="183">
        <v>-367004387.35000002</v>
      </c>
      <c r="AZ31" s="183">
        <v>1328059392.0900002</v>
      </c>
      <c r="BA31" s="199">
        <v>62863115525.490005</v>
      </c>
      <c r="BB31" s="199">
        <v>26265132684.240002</v>
      </c>
      <c r="BC31" s="202">
        <v>259321132.94</v>
      </c>
      <c r="BD31" s="202"/>
    </row>
    <row r="32" spans="1:56" ht="12.75" customHeight="1" x14ac:dyDescent="0.2">
      <c r="A32" s="195">
        <v>2014</v>
      </c>
      <c r="B32" s="195">
        <v>1</v>
      </c>
      <c r="C32" s="195">
        <v>17</v>
      </c>
      <c r="D32" s="195">
        <v>16</v>
      </c>
      <c r="E32" s="185">
        <v>1</v>
      </c>
      <c r="F32" s="195"/>
      <c r="G32" s="195">
        <v>22</v>
      </c>
      <c r="H32" s="195">
        <v>16</v>
      </c>
      <c r="I32" s="195">
        <v>3171</v>
      </c>
      <c r="J32" s="195">
        <v>254</v>
      </c>
      <c r="K32" s="195"/>
      <c r="L32" s="185">
        <f t="shared" si="0"/>
        <v>254</v>
      </c>
      <c r="M32" s="195"/>
      <c r="N32" s="195"/>
      <c r="O32" s="195">
        <v>15</v>
      </c>
      <c r="P32" s="183">
        <v>124969431952.81</v>
      </c>
      <c r="Q32" s="183">
        <v>54005726018.68</v>
      </c>
      <c r="R32" s="183">
        <v>6427690515.46</v>
      </c>
      <c r="S32" s="183">
        <v>17379101447.619999</v>
      </c>
      <c r="T32" s="183">
        <v>34755406342.479996</v>
      </c>
      <c r="U32" s="183"/>
      <c r="V32" s="183">
        <v>15481251191.120001</v>
      </c>
      <c r="W32" s="183">
        <v>190910613.47</v>
      </c>
      <c r="X32" s="183">
        <v>37760075962.76001</v>
      </c>
      <c r="Y32" s="201">
        <v>65322657569.43</v>
      </c>
      <c r="Z32" s="201">
        <v>3872752671.6999998</v>
      </c>
      <c r="AA32" s="201">
        <v>372364567</v>
      </c>
      <c r="AB32" s="201">
        <v>2429241219.2399998</v>
      </c>
      <c r="AC32" s="197">
        <v>58525496428.07</v>
      </c>
      <c r="AD32" s="197">
        <v>29671803901.510002</v>
      </c>
      <c r="AE32" s="197">
        <v>8856004019.2999992</v>
      </c>
      <c r="AF32" s="197"/>
      <c r="AG32" s="197">
        <v>18351327713.07</v>
      </c>
      <c r="AH32" s="197"/>
      <c r="AI32" s="183">
        <v>59646774383.376999</v>
      </c>
      <c r="AJ32" s="183">
        <v>59646774383.376999</v>
      </c>
      <c r="AK32" s="183">
        <v>-1243016000</v>
      </c>
      <c r="AL32" s="184">
        <v>130000000</v>
      </c>
      <c r="AM32" s="183">
        <v>0</v>
      </c>
      <c r="AN32" s="183">
        <v>3148909503.7399998</v>
      </c>
      <c r="AO32" s="183">
        <v>0</v>
      </c>
      <c r="AP32" s="183">
        <v>857425234.09000003</v>
      </c>
      <c r="AQ32" s="183">
        <v>4920227640.4770002</v>
      </c>
      <c r="AR32" s="183">
        <v>23706649007.870003</v>
      </c>
      <c r="AS32" s="183">
        <v>8389698474.2600002</v>
      </c>
      <c r="AT32" s="198">
        <v>0.47053474016826941</v>
      </c>
      <c r="AU32" s="198">
        <v>3.1902783047707385E-3</v>
      </c>
      <c r="AV32" s="198">
        <v>6.6308445041212338E-3</v>
      </c>
      <c r="AW32" s="183">
        <v>17165003290.48</v>
      </c>
      <c r="AX32" s="183">
        <v>426925447.38</v>
      </c>
      <c r="AY32" s="183">
        <v>-184201411.03999999</v>
      </c>
      <c r="AZ32" s="183">
        <v>611126858.41999996</v>
      </c>
      <c r="BA32" s="199">
        <v>17776130148.899998</v>
      </c>
      <c r="BB32" s="199">
        <v>8235276708.8500004</v>
      </c>
      <c r="BC32" s="200">
        <v>129010071.96000001</v>
      </c>
      <c r="BD32" s="200"/>
    </row>
    <row r="33" spans="1:56" ht="12.75" customHeight="1" x14ac:dyDescent="0.2">
      <c r="A33" s="195">
        <v>2014</v>
      </c>
      <c r="B33" s="195">
        <v>2</v>
      </c>
      <c r="C33" s="195">
        <v>17</v>
      </c>
      <c r="D33" s="195">
        <v>16</v>
      </c>
      <c r="E33" s="185">
        <v>1</v>
      </c>
      <c r="F33" s="195"/>
      <c r="G33" s="195">
        <v>24</v>
      </c>
      <c r="H33" s="195">
        <v>17</v>
      </c>
      <c r="I33" s="195">
        <v>3399</v>
      </c>
      <c r="J33" s="195">
        <v>340</v>
      </c>
      <c r="K33" s="195">
        <v>7</v>
      </c>
      <c r="L33" s="185">
        <f t="shared" si="0"/>
        <v>347</v>
      </c>
      <c r="M33" s="195"/>
      <c r="N33" s="195"/>
      <c r="O33" s="195">
        <v>15</v>
      </c>
      <c r="P33" s="183">
        <v>136738762097.57001</v>
      </c>
      <c r="Q33" s="183">
        <v>66706024885.93</v>
      </c>
      <c r="R33" s="183">
        <v>6526637262.8400002</v>
      </c>
      <c r="S33" s="183">
        <v>21086095067.850002</v>
      </c>
      <c r="T33" s="183">
        <v>29561332794.530003</v>
      </c>
      <c r="U33" s="183"/>
      <c r="V33" s="183">
        <v>15062310705.359999</v>
      </c>
      <c r="W33" s="183">
        <v>307287062.70999998</v>
      </c>
      <c r="X33" s="183">
        <v>42032219744.400009</v>
      </c>
      <c r="Y33" s="201">
        <v>75448210971.059998</v>
      </c>
      <c r="Z33" s="201">
        <v>4867048850.6599998</v>
      </c>
      <c r="AA33" s="201">
        <v>178500000</v>
      </c>
      <c r="AB33" s="201">
        <v>5010671594.3400002</v>
      </c>
      <c r="AC33" s="197">
        <v>67412064878.410004</v>
      </c>
      <c r="AD33" s="197">
        <v>37898760446.489998</v>
      </c>
      <c r="AE33" s="197">
        <v>8879193688.0100002</v>
      </c>
      <c r="AF33" s="197"/>
      <c r="AG33" s="197">
        <v>19013327172.049999</v>
      </c>
      <c r="AH33" s="197"/>
      <c r="AI33" s="183">
        <v>61290551126.510002</v>
      </c>
      <c r="AJ33" s="183">
        <v>61290551126.510002</v>
      </c>
      <c r="AK33" s="183">
        <v>-1243016000</v>
      </c>
      <c r="AL33" s="184">
        <v>130000000</v>
      </c>
      <c r="AM33" s="183">
        <v>0</v>
      </c>
      <c r="AN33" s="183">
        <v>3104307563.77</v>
      </c>
      <c r="AO33" s="183">
        <v>0</v>
      </c>
      <c r="AP33" s="183">
        <v>1502027174.0599999</v>
      </c>
      <c r="AQ33" s="183">
        <v>5964004383.6099997</v>
      </c>
      <c r="AR33" s="183">
        <v>57775305507.379997</v>
      </c>
      <c r="AS33" s="183">
        <v>15678156045.599998</v>
      </c>
      <c r="AT33" s="198">
        <v>0.44905979777701954</v>
      </c>
      <c r="AU33" s="198">
        <v>1.6439101964152561E-2</v>
      </c>
      <c r="AV33" s="198">
        <v>3.4882236646411699E-2</v>
      </c>
      <c r="AW33" s="183">
        <v>33745415320.68</v>
      </c>
      <c r="AX33" s="183">
        <v>699935132.24000001</v>
      </c>
      <c r="AY33" s="183">
        <v>-249443124.13999999</v>
      </c>
      <c r="AZ33" s="183">
        <v>949378256.38</v>
      </c>
      <c r="BA33" s="199">
        <v>34694793577.059998</v>
      </c>
      <c r="BB33" s="199">
        <v>15303882278.99</v>
      </c>
      <c r="BC33" s="200">
        <v>276154708.64000005</v>
      </c>
      <c r="BD33" s="200"/>
    </row>
    <row r="34" spans="1:56" ht="12.75" customHeight="1" x14ac:dyDescent="0.2">
      <c r="A34" s="195">
        <v>2014</v>
      </c>
      <c r="B34" s="195">
        <v>3</v>
      </c>
      <c r="C34" s="195">
        <v>17</v>
      </c>
      <c r="D34" s="195">
        <v>16</v>
      </c>
      <c r="E34" s="185">
        <v>1</v>
      </c>
      <c r="F34" s="195"/>
      <c r="G34" s="195">
        <v>26</v>
      </c>
      <c r="H34" s="195">
        <v>19</v>
      </c>
      <c r="I34" s="195">
        <v>3431</v>
      </c>
      <c r="J34" s="195">
        <v>354</v>
      </c>
      <c r="K34" s="195">
        <v>8</v>
      </c>
      <c r="L34" s="185">
        <f t="shared" si="0"/>
        <v>362</v>
      </c>
      <c r="M34" s="195"/>
      <c r="N34" s="195"/>
      <c r="O34" s="195">
        <v>15</v>
      </c>
      <c r="P34" s="183">
        <v>135134731344.42999</v>
      </c>
      <c r="Q34" s="183">
        <v>56533646139.900002</v>
      </c>
      <c r="R34" s="183">
        <v>5573786519.7399998</v>
      </c>
      <c r="S34" s="183">
        <v>18462066709.220001</v>
      </c>
      <c r="T34" s="183">
        <v>39809793996.580002</v>
      </c>
      <c r="U34" s="183"/>
      <c r="V34" s="183">
        <v>17143961735.240002</v>
      </c>
      <c r="W34" s="183">
        <v>301639411.70999998</v>
      </c>
      <c r="X34" s="183">
        <v>40543438418.809998</v>
      </c>
      <c r="Y34" s="201">
        <v>73000807357.559998</v>
      </c>
      <c r="Z34" s="201">
        <v>2819339444.6399999</v>
      </c>
      <c r="AA34" s="201">
        <v>178500000</v>
      </c>
      <c r="AB34" s="201">
        <v>2957830144.0500002</v>
      </c>
      <c r="AC34" s="197">
        <v>66914097199.010002</v>
      </c>
      <c r="AD34" s="197">
        <v>35289955197.040001</v>
      </c>
      <c r="AE34" s="197">
        <v>10053845349.25</v>
      </c>
      <c r="AF34" s="197"/>
      <c r="AG34" s="197">
        <v>19676422138.32</v>
      </c>
      <c r="AH34" s="197"/>
      <c r="AI34" s="183">
        <v>62133923986.870003</v>
      </c>
      <c r="AJ34" s="183">
        <v>62133923986.870003</v>
      </c>
      <c r="AK34" s="183">
        <v>-1243016000</v>
      </c>
      <c r="AL34" s="184">
        <v>130000000</v>
      </c>
      <c r="AM34" s="183">
        <v>0</v>
      </c>
      <c r="AN34" s="183">
        <v>4323665493.7700005</v>
      </c>
      <c r="AO34" s="183">
        <v>0</v>
      </c>
      <c r="AP34" s="183">
        <v>1502027174.0599999</v>
      </c>
      <c r="AQ34" s="183">
        <v>5588019313.9700003</v>
      </c>
      <c r="AR34" s="183">
        <v>81556080031.189987</v>
      </c>
      <c r="AS34" s="183">
        <v>23391395387.079998</v>
      </c>
      <c r="AT34" s="198">
        <v>0.42356640024062026</v>
      </c>
      <c r="AU34" s="198">
        <v>7.592121915211106E-3</v>
      </c>
      <c r="AV34" s="198">
        <v>1.641043233264217E-2</v>
      </c>
      <c r="AW34" s="183">
        <v>53609455785.25</v>
      </c>
      <c r="AX34" s="183">
        <v>996901200.44000006</v>
      </c>
      <c r="AY34" s="183">
        <v>-224043001.27000001</v>
      </c>
      <c r="AZ34" s="183">
        <v>1220944201.71</v>
      </c>
      <c r="BA34" s="199">
        <v>54830399986.959999</v>
      </c>
      <c r="BB34" s="199">
        <v>22740551611.66</v>
      </c>
      <c r="BC34" s="200">
        <v>483763534.56999999</v>
      </c>
      <c r="BD34" s="200"/>
    </row>
    <row r="35" spans="1:56" ht="12.75" customHeight="1" x14ac:dyDescent="0.2">
      <c r="A35" s="195">
        <v>2014</v>
      </c>
      <c r="B35" s="195">
        <v>4</v>
      </c>
      <c r="C35" s="195">
        <v>17</v>
      </c>
      <c r="D35" s="195">
        <v>16</v>
      </c>
      <c r="E35" s="185">
        <v>1</v>
      </c>
      <c r="F35" s="195"/>
      <c r="G35" s="195">
        <v>24</v>
      </c>
      <c r="H35" s="195">
        <v>17</v>
      </c>
      <c r="I35" s="195">
        <v>3171</v>
      </c>
      <c r="J35" s="195">
        <v>431</v>
      </c>
      <c r="K35" s="195"/>
      <c r="L35" s="185">
        <f t="shared" si="0"/>
        <v>431</v>
      </c>
      <c r="M35" s="195"/>
      <c r="N35" s="195"/>
      <c r="O35" s="195">
        <v>15</v>
      </c>
      <c r="P35" s="183">
        <v>152522862260.29001</v>
      </c>
      <c r="Q35" s="183">
        <v>75530936989.600006</v>
      </c>
      <c r="R35" s="183">
        <v>5777327549.7600002</v>
      </c>
      <c r="S35" s="183">
        <v>20727021444.239998</v>
      </c>
      <c r="T35" s="183">
        <v>27737914829.089996</v>
      </c>
      <c r="U35" s="183"/>
      <c r="V35" s="183">
        <v>25282465476.279999</v>
      </c>
      <c r="W35" s="183">
        <v>296247274.31</v>
      </c>
      <c r="X35" s="183">
        <v>50915404606.430008</v>
      </c>
      <c r="Y35" s="201">
        <v>77733086149.369995</v>
      </c>
      <c r="Z35" s="201">
        <v>3999274531.1999998</v>
      </c>
      <c r="AA35" s="201">
        <v>4194500000</v>
      </c>
      <c r="AB35" s="201">
        <v>3265422685.1299996</v>
      </c>
      <c r="AC35" s="197">
        <v>66113588930</v>
      </c>
      <c r="AD35" s="197">
        <v>34543373707.610001</v>
      </c>
      <c r="AE35" s="197">
        <v>10825099702.310001</v>
      </c>
      <c r="AF35" s="197"/>
      <c r="AG35" s="197">
        <v>18883974455.869999</v>
      </c>
      <c r="AH35" s="197"/>
      <c r="AI35" s="183">
        <v>74804989100.550003</v>
      </c>
      <c r="AJ35" s="183">
        <v>74804989100.550003</v>
      </c>
      <c r="AK35" s="183">
        <v>-1243016000</v>
      </c>
      <c r="AL35" s="183">
        <v>130000000</v>
      </c>
      <c r="AM35" s="183">
        <v>0</v>
      </c>
      <c r="AN35" s="183">
        <v>7712522306.4899998</v>
      </c>
      <c r="AO35" s="183">
        <v>0</v>
      </c>
      <c r="AP35" s="183">
        <v>3077425234.0900002</v>
      </c>
      <c r="AQ35" s="183">
        <v>4394829554.8999996</v>
      </c>
      <c r="AR35" s="183">
        <v>108746682801.75999</v>
      </c>
      <c r="AS35" s="183">
        <v>32348602261.91</v>
      </c>
      <c r="AT35" s="198">
        <v>0.42985850329976089</v>
      </c>
      <c r="AU35" s="198">
        <v>1.5840872434821171E-2</v>
      </c>
      <c r="AV35" s="198">
        <v>3.3275766124206289E-2</v>
      </c>
      <c r="AW35" s="183">
        <v>71476216280.600006</v>
      </c>
      <c r="AX35" s="183">
        <v>1419398420.6300001</v>
      </c>
      <c r="AY35" s="183">
        <v>-375008361.23000002</v>
      </c>
      <c r="AZ35" s="183">
        <v>1794406781.8600001</v>
      </c>
      <c r="BA35" s="199">
        <v>73270623062.460007</v>
      </c>
      <c r="BB35" s="199">
        <v>30860588735.400002</v>
      </c>
      <c r="BC35" s="200">
        <v>635411630.06999993</v>
      </c>
      <c r="BD35" s="200"/>
    </row>
    <row r="36" spans="1:56" ht="12.75" customHeight="1" x14ac:dyDescent="0.2">
      <c r="A36" s="195">
        <v>2015</v>
      </c>
      <c r="B36" s="195">
        <v>1</v>
      </c>
      <c r="C36" s="195">
        <v>18</v>
      </c>
      <c r="D36" s="195">
        <v>16</v>
      </c>
      <c r="E36" s="185">
        <v>1</v>
      </c>
      <c r="F36" s="195">
        <v>1</v>
      </c>
      <c r="G36" s="195">
        <v>33</v>
      </c>
      <c r="H36" s="195">
        <v>21</v>
      </c>
      <c r="I36" s="195">
        <v>3210</v>
      </c>
      <c r="J36" s="195">
        <v>431</v>
      </c>
      <c r="K36" s="195"/>
      <c r="L36" s="185">
        <f t="shared" si="0"/>
        <v>431</v>
      </c>
      <c r="M36" s="195"/>
      <c r="N36" s="195"/>
      <c r="O36" s="195">
        <v>15</v>
      </c>
      <c r="P36" s="183">
        <v>170198613823.19</v>
      </c>
      <c r="Q36" s="183">
        <v>66727125937.290001</v>
      </c>
      <c r="R36" s="183">
        <v>5549473931.2299995</v>
      </c>
      <c r="S36" s="183">
        <v>20306816674.57</v>
      </c>
      <c r="T36" s="183">
        <v>37135201146.010002</v>
      </c>
      <c r="U36" s="183"/>
      <c r="V36" s="183">
        <v>27477715193.040001</v>
      </c>
      <c r="W36" s="184">
        <v>287030716.23000002</v>
      </c>
      <c r="X36" s="183">
        <v>53244636086.579994</v>
      </c>
      <c r="Y36" s="201">
        <v>79381833127.549988</v>
      </c>
      <c r="Z36" s="201">
        <v>4521968552.8100004</v>
      </c>
      <c r="AA36" s="201">
        <v>488000000</v>
      </c>
      <c r="AB36" s="201">
        <v>4361843527.2399998</v>
      </c>
      <c r="AC36" s="197">
        <v>69814895736.959991</v>
      </c>
      <c r="AD36" s="197">
        <v>30835137280.860001</v>
      </c>
      <c r="AE36" s="197">
        <v>9808618063.0799999</v>
      </c>
      <c r="AF36" s="197"/>
      <c r="AG36" s="197">
        <v>20120820345.720001</v>
      </c>
      <c r="AH36" s="197"/>
      <c r="AI36" s="183">
        <v>90816780695.639999</v>
      </c>
      <c r="AJ36" s="183">
        <v>90816780695.639999</v>
      </c>
      <c r="AK36" s="183">
        <v>-1243016000</v>
      </c>
      <c r="AL36" s="183">
        <v>130000000</v>
      </c>
      <c r="AM36" s="183">
        <v>0</v>
      </c>
      <c r="AN36" s="183">
        <v>8057063424.3999996</v>
      </c>
      <c r="AO36" s="183">
        <v>0</v>
      </c>
      <c r="AP36" s="183">
        <v>2654366177.1700001</v>
      </c>
      <c r="AQ36" s="183">
        <v>4658207349.9899998</v>
      </c>
      <c r="AR36" s="183">
        <v>35195132178.599998</v>
      </c>
      <c r="AS36" s="183">
        <v>9737456066.0100002</v>
      </c>
      <c r="AT36" s="198">
        <v>0.51493256353503114</v>
      </c>
      <c r="AU36" s="198">
        <v>9.364965078302423E-3</v>
      </c>
      <c r="AV36" s="198">
        <v>1.8248056141768904E-2</v>
      </c>
      <c r="AW36" s="183">
        <v>17570448603.16</v>
      </c>
      <c r="AX36" s="183">
        <v>509078592.57999998</v>
      </c>
      <c r="AY36" s="183">
        <v>-122307128.11</v>
      </c>
      <c r="AZ36" s="183">
        <v>631385720.68999994</v>
      </c>
      <c r="BA36" s="199">
        <v>18201834323.849998</v>
      </c>
      <c r="BB36" s="199">
        <v>9153850417.4200001</v>
      </c>
      <c r="BC36" s="200">
        <v>218866792</v>
      </c>
      <c r="BD36" s="200"/>
    </row>
    <row r="37" spans="1:56" ht="12.75" customHeight="1" x14ac:dyDescent="0.2">
      <c r="A37" s="195">
        <v>2015</v>
      </c>
      <c r="B37" s="195">
        <v>2</v>
      </c>
      <c r="C37" s="195">
        <v>17</v>
      </c>
      <c r="D37" s="195">
        <v>15</v>
      </c>
      <c r="E37" s="185">
        <v>1</v>
      </c>
      <c r="F37" s="195">
        <v>1</v>
      </c>
      <c r="G37" s="195">
        <v>33</v>
      </c>
      <c r="H37" s="195">
        <v>23</v>
      </c>
      <c r="I37" s="195">
        <v>3210</v>
      </c>
      <c r="J37" s="195">
        <v>481</v>
      </c>
      <c r="K37" s="195"/>
      <c r="L37" s="185">
        <f t="shared" si="0"/>
        <v>481</v>
      </c>
      <c r="M37" s="195"/>
      <c r="N37" s="195"/>
      <c r="O37" s="195">
        <v>15</v>
      </c>
      <c r="P37" s="183">
        <v>170606183139.39001</v>
      </c>
      <c r="Q37" s="183">
        <v>83390875431.630005</v>
      </c>
      <c r="R37" s="183">
        <v>5206430330.6499996</v>
      </c>
      <c r="S37" s="203">
        <v>17359938538.130001</v>
      </c>
      <c r="T37" s="183">
        <v>22728599256.260002</v>
      </c>
      <c r="U37" s="183"/>
      <c r="V37" s="183">
        <v>27399772761.630001</v>
      </c>
      <c r="W37" s="183">
        <v>360182858.16000003</v>
      </c>
      <c r="X37" s="183">
        <v>51260029789.200012</v>
      </c>
      <c r="Y37" s="183">
        <v>81392786533.529999</v>
      </c>
      <c r="Z37" s="183">
        <v>4111109215.0900002</v>
      </c>
      <c r="AA37" s="183">
        <v>0</v>
      </c>
      <c r="AB37" s="183">
        <v>2775751790.8600001</v>
      </c>
      <c r="AC37" s="197">
        <v>74237330588.369995</v>
      </c>
      <c r="AD37" s="197">
        <v>36647241530.339996</v>
      </c>
      <c r="AE37" s="197">
        <v>9758345532.4699993</v>
      </c>
      <c r="AF37" s="197"/>
      <c r="AG37" s="197">
        <v>19167545953.970001</v>
      </c>
      <c r="AH37" s="197"/>
      <c r="AI37" s="183">
        <v>89213396605.860001</v>
      </c>
      <c r="AJ37" s="183">
        <v>89213396605.860001</v>
      </c>
      <c r="AK37" s="184">
        <v>-1243016000</v>
      </c>
      <c r="AL37" s="184">
        <v>130000000</v>
      </c>
      <c r="AM37" s="183">
        <v>0</v>
      </c>
      <c r="AN37" s="183">
        <v>7666334166.5200005</v>
      </c>
      <c r="AO37" s="183">
        <v>0</v>
      </c>
      <c r="AP37" s="184">
        <v>2902027174.0599999</v>
      </c>
      <c r="AQ37" s="183">
        <v>5509822260.2099991</v>
      </c>
      <c r="AR37" s="183">
        <v>65984120438.049995</v>
      </c>
      <c r="AS37" s="183">
        <v>20436624120.110001</v>
      </c>
      <c r="AT37" s="198">
        <v>0.48605259587451211</v>
      </c>
      <c r="AU37" s="198">
        <v>1.5781740012041419E-2</v>
      </c>
      <c r="AV37" s="198">
        <v>2.9875506324212164E-2</v>
      </c>
      <c r="AW37" s="183">
        <v>36234424737.800003</v>
      </c>
      <c r="AX37" s="183">
        <v>791684997.99000001</v>
      </c>
      <c r="AY37" s="183">
        <v>-97696513.129999995</v>
      </c>
      <c r="AZ37" s="183">
        <v>889381511.12</v>
      </c>
      <c r="BA37" s="199">
        <v>37123806248.920006</v>
      </c>
      <c r="BB37" s="199">
        <v>17578555307.330002</v>
      </c>
      <c r="BC37" s="204">
        <v>465567088.70000005</v>
      </c>
      <c r="BD37" s="204">
        <v>465567088.73000002</v>
      </c>
    </row>
    <row r="38" spans="1:56" ht="12.75" customHeight="1" x14ac:dyDescent="0.2">
      <c r="A38" s="195">
        <v>2015</v>
      </c>
      <c r="B38" s="195">
        <v>3</v>
      </c>
      <c r="C38" s="195">
        <v>17</v>
      </c>
      <c r="D38" s="195">
        <v>15</v>
      </c>
      <c r="E38" s="185">
        <v>1</v>
      </c>
      <c r="F38" s="195">
        <v>1</v>
      </c>
      <c r="G38" s="195">
        <v>34</v>
      </c>
      <c r="H38" s="195">
        <v>24</v>
      </c>
      <c r="I38" s="195">
        <v>3340</v>
      </c>
      <c r="J38" s="195">
        <v>481</v>
      </c>
      <c r="K38" s="195"/>
      <c r="L38" s="185">
        <f t="shared" si="0"/>
        <v>481</v>
      </c>
      <c r="M38" s="195"/>
      <c r="N38" s="195">
        <v>42</v>
      </c>
      <c r="O38" s="195">
        <v>15</v>
      </c>
      <c r="P38" s="183">
        <v>169593718686.07001</v>
      </c>
      <c r="Q38" s="183">
        <v>81075492933.449997</v>
      </c>
      <c r="R38" s="183">
        <v>4439683661.5899992</v>
      </c>
      <c r="S38" s="205">
        <v>18407068532.790001</v>
      </c>
      <c r="T38" s="206">
        <v>39723574138.029999</v>
      </c>
      <c r="U38" s="183"/>
      <c r="V38" s="183">
        <v>27000812169.499996</v>
      </c>
      <c r="W38" s="184">
        <v>541225909.04999995</v>
      </c>
      <c r="X38" s="183">
        <v>51125399688.110016</v>
      </c>
      <c r="Y38" s="183">
        <v>79461538440.080002</v>
      </c>
      <c r="Z38" s="183">
        <v>2037135243.27</v>
      </c>
      <c r="AA38" s="183">
        <v>83200000</v>
      </c>
      <c r="AB38" s="183">
        <v>3389786015.9100003</v>
      </c>
      <c r="AC38" s="197">
        <v>73841962708.820007</v>
      </c>
      <c r="AD38" s="197">
        <v>33600395087.630001</v>
      </c>
      <c r="AE38" s="197">
        <v>10183190404.51</v>
      </c>
      <c r="AF38" s="197"/>
      <c r="AG38" s="197">
        <v>21111830228.810001</v>
      </c>
      <c r="AH38" s="197"/>
      <c r="AI38" s="183">
        <v>90132180245.990005</v>
      </c>
      <c r="AJ38" s="183">
        <v>90132180245.990005</v>
      </c>
      <c r="AK38" s="183">
        <v>-1243016000</v>
      </c>
      <c r="AL38" s="184">
        <v>130000000</v>
      </c>
      <c r="AM38" s="183">
        <v>0</v>
      </c>
      <c r="AN38" s="183">
        <v>7666334166.5200005</v>
      </c>
      <c r="AO38" s="183">
        <v>0</v>
      </c>
      <c r="AP38" s="184">
        <v>3539527174.0599999</v>
      </c>
      <c r="AQ38" s="183">
        <v>4656105900.3400002</v>
      </c>
      <c r="AR38" s="183">
        <v>89103866982.899994</v>
      </c>
      <c r="AS38" s="183">
        <v>27806177043.900002</v>
      </c>
      <c r="AT38" s="198">
        <v>0.46647143342257463</v>
      </c>
      <c r="AU38" s="198">
        <v>2.3499465000791198E-2</v>
      </c>
      <c r="AV38" s="198">
        <v>4.4576040438532472E-2</v>
      </c>
      <c r="AW38" s="183">
        <v>51875636880.330002</v>
      </c>
      <c r="AX38" s="183">
        <v>1283729094.6099999</v>
      </c>
      <c r="AY38" s="183">
        <v>-193429145.13</v>
      </c>
      <c r="AZ38" s="183">
        <v>1477158239.7399998</v>
      </c>
      <c r="BA38" s="199">
        <v>53352795120.07</v>
      </c>
      <c r="BB38" s="199">
        <v>24195942323.029999</v>
      </c>
      <c r="BC38" s="207">
        <v>691612493.73000002</v>
      </c>
      <c r="BD38" s="207">
        <v>0</v>
      </c>
    </row>
    <row r="39" spans="1:56" ht="12.75" customHeight="1" x14ac:dyDescent="0.2">
      <c r="A39" s="195">
        <v>2015</v>
      </c>
      <c r="B39" s="195">
        <v>4</v>
      </c>
      <c r="C39" s="195">
        <v>17</v>
      </c>
      <c r="D39" s="195">
        <v>15</v>
      </c>
      <c r="E39" s="185">
        <v>1</v>
      </c>
      <c r="F39" s="195">
        <v>1</v>
      </c>
      <c r="G39" s="195">
        <v>37</v>
      </c>
      <c r="H39" s="195">
        <v>27</v>
      </c>
      <c r="I39" s="195">
        <v>3340</v>
      </c>
      <c r="J39" s="195">
        <v>481</v>
      </c>
      <c r="K39" s="195"/>
      <c r="L39" s="185">
        <f t="shared" si="0"/>
        <v>481</v>
      </c>
      <c r="M39" s="195"/>
      <c r="N39" s="195">
        <v>42</v>
      </c>
      <c r="O39" s="195">
        <v>15</v>
      </c>
      <c r="P39" s="183">
        <v>173200104364.26999</v>
      </c>
      <c r="Q39" s="183">
        <v>79933068839.440018</v>
      </c>
      <c r="R39" s="183">
        <v>4600627430.6300001</v>
      </c>
      <c r="S39" s="205">
        <v>14856253790.139999</v>
      </c>
      <c r="T39" s="206">
        <v>32887811135.560001</v>
      </c>
      <c r="U39" s="208"/>
      <c r="V39" s="183">
        <v>24930203050.730003</v>
      </c>
      <c r="W39" s="183">
        <v>610724049.59000003</v>
      </c>
      <c r="X39" s="183">
        <v>64758713454.629974</v>
      </c>
      <c r="Y39" s="183">
        <v>78944276914.240005</v>
      </c>
      <c r="Z39" s="184">
        <v>2139408868.0699999</v>
      </c>
      <c r="AA39" s="171">
        <v>134200000</v>
      </c>
      <c r="AB39" s="183">
        <v>3599649903.1099997</v>
      </c>
      <c r="AC39" s="197">
        <v>72830932766.619995</v>
      </c>
      <c r="AD39" s="184">
        <v>32345499005.950001</v>
      </c>
      <c r="AE39" s="184">
        <v>9266209979.0200005</v>
      </c>
      <c r="AF39" s="184"/>
      <c r="AG39" s="184">
        <v>21863005188.07</v>
      </c>
      <c r="AH39" s="206"/>
      <c r="AI39" s="183">
        <v>94255827450.029999</v>
      </c>
      <c r="AJ39" s="183">
        <v>94255827450.029999</v>
      </c>
      <c r="AK39" s="183">
        <v>-1243016000</v>
      </c>
      <c r="AL39" s="183">
        <v>880000000</v>
      </c>
      <c r="AM39" s="183">
        <v>0</v>
      </c>
      <c r="AN39" s="183">
        <v>8057063424.3999996</v>
      </c>
      <c r="AO39" s="183">
        <v>0</v>
      </c>
      <c r="AP39" s="183">
        <v>1261297916.1800001</v>
      </c>
      <c r="AQ39" s="183">
        <v>7594753104.3799992</v>
      </c>
      <c r="AR39" s="183">
        <v>113866158798.21001</v>
      </c>
      <c r="AS39" s="183">
        <v>36574757539.699997</v>
      </c>
      <c r="AT39" s="198">
        <v>0.45643862196534551</v>
      </c>
      <c r="AU39" s="198">
        <v>4.1485404413345063E-2</v>
      </c>
      <c r="AV39" s="198">
        <v>7.7125082901727968E-2</v>
      </c>
      <c r="AW39" s="183">
        <v>70438534302.410004</v>
      </c>
      <c r="AX39" s="209">
        <v>1628021134.6199999</v>
      </c>
      <c r="AY39" s="183">
        <v>-158184010.31</v>
      </c>
      <c r="AZ39" s="183">
        <v>1786205144.9299998</v>
      </c>
      <c r="BA39" s="199">
        <v>72224739447.339996</v>
      </c>
      <c r="BB39" s="210">
        <v>32023014496.599998</v>
      </c>
      <c r="BC39" s="207">
        <v>943146048.54999995</v>
      </c>
      <c r="BD39" s="207">
        <v>0</v>
      </c>
    </row>
    <row r="40" spans="1:56" ht="12.75" customHeight="1" x14ac:dyDescent="0.2">
      <c r="A40" s="195">
        <v>2016</v>
      </c>
      <c r="B40" s="195">
        <v>1</v>
      </c>
      <c r="C40" s="195">
        <v>17</v>
      </c>
      <c r="D40" s="195">
        <v>15</v>
      </c>
      <c r="E40" s="185">
        <v>1</v>
      </c>
      <c r="F40" s="195">
        <v>1</v>
      </c>
      <c r="G40" s="195">
        <v>40</v>
      </c>
      <c r="H40" s="195">
        <v>31</v>
      </c>
      <c r="I40" s="195">
        <v>3091</v>
      </c>
      <c r="J40" s="195"/>
      <c r="K40" s="195"/>
      <c r="L40" s="185"/>
      <c r="M40" s="195"/>
      <c r="N40" s="195">
        <v>42</v>
      </c>
      <c r="O40" s="195">
        <v>15</v>
      </c>
      <c r="P40" s="183">
        <v>188883056878.13</v>
      </c>
      <c r="Q40" s="183">
        <v>29124047632.68</v>
      </c>
      <c r="R40" s="183">
        <v>7280479213.29</v>
      </c>
      <c r="S40" s="183">
        <v>6658415298.7300005</v>
      </c>
      <c r="T40" s="183">
        <v>80722033068.160004</v>
      </c>
      <c r="U40" s="183">
        <v>13394842795.17</v>
      </c>
      <c r="V40" s="183">
        <v>24254379151.240002</v>
      </c>
      <c r="W40" s="183">
        <v>679682767.50999999</v>
      </c>
      <c r="X40" s="183">
        <v>159759009245.45001</v>
      </c>
      <c r="Y40" s="183">
        <v>91123108391.25</v>
      </c>
      <c r="Z40" s="183">
        <v>3336216894.1100001</v>
      </c>
      <c r="AA40" s="183">
        <v>960958699.58000004</v>
      </c>
      <c r="AB40" s="183">
        <v>1852101511.1200001</v>
      </c>
      <c r="AC40" s="197">
        <v>84938905995.339996</v>
      </c>
      <c r="AD40" s="197">
        <v>38650567521.010002</v>
      </c>
      <c r="AE40" s="197">
        <v>7013053938.0699997</v>
      </c>
      <c r="AF40" s="197">
        <v>2394359518.3000002</v>
      </c>
      <c r="AG40" s="197">
        <v>5120739706.8000002</v>
      </c>
      <c r="AH40" s="197">
        <v>19657309704.060001</v>
      </c>
      <c r="AI40" s="183">
        <v>97759948486.88002</v>
      </c>
      <c r="AJ40" s="183">
        <v>97759948486.88002</v>
      </c>
      <c r="AK40" s="183">
        <v>130000000</v>
      </c>
      <c r="AL40" s="183">
        <v>-1243016000</v>
      </c>
      <c r="AM40" s="183">
        <v>0</v>
      </c>
      <c r="AN40" s="183">
        <v>8057063424.3999996</v>
      </c>
      <c r="AO40" s="183">
        <v>0</v>
      </c>
      <c r="AP40" s="183">
        <v>1968196753.1799998</v>
      </c>
      <c r="AQ40" s="183">
        <v>10027998637.469999</v>
      </c>
      <c r="AR40" s="183">
        <v>27233282341.748001</v>
      </c>
      <c r="AS40" s="183">
        <v>8575086705.96</v>
      </c>
      <c r="AT40" s="198">
        <v>0.45767477607033286</v>
      </c>
      <c r="AU40" s="198">
        <v>2.1457819171377113E-2</v>
      </c>
      <c r="AV40" s="198">
        <v>4.046289926455212E-2</v>
      </c>
      <c r="AW40" s="183">
        <v>18447218735.460003</v>
      </c>
      <c r="AX40" s="209">
        <v>293894262.57999998</v>
      </c>
      <c r="AY40" s="183">
        <v>4911760.1500000004</v>
      </c>
      <c r="AZ40" s="183">
        <v>288982502.43000001</v>
      </c>
      <c r="BA40" s="199">
        <v>18736201237.890003</v>
      </c>
      <c r="BB40" s="210">
        <v>8362101122.5600004</v>
      </c>
      <c r="BC40" s="207">
        <v>212985583.39999998</v>
      </c>
      <c r="BD40" s="207">
        <v>0</v>
      </c>
    </row>
    <row r="41" spans="1:56" ht="12.75" customHeight="1" x14ac:dyDescent="0.2">
      <c r="A41" s="195">
        <v>2016</v>
      </c>
      <c r="B41" s="195">
        <v>2</v>
      </c>
      <c r="C41" s="195">
        <v>17</v>
      </c>
      <c r="D41" s="195">
        <v>15</v>
      </c>
      <c r="E41" s="185">
        <v>1</v>
      </c>
      <c r="F41" s="195">
        <v>1</v>
      </c>
      <c r="G41" s="195">
        <v>40</v>
      </c>
      <c r="H41" s="195">
        <v>31</v>
      </c>
      <c r="I41" s="195">
        <v>3091</v>
      </c>
      <c r="J41" s="195"/>
      <c r="K41" s="195"/>
      <c r="L41" s="185"/>
      <c r="M41" s="195"/>
      <c r="N41" s="195">
        <v>42</v>
      </c>
      <c r="O41" s="195">
        <v>15</v>
      </c>
      <c r="P41" s="183">
        <v>201395744383.96997</v>
      </c>
      <c r="Q41" s="183">
        <v>33036350741.989998</v>
      </c>
      <c r="R41" s="183">
        <v>7983459986.1999998</v>
      </c>
      <c r="S41" s="183">
        <v>7641980073.4799995</v>
      </c>
      <c r="T41" s="183">
        <v>105471196968.69</v>
      </c>
      <c r="U41" s="183">
        <v>15283018070.58</v>
      </c>
      <c r="V41" s="183">
        <v>24228162850.459999</v>
      </c>
      <c r="W41" s="183">
        <v>650680764.27999997</v>
      </c>
      <c r="X41" s="183">
        <v>168359393641.97998</v>
      </c>
      <c r="Y41" s="183">
        <v>102698535571.02</v>
      </c>
      <c r="Z41" s="183">
        <v>4038872417.5</v>
      </c>
      <c r="AA41" s="183">
        <v>999702166.91999996</v>
      </c>
      <c r="AB41" s="211">
        <v>1757690384.1799998</v>
      </c>
      <c r="AC41" s="197">
        <v>95902270602.419998</v>
      </c>
      <c r="AD41" s="197">
        <v>47005564027.5</v>
      </c>
      <c r="AE41" s="197">
        <v>8000175161.3900003</v>
      </c>
      <c r="AF41" s="197">
        <v>1525520243.5599999</v>
      </c>
      <c r="AG41" s="197">
        <v>5627297178.9499998</v>
      </c>
      <c r="AH41" s="197">
        <v>19657309703.040001</v>
      </c>
      <c r="AI41" s="183">
        <v>98697208812.950012</v>
      </c>
      <c r="AJ41" s="183">
        <v>98697208812.950012</v>
      </c>
      <c r="AK41" s="183">
        <v>130000000</v>
      </c>
      <c r="AL41" s="183">
        <v>-1593016000</v>
      </c>
      <c r="AM41" s="183">
        <v>3500000000</v>
      </c>
      <c r="AN41" s="183">
        <v>8057063424.3999996</v>
      </c>
      <c r="AO41" s="183">
        <v>0</v>
      </c>
      <c r="AP41" s="183">
        <v>1198140856.21</v>
      </c>
      <c r="AQ41" s="183">
        <v>11421791527.27</v>
      </c>
      <c r="AR41" s="183">
        <v>61100222153.540001</v>
      </c>
      <c r="AS41" s="183">
        <v>16354451400.9</v>
      </c>
      <c r="AT41" s="198">
        <v>0.63855161624979007</v>
      </c>
      <c r="AU41" s="198">
        <v>2.2508852666175E-2</v>
      </c>
      <c r="AV41" s="198">
        <v>4.47157444252992E-2</v>
      </c>
      <c r="AW41" s="196">
        <v>25001866031.34</v>
      </c>
      <c r="AX41" s="196">
        <v>582791967.79999995</v>
      </c>
      <c r="AY41" s="196">
        <v>-27134352.039999999</v>
      </c>
      <c r="AZ41" s="183">
        <v>609926319.83999991</v>
      </c>
      <c r="BA41" s="199">
        <v>25611792351.18</v>
      </c>
      <c r="BB41" s="212">
        <v>15904733266.309999</v>
      </c>
      <c r="BC41" s="204">
        <v>449718134.58999997</v>
      </c>
      <c r="BD41" s="204">
        <v>-156512663.72999999</v>
      </c>
    </row>
    <row r="42" spans="1:56" ht="12.75" customHeight="1" x14ac:dyDescent="0.2">
      <c r="A42" s="195">
        <v>2016</v>
      </c>
      <c r="B42" s="195">
        <v>3</v>
      </c>
      <c r="C42" s="195">
        <v>17</v>
      </c>
      <c r="D42" s="195">
        <v>15</v>
      </c>
      <c r="E42" s="185">
        <v>1</v>
      </c>
      <c r="F42" s="195">
        <v>1</v>
      </c>
      <c r="G42" s="195">
        <v>40</v>
      </c>
      <c r="H42" s="195">
        <v>29</v>
      </c>
      <c r="I42" s="195">
        <v>3210</v>
      </c>
      <c r="J42" s="195"/>
      <c r="K42" s="195"/>
      <c r="L42" s="185"/>
      <c r="M42" s="195"/>
      <c r="N42" s="195">
        <v>42</v>
      </c>
      <c r="O42" s="195">
        <v>15</v>
      </c>
      <c r="P42" s="183">
        <v>207412036695.41602</v>
      </c>
      <c r="Q42" s="183">
        <v>28437938136.649998</v>
      </c>
      <c r="R42" s="183">
        <v>11855416343.200001</v>
      </c>
      <c r="S42" s="183">
        <v>10313662781.65</v>
      </c>
      <c r="T42" s="183">
        <v>113382510940.06001</v>
      </c>
      <c r="U42" s="183">
        <v>14040186480.375999</v>
      </c>
      <c r="V42" s="183">
        <v>23891350706.689999</v>
      </c>
      <c r="W42" s="183">
        <v>631139350.11000001</v>
      </c>
      <c r="X42" s="183">
        <v>178974098558.76602</v>
      </c>
      <c r="Y42" s="183">
        <v>102263157267.1698</v>
      </c>
      <c r="Z42" s="183">
        <v>4360645586.3387003</v>
      </c>
      <c r="AA42" s="183">
        <v>1313056875.7558</v>
      </c>
      <c r="AB42" s="183">
        <v>2217043000.2068</v>
      </c>
      <c r="AC42" s="197">
        <v>94372411804.8685</v>
      </c>
      <c r="AD42" s="197">
        <v>44834057182.1092</v>
      </c>
      <c r="AE42" s="197">
        <v>7903238962.4296398</v>
      </c>
      <c r="AF42" s="197">
        <v>2281383308.96</v>
      </c>
      <c r="AG42" s="197">
        <v>5457552875.8396702</v>
      </c>
      <c r="AH42" s="197">
        <v>19657309703.029999</v>
      </c>
      <c r="AI42" s="183">
        <v>105148879428.0965</v>
      </c>
      <c r="AJ42" s="183">
        <v>105148879428.0965</v>
      </c>
      <c r="AK42" s="183">
        <v>3830000000</v>
      </c>
      <c r="AL42" s="183">
        <v>-1593016000</v>
      </c>
      <c r="AM42" s="183">
        <v>0</v>
      </c>
      <c r="AN42" s="183">
        <v>8057063424.3999996</v>
      </c>
      <c r="AO42" s="183">
        <v>0</v>
      </c>
      <c r="AP42" s="183">
        <v>1110640856.21</v>
      </c>
      <c r="AQ42" s="183">
        <v>17610962142.416401</v>
      </c>
      <c r="AR42" s="183">
        <v>88787248325.893997</v>
      </c>
      <c r="AS42" s="183">
        <v>24169533314.389999</v>
      </c>
      <c r="AT42" s="198">
        <v>0.42844579620466622</v>
      </c>
      <c r="AU42" s="198">
        <v>5.5201166291576578E-2</v>
      </c>
      <c r="AV42" s="198">
        <v>0.11070443636852477</v>
      </c>
      <c r="AW42" s="183">
        <v>55581957510.274902</v>
      </c>
      <c r="AX42" s="183">
        <v>909594291</v>
      </c>
      <c r="AY42" s="183">
        <v>79437296.959999993</v>
      </c>
      <c r="AZ42" s="183">
        <v>830156994.03999996</v>
      </c>
      <c r="BA42" s="199">
        <v>56412114504.314903</v>
      </c>
      <c r="BB42" s="199">
        <v>23551763437.799999</v>
      </c>
      <c r="BC42" s="204">
        <v>617769876.59000003</v>
      </c>
      <c r="BD42" s="204">
        <v>0</v>
      </c>
    </row>
    <row r="43" spans="1:56" ht="12.75" customHeight="1" x14ac:dyDescent="0.2">
      <c r="A43" s="195">
        <v>2016</v>
      </c>
      <c r="B43" s="195">
        <v>4</v>
      </c>
      <c r="C43" s="195">
        <v>17</v>
      </c>
      <c r="D43" s="195">
        <v>15</v>
      </c>
      <c r="E43" s="195">
        <v>1</v>
      </c>
      <c r="F43" s="195">
        <v>1</v>
      </c>
      <c r="G43" s="195">
        <v>40</v>
      </c>
      <c r="H43" s="195">
        <v>31</v>
      </c>
      <c r="I43" s="195">
        <v>3091</v>
      </c>
      <c r="J43" s="195">
        <v>500</v>
      </c>
      <c r="K43" s="195">
        <v>12</v>
      </c>
      <c r="L43" s="185">
        <f t="shared" si="0"/>
        <v>512</v>
      </c>
      <c r="M43" s="195">
        <v>541</v>
      </c>
      <c r="N43" s="195">
        <v>42</v>
      </c>
      <c r="O43" s="195">
        <v>15</v>
      </c>
      <c r="P43" s="213">
        <v>208416723432.06</v>
      </c>
      <c r="Q43" s="183">
        <v>14694884975.060001</v>
      </c>
      <c r="R43" s="183">
        <v>9299231530.6599998</v>
      </c>
      <c r="S43" s="183">
        <v>8094224835.3500004</v>
      </c>
      <c r="T43" s="183">
        <v>133277501475.40001</v>
      </c>
      <c r="U43" s="183">
        <v>13088990112.620001</v>
      </c>
      <c r="V43" s="183">
        <v>24111339459.240002</v>
      </c>
      <c r="W43" s="183">
        <v>1145717730.6599998</v>
      </c>
      <c r="X43" s="183">
        <v>193721838457</v>
      </c>
      <c r="Y43" s="183">
        <v>102634688083.93001</v>
      </c>
      <c r="Z43" s="183">
        <v>5616117006.9099998</v>
      </c>
      <c r="AA43" s="183">
        <v>1989416259.6500001</v>
      </c>
      <c r="AB43" s="183">
        <v>1990257814.1300001</v>
      </c>
      <c r="AC43" s="214">
        <v>93038897003.23999</v>
      </c>
      <c r="AD43" s="214">
        <v>41233656767.300003</v>
      </c>
      <c r="AE43" s="214">
        <v>8030910960.8599997</v>
      </c>
      <c r="AF43" s="214">
        <v>2907616046.04</v>
      </c>
      <c r="AG43" s="214">
        <v>6267766080.4300003</v>
      </c>
      <c r="AH43" s="214">
        <v>19657309703.029999</v>
      </c>
      <c r="AI43" s="183">
        <v>105782035348.13</v>
      </c>
      <c r="AJ43" s="183">
        <v>105782035348.13</v>
      </c>
      <c r="AK43" s="183">
        <v>130000000</v>
      </c>
      <c r="AL43" s="183">
        <v>-1593016000</v>
      </c>
      <c r="AM43" s="183">
        <v>0</v>
      </c>
      <c r="AN43" s="183">
        <v>8057063424.3999996</v>
      </c>
      <c r="AO43" s="183">
        <v>0</v>
      </c>
      <c r="AP43" s="183">
        <v>1284417422.46</v>
      </c>
      <c r="AQ43" s="183">
        <v>17320341496.200001</v>
      </c>
      <c r="AR43" s="215">
        <v>114501948480.03999</v>
      </c>
      <c r="AS43" s="183">
        <v>34291486958.920002</v>
      </c>
      <c r="AT43" s="198">
        <v>0.4763020707213555</v>
      </c>
      <c r="AU43" s="198">
        <v>5.4900838756418477E-2</v>
      </c>
      <c r="AV43" s="198">
        <v>0.10823139763206023</v>
      </c>
      <c r="AW43" s="183">
        <v>70808564440.929993</v>
      </c>
      <c r="AX43" s="183">
        <v>1244199806.29</v>
      </c>
      <c r="AY43" s="197">
        <v>57513613.549999997</v>
      </c>
      <c r="AZ43" s="183">
        <v>1186686192.74</v>
      </c>
      <c r="BA43" s="199">
        <v>71995250633.669998</v>
      </c>
      <c r="BB43" s="199">
        <v>33400851448.02</v>
      </c>
      <c r="BC43" s="204">
        <v>886021731</v>
      </c>
      <c r="BD43" s="204">
        <v>4613779.9000000004</v>
      </c>
    </row>
    <row r="44" spans="1:56" ht="12.75" customHeight="1" x14ac:dyDescent="0.2">
      <c r="A44" s="195">
        <v>2017</v>
      </c>
      <c r="B44" s="195">
        <v>1</v>
      </c>
      <c r="C44" s="195">
        <v>17</v>
      </c>
      <c r="D44" s="195">
        <v>15</v>
      </c>
      <c r="E44" s="195">
        <v>1</v>
      </c>
      <c r="F44" s="195">
        <v>1</v>
      </c>
      <c r="G44" s="195">
        <v>41</v>
      </c>
      <c r="H44" s="195">
        <v>30</v>
      </c>
      <c r="I44" s="195">
        <v>3045</v>
      </c>
      <c r="J44" s="195">
        <v>484</v>
      </c>
      <c r="K44" s="195">
        <v>13</v>
      </c>
      <c r="L44" s="185">
        <f t="shared" si="0"/>
        <v>497</v>
      </c>
      <c r="M44" s="195">
        <v>542</v>
      </c>
      <c r="N44" s="195">
        <v>42</v>
      </c>
      <c r="O44" s="195">
        <v>16</v>
      </c>
      <c r="P44" s="216">
        <v>224763210453.68503</v>
      </c>
      <c r="Q44" s="183">
        <v>12448214479.66</v>
      </c>
      <c r="R44" s="183">
        <v>13646848768.35</v>
      </c>
      <c r="S44" s="183">
        <v>10660735965.050001</v>
      </c>
      <c r="T44" s="183">
        <v>132468783574.93001</v>
      </c>
      <c r="U44" s="183">
        <v>24666599368.23</v>
      </c>
      <c r="V44" s="183">
        <v>24931672101.810001</v>
      </c>
      <c r="W44" s="183">
        <v>1187600817.79</v>
      </c>
      <c r="X44" s="183">
        <v>212314995974.02502</v>
      </c>
      <c r="Y44" s="183">
        <v>119296504761.93001</v>
      </c>
      <c r="Z44" s="183">
        <v>9263998140.5</v>
      </c>
      <c r="AA44" s="183">
        <v>1824563729.3299999</v>
      </c>
      <c r="AB44" s="183">
        <v>2822730263.8299999</v>
      </c>
      <c r="AC44" s="214">
        <v>105385212628.27</v>
      </c>
      <c r="AD44" s="214">
        <v>50326443858.260002</v>
      </c>
      <c r="AE44" s="214">
        <v>8306212341.6499996</v>
      </c>
      <c r="AF44" s="214">
        <v>4492967621.0600004</v>
      </c>
      <c r="AG44" s="214">
        <v>7538792070.9700003</v>
      </c>
      <c r="AH44" s="214">
        <v>19657309703.029999</v>
      </c>
      <c r="AI44" s="183">
        <v>105466705691.72971</v>
      </c>
      <c r="AJ44" s="183">
        <v>105466705691.72971</v>
      </c>
      <c r="AK44" s="183">
        <v>130000000</v>
      </c>
      <c r="AL44" s="183">
        <v>-1243016000</v>
      </c>
      <c r="AM44" s="183">
        <v>0</v>
      </c>
      <c r="AN44" s="183">
        <v>8057063424.3999996</v>
      </c>
      <c r="AO44" s="183">
        <v>0</v>
      </c>
      <c r="AP44" s="183">
        <v>1602721420.1599998</v>
      </c>
      <c r="AQ44" s="183">
        <v>16686707842.099701</v>
      </c>
      <c r="AR44" s="215">
        <v>37511560105.350006</v>
      </c>
      <c r="AS44" s="183">
        <v>8812860862.5199986</v>
      </c>
      <c r="AT44" s="198">
        <v>0.49318142666016651</v>
      </c>
      <c r="AU44" s="198">
        <v>4.0506674364718265E-3</v>
      </c>
      <c r="AV44" s="198">
        <v>8.3061695122382973E-3</v>
      </c>
      <c r="AW44" s="183">
        <v>17600051968.812</v>
      </c>
      <c r="AX44" s="183">
        <v>391156714.30000001</v>
      </c>
      <c r="AY44" s="197">
        <v>121799199.87</v>
      </c>
      <c r="AZ44" s="183">
        <v>269357514.43000001</v>
      </c>
      <c r="BA44" s="199">
        <v>17869409483.242001</v>
      </c>
      <c r="BB44" s="199">
        <v>8636038918.3899994</v>
      </c>
      <c r="BC44" s="204">
        <v>176821944.13</v>
      </c>
      <c r="BD44" s="204">
        <v>0</v>
      </c>
    </row>
    <row r="45" spans="1:56" ht="12.75" customHeight="1" x14ac:dyDescent="0.2">
      <c r="A45" s="195">
        <v>2017</v>
      </c>
      <c r="B45" s="195">
        <v>2</v>
      </c>
      <c r="C45" s="195">
        <v>17</v>
      </c>
      <c r="D45" s="195">
        <v>15</v>
      </c>
      <c r="E45" s="195">
        <v>1</v>
      </c>
      <c r="F45" s="195">
        <v>1</v>
      </c>
      <c r="G45" s="195">
        <v>40</v>
      </c>
      <c r="H45" s="195">
        <v>31</v>
      </c>
      <c r="I45" s="195">
        <v>3095</v>
      </c>
      <c r="J45" s="195">
        <v>490</v>
      </c>
      <c r="K45" s="195">
        <v>14</v>
      </c>
      <c r="L45" s="185">
        <f t="shared" si="0"/>
        <v>504</v>
      </c>
      <c r="M45" s="195">
        <v>542</v>
      </c>
      <c r="N45" s="195">
        <v>42</v>
      </c>
      <c r="O45" s="195">
        <v>16</v>
      </c>
      <c r="P45" s="216">
        <v>249447578773.29999</v>
      </c>
      <c r="Q45" s="183">
        <v>24539138373.619999</v>
      </c>
      <c r="R45" s="183">
        <v>16522947184.83</v>
      </c>
      <c r="S45" s="183">
        <v>7913969833.9000006</v>
      </c>
      <c r="T45" s="183">
        <v>127334463470.51001</v>
      </c>
      <c r="U45" s="183">
        <v>28007707114.93</v>
      </c>
      <c r="V45" s="183">
        <v>24915980619.559998</v>
      </c>
      <c r="W45" s="183">
        <v>1110764796.0799999</v>
      </c>
      <c r="X45" s="183">
        <v>224908440399.67999</v>
      </c>
      <c r="Y45" s="183">
        <v>139436714684.25</v>
      </c>
      <c r="Z45" s="183">
        <v>12339706946.719999</v>
      </c>
      <c r="AA45" s="183">
        <v>999702166.91999996</v>
      </c>
      <c r="AB45" s="183">
        <v>1685460520.9100001</v>
      </c>
      <c r="AC45" s="214">
        <v>122257993124.85999</v>
      </c>
      <c r="AD45" s="214">
        <v>47005564027.5</v>
      </c>
      <c r="AE45" s="214">
        <v>8000175161.3900003</v>
      </c>
      <c r="AF45" s="214">
        <v>1525520243.5599999</v>
      </c>
      <c r="AG45" s="214">
        <v>5627297178.9499998</v>
      </c>
      <c r="AH45" s="214">
        <v>19657309703.040001</v>
      </c>
      <c r="AI45" s="183">
        <v>110010864089.05002</v>
      </c>
      <c r="AJ45" s="183">
        <v>110010864089.05002</v>
      </c>
      <c r="AK45" s="183">
        <v>130000000</v>
      </c>
      <c r="AL45" s="183">
        <v>-1593016000</v>
      </c>
      <c r="AM45" s="183">
        <v>3500000000</v>
      </c>
      <c r="AN45" s="183">
        <v>8057063424.3999996</v>
      </c>
      <c r="AO45" s="183">
        <v>0</v>
      </c>
      <c r="AP45" s="183">
        <v>1416355179.29</v>
      </c>
      <c r="AQ45" s="183">
        <v>20616355672.580002</v>
      </c>
      <c r="AR45" s="215">
        <v>85536521369.300018</v>
      </c>
      <c r="AS45" s="183">
        <v>17303157584.200001</v>
      </c>
      <c r="AT45" s="198">
        <v>0.4342395422608194</v>
      </c>
      <c r="AU45" s="198">
        <v>2.9496132667418969E-2</v>
      </c>
      <c r="AV45" s="198">
        <v>6.4913412405713217E-2</v>
      </c>
      <c r="AW45" s="183">
        <v>39249556486.07</v>
      </c>
      <c r="AX45" s="183">
        <v>724526601.96000004</v>
      </c>
      <c r="AY45" s="197">
        <v>127049595.61</v>
      </c>
      <c r="AZ45" s="183">
        <v>597477006.35000002</v>
      </c>
      <c r="BA45" s="199">
        <v>39847033492.419998</v>
      </c>
      <c r="BB45" s="199">
        <v>16638657674.59</v>
      </c>
      <c r="BC45" s="204">
        <v>664499909.61000001</v>
      </c>
      <c r="BD45" s="204">
        <v>0</v>
      </c>
    </row>
    <row r="46" spans="1:56" ht="12.75" customHeight="1" x14ac:dyDescent="0.2">
      <c r="A46" s="195">
        <v>2017</v>
      </c>
      <c r="B46" s="195">
        <v>3</v>
      </c>
      <c r="C46" s="195">
        <v>17</v>
      </c>
      <c r="D46" s="195">
        <v>15</v>
      </c>
      <c r="E46" s="195">
        <v>1</v>
      </c>
      <c r="F46" s="195">
        <v>1</v>
      </c>
      <c r="G46" s="195">
        <v>40</v>
      </c>
      <c r="H46" s="195">
        <v>31</v>
      </c>
      <c r="I46" s="195">
        <v>2893</v>
      </c>
      <c r="J46" s="195">
        <v>497</v>
      </c>
      <c r="K46" s="195">
        <v>15</v>
      </c>
      <c r="L46" s="185">
        <f t="shared" si="0"/>
        <v>512</v>
      </c>
      <c r="M46" s="195">
        <v>545</v>
      </c>
      <c r="N46" s="195">
        <v>42</v>
      </c>
      <c r="O46" s="195">
        <v>21</v>
      </c>
      <c r="P46" s="216">
        <v>251720145960.84</v>
      </c>
      <c r="Q46" s="183">
        <v>22987613211.450001</v>
      </c>
      <c r="R46" s="183">
        <v>18916459363.440002</v>
      </c>
      <c r="S46" s="183">
        <v>10993832570.130001</v>
      </c>
      <c r="T46" s="183">
        <v>145640037394.75</v>
      </c>
      <c r="U46" s="183">
        <v>22631417099.219898</v>
      </c>
      <c r="V46" s="183">
        <v>24527876549.450001</v>
      </c>
      <c r="W46" s="183">
        <v>1089235202.77</v>
      </c>
      <c r="X46" s="183">
        <v>228732532749.38998</v>
      </c>
      <c r="Y46" s="183">
        <v>139552753239.76001</v>
      </c>
      <c r="Z46" s="183">
        <v>12036532109.710001</v>
      </c>
      <c r="AA46" s="183">
        <v>3621089805.1100001</v>
      </c>
      <c r="AB46" s="183">
        <v>2345730742.21</v>
      </c>
      <c r="AC46" s="214">
        <v>121549400582.73</v>
      </c>
      <c r="AD46" s="214">
        <v>58649155281.330002</v>
      </c>
      <c r="AE46" s="214">
        <v>9265520617.0499992</v>
      </c>
      <c r="AF46" s="214">
        <v>4761932552.9899998</v>
      </c>
      <c r="AG46" s="214">
        <v>7559001738.0500002</v>
      </c>
      <c r="AH46" s="214">
        <v>19657309703.029999</v>
      </c>
      <c r="AI46" s="183">
        <v>112167392721.08</v>
      </c>
      <c r="AJ46" s="183">
        <v>112167392721.08</v>
      </c>
      <c r="AK46" s="183">
        <v>130000000</v>
      </c>
      <c r="AL46" s="183">
        <v>-1243016000</v>
      </c>
      <c r="AM46" s="183">
        <v>0</v>
      </c>
      <c r="AN46" s="183">
        <v>8517859483.3999996</v>
      </c>
      <c r="AO46" s="183">
        <v>0</v>
      </c>
      <c r="AP46" s="183">
        <v>1287160928</v>
      </c>
      <c r="AQ46" s="183">
        <v>22892159304.610001</v>
      </c>
      <c r="AR46" s="215">
        <v>114572073779.39</v>
      </c>
      <c r="AS46" s="183">
        <v>32410510066.419998</v>
      </c>
      <c r="AT46" s="198">
        <v>0.50505098916986679</v>
      </c>
      <c r="AU46" s="198">
        <v>4.0892916995426611E-2</v>
      </c>
      <c r="AV46" s="198">
        <v>9.2242195355119849E-2</v>
      </c>
      <c r="AW46" s="183">
        <v>58278524591.120003</v>
      </c>
      <c r="AX46" s="183">
        <v>977386872.96000004</v>
      </c>
      <c r="AY46" s="197">
        <v>125804595.75</v>
      </c>
      <c r="AZ46" s="183">
        <v>851582277.21000004</v>
      </c>
      <c r="BA46" s="199">
        <v>59130106868.330002</v>
      </c>
      <c r="BB46" s="199">
        <v>29250731464.52</v>
      </c>
      <c r="BC46" s="204">
        <v>612987499.04999995</v>
      </c>
      <c r="BD46" s="204">
        <v>0</v>
      </c>
    </row>
    <row r="47" spans="1:56" ht="12.75" customHeight="1" x14ac:dyDescent="0.2">
      <c r="A47" s="195">
        <v>2017</v>
      </c>
      <c r="B47" s="195">
        <v>4</v>
      </c>
      <c r="C47" s="195">
        <v>17</v>
      </c>
      <c r="D47" s="195">
        <v>15</v>
      </c>
      <c r="E47" s="195">
        <v>1</v>
      </c>
      <c r="F47" s="195">
        <v>1</v>
      </c>
      <c r="G47" s="195">
        <v>42</v>
      </c>
      <c r="H47" s="195">
        <v>29</v>
      </c>
      <c r="I47" s="195">
        <v>2893</v>
      </c>
      <c r="J47" s="195">
        <v>495</v>
      </c>
      <c r="K47" s="195">
        <v>18</v>
      </c>
      <c r="L47" s="185">
        <f t="shared" si="0"/>
        <v>513</v>
      </c>
      <c r="M47" s="195">
        <v>560</v>
      </c>
      <c r="N47" s="195">
        <v>42</v>
      </c>
      <c r="O47" s="195">
        <v>21</v>
      </c>
      <c r="P47" s="216">
        <v>244739917419.254</v>
      </c>
      <c r="Q47" s="183">
        <v>22372954364.417999</v>
      </c>
      <c r="R47" s="183">
        <v>12877471614.24</v>
      </c>
      <c r="S47" s="183">
        <v>9255047340.5200005</v>
      </c>
      <c r="T47" s="183">
        <v>151047225351.19</v>
      </c>
      <c r="U47" s="183">
        <v>17396549636.080002</v>
      </c>
      <c r="V47" s="183">
        <v>27609247939.862</v>
      </c>
      <c r="W47" s="183">
        <v>1151461185.46</v>
      </c>
      <c r="X47" s="183">
        <f t="shared" ref="X47:X68" si="1">P47-Q47</f>
        <v>222366963054.836</v>
      </c>
      <c r="Y47" s="183">
        <v>129901735455.21899</v>
      </c>
      <c r="Z47" s="183">
        <v>7154729559.5200005</v>
      </c>
      <c r="AA47" s="183">
        <v>1574229322.45</v>
      </c>
      <c r="AB47" s="183">
        <v>3119742743.1149998</v>
      </c>
      <c r="AC47" s="214">
        <v>118053033830.134</v>
      </c>
      <c r="AD47" s="214">
        <v>52773242110.419998</v>
      </c>
      <c r="AE47" s="214">
        <v>9214472323.9899998</v>
      </c>
      <c r="AF47" s="214">
        <v>5861888854.3699999</v>
      </c>
      <c r="AG47" s="214">
        <v>9462941852.5499992</v>
      </c>
      <c r="AH47" s="214">
        <v>19286821772.493999</v>
      </c>
      <c r="AI47" s="183">
        <v>114838181964.045</v>
      </c>
      <c r="AJ47" s="183">
        <v>114838181964.045</v>
      </c>
      <c r="AK47" s="183">
        <v>130000000</v>
      </c>
      <c r="AL47" s="183">
        <v>-1243016000</v>
      </c>
      <c r="AM47" s="183">
        <v>0</v>
      </c>
      <c r="AN47" s="183">
        <v>9813154717.2099991</v>
      </c>
      <c r="AO47" s="183">
        <v>0</v>
      </c>
      <c r="AP47" s="215">
        <v>1025599913</v>
      </c>
      <c r="AQ47" s="183">
        <v>24529214328.764999</v>
      </c>
      <c r="AR47" s="215">
        <v>45238554883.699997</v>
      </c>
      <c r="AS47" s="183">
        <v>45238554883.699997</v>
      </c>
      <c r="AT47" s="198">
        <v>0.55260343939475942</v>
      </c>
      <c r="AU47" s="198">
        <v>0.11631778362575264</v>
      </c>
      <c r="AV47" s="198">
        <v>0.11631778362575264</v>
      </c>
      <c r="AW47" s="197">
        <v>1282057817.0999999</v>
      </c>
      <c r="AX47" s="217">
        <v>27525068.77</v>
      </c>
      <c r="AY47" s="183">
        <v>1254532748.3299999</v>
      </c>
      <c r="AZ47" s="199">
        <v>81864410640.020004</v>
      </c>
      <c r="BA47" s="199">
        <v>44333026133.75</v>
      </c>
      <c r="BB47" s="199">
        <v>905528749.95000005</v>
      </c>
      <c r="BC47" s="199">
        <v>0</v>
      </c>
      <c r="BD47" s="199"/>
    </row>
    <row r="48" spans="1:56" ht="12.75" customHeight="1" x14ac:dyDescent="0.2">
      <c r="A48" s="195">
        <v>2018</v>
      </c>
      <c r="B48" s="195">
        <v>1</v>
      </c>
      <c r="C48" s="195">
        <v>17</v>
      </c>
      <c r="D48" s="195">
        <v>15</v>
      </c>
      <c r="E48" s="195">
        <v>1</v>
      </c>
      <c r="F48" s="195">
        <v>1</v>
      </c>
      <c r="G48" s="195">
        <v>43</v>
      </c>
      <c r="H48" s="195">
        <v>28</v>
      </c>
      <c r="I48" s="195">
        <v>2573</v>
      </c>
      <c r="J48" s="195">
        <v>510</v>
      </c>
      <c r="K48" s="195">
        <v>22</v>
      </c>
      <c r="L48" s="185">
        <f t="shared" si="0"/>
        <v>532</v>
      </c>
      <c r="M48" s="195">
        <v>563</v>
      </c>
      <c r="N48" s="195">
        <v>42</v>
      </c>
      <c r="O48" s="195">
        <v>22</v>
      </c>
      <c r="P48" s="216">
        <v>258314302406.57001</v>
      </c>
      <c r="Q48" s="183">
        <v>23897695618.330002</v>
      </c>
      <c r="R48" s="183">
        <v>13113355479.02</v>
      </c>
      <c r="S48" s="183">
        <v>9630551223.1000004</v>
      </c>
      <c r="T48" s="183">
        <v>152167198578.17999</v>
      </c>
      <c r="U48" s="183">
        <v>26276009039.349998</v>
      </c>
      <c r="V48" s="183">
        <v>27512584734.949997</v>
      </c>
      <c r="W48" s="183">
        <v>1042035373.87</v>
      </c>
      <c r="X48" s="183">
        <f t="shared" si="1"/>
        <v>234416606788.23999</v>
      </c>
      <c r="Y48" s="183">
        <v>140823417275.92999</v>
      </c>
      <c r="Z48" s="183">
        <v>8941522627.5799999</v>
      </c>
      <c r="AA48" s="183">
        <v>2653994049.79</v>
      </c>
      <c r="AB48" s="183">
        <v>3633124934.98</v>
      </c>
      <c r="AC48" s="214">
        <v>125594775663.58</v>
      </c>
      <c r="AD48" s="214">
        <v>56757670211.919998</v>
      </c>
      <c r="AE48" s="214">
        <v>10254011295.639999</v>
      </c>
      <c r="AF48" s="214">
        <v>8442873649.1099997</v>
      </c>
      <c r="AG48" s="214">
        <v>9902013102.3700008</v>
      </c>
      <c r="AH48" s="214">
        <v>18866278942.59</v>
      </c>
      <c r="AI48" s="183">
        <v>117490885130.64</v>
      </c>
      <c r="AJ48" s="183">
        <v>117490885130.64</v>
      </c>
      <c r="AK48" s="183">
        <v>130000000</v>
      </c>
      <c r="AL48" s="183">
        <v>-1243016000</v>
      </c>
      <c r="AM48" s="183">
        <v>0</v>
      </c>
      <c r="AN48" s="183">
        <v>9871913924.8400002</v>
      </c>
      <c r="AO48" s="183">
        <v>0</v>
      </c>
      <c r="AP48" s="183">
        <v>1372168773.28</v>
      </c>
      <c r="AQ48" s="183">
        <v>25916589427.450001</v>
      </c>
      <c r="AR48" s="215">
        <v>35335477543.130005</v>
      </c>
      <c r="AS48" s="183">
        <v>11543193784.380001</v>
      </c>
      <c r="AT48" s="198">
        <v>0.51501545881523014</v>
      </c>
      <c r="AU48" s="198">
        <v>1.4162887933882823E-2</v>
      </c>
      <c r="AV48" s="198">
        <v>3.066641909751374E-2</v>
      </c>
      <c r="AW48" s="183">
        <v>22095620781.369999</v>
      </c>
      <c r="AX48" s="197">
        <v>374534166.37</v>
      </c>
      <c r="AY48" s="217">
        <v>56859216.899999999</v>
      </c>
      <c r="AZ48" s="183">
        <v>317674949.47000003</v>
      </c>
      <c r="BA48" s="199">
        <v>22413295730.84</v>
      </c>
      <c r="BB48" s="199">
        <v>11339323818.280001</v>
      </c>
      <c r="BC48" s="199">
        <v>203869966.09999999</v>
      </c>
      <c r="BD48" s="199">
        <v>0</v>
      </c>
    </row>
    <row r="49" spans="1:56" ht="12.75" customHeight="1" x14ac:dyDescent="0.25">
      <c r="A49" s="195">
        <v>2018</v>
      </c>
      <c r="B49" s="195">
        <v>2</v>
      </c>
      <c r="C49" s="195">
        <v>17</v>
      </c>
      <c r="D49" s="195">
        <v>15</v>
      </c>
      <c r="E49" s="195">
        <v>1</v>
      </c>
      <c r="F49" s="195">
        <v>2</v>
      </c>
      <c r="G49" s="195">
        <v>46</v>
      </c>
      <c r="H49" s="195">
        <v>28</v>
      </c>
      <c r="I49" s="195">
        <v>2587</v>
      </c>
      <c r="J49" s="195">
        <v>549</v>
      </c>
      <c r="K49" s="195">
        <v>28</v>
      </c>
      <c r="L49" s="185">
        <f t="shared" si="0"/>
        <v>577</v>
      </c>
      <c r="M49" s="195">
        <v>568</v>
      </c>
      <c r="N49" s="167"/>
      <c r="O49" s="195">
        <v>25</v>
      </c>
      <c r="P49" s="216">
        <v>282163439275.73999</v>
      </c>
      <c r="Q49" s="183">
        <v>35438534078.248001</v>
      </c>
      <c r="R49" s="183">
        <v>21699186856.790001</v>
      </c>
      <c r="S49" s="183">
        <v>11351058490.01</v>
      </c>
      <c r="T49" s="183">
        <v>153219606767.63</v>
      </c>
      <c r="U49" s="183">
        <v>25188472848.359997</v>
      </c>
      <c r="V49" s="183">
        <v>30033510081.430996</v>
      </c>
      <c r="W49" s="183">
        <v>905554577.80999994</v>
      </c>
      <c r="X49" s="183">
        <f t="shared" si="1"/>
        <v>246724905197.492</v>
      </c>
      <c r="Y49" s="183">
        <v>155338945786.00998</v>
      </c>
      <c r="Z49" s="183">
        <v>11887040691.76</v>
      </c>
      <c r="AA49" s="183">
        <v>2986786277.5300002</v>
      </c>
      <c r="AB49" s="183">
        <v>4963114291.9300003</v>
      </c>
      <c r="AC49" s="214">
        <v>135502004524.79002</v>
      </c>
      <c r="AD49" s="214">
        <v>70373940862.800003</v>
      </c>
      <c r="AE49" s="214">
        <v>10477790924.07</v>
      </c>
      <c r="AF49" s="214">
        <v>3148390998.7800002</v>
      </c>
      <c r="AG49" s="214">
        <v>11286111048.959999</v>
      </c>
      <c r="AH49" s="214">
        <v>18866278942.59</v>
      </c>
      <c r="AI49" s="183">
        <v>126824493489.73</v>
      </c>
      <c r="AJ49" s="183">
        <v>126824493489.73</v>
      </c>
      <c r="AK49" s="183">
        <v>130000000</v>
      </c>
      <c r="AL49" s="183">
        <v>-1243016000</v>
      </c>
      <c r="AM49" s="183">
        <v>0</v>
      </c>
      <c r="AN49" s="183">
        <v>10164411858.84</v>
      </c>
      <c r="AO49" s="183">
        <v>0</v>
      </c>
      <c r="AP49" s="183">
        <v>2857030513.79</v>
      </c>
      <c r="AQ49" s="183">
        <v>22459088112.029999</v>
      </c>
      <c r="AR49" s="215">
        <v>84081890113.650009</v>
      </c>
      <c r="AS49" s="183">
        <v>29158198734.130001</v>
      </c>
      <c r="AT49" s="198">
        <v>0.60844034436193639</v>
      </c>
      <c r="AU49" s="198">
        <v>2.3431534603998487E-2</v>
      </c>
      <c r="AV49" s="198">
        <v>5.183555361285027E-2</v>
      </c>
      <c r="AW49" s="183">
        <v>47349352123.910004</v>
      </c>
      <c r="AX49" s="197">
        <v>715360099.55999994</v>
      </c>
      <c r="AY49" s="217">
        <v>141856672.68000001</v>
      </c>
      <c r="AZ49" s="183">
        <v>573503426.87999988</v>
      </c>
      <c r="BA49" s="199"/>
      <c r="BB49" s="199">
        <v>28813271171.810001</v>
      </c>
      <c r="BC49" s="199">
        <v>344927562.31999999</v>
      </c>
      <c r="BD49" s="199">
        <v>0</v>
      </c>
    </row>
    <row r="50" spans="1:56" ht="12.75" customHeight="1" x14ac:dyDescent="0.2">
      <c r="A50" s="195">
        <v>2018</v>
      </c>
      <c r="B50" s="195">
        <v>3</v>
      </c>
      <c r="C50" s="195">
        <v>17</v>
      </c>
      <c r="D50" s="195">
        <v>15</v>
      </c>
      <c r="E50" s="195">
        <v>1</v>
      </c>
      <c r="F50" s="195">
        <v>2</v>
      </c>
      <c r="G50" s="195">
        <v>47</v>
      </c>
      <c r="H50" s="195">
        <v>27</v>
      </c>
      <c r="I50" s="195">
        <v>2421</v>
      </c>
      <c r="J50" s="195">
        <v>547</v>
      </c>
      <c r="K50" s="195">
        <v>28</v>
      </c>
      <c r="L50" s="185">
        <f t="shared" si="0"/>
        <v>575</v>
      </c>
      <c r="M50" s="195">
        <v>574</v>
      </c>
      <c r="N50" s="195">
        <v>43</v>
      </c>
      <c r="O50" s="195">
        <v>27</v>
      </c>
      <c r="P50" s="216">
        <v>327616372651.39801</v>
      </c>
      <c r="Q50" s="183">
        <v>59138321461.312996</v>
      </c>
      <c r="R50" s="183">
        <v>23173175980.0644</v>
      </c>
      <c r="S50" s="183">
        <v>11833023314.59</v>
      </c>
      <c r="T50" s="183">
        <v>170571025880.63</v>
      </c>
      <c r="U50" s="183">
        <v>27342599770.360001</v>
      </c>
      <c r="V50" s="183">
        <v>30341141084.990002</v>
      </c>
      <c r="W50" s="183">
        <v>929864139.88000011</v>
      </c>
      <c r="X50" s="183">
        <f t="shared" si="1"/>
        <v>268478051190.08502</v>
      </c>
      <c r="Y50" s="183">
        <v>165806724454.02802</v>
      </c>
      <c r="Z50" s="183">
        <v>17371666800.380001</v>
      </c>
      <c r="AA50" s="183">
        <v>3328585930.7200003</v>
      </c>
      <c r="AB50" s="183">
        <v>3707617092.25</v>
      </c>
      <c r="AC50" s="214">
        <v>141371840869.31302</v>
      </c>
      <c r="AD50" s="214">
        <v>71794164432.255005</v>
      </c>
      <c r="AE50" s="214">
        <v>11070165394.357</v>
      </c>
      <c r="AF50" s="214">
        <v>4541819654.4700003</v>
      </c>
      <c r="AG50" s="214">
        <v>8750647039.2070007</v>
      </c>
      <c r="AH50" s="214">
        <v>18176011668.703999</v>
      </c>
      <c r="AI50" s="183">
        <v>161809648197.36301</v>
      </c>
      <c r="AJ50" s="183">
        <v>161809648197.36301</v>
      </c>
      <c r="AK50" s="183">
        <v>4853460800</v>
      </c>
      <c r="AL50" s="183">
        <v>0</v>
      </c>
      <c r="AM50" s="183">
        <v>0</v>
      </c>
      <c r="AN50" s="183">
        <v>10164411858.8351</v>
      </c>
      <c r="AO50" s="183">
        <v>0</v>
      </c>
      <c r="AP50" s="183">
        <v>1009309313.79</v>
      </c>
      <c r="AQ50" s="183">
        <v>30044632747.667503</v>
      </c>
      <c r="AR50" s="215">
        <v>126395097151.00999</v>
      </c>
      <c r="AS50" s="183">
        <v>42222602763.389999</v>
      </c>
      <c r="AT50" s="198">
        <v>0.5616303610540524</v>
      </c>
      <c r="AU50" s="198">
        <v>4.7377107478959984E-2</v>
      </c>
      <c r="AV50" s="198">
        <v>0.10009073604151483</v>
      </c>
      <c r="AW50" s="183">
        <v>74422321096.707993</v>
      </c>
      <c r="AX50" s="197">
        <v>1003823547.0700001</v>
      </c>
      <c r="AY50" s="217">
        <v>261334050.86000001</v>
      </c>
      <c r="AZ50" s="183">
        <v>742489496.21000004</v>
      </c>
      <c r="BA50" s="199">
        <v>75164810592.917999</v>
      </c>
      <c r="BB50" s="199">
        <v>41758267995.720001</v>
      </c>
      <c r="BC50" s="199">
        <v>456571716.13999999</v>
      </c>
      <c r="BD50" s="199">
        <v>7763051.5300000003</v>
      </c>
    </row>
    <row r="51" spans="1:56" ht="12.75" customHeight="1" x14ac:dyDescent="0.2">
      <c r="A51" s="195">
        <v>2018</v>
      </c>
      <c r="B51" s="195">
        <v>4</v>
      </c>
      <c r="C51" s="195">
        <v>17</v>
      </c>
      <c r="D51" s="195">
        <v>15</v>
      </c>
      <c r="E51" s="195">
        <v>1</v>
      </c>
      <c r="F51" s="195">
        <v>2</v>
      </c>
      <c r="G51" s="195">
        <v>49</v>
      </c>
      <c r="H51" s="195">
        <v>27</v>
      </c>
      <c r="I51" s="195">
        <v>2430</v>
      </c>
      <c r="J51" s="195">
        <v>564</v>
      </c>
      <c r="K51" s="195">
        <v>30</v>
      </c>
      <c r="L51" s="185">
        <f t="shared" si="0"/>
        <v>594</v>
      </c>
      <c r="M51" s="195">
        <v>581</v>
      </c>
      <c r="N51" s="195">
        <v>43</v>
      </c>
      <c r="O51" s="195">
        <v>28</v>
      </c>
      <c r="P51" s="216">
        <v>331941415592.57001</v>
      </c>
      <c r="Q51" s="183">
        <v>54303765571.760002</v>
      </c>
      <c r="R51" s="183">
        <v>16546880933.52</v>
      </c>
      <c r="S51" s="183">
        <v>14850008350.870001</v>
      </c>
      <c r="T51" s="183">
        <v>180697356821.34</v>
      </c>
      <c r="U51" s="183">
        <v>28808358283.399998</v>
      </c>
      <c r="V51" s="183">
        <v>30640424994.09</v>
      </c>
      <c r="W51" s="183">
        <v>1032048144.98</v>
      </c>
      <c r="X51" s="183">
        <f t="shared" si="1"/>
        <v>277637650020.81</v>
      </c>
      <c r="Y51" s="183">
        <v>166455717878.98999</v>
      </c>
      <c r="Z51" s="183">
        <v>12507848209.84</v>
      </c>
      <c r="AA51" s="183">
        <v>2555286292.9099998</v>
      </c>
      <c r="AB51" s="183">
        <v>5347545856.2600002</v>
      </c>
      <c r="AC51" s="214">
        <v>146045037519.98001</v>
      </c>
      <c r="AD51" s="214">
        <v>73251420004.820007</v>
      </c>
      <c r="AE51" s="214">
        <v>12323286599.799999</v>
      </c>
      <c r="AF51" s="214">
        <v>4621098060.8800001</v>
      </c>
      <c r="AG51" s="214">
        <v>9729445028.1900005</v>
      </c>
      <c r="AH51" s="214">
        <v>18176011668.299999</v>
      </c>
      <c r="AI51" s="183">
        <v>120309729185.53999</v>
      </c>
      <c r="AJ51" s="183">
        <v>120309729185.53999</v>
      </c>
      <c r="AK51" s="183">
        <v>7852750180.4700003</v>
      </c>
      <c r="AL51" s="183">
        <v>0</v>
      </c>
      <c r="AM51" s="183">
        <v>0</v>
      </c>
      <c r="AN51" s="183">
        <v>10184901993.76</v>
      </c>
      <c r="AO51" s="183">
        <v>0</v>
      </c>
      <c r="AP51" s="183">
        <v>998061013.78999996</v>
      </c>
      <c r="AQ51" s="183">
        <v>33993005520.5</v>
      </c>
      <c r="AR51" s="215">
        <v>178704767802.345</v>
      </c>
      <c r="AS51" s="183">
        <v>58212587076.360001</v>
      </c>
      <c r="AT51" s="198">
        <v>0.5519215571218804</v>
      </c>
      <c r="AU51" s="198">
        <v>5.5914230381172478E-2</v>
      </c>
      <c r="AV51" s="198">
        <v>0.11267702575765728</v>
      </c>
      <c r="AW51" s="183">
        <v>103608534534.995</v>
      </c>
      <c r="AX51" s="197">
        <v>1398330370.21</v>
      </c>
      <c r="AY51" s="217">
        <v>479968084.05000001</v>
      </c>
      <c r="AZ51" s="183">
        <v>918362286.16000009</v>
      </c>
      <c r="BA51" s="199">
        <v>104526896821.155</v>
      </c>
      <c r="BB51" s="199">
        <v>57131369676.18</v>
      </c>
      <c r="BC51" s="199">
        <v>559277978.47000003</v>
      </c>
      <c r="BD51" s="199">
        <v>521939421.70999998</v>
      </c>
    </row>
    <row r="52" spans="1:56" ht="12.75" customHeight="1" x14ac:dyDescent="0.2">
      <c r="A52" s="195">
        <v>2019</v>
      </c>
      <c r="B52" s="195">
        <v>1</v>
      </c>
      <c r="C52" s="195">
        <v>17</v>
      </c>
      <c r="D52" s="195">
        <v>15</v>
      </c>
      <c r="E52" s="195">
        <v>1</v>
      </c>
      <c r="F52" s="195">
        <v>2</v>
      </c>
      <c r="G52" s="195">
        <v>50</v>
      </c>
      <c r="H52" s="195">
        <v>26</v>
      </c>
      <c r="I52" s="195">
        <v>2448</v>
      </c>
      <c r="J52" s="195">
        <v>566</v>
      </c>
      <c r="K52" s="195">
        <v>33</v>
      </c>
      <c r="L52" s="185">
        <f t="shared" si="0"/>
        <v>599</v>
      </c>
      <c r="M52" s="195">
        <v>582</v>
      </c>
      <c r="N52" s="195">
        <v>43</v>
      </c>
      <c r="O52" s="195">
        <v>30</v>
      </c>
      <c r="P52" s="216">
        <v>327607390676.35229</v>
      </c>
      <c r="Q52" s="183">
        <v>52262036232.920502</v>
      </c>
      <c r="R52" s="183">
        <v>16015847036.1887</v>
      </c>
      <c r="S52" s="183">
        <v>14259611027.974501</v>
      </c>
      <c r="T52" s="183">
        <v>179939640298.17001</v>
      </c>
      <c r="U52" s="183">
        <v>27963268077.75</v>
      </c>
      <c r="V52" s="183">
        <v>30275938412.213303</v>
      </c>
      <c r="W52" s="183">
        <v>910325024.6099999</v>
      </c>
      <c r="X52" s="183">
        <f t="shared" si="1"/>
        <v>275345354443.43176</v>
      </c>
      <c r="Y52" s="183">
        <v>159105747800.33035</v>
      </c>
      <c r="Z52" s="183">
        <v>9967922109.8278008</v>
      </c>
      <c r="AA52" s="183">
        <v>3490394392.086</v>
      </c>
      <c r="AB52" s="183">
        <v>3861673696.9623628</v>
      </c>
      <c r="AC52" s="214">
        <v>141785757601.45398</v>
      </c>
      <c r="AD52" s="214">
        <v>73122803432.190002</v>
      </c>
      <c r="AE52" s="214">
        <v>11798726544.860001</v>
      </c>
      <c r="AF52" s="214">
        <v>5034319472.8999996</v>
      </c>
      <c r="AG52" s="214">
        <v>9503479822.5900002</v>
      </c>
      <c r="AH52" s="214">
        <v>18176011668.740002</v>
      </c>
      <c r="AI52" s="183">
        <v>120309729185.54001</v>
      </c>
      <c r="AJ52" s="183">
        <v>120309729185.53999</v>
      </c>
      <c r="AK52" s="183">
        <v>7852750180.4700003</v>
      </c>
      <c r="AL52" s="183">
        <v>0</v>
      </c>
      <c r="AM52" s="183">
        <v>0</v>
      </c>
      <c r="AN52" s="183">
        <v>10120504264.09</v>
      </c>
      <c r="AO52" s="183">
        <v>0</v>
      </c>
      <c r="AP52" s="183">
        <v>1272460017.6199999</v>
      </c>
      <c r="AQ52" s="183">
        <v>36798949408.471931</v>
      </c>
      <c r="AR52" s="215">
        <v>38335210083.081299</v>
      </c>
      <c r="AS52" s="183">
        <v>12558142978.23</v>
      </c>
      <c r="AT52" s="198">
        <v>0.43772278949078475</v>
      </c>
      <c r="AU52" s="198">
        <v>1.6789907497672615E-2</v>
      </c>
      <c r="AV52" s="198">
        <v>3.3156237083466003E-2</v>
      </c>
      <c r="AW52" s="183">
        <v>28384678082.521301</v>
      </c>
      <c r="AX52" s="197">
        <v>410650366.72000003</v>
      </c>
      <c r="AY52" s="217">
        <v>125892496.8</v>
      </c>
      <c r="AZ52" s="183">
        <v>284757869.92000002</v>
      </c>
      <c r="BA52" s="199">
        <v>28669435952.441299</v>
      </c>
      <c r="BB52" s="199">
        <v>12432222765.4</v>
      </c>
      <c r="BC52" s="199">
        <v>117042712.83</v>
      </c>
      <c r="BD52" s="199">
        <v>8877500</v>
      </c>
    </row>
    <row r="53" spans="1:56" ht="12.75" customHeight="1" x14ac:dyDescent="0.2">
      <c r="A53" s="195">
        <v>2019</v>
      </c>
      <c r="B53" s="195">
        <v>2</v>
      </c>
      <c r="C53" s="195">
        <v>17</v>
      </c>
      <c r="D53" s="195">
        <v>15</v>
      </c>
      <c r="E53" s="195">
        <v>1</v>
      </c>
      <c r="F53" s="195">
        <v>2</v>
      </c>
      <c r="G53" s="195">
        <v>52</v>
      </c>
      <c r="H53" s="195">
        <v>26</v>
      </c>
      <c r="I53" s="195">
        <v>2493</v>
      </c>
      <c r="J53" s="195">
        <v>569</v>
      </c>
      <c r="K53" s="195">
        <v>38</v>
      </c>
      <c r="L53" s="185">
        <f t="shared" si="0"/>
        <v>607</v>
      </c>
      <c r="M53" s="195">
        <v>585</v>
      </c>
      <c r="N53" s="195">
        <v>44</v>
      </c>
      <c r="O53" s="195">
        <v>30</v>
      </c>
      <c r="P53" s="216">
        <v>354744220391.32098</v>
      </c>
      <c r="Q53" s="183">
        <v>61787576316.699997</v>
      </c>
      <c r="R53" s="183">
        <v>21789747461.719997</v>
      </c>
      <c r="S53" s="183">
        <v>17834505808.766003</v>
      </c>
      <c r="T53" s="183">
        <v>183336251290.19</v>
      </c>
      <c r="U53" s="183">
        <v>32368719164.32</v>
      </c>
      <c r="V53" s="183">
        <v>30272690547.470001</v>
      </c>
      <c r="W53" s="183">
        <v>1088165870.5749998</v>
      </c>
      <c r="X53" s="183">
        <f t="shared" si="1"/>
        <v>292956644074.62097</v>
      </c>
      <c r="Y53" s="183">
        <v>180612934871.74002</v>
      </c>
      <c r="Z53" s="183">
        <v>12971318433.6</v>
      </c>
      <c r="AA53" s="183">
        <v>2950220553.8699999</v>
      </c>
      <c r="AB53" s="183">
        <v>3413696903.2600002</v>
      </c>
      <c r="AC53" s="214">
        <v>158856823725.71002</v>
      </c>
      <c r="AD53" s="214">
        <v>85872709248.339996</v>
      </c>
      <c r="AE53" s="214">
        <v>11478225849.02</v>
      </c>
      <c r="AF53" s="214">
        <v>6004615873.21</v>
      </c>
      <c r="AG53" s="214">
        <v>9015919558.2800007</v>
      </c>
      <c r="AH53" s="214">
        <v>18176011668.740002</v>
      </c>
      <c r="AI53" s="183">
        <v>120309729185.54001</v>
      </c>
      <c r="AJ53" s="183">
        <v>120309729185.54001</v>
      </c>
      <c r="AK53" s="183">
        <v>7852750180.4700003</v>
      </c>
      <c r="AL53" s="183">
        <v>0</v>
      </c>
      <c r="AM53" s="183">
        <v>0</v>
      </c>
      <c r="AN53" s="183">
        <v>10128664559.48</v>
      </c>
      <c r="AO53" s="183">
        <v>0</v>
      </c>
      <c r="AP53" s="183">
        <v>1271984117.6199999</v>
      </c>
      <c r="AQ53" s="183">
        <v>42420907536.93</v>
      </c>
      <c r="AR53" s="215">
        <v>103964004856.11</v>
      </c>
      <c r="AS53" s="183">
        <v>25736104388.879997</v>
      </c>
      <c r="AT53" s="198">
        <v>0.43889479800869408</v>
      </c>
      <c r="AU53" s="198">
        <v>3.6847716426050239E-2</v>
      </c>
      <c r="AV53" s="198">
        <v>7.338202663136488E-2</v>
      </c>
      <c r="AW53" s="183">
        <v>57992124451.629997</v>
      </c>
      <c r="AX53" s="197">
        <v>718550395.81999993</v>
      </c>
      <c r="AY53" s="217">
        <v>114276563.47999999</v>
      </c>
      <c r="AZ53" s="183">
        <v>604273832.33999991</v>
      </c>
      <c r="BA53" s="199">
        <v>58596398283.969994</v>
      </c>
      <c r="BB53" s="199">
        <v>25370542762.849998</v>
      </c>
      <c r="BC53" s="199">
        <v>347111626.03000003</v>
      </c>
      <c r="BD53" s="199">
        <v>18450000</v>
      </c>
    </row>
    <row r="54" spans="1:56" ht="12.75" customHeight="1" x14ac:dyDescent="0.2">
      <c r="A54" s="195">
        <v>2019</v>
      </c>
      <c r="B54" s="195">
        <v>3</v>
      </c>
      <c r="C54" s="195">
        <v>17</v>
      </c>
      <c r="D54" s="195">
        <v>15</v>
      </c>
      <c r="E54" s="195">
        <v>1</v>
      </c>
      <c r="F54" s="195">
        <v>2</v>
      </c>
      <c r="G54" s="195">
        <v>51</v>
      </c>
      <c r="H54" s="195">
        <v>26</v>
      </c>
      <c r="I54" s="195">
        <v>2487</v>
      </c>
      <c r="J54" s="195">
        <v>577</v>
      </c>
      <c r="K54" s="195">
        <v>41</v>
      </c>
      <c r="L54" s="185">
        <f t="shared" si="0"/>
        <v>618</v>
      </c>
      <c r="M54" s="195">
        <v>585</v>
      </c>
      <c r="N54" s="195">
        <v>44</v>
      </c>
      <c r="O54" s="195">
        <v>30</v>
      </c>
      <c r="P54" s="216">
        <v>373566585095.78021</v>
      </c>
      <c r="Q54" s="183">
        <v>44940790055.557899</v>
      </c>
      <c r="R54" s="183">
        <v>27071276120.290005</v>
      </c>
      <c r="S54" s="183">
        <v>18897789954.746002</v>
      </c>
      <c r="T54" s="183">
        <v>201822568541.92999</v>
      </c>
      <c r="U54" s="183">
        <v>37192043287.921455</v>
      </c>
      <c r="V54" s="183">
        <v>30170336243.729004</v>
      </c>
      <c r="W54" s="183">
        <v>1005722189.0599999</v>
      </c>
      <c r="X54" s="183">
        <f t="shared" si="1"/>
        <v>328625795040.22229</v>
      </c>
      <c r="Y54" s="183">
        <v>195080936618.27917</v>
      </c>
      <c r="Z54" s="183">
        <v>19503882083.161301</v>
      </c>
      <c r="AA54" s="183">
        <v>1986251419.1509001</v>
      </c>
      <c r="AB54" s="183">
        <v>3872896582.4952002</v>
      </c>
      <c r="AC54" s="214">
        <v>169717906533.47177</v>
      </c>
      <c r="AD54" s="214">
        <v>91151819749.875443</v>
      </c>
      <c r="AE54" s="214">
        <v>12599392305.63946</v>
      </c>
      <c r="AF54" s="214">
        <v>7659852128.5130768</v>
      </c>
      <c r="AG54" s="214">
        <v>10887879462.905993</v>
      </c>
      <c r="AH54" s="214">
        <v>18176011668.747772</v>
      </c>
      <c r="AI54" s="183">
        <v>112456979005.07001</v>
      </c>
      <c r="AJ54" s="183">
        <v>112456979005.07001</v>
      </c>
      <c r="AK54" s="183">
        <v>0</v>
      </c>
      <c r="AL54" s="183">
        <v>7852750180.4699993</v>
      </c>
      <c r="AM54" s="183">
        <v>0</v>
      </c>
      <c r="AN54" s="183">
        <v>9842028977.6100006</v>
      </c>
      <c r="AO54" s="183">
        <v>0</v>
      </c>
      <c r="AP54" s="183">
        <v>1141484117.6199999</v>
      </c>
      <c r="AQ54" s="183">
        <v>47192406196.741791</v>
      </c>
      <c r="AR54" s="215">
        <v>158739059883.08728</v>
      </c>
      <c r="AS54" s="183">
        <v>40231006527.519997</v>
      </c>
      <c r="AT54" s="198">
        <v>0.44182836879566262</v>
      </c>
      <c r="AU54" s="198">
        <v>9.1600000000000001E-2</v>
      </c>
      <c r="AV54" s="198">
        <v>0.1918</v>
      </c>
      <c r="AW54" s="183">
        <v>90265819634.944336</v>
      </c>
      <c r="AX54" s="197">
        <v>903525807.98000002</v>
      </c>
      <c r="AY54" s="217">
        <v>155369502.15000001</v>
      </c>
      <c r="AZ54" s="183">
        <v>748156305.83000004</v>
      </c>
      <c r="BA54" s="199">
        <v>92068984990.064331</v>
      </c>
      <c r="BB54" s="199">
        <v>39759516193.75</v>
      </c>
      <c r="BC54" s="199">
        <v>453040333.76999998</v>
      </c>
      <c r="BD54" s="199">
        <v>18450000</v>
      </c>
    </row>
    <row r="55" spans="1:56" ht="12.75" customHeight="1" x14ac:dyDescent="0.2">
      <c r="A55" s="195">
        <v>2019</v>
      </c>
      <c r="B55" s="195">
        <v>4</v>
      </c>
      <c r="C55" s="195">
        <v>17</v>
      </c>
      <c r="D55" s="195">
        <v>15</v>
      </c>
      <c r="E55" s="195">
        <v>1</v>
      </c>
      <c r="F55" s="195">
        <v>2</v>
      </c>
      <c r="G55" s="195">
        <v>54</v>
      </c>
      <c r="H55" s="195">
        <v>27</v>
      </c>
      <c r="I55" s="195">
        <v>2520</v>
      </c>
      <c r="J55" s="195">
        <v>577</v>
      </c>
      <c r="K55" s="195">
        <v>51</v>
      </c>
      <c r="L55" s="185">
        <f t="shared" si="0"/>
        <v>628</v>
      </c>
      <c r="M55" s="195">
        <v>592</v>
      </c>
      <c r="N55" s="195">
        <v>44</v>
      </c>
      <c r="O55" s="195">
        <v>30</v>
      </c>
      <c r="P55" s="216">
        <v>365849164725.98596</v>
      </c>
      <c r="Q55" s="183">
        <v>34642103380.022598</v>
      </c>
      <c r="R55" s="183">
        <v>30418773103.540001</v>
      </c>
      <c r="S55" s="183">
        <v>19470078432.475098</v>
      </c>
      <c r="T55" s="183">
        <v>206881520191.28598</v>
      </c>
      <c r="U55" s="183">
        <v>35746321460.437599</v>
      </c>
      <c r="V55" s="183">
        <v>28579074299.737701</v>
      </c>
      <c r="W55" s="183">
        <v>1185001191.5699999</v>
      </c>
      <c r="X55" s="183">
        <f t="shared" si="1"/>
        <v>331207061345.96338</v>
      </c>
      <c r="Y55" s="183">
        <v>192056334091.69598</v>
      </c>
      <c r="Z55" s="183">
        <v>16976792677.366001</v>
      </c>
      <c r="AA55" s="183">
        <v>4186048809.9200001</v>
      </c>
      <c r="AB55" s="183">
        <v>5249604573.5745296</v>
      </c>
      <c r="AC55" s="214">
        <v>165643888030.83557</v>
      </c>
      <c r="AD55" s="214">
        <v>86457969504.132294</v>
      </c>
      <c r="AE55" s="214">
        <v>12891766542.8799</v>
      </c>
      <c r="AF55" s="214">
        <v>7829102672.7099504</v>
      </c>
      <c r="AG55" s="214">
        <v>9706817877.5134296</v>
      </c>
      <c r="AH55" s="214">
        <v>15677595098.74</v>
      </c>
      <c r="AI55" s="183">
        <v>103780544100</v>
      </c>
      <c r="AJ55" s="183">
        <v>103780544100</v>
      </c>
      <c r="AK55" s="183">
        <v>-10992100</v>
      </c>
      <c r="AL55" s="183">
        <v>7857147020.4700003</v>
      </c>
      <c r="AM55" s="183">
        <v>0</v>
      </c>
      <c r="AN55" s="183">
        <v>10342551243.469999</v>
      </c>
      <c r="AO55" s="183">
        <v>0</v>
      </c>
      <c r="AP55" s="183">
        <v>16185061601.619692</v>
      </c>
      <c r="AQ55" s="183">
        <v>35638518768.734001</v>
      </c>
      <c r="AR55" s="215">
        <v>198705592979.289</v>
      </c>
      <c r="AS55" s="183">
        <v>65491231599.760002</v>
      </c>
      <c r="AT55" s="198">
        <v>0.52804777043374307</v>
      </c>
      <c r="AU55" s="198">
        <v>6.1432264870245605E-2</v>
      </c>
      <c r="AV55" s="198">
        <v>0.12894339815139652</v>
      </c>
      <c r="AW55" s="183">
        <v>123029739527.48599</v>
      </c>
      <c r="AX55" s="197">
        <v>1243383226.4400001</v>
      </c>
      <c r="AY55" s="217">
        <v>282860384.32999998</v>
      </c>
      <c r="AZ55" s="183">
        <v>960522842.11000013</v>
      </c>
      <c r="BA55" s="199">
        <v>123990262369.59599</v>
      </c>
      <c r="BB55" s="199">
        <v>64961055467.75</v>
      </c>
      <c r="BC55" s="199">
        <v>511726132.00999999</v>
      </c>
      <c r="BD55" s="199">
        <v>18450000</v>
      </c>
    </row>
    <row r="56" spans="1:56" ht="12.75" customHeight="1" x14ac:dyDescent="0.2">
      <c r="A56" s="195">
        <v>2020</v>
      </c>
      <c r="B56" s="195">
        <v>1</v>
      </c>
      <c r="C56" s="195">
        <v>17</v>
      </c>
      <c r="D56" s="195">
        <v>15</v>
      </c>
      <c r="E56" s="195">
        <v>1</v>
      </c>
      <c r="F56" s="195">
        <v>1</v>
      </c>
      <c r="G56" s="195">
        <v>54</v>
      </c>
      <c r="H56" s="195">
        <v>27</v>
      </c>
      <c r="I56" s="195">
        <v>2488</v>
      </c>
      <c r="J56" s="195">
        <v>580</v>
      </c>
      <c r="K56" s="195">
        <v>53</v>
      </c>
      <c r="L56" s="185">
        <f t="shared" si="0"/>
        <v>633</v>
      </c>
      <c r="M56" s="195">
        <v>607</v>
      </c>
      <c r="N56" s="195">
        <v>45</v>
      </c>
      <c r="O56" s="195">
        <v>30</v>
      </c>
      <c r="P56" s="216">
        <v>349955761677.08203</v>
      </c>
      <c r="Q56" s="183">
        <v>20551646860.812996</v>
      </c>
      <c r="R56" s="183">
        <v>23663214017.138</v>
      </c>
      <c r="S56" s="183">
        <v>17697570126.359997</v>
      </c>
      <c r="T56" s="183">
        <v>211922767862.14999</v>
      </c>
      <c r="U56" s="183">
        <v>37721544446.404602</v>
      </c>
      <c r="V56" s="183">
        <v>28788648307.604</v>
      </c>
      <c r="W56" s="183">
        <v>1166788097.6223149</v>
      </c>
      <c r="X56" s="183">
        <f t="shared" si="1"/>
        <v>329404114816.26904</v>
      </c>
      <c r="Y56" s="183">
        <v>184483047329.30099</v>
      </c>
      <c r="Z56" s="183">
        <v>13564268950.5</v>
      </c>
      <c r="AA56" s="183">
        <v>8528737615.5500097</v>
      </c>
      <c r="AB56" s="183">
        <v>4492195536.89995</v>
      </c>
      <c r="AC56" s="214">
        <v>157897845226.35104</v>
      </c>
      <c r="AD56" s="214">
        <v>82278094026.289993</v>
      </c>
      <c r="AE56" s="214">
        <v>12630080126.1873</v>
      </c>
      <c r="AF56" s="214">
        <v>7857141470.0322504</v>
      </c>
      <c r="AG56" s="214">
        <v>10897755910.481501</v>
      </c>
      <c r="AH56" s="214">
        <v>15677595098.75</v>
      </c>
      <c r="AI56" s="183">
        <v>83780544100</v>
      </c>
      <c r="AJ56" s="183">
        <v>83780544100</v>
      </c>
      <c r="AK56" s="183">
        <v>-10992100</v>
      </c>
      <c r="AL56" s="183">
        <v>7857147020.4700003</v>
      </c>
      <c r="AM56" s="183">
        <v>0</v>
      </c>
      <c r="AN56" s="183">
        <v>10149110934.767481</v>
      </c>
      <c r="AO56" s="183">
        <v>0</v>
      </c>
      <c r="AP56" s="183">
        <v>6284983676.8699999</v>
      </c>
      <c r="AQ56" s="183">
        <v>37411920716.958</v>
      </c>
      <c r="AR56" s="215">
        <v>41477009958.210007</v>
      </c>
      <c r="AS56" s="183">
        <v>15643548788.720001</v>
      </c>
      <c r="AT56" s="198">
        <v>0.49525457414026902</v>
      </c>
      <c r="AU56" s="198">
        <v>1.271641851296682E-2</v>
      </c>
      <c r="AV56" s="198">
        <v>2.6829942363381768E-2</v>
      </c>
      <c r="AW56" s="183">
        <v>31332250347.147404</v>
      </c>
      <c r="AX56" s="197">
        <v>364884322.64999998</v>
      </c>
      <c r="AY56" s="217">
        <v>110250659.94</v>
      </c>
      <c r="AZ56" s="183">
        <v>254633662.70999998</v>
      </c>
      <c r="BA56" s="199">
        <v>31586884009.857403</v>
      </c>
      <c r="BB56" s="199">
        <v>15506876568.240002</v>
      </c>
      <c r="BC56" s="199">
        <v>136672220.47999999</v>
      </c>
      <c r="BD56" s="199">
        <v>0</v>
      </c>
    </row>
    <row r="57" spans="1:56" ht="12.75" customHeight="1" x14ac:dyDescent="0.2">
      <c r="A57" s="195">
        <v>2020</v>
      </c>
      <c r="B57" s="195">
        <v>2</v>
      </c>
      <c r="C57" s="195">
        <v>17</v>
      </c>
      <c r="D57" s="195">
        <v>15</v>
      </c>
      <c r="E57" s="195">
        <v>1</v>
      </c>
      <c r="F57" s="195">
        <v>1</v>
      </c>
      <c r="G57" s="195">
        <v>55</v>
      </c>
      <c r="H57" s="195">
        <v>26</v>
      </c>
      <c r="I57" s="195">
        <v>2453</v>
      </c>
      <c r="J57" s="195">
        <v>584</v>
      </c>
      <c r="K57" s="195">
        <v>53</v>
      </c>
      <c r="L57" s="185">
        <f t="shared" si="0"/>
        <v>637</v>
      </c>
      <c r="M57" s="195">
        <v>617</v>
      </c>
      <c r="N57" s="195">
        <v>45</v>
      </c>
      <c r="O57" s="195">
        <v>32</v>
      </c>
      <c r="P57" s="216">
        <v>359206823226.367</v>
      </c>
      <c r="Q57" s="183">
        <v>19841602111.560902</v>
      </c>
      <c r="R57" s="183">
        <v>31257020833.7728</v>
      </c>
      <c r="S57" s="183">
        <v>16348038484.119501</v>
      </c>
      <c r="T57" s="183">
        <v>218344750113.06</v>
      </c>
      <c r="U57" s="183">
        <v>34854870600.482903</v>
      </c>
      <c r="V57" s="183">
        <v>28777941717.305298</v>
      </c>
      <c r="W57" s="183">
        <v>1402691506.95</v>
      </c>
      <c r="X57" s="183">
        <f t="shared" si="1"/>
        <v>339365221114.80609</v>
      </c>
      <c r="Y57" s="183">
        <v>186521716381.99899</v>
      </c>
      <c r="Z57" s="183">
        <v>13191850175.657</v>
      </c>
      <c r="AA57" s="183">
        <v>6984557575.9530001</v>
      </c>
      <c r="AB57" s="183">
        <v>6631243889.0012598</v>
      </c>
      <c r="AC57" s="214">
        <v>159714064741.38742</v>
      </c>
      <c r="AD57" s="214">
        <v>85973303337.654602</v>
      </c>
      <c r="AE57" s="214">
        <v>12989836713.754299</v>
      </c>
      <c r="AF57" s="214">
        <v>7820529462.7293701</v>
      </c>
      <c r="AG57" s="214">
        <v>9376564576.7091503</v>
      </c>
      <c r="AH57" s="214">
        <v>14613563844.290001</v>
      </c>
      <c r="AI57" s="183">
        <v>109162993050</v>
      </c>
      <c r="AJ57" s="183">
        <v>109162993050</v>
      </c>
      <c r="AK57" s="183">
        <v>-10992100</v>
      </c>
      <c r="AL57" s="183">
        <v>10104666397.469999</v>
      </c>
      <c r="AM57" s="183">
        <v>0</v>
      </c>
      <c r="AN57" s="183">
        <v>10197011244.99748</v>
      </c>
      <c r="AO57" s="183">
        <v>0</v>
      </c>
      <c r="AP57" s="183">
        <v>1284283676.8699999</v>
      </c>
      <c r="AQ57" s="183">
        <v>41947144575.034294</v>
      </c>
      <c r="AR57" s="215">
        <v>96362839281.188507</v>
      </c>
      <c r="AS57" s="183">
        <v>27739646556.509998</v>
      </c>
      <c r="AT57" s="198">
        <v>0.42461389121816712</v>
      </c>
      <c r="AU57" s="198">
        <v>3.3106350279689098E-2</v>
      </c>
      <c r="AV57" s="198">
        <v>6.9428484185889358E-2</v>
      </c>
      <c r="AW57" s="183">
        <v>64595864377.150398</v>
      </c>
      <c r="AX57" s="197">
        <v>733243149.04999995</v>
      </c>
      <c r="AY57" s="217">
        <v>285460512.64999998</v>
      </c>
      <c r="AZ57" s="183">
        <v>733243149.04999995</v>
      </c>
      <c r="BA57" s="199">
        <v>65329107526.200401</v>
      </c>
      <c r="BB57" s="199">
        <v>27485093982.919998</v>
      </c>
      <c r="BC57" s="199">
        <v>254552573.59</v>
      </c>
      <c r="BD57" s="199">
        <v>0</v>
      </c>
    </row>
    <row r="58" spans="1:56" ht="12.75" customHeight="1" x14ac:dyDescent="0.2">
      <c r="A58" s="195">
        <v>2020</v>
      </c>
      <c r="B58" s="195">
        <v>3</v>
      </c>
      <c r="C58" s="195">
        <v>17</v>
      </c>
      <c r="D58" s="195">
        <v>15</v>
      </c>
      <c r="E58" s="195">
        <v>1</v>
      </c>
      <c r="F58" s="195">
        <v>1</v>
      </c>
      <c r="G58" s="195">
        <v>54</v>
      </c>
      <c r="H58" s="195">
        <v>26</v>
      </c>
      <c r="I58" s="195">
        <v>2448</v>
      </c>
      <c r="J58" s="195">
        <v>609</v>
      </c>
      <c r="K58" s="195">
        <v>53</v>
      </c>
      <c r="L58" s="185">
        <f t="shared" si="0"/>
        <v>662</v>
      </c>
      <c r="M58" s="195">
        <v>628</v>
      </c>
      <c r="N58" s="195">
        <v>45</v>
      </c>
      <c r="O58" s="195">
        <v>32</v>
      </c>
      <c r="P58" s="216">
        <v>390693060207.45502</v>
      </c>
      <c r="Q58" s="183">
        <v>18425645197.840401</v>
      </c>
      <c r="R58" s="183">
        <v>36524937103.7472</v>
      </c>
      <c r="S58" s="183">
        <v>17964876809.337502</v>
      </c>
      <c r="T58" s="183">
        <v>222484266611.05902</v>
      </c>
      <c r="U58" s="183">
        <v>53595648686.708199</v>
      </c>
      <c r="V58" s="183">
        <v>28974454512.678001</v>
      </c>
      <c r="W58" s="183">
        <v>1411577774.9300001</v>
      </c>
      <c r="X58" s="183">
        <f t="shared" si="1"/>
        <v>372267415009.61462</v>
      </c>
      <c r="Y58" s="183">
        <v>212832430930.82397</v>
      </c>
      <c r="Z58" s="183">
        <v>10516869742.879999</v>
      </c>
      <c r="AA58" s="183">
        <v>4544272466.9899998</v>
      </c>
      <c r="AB58" s="183">
        <v>4830608580.0167198</v>
      </c>
      <c r="AC58" s="214">
        <v>180489682143.47964</v>
      </c>
      <c r="AD58" s="214">
        <v>94745577891.421799</v>
      </c>
      <c r="AE58" s="214">
        <v>13655814873.282301</v>
      </c>
      <c r="AF58" s="214">
        <v>20455157171.8102</v>
      </c>
      <c r="AG58" s="214">
        <v>9063158661.6953201</v>
      </c>
      <c r="AH58" s="214">
        <v>12812082412.290001</v>
      </c>
      <c r="AI58" s="183">
        <v>108280544100</v>
      </c>
      <c r="AJ58" s="183">
        <v>108280544100</v>
      </c>
      <c r="AK58" s="183">
        <v>-10992100</v>
      </c>
      <c r="AL58" s="183">
        <v>10972935347.469999</v>
      </c>
      <c r="AM58" s="183">
        <v>0</v>
      </c>
      <c r="AN58" s="183">
        <v>10785139187.6325</v>
      </c>
      <c r="AO58" s="183">
        <v>0</v>
      </c>
      <c r="AP58" s="183">
        <v>1165783676.8699999</v>
      </c>
      <c r="AQ58" s="183">
        <v>44246813564.505501</v>
      </c>
      <c r="AR58" s="215">
        <v>163408549110.31842</v>
      </c>
      <c r="AS58" s="183">
        <v>43503239613.330009</v>
      </c>
      <c r="AT58" s="198">
        <v>0.45560244684559614</v>
      </c>
      <c r="AU58" s="198">
        <v>4.5499875593627219E-2</v>
      </c>
      <c r="AV58" s="198">
        <v>9.7334949160918977E-2</v>
      </c>
      <c r="AW58" s="183">
        <v>94485560182.734299</v>
      </c>
      <c r="AX58" s="197">
        <v>999527561.03999996</v>
      </c>
      <c r="AY58" s="217">
        <v>301576181.02999997</v>
      </c>
      <c r="AZ58" s="183">
        <v>999527561.03999996</v>
      </c>
      <c r="BA58" s="199">
        <v>95485087743.774292</v>
      </c>
      <c r="BB58" s="199">
        <v>43063709129.94001</v>
      </c>
      <c r="BC58" s="199">
        <v>439530483.38999999</v>
      </c>
      <c r="BD58" s="199">
        <v>0</v>
      </c>
    </row>
    <row r="59" spans="1:56" ht="12.75" customHeight="1" x14ac:dyDescent="0.2">
      <c r="A59" s="195">
        <v>2020</v>
      </c>
      <c r="B59" s="195">
        <v>4</v>
      </c>
      <c r="C59" s="195">
        <f>+D59+E59+F59</f>
        <v>16</v>
      </c>
      <c r="D59" s="195">
        <v>14</v>
      </c>
      <c r="E59" s="195">
        <v>1</v>
      </c>
      <c r="F59" s="195">
        <v>1</v>
      </c>
      <c r="G59" s="195">
        <v>56</v>
      </c>
      <c r="H59" s="195">
        <v>25</v>
      </c>
      <c r="I59" s="195">
        <v>2473</v>
      </c>
      <c r="J59" s="195">
        <v>587</v>
      </c>
      <c r="K59" s="195">
        <v>50</v>
      </c>
      <c r="L59" s="185">
        <f t="shared" si="0"/>
        <v>637</v>
      </c>
      <c r="M59" s="195">
        <v>632</v>
      </c>
      <c r="N59" s="195">
        <v>45</v>
      </c>
      <c r="O59" s="195">
        <v>32</v>
      </c>
      <c r="P59" s="216">
        <v>382071960128.638</v>
      </c>
      <c r="Q59" s="183">
        <v>17351627409.084499</v>
      </c>
      <c r="R59" s="183">
        <v>29738587698.223701</v>
      </c>
      <c r="S59" s="183">
        <v>15251457966.7815</v>
      </c>
      <c r="T59" s="183">
        <v>231268547651.52899</v>
      </c>
      <c r="U59" s="183">
        <v>49569912922.058594</v>
      </c>
      <c r="V59" s="183">
        <v>30643531261.580002</v>
      </c>
      <c r="W59" s="183">
        <v>1554471956.75</v>
      </c>
      <c r="X59" s="183">
        <f t="shared" si="1"/>
        <v>364720332719.55353</v>
      </c>
      <c r="Y59" s="183">
        <v>200745491931.254</v>
      </c>
      <c r="Z59" s="183">
        <v>16682579063.096302</v>
      </c>
      <c r="AA59" s="183">
        <v>5438097999.2300005</v>
      </c>
      <c r="AB59" s="183">
        <v>5106501815.8133001</v>
      </c>
      <c r="AC59" s="214">
        <v>173518313053.11432</v>
      </c>
      <c r="AD59" s="214">
        <v>87411257611.763901</v>
      </c>
      <c r="AE59" s="214">
        <v>14749564270.9224</v>
      </c>
      <c r="AF59" s="214">
        <v>18578546881.4603</v>
      </c>
      <c r="AG59" s="214">
        <v>10559970402.227699</v>
      </c>
      <c r="AH59" s="214">
        <v>12812082412.290001</v>
      </c>
      <c r="AI59" s="183">
        <v>109162975100</v>
      </c>
      <c r="AJ59" s="183">
        <v>109162975100</v>
      </c>
      <c r="AK59" s="183">
        <v>-10932800</v>
      </c>
      <c r="AL59" s="183">
        <v>10050581616.445</v>
      </c>
      <c r="AM59" s="183">
        <v>0</v>
      </c>
      <c r="AN59" s="183">
        <v>10383669430.3225</v>
      </c>
      <c r="AO59" s="183">
        <v>0</v>
      </c>
      <c r="AP59" s="183">
        <v>974694043.61000001</v>
      </c>
      <c r="AQ59" s="183">
        <v>49265480807.017502</v>
      </c>
      <c r="AR59" s="215">
        <v>205067021722.802</v>
      </c>
      <c r="AS59" s="183">
        <v>59827776844.169998</v>
      </c>
      <c r="AT59" s="198">
        <v>0.46698083239595556</v>
      </c>
      <c r="AU59" s="198">
        <v>5.3999999999999999E-2</v>
      </c>
      <c r="AV59" s="198">
        <v>0.11700000000000001</v>
      </c>
      <c r="AW59" s="183">
        <v>126665827977.608</v>
      </c>
      <c r="AX59" s="197">
        <v>1450301622.8499999</v>
      </c>
      <c r="AY59" s="217">
        <v>511726131.99000001</v>
      </c>
      <c r="AZ59" s="183">
        <v>1450301622.8499999</v>
      </c>
      <c r="BA59" s="199">
        <v>128116129600.45801</v>
      </c>
      <c r="BB59" s="199">
        <v>59245690378.559998</v>
      </c>
      <c r="BC59" s="199">
        <v>582086465.61000001</v>
      </c>
      <c r="BD59" s="199">
        <v>0</v>
      </c>
    </row>
    <row r="60" spans="1:56" ht="12.75" customHeight="1" x14ac:dyDescent="0.2">
      <c r="A60" s="195">
        <v>2021</v>
      </c>
      <c r="B60" s="195">
        <v>1</v>
      </c>
      <c r="C60" s="195">
        <v>16</v>
      </c>
      <c r="D60" s="195">
        <v>14</v>
      </c>
      <c r="E60" s="195">
        <v>1</v>
      </c>
      <c r="F60" s="195">
        <v>1</v>
      </c>
      <c r="G60" s="195">
        <v>56</v>
      </c>
      <c r="H60" s="195">
        <v>26</v>
      </c>
      <c r="I60" s="195">
        <v>2429</v>
      </c>
      <c r="J60" s="195">
        <v>589</v>
      </c>
      <c r="K60" s="195">
        <v>50</v>
      </c>
      <c r="L60" s="185">
        <f t="shared" si="0"/>
        <v>639</v>
      </c>
      <c r="M60" s="195">
        <v>636</v>
      </c>
      <c r="N60" s="195">
        <v>46</v>
      </c>
      <c r="O60" s="195">
        <v>32</v>
      </c>
      <c r="P60" s="216">
        <v>401200502981.47198</v>
      </c>
      <c r="Q60" s="183">
        <v>15032276390.277201</v>
      </c>
      <c r="R60" s="183">
        <v>28237506793.2887</v>
      </c>
      <c r="S60" s="183">
        <v>17106899667.677</v>
      </c>
      <c r="T60" s="183">
        <v>247317953187.71802</v>
      </c>
      <c r="U60" s="183">
        <v>51226339966.108894</v>
      </c>
      <c r="V60" s="183">
        <v>32232226514.549198</v>
      </c>
      <c r="W60" s="183">
        <v>1045311496.852752</v>
      </c>
      <c r="X60" s="183">
        <f t="shared" si="1"/>
        <v>386168226591.19476</v>
      </c>
      <c r="Y60" s="183">
        <v>207993815320.65799</v>
      </c>
      <c r="Z60" s="183">
        <v>17355735232.736</v>
      </c>
      <c r="AA60" s="183">
        <v>10226213930.01902</v>
      </c>
      <c r="AB60" s="183">
        <v>7793619234.4794197</v>
      </c>
      <c r="AC60" s="214">
        <v>172618246923.42322</v>
      </c>
      <c r="AD60" s="214">
        <v>85912451008.084</v>
      </c>
      <c r="AE60" s="214">
        <v>12863571322.740601</v>
      </c>
      <c r="AF60" s="214">
        <v>21718166392.9039</v>
      </c>
      <c r="AG60" s="214">
        <v>9381208669.7207203</v>
      </c>
      <c r="AH60" s="214">
        <v>12812082412.294001</v>
      </c>
      <c r="AI60" s="183">
        <v>109162975100</v>
      </c>
      <c r="AJ60" s="183">
        <v>109162975100</v>
      </c>
      <c r="AK60" s="183">
        <v>-10932800</v>
      </c>
      <c r="AL60" s="183">
        <v>10050581616.450001</v>
      </c>
      <c r="AM60" s="183">
        <v>1500000000</v>
      </c>
      <c r="AN60" s="183">
        <v>9967027544.4712296</v>
      </c>
      <c r="AO60" s="183">
        <v>0</v>
      </c>
      <c r="AP60" s="183">
        <v>1039653293.34</v>
      </c>
      <c r="AQ60" s="183">
        <v>61550699363.165894</v>
      </c>
      <c r="AR60" s="215">
        <v>39792397668.827003</v>
      </c>
      <c r="AS60" s="183">
        <v>12392440734.459999</v>
      </c>
      <c r="AT60" s="198">
        <v>0.40074115680517092</v>
      </c>
      <c r="AU60" s="198">
        <v>3.3000000000000002E-2</v>
      </c>
      <c r="AV60" s="198">
        <v>7.0000000000000007E-2</v>
      </c>
      <c r="AW60" s="183">
        <v>30214637145.337891</v>
      </c>
      <c r="AX60" s="197">
        <v>520588744.67000002</v>
      </c>
      <c r="AY60" s="217">
        <v>200682458.5</v>
      </c>
      <c r="AZ60" s="183">
        <v>520588744.67000002</v>
      </c>
      <c r="BA60" s="199">
        <v>30735225890.007889</v>
      </c>
      <c r="BB60" s="199">
        <v>12128703181.110001</v>
      </c>
      <c r="BC60" s="199">
        <v>188166796.72</v>
      </c>
      <c r="BD60" s="199">
        <v>75570756.629999995</v>
      </c>
    </row>
    <row r="61" spans="1:56" ht="12.75" customHeight="1" x14ac:dyDescent="0.2">
      <c r="A61" s="195">
        <v>2021</v>
      </c>
      <c r="B61" s="195">
        <v>2</v>
      </c>
      <c r="C61" s="195">
        <v>17</v>
      </c>
      <c r="D61" s="195">
        <v>15</v>
      </c>
      <c r="E61" s="195">
        <v>1</v>
      </c>
      <c r="F61" s="195">
        <v>1</v>
      </c>
      <c r="G61" s="195">
        <v>56</v>
      </c>
      <c r="H61" s="195">
        <v>26</v>
      </c>
      <c r="I61" s="195">
        <v>2422</v>
      </c>
      <c r="J61" s="195">
        <v>603</v>
      </c>
      <c r="K61" s="195">
        <v>50</v>
      </c>
      <c r="L61" s="185">
        <f t="shared" si="0"/>
        <v>653</v>
      </c>
      <c r="M61" s="195">
        <v>600</v>
      </c>
      <c r="N61" s="195">
        <v>42</v>
      </c>
      <c r="O61" s="195">
        <v>32</v>
      </c>
      <c r="P61" s="216">
        <v>428943331237.70203</v>
      </c>
      <c r="Q61" s="183">
        <v>24440181795.146896</v>
      </c>
      <c r="R61" s="183">
        <v>38796937360.2994</v>
      </c>
      <c r="S61" s="183">
        <v>16934253919.3915</v>
      </c>
      <c r="T61" s="183">
        <v>247473688284.84</v>
      </c>
      <c r="U61" s="183">
        <v>57310798240.865005</v>
      </c>
      <c r="V61" s="183">
        <v>33133932837.8092</v>
      </c>
      <c r="W61" s="183">
        <v>989357841.62000299</v>
      </c>
      <c r="X61" s="183">
        <f t="shared" si="1"/>
        <v>404503149442.55511</v>
      </c>
      <c r="Y61" s="183">
        <v>234230419779.85602</v>
      </c>
      <c r="Z61" s="183">
        <v>26030280921.733002</v>
      </c>
      <c r="AA61" s="183">
        <v>7878040718.0099993</v>
      </c>
      <c r="AB61" s="183">
        <v>11008931666.405521</v>
      </c>
      <c r="AC61" s="214">
        <v>189313166473.7081</v>
      </c>
      <c r="AD61" s="214">
        <v>106624795009.325</v>
      </c>
      <c r="AE61" s="214">
        <v>13477376861.5952</v>
      </c>
      <c r="AF61" s="214">
        <v>18627504139.479599</v>
      </c>
      <c r="AG61" s="214">
        <v>9449644232.3242798</v>
      </c>
      <c r="AH61" s="214">
        <v>12812082412.294001</v>
      </c>
      <c r="AI61" s="183">
        <v>114163975100</v>
      </c>
      <c r="AJ61" s="183">
        <v>114163975100</v>
      </c>
      <c r="AK61" s="183">
        <v>-10932800</v>
      </c>
      <c r="AL61" s="183">
        <v>10010581616.445299</v>
      </c>
      <c r="AM61" s="183">
        <v>1500000000</v>
      </c>
      <c r="AN61" s="183">
        <v>9821246267.5699997</v>
      </c>
      <c r="AO61" s="183">
        <v>0</v>
      </c>
      <c r="AP61" s="183">
        <v>1266689909.21</v>
      </c>
      <c r="AQ61" s="183">
        <v>57961351364.404907</v>
      </c>
      <c r="AR61" s="215">
        <v>112754255304.90337</v>
      </c>
      <c r="AS61" s="183">
        <v>29200945210.200001</v>
      </c>
      <c r="AT61" s="198">
        <v>0.46125941140116899</v>
      </c>
      <c r="AU61" s="198">
        <v>4.1000000000000002E-2</v>
      </c>
      <c r="AV61" s="198">
        <v>8.7999999999999995E-2</v>
      </c>
      <c r="AW61" s="183">
        <v>61894953667.722969</v>
      </c>
      <c r="AX61" s="197">
        <v>960998665.69000006</v>
      </c>
      <c r="AY61" s="217">
        <v>-224341799.38</v>
      </c>
      <c r="AZ61" s="183">
        <v>960998665.69000006</v>
      </c>
      <c r="BA61" s="199">
        <v>62855952333.412971</v>
      </c>
      <c r="BB61" s="199">
        <v>28031283056.889999</v>
      </c>
      <c r="BC61" s="199">
        <v>961616519.48000002</v>
      </c>
      <c r="BD61" s="199">
        <v>208045633.82999998</v>
      </c>
    </row>
    <row r="62" spans="1:56" ht="12.75" customHeight="1" x14ac:dyDescent="0.2">
      <c r="A62" s="195">
        <v>2021</v>
      </c>
      <c r="B62" s="195">
        <v>3</v>
      </c>
      <c r="C62" s="195">
        <v>17</v>
      </c>
      <c r="D62" s="195">
        <v>15</v>
      </c>
      <c r="E62" s="195">
        <v>1</v>
      </c>
      <c r="F62" s="195">
        <v>1</v>
      </c>
      <c r="G62" s="195">
        <v>56</v>
      </c>
      <c r="H62" s="195">
        <v>25</v>
      </c>
      <c r="I62" s="195">
        <v>2388</v>
      </c>
      <c r="J62" s="195">
        <v>635</v>
      </c>
      <c r="K62" s="195">
        <v>50</v>
      </c>
      <c r="L62" s="185">
        <f t="shared" si="0"/>
        <v>685</v>
      </c>
      <c r="M62" s="195">
        <v>621</v>
      </c>
      <c r="N62" s="195">
        <v>43</v>
      </c>
      <c r="O62" s="195">
        <v>36</v>
      </c>
      <c r="P62" s="216">
        <v>444570354723.88416</v>
      </c>
      <c r="Q62" s="183">
        <v>40847041478.4561</v>
      </c>
      <c r="R62" s="183">
        <v>39761298101.232346</v>
      </c>
      <c r="S62" s="183">
        <v>18213301140.445499</v>
      </c>
      <c r="T62" s="183">
        <v>233981116328.98904</v>
      </c>
      <c r="U62" s="183">
        <v>69890209930.494904</v>
      </c>
      <c r="V62" s="183">
        <v>31421799362.788185</v>
      </c>
      <c r="W62" s="183">
        <v>929052840.64999998</v>
      </c>
      <c r="X62" s="183">
        <f t="shared" si="1"/>
        <v>403723313245.42804</v>
      </c>
      <c r="Y62" s="183">
        <v>246603867933.6528</v>
      </c>
      <c r="Z62" s="183">
        <v>23731559914.82843</v>
      </c>
      <c r="AA62" s="183">
        <v>7897484181.7014122</v>
      </c>
      <c r="AB62" s="183">
        <v>10142876361.632692</v>
      </c>
      <c r="AC62" s="214">
        <v>204831947475.5</v>
      </c>
      <c r="AD62" s="214">
        <v>125475745232.37277</v>
      </c>
      <c r="AE62" s="214">
        <v>13372790059.780205</v>
      </c>
      <c r="AF62" s="214">
        <v>15268369387.990776</v>
      </c>
      <c r="AG62" s="214">
        <v>10073477254.702629</v>
      </c>
      <c r="AH62" s="214">
        <v>12812082412.294008</v>
      </c>
      <c r="AI62" s="183">
        <v>197966486790.19897</v>
      </c>
      <c r="AJ62" s="183">
        <v>197966486790.19897</v>
      </c>
      <c r="AK62" s="183">
        <v>-186045554</v>
      </c>
      <c r="AL62" s="183">
        <v>9299271968.9099998</v>
      </c>
      <c r="AM62" s="183">
        <v>1499999999.9955826</v>
      </c>
      <c r="AN62" s="183">
        <v>10147785036.91</v>
      </c>
      <c r="AO62" s="183">
        <v>0</v>
      </c>
      <c r="AP62" s="183">
        <v>917393293.34000003</v>
      </c>
      <c r="AQ62" s="183">
        <v>62124106945.043365</v>
      </c>
      <c r="AR62" s="215">
        <v>192035053965.53204</v>
      </c>
      <c r="AS62" s="183">
        <v>45787355365.252296</v>
      </c>
      <c r="AT62" s="198">
        <v>0.46119157448888914</v>
      </c>
      <c r="AU62" s="198">
        <v>4.869040738649278E-2</v>
      </c>
      <c r="AV62" s="198">
        <v>0.10831160844426016</v>
      </c>
      <c r="AW62" s="183">
        <v>96124069838.033875</v>
      </c>
      <c r="AX62" s="197">
        <v>1290861873.3099999</v>
      </c>
      <c r="AY62" s="217">
        <v>-538291792.05999994</v>
      </c>
      <c r="AZ62" s="183">
        <v>1290861873.3099999</v>
      </c>
      <c r="BA62" s="199">
        <v>97414931711.343872</v>
      </c>
      <c r="BB62" s="199">
        <v>43371934119.932297</v>
      </c>
      <c r="BC62" s="199">
        <v>1555011614.75</v>
      </c>
      <c r="BD62" s="199">
        <v>860409630.57000005</v>
      </c>
    </row>
    <row r="63" spans="1:56" ht="12.75" customHeight="1" x14ac:dyDescent="0.2">
      <c r="A63" s="195">
        <v>2021</v>
      </c>
      <c r="B63" s="195">
        <v>4</v>
      </c>
      <c r="C63" s="195">
        <v>17</v>
      </c>
      <c r="D63" s="195">
        <v>15</v>
      </c>
      <c r="E63" s="195">
        <v>1</v>
      </c>
      <c r="F63" s="195">
        <v>1</v>
      </c>
      <c r="G63" s="195">
        <v>57</v>
      </c>
      <c r="H63" s="195">
        <v>25</v>
      </c>
      <c r="I63" s="195">
        <v>2403</v>
      </c>
      <c r="J63" s="195">
        <v>637</v>
      </c>
      <c r="K63" s="195">
        <v>51</v>
      </c>
      <c r="L63" s="185">
        <f t="shared" si="0"/>
        <v>688</v>
      </c>
      <c r="M63" s="195">
        <v>624</v>
      </c>
      <c r="N63" s="195">
        <v>43</v>
      </c>
      <c r="O63" s="195">
        <v>36</v>
      </c>
      <c r="P63" s="216">
        <v>425422642124.69586</v>
      </c>
      <c r="Q63" s="183">
        <v>25467970210.860172</v>
      </c>
      <c r="R63" s="183">
        <v>36147689310.737602</v>
      </c>
      <c r="S63" s="183">
        <v>20509021799.001316</v>
      </c>
      <c r="T63" s="183">
        <v>244578681109.37399</v>
      </c>
      <c r="U63" s="183">
        <v>57769008902.232201</v>
      </c>
      <c r="V63" s="183">
        <v>30059771305.030003</v>
      </c>
      <c r="W63" s="183">
        <v>903492340.13000011</v>
      </c>
      <c r="X63" s="183">
        <f t="shared" si="1"/>
        <v>399954671913.83569</v>
      </c>
      <c r="Y63" s="183">
        <v>225914102858.51819</v>
      </c>
      <c r="Z63" s="183">
        <v>20239147363.18</v>
      </c>
      <c r="AA63" s="183">
        <v>4031582653.9604998</v>
      </c>
      <c r="AB63" s="183">
        <v>7949852544.1959991</v>
      </c>
      <c r="AC63" s="214">
        <v>193693520297.18121</v>
      </c>
      <c r="AD63" s="214">
        <v>114738166642.38622</v>
      </c>
      <c r="AE63" s="214">
        <v>14214543870.776115</v>
      </c>
      <c r="AF63" s="214">
        <v>13199468765.267101</v>
      </c>
      <c r="AG63" s="214">
        <v>11026197089.190765</v>
      </c>
      <c r="AH63" s="214">
        <v>12366492412.291</v>
      </c>
      <c r="AI63" s="183">
        <v>199508539266.17572</v>
      </c>
      <c r="AJ63" s="183">
        <v>199508539266.17572</v>
      </c>
      <c r="AK63" s="183">
        <v>-26939749</v>
      </c>
      <c r="AL63" s="183">
        <v>10095466118.940001</v>
      </c>
      <c r="AM63" s="183">
        <v>1500000000</v>
      </c>
      <c r="AN63" s="183">
        <v>8433647901.0699997</v>
      </c>
      <c r="AO63" s="183">
        <v>0</v>
      </c>
      <c r="AP63" s="183">
        <v>662498087.33560503</v>
      </c>
      <c r="AQ63" s="183">
        <v>64679891807.830399</v>
      </c>
      <c r="AR63" s="215">
        <v>247479627374.84241</v>
      </c>
      <c r="AS63" s="183">
        <v>69958683756.102295</v>
      </c>
      <c r="AT63" s="198">
        <v>0.49551563993963021</v>
      </c>
      <c r="AU63" s="198">
        <v>5.7916592546048619E-2</v>
      </c>
      <c r="AV63" s="198">
        <v>0.12676778819620349</v>
      </c>
      <c r="AW63" s="183">
        <v>137307420162.21065</v>
      </c>
      <c r="AX63" s="197">
        <v>1763917445.0099998</v>
      </c>
      <c r="AY63" s="217">
        <v>-422817735.31</v>
      </c>
      <c r="AZ63" s="183">
        <v>1763917445.0099998</v>
      </c>
      <c r="BA63" s="199">
        <v>139071337607.22064</v>
      </c>
      <c r="BB63" s="199">
        <v>67168794344.812302</v>
      </c>
      <c r="BC63" s="199">
        <v>1743228506.8900001</v>
      </c>
      <c r="BD63" s="199">
        <v>1046660904.4000001</v>
      </c>
    </row>
    <row r="64" spans="1:56" ht="14.25" x14ac:dyDescent="0.2">
      <c r="A64" s="195">
        <v>2022</v>
      </c>
      <c r="B64" s="195">
        <v>1</v>
      </c>
      <c r="C64" s="195">
        <v>17</v>
      </c>
      <c r="D64" s="195">
        <v>15</v>
      </c>
      <c r="E64" s="195">
        <v>1</v>
      </c>
      <c r="F64" s="195">
        <v>1</v>
      </c>
      <c r="G64" s="195">
        <v>59</v>
      </c>
      <c r="H64" s="195">
        <v>25</v>
      </c>
      <c r="I64" s="195">
        <v>2422</v>
      </c>
      <c r="J64" s="195">
        <v>637</v>
      </c>
      <c r="K64" s="195">
        <v>51</v>
      </c>
      <c r="L64" s="185">
        <f t="shared" si="0"/>
        <v>688</v>
      </c>
      <c r="M64" s="195">
        <v>629</v>
      </c>
      <c r="N64" s="195">
        <v>43</v>
      </c>
      <c r="O64" s="195">
        <v>38</v>
      </c>
      <c r="P64" s="216">
        <v>418456566883.19904</v>
      </c>
      <c r="Q64" s="183">
        <v>20939063778.606998</v>
      </c>
      <c r="R64" s="183">
        <v>31966478024.255699</v>
      </c>
      <c r="S64" s="183">
        <v>21147219208.490501</v>
      </c>
      <c r="T64" s="183">
        <v>252904084892.03998</v>
      </c>
      <c r="U64" s="183">
        <v>48647716325.3153</v>
      </c>
      <c r="V64" s="183">
        <v>30420434482.537903</v>
      </c>
      <c r="W64" s="183">
        <v>933702595.02999997</v>
      </c>
      <c r="X64" s="183">
        <f t="shared" si="1"/>
        <v>397517503104.59204</v>
      </c>
      <c r="Y64" s="183">
        <v>215052848315.33701</v>
      </c>
      <c r="Z64" s="183">
        <v>18138946342.727001</v>
      </c>
      <c r="AA64" s="183">
        <v>9117852172.6215916</v>
      </c>
      <c r="AB64" s="183">
        <v>7952642916.7156105</v>
      </c>
      <c r="AC64" s="214">
        <v>179843406883.27231</v>
      </c>
      <c r="AD64" s="214">
        <v>102631299604.26001</v>
      </c>
      <c r="AE64" s="214">
        <v>12638785433.7218</v>
      </c>
      <c r="AF64" s="214">
        <v>10900549809.846399</v>
      </c>
      <c r="AG64" s="214">
        <v>13173066264.1131</v>
      </c>
      <c r="AH64" s="214">
        <v>12118188112.291</v>
      </c>
      <c r="AI64" s="183">
        <v>203403718567.87201</v>
      </c>
      <c r="AJ64" s="183">
        <v>203403718567.87201</v>
      </c>
      <c r="AK64" s="183">
        <v>-28739274</v>
      </c>
      <c r="AL64" s="183">
        <v>10188078518.030001</v>
      </c>
      <c r="AM64" s="183">
        <v>1500000000</v>
      </c>
      <c r="AN64" s="183">
        <v>9811556065.2199993</v>
      </c>
      <c r="AO64" s="183">
        <v>0</v>
      </c>
      <c r="AP64" s="183">
        <v>716341247.25220895</v>
      </c>
      <c r="AQ64" s="183">
        <v>67052506911.369896</v>
      </c>
      <c r="AR64" s="215">
        <v>51305421122.24604</v>
      </c>
      <c r="AS64" s="183">
        <v>26282192514.040005</v>
      </c>
      <c r="AT64" s="198">
        <v>0.66682987234261049</v>
      </c>
      <c r="AU64" s="198">
        <v>8.0256475155922168E-3</v>
      </c>
      <c r="AV64" s="198">
        <v>1.6809310080666943E-2</v>
      </c>
      <c r="AW64" s="183">
        <v>38804685770.319237</v>
      </c>
      <c r="AX64" s="197">
        <v>545668049.85000002</v>
      </c>
      <c r="AY64" s="217">
        <v>97471352.489999995</v>
      </c>
      <c r="AZ64" s="183">
        <v>545668049.85000002</v>
      </c>
      <c r="BA64" s="199">
        <v>39350353820.169235</v>
      </c>
      <c r="BB64" s="199">
        <v>25947125177.160004</v>
      </c>
      <c r="BC64" s="199">
        <v>292866237.38</v>
      </c>
      <c r="BD64" s="199">
        <v>42201099.5</v>
      </c>
    </row>
    <row r="65" spans="1:56" ht="12.75" customHeight="1" x14ac:dyDescent="0.2">
      <c r="A65" s="195">
        <v>2022</v>
      </c>
      <c r="B65" s="195">
        <v>2</v>
      </c>
      <c r="C65" s="195">
        <v>17</v>
      </c>
      <c r="D65" s="195">
        <v>15</v>
      </c>
      <c r="E65" s="195">
        <v>1</v>
      </c>
      <c r="F65" s="195">
        <v>1</v>
      </c>
      <c r="G65" s="195">
        <v>62</v>
      </c>
      <c r="H65" s="195">
        <v>25</v>
      </c>
      <c r="I65" s="195">
        <v>2426</v>
      </c>
      <c r="J65" s="195">
        <v>682</v>
      </c>
      <c r="K65" s="195">
        <v>54</v>
      </c>
      <c r="L65" s="195">
        <f t="shared" si="0"/>
        <v>736</v>
      </c>
      <c r="M65" s="195">
        <v>624</v>
      </c>
      <c r="N65" s="195">
        <v>43</v>
      </c>
      <c r="O65" s="195">
        <v>38</v>
      </c>
      <c r="P65" s="216">
        <v>431419121878.70502</v>
      </c>
      <c r="Q65" s="183">
        <v>25204857140.160099</v>
      </c>
      <c r="R65" s="183">
        <v>43374952976.4552</v>
      </c>
      <c r="S65" s="183">
        <v>19609590968.669998</v>
      </c>
      <c r="T65" s="183">
        <v>259508405568.58002</v>
      </c>
      <c r="U65" s="183">
        <v>41963650253.536301</v>
      </c>
      <c r="V65" s="183">
        <v>29976999906.759499</v>
      </c>
      <c r="W65" s="183">
        <v>914875421.34000003</v>
      </c>
      <c r="X65" s="183">
        <f t="shared" si="1"/>
        <v>406214264738.54492</v>
      </c>
      <c r="Y65" s="183">
        <v>230032414490.98203</v>
      </c>
      <c r="Z65" s="183">
        <v>23009160633.374001</v>
      </c>
      <c r="AA65" s="183">
        <v>10036282781.916321</v>
      </c>
      <c r="AB65" s="183">
        <v>11095557189.632681</v>
      </c>
      <c r="AC65" s="214">
        <v>185891413886.0585</v>
      </c>
      <c r="AD65" s="214">
        <v>107803937815.96201</v>
      </c>
      <c r="AE65" s="214">
        <v>11406051813.873199</v>
      </c>
      <c r="AF65" s="214">
        <v>11590505863.783899</v>
      </c>
      <c r="AG65" s="214">
        <v>13768284010.4163</v>
      </c>
      <c r="AH65" s="214">
        <v>12118188112.2831</v>
      </c>
      <c r="AI65" s="183">
        <v>201386707387.72299</v>
      </c>
      <c r="AJ65" s="183">
        <v>201386707387.72299</v>
      </c>
      <c r="AK65" s="183">
        <v>-195405949</v>
      </c>
      <c r="AL65" s="183">
        <v>9251269865.8199997</v>
      </c>
      <c r="AM65" s="183">
        <v>1500000000</v>
      </c>
      <c r="AN65" s="183">
        <v>8912063792.8174</v>
      </c>
      <c r="AO65" s="183">
        <v>0</v>
      </c>
      <c r="AP65" s="183">
        <v>713279847.25999999</v>
      </c>
      <c r="AQ65" s="183">
        <v>67041524730.825699</v>
      </c>
      <c r="AR65" s="215">
        <v>125991650414.43855</v>
      </c>
      <c r="AS65" s="183">
        <v>48549542550.230011</v>
      </c>
      <c r="AT65" s="198">
        <v>0.56817457579496888</v>
      </c>
      <c r="AU65" s="198">
        <v>2.1680799932644025E-2</v>
      </c>
      <c r="AV65" s="198">
        <v>4.551981369659714E-2</v>
      </c>
      <c r="AW65" s="183">
        <v>83710779095.472183</v>
      </c>
      <c r="AX65" s="197">
        <v>1603555868.21</v>
      </c>
      <c r="AY65" s="217">
        <v>562327974</v>
      </c>
      <c r="AZ65" s="183">
        <v>1603555868.21</v>
      </c>
      <c r="BA65" s="199">
        <v>85314334963.68219</v>
      </c>
      <c r="BB65" s="199">
        <v>47818253594.490005</v>
      </c>
      <c r="BC65" s="199">
        <v>655182482.73000002</v>
      </c>
      <c r="BD65" s="199">
        <v>76106473.010000005</v>
      </c>
    </row>
    <row r="66" spans="1:56" ht="12.75" customHeight="1" x14ac:dyDescent="0.2">
      <c r="A66" s="195">
        <v>2022</v>
      </c>
      <c r="B66" s="195">
        <v>3</v>
      </c>
      <c r="C66" s="195">
        <v>17</v>
      </c>
      <c r="D66" s="195">
        <v>15</v>
      </c>
      <c r="E66" s="195">
        <v>1</v>
      </c>
      <c r="F66" s="195">
        <v>1</v>
      </c>
      <c r="G66" s="195">
        <v>62</v>
      </c>
      <c r="H66" s="195">
        <v>25</v>
      </c>
      <c r="I66" s="195">
        <v>2298</v>
      </c>
      <c r="J66" s="195">
        <v>683</v>
      </c>
      <c r="K66" s="195">
        <v>54</v>
      </c>
      <c r="L66" s="195">
        <f>J66+K66</f>
        <v>737</v>
      </c>
      <c r="M66" s="195">
        <v>661</v>
      </c>
      <c r="N66" s="195">
        <v>40</v>
      </c>
      <c r="O66" s="195">
        <v>40</v>
      </c>
      <c r="P66" s="216">
        <v>449618142757.29999</v>
      </c>
      <c r="Q66" s="183">
        <v>28551461674.3536</v>
      </c>
      <c r="R66" s="183">
        <v>35628245407.590294</v>
      </c>
      <c r="S66" s="183">
        <v>21815900361.293301</v>
      </c>
      <c r="T66" s="183">
        <v>260192153498.97998</v>
      </c>
      <c r="U66" s="183">
        <v>59941214480.954201</v>
      </c>
      <c r="V66" s="183">
        <v>32297759496.048496</v>
      </c>
      <c r="W66" s="183">
        <v>827406425.98000002</v>
      </c>
      <c r="X66" s="183">
        <f t="shared" si="1"/>
        <v>421066681082.94641</v>
      </c>
      <c r="Y66" s="183">
        <v>248543822416.84399</v>
      </c>
      <c r="Z66" s="183">
        <v>18111007927.128899</v>
      </c>
      <c r="AA66" s="183">
        <v>13312232163.0068</v>
      </c>
      <c r="AB66" s="183">
        <v>8114643006.9309101</v>
      </c>
      <c r="AC66" s="214">
        <v>209005939319.7771</v>
      </c>
      <c r="AD66" s="214">
        <v>127643378219.18001</v>
      </c>
      <c r="AE66" s="214">
        <v>11795022289.505899</v>
      </c>
      <c r="AF66" s="214">
        <v>12235475595.8193</v>
      </c>
      <c r="AG66" s="214">
        <v>12117648037.3988</v>
      </c>
      <c r="AH66" s="214">
        <v>12118188112.2831</v>
      </c>
      <c r="AI66" s="183">
        <v>201074320340.45999</v>
      </c>
      <c r="AJ66" s="183">
        <v>201074320340.45999</v>
      </c>
      <c r="AK66" s="183">
        <v>-954717699.63</v>
      </c>
      <c r="AL66" s="183">
        <v>10010581616.450001</v>
      </c>
      <c r="AM66" s="183">
        <v>1500000000</v>
      </c>
      <c r="AN66" s="183">
        <v>9125174863.9599991</v>
      </c>
      <c r="AO66" s="183">
        <v>0</v>
      </c>
      <c r="AP66" s="183">
        <v>797959847.25</v>
      </c>
      <c r="AQ66" s="183">
        <v>66431346612.430397</v>
      </c>
      <c r="AR66" s="215">
        <v>219847975905.54004</v>
      </c>
      <c r="AS66" s="183">
        <v>69019695320.330002</v>
      </c>
      <c r="AT66" s="198">
        <v>0.53097187372042365</v>
      </c>
      <c r="AU66" s="198">
        <v>3.2088343705160831E-2</v>
      </c>
      <c r="AV66" s="198">
        <v>7.0245376861157241E-2</v>
      </c>
      <c r="AW66" s="183">
        <v>127660762891.90646</v>
      </c>
      <c r="AX66" s="197">
        <v>2089214945.1400001</v>
      </c>
      <c r="AY66" s="217">
        <v>705369586.82000005</v>
      </c>
      <c r="AZ66" s="183">
        <v>2089214945.1400001</v>
      </c>
      <c r="BA66" s="199">
        <v>129749977837.04646</v>
      </c>
      <c r="BB66" s="199">
        <v>67990653036.68</v>
      </c>
      <c r="BC66" s="199">
        <v>902935810.63999999</v>
      </c>
      <c r="BD66" s="199">
        <v>126106473.01000001</v>
      </c>
    </row>
    <row r="67" spans="1:56" ht="12.75" customHeight="1" x14ac:dyDescent="0.2">
      <c r="A67" s="195">
        <v>2022</v>
      </c>
      <c r="B67" s="195">
        <v>4</v>
      </c>
      <c r="C67" s="195">
        <v>18</v>
      </c>
      <c r="D67" s="195">
        <v>15</v>
      </c>
      <c r="E67" s="195">
        <v>2</v>
      </c>
      <c r="F67" s="195">
        <v>1</v>
      </c>
      <c r="G67" s="195">
        <v>63</v>
      </c>
      <c r="H67" s="195">
        <v>25</v>
      </c>
      <c r="I67" s="195">
        <v>2376</v>
      </c>
      <c r="J67" s="195">
        <v>683</v>
      </c>
      <c r="K67" s="195">
        <v>54</v>
      </c>
      <c r="L67" s="195">
        <f t="shared" si="0"/>
        <v>737</v>
      </c>
      <c r="M67" s="195">
        <v>687</v>
      </c>
      <c r="N67" s="195">
        <v>40</v>
      </c>
      <c r="O67" s="195">
        <v>40</v>
      </c>
      <c r="P67" s="216">
        <v>474853579393.95203</v>
      </c>
      <c r="Q67" s="183">
        <v>21933240452.209602</v>
      </c>
      <c r="R67" s="183">
        <v>47596479328.989998</v>
      </c>
      <c r="S67" s="183">
        <v>19937273735.014099</v>
      </c>
      <c r="T67" s="183">
        <v>282144404368.612</v>
      </c>
      <c r="U67" s="183">
        <v>64568086240.115799</v>
      </c>
      <c r="V67" s="183">
        <v>27817759276.190498</v>
      </c>
      <c r="W67" s="183">
        <v>2321736214.1400003</v>
      </c>
      <c r="X67" s="183">
        <f t="shared" si="1"/>
        <v>452920338941.74243</v>
      </c>
      <c r="Y67" s="183">
        <v>263794914775.89502</v>
      </c>
      <c r="Z67" s="183">
        <v>26050160643.880001</v>
      </c>
      <c r="AA67" s="183">
        <v>12447934862.639999</v>
      </c>
      <c r="AB67" s="183">
        <v>8429961484.4680099</v>
      </c>
      <c r="AC67" s="214">
        <v>216866857784.90631</v>
      </c>
      <c r="AD67" s="214">
        <v>137544342888.375</v>
      </c>
      <c r="AE67" s="214">
        <v>12599291068.7316</v>
      </c>
      <c r="AF67" s="214">
        <v>11911720884.5968</v>
      </c>
      <c r="AG67" s="214">
        <v>12513024919.719801</v>
      </c>
      <c r="AH67" s="214">
        <v>9346654541.2831001</v>
      </c>
      <c r="AI67" s="183">
        <v>211058664618.05603</v>
      </c>
      <c r="AJ67" s="183">
        <v>211058664618.056</v>
      </c>
      <c r="AK67" s="183">
        <v>-954717699.63</v>
      </c>
      <c r="AL67" s="183">
        <v>10010581616.450001</v>
      </c>
      <c r="AM67" s="183">
        <v>1500000000</v>
      </c>
      <c r="AN67" s="183">
        <v>7298400536.3000002</v>
      </c>
      <c r="AO67" s="183">
        <v>0</v>
      </c>
      <c r="AP67" s="183">
        <v>859899947.25</v>
      </c>
      <c r="AQ67" s="183">
        <v>71880525117.686096</v>
      </c>
      <c r="AR67" s="215">
        <v>304800855158.87549</v>
      </c>
      <c r="AS67" s="183">
        <v>94423525767.929993</v>
      </c>
      <c r="AT67" s="198">
        <v>0.53866902465876998</v>
      </c>
      <c r="AU67" s="198">
        <v>3.9928098384909121E-2</v>
      </c>
      <c r="AV67" s="198">
        <v>8.9564289254443069E-2</v>
      </c>
      <c r="AW67" s="183">
        <v>172258106618.2937</v>
      </c>
      <c r="AX67" s="197">
        <v>2689801987.77</v>
      </c>
      <c r="AY67" s="217">
        <v>466804942.93000001</v>
      </c>
      <c r="AZ67" s="183">
        <v>2689801987.77</v>
      </c>
      <c r="BA67" s="199">
        <v>174947908606.064</v>
      </c>
      <c r="BB67" s="199">
        <v>92870241841.630005</v>
      </c>
      <c r="BC67" s="199">
        <v>1368777453.29</v>
      </c>
      <c r="BD67" s="199">
        <v>184506473.00999999</v>
      </c>
    </row>
    <row r="68" spans="1:56" ht="9.9499999999999993" customHeight="1" x14ac:dyDescent="0.2">
      <c r="A68" s="195">
        <v>2023</v>
      </c>
      <c r="B68" s="195">
        <v>1</v>
      </c>
      <c r="C68" s="195">
        <v>18</v>
      </c>
      <c r="D68" s="195">
        <v>15</v>
      </c>
      <c r="E68" s="195">
        <v>2</v>
      </c>
      <c r="F68" s="195">
        <v>1</v>
      </c>
      <c r="G68" s="195">
        <v>64</v>
      </c>
      <c r="H68" s="195">
        <v>25</v>
      </c>
      <c r="I68" s="195">
        <v>2376</v>
      </c>
      <c r="J68" s="195">
        <v>685</v>
      </c>
      <c r="K68" s="195">
        <v>54</v>
      </c>
      <c r="L68" s="195">
        <f t="shared" si="0"/>
        <v>739</v>
      </c>
      <c r="M68" s="195">
        <v>688</v>
      </c>
      <c r="N68" s="195">
        <v>41</v>
      </c>
      <c r="O68" s="195">
        <v>40</v>
      </c>
      <c r="P68" s="216">
        <v>486938288311.90112</v>
      </c>
      <c r="Q68" s="183">
        <v>24928307137.403099</v>
      </c>
      <c r="R68" s="183">
        <v>48913104831.2369</v>
      </c>
      <c r="S68" s="183">
        <v>20654721982.791199</v>
      </c>
      <c r="T68" s="183">
        <v>286563384203.302</v>
      </c>
      <c r="U68" s="183">
        <v>64114942045.476204</v>
      </c>
      <c r="V68" s="183">
        <v>30273668527.329998</v>
      </c>
      <c r="W68" s="183">
        <v>2803656121.1999969</v>
      </c>
      <c r="X68" s="183">
        <f t="shared" si="1"/>
        <v>462009981174.49805</v>
      </c>
      <c r="Y68" s="183">
        <v>271686406180.957</v>
      </c>
      <c r="Z68" s="183">
        <v>27449890589.297501</v>
      </c>
      <c r="AA68" s="183">
        <v>14189474446.2262</v>
      </c>
      <c r="AB68" s="183">
        <v>10505916193.949499</v>
      </c>
      <c r="AC68" s="214">
        <v>216948761584.8446</v>
      </c>
      <c r="AD68" s="214">
        <v>135464894261.347</v>
      </c>
      <c r="AE68" s="214">
        <v>11918495640.5499</v>
      </c>
      <c r="AF68" s="214">
        <v>14243187881.4076</v>
      </c>
      <c r="AG68" s="214">
        <v>15456372401.014</v>
      </c>
      <c r="AH68" s="214">
        <v>9346654541.2860909</v>
      </c>
      <c r="AI68" s="183">
        <v>215251882130.94614</v>
      </c>
      <c r="AJ68" s="183">
        <v>215251882130.94601</v>
      </c>
      <c r="AK68" s="183">
        <v>-954717699.63</v>
      </c>
      <c r="AL68" s="183">
        <v>10010581616.450001</v>
      </c>
      <c r="AM68" s="183">
        <v>1500000000</v>
      </c>
      <c r="AN68" s="183">
        <v>6956273030.9399996</v>
      </c>
      <c r="AO68" s="183">
        <v>0</v>
      </c>
      <c r="AP68" s="183">
        <v>2944736603.8891101</v>
      </c>
      <c r="AQ68" s="183">
        <v>74331033479.297546</v>
      </c>
      <c r="AR68" s="215">
        <v>76170599004.020599</v>
      </c>
      <c r="AS68" s="183">
        <v>27009282338.530003</v>
      </c>
      <c r="AT68" s="198">
        <v>0.52700000000000002</v>
      </c>
      <c r="AU68" s="198">
        <v>8.0000000000000002E-3</v>
      </c>
      <c r="AV68" s="198">
        <v>1.7999999999999999E-2</v>
      </c>
      <c r="AW68" s="183">
        <v>49128286858.921371</v>
      </c>
      <c r="AX68" s="197">
        <v>1220271666.0100002</v>
      </c>
      <c r="AY68" s="217">
        <v>485409269.81999999</v>
      </c>
      <c r="AZ68" s="183">
        <v>1220271666.01</v>
      </c>
      <c r="BA68" s="199">
        <v>50348558524.931396</v>
      </c>
      <c r="BB68" s="199">
        <v>26024932347.049999</v>
      </c>
      <c r="BC68" s="199">
        <v>492174995.74000001</v>
      </c>
      <c r="BD68" s="199">
        <v>334988102.10000002</v>
      </c>
    </row>
    <row r="69" spans="1:56" ht="9.9499999999999993" customHeight="1" x14ac:dyDescent="0.2">
      <c r="A69" s="195">
        <v>2023</v>
      </c>
      <c r="B69" s="195">
        <v>2</v>
      </c>
      <c r="C69" s="195">
        <v>18</v>
      </c>
      <c r="D69" s="195">
        <v>15</v>
      </c>
      <c r="E69" s="195">
        <v>2</v>
      </c>
      <c r="F69" s="195">
        <v>1</v>
      </c>
      <c r="G69" s="195">
        <v>64</v>
      </c>
      <c r="H69" s="195">
        <v>25</v>
      </c>
      <c r="I69" s="195">
        <v>2381</v>
      </c>
      <c r="J69" s="195">
        <v>684</v>
      </c>
      <c r="K69" s="195">
        <v>54</v>
      </c>
      <c r="L69" s="195">
        <f t="shared" si="0"/>
        <v>738</v>
      </c>
      <c r="M69" s="195">
        <v>702</v>
      </c>
      <c r="N69" s="195">
        <v>44</v>
      </c>
      <c r="O69" s="195">
        <v>40</v>
      </c>
      <c r="P69" s="216">
        <v>518353341298.5639</v>
      </c>
      <c r="Q69" s="183">
        <v>30269799926.671799</v>
      </c>
      <c r="R69" s="183">
        <v>50593552026.598602</v>
      </c>
      <c r="S69" s="183">
        <v>20003647860.938702</v>
      </c>
      <c r="T69" s="183">
        <v>294349813215.56</v>
      </c>
      <c r="U69" s="183">
        <v>68522812792.395401</v>
      </c>
      <c r="V69" s="183">
        <v>34870730408.249695</v>
      </c>
      <c r="W69" s="183">
        <v>5933455035.2699995</v>
      </c>
      <c r="X69" s="183">
        <f>P69-Q69</f>
        <v>488083541371.89209</v>
      </c>
      <c r="Y69" s="183">
        <v>305033274359.18701</v>
      </c>
      <c r="Z69" s="183">
        <v>29315272774</v>
      </c>
      <c r="AA69" s="183">
        <v>16113607013.325199</v>
      </c>
      <c r="AB69" s="183">
        <v>11675428408.8202</v>
      </c>
      <c r="AC69" s="214">
        <v>244206273535.28192</v>
      </c>
      <c r="AD69" s="214">
        <v>149389400684.33401</v>
      </c>
      <c r="AE69" s="214">
        <v>12858764926.8009</v>
      </c>
      <c r="AF69" s="214">
        <v>16863571358.270901</v>
      </c>
      <c r="AG69" s="214">
        <v>19891700725.139999</v>
      </c>
      <c r="AH69" s="214">
        <v>9346654541.2860699</v>
      </c>
      <c r="AI69" s="183">
        <v>213320066939.37399</v>
      </c>
      <c r="AJ69" s="183">
        <v>213320066939.37399</v>
      </c>
      <c r="AK69" s="183">
        <v>-287754814.63999999</v>
      </c>
      <c r="AL69" s="183">
        <v>9843783023.4599991</v>
      </c>
      <c r="AM69" s="183">
        <v>1499999999.9974899</v>
      </c>
      <c r="AN69" s="183">
        <v>9575233829.1200008</v>
      </c>
      <c r="AO69" s="183">
        <v>0</v>
      </c>
      <c r="AP69" s="183">
        <v>2893480998.8699999</v>
      </c>
      <c r="AQ69" s="183">
        <v>68750855328.466003</v>
      </c>
      <c r="AR69" s="215">
        <v>172422882716.84735</v>
      </c>
      <c r="AS69" s="183">
        <v>53447695469.449997</v>
      </c>
      <c r="AT69" s="198">
        <v>0.446030822218281</v>
      </c>
      <c r="AU69" s="198">
        <v>5.0017416773741113E-3</v>
      </c>
      <c r="AV69" s="198">
        <v>2.1323227173880772E-3</v>
      </c>
      <c r="AW69" s="183">
        <v>117783601704.201</v>
      </c>
      <c r="AX69" s="197">
        <v>2045999316.72</v>
      </c>
      <c r="AY69" s="217">
        <v>638985679.08000004</v>
      </c>
      <c r="AZ69" s="183">
        <v>2045999316.72</v>
      </c>
      <c r="BA69" s="199">
        <v>119829601020.92101</v>
      </c>
      <c r="BB69" s="199">
        <v>52445988416.969994</v>
      </c>
      <c r="BC69" s="199">
        <v>1001707052.48</v>
      </c>
      <c r="BD69" s="199">
        <v>2764071406.5599999</v>
      </c>
    </row>
    <row r="70" spans="1:56" ht="9.9499999999999993" customHeight="1" x14ac:dyDescent="0.2">
      <c r="A70" s="195">
        <v>2023</v>
      </c>
      <c r="B70" s="195">
        <v>3</v>
      </c>
      <c r="C70" s="195">
        <v>18</v>
      </c>
      <c r="D70" s="195">
        <v>15</v>
      </c>
      <c r="E70" s="195">
        <v>2</v>
      </c>
      <c r="F70" s="195">
        <v>1</v>
      </c>
      <c r="G70" s="195">
        <v>64</v>
      </c>
      <c r="H70" s="195">
        <v>25</v>
      </c>
      <c r="I70" s="195">
        <v>2381</v>
      </c>
      <c r="J70" s="195">
        <v>690</v>
      </c>
      <c r="K70" s="195">
        <v>55</v>
      </c>
      <c r="L70" s="195">
        <f>J70+K70</f>
        <v>745</v>
      </c>
      <c r="M70" s="195">
        <v>705</v>
      </c>
      <c r="N70" s="195">
        <v>44</v>
      </c>
      <c r="O70" s="195">
        <v>40</v>
      </c>
      <c r="P70" s="216">
        <v>582489979323.17407</v>
      </c>
      <c r="Q70" s="183">
        <v>73583826070.061401</v>
      </c>
      <c r="R70" s="183">
        <v>39271503480.954002</v>
      </c>
      <c r="S70" s="183">
        <v>17578820562.810001</v>
      </c>
      <c r="T70" s="183">
        <v>311405802953.59601</v>
      </c>
      <c r="U70" s="183">
        <v>90023285273.152588</v>
      </c>
      <c r="V70" s="183">
        <v>36219216286.919998</v>
      </c>
      <c r="W70" s="183">
        <v>5254084864.5300007</v>
      </c>
      <c r="X70" s="183">
        <f>P70-Q70</f>
        <v>508906153253.11267</v>
      </c>
      <c r="Y70" s="183">
        <v>356972356065.41998</v>
      </c>
      <c r="Z70" s="183">
        <v>57530443614.309998</v>
      </c>
      <c r="AA70" s="183">
        <v>18320050624.179001</v>
      </c>
      <c r="AB70" s="183">
        <v>7452243335.4777803</v>
      </c>
      <c r="AC70" s="214">
        <v>268581066328.84399</v>
      </c>
      <c r="AD70" s="214">
        <v>169525315802.75101</v>
      </c>
      <c r="AE70" s="214">
        <v>13044923006.2145</v>
      </c>
      <c r="AF70" s="214">
        <v>20010813332.956699</v>
      </c>
      <c r="AG70" s="214">
        <v>18978180178.613701</v>
      </c>
      <c r="AH70" s="214">
        <v>9346654541.2778797</v>
      </c>
      <c r="AI70" s="183">
        <v>225517623257.75201</v>
      </c>
      <c r="AJ70" s="183">
        <v>225517623257.75201</v>
      </c>
      <c r="AK70" s="183">
        <v>-287754814.63999999</v>
      </c>
      <c r="AL70" s="183">
        <v>9843783023.4599991</v>
      </c>
      <c r="AM70" s="183">
        <v>5500000000</v>
      </c>
      <c r="AN70" s="183">
        <v>11708918571.24</v>
      </c>
      <c r="AO70" s="183">
        <v>0</v>
      </c>
      <c r="AP70" s="183">
        <v>8750459870.8946304</v>
      </c>
      <c r="AQ70" s="183">
        <v>75538991506.797897</v>
      </c>
      <c r="AR70" s="215">
        <v>290031792481.43884</v>
      </c>
      <c r="AS70" s="183">
        <v>82121945783.190018</v>
      </c>
      <c r="AT70" s="198">
        <v>0.52100000000000002</v>
      </c>
      <c r="AU70" s="198">
        <v>1.2999999999999999E-2</v>
      </c>
      <c r="AV70" s="198">
        <v>3.4000000000000002E-2</v>
      </c>
      <c r="AW70" s="183">
        <v>155189405408.27094</v>
      </c>
      <c r="AX70" s="197">
        <v>2599784983.6300001</v>
      </c>
      <c r="AY70" s="217">
        <v>102877135.69</v>
      </c>
      <c r="AZ70" s="197">
        <v>2599784983.6300001</v>
      </c>
      <c r="BA70" s="199">
        <v>157789190391.901</v>
      </c>
      <c r="BB70" s="199">
        <v>80502504365.440018</v>
      </c>
      <c r="BC70" s="199">
        <v>1619441417.75</v>
      </c>
      <c r="BD70" s="199">
        <v>2645297134.9000001</v>
      </c>
    </row>
    <row r="71" spans="1:56" ht="9.9499999999999993" customHeight="1" x14ac:dyDescent="0.2">
      <c r="A71" s="195">
        <v>2023</v>
      </c>
      <c r="B71" s="195">
        <v>4</v>
      </c>
      <c r="C71" s="195">
        <v>18</v>
      </c>
      <c r="D71" s="195">
        <v>15</v>
      </c>
      <c r="E71" s="195">
        <v>2</v>
      </c>
      <c r="F71" s="195">
        <v>1</v>
      </c>
      <c r="G71" s="195">
        <v>63</v>
      </c>
      <c r="H71" s="195">
        <v>24</v>
      </c>
      <c r="I71" s="195">
        <v>2416</v>
      </c>
      <c r="J71" s="195">
        <v>691</v>
      </c>
      <c r="K71" s="195">
        <v>57</v>
      </c>
      <c r="L71" s="195">
        <f>J71+K71</f>
        <v>748</v>
      </c>
      <c r="M71" s="195">
        <v>713</v>
      </c>
      <c r="N71" s="195">
        <v>45</v>
      </c>
      <c r="O71" s="195">
        <v>40</v>
      </c>
      <c r="P71" s="216">
        <v>551395933499.08105</v>
      </c>
      <c r="Q71" s="183">
        <v>28414313679.0826</v>
      </c>
      <c r="R71" s="183">
        <v>37780591336.063507</v>
      </c>
      <c r="S71" s="183">
        <v>10761705179.3214</v>
      </c>
      <c r="T71" s="183">
        <v>333500159523.75201</v>
      </c>
      <c r="U71" s="183">
        <v>87270272460.031601</v>
      </c>
      <c r="V71" s="183">
        <v>36387111142.381905</v>
      </c>
      <c r="W71" s="183">
        <v>6907549472.2199993</v>
      </c>
      <c r="X71" s="183">
        <f>P71-Q71</f>
        <v>522981619819.99847</v>
      </c>
      <c r="Y71" s="183">
        <v>325627246196.646</v>
      </c>
      <c r="Z71" s="183">
        <v>23911816052.987698</v>
      </c>
      <c r="AA71" s="183">
        <v>17792485948.8372</v>
      </c>
      <c r="AB71" s="183">
        <v>11128361878.3708</v>
      </c>
      <c r="AC71" s="214">
        <v>268944042397.18997</v>
      </c>
      <c r="AD71" s="214">
        <v>175044075007.30099</v>
      </c>
      <c r="AE71" s="214">
        <v>13754196253.1381</v>
      </c>
      <c r="AF71" s="214">
        <v>16936455019.9963</v>
      </c>
      <c r="AG71" s="214">
        <v>19319703221.2742</v>
      </c>
      <c r="AH71" s="214">
        <v>9346654541.2810307</v>
      </c>
      <c r="AI71" s="183">
        <v>225768687302.435</v>
      </c>
      <c r="AJ71" s="183">
        <v>120463975100</v>
      </c>
      <c r="AK71" s="183">
        <v>-287754814.63999999</v>
      </c>
      <c r="AL71" s="183">
        <v>9843783023.4599991</v>
      </c>
      <c r="AM71" s="183">
        <v>6521800000</v>
      </c>
      <c r="AN71" s="183">
        <v>8313223207.1178999</v>
      </c>
      <c r="AO71" s="183">
        <v>0</v>
      </c>
      <c r="AP71" s="183">
        <v>2365247083.0115199</v>
      </c>
      <c r="AQ71" s="183">
        <v>78548413703.485611</v>
      </c>
      <c r="AR71" s="215">
        <v>398736250428.78003</v>
      </c>
      <c r="AS71" s="183">
        <v>120872234876.61</v>
      </c>
      <c r="AT71" s="198">
        <v>0.55700000000000005</v>
      </c>
      <c r="AU71" s="198">
        <v>2.1000000000000001E-2</v>
      </c>
      <c r="AV71" s="198">
        <v>5.1999999999999998E-2</v>
      </c>
      <c r="AW71" s="183">
        <v>213992765096.353</v>
      </c>
      <c r="AX71" s="197">
        <v>2844501746.96</v>
      </c>
      <c r="AY71" s="217">
        <v>236781793.53</v>
      </c>
      <c r="AZ71" s="197">
        <v>2844501746.96</v>
      </c>
      <c r="BA71" s="199">
        <v>216837266843.31299</v>
      </c>
      <c r="BB71" s="199">
        <v>118804689728.11</v>
      </c>
      <c r="BC71" s="199">
        <v>2067545148.5</v>
      </c>
      <c r="BD71" s="199">
        <v>5802958187.3900003</v>
      </c>
    </row>
    <row r="72" spans="1:56" ht="9.9499999999999993" customHeight="1" x14ac:dyDescent="0.2">
      <c r="A72" s="195">
        <v>2024</v>
      </c>
      <c r="B72" s="195">
        <v>1</v>
      </c>
      <c r="C72" s="195">
        <v>19</v>
      </c>
      <c r="D72" s="195">
        <v>16</v>
      </c>
      <c r="E72" s="195">
        <v>2</v>
      </c>
      <c r="F72" s="195">
        <v>1</v>
      </c>
      <c r="G72" s="195">
        <v>63</v>
      </c>
      <c r="H72" s="195">
        <v>25</v>
      </c>
      <c r="I72" s="195">
        <v>2462</v>
      </c>
      <c r="J72" s="195">
        <v>691</v>
      </c>
      <c r="K72" s="195">
        <v>57</v>
      </c>
      <c r="L72" s="195">
        <f>J72+K72</f>
        <v>748</v>
      </c>
      <c r="M72" s="195">
        <v>723</v>
      </c>
      <c r="N72" s="195">
        <v>45</v>
      </c>
      <c r="O72" s="195">
        <v>40</v>
      </c>
      <c r="P72" s="216">
        <v>582275784400.14001</v>
      </c>
      <c r="Q72" s="183">
        <v>27872023202.41</v>
      </c>
      <c r="R72" s="183">
        <v>55241492464.656998</v>
      </c>
      <c r="S72" s="183">
        <v>11121850923.257601</v>
      </c>
      <c r="T72" s="183">
        <v>341301212494.16003</v>
      </c>
      <c r="U72" s="183">
        <v>87090174263.678497</v>
      </c>
      <c r="V72" s="183">
        <v>38936468362.9814</v>
      </c>
      <c r="W72" s="183">
        <v>7575736496.9499998</v>
      </c>
      <c r="X72" s="183">
        <f>P72-Q72</f>
        <v>554403761197.72998</v>
      </c>
      <c r="Y72" s="183">
        <v>339309482518.68903</v>
      </c>
      <c r="Z72" s="183">
        <v>37414138082.4888</v>
      </c>
      <c r="AA72" s="183">
        <v>16559322662.08</v>
      </c>
      <c r="AB72" s="183">
        <v>11912778970.5977</v>
      </c>
      <c r="AC72" s="214">
        <v>270494574206.73999</v>
      </c>
      <c r="AD72" s="214">
        <v>182176041245.59698</v>
      </c>
      <c r="AE72" s="214">
        <v>14382757217.919201</v>
      </c>
      <c r="AF72" s="214">
        <v>15552468496.504499</v>
      </c>
      <c r="AG72" s="214">
        <v>21964111907.477699</v>
      </c>
      <c r="AH72" s="214">
        <v>9346654541.2840004</v>
      </c>
      <c r="AI72" s="183">
        <v>242966301881.49298</v>
      </c>
      <c r="AJ72" s="183">
        <v>126463975100</v>
      </c>
      <c r="AK72" s="183">
        <v>-287754814.63999999</v>
      </c>
      <c r="AL72" s="183">
        <v>9843783023.4599991</v>
      </c>
      <c r="AM72" s="183">
        <v>6521799999.9949999</v>
      </c>
      <c r="AN72" s="183">
        <v>10207137946.379999</v>
      </c>
      <c r="AO72" s="183">
        <v>0</v>
      </c>
      <c r="AP72" s="183">
        <v>2604840008.5915198</v>
      </c>
      <c r="AQ72" s="183">
        <v>87612520617.706192</v>
      </c>
      <c r="AR72" s="215">
        <v>110018346240.92</v>
      </c>
      <c r="AS72" s="183">
        <v>35782339328.17337</v>
      </c>
      <c r="AT72" s="198">
        <v>0.54600000000000004</v>
      </c>
      <c r="AU72" s="198">
        <v>1.4999999999999999E-2</v>
      </c>
      <c r="AV72" s="198">
        <v>3.5999999999999997E-2</v>
      </c>
      <c r="AW72" s="183">
        <v>64736134504.676903</v>
      </c>
      <c r="AX72" s="197">
        <v>822902368.20000005</v>
      </c>
      <c r="AY72" s="217">
        <v>186681990.05000001</v>
      </c>
      <c r="AZ72" s="197">
        <v>822902368.20000005</v>
      </c>
      <c r="BA72" s="199">
        <v>65559036872.8769</v>
      </c>
      <c r="BB72" s="199">
        <v>35297414940.2733</v>
      </c>
      <c r="BC72" s="199">
        <v>484924387.89999998</v>
      </c>
      <c r="BD72" s="199">
        <v>390272961.19999999</v>
      </c>
    </row>
    <row r="73" spans="1:56" ht="9.9499999999999993" customHeight="1" x14ac:dyDescent="0.2">
      <c r="A73" s="195">
        <v>2024</v>
      </c>
      <c r="B73" s="195">
        <v>2</v>
      </c>
      <c r="C73" s="195">
        <v>19</v>
      </c>
      <c r="D73" s="195">
        <v>16</v>
      </c>
      <c r="E73" s="195">
        <v>2</v>
      </c>
      <c r="F73" s="195">
        <v>1</v>
      </c>
      <c r="G73" s="195">
        <v>62</v>
      </c>
      <c r="H73" s="195">
        <v>26</v>
      </c>
      <c r="I73" s="195">
        <v>2490</v>
      </c>
      <c r="J73" s="195">
        <v>692</v>
      </c>
      <c r="K73" s="195">
        <v>58</v>
      </c>
      <c r="L73" s="195">
        <v>750</v>
      </c>
      <c r="M73" s="195">
        <v>733</v>
      </c>
      <c r="N73" s="195">
        <v>45</v>
      </c>
      <c r="O73" s="195">
        <v>40</v>
      </c>
      <c r="P73" s="216">
        <v>616609049004.651</v>
      </c>
      <c r="Q73" s="183">
        <v>26124779595.919502</v>
      </c>
      <c r="R73" s="183">
        <v>58861891690.701904</v>
      </c>
      <c r="S73" s="183">
        <v>14604266380.999201</v>
      </c>
      <c r="T73" s="183">
        <v>365779290072.45703</v>
      </c>
      <c r="U73" s="183">
        <v>87921507463.542694</v>
      </c>
      <c r="V73" s="183">
        <v>39896058287.858101</v>
      </c>
      <c r="W73" s="183">
        <v>7148603824.71</v>
      </c>
      <c r="X73" s="183">
        <v>590484269408.73145</v>
      </c>
      <c r="Y73" s="183">
        <v>363584948705.82892</v>
      </c>
      <c r="Z73" s="183">
        <v>34824741842.544998</v>
      </c>
      <c r="AA73" s="183">
        <v>18835726526.201302</v>
      </c>
      <c r="AB73" s="183">
        <v>16716516559.8218</v>
      </c>
      <c r="AC73" s="214">
        <v>290579752150.2406</v>
      </c>
      <c r="AD73" s="214">
        <v>190690971590.444</v>
      </c>
      <c r="AE73" s="214">
        <v>15339070142.557301</v>
      </c>
      <c r="AF73" s="214">
        <v>27023483960.106499</v>
      </c>
      <c r="AG73" s="214">
        <v>20560880898.4888</v>
      </c>
      <c r="AH73" s="214">
        <v>9346654541.2840004</v>
      </c>
      <c r="AI73" s="183">
        <v>253024100298.508</v>
      </c>
      <c r="AJ73" s="183">
        <v>126463975100</v>
      </c>
      <c r="AK73" s="183">
        <v>-287754814.63999999</v>
      </c>
      <c r="AL73" s="183">
        <v>9843783023.4599991</v>
      </c>
      <c r="AM73" s="183">
        <v>6521800000</v>
      </c>
      <c r="AN73" s="183">
        <v>10177495747.190001</v>
      </c>
      <c r="AO73" s="183">
        <v>0</v>
      </c>
      <c r="AP73" s="183">
        <v>2662174947.29</v>
      </c>
      <c r="AQ73" s="183">
        <v>97642626295.208008</v>
      </c>
      <c r="AR73" s="215">
        <v>226146620902.39743</v>
      </c>
      <c r="AS73" s="183">
        <v>69996484870.350311</v>
      </c>
      <c r="AT73" s="198">
        <v>0.52150641660483144</v>
      </c>
      <c r="AU73" s="198">
        <v>3.3000000000000002E-2</v>
      </c>
      <c r="AV73" s="198">
        <v>0.08</v>
      </c>
      <c r="AW73" s="183">
        <v>132555201507.319</v>
      </c>
      <c r="AX73" s="197">
        <v>1664594532.8699999</v>
      </c>
      <c r="AY73" s="217">
        <v>425227475.52999997</v>
      </c>
      <c r="AZ73" s="197">
        <v>1664594532.8699999</v>
      </c>
      <c r="BA73" s="199">
        <v>134219796040.189</v>
      </c>
      <c r="BB73" s="199">
        <v>68982278015.860306</v>
      </c>
      <c r="BC73" s="199">
        <v>1014206854.49</v>
      </c>
      <c r="BD73" s="199">
        <v>751632380.60000002</v>
      </c>
    </row>
    <row r="74" spans="1:56" ht="9.9499999999999993" customHeight="1" x14ac:dyDescent="0.2">
      <c r="A74" s="195">
        <v>2024</v>
      </c>
      <c r="B74" s="195">
        <v>3</v>
      </c>
      <c r="C74" s="195">
        <v>19</v>
      </c>
      <c r="D74" s="195">
        <v>16</v>
      </c>
      <c r="E74" s="195">
        <v>2</v>
      </c>
      <c r="F74" s="195">
        <v>1</v>
      </c>
      <c r="G74" s="195">
        <v>60</v>
      </c>
      <c r="H74" s="195">
        <v>29</v>
      </c>
      <c r="I74" s="195">
        <v>2499</v>
      </c>
      <c r="J74" s="195">
        <v>684</v>
      </c>
      <c r="K74" s="195">
        <v>59</v>
      </c>
      <c r="L74" s="195">
        <f>J74+K74</f>
        <v>743</v>
      </c>
      <c r="M74" s="195">
        <v>753</v>
      </c>
      <c r="N74" s="195">
        <v>45</v>
      </c>
      <c r="O74" s="195">
        <v>40</v>
      </c>
      <c r="P74" s="216">
        <v>738471447885.8689</v>
      </c>
      <c r="Q74" s="183">
        <v>35699186689.0839</v>
      </c>
      <c r="R74" s="183">
        <v>68808569763.694092</v>
      </c>
      <c r="S74" s="183">
        <v>13087606861.1182</v>
      </c>
      <c r="T74" s="183">
        <v>429921506096.67181</v>
      </c>
      <c r="U74" s="183">
        <v>125693437337.78299</v>
      </c>
      <c r="V74" s="183">
        <v>39061553126.994301</v>
      </c>
      <c r="W74" s="183">
        <v>8279814572.7633295</v>
      </c>
      <c r="X74" s="183">
        <f t="shared" ref="X74" si="2">P74-Q74</f>
        <v>702772261196.78503</v>
      </c>
      <c r="Y74" s="183">
        <v>486471787348.88</v>
      </c>
      <c r="Z74" s="183">
        <v>92053929217.476898</v>
      </c>
      <c r="AA74" s="183">
        <v>32632349876.350098</v>
      </c>
      <c r="AB74" s="183">
        <v>12412271849.366899</v>
      </c>
      <c r="AC74" s="214">
        <v>345376618434.60565</v>
      </c>
      <c r="AD74" s="214">
        <v>245358394451.10098</v>
      </c>
      <c r="AE74" s="214">
        <v>16460855695.8885</v>
      </c>
      <c r="AF74" s="214">
        <v>30689356745.0639</v>
      </c>
      <c r="AG74" s="214">
        <v>22175571068.1483</v>
      </c>
      <c r="AH74" s="214">
        <v>9346654541.2840004</v>
      </c>
      <c r="AI74" s="412">
        <v>251999660536.99197</v>
      </c>
      <c r="AJ74" s="183">
        <v>126463975100</v>
      </c>
      <c r="AK74" s="183">
        <v>-287754814.63999999</v>
      </c>
      <c r="AL74" s="183">
        <v>9843783023.4599991</v>
      </c>
      <c r="AM74" s="183">
        <v>2521800000</v>
      </c>
      <c r="AN74" s="183">
        <v>10033301322.66</v>
      </c>
      <c r="AO74" s="183">
        <v>0</v>
      </c>
      <c r="AP74" s="183">
        <v>2047118656.3599999</v>
      </c>
      <c r="AQ74" s="183">
        <v>100888172823.0421</v>
      </c>
      <c r="AR74" s="215">
        <v>407553697153.00201</v>
      </c>
      <c r="AS74" s="183">
        <v>113143818279.60001</v>
      </c>
      <c r="AT74" s="198">
        <v>0.54939133691178688</v>
      </c>
      <c r="AU74" s="198">
        <v>3.3942572716973152E-2</v>
      </c>
      <c r="AV74" s="198">
        <v>9.1074760971574131E-2</v>
      </c>
      <c r="AW74" s="183">
        <v>202891489042.991</v>
      </c>
      <c r="AX74" s="197">
        <v>3052454149.8499999</v>
      </c>
      <c r="AY74" s="197">
        <v>1031133133.64</v>
      </c>
      <c r="AZ74" s="197">
        <v>3052454149.8499999</v>
      </c>
      <c r="BA74" s="212">
        <v>205943943192.841</v>
      </c>
      <c r="BB74" s="199">
        <v>111655383599.03</v>
      </c>
      <c r="BC74" s="199">
        <v>1488434680.5699999</v>
      </c>
      <c r="BD74" s="212">
        <v>19522866698.307999</v>
      </c>
    </row>
    <row r="75" spans="1:56" ht="9.9499999999999993" customHeight="1" x14ac:dyDescent="0.2">
      <c r="A75" s="195">
        <v>2024</v>
      </c>
      <c r="B75" s="195">
        <v>4</v>
      </c>
      <c r="C75" s="195">
        <v>20</v>
      </c>
      <c r="D75" s="195">
        <v>17</v>
      </c>
      <c r="E75" s="195">
        <v>2</v>
      </c>
      <c r="F75" s="195">
        <v>1</v>
      </c>
      <c r="G75" s="195">
        <v>60</v>
      </c>
      <c r="H75" s="195">
        <v>29</v>
      </c>
      <c r="I75" s="195">
        <v>2504</v>
      </c>
      <c r="J75" s="195">
        <v>688</v>
      </c>
      <c r="K75" s="195">
        <v>60</v>
      </c>
      <c r="L75" s="195">
        <v>748</v>
      </c>
      <c r="M75" s="195">
        <v>765</v>
      </c>
      <c r="N75" s="195">
        <v>47</v>
      </c>
      <c r="O75" s="195">
        <v>40</v>
      </c>
      <c r="P75" s="216">
        <v>662845198772.323</v>
      </c>
      <c r="Q75" s="183">
        <v>25323969165.552402</v>
      </c>
      <c r="R75" s="183">
        <v>44125308323.164001</v>
      </c>
      <c r="S75" s="183">
        <v>12245579862.7376</v>
      </c>
      <c r="T75" s="183">
        <v>406552767197.02197</v>
      </c>
      <c r="U75" s="183">
        <v>108677623633.946</v>
      </c>
      <c r="V75" s="183">
        <v>42460106218.428101</v>
      </c>
      <c r="W75" s="183">
        <v>10066732127.810001</v>
      </c>
      <c r="X75" s="183">
        <v>637521229606.77063</v>
      </c>
      <c r="Y75" s="183">
        <v>395208561451.05402</v>
      </c>
      <c r="Z75" s="183">
        <v>21470287124.284801</v>
      </c>
      <c r="AA75" s="183">
        <v>27706271085.2668</v>
      </c>
      <c r="AB75" s="183">
        <v>13665663069.290302</v>
      </c>
      <c r="AC75" s="214">
        <v>329666105825.35291</v>
      </c>
      <c r="AD75" s="214">
        <v>219925574144.75998</v>
      </c>
      <c r="AE75" s="214">
        <v>19015036140.9888</v>
      </c>
      <c r="AF75" s="214">
        <v>31269412289.237499</v>
      </c>
      <c r="AG75" s="214">
        <v>22801420664.202602</v>
      </c>
      <c r="AH75" s="214">
        <v>9346654541.2840004</v>
      </c>
      <c r="AI75" s="412">
        <v>267636637321.38403</v>
      </c>
      <c r="AJ75" s="183">
        <v>135643975100</v>
      </c>
      <c r="AK75" s="183">
        <v>-287754814.63999999</v>
      </c>
      <c r="AL75" s="183">
        <v>16194033023.459999</v>
      </c>
      <c r="AM75" s="183">
        <v>2521800000</v>
      </c>
      <c r="AN75" s="183">
        <v>12742768908.530001</v>
      </c>
      <c r="AO75" s="183">
        <v>0</v>
      </c>
      <c r="AP75" s="183">
        <v>6540760322.4700003</v>
      </c>
      <c r="AQ75" s="183">
        <v>94281054781.563812</v>
      </c>
      <c r="AR75" s="215">
        <v>510551726847.586</v>
      </c>
      <c r="AS75" s="183">
        <v>160383901385.35001</v>
      </c>
      <c r="AT75" s="198">
        <v>0.56200000000000006</v>
      </c>
      <c r="AU75" s="198">
        <v>3.5999999999999997E-2</v>
      </c>
      <c r="AV75" s="198">
        <v>9.8000000000000004E-2</v>
      </c>
      <c r="AW75" s="183">
        <v>280829872451.08801</v>
      </c>
      <c r="AX75" s="197">
        <v>4448311763.3100004</v>
      </c>
      <c r="AY75" s="197">
        <v>1936249725.3299999</v>
      </c>
      <c r="AZ75" s="197">
        <v>4448311763.3100004</v>
      </c>
      <c r="BA75" s="212">
        <v>285278184214.39801</v>
      </c>
      <c r="BB75" s="199">
        <v>158325608989.44</v>
      </c>
      <c r="BC75" s="199">
        <v>2058292395.9100001</v>
      </c>
      <c r="BD75" s="212">
        <v>26155189477.16</v>
      </c>
    </row>
    <row r="76" spans="1:56" ht="12.75" customHeight="1" x14ac:dyDescent="0.2">
      <c r="A76" s="169"/>
      <c r="B76" s="169"/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70"/>
      <c r="Q76" s="170"/>
      <c r="R76" s="170"/>
      <c r="S76" s="170"/>
      <c r="T76" s="170"/>
      <c r="U76" s="170"/>
      <c r="V76" s="170"/>
      <c r="W76" s="170"/>
      <c r="X76" s="170"/>
      <c r="Y76" s="171"/>
      <c r="Z76" s="171"/>
      <c r="AA76" s="171"/>
      <c r="AB76" s="171"/>
      <c r="AC76" s="218"/>
      <c r="AD76" s="218"/>
      <c r="AE76" s="218"/>
      <c r="AF76" s="218"/>
      <c r="AG76" s="218"/>
      <c r="AH76" s="218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</row>
    <row r="77" spans="1:56" ht="12.75" customHeight="1" x14ac:dyDescent="0.2">
      <c r="A77" s="169"/>
      <c r="B77" s="169"/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70"/>
      <c r="Q77" s="170"/>
      <c r="R77" s="170"/>
      <c r="S77" s="170"/>
      <c r="T77" s="170"/>
      <c r="U77" s="170"/>
      <c r="V77" s="170"/>
      <c r="W77" s="170"/>
      <c r="X77" s="170"/>
      <c r="Y77" s="171"/>
      <c r="Z77" s="171"/>
      <c r="AA77" s="171"/>
      <c r="AB77" s="171"/>
      <c r="AC77" s="218"/>
      <c r="AD77" s="218"/>
      <c r="AE77" s="218"/>
      <c r="AF77" s="218"/>
      <c r="AG77" s="218"/>
      <c r="AH77" s="218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</row>
    <row r="78" spans="1:56" ht="12.75" customHeight="1" x14ac:dyDescent="0.2">
      <c r="A78" s="169"/>
      <c r="B78" s="169"/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70"/>
      <c r="Q78" s="170"/>
      <c r="R78" s="170"/>
      <c r="S78" s="170"/>
      <c r="T78" s="170"/>
      <c r="U78" s="170"/>
      <c r="V78" s="170"/>
      <c r="W78" s="170"/>
      <c r="X78" s="170"/>
      <c r="Y78" s="171"/>
      <c r="Z78" s="171"/>
      <c r="AA78" s="171"/>
      <c r="AB78" s="171"/>
      <c r="AC78" s="218"/>
      <c r="AD78" s="218"/>
      <c r="AE78" s="218"/>
      <c r="AF78" s="218"/>
      <c r="AG78" s="218"/>
      <c r="AH78" s="218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</row>
    <row r="79" spans="1:56" ht="12.75" customHeight="1" x14ac:dyDescent="0.2">
      <c r="A79" s="169"/>
      <c r="B79" s="169"/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70"/>
      <c r="Q79" s="170"/>
      <c r="R79" s="170"/>
      <c r="S79" s="170"/>
      <c r="T79" s="170"/>
      <c r="U79" s="170"/>
      <c r="V79" s="170"/>
      <c r="W79" s="170"/>
      <c r="X79" s="170"/>
      <c r="Y79" s="171"/>
      <c r="Z79" s="171"/>
      <c r="AA79" s="171"/>
      <c r="AB79" s="171"/>
      <c r="AC79" s="218"/>
      <c r="AD79" s="218"/>
      <c r="AE79" s="218"/>
      <c r="AF79" s="218"/>
      <c r="AG79" s="218"/>
      <c r="AH79" s="218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</row>
    <row r="80" spans="1:56" ht="12.75" customHeight="1" x14ac:dyDescent="0.2">
      <c r="A80" s="169"/>
      <c r="B80" s="169"/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70"/>
      <c r="Q80" s="170"/>
      <c r="R80" s="170"/>
      <c r="S80" s="170"/>
      <c r="T80" s="170"/>
      <c r="U80" s="170"/>
      <c r="V80" s="170"/>
      <c r="W80" s="170"/>
      <c r="X80" s="170"/>
      <c r="Y80" s="171"/>
      <c r="Z80" s="171"/>
      <c r="AA80" s="171"/>
      <c r="AB80" s="171"/>
      <c r="AC80" s="218"/>
      <c r="AD80" s="218"/>
      <c r="AE80" s="218"/>
      <c r="AF80" s="218"/>
      <c r="AG80" s="218"/>
      <c r="AH80" s="218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</row>
    <row r="81" spans="1:56" ht="12.75" customHeight="1" x14ac:dyDescent="0.2">
      <c r="A81" s="169"/>
      <c r="B81" s="169"/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70"/>
      <c r="Q81" s="170"/>
      <c r="R81" s="170"/>
      <c r="S81" s="170"/>
      <c r="T81" s="170"/>
      <c r="U81" s="170"/>
      <c r="V81" s="170"/>
      <c r="W81" s="170"/>
      <c r="X81" s="170"/>
      <c r="Y81" s="171"/>
      <c r="Z81" s="171"/>
      <c r="AA81" s="171"/>
      <c r="AB81" s="171"/>
      <c r="AC81" s="218"/>
      <c r="AD81" s="218"/>
      <c r="AE81" s="218"/>
      <c r="AF81" s="218"/>
      <c r="AG81" s="218"/>
      <c r="AH81" s="218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</row>
    <row r="82" spans="1:56" ht="12.75" customHeight="1" x14ac:dyDescent="0.2">
      <c r="A82" s="169"/>
      <c r="B82" s="169"/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70"/>
      <c r="Q82" s="170"/>
      <c r="R82" s="170"/>
      <c r="S82" s="170"/>
      <c r="T82" s="170"/>
      <c r="U82" s="170"/>
      <c r="V82" s="170"/>
      <c r="W82" s="170"/>
      <c r="X82" s="170"/>
      <c r="Y82" s="171"/>
      <c r="Z82" s="171"/>
      <c r="AA82" s="171"/>
      <c r="AB82" s="171"/>
      <c r="AC82" s="218"/>
      <c r="AD82" s="218"/>
      <c r="AE82" s="218"/>
      <c r="AF82" s="218"/>
      <c r="AG82" s="218"/>
      <c r="AH82" s="218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219"/>
      <c r="AU82" s="219"/>
      <c r="AV82" s="219"/>
      <c r="AW82" s="219"/>
      <c r="AX82" s="219"/>
      <c r="AY82" s="219"/>
      <c r="AZ82" s="219"/>
      <c r="BA82" s="219"/>
      <c r="BB82" s="219"/>
      <c r="BC82" s="219"/>
      <c r="BD82" s="219"/>
    </row>
    <row r="83" spans="1:56" ht="12.75" customHeight="1" x14ac:dyDescent="0.2">
      <c r="A83" s="169"/>
      <c r="B83" s="169"/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70"/>
      <c r="Q83" s="170"/>
      <c r="R83" s="170"/>
      <c r="S83" s="170"/>
      <c r="T83" s="170"/>
      <c r="U83" s="170"/>
      <c r="V83" s="170"/>
      <c r="W83" s="170"/>
      <c r="X83" s="170"/>
      <c r="Y83" s="171"/>
      <c r="Z83" s="171"/>
      <c r="AA83" s="171"/>
      <c r="AB83" s="171"/>
      <c r="AC83" s="218"/>
      <c r="AD83" s="218"/>
      <c r="AE83" s="218"/>
      <c r="AF83" s="218"/>
      <c r="AG83" s="218"/>
      <c r="AH83" s="218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219"/>
      <c r="AU83" s="219"/>
      <c r="AV83" s="219"/>
      <c r="AW83" s="219"/>
      <c r="AX83" s="219"/>
      <c r="AY83" s="219"/>
      <c r="AZ83" s="219"/>
      <c r="BA83" s="219"/>
      <c r="BB83" s="219"/>
      <c r="BC83" s="219"/>
      <c r="BD83" s="219"/>
    </row>
    <row r="84" spans="1:56" ht="12.75" customHeight="1" x14ac:dyDescent="0.2">
      <c r="A84" s="169"/>
      <c r="B84" s="169"/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70"/>
      <c r="Q84" s="170"/>
      <c r="R84" s="170"/>
      <c r="S84" s="170"/>
      <c r="T84" s="170"/>
      <c r="U84" s="170"/>
      <c r="V84" s="170"/>
      <c r="W84" s="170"/>
      <c r="X84" s="170"/>
      <c r="Y84" s="171"/>
      <c r="Z84" s="171"/>
      <c r="AA84" s="171"/>
      <c r="AB84" s="171"/>
      <c r="AC84" s="218"/>
      <c r="AD84" s="218"/>
      <c r="AE84" s="218"/>
      <c r="AF84" s="218"/>
      <c r="AG84" s="218"/>
      <c r="AH84" s="218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</row>
    <row r="85" spans="1:56" ht="12.75" customHeight="1" x14ac:dyDescent="0.2">
      <c r="A85" s="169"/>
      <c r="B85" s="169"/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70"/>
      <c r="Q85" s="170"/>
      <c r="R85" s="170"/>
      <c r="S85" s="170"/>
      <c r="T85" s="170"/>
      <c r="U85" s="170"/>
      <c r="V85" s="170"/>
      <c r="W85" s="170"/>
      <c r="X85" s="170"/>
      <c r="Y85" s="171"/>
      <c r="Z85" s="171"/>
      <c r="AA85" s="171"/>
      <c r="AB85" s="171"/>
      <c r="AC85" s="218"/>
      <c r="AD85" s="218"/>
      <c r="AE85" s="218"/>
      <c r="AF85" s="218"/>
      <c r="AG85" s="218"/>
      <c r="AH85" s="218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</row>
    <row r="86" spans="1:56" ht="12.75" customHeight="1" x14ac:dyDescent="0.2">
      <c r="A86" s="169"/>
      <c r="B86" s="169"/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70"/>
      <c r="Q86" s="170"/>
      <c r="R86" s="170"/>
      <c r="S86" s="170"/>
      <c r="T86" s="170"/>
      <c r="U86" s="170"/>
      <c r="V86" s="170"/>
      <c r="W86" s="170"/>
      <c r="X86" s="170"/>
      <c r="Y86" s="171"/>
      <c r="Z86" s="171"/>
      <c r="AA86" s="171"/>
      <c r="AB86" s="171"/>
      <c r="AC86" s="218"/>
      <c r="AD86" s="218"/>
      <c r="AE86" s="218"/>
      <c r="AF86" s="218"/>
      <c r="AG86" s="218"/>
      <c r="AH86" s="218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219"/>
      <c r="AU86" s="219"/>
      <c r="AV86" s="219"/>
      <c r="AW86" s="219"/>
      <c r="AX86" s="219"/>
      <c r="AY86" s="219"/>
      <c r="AZ86" s="219"/>
      <c r="BA86" s="219"/>
      <c r="BB86" s="219"/>
      <c r="BC86" s="219"/>
      <c r="BD86" s="219"/>
    </row>
    <row r="87" spans="1:56" ht="12.75" customHeight="1" x14ac:dyDescent="0.2">
      <c r="A87" s="169"/>
      <c r="B87" s="169"/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70"/>
      <c r="Q87" s="170"/>
      <c r="R87" s="170"/>
      <c r="S87" s="170"/>
      <c r="T87" s="170"/>
      <c r="U87" s="170"/>
      <c r="V87" s="170"/>
      <c r="W87" s="170"/>
      <c r="X87" s="170"/>
      <c r="Y87" s="171"/>
      <c r="Z87" s="171"/>
      <c r="AA87" s="171"/>
      <c r="AB87" s="171"/>
      <c r="AC87" s="218"/>
      <c r="AD87" s="218"/>
      <c r="AE87" s="218"/>
      <c r="AF87" s="218"/>
      <c r="AG87" s="218"/>
      <c r="AH87" s="218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219"/>
      <c r="AU87" s="219"/>
      <c r="AV87" s="219"/>
      <c r="AW87" s="219"/>
      <c r="AX87" s="219"/>
      <c r="AY87" s="219"/>
      <c r="AZ87" s="219"/>
      <c r="BA87" s="219"/>
      <c r="BB87" s="219"/>
      <c r="BC87" s="219"/>
      <c r="BD87" s="219"/>
    </row>
    <row r="88" spans="1:56" ht="12.75" customHeight="1" x14ac:dyDescent="0.2">
      <c r="A88" s="169"/>
      <c r="B88" s="169"/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70"/>
      <c r="Q88" s="170"/>
      <c r="R88" s="170"/>
      <c r="S88" s="170"/>
      <c r="T88" s="170"/>
      <c r="U88" s="170"/>
      <c r="V88" s="170"/>
      <c r="W88" s="170"/>
      <c r="X88" s="170"/>
      <c r="Y88" s="171"/>
      <c r="Z88" s="171"/>
      <c r="AA88" s="171"/>
      <c r="AB88" s="171"/>
      <c r="AC88" s="218"/>
      <c r="AD88" s="218"/>
      <c r="AE88" s="218"/>
      <c r="AF88" s="218"/>
      <c r="AG88" s="218"/>
      <c r="AH88" s="218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</row>
    <row r="89" spans="1:56" ht="12.75" customHeight="1" x14ac:dyDescent="0.2">
      <c r="A89" s="169"/>
      <c r="B89" s="169"/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70"/>
      <c r="Q89" s="170"/>
      <c r="R89" s="170"/>
      <c r="S89" s="170"/>
      <c r="T89" s="170"/>
      <c r="U89" s="170"/>
      <c r="V89" s="170"/>
      <c r="W89" s="170"/>
      <c r="X89" s="170"/>
      <c r="Y89" s="171"/>
      <c r="Z89" s="171"/>
      <c r="AA89" s="171"/>
      <c r="AB89" s="171"/>
      <c r="AC89" s="218"/>
      <c r="AD89" s="218"/>
      <c r="AE89" s="218"/>
      <c r="AF89" s="218"/>
      <c r="AG89" s="218"/>
      <c r="AH89" s="218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219"/>
      <c r="AU89" s="219"/>
      <c r="AV89" s="219"/>
      <c r="AW89" s="219"/>
      <c r="AX89" s="219"/>
      <c r="AY89" s="219"/>
      <c r="AZ89" s="219"/>
      <c r="BA89" s="219"/>
      <c r="BB89" s="219"/>
      <c r="BC89" s="219"/>
      <c r="BD89" s="219"/>
    </row>
    <row r="90" spans="1:56" ht="12.75" customHeight="1" x14ac:dyDescent="0.2">
      <c r="A90" s="169"/>
      <c r="B90" s="169"/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70"/>
      <c r="Q90" s="170"/>
      <c r="R90" s="170"/>
      <c r="S90" s="170"/>
      <c r="T90" s="170"/>
      <c r="U90" s="170"/>
      <c r="V90" s="170"/>
      <c r="W90" s="170"/>
      <c r="X90" s="170"/>
      <c r="Y90" s="171"/>
      <c r="Z90" s="171"/>
      <c r="AA90" s="171"/>
      <c r="AB90" s="171"/>
      <c r="AC90" s="218"/>
      <c r="AD90" s="218"/>
      <c r="AE90" s="218"/>
      <c r="AF90" s="218"/>
      <c r="AG90" s="218"/>
      <c r="AH90" s="218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219"/>
      <c r="AU90" s="219"/>
      <c r="AV90" s="219"/>
      <c r="AW90" s="219"/>
      <c r="AX90" s="219"/>
      <c r="AY90" s="219"/>
      <c r="AZ90" s="219"/>
      <c r="BA90" s="219"/>
      <c r="BB90" s="219"/>
      <c r="BC90" s="219"/>
      <c r="BD90" s="219"/>
    </row>
    <row r="91" spans="1:56" ht="12.75" customHeight="1" x14ac:dyDescent="0.2">
      <c r="A91" s="169"/>
      <c r="B91" s="169"/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70"/>
      <c r="Q91" s="170"/>
      <c r="R91" s="170"/>
      <c r="S91" s="170"/>
      <c r="T91" s="170"/>
      <c r="U91" s="170"/>
      <c r="V91" s="170"/>
      <c r="W91" s="170"/>
      <c r="X91" s="170"/>
      <c r="Y91" s="171"/>
      <c r="Z91" s="171"/>
      <c r="AA91" s="171"/>
      <c r="AB91" s="171"/>
      <c r="AC91" s="218"/>
      <c r="AD91" s="218"/>
      <c r="AE91" s="218"/>
      <c r="AF91" s="218"/>
      <c r="AG91" s="218"/>
      <c r="AH91" s="218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</row>
    <row r="92" spans="1:56" ht="12.75" customHeight="1" x14ac:dyDescent="0.2">
      <c r="A92" s="169"/>
      <c r="B92" s="169"/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70"/>
      <c r="Q92" s="170"/>
      <c r="R92" s="170"/>
      <c r="S92" s="170"/>
      <c r="T92" s="170"/>
      <c r="U92" s="170"/>
      <c r="V92" s="170"/>
      <c r="W92" s="170"/>
      <c r="X92" s="170"/>
      <c r="Y92" s="171"/>
      <c r="Z92" s="171"/>
      <c r="AA92" s="171"/>
      <c r="AB92" s="171"/>
      <c r="AC92" s="218"/>
      <c r="AD92" s="218"/>
      <c r="AE92" s="218"/>
      <c r="AF92" s="218"/>
      <c r="AG92" s="218"/>
      <c r="AH92" s="218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</row>
    <row r="93" spans="1:56" ht="12.75" customHeight="1" x14ac:dyDescent="0.2">
      <c r="A93" s="169"/>
      <c r="B93" s="169"/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70"/>
      <c r="Q93" s="170"/>
      <c r="R93" s="170"/>
      <c r="S93" s="170"/>
      <c r="T93" s="170"/>
      <c r="U93" s="170"/>
      <c r="V93" s="170"/>
      <c r="W93" s="170"/>
      <c r="X93" s="170"/>
      <c r="Y93" s="171"/>
      <c r="Z93" s="171"/>
      <c r="AA93" s="171"/>
      <c r="AB93" s="171"/>
      <c r="AC93" s="218"/>
      <c r="AD93" s="218"/>
      <c r="AE93" s="218"/>
      <c r="AF93" s="218"/>
      <c r="AG93" s="218"/>
      <c r="AH93" s="218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</row>
    <row r="94" spans="1:56" ht="12.75" customHeight="1" x14ac:dyDescent="0.2">
      <c r="A94" s="169"/>
      <c r="B94" s="169"/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70"/>
      <c r="Q94" s="170"/>
      <c r="R94" s="170"/>
      <c r="S94" s="170"/>
      <c r="T94" s="170"/>
      <c r="U94" s="170"/>
      <c r="V94" s="170"/>
      <c r="W94" s="170"/>
      <c r="X94" s="170"/>
      <c r="Y94" s="171"/>
      <c r="Z94" s="171"/>
      <c r="AA94" s="171"/>
      <c r="AB94" s="171"/>
      <c r="AC94" s="218"/>
      <c r="AD94" s="218"/>
      <c r="AE94" s="218"/>
      <c r="AF94" s="218"/>
      <c r="AG94" s="218"/>
      <c r="AH94" s="218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</row>
    <row r="95" spans="1:56" ht="12.75" customHeight="1" x14ac:dyDescent="0.2">
      <c r="A95" s="169"/>
      <c r="B95" s="169"/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70"/>
      <c r="Q95" s="170"/>
      <c r="R95" s="170"/>
      <c r="S95" s="170"/>
      <c r="T95" s="170"/>
      <c r="U95" s="170"/>
      <c r="V95" s="170"/>
      <c r="W95" s="170"/>
      <c r="X95" s="170"/>
      <c r="Y95" s="171"/>
      <c r="Z95" s="171"/>
      <c r="AA95" s="171"/>
      <c r="AB95" s="171"/>
      <c r="AC95" s="218"/>
      <c r="AD95" s="218"/>
      <c r="AE95" s="218"/>
      <c r="AF95" s="218"/>
      <c r="AG95" s="218"/>
      <c r="AH95" s="218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</row>
    <row r="96" spans="1:56" ht="12.75" customHeight="1" x14ac:dyDescent="0.2">
      <c r="A96" s="169"/>
      <c r="B96" s="169"/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70"/>
      <c r="Q96" s="170"/>
      <c r="R96" s="170"/>
      <c r="S96" s="170"/>
      <c r="T96" s="170"/>
      <c r="U96" s="170"/>
      <c r="V96" s="170"/>
      <c r="W96" s="170"/>
      <c r="X96" s="170"/>
      <c r="Y96" s="171"/>
      <c r="Z96" s="171"/>
      <c r="AA96" s="171"/>
      <c r="AB96" s="171"/>
      <c r="AC96" s="218"/>
      <c r="AD96" s="218"/>
      <c r="AE96" s="218"/>
      <c r="AF96" s="218"/>
      <c r="AG96" s="218"/>
      <c r="AH96" s="218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</row>
    <row r="97" spans="1:56" ht="12.75" customHeight="1" x14ac:dyDescent="0.2">
      <c r="A97" s="169"/>
      <c r="B97" s="169"/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70"/>
      <c r="Q97" s="170"/>
      <c r="R97" s="170"/>
      <c r="S97" s="170"/>
      <c r="T97" s="170"/>
      <c r="U97" s="170"/>
      <c r="V97" s="170"/>
      <c r="W97" s="170"/>
      <c r="X97" s="170"/>
      <c r="Y97" s="171"/>
      <c r="Z97" s="171"/>
      <c r="AA97" s="171"/>
      <c r="AB97" s="171"/>
      <c r="AC97" s="218"/>
      <c r="AD97" s="218"/>
      <c r="AE97" s="218"/>
      <c r="AF97" s="218"/>
      <c r="AG97" s="218"/>
      <c r="AH97" s="218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</row>
    <row r="98" spans="1:56" ht="12.75" customHeight="1" x14ac:dyDescent="0.2">
      <c r="A98" s="169"/>
      <c r="B98" s="169"/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70"/>
      <c r="Q98" s="170"/>
      <c r="R98" s="170"/>
      <c r="S98" s="170"/>
      <c r="T98" s="170"/>
      <c r="U98" s="170"/>
      <c r="V98" s="170"/>
      <c r="W98" s="170"/>
      <c r="X98" s="170"/>
      <c r="Y98" s="171"/>
      <c r="Z98" s="171"/>
      <c r="AA98" s="171"/>
      <c r="AB98" s="171"/>
      <c r="AC98" s="218"/>
      <c r="AD98" s="218"/>
      <c r="AE98" s="218"/>
      <c r="AF98" s="218"/>
      <c r="AG98" s="218"/>
      <c r="AH98" s="218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</row>
    <row r="99" spans="1:56" ht="12.75" customHeight="1" x14ac:dyDescent="0.2">
      <c r="A99" s="169"/>
      <c r="B99" s="169"/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70"/>
      <c r="Q99" s="170"/>
      <c r="R99" s="170"/>
      <c r="S99" s="170"/>
      <c r="T99" s="170"/>
      <c r="U99" s="170"/>
      <c r="V99" s="170"/>
      <c r="W99" s="170"/>
      <c r="X99" s="170"/>
      <c r="Y99" s="171"/>
      <c r="Z99" s="171"/>
      <c r="AA99" s="171"/>
      <c r="AB99" s="171"/>
      <c r="AC99" s="218"/>
      <c r="AD99" s="218"/>
      <c r="AE99" s="218"/>
      <c r="AF99" s="218"/>
      <c r="AG99" s="218"/>
      <c r="AH99" s="218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</row>
    <row r="100" spans="1:56" ht="12.75" customHeight="1" x14ac:dyDescent="0.2">
      <c r="A100" s="169"/>
      <c r="B100" s="169"/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70"/>
      <c r="Q100" s="170"/>
      <c r="R100" s="170"/>
      <c r="S100" s="170"/>
      <c r="T100" s="170"/>
      <c r="U100" s="170"/>
      <c r="V100" s="170"/>
      <c r="W100" s="170"/>
      <c r="X100" s="170"/>
      <c r="Y100" s="171"/>
      <c r="Z100" s="171"/>
      <c r="AA100" s="171"/>
      <c r="AB100" s="171"/>
      <c r="AC100" s="218"/>
      <c r="AD100" s="218"/>
      <c r="AE100" s="218"/>
      <c r="AF100" s="218"/>
      <c r="AG100" s="218"/>
      <c r="AH100" s="218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</row>
    <row r="101" spans="1:56" ht="12.75" customHeight="1" x14ac:dyDescent="0.2">
      <c r="A101" s="169"/>
      <c r="B101" s="169"/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70"/>
      <c r="Q101" s="170"/>
      <c r="R101" s="170"/>
      <c r="S101" s="170"/>
      <c r="T101" s="170"/>
      <c r="U101" s="170"/>
      <c r="V101" s="170"/>
      <c r="W101" s="170"/>
      <c r="X101" s="170"/>
      <c r="Y101" s="171"/>
      <c r="Z101" s="171"/>
      <c r="AA101" s="171"/>
      <c r="AB101" s="171"/>
      <c r="AC101" s="218"/>
      <c r="AD101" s="218"/>
      <c r="AE101" s="218"/>
      <c r="AF101" s="218"/>
      <c r="AG101" s="218"/>
      <c r="AH101" s="218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</row>
    <row r="102" spans="1:56" ht="12.75" customHeight="1" x14ac:dyDescent="0.2">
      <c r="A102" s="169"/>
      <c r="B102" s="169"/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70"/>
      <c r="Q102" s="170"/>
      <c r="R102" s="170"/>
      <c r="S102" s="170"/>
      <c r="T102" s="170"/>
      <c r="U102" s="170"/>
      <c r="V102" s="170"/>
      <c r="W102" s="170"/>
      <c r="X102" s="170"/>
      <c r="Y102" s="171"/>
      <c r="Z102" s="171"/>
      <c r="AA102" s="171"/>
      <c r="AB102" s="171"/>
      <c r="AC102" s="218"/>
      <c r="AD102" s="218"/>
      <c r="AE102" s="218"/>
      <c r="AF102" s="218"/>
      <c r="AG102" s="218"/>
      <c r="AH102" s="218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</row>
    <row r="103" spans="1:56" ht="12.75" customHeight="1" x14ac:dyDescent="0.2">
      <c r="A103" s="169"/>
      <c r="B103" s="169"/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70"/>
      <c r="Q103" s="170"/>
      <c r="R103" s="170"/>
      <c r="S103" s="170"/>
      <c r="T103" s="170"/>
      <c r="U103" s="170"/>
      <c r="V103" s="170"/>
      <c r="W103" s="170"/>
      <c r="X103" s="170"/>
      <c r="Y103" s="171"/>
      <c r="Z103" s="171"/>
      <c r="AA103" s="171"/>
      <c r="AB103" s="171"/>
      <c r="AC103" s="218"/>
      <c r="AD103" s="218"/>
      <c r="AE103" s="218"/>
      <c r="AF103" s="218"/>
      <c r="AG103" s="218"/>
      <c r="AH103" s="218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19"/>
    </row>
    <row r="104" spans="1:56" ht="12.75" customHeight="1" x14ac:dyDescent="0.2">
      <c r="A104" s="169"/>
      <c r="B104" s="169"/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70"/>
      <c r="Q104" s="170"/>
      <c r="R104" s="170"/>
      <c r="S104" s="170"/>
      <c r="T104" s="170"/>
      <c r="U104" s="170"/>
      <c r="V104" s="170"/>
      <c r="W104" s="170"/>
      <c r="X104" s="170"/>
      <c r="Y104" s="171"/>
      <c r="Z104" s="171"/>
      <c r="AA104" s="171"/>
      <c r="AB104" s="171"/>
      <c r="AC104" s="218"/>
      <c r="AD104" s="218"/>
      <c r="AE104" s="218"/>
      <c r="AF104" s="218"/>
      <c r="AG104" s="218"/>
      <c r="AH104" s="218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</row>
    <row r="105" spans="1:56" ht="12.75" customHeight="1" x14ac:dyDescent="0.2">
      <c r="A105" s="169"/>
      <c r="B105" s="169"/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70"/>
      <c r="Q105" s="170"/>
      <c r="R105" s="170"/>
      <c r="S105" s="170"/>
      <c r="T105" s="170"/>
      <c r="U105" s="170"/>
      <c r="V105" s="170"/>
      <c r="W105" s="170"/>
      <c r="X105" s="170"/>
      <c r="Y105" s="171"/>
      <c r="Z105" s="171"/>
      <c r="AA105" s="171"/>
      <c r="AB105" s="171"/>
      <c r="AC105" s="218"/>
      <c r="AD105" s="218"/>
      <c r="AE105" s="218"/>
      <c r="AF105" s="218"/>
      <c r="AG105" s="218"/>
      <c r="AH105" s="218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219"/>
      <c r="AU105" s="219"/>
      <c r="AV105" s="219"/>
      <c r="AW105" s="219"/>
      <c r="AX105" s="219"/>
      <c r="AY105" s="219"/>
      <c r="AZ105" s="219"/>
      <c r="BA105" s="219"/>
      <c r="BB105" s="219"/>
      <c r="BC105" s="219"/>
      <c r="BD105" s="219"/>
    </row>
    <row r="106" spans="1:56" ht="12.75" customHeight="1" x14ac:dyDescent="0.2">
      <c r="A106" s="169"/>
      <c r="B106" s="169"/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70"/>
      <c r="Q106" s="170"/>
      <c r="R106" s="170"/>
      <c r="S106" s="170"/>
      <c r="T106" s="170"/>
      <c r="U106" s="170"/>
      <c r="V106" s="170"/>
      <c r="W106" s="170"/>
      <c r="X106" s="170"/>
      <c r="Y106" s="171"/>
      <c r="Z106" s="171"/>
      <c r="AA106" s="171"/>
      <c r="AB106" s="171"/>
      <c r="AC106" s="218"/>
      <c r="AD106" s="218"/>
      <c r="AE106" s="218"/>
      <c r="AF106" s="218"/>
      <c r="AG106" s="218"/>
      <c r="AH106" s="218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219"/>
      <c r="AU106" s="219"/>
      <c r="AV106" s="219"/>
      <c r="AW106" s="219"/>
      <c r="AX106" s="219"/>
      <c r="AY106" s="219"/>
      <c r="AZ106" s="219"/>
      <c r="BA106" s="219"/>
      <c r="BB106" s="219"/>
      <c r="BC106" s="219"/>
      <c r="BD106" s="219"/>
    </row>
    <row r="107" spans="1:56" ht="12.75" customHeight="1" x14ac:dyDescent="0.2">
      <c r="A107" s="169"/>
      <c r="B107" s="169"/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70"/>
      <c r="Q107" s="170"/>
      <c r="R107" s="170"/>
      <c r="S107" s="170"/>
      <c r="T107" s="170"/>
      <c r="U107" s="170"/>
      <c r="V107" s="170"/>
      <c r="W107" s="170"/>
      <c r="X107" s="170"/>
      <c r="Y107" s="171"/>
      <c r="Z107" s="171"/>
      <c r="AA107" s="171"/>
      <c r="AB107" s="171"/>
      <c r="AC107" s="218"/>
      <c r="AD107" s="218"/>
      <c r="AE107" s="218"/>
      <c r="AF107" s="218"/>
      <c r="AG107" s="218"/>
      <c r="AH107" s="218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219"/>
      <c r="AU107" s="219"/>
      <c r="AV107" s="219"/>
      <c r="AW107" s="219"/>
      <c r="AX107" s="219"/>
      <c r="AY107" s="219"/>
      <c r="AZ107" s="219"/>
      <c r="BA107" s="219"/>
      <c r="BB107" s="219"/>
      <c r="BC107" s="219"/>
      <c r="BD107" s="219"/>
    </row>
    <row r="108" spans="1:56" ht="12.75" customHeight="1" x14ac:dyDescent="0.2">
      <c r="A108" s="169"/>
      <c r="B108" s="169"/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70"/>
      <c r="Q108" s="170"/>
      <c r="R108" s="170"/>
      <c r="S108" s="170"/>
      <c r="T108" s="170"/>
      <c r="U108" s="170"/>
      <c r="V108" s="170"/>
      <c r="W108" s="170"/>
      <c r="X108" s="170"/>
      <c r="Y108" s="171"/>
      <c r="Z108" s="171"/>
      <c r="AA108" s="171"/>
      <c r="AB108" s="171"/>
      <c r="AC108" s="218"/>
      <c r="AD108" s="218"/>
      <c r="AE108" s="218"/>
      <c r="AF108" s="218"/>
      <c r="AG108" s="218"/>
      <c r="AH108" s="218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219"/>
      <c r="AU108" s="219"/>
      <c r="AV108" s="219"/>
      <c r="AW108" s="219"/>
      <c r="AX108" s="219"/>
      <c r="AY108" s="219"/>
      <c r="AZ108" s="219"/>
      <c r="BA108" s="219"/>
      <c r="BB108" s="219"/>
      <c r="BC108" s="219"/>
      <c r="BD108" s="219"/>
    </row>
    <row r="109" spans="1:56" ht="12.75" customHeight="1" x14ac:dyDescent="0.2">
      <c r="A109" s="169"/>
      <c r="B109" s="169"/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70"/>
      <c r="Q109" s="170"/>
      <c r="R109" s="170"/>
      <c r="S109" s="170"/>
      <c r="T109" s="170"/>
      <c r="U109" s="170"/>
      <c r="V109" s="170"/>
      <c r="W109" s="170"/>
      <c r="X109" s="170"/>
      <c r="Y109" s="171"/>
      <c r="Z109" s="171"/>
      <c r="AA109" s="171"/>
      <c r="AB109" s="171"/>
      <c r="AC109" s="218"/>
      <c r="AD109" s="218"/>
      <c r="AE109" s="218"/>
      <c r="AF109" s="218"/>
      <c r="AG109" s="218"/>
      <c r="AH109" s="218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</row>
    <row r="110" spans="1:56" ht="12.75" customHeight="1" x14ac:dyDescent="0.2">
      <c r="A110" s="169"/>
      <c r="B110" s="169"/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70"/>
      <c r="Q110" s="170"/>
      <c r="R110" s="170"/>
      <c r="S110" s="170"/>
      <c r="T110" s="170"/>
      <c r="U110" s="170"/>
      <c r="V110" s="170"/>
      <c r="W110" s="170"/>
      <c r="X110" s="170"/>
      <c r="Y110" s="171"/>
      <c r="Z110" s="171"/>
      <c r="AA110" s="171"/>
      <c r="AB110" s="171"/>
      <c r="AC110" s="218"/>
      <c r="AD110" s="218"/>
      <c r="AE110" s="218"/>
      <c r="AF110" s="218"/>
      <c r="AG110" s="218"/>
      <c r="AH110" s="218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</row>
    <row r="111" spans="1:56" ht="12.75" customHeight="1" x14ac:dyDescent="0.2">
      <c r="A111" s="169"/>
      <c r="B111" s="169"/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70"/>
      <c r="Q111" s="170"/>
      <c r="R111" s="170"/>
      <c r="S111" s="170"/>
      <c r="T111" s="170"/>
      <c r="U111" s="170"/>
      <c r="V111" s="170"/>
      <c r="W111" s="170"/>
      <c r="X111" s="170"/>
      <c r="Y111" s="171"/>
      <c r="Z111" s="171"/>
      <c r="AA111" s="171"/>
      <c r="AB111" s="171"/>
      <c r="AC111" s="218"/>
      <c r="AD111" s="218"/>
      <c r="AE111" s="218"/>
      <c r="AF111" s="218"/>
      <c r="AG111" s="218"/>
      <c r="AH111" s="218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</row>
    <row r="112" spans="1:56" ht="12.75" customHeight="1" x14ac:dyDescent="0.2">
      <c r="A112" s="169"/>
      <c r="B112" s="169"/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70"/>
      <c r="Q112" s="170"/>
      <c r="R112" s="170"/>
      <c r="S112" s="170"/>
      <c r="T112" s="170"/>
      <c r="U112" s="170"/>
      <c r="V112" s="170"/>
      <c r="W112" s="170"/>
      <c r="X112" s="170"/>
      <c r="Y112" s="171"/>
      <c r="Z112" s="171"/>
      <c r="AA112" s="171"/>
      <c r="AB112" s="171"/>
      <c r="AC112" s="218"/>
      <c r="AD112" s="218"/>
      <c r="AE112" s="218"/>
      <c r="AF112" s="218"/>
      <c r="AG112" s="218"/>
      <c r="AH112" s="218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</row>
    <row r="113" spans="1:56" ht="12.75" customHeight="1" x14ac:dyDescent="0.2">
      <c r="A113" s="169"/>
      <c r="B113" s="169"/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70"/>
      <c r="Q113" s="170"/>
      <c r="R113" s="170"/>
      <c r="S113" s="170"/>
      <c r="T113" s="170"/>
      <c r="U113" s="170"/>
      <c r="V113" s="170"/>
      <c r="W113" s="170"/>
      <c r="X113" s="170"/>
      <c r="Y113" s="171"/>
      <c r="Z113" s="171"/>
      <c r="AA113" s="171"/>
      <c r="AB113" s="171"/>
      <c r="AC113" s="218"/>
      <c r="AD113" s="218"/>
      <c r="AE113" s="218"/>
      <c r="AF113" s="218"/>
      <c r="AG113" s="218"/>
      <c r="AH113" s="218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219"/>
      <c r="AU113" s="219"/>
      <c r="AV113" s="219"/>
      <c r="AW113" s="219"/>
      <c r="AX113" s="219"/>
      <c r="AY113" s="219"/>
      <c r="AZ113" s="219"/>
      <c r="BA113" s="219"/>
      <c r="BB113" s="219"/>
      <c r="BC113" s="219"/>
      <c r="BD113" s="219"/>
    </row>
    <row r="114" spans="1:56" ht="12.75" customHeight="1" x14ac:dyDescent="0.2">
      <c r="A114" s="169"/>
      <c r="B114" s="169"/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70"/>
      <c r="Q114" s="170"/>
      <c r="R114" s="170"/>
      <c r="S114" s="170"/>
      <c r="T114" s="170"/>
      <c r="U114" s="170"/>
      <c r="V114" s="170"/>
      <c r="W114" s="170"/>
      <c r="X114" s="170"/>
      <c r="Y114" s="171"/>
      <c r="Z114" s="171"/>
      <c r="AA114" s="171"/>
      <c r="AB114" s="171"/>
      <c r="AC114" s="218"/>
      <c r="AD114" s="218"/>
      <c r="AE114" s="218"/>
      <c r="AF114" s="218"/>
      <c r="AG114" s="218"/>
      <c r="AH114" s="218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219"/>
      <c r="AU114" s="219"/>
      <c r="AV114" s="219"/>
      <c r="AW114" s="219"/>
      <c r="AX114" s="219"/>
      <c r="AY114" s="219"/>
      <c r="AZ114" s="219"/>
      <c r="BA114" s="219"/>
      <c r="BB114" s="219"/>
      <c r="BC114" s="219"/>
      <c r="BD114" s="219"/>
    </row>
    <row r="115" spans="1:56" ht="12.75" customHeight="1" x14ac:dyDescent="0.2">
      <c r="A115" s="169"/>
      <c r="B115" s="169"/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70"/>
      <c r="Q115" s="170"/>
      <c r="R115" s="170"/>
      <c r="S115" s="170"/>
      <c r="T115" s="170"/>
      <c r="U115" s="170"/>
      <c r="V115" s="170"/>
      <c r="W115" s="170"/>
      <c r="X115" s="170"/>
      <c r="Y115" s="171"/>
      <c r="Z115" s="171"/>
      <c r="AA115" s="171"/>
      <c r="AB115" s="171"/>
      <c r="AC115" s="218"/>
      <c r="AD115" s="218"/>
      <c r="AE115" s="218"/>
      <c r="AF115" s="218"/>
      <c r="AG115" s="218"/>
      <c r="AH115" s="218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219"/>
      <c r="AU115" s="219"/>
      <c r="AV115" s="219"/>
      <c r="AW115" s="219"/>
      <c r="AX115" s="219"/>
      <c r="AY115" s="219"/>
      <c r="AZ115" s="219"/>
      <c r="BA115" s="219"/>
      <c r="BB115" s="219"/>
      <c r="BC115" s="219"/>
      <c r="BD115" s="219"/>
    </row>
    <row r="116" spans="1:56" ht="12.75" customHeight="1" x14ac:dyDescent="0.2">
      <c r="A116" s="169"/>
      <c r="B116" s="169"/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70"/>
      <c r="Q116" s="170"/>
      <c r="R116" s="170"/>
      <c r="S116" s="170"/>
      <c r="T116" s="170"/>
      <c r="U116" s="170"/>
      <c r="V116" s="170"/>
      <c r="W116" s="170"/>
      <c r="X116" s="170"/>
      <c r="Y116" s="171"/>
      <c r="Z116" s="171"/>
      <c r="AA116" s="171"/>
      <c r="AB116" s="171"/>
      <c r="AC116" s="218"/>
      <c r="AD116" s="218"/>
      <c r="AE116" s="218"/>
      <c r="AF116" s="218"/>
      <c r="AG116" s="218"/>
      <c r="AH116" s="218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</row>
    <row r="117" spans="1:56" ht="12.75" customHeight="1" x14ac:dyDescent="0.2">
      <c r="A117" s="169"/>
      <c r="B117" s="169"/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70"/>
      <c r="Q117" s="170"/>
      <c r="R117" s="170"/>
      <c r="S117" s="170"/>
      <c r="T117" s="170"/>
      <c r="U117" s="170"/>
      <c r="V117" s="170"/>
      <c r="W117" s="170"/>
      <c r="X117" s="170"/>
      <c r="Y117" s="171"/>
      <c r="Z117" s="171"/>
      <c r="AA117" s="171"/>
      <c r="AB117" s="171"/>
      <c r="AC117" s="218"/>
      <c r="AD117" s="218"/>
      <c r="AE117" s="218"/>
      <c r="AF117" s="218"/>
      <c r="AG117" s="218"/>
      <c r="AH117" s="218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219"/>
      <c r="AU117" s="219"/>
      <c r="AV117" s="219"/>
      <c r="AW117" s="219"/>
      <c r="AX117" s="219"/>
      <c r="AY117" s="219"/>
      <c r="AZ117" s="219"/>
      <c r="BA117" s="219"/>
      <c r="BB117" s="219"/>
      <c r="BC117" s="219"/>
      <c r="BD117" s="219"/>
    </row>
    <row r="118" spans="1:56" ht="12.75" customHeight="1" x14ac:dyDescent="0.2">
      <c r="A118" s="169"/>
      <c r="B118" s="169"/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70"/>
      <c r="Q118" s="170"/>
      <c r="R118" s="170"/>
      <c r="S118" s="170"/>
      <c r="T118" s="170"/>
      <c r="U118" s="170"/>
      <c r="V118" s="170"/>
      <c r="W118" s="170"/>
      <c r="X118" s="170"/>
      <c r="Y118" s="171"/>
      <c r="Z118" s="171"/>
      <c r="AA118" s="171"/>
      <c r="AB118" s="171"/>
      <c r="AC118" s="218"/>
      <c r="AD118" s="218"/>
      <c r="AE118" s="218"/>
      <c r="AF118" s="218"/>
      <c r="AG118" s="218"/>
      <c r="AH118" s="218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219"/>
      <c r="AU118" s="219"/>
      <c r="AV118" s="219"/>
      <c r="AW118" s="219"/>
      <c r="AX118" s="219"/>
      <c r="AY118" s="219"/>
      <c r="AZ118" s="219"/>
      <c r="BA118" s="219"/>
      <c r="BB118" s="219"/>
      <c r="BC118" s="219"/>
      <c r="BD118" s="219"/>
    </row>
    <row r="119" spans="1:56" ht="12.75" customHeight="1" x14ac:dyDescent="0.2">
      <c r="A119" s="169"/>
      <c r="B119" s="169"/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70"/>
      <c r="Q119" s="170"/>
      <c r="R119" s="170"/>
      <c r="S119" s="170"/>
      <c r="T119" s="170"/>
      <c r="U119" s="170"/>
      <c r="V119" s="170"/>
      <c r="W119" s="170"/>
      <c r="X119" s="170"/>
      <c r="Y119" s="171"/>
      <c r="Z119" s="171"/>
      <c r="AA119" s="171"/>
      <c r="AB119" s="171"/>
      <c r="AC119" s="218"/>
      <c r="AD119" s="218"/>
      <c r="AE119" s="218"/>
      <c r="AF119" s="218"/>
      <c r="AG119" s="218"/>
      <c r="AH119" s="218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219"/>
      <c r="AU119" s="219"/>
      <c r="AV119" s="219"/>
      <c r="AW119" s="219"/>
      <c r="AX119" s="219"/>
      <c r="AY119" s="219"/>
      <c r="AZ119" s="219"/>
      <c r="BA119" s="219"/>
      <c r="BB119" s="219"/>
      <c r="BC119" s="219"/>
      <c r="BD119" s="219"/>
    </row>
    <row r="120" spans="1:56" ht="12.75" customHeight="1" x14ac:dyDescent="0.2">
      <c r="A120" s="169"/>
      <c r="B120" s="169"/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70"/>
      <c r="Q120" s="170"/>
      <c r="R120" s="170"/>
      <c r="S120" s="170"/>
      <c r="T120" s="170"/>
      <c r="U120" s="170"/>
      <c r="V120" s="170"/>
      <c r="W120" s="170"/>
      <c r="X120" s="170"/>
      <c r="Y120" s="171"/>
      <c r="Z120" s="171"/>
      <c r="AA120" s="171"/>
      <c r="AB120" s="171"/>
      <c r="AC120" s="218"/>
      <c r="AD120" s="218"/>
      <c r="AE120" s="218"/>
      <c r="AF120" s="218"/>
      <c r="AG120" s="218"/>
      <c r="AH120" s="218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219"/>
      <c r="AU120" s="219"/>
      <c r="AV120" s="219"/>
      <c r="AW120" s="219"/>
      <c r="AX120" s="219"/>
      <c r="AY120" s="219"/>
      <c r="AZ120" s="219"/>
      <c r="BA120" s="219"/>
      <c r="BB120" s="219"/>
      <c r="BC120" s="219"/>
      <c r="BD120" s="219"/>
    </row>
    <row r="121" spans="1:56" ht="12.75" customHeight="1" x14ac:dyDescent="0.2">
      <c r="A121" s="169"/>
      <c r="B121" s="169"/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70"/>
      <c r="Q121" s="170"/>
      <c r="R121" s="170"/>
      <c r="S121" s="170"/>
      <c r="T121" s="170"/>
      <c r="U121" s="170"/>
      <c r="V121" s="170"/>
      <c r="W121" s="170"/>
      <c r="X121" s="170"/>
      <c r="Y121" s="171"/>
      <c r="Z121" s="171"/>
      <c r="AA121" s="171"/>
      <c r="AB121" s="171"/>
      <c r="AC121" s="218"/>
      <c r="AD121" s="218"/>
      <c r="AE121" s="218"/>
      <c r="AF121" s="218"/>
      <c r="AG121" s="218"/>
      <c r="AH121" s="218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</row>
    <row r="122" spans="1:56" ht="12.75" customHeight="1" x14ac:dyDescent="0.2">
      <c r="A122" s="169"/>
      <c r="B122" s="169"/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70"/>
      <c r="Q122" s="170"/>
      <c r="R122" s="170"/>
      <c r="S122" s="170"/>
      <c r="T122" s="170"/>
      <c r="U122" s="170"/>
      <c r="V122" s="170"/>
      <c r="W122" s="170"/>
      <c r="X122" s="170"/>
      <c r="Y122" s="171"/>
      <c r="Z122" s="171"/>
      <c r="AA122" s="171"/>
      <c r="AB122" s="171"/>
      <c r="AC122" s="218"/>
      <c r="AD122" s="218"/>
      <c r="AE122" s="218"/>
      <c r="AF122" s="218"/>
      <c r="AG122" s="218"/>
      <c r="AH122" s="218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</row>
    <row r="123" spans="1:56" ht="12.75" customHeight="1" x14ac:dyDescent="0.2">
      <c r="A123" s="169"/>
      <c r="B123" s="169"/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70"/>
      <c r="Q123" s="170"/>
      <c r="R123" s="170"/>
      <c r="S123" s="170"/>
      <c r="T123" s="170"/>
      <c r="U123" s="170"/>
      <c r="V123" s="170"/>
      <c r="W123" s="170"/>
      <c r="X123" s="170"/>
      <c r="Y123" s="171"/>
      <c r="Z123" s="171"/>
      <c r="AA123" s="171"/>
      <c r="AB123" s="171"/>
      <c r="AC123" s="218"/>
      <c r="AD123" s="218"/>
      <c r="AE123" s="218"/>
      <c r="AF123" s="218"/>
      <c r="AG123" s="218"/>
      <c r="AH123" s="218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</row>
    <row r="124" spans="1:56" ht="12.75" customHeight="1" x14ac:dyDescent="0.2">
      <c r="A124" s="169"/>
      <c r="B124" s="169"/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70"/>
      <c r="Q124" s="170"/>
      <c r="R124" s="170"/>
      <c r="S124" s="170"/>
      <c r="T124" s="170"/>
      <c r="U124" s="170"/>
      <c r="V124" s="170"/>
      <c r="W124" s="170"/>
      <c r="X124" s="170"/>
      <c r="Y124" s="171"/>
      <c r="Z124" s="171"/>
      <c r="AA124" s="171"/>
      <c r="AB124" s="171"/>
      <c r="AC124" s="218"/>
      <c r="AD124" s="218"/>
      <c r="AE124" s="218"/>
      <c r="AF124" s="218"/>
      <c r="AG124" s="218"/>
      <c r="AH124" s="218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</row>
    <row r="125" spans="1:56" ht="12.75" customHeight="1" x14ac:dyDescent="0.2">
      <c r="A125" s="169"/>
      <c r="B125" s="169"/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70"/>
      <c r="Q125" s="170"/>
      <c r="R125" s="170"/>
      <c r="S125" s="170"/>
      <c r="T125" s="170"/>
      <c r="U125" s="170"/>
      <c r="V125" s="170"/>
      <c r="W125" s="170"/>
      <c r="X125" s="170"/>
      <c r="Y125" s="171"/>
      <c r="Z125" s="171"/>
      <c r="AA125" s="171"/>
      <c r="AB125" s="171"/>
      <c r="AC125" s="218"/>
      <c r="AD125" s="218"/>
      <c r="AE125" s="218"/>
      <c r="AF125" s="218"/>
      <c r="AG125" s="218"/>
      <c r="AH125" s="218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</row>
    <row r="126" spans="1:56" ht="12.75" customHeight="1" x14ac:dyDescent="0.2">
      <c r="A126" s="169"/>
      <c r="B126" s="169"/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70"/>
      <c r="Q126" s="170"/>
      <c r="R126" s="170"/>
      <c r="S126" s="170"/>
      <c r="T126" s="170"/>
      <c r="U126" s="170"/>
      <c r="V126" s="170"/>
      <c r="W126" s="170"/>
      <c r="X126" s="170"/>
      <c r="Y126" s="171"/>
      <c r="Z126" s="171"/>
      <c r="AA126" s="171"/>
      <c r="AB126" s="171"/>
      <c r="AC126" s="218"/>
      <c r="AD126" s="218"/>
      <c r="AE126" s="218"/>
      <c r="AF126" s="218"/>
      <c r="AG126" s="218"/>
      <c r="AH126" s="218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</row>
    <row r="127" spans="1:56" ht="12.75" customHeight="1" x14ac:dyDescent="0.2">
      <c r="A127" s="169"/>
      <c r="B127" s="169"/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70"/>
      <c r="Q127" s="170"/>
      <c r="R127" s="170"/>
      <c r="S127" s="170"/>
      <c r="T127" s="170"/>
      <c r="U127" s="170"/>
      <c r="V127" s="170"/>
      <c r="W127" s="170"/>
      <c r="X127" s="170"/>
      <c r="Y127" s="171"/>
      <c r="Z127" s="171"/>
      <c r="AA127" s="171"/>
      <c r="AB127" s="171"/>
      <c r="AC127" s="218"/>
      <c r="AD127" s="218"/>
      <c r="AE127" s="218"/>
      <c r="AF127" s="218"/>
      <c r="AG127" s="218"/>
      <c r="AH127" s="218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</row>
    <row r="128" spans="1:56" ht="12.75" customHeight="1" x14ac:dyDescent="0.2">
      <c r="A128" s="169"/>
      <c r="B128" s="169"/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70"/>
      <c r="Q128" s="170"/>
      <c r="R128" s="170"/>
      <c r="S128" s="170"/>
      <c r="T128" s="170"/>
      <c r="U128" s="170"/>
      <c r="V128" s="170"/>
      <c r="W128" s="170"/>
      <c r="X128" s="170"/>
      <c r="Y128" s="171"/>
      <c r="Z128" s="171"/>
      <c r="AA128" s="171"/>
      <c r="AB128" s="171"/>
      <c r="AC128" s="218"/>
      <c r="AD128" s="218"/>
      <c r="AE128" s="218"/>
      <c r="AF128" s="218"/>
      <c r="AG128" s="218"/>
      <c r="AH128" s="218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</row>
    <row r="129" spans="1:56" ht="12.75" customHeight="1" x14ac:dyDescent="0.2">
      <c r="A129" s="169"/>
      <c r="B129" s="169"/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70"/>
      <c r="Q129" s="170"/>
      <c r="R129" s="170"/>
      <c r="S129" s="170"/>
      <c r="T129" s="170"/>
      <c r="U129" s="170"/>
      <c r="V129" s="170"/>
      <c r="W129" s="170"/>
      <c r="X129" s="170"/>
      <c r="Y129" s="171"/>
      <c r="Z129" s="171"/>
      <c r="AA129" s="171"/>
      <c r="AB129" s="171"/>
      <c r="AC129" s="218"/>
      <c r="AD129" s="218"/>
      <c r="AE129" s="218"/>
      <c r="AF129" s="218"/>
      <c r="AG129" s="218"/>
      <c r="AH129" s="218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</row>
    <row r="130" spans="1:56" ht="12.75" customHeight="1" x14ac:dyDescent="0.2">
      <c r="A130" s="169"/>
      <c r="B130" s="169"/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70"/>
      <c r="Q130" s="170"/>
      <c r="R130" s="170"/>
      <c r="S130" s="170"/>
      <c r="T130" s="170"/>
      <c r="U130" s="170"/>
      <c r="V130" s="170"/>
      <c r="W130" s="170"/>
      <c r="X130" s="170"/>
      <c r="Y130" s="171"/>
      <c r="Z130" s="171"/>
      <c r="AA130" s="171"/>
      <c r="AB130" s="171"/>
      <c r="AC130" s="218"/>
      <c r="AD130" s="218"/>
      <c r="AE130" s="218"/>
      <c r="AF130" s="218"/>
      <c r="AG130" s="218"/>
      <c r="AH130" s="218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</row>
    <row r="131" spans="1:56" ht="12.75" customHeight="1" x14ac:dyDescent="0.2">
      <c r="A131" s="169"/>
      <c r="B131" s="169"/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70"/>
      <c r="Q131" s="170"/>
      <c r="R131" s="170"/>
      <c r="S131" s="170"/>
      <c r="T131" s="170"/>
      <c r="U131" s="170"/>
      <c r="V131" s="170"/>
      <c r="W131" s="170"/>
      <c r="X131" s="170"/>
      <c r="Y131" s="171"/>
      <c r="Z131" s="171"/>
      <c r="AA131" s="171"/>
      <c r="AB131" s="171"/>
      <c r="AC131" s="218"/>
      <c r="AD131" s="218"/>
      <c r="AE131" s="218"/>
      <c r="AF131" s="218"/>
      <c r="AG131" s="218"/>
      <c r="AH131" s="218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</row>
    <row r="132" spans="1:56" ht="12.75" customHeight="1" x14ac:dyDescent="0.2">
      <c r="A132" s="169"/>
      <c r="B132" s="169"/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70"/>
      <c r="Q132" s="170"/>
      <c r="R132" s="170"/>
      <c r="S132" s="170"/>
      <c r="T132" s="170"/>
      <c r="U132" s="170"/>
      <c r="V132" s="170"/>
      <c r="W132" s="170"/>
      <c r="X132" s="170"/>
      <c r="Y132" s="171"/>
      <c r="Z132" s="171"/>
      <c r="AA132" s="171"/>
      <c r="AB132" s="171"/>
      <c r="AC132" s="218"/>
      <c r="AD132" s="218"/>
      <c r="AE132" s="218"/>
      <c r="AF132" s="218"/>
      <c r="AG132" s="218"/>
      <c r="AH132" s="218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</row>
    <row r="133" spans="1:56" ht="12.75" customHeight="1" x14ac:dyDescent="0.2">
      <c r="A133" s="169"/>
      <c r="B133" s="169"/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70"/>
      <c r="Q133" s="170"/>
      <c r="R133" s="170"/>
      <c r="S133" s="170"/>
      <c r="T133" s="170"/>
      <c r="U133" s="170"/>
      <c r="V133" s="170"/>
      <c r="W133" s="170"/>
      <c r="X133" s="170"/>
      <c r="Y133" s="171"/>
      <c r="Z133" s="171"/>
      <c r="AA133" s="171"/>
      <c r="AB133" s="171"/>
      <c r="AC133" s="218"/>
      <c r="AD133" s="218"/>
      <c r="AE133" s="218"/>
      <c r="AF133" s="218"/>
      <c r="AG133" s="218"/>
      <c r="AH133" s="218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</row>
    <row r="134" spans="1:56" ht="12.75" customHeight="1" x14ac:dyDescent="0.2">
      <c r="A134" s="169"/>
      <c r="B134" s="169"/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70"/>
      <c r="Q134" s="170"/>
      <c r="R134" s="170"/>
      <c r="S134" s="170"/>
      <c r="T134" s="170"/>
      <c r="U134" s="170"/>
      <c r="V134" s="170"/>
      <c r="W134" s="170"/>
      <c r="X134" s="170"/>
      <c r="Y134" s="171"/>
      <c r="Z134" s="171"/>
      <c r="AA134" s="171"/>
      <c r="AB134" s="171"/>
      <c r="AC134" s="218"/>
      <c r="AD134" s="218"/>
      <c r="AE134" s="218"/>
      <c r="AF134" s="218"/>
      <c r="AG134" s="218"/>
      <c r="AH134" s="218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</row>
    <row r="135" spans="1:56" ht="12.75" customHeight="1" x14ac:dyDescent="0.2">
      <c r="A135" s="169"/>
      <c r="B135" s="169"/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70"/>
      <c r="Q135" s="170"/>
      <c r="R135" s="170"/>
      <c r="S135" s="170"/>
      <c r="T135" s="170"/>
      <c r="U135" s="170"/>
      <c r="V135" s="170"/>
      <c r="W135" s="170"/>
      <c r="X135" s="170"/>
      <c r="Y135" s="171"/>
      <c r="Z135" s="171"/>
      <c r="AA135" s="171"/>
      <c r="AB135" s="171"/>
      <c r="AC135" s="218"/>
      <c r="AD135" s="218"/>
      <c r="AE135" s="218"/>
      <c r="AF135" s="218"/>
      <c r="AG135" s="218"/>
      <c r="AH135" s="218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</row>
    <row r="136" spans="1:56" ht="12.75" customHeight="1" x14ac:dyDescent="0.2">
      <c r="A136" s="169"/>
      <c r="B136" s="169"/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70"/>
      <c r="Q136" s="170"/>
      <c r="R136" s="170"/>
      <c r="S136" s="170"/>
      <c r="T136" s="170"/>
      <c r="U136" s="170"/>
      <c r="V136" s="170"/>
      <c r="W136" s="170"/>
      <c r="X136" s="170"/>
      <c r="Y136" s="171"/>
      <c r="Z136" s="171"/>
      <c r="AA136" s="171"/>
      <c r="AB136" s="171"/>
      <c r="AC136" s="218"/>
      <c r="AD136" s="218"/>
      <c r="AE136" s="218"/>
      <c r="AF136" s="218"/>
      <c r="AG136" s="218"/>
      <c r="AH136" s="218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</row>
    <row r="137" spans="1:56" ht="12.75" customHeight="1" x14ac:dyDescent="0.2">
      <c r="A137" s="169"/>
      <c r="B137" s="169"/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70"/>
      <c r="Q137" s="170"/>
      <c r="R137" s="170"/>
      <c r="S137" s="170"/>
      <c r="T137" s="170"/>
      <c r="U137" s="170"/>
      <c r="V137" s="170"/>
      <c r="W137" s="170"/>
      <c r="X137" s="170"/>
      <c r="Y137" s="171"/>
      <c r="Z137" s="171"/>
      <c r="AA137" s="171"/>
      <c r="AB137" s="171"/>
      <c r="AC137" s="218"/>
      <c r="AD137" s="218"/>
      <c r="AE137" s="218"/>
      <c r="AF137" s="218"/>
      <c r="AG137" s="218"/>
      <c r="AH137" s="218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</row>
    <row r="138" spans="1:56" ht="12.75" customHeight="1" x14ac:dyDescent="0.2">
      <c r="A138" s="169"/>
      <c r="B138" s="169"/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70"/>
      <c r="Q138" s="170"/>
      <c r="R138" s="170"/>
      <c r="S138" s="170"/>
      <c r="T138" s="170"/>
      <c r="U138" s="170"/>
      <c r="V138" s="170"/>
      <c r="W138" s="170"/>
      <c r="X138" s="170"/>
      <c r="Y138" s="171"/>
      <c r="Z138" s="171"/>
      <c r="AA138" s="171"/>
      <c r="AB138" s="171"/>
      <c r="AC138" s="218"/>
      <c r="AD138" s="218"/>
      <c r="AE138" s="218"/>
      <c r="AF138" s="218"/>
      <c r="AG138" s="218"/>
      <c r="AH138" s="218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</row>
    <row r="139" spans="1:56" ht="12.75" customHeight="1" x14ac:dyDescent="0.2">
      <c r="A139" s="169"/>
      <c r="B139" s="169"/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70"/>
      <c r="Q139" s="170"/>
      <c r="R139" s="170"/>
      <c r="S139" s="170"/>
      <c r="T139" s="170"/>
      <c r="U139" s="170"/>
      <c r="V139" s="170"/>
      <c r="W139" s="170"/>
      <c r="X139" s="170"/>
      <c r="Y139" s="171"/>
      <c r="Z139" s="171"/>
      <c r="AA139" s="171"/>
      <c r="AB139" s="171"/>
      <c r="AC139" s="218"/>
      <c r="AD139" s="218"/>
      <c r="AE139" s="218"/>
      <c r="AF139" s="218"/>
      <c r="AG139" s="218"/>
      <c r="AH139" s="218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</row>
    <row r="140" spans="1:56" ht="12.75" customHeight="1" x14ac:dyDescent="0.2">
      <c r="A140" s="169"/>
      <c r="B140" s="169"/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70"/>
      <c r="Q140" s="170"/>
      <c r="R140" s="170"/>
      <c r="S140" s="170"/>
      <c r="T140" s="170"/>
      <c r="U140" s="170"/>
      <c r="V140" s="170"/>
      <c r="W140" s="170"/>
      <c r="X140" s="170"/>
      <c r="Y140" s="171"/>
      <c r="Z140" s="171"/>
      <c r="AA140" s="171"/>
      <c r="AB140" s="171"/>
      <c r="AC140" s="218"/>
      <c r="AD140" s="218"/>
      <c r="AE140" s="218"/>
      <c r="AF140" s="218"/>
      <c r="AG140" s="218"/>
      <c r="AH140" s="218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</row>
    <row r="141" spans="1:56" ht="12.75" customHeight="1" x14ac:dyDescent="0.2">
      <c r="A141" s="169"/>
      <c r="B141" s="169"/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70"/>
      <c r="Q141" s="170"/>
      <c r="R141" s="170"/>
      <c r="S141" s="170"/>
      <c r="T141" s="170"/>
      <c r="U141" s="170"/>
      <c r="V141" s="170"/>
      <c r="W141" s="170"/>
      <c r="X141" s="170"/>
      <c r="Y141" s="171"/>
      <c r="Z141" s="171"/>
      <c r="AA141" s="171"/>
      <c r="AB141" s="171"/>
      <c r="AC141" s="218"/>
      <c r="AD141" s="218"/>
      <c r="AE141" s="218"/>
      <c r="AF141" s="218"/>
      <c r="AG141" s="218"/>
      <c r="AH141" s="218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</row>
    <row r="142" spans="1:56" ht="12.75" customHeight="1" x14ac:dyDescent="0.2">
      <c r="A142" s="169"/>
      <c r="B142" s="169"/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70"/>
      <c r="Q142" s="170"/>
      <c r="R142" s="170"/>
      <c r="S142" s="170"/>
      <c r="T142" s="170"/>
      <c r="U142" s="170"/>
      <c r="V142" s="170"/>
      <c r="W142" s="170"/>
      <c r="X142" s="170"/>
      <c r="Y142" s="171"/>
      <c r="Z142" s="171"/>
      <c r="AA142" s="171"/>
      <c r="AB142" s="171"/>
      <c r="AC142" s="218"/>
      <c r="AD142" s="218"/>
      <c r="AE142" s="218"/>
      <c r="AF142" s="218"/>
      <c r="AG142" s="218"/>
      <c r="AH142" s="218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</row>
    <row r="143" spans="1:56" ht="12.75" customHeight="1" x14ac:dyDescent="0.2">
      <c r="A143" s="169"/>
      <c r="B143" s="169"/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70"/>
      <c r="Q143" s="170"/>
      <c r="R143" s="170"/>
      <c r="S143" s="170"/>
      <c r="T143" s="170"/>
      <c r="U143" s="170"/>
      <c r="V143" s="170"/>
      <c r="W143" s="170"/>
      <c r="X143" s="170"/>
      <c r="Y143" s="171"/>
      <c r="Z143" s="171"/>
      <c r="AA143" s="171"/>
      <c r="AB143" s="171"/>
      <c r="AC143" s="218"/>
      <c r="AD143" s="218"/>
      <c r="AE143" s="218"/>
      <c r="AF143" s="218"/>
      <c r="AG143" s="218"/>
      <c r="AH143" s="218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</row>
    <row r="144" spans="1:56" ht="12.75" customHeight="1" x14ac:dyDescent="0.2">
      <c r="A144" s="169"/>
      <c r="B144" s="169"/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70"/>
      <c r="Q144" s="170"/>
      <c r="R144" s="170"/>
      <c r="S144" s="170"/>
      <c r="T144" s="170"/>
      <c r="U144" s="170"/>
      <c r="V144" s="170"/>
      <c r="W144" s="170"/>
      <c r="X144" s="170"/>
      <c r="Y144" s="171"/>
      <c r="Z144" s="171"/>
      <c r="AA144" s="171"/>
      <c r="AB144" s="171"/>
      <c r="AC144" s="218"/>
      <c r="AD144" s="218"/>
      <c r="AE144" s="218"/>
      <c r="AF144" s="218"/>
      <c r="AG144" s="218"/>
      <c r="AH144" s="218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</row>
    <row r="145" spans="1:56" ht="12.75" customHeight="1" x14ac:dyDescent="0.2">
      <c r="A145" s="169"/>
      <c r="B145" s="169"/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70"/>
      <c r="Q145" s="170"/>
      <c r="R145" s="170"/>
      <c r="S145" s="170"/>
      <c r="T145" s="170"/>
      <c r="U145" s="170"/>
      <c r="V145" s="170"/>
      <c r="W145" s="170"/>
      <c r="X145" s="170"/>
      <c r="Y145" s="171"/>
      <c r="Z145" s="171"/>
      <c r="AA145" s="171"/>
      <c r="AB145" s="171"/>
      <c r="AC145" s="218"/>
      <c r="AD145" s="218"/>
      <c r="AE145" s="218"/>
      <c r="AF145" s="218"/>
      <c r="AG145" s="218"/>
      <c r="AH145" s="218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</row>
    <row r="146" spans="1:56" ht="12.75" customHeight="1" x14ac:dyDescent="0.2">
      <c r="A146" s="169"/>
      <c r="B146" s="169"/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70"/>
      <c r="Q146" s="170"/>
      <c r="R146" s="170"/>
      <c r="S146" s="170"/>
      <c r="T146" s="170"/>
      <c r="U146" s="170"/>
      <c r="V146" s="170"/>
      <c r="W146" s="170"/>
      <c r="X146" s="170"/>
      <c r="Y146" s="171"/>
      <c r="Z146" s="171"/>
      <c r="AA146" s="171"/>
      <c r="AB146" s="171"/>
      <c r="AC146" s="218"/>
      <c r="AD146" s="218"/>
      <c r="AE146" s="218"/>
      <c r="AF146" s="218"/>
      <c r="AG146" s="218"/>
      <c r="AH146" s="218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</row>
    <row r="147" spans="1:56" ht="12.75" customHeight="1" x14ac:dyDescent="0.2">
      <c r="A147" s="169"/>
      <c r="B147" s="169"/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70"/>
      <c r="Q147" s="170"/>
      <c r="R147" s="170"/>
      <c r="S147" s="170"/>
      <c r="T147" s="170"/>
      <c r="U147" s="170"/>
      <c r="V147" s="170"/>
      <c r="W147" s="170"/>
      <c r="X147" s="170"/>
      <c r="Y147" s="171"/>
      <c r="Z147" s="171"/>
      <c r="AA147" s="171"/>
      <c r="AB147" s="171"/>
      <c r="AC147" s="218"/>
      <c r="AD147" s="218"/>
      <c r="AE147" s="218"/>
      <c r="AF147" s="218"/>
      <c r="AG147" s="218"/>
      <c r="AH147" s="218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</row>
    <row r="148" spans="1:56" ht="12.75" customHeight="1" x14ac:dyDescent="0.2">
      <c r="A148" s="169"/>
      <c r="B148" s="169"/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70"/>
      <c r="Q148" s="170"/>
      <c r="R148" s="170"/>
      <c r="S148" s="170"/>
      <c r="T148" s="170"/>
      <c r="U148" s="170"/>
      <c r="V148" s="170"/>
      <c r="W148" s="170"/>
      <c r="X148" s="170"/>
      <c r="Y148" s="171"/>
      <c r="Z148" s="171"/>
      <c r="AA148" s="171"/>
      <c r="AB148" s="171"/>
      <c r="AC148" s="218"/>
      <c r="AD148" s="218"/>
      <c r="AE148" s="218"/>
      <c r="AF148" s="218"/>
      <c r="AG148" s="218"/>
      <c r="AH148" s="218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</row>
    <row r="149" spans="1:56" ht="12.75" customHeight="1" x14ac:dyDescent="0.2">
      <c r="A149" s="169"/>
      <c r="B149" s="169"/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70"/>
      <c r="Q149" s="170"/>
      <c r="R149" s="170"/>
      <c r="S149" s="170"/>
      <c r="T149" s="170"/>
      <c r="U149" s="170"/>
      <c r="V149" s="170"/>
      <c r="W149" s="170"/>
      <c r="X149" s="170"/>
      <c r="Y149" s="171"/>
      <c r="Z149" s="171"/>
      <c r="AA149" s="171"/>
      <c r="AB149" s="171"/>
      <c r="AC149" s="218"/>
      <c r="AD149" s="218"/>
      <c r="AE149" s="218"/>
      <c r="AF149" s="218"/>
      <c r="AG149" s="218"/>
      <c r="AH149" s="218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</row>
    <row r="150" spans="1:56" ht="12.75" customHeight="1" x14ac:dyDescent="0.2">
      <c r="A150" s="169"/>
      <c r="B150" s="169"/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70"/>
      <c r="Q150" s="170"/>
      <c r="R150" s="170"/>
      <c r="S150" s="170"/>
      <c r="T150" s="170"/>
      <c r="U150" s="170"/>
      <c r="V150" s="170"/>
      <c r="W150" s="170"/>
      <c r="X150" s="170"/>
      <c r="Y150" s="171"/>
      <c r="Z150" s="171"/>
      <c r="AA150" s="171"/>
      <c r="AB150" s="171"/>
      <c r="AC150" s="218"/>
      <c r="AD150" s="218"/>
      <c r="AE150" s="218"/>
      <c r="AF150" s="218"/>
      <c r="AG150" s="218"/>
      <c r="AH150" s="218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</row>
    <row r="151" spans="1:56" ht="12.75" customHeight="1" x14ac:dyDescent="0.2">
      <c r="A151" s="169"/>
      <c r="B151" s="169"/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70"/>
      <c r="Q151" s="170"/>
      <c r="R151" s="170"/>
      <c r="S151" s="170"/>
      <c r="T151" s="170"/>
      <c r="U151" s="170"/>
      <c r="V151" s="170"/>
      <c r="W151" s="170"/>
      <c r="X151" s="170"/>
      <c r="Y151" s="171"/>
      <c r="Z151" s="171"/>
      <c r="AA151" s="171"/>
      <c r="AB151" s="171"/>
      <c r="AC151" s="218"/>
      <c r="AD151" s="218"/>
      <c r="AE151" s="218"/>
      <c r="AF151" s="218"/>
      <c r="AG151" s="218"/>
      <c r="AH151" s="218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</row>
    <row r="152" spans="1:56" ht="12.75" customHeight="1" x14ac:dyDescent="0.2">
      <c r="A152" s="169"/>
      <c r="B152" s="169"/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70"/>
      <c r="Q152" s="170"/>
      <c r="R152" s="170"/>
      <c r="S152" s="170"/>
      <c r="T152" s="170"/>
      <c r="U152" s="170"/>
      <c r="V152" s="170"/>
      <c r="W152" s="170"/>
      <c r="X152" s="170"/>
      <c r="Y152" s="171"/>
      <c r="Z152" s="171"/>
      <c r="AA152" s="171"/>
      <c r="AB152" s="171"/>
      <c r="AC152" s="218"/>
      <c r="AD152" s="218"/>
      <c r="AE152" s="218"/>
      <c r="AF152" s="218"/>
      <c r="AG152" s="218"/>
      <c r="AH152" s="218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</row>
    <row r="153" spans="1:56" ht="12.75" customHeight="1" x14ac:dyDescent="0.2">
      <c r="A153" s="169"/>
      <c r="B153" s="169"/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70"/>
      <c r="Q153" s="170"/>
      <c r="R153" s="170"/>
      <c r="S153" s="170"/>
      <c r="T153" s="170"/>
      <c r="U153" s="170"/>
      <c r="V153" s="170"/>
      <c r="W153" s="170"/>
      <c r="X153" s="170"/>
      <c r="Y153" s="171"/>
      <c r="Z153" s="171"/>
      <c r="AA153" s="171"/>
      <c r="AB153" s="171"/>
      <c r="AC153" s="218"/>
      <c r="AD153" s="218"/>
      <c r="AE153" s="218"/>
      <c r="AF153" s="218"/>
      <c r="AG153" s="218"/>
      <c r="AH153" s="218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</row>
    <row r="154" spans="1:56" ht="12.75" customHeight="1" x14ac:dyDescent="0.2">
      <c r="A154" s="169"/>
      <c r="B154" s="169"/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70"/>
      <c r="Q154" s="170"/>
      <c r="R154" s="170"/>
      <c r="S154" s="170"/>
      <c r="T154" s="170"/>
      <c r="U154" s="170"/>
      <c r="V154" s="170"/>
      <c r="W154" s="170"/>
      <c r="X154" s="170"/>
      <c r="Y154" s="171"/>
      <c r="Z154" s="171"/>
      <c r="AA154" s="171"/>
      <c r="AB154" s="171"/>
      <c r="AC154" s="218"/>
      <c r="AD154" s="218"/>
      <c r="AE154" s="218"/>
      <c r="AF154" s="218"/>
      <c r="AG154" s="218"/>
      <c r="AH154" s="218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</row>
    <row r="155" spans="1:56" ht="12.75" customHeight="1" x14ac:dyDescent="0.2">
      <c r="A155" s="169"/>
      <c r="B155" s="169"/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70"/>
      <c r="Q155" s="170"/>
      <c r="R155" s="170"/>
      <c r="S155" s="170"/>
      <c r="T155" s="170"/>
      <c r="U155" s="170"/>
      <c r="V155" s="170"/>
      <c r="W155" s="170"/>
      <c r="X155" s="170"/>
      <c r="Y155" s="171"/>
      <c r="Z155" s="171"/>
      <c r="AA155" s="171"/>
      <c r="AB155" s="171"/>
      <c r="AC155" s="218"/>
      <c r="AD155" s="218"/>
      <c r="AE155" s="218"/>
      <c r="AF155" s="218"/>
      <c r="AG155" s="218"/>
      <c r="AH155" s="218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</row>
    <row r="156" spans="1:56" ht="12.75" customHeight="1" x14ac:dyDescent="0.2">
      <c r="A156" s="169"/>
      <c r="B156" s="169"/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70"/>
      <c r="Q156" s="170"/>
      <c r="R156" s="170"/>
      <c r="S156" s="170"/>
      <c r="T156" s="170"/>
      <c r="U156" s="170"/>
      <c r="V156" s="170"/>
      <c r="W156" s="170"/>
      <c r="X156" s="170"/>
      <c r="Y156" s="171"/>
      <c r="Z156" s="171"/>
      <c r="AA156" s="171"/>
      <c r="AB156" s="171"/>
      <c r="AC156" s="218"/>
      <c r="AD156" s="218"/>
      <c r="AE156" s="218"/>
      <c r="AF156" s="218"/>
      <c r="AG156" s="218"/>
      <c r="AH156" s="218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</row>
    <row r="157" spans="1:56" ht="12.75" customHeight="1" x14ac:dyDescent="0.2">
      <c r="A157" s="169"/>
      <c r="B157" s="169"/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70"/>
      <c r="Q157" s="170"/>
      <c r="R157" s="170"/>
      <c r="S157" s="170"/>
      <c r="T157" s="170"/>
      <c r="U157" s="170"/>
      <c r="V157" s="170"/>
      <c r="W157" s="170"/>
      <c r="X157" s="170"/>
      <c r="Y157" s="171"/>
      <c r="Z157" s="171"/>
      <c r="AA157" s="171"/>
      <c r="AB157" s="171"/>
      <c r="AC157" s="218"/>
      <c r="AD157" s="218"/>
      <c r="AE157" s="218"/>
      <c r="AF157" s="218"/>
      <c r="AG157" s="218"/>
      <c r="AH157" s="218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</row>
    <row r="158" spans="1:56" ht="12.75" customHeight="1" x14ac:dyDescent="0.2">
      <c r="A158" s="169"/>
      <c r="B158" s="169"/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70"/>
      <c r="Q158" s="170"/>
      <c r="R158" s="170"/>
      <c r="S158" s="170"/>
      <c r="T158" s="170"/>
      <c r="U158" s="170"/>
      <c r="V158" s="170"/>
      <c r="W158" s="170"/>
      <c r="X158" s="170"/>
      <c r="Y158" s="171"/>
      <c r="Z158" s="171"/>
      <c r="AA158" s="171"/>
      <c r="AB158" s="171"/>
      <c r="AC158" s="218"/>
      <c r="AD158" s="218"/>
      <c r="AE158" s="218"/>
      <c r="AF158" s="218"/>
      <c r="AG158" s="218"/>
      <c r="AH158" s="218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</row>
    <row r="159" spans="1:56" ht="12.75" customHeight="1" x14ac:dyDescent="0.2">
      <c r="A159" s="169"/>
      <c r="B159" s="169"/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70"/>
      <c r="Q159" s="170"/>
      <c r="R159" s="170"/>
      <c r="S159" s="170"/>
      <c r="T159" s="170"/>
      <c r="U159" s="170"/>
      <c r="V159" s="170"/>
      <c r="W159" s="170"/>
      <c r="X159" s="170"/>
      <c r="Y159" s="171"/>
      <c r="Z159" s="171"/>
      <c r="AA159" s="171"/>
      <c r="AB159" s="171"/>
      <c r="AC159" s="218"/>
      <c r="AD159" s="218"/>
      <c r="AE159" s="218"/>
      <c r="AF159" s="218"/>
      <c r="AG159" s="218"/>
      <c r="AH159" s="218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</row>
    <row r="160" spans="1:56" ht="12.75" customHeight="1" x14ac:dyDescent="0.2">
      <c r="A160" s="169"/>
      <c r="B160" s="169"/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70"/>
      <c r="Q160" s="170"/>
      <c r="R160" s="170"/>
      <c r="S160" s="170"/>
      <c r="T160" s="170"/>
      <c r="U160" s="170"/>
      <c r="V160" s="170"/>
      <c r="W160" s="170"/>
      <c r="X160" s="170"/>
      <c r="Y160" s="171"/>
      <c r="Z160" s="171"/>
      <c r="AA160" s="171"/>
      <c r="AB160" s="171"/>
      <c r="AC160" s="218"/>
      <c r="AD160" s="218"/>
      <c r="AE160" s="218"/>
      <c r="AF160" s="218"/>
      <c r="AG160" s="218"/>
      <c r="AH160" s="218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</row>
    <row r="161" spans="1:56" ht="12.75" customHeight="1" x14ac:dyDescent="0.2">
      <c r="A161" s="169"/>
      <c r="B161" s="169"/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70"/>
      <c r="Q161" s="170"/>
      <c r="R161" s="170"/>
      <c r="S161" s="170"/>
      <c r="T161" s="170"/>
      <c r="U161" s="170"/>
      <c r="V161" s="170"/>
      <c r="W161" s="170"/>
      <c r="X161" s="170"/>
      <c r="Y161" s="171"/>
      <c r="Z161" s="171"/>
      <c r="AA161" s="171"/>
      <c r="AB161" s="171"/>
      <c r="AC161" s="218"/>
      <c r="AD161" s="218"/>
      <c r="AE161" s="218"/>
      <c r="AF161" s="218"/>
      <c r="AG161" s="218"/>
      <c r="AH161" s="218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</row>
    <row r="162" spans="1:56" ht="12.75" customHeight="1" x14ac:dyDescent="0.2">
      <c r="A162" s="169"/>
      <c r="B162" s="169"/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70"/>
      <c r="Q162" s="170"/>
      <c r="R162" s="170"/>
      <c r="S162" s="170"/>
      <c r="T162" s="170"/>
      <c r="U162" s="170"/>
      <c r="V162" s="170"/>
      <c r="W162" s="170"/>
      <c r="X162" s="170"/>
      <c r="Y162" s="171"/>
      <c r="Z162" s="171"/>
      <c r="AA162" s="171"/>
      <c r="AB162" s="171"/>
      <c r="AC162" s="218"/>
      <c r="AD162" s="218"/>
      <c r="AE162" s="218"/>
      <c r="AF162" s="218"/>
      <c r="AG162" s="218"/>
      <c r="AH162" s="218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219"/>
      <c r="AU162" s="219"/>
      <c r="AV162" s="219"/>
      <c r="AW162" s="219"/>
      <c r="AX162" s="219"/>
      <c r="AY162" s="219"/>
      <c r="AZ162" s="219"/>
      <c r="BA162" s="219"/>
      <c r="BB162" s="219"/>
      <c r="BC162" s="219"/>
      <c r="BD162" s="219"/>
    </row>
    <row r="163" spans="1:56" ht="12.75" customHeight="1" x14ac:dyDescent="0.2">
      <c r="A163" s="169"/>
      <c r="B163" s="169"/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70"/>
      <c r="Q163" s="170"/>
      <c r="R163" s="170"/>
      <c r="S163" s="170"/>
      <c r="T163" s="170"/>
      <c r="U163" s="170"/>
      <c r="V163" s="170"/>
      <c r="W163" s="170"/>
      <c r="X163" s="170"/>
      <c r="Y163" s="171"/>
      <c r="Z163" s="171"/>
      <c r="AA163" s="171"/>
      <c r="AB163" s="171"/>
      <c r="AC163" s="218"/>
      <c r="AD163" s="218"/>
      <c r="AE163" s="218"/>
      <c r="AF163" s="218"/>
      <c r="AG163" s="218"/>
      <c r="AH163" s="218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219"/>
      <c r="AU163" s="219"/>
      <c r="AV163" s="219"/>
      <c r="AW163" s="219"/>
      <c r="AX163" s="219"/>
      <c r="AY163" s="219"/>
      <c r="AZ163" s="219"/>
      <c r="BA163" s="219"/>
      <c r="BB163" s="219"/>
      <c r="BC163" s="219"/>
      <c r="BD163" s="219"/>
    </row>
    <row r="164" spans="1:56" ht="12.75" customHeight="1" x14ac:dyDescent="0.2">
      <c r="A164" s="169"/>
      <c r="B164" s="169"/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70"/>
      <c r="Q164" s="170"/>
      <c r="R164" s="170"/>
      <c r="S164" s="170"/>
      <c r="T164" s="170"/>
      <c r="U164" s="170"/>
      <c r="V164" s="170"/>
      <c r="W164" s="170"/>
      <c r="X164" s="170"/>
      <c r="Y164" s="171"/>
      <c r="Z164" s="171"/>
      <c r="AA164" s="171"/>
      <c r="AB164" s="171"/>
      <c r="AC164" s="218"/>
      <c r="AD164" s="218"/>
      <c r="AE164" s="218"/>
      <c r="AF164" s="218"/>
      <c r="AG164" s="218"/>
      <c r="AH164" s="218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</row>
    <row r="165" spans="1:56" ht="12.75" customHeight="1" x14ac:dyDescent="0.2">
      <c r="A165" s="169"/>
      <c r="B165" s="169"/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70"/>
      <c r="Q165" s="170"/>
      <c r="R165" s="170"/>
      <c r="S165" s="170"/>
      <c r="T165" s="170"/>
      <c r="U165" s="170"/>
      <c r="V165" s="170"/>
      <c r="W165" s="170"/>
      <c r="X165" s="170"/>
      <c r="Y165" s="171"/>
      <c r="Z165" s="171"/>
      <c r="AA165" s="171"/>
      <c r="AB165" s="171"/>
      <c r="AC165" s="218"/>
      <c r="AD165" s="218"/>
      <c r="AE165" s="218"/>
      <c r="AF165" s="218"/>
      <c r="AG165" s="218"/>
      <c r="AH165" s="218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219"/>
      <c r="AU165" s="219"/>
      <c r="AV165" s="219"/>
      <c r="AW165" s="219"/>
      <c r="AX165" s="219"/>
      <c r="AY165" s="219"/>
      <c r="AZ165" s="219"/>
      <c r="BA165" s="219"/>
      <c r="BB165" s="219"/>
      <c r="BC165" s="219"/>
      <c r="BD165" s="219"/>
    </row>
    <row r="166" spans="1:56" ht="12.75" customHeight="1" x14ac:dyDescent="0.2">
      <c r="A166" s="169"/>
      <c r="B166" s="169"/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70"/>
      <c r="Q166" s="170"/>
      <c r="R166" s="170"/>
      <c r="S166" s="170"/>
      <c r="T166" s="170"/>
      <c r="U166" s="170"/>
      <c r="V166" s="170"/>
      <c r="W166" s="170"/>
      <c r="X166" s="170"/>
      <c r="Y166" s="171"/>
      <c r="Z166" s="171"/>
      <c r="AA166" s="171"/>
      <c r="AB166" s="171"/>
      <c r="AC166" s="218"/>
      <c r="AD166" s="218"/>
      <c r="AE166" s="218"/>
      <c r="AF166" s="218"/>
      <c r="AG166" s="218"/>
      <c r="AH166" s="218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219"/>
      <c r="AU166" s="219"/>
      <c r="AV166" s="219"/>
      <c r="AW166" s="219"/>
      <c r="AX166" s="219"/>
      <c r="AY166" s="219"/>
      <c r="AZ166" s="219"/>
      <c r="BA166" s="219"/>
      <c r="BB166" s="219"/>
      <c r="BC166" s="219"/>
      <c r="BD166" s="219"/>
    </row>
    <row r="167" spans="1:56" ht="12.75" customHeight="1" x14ac:dyDescent="0.2">
      <c r="A167" s="169"/>
      <c r="B167" s="169"/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70"/>
      <c r="Q167" s="170"/>
      <c r="R167" s="170"/>
      <c r="S167" s="170"/>
      <c r="T167" s="170"/>
      <c r="U167" s="170"/>
      <c r="V167" s="170"/>
      <c r="W167" s="170"/>
      <c r="X167" s="170"/>
      <c r="Y167" s="171"/>
      <c r="Z167" s="171"/>
      <c r="AA167" s="171"/>
      <c r="AB167" s="171"/>
      <c r="AC167" s="218"/>
      <c r="AD167" s="218"/>
      <c r="AE167" s="218"/>
      <c r="AF167" s="218"/>
      <c r="AG167" s="218"/>
      <c r="AH167" s="218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219"/>
      <c r="AU167" s="219"/>
      <c r="AV167" s="219"/>
      <c r="AW167" s="219"/>
      <c r="AX167" s="219"/>
      <c r="AY167" s="219"/>
      <c r="AZ167" s="219"/>
      <c r="BA167" s="219"/>
      <c r="BB167" s="219"/>
      <c r="BC167" s="219"/>
      <c r="BD167" s="219"/>
    </row>
    <row r="168" spans="1:56" ht="12.75" customHeight="1" x14ac:dyDescent="0.2">
      <c r="A168" s="169"/>
      <c r="B168" s="169"/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70"/>
      <c r="Q168" s="170"/>
      <c r="R168" s="170"/>
      <c r="S168" s="170"/>
      <c r="T168" s="170"/>
      <c r="U168" s="170"/>
      <c r="V168" s="170"/>
      <c r="W168" s="170"/>
      <c r="X168" s="170"/>
      <c r="Y168" s="171"/>
      <c r="Z168" s="171"/>
      <c r="AA168" s="171"/>
      <c r="AB168" s="171"/>
      <c r="AC168" s="218"/>
      <c r="AD168" s="218"/>
      <c r="AE168" s="218"/>
      <c r="AF168" s="218"/>
      <c r="AG168" s="218"/>
      <c r="AH168" s="218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</row>
    <row r="169" spans="1:56" ht="12.75" customHeight="1" x14ac:dyDescent="0.2">
      <c r="A169" s="169"/>
      <c r="B169" s="169"/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70"/>
      <c r="Q169" s="170"/>
      <c r="R169" s="170"/>
      <c r="S169" s="170"/>
      <c r="T169" s="170"/>
      <c r="U169" s="170"/>
      <c r="V169" s="170"/>
      <c r="W169" s="170"/>
      <c r="X169" s="170"/>
      <c r="Y169" s="171"/>
      <c r="Z169" s="171"/>
      <c r="AA169" s="171"/>
      <c r="AB169" s="171"/>
      <c r="AC169" s="218"/>
      <c r="AD169" s="218"/>
      <c r="AE169" s="218"/>
      <c r="AF169" s="218"/>
      <c r="AG169" s="218"/>
      <c r="AH169" s="218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</row>
    <row r="170" spans="1:56" ht="12.75" customHeight="1" x14ac:dyDescent="0.2">
      <c r="A170" s="169"/>
      <c r="B170" s="169"/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70"/>
      <c r="Q170" s="170"/>
      <c r="R170" s="170"/>
      <c r="S170" s="170"/>
      <c r="T170" s="170"/>
      <c r="U170" s="170"/>
      <c r="V170" s="170"/>
      <c r="W170" s="170"/>
      <c r="X170" s="170"/>
      <c r="Y170" s="171"/>
      <c r="Z170" s="171"/>
      <c r="AA170" s="171"/>
      <c r="AB170" s="171"/>
      <c r="AC170" s="218"/>
      <c r="AD170" s="218"/>
      <c r="AE170" s="218"/>
      <c r="AF170" s="218"/>
      <c r="AG170" s="218"/>
      <c r="AH170" s="218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219"/>
      <c r="AU170" s="219"/>
      <c r="AV170" s="219"/>
      <c r="AW170" s="219"/>
      <c r="AX170" s="219"/>
      <c r="AY170" s="219"/>
      <c r="AZ170" s="219"/>
      <c r="BA170" s="219"/>
      <c r="BB170" s="219"/>
      <c r="BC170" s="219"/>
      <c r="BD170" s="219"/>
    </row>
    <row r="171" spans="1:56" ht="12.75" customHeight="1" x14ac:dyDescent="0.2">
      <c r="A171" s="169"/>
      <c r="B171" s="169"/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70"/>
      <c r="Q171" s="170"/>
      <c r="R171" s="170"/>
      <c r="S171" s="170"/>
      <c r="T171" s="170"/>
      <c r="U171" s="170"/>
      <c r="V171" s="170"/>
      <c r="W171" s="170"/>
      <c r="X171" s="170"/>
      <c r="Y171" s="171"/>
      <c r="Z171" s="171"/>
      <c r="AA171" s="171"/>
      <c r="AB171" s="171"/>
      <c r="AC171" s="218"/>
      <c r="AD171" s="218"/>
      <c r="AE171" s="218"/>
      <c r="AF171" s="218"/>
      <c r="AG171" s="218"/>
      <c r="AH171" s="218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219"/>
      <c r="AU171" s="219"/>
      <c r="AV171" s="219"/>
      <c r="AW171" s="219"/>
      <c r="AX171" s="219"/>
      <c r="AY171" s="219"/>
      <c r="AZ171" s="219"/>
      <c r="BA171" s="219"/>
      <c r="BB171" s="219"/>
      <c r="BC171" s="219"/>
      <c r="BD171" s="219"/>
    </row>
    <row r="172" spans="1:56" ht="12.75" customHeight="1" x14ac:dyDescent="0.2">
      <c r="A172" s="169"/>
      <c r="B172" s="169"/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70"/>
      <c r="Q172" s="170"/>
      <c r="R172" s="170"/>
      <c r="S172" s="170"/>
      <c r="T172" s="170"/>
      <c r="U172" s="170"/>
      <c r="V172" s="170"/>
      <c r="W172" s="170"/>
      <c r="X172" s="170"/>
      <c r="Y172" s="171"/>
      <c r="Z172" s="171"/>
      <c r="AA172" s="171"/>
      <c r="AB172" s="171"/>
      <c r="AC172" s="218"/>
      <c r="AD172" s="218"/>
      <c r="AE172" s="218"/>
      <c r="AF172" s="218"/>
      <c r="AG172" s="218"/>
      <c r="AH172" s="218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219"/>
      <c r="AU172" s="219"/>
      <c r="AV172" s="219"/>
      <c r="AW172" s="219"/>
      <c r="AX172" s="219"/>
      <c r="AY172" s="219"/>
      <c r="AZ172" s="219"/>
      <c r="BA172" s="219"/>
      <c r="BB172" s="219"/>
      <c r="BC172" s="219"/>
      <c r="BD172" s="219"/>
    </row>
    <row r="173" spans="1:56" ht="12.75" customHeight="1" x14ac:dyDescent="0.2">
      <c r="A173" s="169"/>
      <c r="B173" s="169"/>
      <c r="C173" s="169"/>
      <c r="D173" s="169"/>
      <c r="E173" s="169"/>
      <c r="F173" s="169"/>
      <c r="G173" s="169"/>
      <c r="H173" s="169"/>
      <c r="I173" s="169"/>
      <c r="J173" s="169"/>
      <c r="K173" s="169"/>
      <c r="L173" s="169"/>
      <c r="M173" s="169"/>
      <c r="N173" s="169"/>
      <c r="O173" s="169"/>
      <c r="P173" s="170"/>
      <c r="Q173" s="170"/>
      <c r="R173" s="170"/>
      <c r="S173" s="170"/>
      <c r="T173" s="170"/>
      <c r="U173" s="170"/>
      <c r="V173" s="170"/>
      <c r="W173" s="170"/>
      <c r="X173" s="170"/>
      <c r="Y173" s="171"/>
      <c r="Z173" s="171"/>
      <c r="AA173" s="171"/>
      <c r="AB173" s="171"/>
      <c r="AC173" s="218"/>
      <c r="AD173" s="218"/>
      <c r="AE173" s="218"/>
      <c r="AF173" s="218"/>
      <c r="AG173" s="218"/>
      <c r="AH173" s="218"/>
      <c r="AI173" s="170"/>
      <c r="AJ173" s="170"/>
      <c r="AK173" s="170"/>
      <c r="AL173" s="170"/>
      <c r="AM173" s="170"/>
      <c r="AN173" s="170"/>
      <c r="AO173" s="170"/>
      <c r="AP173" s="170"/>
      <c r="AQ173" s="170"/>
      <c r="AR173" s="170"/>
      <c r="AS173" s="170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</row>
    <row r="174" spans="1:56" ht="12.75" customHeight="1" x14ac:dyDescent="0.2">
      <c r="A174" s="169"/>
      <c r="B174" s="169"/>
      <c r="C174" s="169"/>
      <c r="D174" s="169"/>
      <c r="E174" s="169"/>
      <c r="F174" s="169"/>
      <c r="G174" s="169"/>
      <c r="H174" s="169"/>
      <c r="I174" s="169"/>
      <c r="J174" s="169"/>
      <c r="K174" s="169"/>
      <c r="L174" s="169"/>
      <c r="M174" s="169"/>
      <c r="N174" s="169"/>
      <c r="O174" s="169"/>
      <c r="P174" s="170"/>
      <c r="Q174" s="170"/>
      <c r="R174" s="170"/>
      <c r="S174" s="170"/>
      <c r="T174" s="170"/>
      <c r="U174" s="170"/>
      <c r="V174" s="170"/>
      <c r="W174" s="170"/>
      <c r="X174" s="170"/>
      <c r="Y174" s="171"/>
      <c r="Z174" s="171"/>
      <c r="AA174" s="171"/>
      <c r="AB174" s="171"/>
      <c r="AC174" s="218"/>
      <c r="AD174" s="218"/>
      <c r="AE174" s="218"/>
      <c r="AF174" s="218"/>
      <c r="AG174" s="218"/>
      <c r="AH174" s="218"/>
      <c r="AI174" s="170"/>
      <c r="AJ174" s="170"/>
      <c r="AK174" s="170"/>
      <c r="AL174" s="170"/>
      <c r="AM174" s="170"/>
      <c r="AN174" s="170"/>
      <c r="AO174" s="170"/>
      <c r="AP174" s="170"/>
      <c r="AQ174" s="170"/>
      <c r="AR174" s="170"/>
      <c r="AS174" s="170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</row>
    <row r="175" spans="1:56" ht="12.75" customHeight="1" x14ac:dyDescent="0.2">
      <c r="A175" s="169"/>
      <c r="B175" s="169"/>
      <c r="C175" s="169"/>
      <c r="D175" s="169"/>
      <c r="E175" s="169"/>
      <c r="F175" s="169"/>
      <c r="G175" s="169"/>
      <c r="H175" s="169"/>
      <c r="I175" s="169"/>
      <c r="J175" s="169"/>
      <c r="K175" s="169"/>
      <c r="L175" s="169"/>
      <c r="M175" s="169"/>
      <c r="N175" s="169"/>
      <c r="O175" s="169"/>
      <c r="P175" s="170"/>
      <c r="Q175" s="170"/>
      <c r="R175" s="170"/>
      <c r="S175" s="170"/>
      <c r="T175" s="170"/>
      <c r="U175" s="170"/>
      <c r="V175" s="170"/>
      <c r="W175" s="170"/>
      <c r="X175" s="170"/>
      <c r="Y175" s="171"/>
      <c r="Z175" s="171"/>
      <c r="AA175" s="171"/>
      <c r="AB175" s="171"/>
      <c r="AC175" s="218"/>
      <c r="AD175" s="218"/>
      <c r="AE175" s="218"/>
      <c r="AF175" s="218"/>
      <c r="AG175" s="218"/>
      <c r="AH175" s="218"/>
      <c r="AI175" s="170"/>
      <c r="AJ175" s="170"/>
      <c r="AK175" s="170"/>
      <c r="AL175" s="170"/>
      <c r="AM175" s="170"/>
      <c r="AN175" s="170"/>
      <c r="AO175" s="170"/>
      <c r="AP175" s="170"/>
      <c r="AQ175" s="170"/>
      <c r="AR175" s="170"/>
      <c r="AS175" s="170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</row>
    <row r="176" spans="1:56" ht="12.75" customHeight="1" x14ac:dyDescent="0.2">
      <c r="A176" s="169"/>
      <c r="B176" s="169"/>
      <c r="C176" s="169"/>
      <c r="D176" s="169"/>
      <c r="E176" s="169"/>
      <c r="F176" s="169"/>
      <c r="G176" s="169"/>
      <c r="H176" s="169"/>
      <c r="I176" s="169"/>
      <c r="J176" s="169"/>
      <c r="K176" s="169"/>
      <c r="L176" s="169"/>
      <c r="M176" s="169"/>
      <c r="N176" s="169"/>
      <c r="O176" s="169"/>
      <c r="P176" s="170"/>
      <c r="Q176" s="170"/>
      <c r="R176" s="170"/>
      <c r="S176" s="170"/>
      <c r="T176" s="170"/>
      <c r="U176" s="170"/>
      <c r="V176" s="170"/>
      <c r="W176" s="170"/>
      <c r="X176" s="170"/>
      <c r="Y176" s="171"/>
      <c r="Z176" s="171"/>
      <c r="AA176" s="171"/>
      <c r="AB176" s="171"/>
      <c r="AC176" s="218"/>
      <c r="AD176" s="218"/>
      <c r="AE176" s="218"/>
      <c r="AF176" s="218"/>
      <c r="AG176" s="218"/>
      <c r="AH176" s="218"/>
      <c r="AI176" s="170"/>
      <c r="AJ176" s="170"/>
      <c r="AK176" s="170"/>
      <c r="AL176" s="170"/>
      <c r="AM176" s="170"/>
      <c r="AN176" s="170"/>
      <c r="AO176" s="170"/>
      <c r="AP176" s="170"/>
      <c r="AQ176" s="170"/>
      <c r="AR176" s="170"/>
      <c r="AS176" s="170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</row>
    <row r="177" spans="1:56" ht="12.75" customHeight="1" x14ac:dyDescent="0.2">
      <c r="A177" s="169"/>
      <c r="B177" s="169"/>
      <c r="C177" s="169"/>
      <c r="D177" s="169"/>
      <c r="E177" s="169"/>
      <c r="F177" s="169"/>
      <c r="G177" s="169"/>
      <c r="H177" s="169"/>
      <c r="I177" s="169"/>
      <c r="J177" s="169"/>
      <c r="K177" s="169"/>
      <c r="L177" s="169"/>
      <c r="M177" s="169"/>
      <c r="N177" s="169"/>
      <c r="O177" s="169"/>
      <c r="P177" s="170"/>
      <c r="Q177" s="170"/>
      <c r="R177" s="170"/>
      <c r="S177" s="170"/>
      <c r="T177" s="170"/>
      <c r="U177" s="170"/>
      <c r="V177" s="170"/>
      <c r="W177" s="170"/>
      <c r="X177" s="170"/>
      <c r="Y177" s="171"/>
      <c r="Z177" s="171"/>
      <c r="AA177" s="171"/>
      <c r="AB177" s="171"/>
      <c r="AC177" s="218"/>
      <c r="AD177" s="218"/>
      <c r="AE177" s="218"/>
      <c r="AF177" s="218"/>
      <c r="AG177" s="218"/>
      <c r="AH177" s="218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219"/>
      <c r="AU177" s="219"/>
      <c r="AV177" s="219"/>
      <c r="AW177" s="219"/>
      <c r="AX177" s="219"/>
      <c r="AY177" s="219"/>
      <c r="AZ177" s="219"/>
      <c r="BA177" s="219"/>
      <c r="BB177" s="219"/>
      <c r="BC177" s="219"/>
      <c r="BD177" s="219"/>
    </row>
    <row r="178" spans="1:56" ht="12.75" customHeight="1" x14ac:dyDescent="0.2">
      <c r="A178" s="169"/>
      <c r="B178" s="169"/>
      <c r="C178" s="169"/>
      <c r="D178" s="169"/>
      <c r="E178" s="169"/>
      <c r="F178" s="169"/>
      <c r="G178" s="169"/>
      <c r="H178" s="169"/>
      <c r="I178" s="169"/>
      <c r="J178" s="169"/>
      <c r="K178" s="169"/>
      <c r="L178" s="169"/>
      <c r="M178" s="169"/>
      <c r="N178" s="169"/>
      <c r="O178" s="169"/>
      <c r="P178" s="170"/>
      <c r="Q178" s="170"/>
      <c r="R178" s="170"/>
      <c r="S178" s="170"/>
      <c r="T178" s="170"/>
      <c r="U178" s="170"/>
      <c r="V178" s="170"/>
      <c r="W178" s="170"/>
      <c r="X178" s="170"/>
      <c r="Y178" s="171"/>
      <c r="Z178" s="171"/>
      <c r="AA178" s="171"/>
      <c r="AB178" s="171"/>
      <c r="AC178" s="218"/>
      <c r="AD178" s="218"/>
      <c r="AE178" s="218"/>
      <c r="AF178" s="218"/>
      <c r="AG178" s="218"/>
      <c r="AH178" s="218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219"/>
      <c r="AU178" s="219"/>
      <c r="AV178" s="219"/>
      <c r="AW178" s="219"/>
      <c r="AX178" s="219"/>
      <c r="AY178" s="219"/>
      <c r="AZ178" s="219"/>
      <c r="BA178" s="219"/>
      <c r="BB178" s="219"/>
      <c r="BC178" s="219"/>
      <c r="BD178" s="219"/>
    </row>
    <row r="179" spans="1:56" ht="12.75" customHeight="1" x14ac:dyDescent="0.2">
      <c r="A179" s="169"/>
      <c r="B179" s="169"/>
      <c r="C179" s="169"/>
      <c r="D179" s="169"/>
      <c r="E179" s="169"/>
      <c r="F179" s="169"/>
      <c r="G179" s="169"/>
      <c r="H179" s="169"/>
      <c r="I179" s="169"/>
      <c r="J179" s="169"/>
      <c r="K179" s="169"/>
      <c r="L179" s="169"/>
      <c r="M179" s="169"/>
      <c r="N179" s="169"/>
      <c r="O179" s="169"/>
      <c r="P179" s="170"/>
      <c r="Q179" s="170"/>
      <c r="R179" s="170"/>
      <c r="S179" s="170"/>
      <c r="T179" s="170"/>
      <c r="U179" s="170"/>
      <c r="V179" s="170"/>
      <c r="W179" s="170"/>
      <c r="X179" s="170"/>
      <c r="Y179" s="171"/>
      <c r="Z179" s="171"/>
      <c r="AA179" s="171"/>
      <c r="AB179" s="171"/>
      <c r="AC179" s="218"/>
      <c r="AD179" s="218"/>
      <c r="AE179" s="218"/>
      <c r="AF179" s="218"/>
      <c r="AG179" s="218"/>
      <c r="AH179" s="218"/>
      <c r="AI179" s="170"/>
      <c r="AJ179" s="170"/>
      <c r="AK179" s="170"/>
      <c r="AL179" s="170"/>
      <c r="AM179" s="170"/>
      <c r="AN179" s="170"/>
      <c r="AO179" s="170"/>
      <c r="AP179" s="170"/>
      <c r="AQ179" s="170"/>
      <c r="AR179" s="170"/>
      <c r="AS179" s="170"/>
      <c r="AT179" s="219"/>
      <c r="AU179" s="219"/>
      <c r="AV179" s="219"/>
      <c r="AW179" s="219"/>
      <c r="AX179" s="219"/>
      <c r="AY179" s="219"/>
      <c r="AZ179" s="219"/>
      <c r="BA179" s="219"/>
      <c r="BB179" s="219"/>
      <c r="BC179" s="219"/>
      <c r="BD179" s="219"/>
    </row>
    <row r="180" spans="1:56" ht="12.75" customHeight="1" x14ac:dyDescent="0.2">
      <c r="A180" s="169"/>
      <c r="B180" s="169"/>
      <c r="C180" s="169"/>
      <c r="D180" s="169"/>
      <c r="E180" s="169"/>
      <c r="F180" s="169"/>
      <c r="G180" s="169"/>
      <c r="H180" s="169"/>
      <c r="I180" s="169"/>
      <c r="J180" s="169"/>
      <c r="K180" s="169"/>
      <c r="L180" s="169"/>
      <c r="M180" s="169"/>
      <c r="N180" s="169"/>
      <c r="O180" s="169"/>
      <c r="P180" s="170"/>
      <c r="Q180" s="170"/>
      <c r="R180" s="170"/>
      <c r="S180" s="170"/>
      <c r="T180" s="170"/>
      <c r="U180" s="170"/>
      <c r="V180" s="170"/>
      <c r="W180" s="170"/>
      <c r="X180" s="170"/>
      <c r="Y180" s="171"/>
      <c r="Z180" s="171"/>
      <c r="AA180" s="171"/>
      <c r="AB180" s="171"/>
      <c r="AC180" s="218"/>
      <c r="AD180" s="218"/>
      <c r="AE180" s="218"/>
      <c r="AF180" s="218"/>
      <c r="AG180" s="218"/>
      <c r="AH180" s="218"/>
      <c r="AI180" s="170"/>
      <c r="AJ180" s="170"/>
      <c r="AK180" s="170"/>
      <c r="AL180" s="170"/>
      <c r="AM180" s="170"/>
      <c r="AN180" s="170"/>
      <c r="AO180" s="170"/>
      <c r="AP180" s="170"/>
      <c r="AQ180" s="170"/>
      <c r="AR180" s="170"/>
      <c r="AS180" s="170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</row>
    <row r="181" spans="1:56" ht="12.75" customHeight="1" x14ac:dyDescent="0.2">
      <c r="A181" s="169"/>
      <c r="B181" s="169"/>
      <c r="C181" s="169"/>
      <c r="D181" s="169"/>
      <c r="E181" s="169"/>
      <c r="F181" s="169"/>
      <c r="G181" s="169"/>
      <c r="H181" s="169"/>
      <c r="I181" s="169"/>
      <c r="J181" s="169"/>
      <c r="K181" s="169"/>
      <c r="L181" s="169"/>
      <c r="M181" s="169"/>
      <c r="N181" s="169"/>
      <c r="O181" s="169"/>
      <c r="P181" s="170"/>
      <c r="Q181" s="170"/>
      <c r="R181" s="170"/>
      <c r="S181" s="170"/>
      <c r="T181" s="170"/>
      <c r="U181" s="170"/>
      <c r="V181" s="170"/>
      <c r="W181" s="170"/>
      <c r="X181" s="170"/>
      <c r="Y181" s="171"/>
      <c r="Z181" s="171"/>
      <c r="AA181" s="171"/>
      <c r="AB181" s="171"/>
      <c r="AC181" s="218"/>
      <c r="AD181" s="218"/>
      <c r="AE181" s="218"/>
      <c r="AF181" s="218"/>
      <c r="AG181" s="218"/>
      <c r="AH181" s="218"/>
      <c r="AI181" s="170"/>
      <c r="AJ181" s="170"/>
      <c r="AK181" s="170"/>
      <c r="AL181" s="170"/>
      <c r="AM181" s="170"/>
      <c r="AN181" s="170"/>
      <c r="AO181" s="170"/>
      <c r="AP181" s="170"/>
      <c r="AQ181" s="170"/>
      <c r="AR181" s="170"/>
      <c r="AS181" s="170"/>
      <c r="AT181" s="219"/>
      <c r="AU181" s="219"/>
      <c r="AV181" s="219"/>
      <c r="AW181" s="219"/>
      <c r="AX181" s="219"/>
      <c r="AY181" s="219"/>
      <c r="AZ181" s="219"/>
      <c r="BA181" s="219"/>
      <c r="BB181" s="219"/>
      <c r="BC181" s="219"/>
      <c r="BD181" s="219"/>
    </row>
    <row r="182" spans="1:56" ht="12.75" customHeight="1" x14ac:dyDescent="0.2">
      <c r="A182" s="169"/>
      <c r="B182" s="169"/>
      <c r="C182" s="169"/>
      <c r="D182" s="169"/>
      <c r="E182" s="169"/>
      <c r="F182" s="169"/>
      <c r="G182" s="169"/>
      <c r="H182" s="169"/>
      <c r="I182" s="169"/>
      <c r="J182" s="169"/>
      <c r="K182" s="169"/>
      <c r="L182" s="169"/>
      <c r="M182" s="169"/>
      <c r="N182" s="169"/>
      <c r="O182" s="169"/>
      <c r="P182" s="170"/>
      <c r="Q182" s="170"/>
      <c r="R182" s="170"/>
      <c r="S182" s="170"/>
      <c r="T182" s="170"/>
      <c r="U182" s="170"/>
      <c r="V182" s="170"/>
      <c r="W182" s="170"/>
      <c r="X182" s="170"/>
      <c r="Y182" s="171"/>
      <c r="Z182" s="171"/>
      <c r="AA182" s="171"/>
      <c r="AB182" s="171"/>
      <c r="AC182" s="218"/>
      <c r="AD182" s="218"/>
      <c r="AE182" s="218"/>
      <c r="AF182" s="218"/>
      <c r="AG182" s="218"/>
      <c r="AH182" s="218"/>
      <c r="AI182" s="170"/>
      <c r="AJ182" s="170"/>
      <c r="AK182" s="170"/>
      <c r="AL182" s="170"/>
      <c r="AM182" s="170"/>
      <c r="AN182" s="170"/>
      <c r="AO182" s="170"/>
      <c r="AP182" s="170"/>
      <c r="AQ182" s="170"/>
      <c r="AR182" s="170"/>
      <c r="AS182" s="170"/>
      <c r="AT182" s="219"/>
      <c r="AU182" s="219"/>
      <c r="AV182" s="219"/>
      <c r="AW182" s="219"/>
      <c r="AX182" s="219"/>
      <c r="AY182" s="219"/>
      <c r="AZ182" s="219"/>
      <c r="BA182" s="219"/>
      <c r="BB182" s="219"/>
      <c r="BC182" s="219"/>
      <c r="BD182" s="219"/>
    </row>
    <row r="183" spans="1:56" ht="12.75" customHeight="1" x14ac:dyDescent="0.2">
      <c r="A183" s="169"/>
      <c r="B183" s="169"/>
      <c r="C183" s="169"/>
      <c r="D183" s="169"/>
      <c r="E183" s="169"/>
      <c r="F183" s="169"/>
      <c r="G183" s="169"/>
      <c r="H183" s="169"/>
      <c r="I183" s="169"/>
      <c r="J183" s="169"/>
      <c r="K183" s="169"/>
      <c r="L183" s="169"/>
      <c r="M183" s="169"/>
      <c r="N183" s="169"/>
      <c r="O183" s="169"/>
      <c r="P183" s="170"/>
      <c r="Q183" s="170"/>
      <c r="R183" s="170"/>
      <c r="S183" s="170"/>
      <c r="T183" s="170"/>
      <c r="U183" s="170"/>
      <c r="V183" s="170"/>
      <c r="W183" s="170"/>
      <c r="X183" s="170"/>
      <c r="Y183" s="171"/>
      <c r="Z183" s="171"/>
      <c r="AA183" s="171"/>
      <c r="AB183" s="171"/>
      <c r="AC183" s="218"/>
      <c r="AD183" s="218"/>
      <c r="AE183" s="218"/>
      <c r="AF183" s="218"/>
      <c r="AG183" s="218"/>
      <c r="AH183" s="218"/>
      <c r="AI183" s="170"/>
      <c r="AJ183" s="170"/>
      <c r="AK183" s="170"/>
      <c r="AL183" s="170"/>
      <c r="AM183" s="170"/>
      <c r="AN183" s="170"/>
      <c r="AO183" s="170"/>
      <c r="AP183" s="170"/>
      <c r="AQ183" s="170"/>
      <c r="AR183" s="170"/>
      <c r="AS183" s="170"/>
      <c r="AT183" s="219"/>
      <c r="AU183" s="219"/>
      <c r="AV183" s="219"/>
      <c r="AW183" s="219"/>
      <c r="AX183" s="219"/>
      <c r="AY183" s="219"/>
      <c r="AZ183" s="219"/>
      <c r="BA183" s="219"/>
      <c r="BB183" s="219"/>
      <c r="BC183" s="219"/>
      <c r="BD183" s="219"/>
    </row>
    <row r="184" spans="1:56" ht="12.75" customHeight="1" x14ac:dyDescent="0.2">
      <c r="A184" s="169"/>
      <c r="B184" s="169"/>
      <c r="C184" s="169"/>
      <c r="D184" s="169"/>
      <c r="E184" s="169"/>
      <c r="F184" s="169"/>
      <c r="G184" s="169"/>
      <c r="H184" s="169"/>
      <c r="I184" s="169"/>
      <c r="J184" s="169"/>
      <c r="K184" s="169"/>
      <c r="L184" s="169"/>
      <c r="M184" s="169"/>
      <c r="N184" s="169"/>
      <c r="O184" s="169"/>
      <c r="P184" s="170"/>
      <c r="Q184" s="170"/>
      <c r="R184" s="170"/>
      <c r="S184" s="170"/>
      <c r="T184" s="170"/>
      <c r="U184" s="170"/>
      <c r="V184" s="170"/>
      <c r="W184" s="170"/>
      <c r="X184" s="170"/>
      <c r="Y184" s="171"/>
      <c r="Z184" s="171"/>
      <c r="AA184" s="171"/>
      <c r="AB184" s="171"/>
      <c r="AC184" s="218"/>
      <c r="AD184" s="218"/>
      <c r="AE184" s="218"/>
      <c r="AF184" s="218"/>
      <c r="AG184" s="218"/>
      <c r="AH184" s="218"/>
      <c r="AI184" s="170"/>
      <c r="AJ184" s="170"/>
      <c r="AK184" s="170"/>
      <c r="AL184" s="170"/>
      <c r="AM184" s="170"/>
      <c r="AN184" s="170"/>
      <c r="AO184" s="170"/>
      <c r="AP184" s="170"/>
      <c r="AQ184" s="170"/>
      <c r="AR184" s="170"/>
      <c r="AS184" s="170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</row>
    <row r="185" spans="1:56" ht="12.75" customHeight="1" x14ac:dyDescent="0.2">
      <c r="A185" s="169"/>
      <c r="B185" s="169"/>
      <c r="C185" s="169"/>
      <c r="D185" s="169"/>
      <c r="E185" s="169"/>
      <c r="F185" s="169"/>
      <c r="G185" s="169"/>
      <c r="H185" s="169"/>
      <c r="I185" s="169"/>
      <c r="J185" s="169"/>
      <c r="K185" s="169"/>
      <c r="L185" s="169"/>
      <c r="M185" s="169"/>
      <c r="N185" s="169"/>
      <c r="O185" s="169"/>
      <c r="P185" s="170"/>
      <c r="Q185" s="170"/>
      <c r="R185" s="170"/>
      <c r="S185" s="170"/>
      <c r="T185" s="170"/>
      <c r="U185" s="170"/>
      <c r="V185" s="170"/>
      <c r="W185" s="170"/>
      <c r="X185" s="170"/>
      <c r="Y185" s="171"/>
      <c r="Z185" s="171"/>
      <c r="AA185" s="171"/>
      <c r="AB185" s="171"/>
      <c r="AC185" s="218"/>
      <c r="AD185" s="218"/>
      <c r="AE185" s="218"/>
      <c r="AF185" s="218"/>
      <c r="AG185" s="218"/>
      <c r="AH185" s="218"/>
      <c r="AI185" s="170"/>
      <c r="AJ185" s="170"/>
      <c r="AK185" s="170"/>
      <c r="AL185" s="170"/>
      <c r="AM185" s="170"/>
      <c r="AN185" s="170"/>
      <c r="AO185" s="170"/>
      <c r="AP185" s="170"/>
      <c r="AQ185" s="170"/>
      <c r="AR185" s="170"/>
      <c r="AS185" s="170"/>
      <c r="AT185" s="219"/>
      <c r="AU185" s="219"/>
      <c r="AV185" s="219"/>
      <c r="AW185" s="219"/>
      <c r="AX185" s="219"/>
      <c r="AY185" s="219"/>
      <c r="AZ185" s="219"/>
      <c r="BA185" s="219"/>
      <c r="BB185" s="219"/>
      <c r="BC185" s="219"/>
      <c r="BD185" s="219"/>
    </row>
    <row r="186" spans="1:56" ht="12.75" customHeight="1" x14ac:dyDescent="0.2">
      <c r="A186" s="169"/>
      <c r="B186" s="169"/>
      <c r="C186" s="169"/>
      <c r="D186" s="169"/>
      <c r="E186" s="169"/>
      <c r="F186" s="169"/>
      <c r="G186" s="169"/>
      <c r="H186" s="169"/>
      <c r="I186" s="169"/>
      <c r="J186" s="169"/>
      <c r="K186" s="169"/>
      <c r="L186" s="169"/>
      <c r="M186" s="169"/>
      <c r="N186" s="169"/>
      <c r="O186" s="169"/>
      <c r="P186" s="170"/>
      <c r="Q186" s="170"/>
      <c r="R186" s="170"/>
      <c r="S186" s="170"/>
      <c r="T186" s="170"/>
      <c r="U186" s="170"/>
      <c r="V186" s="170"/>
      <c r="W186" s="170"/>
      <c r="X186" s="170"/>
      <c r="Y186" s="171"/>
      <c r="Z186" s="171"/>
      <c r="AA186" s="171"/>
      <c r="AB186" s="171"/>
      <c r="AC186" s="218"/>
      <c r="AD186" s="218"/>
      <c r="AE186" s="218"/>
      <c r="AF186" s="218"/>
      <c r="AG186" s="218"/>
      <c r="AH186" s="218"/>
      <c r="AI186" s="170"/>
      <c r="AJ186" s="170"/>
      <c r="AK186" s="170"/>
      <c r="AL186" s="170"/>
      <c r="AM186" s="170"/>
      <c r="AN186" s="170"/>
      <c r="AO186" s="170"/>
      <c r="AP186" s="170"/>
      <c r="AQ186" s="170"/>
      <c r="AR186" s="170"/>
      <c r="AS186" s="170"/>
      <c r="AT186" s="219"/>
      <c r="AU186" s="219"/>
      <c r="AV186" s="219"/>
      <c r="AW186" s="219"/>
      <c r="AX186" s="219"/>
      <c r="AY186" s="219"/>
      <c r="AZ186" s="219"/>
      <c r="BA186" s="219"/>
      <c r="BB186" s="219"/>
      <c r="BC186" s="219"/>
      <c r="BD186" s="219"/>
    </row>
    <row r="187" spans="1:56" ht="12.75" customHeight="1" x14ac:dyDescent="0.2">
      <c r="A187" s="169"/>
      <c r="B187" s="169"/>
      <c r="C187" s="169"/>
      <c r="D187" s="169"/>
      <c r="E187" s="169"/>
      <c r="F187" s="169"/>
      <c r="G187" s="169"/>
      <c r="H187" s="169"/>
      <c r="I187" s="169"/>
      <c r="J187" s="169"/>
      <c r="K187" s="169"/>
      <c r="L187" s="169"/>
      <c r="M187" s="169"/>
      <c r="N187" s="169"/>
      <c r="O187" s="169"/>
      <c r="P187" s="170"/>
      <c r="Q187" s="170"/>
      <c r="R187" s="170"/>
      <c r="S187" s="170"/>
      <c r="T187" s="170"/>
      <c r="U187" s="170"/>
      <c r="V187" s="170"/>
      <c r="W187" s="170"/>
      <c r="X187" s="170"/>
      <c r="Y187" s="171"/>
      <c r="Z187" s="171"/>
      <c r="AA187" s="171"/>
      <c r="AB187" s="171"/>
      <c r="AC187" s="218"/>
      <c r="AD187" s="218"/>
      <c r="AE187" s="218"/>
      <c r="AF187" s="218"/>
      <c r="AG187" s="218"/>
      <c r="AH187" s="218"/>
      <c r="AI187" s="170"/>
      <c r="AJ187" s="170"/>
      <c r="AK187" s="170"/>
      <c r="AL187" s="170"/>
      <c r="AM187" s="170"/>
      <c r="AN187" s="170"/>
      <c r="AO187" s="170"/>
      <c r="AP187" s="170"/>
      <c r="AQ187" s="170"/>
      <c r="AR187" s="170"/>
      <c r="AS187" s="170"/>
      <c r="AT187" s="219"/>
      <c r="AU187" s="219"/>
      <c r="AV187" s="219"/>
      <c r="AW187" s="219"/>
      <c r="AX187" s="219"/>
      <c r="AY187" s="219"/>
      <c r="AZ187" s="219"/>
      <c r="BA187" s="219"/>
      <c r="BB187" s="219"/>
      <c r="BC187" s="219"/>
      <c r="BD187" s="219"/>
    </row>
    <row r="188" spans="1:56" ht="12.75" customHeight="1" x14ac:dyDescent="0.2">
      <c r="A188" s="169"/>
      <c r="B188" s="169"/>
      <c r="C188" s="169"/>
      <c r="D188" s="169"/>
      <c r="E188" s="169"/>
      <c r="F188" s="169"/>
      <c r="G188" s="169"/>
      <c r="H188" s="169"/>
      <c r="I188" s="169"/>
      <c r="J188" s="169"/>
      <c r="K188" s="169"/>
      <c r="L188" s="169"/>
      <c r="M188" s="169"/>
      <c r="N188" s="169"/>
      <c r="O188" s="169"/>
      <c r="P188" s="170"/>
      <c r="Q188" s="170"/>
      <c r="R188" s="170"/>
      <c r="S188" s="170"/>
      <c r="T188" s="170"/>
      <c r="U188" s="170"/>
      <c r="V188" s="170"/>
      <c r="W188" s="170"/>
      <c r="X188" s="170"/>
      <c r="Y188" s="171"/>
      <c r="Z188" s="171"/>
      <c r="AA188" s="171"/>
      <c r="AB188" s="171"/>
      <c r="AC188" s="218"/>
      <c r="AD188" s="218"/>
      <c r="AE188" s="218"/>
      <c r="AF188" s="218"/>
      <c r="AG188" s="218"/>
      <c r="AH188" s="218"/>
      <c r="AI188" s="170"/>
      <c r="AJ188" s="170"/>
      <c r="AK188" s="170"/>
      <c r="AL188" s="170"/>
      <c r="AM188" s="170"/>
      <c r="AN188" s="170"/>
      <c r="AO188" s="170"/>
      <c r="AP188" s="170"/>
      <c r="AQ188" s="170"/>
      <c r="AR188" s="170"/>
      <c r="AS188" s="170"/>
      <c r="AT188" s="219"/>
      <c r="AU188" s="219"/>
      <c r="AV188" s="219"/>
      <c r="AW188" s="219"/>
      <c r="AX188" s="219"/>
      <c r="AY188" s="219"/>
      <c r="AZ188" s="219"/>
      <c r="BA188" s="219"/>
      <c r="BB188" s="219"/>
      <c r="BC188" s="219"/>
      <c r="BD188" s="219"/>
    </row>
    <row r="189" spans="1:56" ht="12.75" customHeight="1" x14ac:dyDescent="0.2">
      <c r="A189" s="169"/>
      <c r="B189" s="169"/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169"/>
      <c r="P189" s="170"/>
      <c r="Q189" s="170"/>
      <c r="R189" s="170"/>
      <c r="S189" s="170"/>
      <c r="T189" s="170"/>
      <c r="U189" s="170"/>
      <c r="V189" s="170"/>
      <c r="W189" s="170"/>
      <c r="X189" s="170"/>
      <c r="Y189" s="171"/>
      <c r="Z189" s="171"/>
      <c r="AA189" s="171"/>
      <c r="AB189" s="171"/>
      <c r="AC189" s="218"/>
      <c r="AD189" s="218"/>
      <c r="AE189" s="218"/>
      <c r="AF189" s="218"/>
      <c r="AG189" s="218"/>
      <c r="AH189" s="218"/>
      <c r="AI189" s="170"/>
      <c r="AJ189" s="170"/>
      <c r="AK189" s="170"/>
      <c r="AL189" s="170"/>
      <c r="AM189" s="170"/>
      <c r="AN189" s="170"/>
      <c r="AO189" s="170"/>
      <c r="AP189" s="170"/>
      <c r="AQ189" s="170"/>
      <c r="AR189" s="170"/>
      <c r="AS189" s="170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</row>
    <row r="190" spans="1:56" ht="12.75" customHeight="1" x14ac:dyDescent="0.2">
      <c r="A190" s="169"/>
      <c r="B190" s="169"/>
      <c r="C190" s="169"/>
      <c r="D190" s="169"/>
      <c r="E190" s="169"/>
      <c r="F190" s="169"/>
      <c r="G190" s="169"/>
      <c r="H190" s="169"/>
      <c r="I190" s="169"/>
      <c r="J190" s="169"/>
      <c r="K190" s="169"/>
      <c r="L190" s="169"/>
      <c r="M190" s="169"/>
      <c r="N190" s="169"/>
      <c r="O190" s="169"/>
      <c r="P190" s="170"/>
      <c r="Q190" s="170"/>
      <c r="R190" s="170"/>
      <c r="S190" s="170"/>
      <c r="T190" s="170"/>
      <c r="U190" s="170"/>
      <c r="V190" s="170"/>
      <c r="W190" s="170"/>
      <c r="X190" s="170"/>
      <c r="Y190" s="171"/>
      <c r="Z190" s="171"/>
      <c r="AA190" s="171"/>
      <c r="AB190" s="171"/>
      <c r="AC190" s="218"/>
      <c r="AD190" s="218"/>
      <c r="AE190" s="218"/>
      <c r="AF190" s="218"/>
      <c r="AG190" s="218"/>
      <c r="AH190" s="218"/>
      <c r="AI190" s="170"/>
      <c r="AJ190" s="170"/>
      <c r="AK190" s="170"/>
      <c r="AL190" s="170"/>
      <c r="AM190" s="170"/>
      <c r="AN190" s="170"/>
      <c r="AO190" s="170"/>
      <c r="AP190" s="170"/>
      <c r="AQ190" s="170"/>
      <c r="AR190" s="170"/>
      <c r="AS190" s="170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</row>
    <row r="191" spans="1:56" ht="12.75" customHeight="1" x14ac:dyDescent="0.2">
      <c r="A191" s="169"/>
      <c r="B191" s="169"/>
      <c r="C191" s="169"/>
      <c r="D191" s="169"/>
      <c r="E191" s="169"/>
      <c r="F191" s="169"/>
      <c r="G191" s="169"/>
      <c r="H191" s="169"/>
      <c r="I191" s="169"/>
      <c r="J191" s="169"/>
      <c r="K191" s="169"/>
      <c r="L191" s="169"/>
      <c r="M191" s="169"/>
      <c r="N191" s="169"/>
      <c r="O191" s="169"/>
      <c r="P191" s="170"/>
      <c r="Q191" s="170"/>
      <c r="R191" s="170"/>
      <c r="S191" s="170"/>
      <c r="T191" s="170"/>
      <c r="U191" s="170"/>
      <c r="V191" s="170"/>
      <c r="W191" s="170"/>
      <c r="X191" s="170"/>
      <c r="Y191" s="171"/>
      <c r="Z191" s="171"/>
      <c r="AA191" s="171"/>
      <c r="AB191" s="171"/>
      <c r="AC191" s="218"/>
      <c r="AD191" s="218"/>
      <c r="AE191" s="218"/>
      <c r="AF191" s="218"/>
      <c r="AG191" s="218"/>
      <c r="AH191" s="218"/>
      <c r="AI191" s="170"/>
      <c r="AJ191" s="170"/>
      <c r="AK191" s="170"/>
      <c r="AL191" s="170"/>
      <c r="AM191" s="170"/>
      <c r="AN191" s="170"/>
      <c r="AO191" s="170"/>
      <c r="AP191" s="170"/>
      <c r="AQ191" s="170"/>
      <c r="AR191" s="170"/>
      <c r="AS191" s="170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</row>
    <row r="192" spans="1:56" ht="12.75" customHeight="1" x14ac:dyDescent="0.2">
      <c r="A192" s="169"/>
      <c r="B192" s="169"/>
      <c r="C192" s="169"/>
      <c r="D192" s="169"/>
      <c r="E192" s="169"/>
      <c r="F192" s="169"/>
      <c r="G192" s="169"/>
      <c r="H192" s="169"/>
      <c r="I192" s="169"/>
      <c r="J192" s="169"/>
      <c r="K192" s="169"/>
      <c r="L192" s="169"/>
      <c r="M192" s="169"/>
      <c r="N192" s="169"/>
      <c r="O192" s="169"/>
      <c r="P192" s="170"/>
      <c r="Q192" s="170"/>
      <c r="R192" s="170"/>
      <c r="S192" s="170"/>
      <c r="T192" s="170"/>
      <c r="U192" s="170"/>
      <c r="V192" s="170"/>
      <c r="W192" s="170"/>
      <c r="X192" s="170"/>
      <c r="Y192" s="171"/>
      <c r="Z192" s="171"/>
      <c r="AA192" s="171"/>
      <c r="AB192" s="171"/>
      <c r="AC192" s="218"/>
      <c r="AD192" s="218"/>
      <c r="AE192" s="218"/>
      <c r="AF192" s="218"/>
      <c r="AG192" s="218"/>
      <c r="AH192" s="218"/>
      <c r="AI192" s="170"/>
      <c r="AJ192" s="170"/>
      <c r="AK192" s="170"/>
      <c r="AL192" s="170"/>
      <c r="AM192" s="170"/>
      <c r="AN192" s="170"/>
      <c r="AO192" s="170"/>
      <c r="AP192" s="170"/>
      <c r="AQ192" s="170"/>
      <c r="AR192" s="170"/>
      <c r="AS192" s="170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</row>
    <row r="193" spans="1:56" ht="12.75" customHeight="1" x14ac:dyDescent="0.2">
      <c r="A193" s="169"/>
      <c r="B193" s="169"/>
      <c r="C193" s="169"/>
      <c r="D193" s="169"/>
      <c r="E193" s="169"/>
      <c r="F193" s="169"/>
      <c r="G193" s="169"/>
      <c r="H193" s="169"/>
      <c r="I193" s="169"/>
      <c r="J193" s="169"/>
      <c r="K193" s="169"/>
      <c r="L193" s="169"/>
      <c r="M193" s="169"/>
      <c r="N193" s="169"/>
      <c r="O193" s="169"/>
      <c r="P193" s="170"/>
      <c r="Q193" s="170"/>
      <c r="R193" s="170"/>
      <c r="S193" s="170"/>
      <c r="T193" s="170"/>
      <c r="U193" s="170"/>
      <c r="V193" s="170"/>
      <c r="W193" s="170"/>
      <c r="X193" s="170"/>
      <c r="Y193" s="171"/>
      <c r="Z193" s="171"/>
      <c r="AA193" s="171"/>
      <c r="AB193" s="171"/>
      <c r="AC193" s="218"/>
      <c r="AD193" s="218"/>
      <c r="AE193" s="218"/>
      <c r="AF193" s="218"/>
      <c r="AG193" s="218"/>
      <c r="AH193" s="218"/>
      <c r="AI193" s="170"/>
      <c r="AJ193" s="170"/>
      <c r="AK193" s="170"/>
      <c r="AL193" s="170"/>
      <c r="AM193" s="170"/>
      <c r="AN193" s="170"/>
      <c r="AO193" s="170"/>
      <c r="AP193" s="170"/>
      <c r="AQ193" s="170"/>
      <c r="AR193" s="170"/>
      <c r="AS193" s="170"/>
      <c r="AT193" s="219"/>
      <c r="AU193" s="219"/>
      <c r="AV193" s="219"/>
      <c r="AW193" s="219"/>
      <c r="AX193" s="219"/>
      <c r="AY193" s="219"/>
      <c r="AZ193" s="219"/>
      <c r="BA193" s="219"/>
      <c r="BB193" s="219"/>
      <c r="BC193" s="219"/>
      <c r="BD193" s="219"/>
    </row>
    <row r="194" spans="1:56" ht="12.75" customHeight="1" x14ac:dyDescent="0.2">
      <c r="A194" s="169"/>
      <c r="B194" s="169"/>
      <c r="C194" s="169"/>
      <c r="D194" s="169"/>
      <c r="E194" s="169"/>
      <c r="F194" s="169"/>
      <c r="G194" s="169"/>
      <c r="H194" s="169"/>
      <c r="I194" s="169"/>
      <c r="J194" s="169"/>
      <c r="K194" s="169"/>
      <c r="L194" s="169"/>
      <c r="M194" s="169"/>
      <c r="N194" s="169"/>
      <c r="O194" s="169"/>
      <c r="P194" s="170"/>
      <c r="Q194" s="170"/>
      <c r="R194" s="170"/>
      <c r="S194" s="170"/>
      <c r="T194" s="170"/>
      <c r="U194" s="170"/>
      <c r="V194" s="170"/>
      <c r="W194" s="170"/>
      <c r="X194" s="170"/>
      <c r="Y194" s="171"/>
      <c r="Z194" s="171"/>
      <c r="AA194" s="171"/>
      <c r="AB194" s="171"/>
      <c r="AC194" s="218"/>
      <c r="AD194" s="218"/>
      <c r="AE194" s="218"/>
      <c r="AF194" s="218"/>
      <c r="AG194" s="218"/>
      <c r="AH194" s="218"/>
      <c r="AI194" s="170"/>
      <c r="AJ194" s="170"/>
      <c r="AK194" s="170"/>
      <c r="AL194" s="170"/>
      <c r="AM194" s="170"/>
      <c r="AN194" s="170"/>
      <c r="AO194" s="170"/>
      <c r="AP194" s="170"/>
      <c r="AQ194" s="170"/>
      <c r="AR194" s="170"/>
      <c r="AS194" s="170"/>
      <c r="AT194" s="219"/>
      <c r="AU194" s="219"/>
      <c r="AV194" s="219"/>
      <c r="AW194" s="219"/>
      <c r="AX194" s="219"/>
      <c r="AY194" s="219"/>
      <c r="AZ194" s="219"/>
      <c r="BA194" s="219"/>
      <c r="BB194" s="219"/>
      <c r="BC194" s="219"/>
      <c r="BD194" s="219"/>
    </row>
    <row r="195" spans="1:56" ht="12.75" customHeight="1" x14ac:dyDescent="0.2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  <c r="N195" s="169"/>
      <c r="O195" s="169"/>
      <c r="P195" s="170"/>
      <c r="Q195" s="170"/>
      <c r="R195" s="170"/>
      <c r="S195" s="170"/>
      <c r="T195" s="170"/>
      <c r="U195" s="170"/>
      <c r="V195" s="170"/>
      <c r="W195" s="170"/>
      <c r="X195" s="170"/>
      <c r="Y195" s="171"/>
      <c r="Z195" s="171"/>
      <c r="AA195" s="171"/>
      <c r="AB195" s="171"/>
      <c r="AC195" s="218"/>
      <c r="AD195" s="218"/>
      <c r="AE195" s="218"/>
      <c r="AF195" s="218"/>
      <c r="AG195" s="218"/>
      <c r="AH195" s="218"/>
      <c r="AI195" s="170"/>
      <c r="AJ195" s="170"/>
      <c r="AK195" s="170"/>
      <c r="AL195" s="170"/>
      <c r="AM195" s="170"/>
      <c r="AN195" s="170"/>
      <c r="AO195" s="170"/>
      <c r="AP195" s="170"/>
      <c r="AQ195" s="170"/>
      <c r="AR195" s="170"/>
      <c r="AS195" s="170"/>
      <c r="AT195" s="219"/>
      <c r="AU195" s="219"/>
      <c r="AV195" s="219"/>
      <c r="AW195" s="219"/>
      <c r="AX195" s="219"/>
      <c r="AY195" s="219"/>
      <c r="AZ195" s="219"/>
      <c r="BA195" s="219"/>
      <c r="BB195" s="219"/>
      <c r="BC195" s="219"/>
      <c r="BD195" s="219"/>
    </row>
    <row r="196" spans="1:56" ht="12.75" customHeight="1" x14ac:dyDescent="0.2">
      <c r="A196" s="169"/>
      <c r="B196" s="169"/>
      <c r="C196" s="169"/>
      <c r="D196" s="169"/>
      <c r="E196" s="169"/>
      <c r="F196" s="169"/>
      <c r="G196" s="169"/>
      <c r="H196" s="169"/>
      <c r="I196" s="169"/>
      <c r="J196" s="169"/>
      <c r="K196" s="169"/>
      <c r="L196" s="169"/>
      <c r="M196" s="169"/>
      <c r="N196" s="169"/>
      <c r="O196" s="169"/>
      <c r="P196" s="170"/>
      <c r="Q196" s="170"/>
      <c r="R196" s="170"/>
      <c r="S196" s="170"/>
      <c r="T196" s="170"/>
      <c r="U196" s="170"/>
      <c r="V196" s="170"/>
      <c r="W196" s="170"/>
      <c r="X196" s="170"/>
      <c r="Y196" s="171"/>
      <c r="Z196" s="171"/>
      <c r="AA196" s="171"/>
      <c r="AB196" s="171"/>
      <c r="AC196" s="218"/>
      <c r="AD196" s="218"/>
      <c r="AE196" s="218"/>
      <c r="AF196" s="218"/>
      <c r="AG196" s="218"/>
      <c r="AH196" s="218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</row>
    <row r="197" spans="1:56" ht="12.75" customHeight="1" x14ac:dyDescent="0.2">
      <c r="A197" s="169"/>
      <c r="B197" s="169"/>
      <c r="C197" s="169"/>
      <c r="D197" s="169"/>
      <c r="E197" s="169"/>
      <c r="F197" s="169"/>
      <c r="G197" s="169"/>
      <c r="H197" s="169"/>
      <c r="I197" s="169"/>
      <c r="J197" s="169"/>
      <c r="K197" s="169"/>
      <c r="L197" s="169"/>
      <c r="M197" s="169"/>
      <c r="N197" s="169"/>
      <c r="O197" s="169"/>
      <c r="P197" s="170"/>
      <c r="Q197" s="170"/>
      <c r="R197" s="170"/>
      <c r="S197" s="170"/>
      <c r="T197" s="170"/>
      <c r="U197" s="170"/>
      <c r="V197" s="170"/>
      <c r="W197" s="170"/>
      <c r="X197" s="170"/>
      <c r="Y197" s="171"/>
      <c r="Z197" s="171"/>
      <c r="AA197" s="171"/>
      <c r="AB197" s="171"/>
      <c r="AC197" s="218"/>
      <c r="AD197" s="218"/>
      <c r="AE197" s="218"/>
      <c r="AF197" s="218"/>
      <c r="AG197" s="218"/>
      <c r="AH197" s="218"/>
      <c r="AI197" s="170"/>
      <c r="AJ197" s="170"/>
      <c r="AK197" s="170"/>
      <c r="AL197" s="170"/>
      <c r="AM197" s="170"/>
      <c r="AN197" s="170"/>
      <c r="AO197" s="170"/>
      <c r="AP197" s="170"/>
      <c r="AQ197" s="170"/>
      <c r="AR197" s="170"/>
      <c r="AS197" s="170"/>
      <c r="AT197" s="219"/>
      <c r="AU197" s="219"/>
      <c r="AV197" s="219"/>
      <c r="AW197" s="219"/>
      <c r="AX197" s="219"/>
      <c r="AY197" s="219"/>
      <c r="AZ197" s="219"/>
      <c r="BA197" s="219"/>
      <c r="BB197" s="219"/>
      <c r="BC197" s="219"/>
      <c r="BD197" s="219"/>
    </row>
    <row r="198" spans="1:56" ht="12.75" customHeight="1" x14ac:dyDescent="0.2">
      <c r="A198" s="169"/>
      <c r="B198" s="169"/>
      <c r="C198" s="169"/>
      <c r="D198" s="169"/>
      <c r="E198" s="169"/>
      <c r="F198" s="169"/>
      <c r="G198" s="169"/>
      <c r="H198" s="169"/>
      <c r="I198" s="169"/>
      <c r="J198" s="169"/>
      <c r="K198" s="169"/>
      <c r="L198" s="169"/>
      <c r="M198" s="169"/>
      <c r="N198" s="169"/>
      <c r="O198" s="169"/>
      <c r="P198" s="170"/>
      <c r="Q198" s="170"/>
      <c r="R198" s="170"/>
      <c r="S198" s="170"/>
      <c r="T198" s="170"/>
      <c r="U198" s="170"/>
      <c r="V198" s="170"/>
      <c r="W198" s="170"/>
      <c r="X198" s="170"/>
      <c r="Y198" s="171"/>
      <c r="Z198" s="171"/>
      <c r="AA198" s="171"/>
      <c r="AB198" s="171"/>
      <c r="AC198" s="218"/>
      <c r="AD198" s="218"/>
      <c r="AE198" s="218"/>
      <c r="AF198" s="218"/>
      <c r="AG198" s="218"/>
      <c r="AH198" s="218"/>
      <c r="AI198" s="170"/>
      <c r="AJ198" s="170"/>
      <c r="AK198" s="170"/>
      <c r="AL198" s="170"/>
      <c r="AM198" s="170"/>
      <c r="AN198" s="170"/>
      <c r="AO198" s="170"/>
      <c r="AP198" s="170"/>
      <c r="AQ198" s="170"/>
      <c r="AR198" s="170"/>
      <c r="AS198" s="170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</row>
    <row r="199" spans="1:56" ht="12.75" customHeight="1" x14ac:dyDescent="0.2">
      <c r="A199" s="169"/>
      <c r="B199" s="169"/>
      <c r="C199" s="169"/>
      <c r="D199" s="169"/>
      <c r="E199" s="169"/>
      <c r="F199" s="169"/>
      <c r="G199" s="169"/>
      <c r="H199" s="169"/>
      <c r="I199" s="169"/>
      <c r="J199" s="169"/>
      <c r="K199" s="169"/>
      <c r="L199" s="169"/>
      <c r="M199" s="169"/>
      <c r="N199" s="169"/>
      <c r="O199" s="169"/>
      <c r="P199" s="170"/>
      <c r="Q199" s="170"/>
      <c r="R199" s="170"/>
      <c r="S199" s="170"/>
      <c r="T199" s="170"/>
      <c r="U199" s="170"/>
      <c r="V199" s="170"/>
      <c r="W199" s="170"/>
      <c r="X199" s="170"/>
      <c r="Y199" s="171"/>
      <c r="Z199" s="171"/>
      <c r="AA199" s="171"/>
      <c r="AB199" s="171"/>
      <c r="AC199" s="218"/>
      <c r="AD199" s="218"/>
      <c r="AE199" s="218"/>
      <c r="AF199" s="218"/>
      <c r="AG199" s="218"/>
      <c r="AH199" s="218"/>
      <c r="AI199" s="170"/>
      <c r="AJ199" s="170"/>
      <c r="AK199" s="170"/>
      <c r="AL199" s="170"/>
      <c r="AM199" s="170"/>
      <c r="AN199" s="170"/>
      <c r="AO199" s="170"/>
      <c r="AP199" s="170"/>
      <c r="AQ199" s="170"/>
      <c r="AR199" s="170"/>
      <c r="AS199" s="170"/>
      <c r="AT199" s="219"/>
      <c r="AU199" s="219"/>
      <c r="AV199" s="219"/>
      <c r="AW199" s="219"/>
      <c r="AX199" s="219"/>
      <c r="AY199" s="219"/>
      <c r="AZ199" s="219"/>
      <c r="BA199" s="219"/>
      <c r="BB199" s="219"/>
      <c r="BC199" s="219"/>
      <c r="BD199" s="219"/>
    </row>
    <row r="200" spans="1:56" ht="12.75" customHeight="1" x14ac:dyDescent="0.2">
      <c r="A200" s="169"/>
      <c r="B200" s="169"/>
      <c r="C200" s="169"/>
      <c r="D200" s="169"/>
      <c r="E200" s="169"/>
      <c r="F200" s="169"/>
      <c r="G200" s="169"/>
      <c r="H200" s="169"/>
      <c r="I200" s="169"/>
      <c r="J200" s="169"/>
      <c r="K200" s="169"/>
      <c r="L200" s="169"/>
      <c r="M200" s="169"/>
      <c r="N200" s="169"/>
      <c r="O200" s="169"/>
      <c r="P200" s="170"/>
      <c r="Q200" s="170"/>
      <c r="R200" s="170"/>
      <c r="S200" s="170"/>
      <c r="T200" s="170"/>
      <c r="U200" s="170"/>
      <c r="V200" s="170"/>
      <c r="W200" s="170"/>
      <c r="X200" s="170"/>
      <c r="Y200" s="171"/>
      <c r="Z200" s="171"/>
      <c r="AA200" s="171"/>
      <c r="AB200" s="171"/>
      <c r="AC200" s="218"/>
      <c r="AD200" s="218"/>
      <c r="AE200" s="218"/>
      <c r="AF200" s="218"/>
      <c r="AG200" s="218"/>
      <c r="AH200" s="218"/>
      <c r="AI200" s="170"/>
      <c r="AJ200" s="170"/>
      <c r="AK200" s="170"/>
      <c r="AL200" s="170"/>
      <c r="AM200" s="170"/>
      <c r="AN200" s="170"/>
      <c r="AO200" s="170"/>
      <c r="AP200" s="170"/>
      <c r="AQ200" s="170"/>
      <c r="AR200" s="170"/>
      <c r="AS200" s="170"/>
      <c r="AT200" s="219"/>
      <c r="AU200" s="219"/>
      <c r="AV200" s="219"/>
      <c r="AW200" s="219"/>
      <c r="AX200" s="219"/>
      <c r="AY200" s="219"/>
      <c r="AZ200" s="219"/>
      <c r="BA200" s="219"/>
      <c r="BB200" s="219"/>
      <c r="BC200" s="219"/>
      <c r="BD200" s="219"/>
    </row>
    <row r="201" spans="1:56" ht="12.75" customHeight="1" x14ac:dyDescent="0.2">
      <c r="A201" s="169"/>
      <c r="B201" s="169"/>
      <c r="C201" s="169"/>
      <c r="D201" s="169"/>
      <c r="E201" s="169"/>
      <c r="F201" s="169"/>
      <c r="G201" s="169"/>
      <c r="H201" s="169"/>
      <c r="I201" s="169"/>
      <c r="J201" s="169"/>
      <c r="K201" s="169"/>
      <c r="L201" s="169"/>
      <c r="M201" s="169"/>
      <c r="N201" s="169"/>
      <c r="O201" s="169"/>
      <c r="P201" s="170"/>
      <c r="Q201" s="170"/>
      <c r="R201" s="170"/>
      <c r="S201" s="170"/>
      <c r="T201" s="170"/>
      <c r="U201" s="170"/>
      <c r="V201" s="170"/>
      <c r="W201" s="170"/>
      <c r="X201" s="170"/>
      <c r="Y201" s="171"/>
      <c r="Z201" s="171"/>
      <c r="AA201" s="171"/>
      <c r="AB201" s="171"/>
      <c r="AC201" s="218"/>
      <c r="AD201" s="218"/>
      <c r="AE201" s="218"/>
      <c r="AF201" s="218"/>
      <c r="AG201" s="218"/>
      <c r="AH201" s="218"/>
      <c r="AI201" s="170"/>
      <c r="AJ201" s="170"/>
      <c r="AK201" s="170"/>
      <c r="AL201" s="170"/>
      <c r="AM201" s="170"/>
      <c r="AN201" s="170"/>
      <c r="AO201" s="170"/>
      <c r="AP201" s="170"/>
      <c r="AQ201" s="170"/>
      <c r="AR201" s="170"/>
      <c r="AS201" s="170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</row>
    <row r="202" spans="1:56" ht="12.75" customHeight="1" x14ac:dyDescent="0.2">
      <c r="A202" s="169"/>
      <c r="B202" s="169"/>
      <c r="C202" s="169"/>
      <c r="D202" s="169"/>
      <c r="E202" s="169"/>
      <c r="F202" s="169"/>
      <c r="G202" s="169"/>
      <c r="H202" s="169"/>
      <c r="I202" s="169"/>
      <c r="J202" s="169"/>
      <c r="K202" s="169"/>
      <c r="L202" s="169"/>
      <c r="M202" s="169"/>
      <c r="N202" s="169"/>
      <c r="O202" s="169"/>
      <c r="P202" s="170"/>
      <c r="Q202" s="170"/>
      <c r="R202" s="170"/>
      <c r="S202" s="170"/>
      <c r="T202" s="170"/>
      <c r="U202" s="170"/>
      <c r="V202" s="170"/>
      <c r="W202" s="170"/>
      <c r="X202" s="170"/>
      <c r="Y202" s="171"/>
      <c r="Z202" s="171"/>
      <c r="AA202" s="171"/>
      <c r="AB202" s="171"/>
      <c r="AC202" s="218"/>
      <c r="AD202" s="218"/>
      <c r="AE202" s="218"/>
      <c r="AF202" s="218"/>
      <c r="AG202" s="218"/>
      <c r="AH202" s="218"/>
      <c r="AI202" s="170"/>
      <c r="AJ202" s="170"/>
      <c r="AK202" s="170"/>
      <c r="AL202" s="170"/>
      <c r="AM202" s="170"/>
      <c r="AN202" s="170"/>
      <c r="AO202" s="170"/>
      <c r="AP202" s="170"/>
      <c r="AQ202" s="170"/>
      <c r="AR202" s="170"/>
      <c r="AS202" s="170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</row>
    <row r="203" spans="1:56" ht="12.75" customHeight="1" x14ac:dyDescent="0.2">
      <c r="A203" s="169"/>
      <c r="B203" s="169"/>
      <c r="C203" s="169"/>
      <c r="D203" s="169"/>
      <c r="E203" s="169"/>
      <c r="F203" s="169"/>
      <c r="G203" s="169"/>
      <c r="H203" s="169"/>
      <c r="I203" s="169"/>
      <c r="J203" s="169"/>
      <c r="K203" s="169"/>
      <c r="L203" s="169"/>
      <c r="M203" s="169"/>
      <c r="N203" s="169"/>
      <c r="O203" s="169"/>
      <c r="P203" s="170"/>
      <c r="Q203" s="170"/>
      <c r="R203" s="170"/>
      <c r="S203" s="170"/>
      <c r="T203" s="170"/>
      <c r="U203" s="170"/>
      <c r="V203" s="170"/>
      <c r="W203" s="170"/>
      <c r="X203" s="170"/>
      <c r="Y203" s="171"/>
      <c r="Z203" s="171"/>
      <c r="AA203" s="171"/>
      <c r="AB203" s="171"/>
      <c r="AC203" s="218"/>
      <c r="AD203" s="218"/>
      <c r="AE203" s="218"/>
      <c r="AF203" s="218"/>
      <c r="AG203" s="218"/>
      <c r="AH203" s="218"/>
      <c r="AI203" s="170"/>
      <c r="AJ203" s="170"/>
      <c r="AK203" s="170"/>
      <c r="AL203" s="170"/>
      <c r="AM203" s="170"/>
      <c r="AN203" s="170"/>
      <c r="AO203" s="170"/>
      <c r="AP203" s="170"/>
      <c r="AQ203" s="170"/>
      <c r="AR203" s="170"/>
      <c r="AS203" s="170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</row>
    <row r="204" spans="1:56" ht="12.75" customHeight="1" x14ac:dyDescent="0.2">
      <c r="A204" s="169"/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  <c r="N204" s="169"/>
      <c r="O204" s="169"/>
      <c r="P204" s="170"/>
      <c r="Q204" s="170"/>
      <c r="R204" s="170"/>
      <c r="S204" s="170"/>
      <c r="T204" s="170"/>
      <c r="U204" s="170"/>
      <c r="V204" s="170"/>
      <c r="W204" s="170"/>
      <c r="X204" s="170"/>
      <c r="Y204" s="171"/>
      <c r="Z204" s="171"/>
      <c r="AA204" s="171"/>
      <c r="AB204" s="171"/>
      <c r="AC204" s="218"/>
      <c r="AD204" s="218"/>
      <c r="AE204" s="218"/>
      <c r="AF204" s="218"/>
      <c r="AG204" s="218"/>
      <c r="AH204" s="218"/>
      <c r="AI204" s="170"/>
      <c r="AJ204" s="170"/>
      <c r="AK204" s="170"/>
      <c r="AL204" s="170"/>
      <c r="AM204" s="170"/>
      <c r="AN204" s="170"/>
      <c r="AO204" s="170"/>
      <c r="AP204" s="170"/>
      <c r="AQ204" s="170"/>
      <c r="AR204" s="170"/>
      <c r="AS204" s="170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</row>
    <row r="205" spans="1:56" ht="12.75" customHeight="1" x14ac:dyDescent="0.2">
      <c r="A205" s="169"/>
      <c r="B205" s="169"/>
      <c r="C205" s="169"/>
      <c r="D205" s="169"/>
      <c r="E205" s="169"/>
      <c r="F205" s="169"/>
      <c r="G205" s="169"/>
      <c r="H205" s="169"/>
      <c r="I205" s="169"/>
      <c r="J205" s="169"/>
      <c r="K205" s="169"/>
      <c r="L205" s="169"/>
      <c r="M205" s="169"/>
      <c r="N205" s="169"/>
      <c r="O205" s="169"/>
      <c r="P205" s="170"/>
      <c r="Q205" s="170"/>
      <c r="R205" s="170"/>
      <c r="S205" s="170"/>
      <c r="T205" s="170"/>
      <c r="U205" s="170"/>
      <c r="V205" s="170"/>
      <c r="W205" s="170"/>
      <c r="X205" s="170"/>
      <c r="Y205" s="171"/>
      <c r="Z205" s="171"/>
      <c r="AA205" s="171"/>
      <c r="AB205" s="171"/>
      <c r="AC205" s="218"/>
      <c r="AD205" s="218"/>
      <c r="AE205" s="218"/>
      <c r="AF205" s="218"/>
      <c r="AG205" s="218"/>
      <c r="AH205" s="218"/>
      <c r="AI205" s="170"/>
      <c r="AJ205" s="170"/>
      <c r="AK205" s="170"/>
      <c r="AL205" s="170"/>
      <c r="AM205" s="170"/>
      <c r="AN205" s="170"/>
      <c r="AO205" s="170"/>
      <c r="AP205" s="170"/>
      <c r="AQ205" s="170"/>
      <c r="AR205" s="170"/>
      <c r="AS205" s="170"/>
      <c r="AT205" s="219"/>
      <c r="AU205" s="219"/>
      <c r="AV205" s="219"/>
      <c r="AW205" s="219"/>
      <c r="AX205" s="219"/>
      <c r="AY205" s="219"/>
      <c r="AZ205" s="219"/>
      <c r="BA205" s="219"/>
      <c r="BB205" s="219"/>
      <c r="BC205" s="219"/>
      <c r="BD205" s="219"/>
    </row>
    <row r="206" spans="1:56" ht="12.75" customHeight="1" x14ac:dyDescent="0.2">
      <c r="A206" s="169"/>
      <c r="B206" s="169"/>
      <c r="C206" s="169"/>
      <c r="D206" s="169"/>
      <c r="E206" s="169"/>
      <c r="F206" s="169"/>
      <c r="G206" s="169"/>
      <c r="H206" s="169"/>
      <c r="I206" s="169"/>
      <c r="J206" s="169"/>
      <c r="K206" s="169"/>
      <c r="L206" s="169"/>
      <c r="M206" s="169"/>
      <c r="N206" s="169"/>
      <c r="O206" s="169"/>
      <c r="P206" s="170"/>
      <c r="Q206" s="170"/>
      <c r="R206" s="170"/>
      <c r="S206" s="170"/>
      <c r="T206" s="170"/>
      <c r="U206" s="170"/>
      <c r="V206" s="170"/>
      <c r="W206" s="170"/>
      <c r="X206" s="170"/>
      <c r="Y206" s="171"/>
      <c r="Z206" s="171"/>
      <c r="AA206" s="171"/>
      <c r="AB206" s="171"/>
      <c r="AC206" s="218"/>
      <c r="AD206" s="218"/>
      <c r="AE206" s="218"/>
      <c r="AF206" s="218"/>
      <c r="AG206" s="218"/>
      <c r="AH206" s="218"/>
      <c r="AI206" s="170"/>
      <c r="AJ206" s="170"/>
      <c r="AK206" s="170"/>
      <c r="AL206" s="170"/>
      <c r="AM206" s="170"/>
      <c r="AN206" s="170"/>
      <c r="AO206" s="170"/>
      <c r="AP206" s="170"/>
      <c r="AQ206" s="170"/>
      <c r="AR206" s="170"/>
      <c r="AS206" s="170"/>
      <c r="AT206" s="219"/>
      <c r="AU206" s="219"/>
      <c r="AV206" s="219"/>
      <c r="AW206" s="219"/>
      <c r="AX206" s="219"/>
      <c r="AY206" s="219"/>
      <c r="AZ206" s="219"/>
      <c r="BA206" s="219"/>
      <c r="BB206" s="219"/>
      <c r="BC206" s="219"/>
      <c r="BD206" s="219"/>
    </row>
    <row r="207" spans="1:56" ht="12.75" customHeight="1" x14ac:dyDescent="0.2">
      <c r="A207" s="169"/>
      <c r="B207" s="169"/>
      <c r="C207" s="169"/>
      <c r="D207" s="169"/>
      <c r="E207" s="169"/>
      <c r="F207" s="169"/>
      <c r="G207" s="169"/>
      <c r="H207" s="169"/>
      <c r="I207" s="169"/>
      <c r="J207" s="169"/>
      <c r="K207" s="169"/>
      <c r="L207" s="169"/>
      <c r="M207" s="169"/>
      <c r="N207" s="169"/>
      <c r="O207" s="169"/>
      <c r="P207" s="170"/>
      <c r="Q207" s="170"/>
      <c r="R207" s="170"/>
      <c r="S207" s="170"/>
      <c r="T207" s="170"/>
      <c r="U207" s="170"/>
      <c r="V207" s="170"/>
      <c r="W207" s="170"/>
      <c r="X207" s="170"/>
      <c r="Y207" s="171"/>
      <c r="Z207" s="171"/>
      <c r="AA207" s="171"/>
      <c r="AB207" s="171"/>
      <c r="AC207" s="218"/>
      <c r="AD207" s="218"/>
      <c r="AE207" s="218"/>
      <c r="AF207" s="218"/>
      <c r="AG207" s="218"/>
      <c r="AH207" s="218"/>
      <c r="AI207" s="170"/>
      <c r="AJ207" s="170"/>
      <c r="AK207" s="170"/>
      <c r="AL207" s="170"/>
      <c r="AM207" s="170"/>
      <c r="AN207" s="170"/>
      <c r="AO207" s="170"/>
      <c r="AP207" s="170"/>
      <c r="AQ207" s="170"/>
      <c r="AR207" s="170"/>
      <c r="AS207" s="170"/>
      <c r="AT207" s="219"/>
      <c r="AU207" s="219"/>
      <c r="AV207" s="219"/>
      <c r="AW207" s="219"/>
      <c r="AX207" s="219"/>
      <c r="AY207" s="219"/>
      <c r="AZ207" s="219"/>
      <c r="BA207" s="219"/>
      <c r="BB207" s="219"/>
      <c r="BC207" s="219"/>
      <c r="BD207" s="219"/>
    </row>
    <row r="208" spans="1:56" ht="12.75" customHeight="1" x14ac:dyDescent="0.2">
      <c r="A208" s="169"/>
      <c r="B208" s="169"/>
      <c r="C208" s="169"/>
      <c r="D208" s="169"/>
      <c r="E208" s="169"/>
      <c r="F208" s="169"/>
      <c r="G208" s="169"/>
      <c r="H208" s="169"/>
      <c r="I208" s="169"/>
      <c r="J208" s="169"/>
      <c r="K208" s="169"/>
      <c r="L208" s="169"/>
      <c r="M208" s="169"/>
      <c r="N208" s="169"/>
      <c r="O208" s="169"/>
      <c r="P208" s="170"/>
      <c r="Q208" s="170"/>
      <c r="R208" s="170"/>
      <c r="S208" s="170"/>
      <c r="T208" s="170"/>
      <c r="U208" s="170"/>
      <c r="V208" s="170"/>
      <c r="W208" s="170"/>
      <c r="X208" s="170"/>
      <c r="Y208" s="171"/>
      <c r="Z208" s="171"/>
      <c r="AA208" s="171"/>
      <c r="AB208" s="171"/>
      <c r="AC208" s="218"/>
      <c r="AD208" s="218"/>
      <c r="AE208" s="218"/>
      <c r="AF208" s="218"/>
      <c r="AG208" s="218"/>
      <c r="AH208" s="218"/>
      <c r="AI208" s="170"/>
      <c r="AJ208" s="170"/>
      <c r="AK208" s="170"/>
      <c r="AL208" s="170"/>
      <c r="AM208" s="170"/>
      <c r="AN208" s="170"/>
      <c r="AO208" s="170"/>
      <c r="AP208" s="170"/>
      <c r="AQ208" s="170"/>
      <c r="AR208" s="170"/>
      <c r="AS208" s="170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</row>
    <row r="209" spans="1:56" ht="12.75" customHeight="1" x14ac:dyDescent="0.2">
      <c r="A209" s="169"/>
      <c r="B209" s="169"/>
      <c r="C209" s="169"/>
      <c r="D209" s="169"/>
      <c r="E209" s="169"/>
      <c r="F209" s="169"/>
      <c r="G209" s="169"/>
      <c r="H209" s="169"/>
      <c r="I209" s="169"/>
      <c r="J209" s="169"/>
      <c r="K209" s="169"/>
      <c r="L209" s="169"/>
      <c r="M209" s="169"/>
      <c r="N209" s="169"/>
      <c r="O209" s="169"/>
      <c r="P209" s="170"/>
      <c r="Q209" s="170"/>
      <c r="R209" s="170"/>
      <c r="S209" s="170"/>
      <c r="T209" s="170"/>
      <c r="U209" s="170"/>
      <c r="V209" s="170"/>
      <c r="W209" s="170"/>
      <c r="X209" s="170"/>
      <c r="Y209" s="171"/>
      <c r="Z209" s="171"/>
      <c r="AA209" s="171"/>
      <c r="AB209" s="171"/>
      <c r="AC209" s="218"/>
      <c r="AD209" s="218"/>
      <c r="AE209" s="218"/>
      <c r="AF209" s="218"/>
      <c r="AG209" s="218"/>
      <c r="AH209" s="218"/>
      <c r="AI209" s="170"/>
      <c r="AJ209" s="170"/>
      <c r="AK209" s="170"/>
      <c r="AL209" s="170"/>
      <c r="AM209" s="170"/>
      <c r="AN209" s="170"/>
      <c r="AO209" s="170"/>
      <c r="AP209" s="170"/>
      <c r="AQ209" s="170"/>
      <c r="AR209" s="170"/>
      <c r="AS209" s="170"/>
      <c r="AT209" s="219"/>
      <c r="AU209" s="219"/>
      <c r="AV209" s="219"/>
      <c r="AW209" s="219"/>
      <c r="AX209" s="219"/>
      <c r="AY209" s="219"/>
      <c r="AZ209" s="219"/>
      <c r="BA209" s="219"/>
      <c r="BB209" s="219"/>
      <c r="BC209" s="219"/>
      <c r="BD209" s="219"/>
    </row>
    <row r="210" spans="1:56" ht="12.75" customHeight="1" x14ac:dyDescent="0.2">
      <c r="A210" s="169"/>
      <c r="B210" s="169"/>
      <c r="C210" s="169"/>
      <c r="D210" s="169"/>
      <c r="E210" s="169"/>
      <c r="F210" s="169"/>
      <c r="G210" s="169"/>
      <c r="H210" s="169"/>
      <c r="I210" s="169"/>
      <c r="J210" s="169"/>
      <c r="K210" s="169"/>
      <c r="L210" s="169"/>
      <c r="M210" s="169"/>
      <c r="N210" s="169"/>
      <c r="O210" s="169"/>
      <c r="P210" s="170"/>
      <c r="Q210" s="170"/>
      <c r="R210" s="170"/>
      <c r="S210" s="170"/>
      <c r="T210" s="170"/>
      <c r="U210" s="170"/>
      <c r="V210" s="170"/>
      <c r="W210" s="170"/>
      <c r="X210" s="170"/>
      <c r="Y210" s="171"/>
      <c r="Z210" s="171"/>
      <c r="AA210" s="171"/>
      <c r="AB210" s="171"/>
      <c r="AC210" s="218"/>
      <c r="AD210" s="218"/>
      <c r="AE210" s="218"/>
      <c r="AF210" s="218"/>
      <c r="AG210" s="218"/>
      <c r="AH210" s="218"/>
      <c r="AI210" s="170"/>
      <c r="AJ210" s="170"/>
      <c r="AK210" s="170"/>
      <c r="AL210" s="170"/>
      <c r="AM210" s="170"/>
      <c r="AN210" s="170"/>
      <c r="AO210" s="170"/>
      <c r="AP210" s="170"/>
      <c r="AQ210" s="170"/>
      <c r="AR210" s="170"/>
      <c r="AS210" s="170"/>
      <c r="AT210" s="219"/>
      <c r="AU210" s="219"/>
      <c r="AV210" s="219"/>
      <c r="AW210" s="219"/>
      <c r="AX210" s="219"/>
      <c r="AY210" s="219"/>
      <c r="AZ210" s="219"/>
      <c r="BA210" s="219"/>
      <c r="BB210" s="219"/>
      <c r="BC210" s="219"/>
      <c r="BD210" s="219"/>
    </row>
    <row r="211" spans="1:56" ht="12.75" customHeight="1" x14ac:dyDescent="0.2">
      <c r="A211" s="169"/>
      <c r="B211" s="169"/>
      <c r="C211" s="169"/>
      <c r="D211" s="169"/>
      <c r="E211" s="169"/>
      <c r="F211" s="169"/>
      <c r="G211" s="169"/>
      <c r="H211" s="169"/>
      <c r="I211" s="169"/>
      <c r="J211" s="169"/>
      <c r="K211" s="169"/>
      <c r="L211" s="169"/>
      <c r="M211" s="169"/>
      <c r="N211" s="169"/>
      <c r="O211" s="169"/>
      <c r="P211" s="170"/>
      <c r="Q211" s="170"/>
      <c r="R211" s="170"/>
      <c r="S211" s="170"/>
      <c r="T211" s="170"/>
      <c r="U211" s="170"/>
      <c r="V211" s="170"/>
      <c r="W211" s="170"/>
      <c r="X211" s="170"/>
      <c r="Y211" s="171"/>
      <c r="Z211" s="171"/>
      <c r="AA211" s="171"/>
      <c r="AB211" s="171"/>
      <c r="AC211" s="218"/>
      <c r="AD211" s="218"/>
      <c r="AE211" s="218"/>
      <c r="AF211" s="218"/>
      <c r="AG211" s="218"/>
      <c r="AH211" s="218"/>
      <c r="AI211" s="170"/>
      <c r="AJ211" s="170"/>
      <c r="AK211" s="170"/>
      <c r="AL211" s="170"/>
      <c r="AM211" s="170"/>
      <c r="AN211" s="170"/>
      <c r="AO211" s="170"/>
      <c r="AP211" s="170"/>
      <c r="AQ211" s="170"/>
      <c r="AR211" s="170"/>
      <c r="AS211" s="170"/>
      <c r="AT211" s="219"/>
      <c r="AU211" s="219"/>
      <c r="AV211" s="219"/>
      <c r="AW211" s="219"/>
      <c r="AX211" s="219"/>
      <c r="AY211" s="219"/>
      <c r="AZ211" s="219"/>
      <c r="BA211" s="219"/>
      <c r="BB211" s="219"/>
      <c r="BC211" s="219"/>
      <c r="BD211" s="219"/>
    </row>
    <row r="212" spans="1:56" ht="12.75" customHeight="1" x14ac:dyDescent="0.2">
      <c r="A212" s="169"/>
      <c r="B212" s="169"/>
      <c r="C212" s="169"/>
      <c r="D212" s="169"/>
      <c r="E212" s="169"/>
      <c r="F212" s="169"/>
      <c r="G212" s="169"/>
      <c r="H212" s="169"/>
      <c r="I212" s="169"/>
      <c r="J212" s="169"/>
      <c r="K212" s="169"/>
      <c r="L212" s="169"/>
      <c r="M212" s="169"/>
      <c r="N212" s="169"/>
      <c r="O212" s="169"/>
      <c r="P212" s="170"/>
      <c r="Q212" s="170"/>
      <c r="R212" s="170"/>
      <c r="S212" s="170"/>
      <c r="T212" s="170"/>
      <c r="U212" s="170"/>
      <c r="V212" s="170"/>
      <c r="W212" s="170"/>
      <c r="X212" s="170"/>
      <c r="Y212" s="171"/>
      <c r="Z212" s="171"/>
      <c r="AA212" s="171"/>
      <c r="AB212" s="171"/>
      <c r="AC212" s="218"/>
      <c r="AD212" s="218"/>
      <c r="AE212" s="218"/>
      <c r="AF212" s="218"/>
      <c r="AG212" s="218"/>
      <c r="AH212" s="218"/>
      <c r="AI212" s="170"/>
      <c r="AJ212" s="170"/>
      <c r="AK212" s="170"/>
      <c r="AL212" s="170"/>
      <c r="AM212" s="170"/>
      <c r="AN212" s="170"/>
      <c r="AO212" s="170"/>
      <c r="AP212" s="170"/>
      <c r="AQ212" s="170"/>
      <c r="AR212" s="170"/>
      <c r="AS212" s="170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</row>
    <row r="213" spans="1:56" ht="12.75" customHeight="1" x14ac:dyDescent="0.2">
      <c r="A213" s="169"/>
      <c r="B213" s="169"/>
      <c r="C213" s="169"/>
      <c r="D213" s="169"/>
      <c r="E213" s="169"/>
      <c r="F213" s="169"/>
      <c r="G213" s="169"/>
      <c r="H213" s="169"/>
      <c r="I213" s="169"/>
      <c r="J213" s="169"/>
      <c r="K213" s="169"/>
      <c r="L213" s="169"/>
      <c r="M213" s="169"/>
      <c r="N213" s="169"/>
      <c r="O213" s="169"/>
      <c r="P213" s="170"/>
      <c r="Q213" s="170"/>
      <c r="R213" s="170"/>
      <c r="S213" s="170"/>
      <c r="T213" s="170"/>
      <c r="U213" s="170"/>
      <c r="V213" s="170"/>
      <c r="W213" s="170"/>
      <c r="X213" s="170"/>
      <c r="Y213" s="171"/>
      <c r="Z213" s="171"/>
      <c r="AA213" s="171"/>
      <c r="AB213" s="171"/>
      <c r="AC213" s="218"/>
      <c r="AD213" s="218"/>
      <c r="AE213" s="218"/>
      <c r="AF213" s="218"/>
      <c r="AG213" s="218"/>
      <c r="AH213" s="218"/>
      <c r="AI213" s="170"/>
      <c r="AJ213" s="170"/>
      <c r="AK213" s="170"/>
      <c r="AL213" s="170"/>
      <c r="AM213" s="170"/>
      <c r="AN213" s="170"/>
      <c r="AO213" s="170"/>
      <c r="AP213" s="170"/>
      <c r="AQ213" s="170"/>
      <c r="AR213" s="170"/>
      <c r="AS213" s="170"/>
      <c r="AT213" s="219"/>
      <c r="AU213" s="219"/>
      <c r="AV213" s="219"/>
      <c r="AW213" s="219"/>
      <c r="AX213" s="219"/>
      <c r="AY213" s="219"/>
      <c r="AZ213" s="219"/>
      <c r="BA213" s="219"/>
      <c r="BB213" s="219"/>
      <c r="BC213" s="219"/>
      <c r="BD213" s="219"/>
    </row>
    <row r="214" spans="1:56" ht="12.75" customHeight="1" x14ac:dyDescent="0.2">
      <c r="A214" s="169"/>
      <c r="B214" s="169"/>
      <c r="C214" s="169"/>
      <c r="D214" s="169"/>
      <c r="E214" s="169"/>
      <c r="F214" s="169"/>
      <c r="G214" s="169"/>
      <c r="H214" s="169"/>
      <c r="I214" s="169"/>
      <c r="J214" s="169"/>
      <c r="K214" s="169"/>
      <c r="L214" s="169"/>
      <c r="M214" s="169"/>
      <c r="N214" s="169"/>
      <c r="O214" s="169"/>
      <c r="P214" s="170"/>
      <c r="Q214" s="170"/>
      <c r="R214" s="170"/>
      <c r="S214" s="170"/>
      <c r="T214" s="170"/>
      <c r="U214" s="170"/>
      <c r="V214" s="170"/>
      <c r="W214" s="170"/>
      <c r="X214" s="170"/>
      <c r="Y214" s="171"/>
      <c r="Z214" s="171"/>
      <c r="AA214" s="171"/>
      <c r="AB214" s="171"/>
      <c r="AC214" s="218"/>
      <c r="AD214" s="218"/>
      <c r="AE214" s="218"/>
      <c r="AF214" s="218"/>
      <c r="AG214" s="218"/>
      <c r="AH214" s="218"/>
      <c r="AI214" s="170"/>
      <c r="AJ214" s="170"/>
      <c r="AK214" s="170"/>
      <c r="AL214" s="170"/>
      <c r="AM214" s="170"/>
      <c r="AN214" s="170"/>
      <c r="AO214" s="170"/>
      <c r="AP214" s="170"/>
      <c r="AQ214" s="170"/>
      <c r="AR214" s="170"/>
      <c r="AS214" s="170"/>
      <c r="AT214" s="219"/>
      <c r="AU214" s="219"/>
      <c r="AV214" s="219"/>
      <c r="AW214" s="219"/>
      <c r="AX214" s="219"/>
      <c r="AY214" s="219"/>
      <c r="AZ214" s="219"/>
      <c r="BA214" s="219"/>
      <c r="BB214" s="219"/>
      <c r="BC214" s="219"/>
      <c r="BD214" s="219"/>
    </row>
    <row r="215" spans="1:56" ht="12.75" customHeight="1" x14ac:dyDescent="0.2">
      <c r="A215" s="169"/>
      <c r="B215" s="169"/>
      <c r="C215" s="169"/>
      <c r="D215" s="169"/>
      <c r="E215" s="169"/>
      <c r="F215" s="169"/>
      <c r="G215" s="169"/>
      <c r="H215" s="169"/>
      <c r="I215" s="169"/>
      <c r="J215" s="169"/>
      <c r="K215" s="169"/>
      <c r="L215" s="169"/>
      <c r="M215" s="169"/>
      <c r="N215" s="169"/>
      <c r="O215" s="169"/>
      <c r="P215" s="170"/>
      <c r="Q215" s="170"/>
      <c r="R215" s="170"/>
      <c r="S215" s="170"/>
      <c r="T215" s="170"/>
      <c r="U215" s="170"/>
      <c r="V215" s="170"/>
      <c r="W215" s="170"/>
      <c r="X215" s="170"/>
      <c r="Y215" s="171"/>
      <c r="Z215" s="171"/>
      <c r="AA215" s="171"/>
      <c r="AB215" s="171"/>
      <c r="AC215" s="218"/>
      <c r="AD215" s="218"/>
      <c r="AE215" s="218"/>
      <c r="AF215" s="218"/>
      <c r="AG215" s="218"/>
      <c r="AH215" s="218"/>
      <c r="AI215" s="170"/>
      <c r="AJ215" s="170"/>
      <c r="AK215" s="170"/>
      <c r="AL215" s="170"/>
      <c r="AM215" s="170"/>
      <c r="AN215" s="170"/>
      <c r="AO215" s="170"/>
      <c r="AP215" s="170"/>
      <c r="AQ215" s="170"/>
      <c r="AR215" s="170"/>
      <c r="AS215" s="170"/>
      <c r="AT215" s="219"/>
      <c r="AU215" s="219"/>
      <c r="AV215" s="219"/>
      <c r="AW215" s="219"/>
      <c r="AX215" s="219"/>
      <c r="AY215" s="219"/>
      <c r="AZ215" s="219"/>
      <c r="BA215" s="219"/>
      <c r="BB215" s="219"/>
      <c r="BC215" s="219"/>
      <c r="BD215" s="219"/>
    </row>
    <row r="216" spans="1:56" ht="12.75" customHeight="1" x14ac:dyDescent="0.2">
      <c r="A216" s="169"/>
      <c r="B216" s="169"/>
      <c r="C216" s="169"/>
      <c r="D216" s="169"/>
      <c r="E216" s="169"/>
      <c r="F216" s="169"/>
      <c r="G216" s="169"/>
      <c r="H216" s="169"/>
      <c r="I216" s="169"/>
      <c r="J216" s="169"/>
      <c r="K216" s="169"/>
      <c r="L216" s="169"/>
      <c r="M216" s="169"/>
      <c r="N216" s="169"/>
      <c r="O216" s="169"/>
      <c r="P216" s="170"/>
      <c r="Q216" s="170"/>
      <c r="R216" s="170"/>
      <c r="S216" s="170"/>
      <c r="T216" s="170"/>
      <c r="U216" s="170"/>
      <c r="V216" s="170"/>
      <c r="W216" s="170"/>
      <c r="X216" s="170"/>
      <c r="Y216" s="171"/>
      <c r="Z216" s="171"/>
      <c r="AA216" s="171"/>
      <c r="AB216" s="171"/>
      <c r="AC216" s="218"/>
      <c r="AD216" s="218"/>
      <c r="AE216" s="218"/>
      <c r="AF216" s="218"/>
      <c r="AG216" s="218"/>
      <c r="AH216" s="218"/>
      <c r="AI216" s="170"/>
      <c r="AJ216" s="170"/>
      <c r="AK216" s="170"/>
      <c r="AL216" s="170"/>
      <c r="AM216" s="170"/>
      <c r="AN216" s="170"/>
      <c r="AO216" s="170"/>
      <c r="AP216" s="170"/>
      <c r="AQ216" s="170"/>
      <c r="AR216" s="170"/>
      <c r="AS216" s="170"/>
      <c r="AT216" s="219"/>
      <c r="AU216" s="219"/>
      <c r="AV216" s="219"/>
      <c r="AW216" s="219"/>
      <c r="AX216" s="219"/>
      <c r="AY216" s="219"/>
      <c r="AZ216" s="219"/>
      <c r="BA216" s="219"/>
      <c r="BB216" s="219"/>
      <c r="BC216" s="219"/>
      <c r="BD216" s="219"/>
    </row>
    <row r="217" spans="1:56" ht="12.75" customHeight="1" x14ac:dyDescent="0.2">
      <c r="A217" s="169"/>
      <c r="B217" s="169"/>
      <c r="C217" s="169"/>
      <c r="D217" s="169"/>
      <c r="E217" s="169"/>
      <c r="F217" s="169"/>
      <c r="G217" s="169"/>
      <c r="H217" s="169"/>
      <c r="I217" s="169"/>
      <c r="J217" s="169"/>
      <c r="K217" s="169"/>
      <c r="L217" s="169"/>
      <c r="M217" s="169"/>
      <c r="N217" s="169"/>
      <c r="O217" s="169"/>
      <c r="P217" s="170"/>
      <c r="Q217" s="170"/>
      <c r="R217" s="170"/>
      <c r="S217" s="170"/>
      <c r="T217" s="170"/>
      <c r="U217" s="170"/>
      <c r="V217" s="170"/>
      <c r="W217" s="170"/>
      <c r="X217" s="170"/>
      <c r="Y217" s="171"/>
      <c r="Z217" s="171"/>
      <c r="AA217" s="171"/>
      <c r="AB217" s="171"/>
      <c r="AC217" s="218"/>
      <c r="AD217" s="218"/>
      <c r="AE217" s="218"/>
      <c r="AF217" s="218"/>
      <c r="AG217" s="218"/>
      <c r="AH217" s="218"/>
      <c r="AI217" s="170"/>
      <c r="AJ217" s="170"/>
      <c r="AK217" s="170"/>
      <c r="AL217" s="170"/>
      <c r="AM217" s="170"/>
      <c r="AN217" s="170"/>
      <c r="AO217" s="170"/>
      <c r="AP217" s="170"/>
      <c r="AQ217" s="170"/>
      <c r="AR217" s="170"/>
      <c r="AS217" s="170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</row>
    <row r="218" spans="1:56" ht="12.75" customHeight="1" x14ac:dyDescent="0.2">
      <c r="A218" s="169"/>
      <c r="B218" s="169"/>
      <c r="C218" s="169"/>
      <c r="D218" s="169"/>
      <c r="E218" s="169"/>
      <c r="F218" s="169"/>
      <c r="G218" s="169"/>
      <c r="H218" s="169"/>
      <c r="I218" s="169"/>
      <c r="J218" s="169"/>
      <c r="K218" s="169"/>
      <c r="L218" s="169"/>
      <c r="M218" s="169"/>
      <c r="N218" s="169"/>
      <c r="O218" s="169"/>
      <c r="P218" s="170"/>
      <c r="Q218" s="170"/>
      <c r="R218" s="170"/>
      <c r="S218" s="170"/>
      <c r="T218" s="170"/>
      <c r="U218" s="170"/>
      <c r="V218" s="170"/>
      <c r="W218" s="170"/>
      <c r="X218" s="170"/>
      <c r="Y218" s="171"/>
      <c r="Z218" s="171"/>
      <c r="AA218" s="171"/>
      <c r="AB218" s="171"/>
      <c r="AC218" s="218"/>
      <c r="AD218" s="218"/>
      <c r="AE218" s="218"/>
      <c r="AF218" s="218"/>
      <c r="AG218" s="218"/>
      <c r="AH218" s="218"/>
      <c r="AI218" s="170"/>
      <c r="AJ218" s="170"/>
      <c r="AK218" s="170"/>
      <c r="AL218" s="170"/>
      <c r="AM218" s="170"/>
      <c r="AN218" s="170"/>
      <c r="AO218" s="170"/>
      <c r="AP218" s="170"/>
      <c r="AQ218" s="170"/>
      <c r="AR218" s="170"/>
      <c r="AS218" s="170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</row>
    <row r="219" spans="1:56" ht="12.75" customHeight="1" x14ac:dyDescent="0.2">
      <c r="A219" s="169"/>
      <c r="B219" s="169"/>
      <c r="C219" s="169"/>
      <c r="D219" s="169"/>
      <c r="E219" s="169"/>
      <c r="F219" s="169"/>
      <c r="G219" s="169"/>
      <c r="H219" s="169"/>
      <c r="I219" s="169"/>
      <c r="J219" s="169"/>
      <c r="K219" s="169"/>
      <c r="L219" s="169"/>
      <c r="M219" s="169"/>
      <c r="N219" s="169"/>
      <c r="O219" s="169"/>
      <c r="P219" s="170"/>
      <c r="Q219" s="170"/>
      <c r="R219" s="170"/>
      <c r="S219" s="170"/>
      <c r="T219" s="170"/>
      <c r="U219" s="170"/>
      <c r="V219" s="170"/>
      <c r="W219" s="170"/>
      <c r="X219" s="170"/>
      <c r="Y219" s="171"/>
      <c r="Z219" s="171"/>
      <c r="AA219" s="171"/>
      <c r="AB219" s="171"/>
      <c r="AC219" s="218"/>
      <c r="AD219" s="218"/>
      <c r="AE219" s="218"/>
      <c r="AF219" s="218"/>
      <c r="AG219" s="218"/>
      <c r="AH219" s="218"/>
      <c r="AI219" s="170"/>
      <c r="AJ219" s="170"/>
      <c r="AK219" s="170"/>
      <c r="AL219" s="170"/>
      <c r="AM219" s="170"/>
      <c r="AN219" s="170"/>
      <c r="AO219" s="170"/>
      <c r="AP219" s="170"/>
      <c r="AQ219" s="170"/>
      <c r="AR219" s="170"/>
      <c r="AS219" s="170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</row>
    <row r="220" spans="1:56" ht="12.75" customHeight="1" x14ac:dyDescent="0.2">
      <c r="A220" s="169"/>
      <c r="B220" s="169"/>
      <c r="C220" s="169"/>
      <c r="D220" s="169"/>
      <c r="E220" s="169"/>
      <c r="F220" s="169"/>
      <c r="G220" s="169"/>
      <c r="H220" s="169"/>
      <c r="I220" s="169"/>
      <c r="J220" s="169"/>
      <c r="K220" s="169"/>
      <c r="L220" s="169"/>
      <c r="M220" s="169"/>
      <c r="N220" s="169"/>
      <c r="O220" s="169"/>
      <c r="P220" s="170"/>
      <c r="Q220" s="170"/>
      <c r="R220" s="170"/>
      <c r="S220" s="170"/>
      <c r="T220" s="170"/>
      <c r="U220" s="170"/>
      <c r="V220" s="170"/>
      <c r="W220" s="170"/>
      <c r="X220" s="170"/>
      <c r="Y220" s="171"/>
      <c r="Z220" s="171"/>
      <c r="AA220" s="171"/>
      <c r="AB220" s="171"/>
      <c r="AC220" s="218"/>
      <c r="AD220" s="218"/>
      <c r="AE220" s="218"/>
      <c r="AF220" s="218"/>
      <c r="AG220" s="218"/>
      <c r="AH220" s="218"/>
      <c r="AI220" s="170"/>
      <c r="AJ220" s="170"/>
      <c r="AK220" s="170"/>
      <c r="AL220" s="170"/>
      <c r="AM220" s="170"/>
      <c r="AN220" s="170"/>
      <c r="AO220" s="170"/>
      <c r="AP220" s="170"/>
      <c r="AQ220" s="170"/>
      <c r="AR220" s="170"/>
      <c r="AS220" s="170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</row>
    <row r="221" spans="1:56" ht="12.75" customHeight="1" x14ac:dyDescent="0.2">
      <c r="A221" s="169"/>
      <c r="B221" s="169"/>
      <c r="C221" s="169"/>
      <c r="D221" s="169"/>
      <c r="E221" s="169"/>
      <c r="F221" s="169"/>
      <c r="G221" s="169"/>
      <c r="H221" s="169"/>
      <c r="I221" s="169"/>
      <c r="J221" s="169"/>
      <c r="K221" s="169"/>
      <c r="L221" s="169"/>
      <c r="M221" s="169"/>
      <c r="N221" s="169"/>
      <c r="O221" s="169"/>
      <c r="P221" s="170"/>
      <c r="Q221" s="170"/>
      <c r="R221" s="170"/>
      <c r="S221" s="170"/>
      <c r="T221" s="170"/>
      <c r="U221" s="170"/>
      <c r="V221" s="170"/>
      <c r="W221" s="170"/>
      <c r="X221" s="170"/>
      <c r="Y221" s="171"/>
      <c r="Z221" s="171"/>
      <c r="AA221" s="171"/>
      <c r="AB221" s="171"/>
      <c r="AC221" s="218"/>
      <c r="AD221" s="218"/>
      <c r="AE221" s="218"/>
      <c r="AF221" s="218"/>
      <c r="AG221" s="218"/>
      <c r="AH221" s="218"/>
      <c r="AI221" s="170"/>
      <c r="AJ221" s="170"/>
      <c r="AK221" s="170"/>
      <c r="AL221" s="170"/>
      <c r="AM221" s="170"/>
      <c r="AN221" s="170"/>
      <c r="AO221" s="170"/>
      <c r="AP221" s="170"/>
      <c r="AQ221" s="170"/>
      <c r="AR221" s="170"/>
      <c r="AS221" s="170"/>
      <c r="AT221" s="219"/>
      <c r="AU221" s="219"/>
      <c r="AV221" s="219"/>
      <c r="AW221" s="219"/>
      <c r="AX221" s="219"/>
      <c r="AY221" s="219"/>
      <c r="AZ221" s="219"/>
      <c r="BA221" s="219"/>
      <c r="BB221" s="219"/>
      <c r="BC221" s="219"/>
      <c r="BD221" s="219"/>
    </row>
    <row r="222" spans="1:56" ht="12.75" customHeight="1" x14ac:dyDescent="0.2">
      <c r="A222" s="169"/>
      <c r="B222" s="169"/>
      <c r="C222" s="169"/>
      <c r="D222" s="169"/>
      <c r="E222" s="169"/>
      <c r="F222" s="169"/>
      <c r="G222" s="169"/>
      <c r="H222" s="169"/>
      <c r="I222" s="169"/>
      <c r="J222" s="169"/>
      <c r="K222" s="169"/>
      <c r="L222" s="169"/>
      <c r="M222" s="169"/>
      <c r="N222" s="169"/>
      <c r="O222" s="169"/>
      <c r="P222" s="170"/>
      <c r="Q222" s="170"/>
      <c r="R222" s="170"/>
      <c r="S222" s="170"/>
      <c r="T222" s="170"/>
      <c r="U222" s="170"/>
      <c r="V222" s="170"/>
      <c r="W222" s="170"/>
      <c r="X222" s="170"/>
      <c r="Y222" s="171"/>
      <c r="Z222" s="171"/>
      <c r="AA222" s="171"/>
      <c r="AB222" s="171"/>
      <c r="AC222" s="218"/>
      <c r="AD222" s="218"/>
      <c r="AE222" s="218"/>
      <c r="AF222" s="218"/>
      <c r="AG222" s="218"/>
      <c r="AH222" s="218"/>
      <c r="AI222" s="170"/>
      <c r="AJ222" s="170"/>
      <c r="AK222" s="170"/>
      <c r="AL222" s="170"/>
      <c r="AM222" s="170"/>
      <c r="AN222" s="170"/>
      <c r="AO222" s="170"/>
      <c r="AP222" s="170"/>
      <c r="AQ222" s="170"/>
      <c r="AR222" s="170"/>
      <c r="AS222" s="170"/>
      <c r="AT222" s="219"/>
      <c r="AU222" s="219"/>
      <c r="AV222" s="219"/>
      <c r="AW222" s="219"/>
      <c r="AX222" s="219"/>
      <c r="AY222" s="219"/>
      <c r="AZ222" s="219"/>
      <c r="BA222" s="219"/>
      <c r="BB222" s="219"/>
      <c r="BC222" s="219"/>
      <c r="BD222" s="219"/>
    </row>
    <row r="223" spans="1:56" ht="12.75" customHeight="1" x14ac:dyDescent="0.2">
      <c r="A223" s="169"/>
      <c r="B223" s="169"/>
      <c r="C223" s="169"/>
      <c r="D223" s="169"/>
      <c r="E223" s="169"/>
      <c r="F223" s="169"/>
      <c r="G223" s="169"/>
      <c r="H223" s="169"/>
      <c r="I223" s="169"/>
      <c r="J223" s="169"/>
      <c r="K223" s="169"/>
      <c r="L223" s="169"/>
      <c r="M223" s="169"/>
      <c r="N223" s="169"/>
      <c r="O223" s="169"/>
      <c r="P223" s="170"/>
      <c r="Q223" s="170"/>
      <c r="R223" s="170"/>
      <c r="S223" s="170"/>
      <c r="T223" s="170"/>
      <c r="U223" s="170"/>
      <c r="V223" s="170"/>
      <c r="W223" s="170"/>
      <c r="X223" s="170"/>
      <c r="Y223" s="171"/>
      <c r="Z223" s="171"/>
      <c r="AA223" s="171"/>
      <c r="AB223" s="171"/>
      <c r="AC223" s="218"/>
      <c r="AD223" s="218"/>
      <c r="AE223" s="218"/>
      <c r="AF223" s="218"/>
      <c r="AG223" s="218"/>
      <c r="AH223" s="218"/>
      <c r="AI223" s="170"/>
      <c r="AJ223" s="170"/>
      <c r="AK223" s="170"/>
      <c r="AL223" s="170"/>
      <c r="AM223" s="170"/>
      <c r="AN223" s="170"/>
      <c r="AO223" s="170"/>
      <c r="AP223" s="170"/>
      <c r="AQ223" s="170"/>
      <c r="AR223" s="170"/>
      <c r="AS223" s="170"/>
      <c r="AT223" s="219"/>
      <c r="AU223" s="219"/>
      <c r="AV223" s="219"/>
      <c r="AW223" s="219"/>
      <c r="AX223" s="219"/>
      <c r="AY223" s="219"/>
      <c r="AZ223" s="219"/>
      <c r="BA223" s="219"/>
      <c r="BB223" s="219"/>
      <c r="BC223" s="219"/>
      <c r="BD223" s="219"/>
    </row>
    <row r="224" spans="1:56" ht="12.75" customHeight="1" x14ac:dyDescent="0.2">
      <c r="A224" s="169"/>
      <c r="B224" s="169"/>
      <c r="C224" s="169"/>
      <c r="D224" s="169"/>
      <c r="E224" s="169"/>
      <c r="F224" s="169"/>
      <c r="G224" s="169"/>
      <c r="H224" s="169"/>
      <c r="I224" s="169"/>
      <c r="J224" s="169"/>
      <c r="K224" s="169"/>
      <c r="L224" s="169"/>
      <c r="M224" s="169"/>
      <c r="N224" s="169"/>
      <c r="O224" s="169"/>
      <c r="P224" s="170"/>
      <c r="Q224" s="170"/>
      <c r="R224" s="170"/>
      <c r="S224" s="170"/>
      <c r="T224" s="170"/>
      <c r="U224" s="170"/>
      <c r="V224" s="170"/>
      <c r="W224" s="170"/>
      <c r="X224" s="170"/>
      <c r="Y224" s="171"/>
      <c r="Z224" s="171"/>
      <c r="AA224" s="171"/>
      <c r="AB224" s="171"/>
      <c r="AC224" s="218"/>
      <c r="AD224" s="218"/>
      <c r="AE224" s="218"/>
      <c r="AF224" s="218"/>
      <c r="AG224" s="218"/>
      <c r="AH224" s="218"/>
      <c r="AI224" s="170"/>
      <c r="AJ224" s="170"/>
      <c r="AK224" s="170"/>
      <c r="AL224" s="170"/>
      <c r="AM224" s="170"/>
      <c r="AN224" s="170"/>
      <c r="AO224" s="170"/>
      <c r="AP224" s="170"/>
      <c r="AQ224" s="170"/>
      <c r="AR224" s="170"/>
      <c r="AS224" s="170"/>
      <c r="AT224" s="219"/>
      <c r="AU224" s="219"/>
      <c r="AV224" s="219"/>
      <c r="AW224" s="219"/>
      <c r="AX224" s="219"/>
      <c r="AY224" s="219"/>
      <c r="AZ224" s="219"/>
      <c r="BA224" s="219"/>
      <c r="BB224" s="219"/>
      <c r="BC224" s="219"/>
      <c r="BD224" s="219"/>
    </row>
    <row r="225" spans="1:56" ht="12.75" customHeight="1" x14ac:dyDescent="0.2">
      <c r="A225" s="169"/>
      <c r="B225" s="169"/>
      <c r="C225" s="169"/>
      <c r="D225" s="169"/>
      <c r="E225" s="169"/>
      <c r="F225" s="169"/>
      <c r="G225" s="169"/>
      <c r="H225" s="169"/>
      <c r="I225" s="169"/>
      <c r="J225" s="169"/>
      <c r="K225" s="169"/>
      <c r="L225" s="169"/>
      <c r="M225" s="169"/>
      <c r="N225" s="169"/>
      <c r="O225" s="169"/>
      <c r="P225" s="170"/>
      <c r="Q225" s="170"/>
      <c r="R225" s="170"/>
      <c r="S225" s="170"/>
      <c r="T225" s="170"/>
      <c r="U225" s="170"/>
      <c r="V225" s="170"/>
      <c r="W225" s="170"/>
      <c r="X225" s="170"/>
      <c r="Y225" s="171"/>
      <c r="Z225" s="171"/>
      <c r="AA225" s="171"/>
      <c r="AB225" s="171"/>
      <c r="AC225" s="218"/>
      <c r="AD225" s="218"/>
      <c r="AE225" s="218"/>
      <c r="AF225" s="218"/>
      <c r="AG225" s="218"/>
      <c r="AH225" s="218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219"/>
      <c r="AU225" s="219"/>
      <c r="AV225" s="219"/>
      <c r="AW225" s="219"/>
      <c r="AX225" s="219"/>
      <c r="AY225" s="219"/>
      <c r="AZ225" s="219"/>
      <c r="BA225" s="219"/>
      <c r="BB225" s="219"/>
      <c r="BC225" s="219"/>
      <c r="BD225" s="219"/>
    </row>
    <row r="226" spans="1:56" ht="12.75" customHeight="1" x14ac:dyDescent="0.2">
      <c r="A226" s="169"/>
      <c r="B226" s="169"/>
      <c r="C226" s="169"/>
      <c r="D226" s="169"/>
      <c r="E226" s="169"/>
      <c r="F226" s="169"/>
      <c r="G226" s="169"/>
      <c r="H226" s="169"/>
      <c r="I226" s="169"/>
      <c r="J226" s="169"/>
      <c r="K226" s="169"/>
      <c r="L226" s="169"/>
      <c r="M226" s="169"/>
      <c r="N226" s="169"/>
      <c r="O226" s="169"/>
      <c r="P226" s="170"/>
      <c r="Q226" s="170"/>
      <c r="R226" s="170"/>
      <c r="S226" s="170"/>
      <c r="T226" s="170"/>
      <c r="U226" s="170"/>
      <c r="V226" s="170"/>
      <c r="W226" s="170"/>
      <c r="X226" s="170"/>
      <c r="Y226" s="171"/>
      <c r="Z226" s="171"/>
      <c r="AA226" s="171"/>
      <c r="AB226" s="171"/>
      <c r="AC226" s="218"/>
      <c r="AD226" s="218"/>
      <c r="AE226" s="218"/>
      <c r="AF226" s="218"/>
      <c r="AG226" s="218"/>
      <c r="AH226" s="218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219"/>
      <c r="AU226" s="219"/>
      <c r="AV226" s="219"/>
      <c r="AW226" s="219"/>
      <c r="AX226" s="219"/>
      <c r="AY226" s="219"/>
      <c r="AZ226" s="219"/>
      <c r="BA226" s="219"/>
      <c r="BB226" s="219"/>
      <c r="BC226" s="219"/>
      <c r="BD226" s="219"/>
    </row>
    <row r="227" spans="1:56" ht="12.75" customHeight="1" x14ac:dyDescent="0.2">
      <c r="A227" s="169"/>
      <c r="B227" s="169"/>
      <c r="C227" s="169"/>
      <c r="D227" s="169"/>
      <c r="E227" s="169"/>
      <c r="F227" s="169"/>
      <c r="G227" s="169"/>
      <c r="H227" s="169"/>
      <c r="I227" s="169"/>
      <c r="J227" s="169"/>
      <c r="K227" s="169"/>
      <c r="L227" s="169"/>
      <c r="M227" s="169"/>
      <c r="N227" s="169"/>
      <c r="O227" s="169"/>
      <c r="P227" s="170"/>
      <c r="Q227" s="170"/>
      <c r="R227" s="170"/>
      <c r="S227" s="170"/>
      <c r="T227" s="170"/>
      <c r="U227" s="170"/>
      <c r="V227" s="170"/>
      <c r="W227" s="170"/>
      <c r="X227" s="170"/>
      <c r="Y227" s="171"/>
      <c r="Z227" s="171"/>
      <c r="AA227" s="171"/>
      <c r="AB227" s="171"/>
      <c r="AC227" s="218"/>
      <c r="AD227" s="218"/>
      <c r="AE227" s="218"/>
      <c r="AF227" s="218"/>
      <c r="AG227" s="218"/>
      <c r="AH227" s="218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219"/>
      <c r="AU227" s="219"/>
      <c r="AV227" s="219"/>
      <c r="AW227" s="219"/>
      <c r="AX227" s="219"/>
      <c r="AY227" s="219"/>
      <c r="AZ227" s="219"/>
      <c r="BA227" s="219"/>
      <c r="BB227" s="219"/>
      <c r="BC227" s="219"/>
      <c r="BD227" s="219"/>
    </row>
    <row r="228" spans="1:56" ht="12.75" customHeight="1" x14ac:dyDescent="0.2">
      <c r="A228" s="169"/>
      <c r="B228" s="169"/>
      <c r="C228" s="169"/>
      <c r="D228" s="169"/>
      <c r="E228" s="169"/>
      <c r="F228" s="169"/>
      <c r="G228" s="169"/>
      <c r="H228" s="169"/>
      <c r="I228" s="169"/>
      <c r="J228" s="169"/>
      <c r="K228" s="169"/>
      <c r="L228" s="169"/>
      <c r="M228" s="169"/>
      <c r="N228" s="169"/>
      <c r="O228" s="169"/>
      <c r="P228" s="170"/>
      <c r="Q228" s="170"/>
      <c r="R228" s="170"/>
      <c r="S228" s="170"/>
      <c r="T228" s="170"/>
      <c r="U228" s="170"/>
      <c r="V228" s="170"/>
      <c r="W228" s="170"/>
      <c r="X228" s="170"/>
      <c r="Y228" s="171"/>
      <c r="Z228" s="171"/>
      <c r="AA228" s="171"/>
      <c r="AB228" s="171"/>
      <c r="AC228" s="218"/>
      <c r="AD228" s="218"/>
      <c r="AE228" s="218"/>
      <c r="AF228" s="218"/>
      <c r="AG228" s="218"/>
      <c r="AH228" s="218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</row>
    <row r="229" spans="1:56" ht="12.75" customHeight="1" x14ac:dyDescent="0.2">
      <c r="A229" s="169"/>
      <c r="B229" s="169"/>
      <c r="C229" s="169"/>
      <c r="D229" s="169"/>
      <c r="E229" s="169"/>
      <c r="F229" s="169"/>
      <c r="G229" s="169"/>
      <c r="H229" s="169"/>
      <c r="I229" s="169"/>
      <c r="J229" s="169"/>
      <c r="K229" s="169"/>
      <c r="L229" s="169"/>
      <c r="M229" s="169"/>
      <c r="N229" s="169"/>
      <c r="O229" s="169"/>
      <c r="P229" s="170"/>
      <c r="Q229" s="170"/>
      <c r="R229" s="170"/>
      <c r="S229" s="170"/>
      <c r="T229" s="170"/>
      <c r="U229" s="170"/>
      <c r="V229" s="170"/>
      <c r="W229" s="170"/>
      <c r="X229" s="170"/>
      <c r="Y229" s="171"/>
      <c r="Z229" s="171"/>
      <c r="AA229" s="171"/>
      <c r="AB229" s="171"/>
      <c r="AC229" s="218"/>
      <c r="AD229" s="218"/>
      <c r="AE229" s="218"/>
      <c r="AF229" s="218"/>
      <c r="AG229" s="218"/>
      <c r="AH229" s="218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219"/>
      <c r="AU229" s="219"/>
      <c r="AV229" s="219"/>
      <c r="AW229" s="219"/>
      <c r="AX229" s="219"/>
      <c r="AY229" s="219"/>
      <c r="AZ229" s="219"/>
      <c r="BA229" s="219"/>
      <c r="BB229" s="219"/>
      <c r="BC229" s="219"/>
      <c r="BD229" s="219"/>
    </row>
    <row r="230" spans="1:56" ht="12.75" customHeight="1" x14ac:dyDescent="0.2">
      <c r="A230" s="169"/>
      <c r="B230" s="169"/>
      <c r="C230" s="169"/>
      <c r="D230" s="169"/>
      <c r="E230" s="169"/>
      <c r="F230" s="169"/>
      <c r="G230" s="169"/>
      <c r="H230" s="169"/>
      <c r="I230" s="169"/>
      <c r="J230" s="169"/>
      <c r="K230" s="169"/>
      <c r="L230" s="169"/>
      <c r="M230" s="169"/>
      <c r="N230" s="169"/>
      <c r="O230" s="169"/>
      <c r="P230" s="170"/>
      <c r="Q230" s="170"/>
      <c r="R230" s="170"/>
      <c r="S230" s="170"/>
      <c r="T230" s="170"/>
      <c r="U230" s="170"/>
      <c r="V230" s="170"/>
      <c r="W230" s="170"/>
      <c r="X230" s="170"/>
      <c r="Y230" s="171"/>
      <c r="Z230" s="171"/>
      <c r="AA230" s="171"/>
      <c r="AB230" s="171"/>
      <c r="AC230" s="218"/>
      <c r="AD230" s="218"/>
      <c r="AE230" s="218"/>
      <c r="AF230" s="218"/>
      <c r="AG230" s="218"/>
      <c r="AH230" s="218"/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219"/>
      <c r="AU230" s="219"/>
      <c r="AV230" s="219"/>
      <c r="AW230" s="219"/>
      <c r="AX230" s="219"/>
      <c r="AY230" s="219"/>
      <c r="AZ230" s="219"/>
      <c r="BA230" s="219"/>
      <c r="BB230" s="219"/>
      <c r="BC230" s="219"/>
      <c r="BD230" s="219"/>
    </row>
    <row r="231" spans="1:56" ht="12.75" customHeight="1" x14ac:dyDescent="0.2">
      <c r="A231" s="169"/>
      <c r="B231" s="169"/>
      <c r="C231" s="169"/>
      <c r="D231" s="169"/>
      <c r="E231" s="169"/>
      <c r="F231" s="169"/>
      <c r="G231" s="169"/>
      <c r="H231" s="169"/>
      <c r="I231" s="169"/>
      <c r="J231" s="169"/>
      <c r="K231" s="169"/>
      <c r="L231" s="169"/>
      <c r="M231" s="169"/>
      <c r="N231" s="169"/>
      <c r="O231" s="169"/>
      <c r="P231" s="170"/>
      <c r="Q231" s="170"/>
      <c r="R231" s="170"/>
      <c r="S231" s="170"/>
      <c r="T231" s="170"/>
      <c r="U231" s="170"/>
      <c r="V231" s="170"/>
      <c r="W231" s="170"/>
      <c r="X231" s="170"/>
      <c r="Y231" s="171"/>
      <c r="Z231" s="171"/>
      <c r="AA231" s="171"/>
      <c r="AB231" s="171"/>
      <c r="AC231" s="218"/>
      <c r="AD231" s="218"/>
      <c r="AE231" s="218"/>
      <c r="AF231" s="218"/>
      <c r="AG231" s="218"/>
      <c r="AH231" s="218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219"/>
      <c r="AU231" s="219"/>
      <c r="AV231" s="219"/>
      <c r="AW231" s="219"/>
      <c r="AX231" s="219"/>
      <c r="AY231" s="219"/>
      <c r="AZ231" s="219"/>
      <c r="BA231" s="219"/>
      <c r="BB231" s="219"/>
      <c r="BC231" s="219"/>
      <c r="BD231" s="219"/>
    </row>
    <row r="232" spans="1:56" ht="12.75" customHeight="1" x14ac:dyDescent="0.2">
      <c r="A232" s="169"/>
      <c r="B232" s="169"/>
      <c r="C232" s="169"/>
      <c r="D232" s="169"/>
      <c r="E232" s="169"/>
      <c r="F232" s="169"/>
      <c r="G232" s="169"/>
      <c r="H232" s="169"/>
      <c r="I232" s="169"/>
      <c r="J232" s="169"/>
      <c r="K232" s="169"/>
      <c r="L232" s="169"/>
      <c r="M232" s="169"/>
      <c r="N232" s="169"/>
      <c r="O232" s="169"/>
      <c r="P232" s="170"/>
      <c r="Q232" s="170"/>
      <c r="R232" s="170"/>
      <c r="S232" s="170"/>
      <c r="T232" s="170"/>
      <c r="U232" s="170"/>
      <c r="V232" s="170"/>
      <c r="W232" s="170"/>
      <c r="X232" s="170"/>
      <c r="Y232" s="171"/>
      <c r="Z232" s="171"/>
      <c r="AA232" s="171"/>
      <c r="AB232" s="171"/>
      <c r="AC232" s="218"/>
      <c r="AD232" s="218"/>
      <c r="AE232" s="218"/>
      <c r="AF232" s="218"/>
      <c r="AG232" s="218"/>
      <c r="AH232" s="218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</row>
    <row r="233" spans="1:56" ht="12.75" customHeight="1" x14ac:dyDescent="0.2">
      <c r="A233" s="169"/>
      <c r="B233" s="169"/>
      <c r="C233" s="169"/>
      <c r="D233" s="169"/>
      <c r="E233" s="169"/>
      <c r="F233" s="169"/>
      <c r="G233" s="169"/>
      <c r="H233" s="169"/>
      <c r="I233" s="169"/>
      <c r="J233" s="169"/>
      <c r="K233" s="169"/>
      <c r="L233" s="169"/>
      <c r="M233" s="169"/>
      <c r="N233" s="169"/>
      <c r="O233" s="169"/>
      <c r="P233" s="170"/>
      <c r="Q233" s="170"/>
      <c r="R233" s="170"/>
      <c r="S233" s="170"/>
      <c r="T233" s="170"/>
      <c r="U233" s="170"/>
      <c r="V233" s="170"/>
      <c r="W233" s="170"/>
      <c r="X233" s="170"/>
      <c r="Y233" s="171"/>
      <c r="Z233" s="171"/>
      <c r="AA233" s="171"/>
      <c r="AB233" s="171"/>
      <c r="AC233" s="218"/>
      <c r="AD233" s="218"/>
      <c r="AE233" s="218"/>
      <c r="AF233" s="218"/>
      <c r="AG233" s="218"/>
      <c r="AH233" s="218"/>
      <c r="AI233" s="170"/>
      <c r="AJ233" s="170"/>
      <c r="AK233" s="170"/>
      <c r="AL233" s="170"/>
      <c r="AM233" s="170"/>
      <c r="AN233" s="170"/>
      <c r="AO233" s="170"/>
      <c r="AP233" s="170"/>
      <c r="AQ233" s="170"/>
      <c r="AR233" s="170"/>
      <c r="AS233" s="170"/>
      <c r="AT233" s="219"/>
      <c r="AU233" s="219"/>
      <c r="AV233" s="219"/>
      <c r="AW233" s="219"/>
      <c r="AX233" s="219"/>
      <c r="AY233" s="219"/>
      <c r="AZ233" s="219"/>
      <c r="BA233" s="219"/>
      <c r="BB233" s="219"/>
      <c r="BC233" s="219"/>
      <c r="BD233" s="219"/>
    </row>
    <row r="234" spans="1:56" ht="12.75" customHeight="1" x14ac:dyDescent="0.2">
      <c r="A234" s="169"/>
      <c r="B234" s="169"/>
      <c r="C234" s="169"/>
      <c r="D234" s="169"/>
      <c r="E234" s="169"/>
      <c r="F234" s="169"/>
      <c r="G234" s="169"/>
      <c r="H234" s="169"/>
      <c r="I234" s="169"/>
      <c r="J234" s="169"/>
      <c r="K234" s="169"/>
      <c r="L234" s="169"/>
      <c r="M234" s="169"/>
      <c r="N234" s="169"/>
      <c r="O234" s="169"/>
      <c r="P234" s="170"/>
      <c r="Q234" s="170"/>
      <c r="R234" s="170"/>
      <c r="S234" s="170"/>
      <c r="T234" s="170"/>
      <c r="U234" s="170"/>
      <c r="V234" s="170"/>
      <c r="W234" s="170"/>
      <c r="X234" s="170"/>
      <c r="Y234" s="171"/>
      <c r="Z234" s="171"/>
      <c r="AA234" s="171"/>
      <c r="AB234" s="171"/>
      <c r="AC234" s="218"/>
      <c r="AD234" s="218"/>
      <c r="AE234" s="218"/>
      <c r="AF234" s="218"/>
      <c r="AG234" s="218"/>
      <c r="AH234" s="218"/>
      <c r="AI234" s="170"/>
      <c r="AJ234" s="170"/>
      <c r="AK234" s="170"/>
      <c r="AL234" s="170"/>
      <c r="AM234" s="170"/>
      <c r="AN234" s="170"/>
      <c r="AO234" s="170"/>
      <c r="AP234" s="170"/>
      <c r="AQ234" s="170"/>
      <c r="AR234" s="170"/>
      <c r="AS234" s="170"/>
      <c r="AT234" s="219"/>
      <c r="AU234" s="219"/>
      <c r="AV234" s="219"/>
      <c r="AW234" s="219"/>
      <c r="AX234" s="219"/>
      <c r="AY234" s="219"/>
      <c r="AZ234" s="219"/>
      <c r="BA234" s="219"/>
      <c r="BB234" s="219"/>
      <c r="BC234" s="219"/>
      <c r="BD234" s="219"/>
    </row>
    <row r="235" spans="1:56" ht="12.75" customHeight="1" x14ac:dyDescent="0.2">
      <c r="A235" s="169"/>
      <c r="B235" s="169"/>
      <c r="C235" s="169"/>
      <c r="D235" s="169"/>
      <c r="E235" s="169"/>
      <c r="F235" s="169"/>
      <c r="G235" s="169"/>
      <c r="H235" s="169"/>
      <c r="I235" s="169"/>
      <c r="J235" s="169"/>
      <c r="K235" s="169"/>
      <c r="L235" s="169"/>
      <c r="M235" s="169"/>
      <c r="N235" s="169"/>
      <c r="O235" s="169"/>
      <c r="P235" s="170"/>
      <c r="Q235" s="170"/>
      <c r="R235" s="170"/>
      <c r="S235" s="170"/>
      <c r="T235" s="170"/>
      <c r="U235" s="170"/>
      <c r="V235" s="170"/>
      <c r="W235" s="170"/>
      <c r="X235" s="170"/>
      <c r="Y235" s="171"/>
      <c r="Z235" s="171"/>
      <c r="AA235" s="171"/>
      <c r="AB235" s="171"/>
      <c r="AC235" s="218"/>
      <c r="AD235" s="218"/>
      <c r="AE235" s="218"/>
      <c r="AF235" s="218"/>
      <c r="AG235" s="218"/>
      <c r="AH235" s="218"/>
      <c r="AI235" s="170"/>
      <c r="AJ235" s="170"/>
      <c r="AK235" s="170"/>
      <c r="AL235" s="170"/>
      <c r="AM235" s="170"/>
      <c r="AN235" s="170"/>
      <c r="AO235" s="170"/>
      <c r="AP235" s="170"/>
      <c r="AQ235" s="170"/>
      <c r="AR235" s="170"/>
      <c r="AS235" s="170"/>
      <c r="AT235" s="219"/>
      <c r="AU235" s="219"/>
      <c r="AV235" s="219"/>
      <c r="AW235" s="219"/>
      <c r="AX235" s="219"/>
      <c r="AY235" s="219"/>
      <c r="AZ235" s="219"/>
      <c r="BA235" s="219"/>
      <c r="BB235" s="219"/>
      <c r="BC235" s="219"/>
      <c r="BD235" s="219"/>
    </row>
    <row r="236" spans="1:56" ht="12.75" customHeight="1" x14ac:dyDescent="0.2">
      <c r="A236" s="169"/>
      <c r="B236" s="169"/>
      <c r="C236" s="169"/>
      <c r="D236" s="169"/>
      <c r="E236" s="169"/>
      <c r="F236" s="169"/>
      <c r="G236" s="169"/>
      <c r="H236" s="169"/>
      <c r="I236" s="169"/>
      <c r="J236" s="169"/>
      <c r="K236" s="169"/>
      <c r="L236" s="169"/>
      <c r="M236" s="169"/>
      <c r="N236" s="169"/>
      <c r="O236" s="169"/>
      <c r="P236" s="170"/>
      <c r="Q236" s="170"/>
      <c r="R236" s="170"/>
      <c r="S236" s="170"/>
      <c r="T236" s="170"/>
      <c r="U236" s="170"/>
      <c r="V236" s="170"/>
      <c r="W236" s="170"/>
      <c r="X236" s="170"/>
      <c r="Y236" s="171"/>
      <c r="Z236" s="171"/>
      <c r="AA236" s="171"/>
      <c r="AB236" s="171"/>
      <c r="AC236" s="218"/>
      <c r="AD236" s="218"/>
      <c r="AE236" s="218"/>
      <c r="AF236" s="218"/>
      <c r="AG236" s="218"/>
      <c r="AH236" s="218"/>
      <c r="AI236" s="170"/>
      <c r="AJ236" s="170"/>
      <c r="AK236" s="170"/>
      <c r="AL236" s="170"/>
      <c r="AM236" s="170"/>
      <c r="AN236" s="170"/>
      <c r="AO236" s="170"/>
      <c r="AP236" s="170"/>
      <c r="AQ236" s="170"/>
      <c r="AR236" s="170"/>
      <c r="AS236" s="170"/>
      <c r="AT236" s="219"/>
      <c r="AU236" s="219"/>
      <c r="AV236" s="219"/>
      <c r="AW236" s="219"/>
      <c r="AX236" s="219"/>
      <c r="AY236" s="219"/>
      <c r="AZ236" s="219"/>
      <c r="BA236" s="219"/>
      <c r="BB236" s="219"/>
      <c r="BC236" s="219"/>
      <c r="BD236" s="219"/>
    </row>
    <row r="237" spans="1:56" ht="12.75" customHeight="1" x14ac:dyDescent="0.2">
      <c r="A237" s="169"/>
      <c r="B237" s="169"/>
      <c r="C237" s="169"/>
      <c r="D237" s="169"/>
      <c r="E237" s="169"/>
      <c r="F237" s="169"/>
      <c r="G237" s="169"/>
      <c r="H237" s="169"/>
      <c r="I237" s="169"/>
      <c r="J237" s="169"/>
      <c r="K237" s="169"/>
      <c r="L237" s="169"/>
      <c r="M237" s="169"/>
      <c r="N237" s="169"/>
      <c r="O237" s="169"/>
      <c r="P237" s="170"/>
      <c r="Q237" s="170"/>
      <c r="R237" s="170"/>
      <c r="S237" s="170"/>
      <c r="T237" s="170"/>
      <c r="U237" s="170"/>
      <c r="V237" s="170"/>
      <c r="W237" s="170"/>
      <c r="X237" s="170"/>
      <c r="Y237" s="171"/>
      <c r="Z237" s="171"/>
      <c r="AA237" s="171"/>
      <c r="AB237" s="171"/>
      <c r="AC237" s="218"/>
      <c r="AD237" s="218"/>
      <c r="AE237" s="218"/>
      <c r="AF237" s="218"/>
      <c r="AG237" s="218"/>
      <c r="AH237" s="218"/>
      <c r="AI237" s="170"/>
      <c r="AJ237" s="170"/>
      <c r="AK237" s="170"/>
      <c r="AL237" s="170"/>
      <c r="AM237" s="170"/>
      <c r="AN237" s="170"/>
      <c r="AO237" s="170"/>
      <c r="AP237" s="170"/>
      <c r="AQ237" s="170"/>
      <c r="AR237" s="170"/>
      <c r="AS237" s="170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</row>
    <row r="238" spans="1:56" ht="12.75" customHeight="1" x14ac:dyDescent="0.2">
      <c r="A238" s="169"/>
      <c r="B238" s="169"/>
      <c r="C238" s="169"/>
      <c r="D238" s="169"/>
      <c r="E238" s="169"/>
      <c r="F238" s="169"/>
      <c r="G238" s="169"/>
      <c r="H238" s="169"/>
      <c r="I238" s="169"/>
      <c r="J238" s="169"/>
      <c r="K238" s="169"/>
      <c r="L238" s="169"/>
      <c r="M238" s="169"/>
      <c r="N238" s="169"/>
      <c r="O238" s="169"/>
      <c r="P238" s="170"/>
      <c r="Q238" s="170"/>
      <c r="R238" s="170"/>
      <c r="S238" s="170"/>
      <c r="T238" s="170"/>
      <c r="U238" s="170"/>
      <c r="V238" s="170"/>
      <c r="W238" s="170"/>
      <c r="X238" s="170"/>
      <c r="Y238" s="171"/>
      <c r="Z238" s="171"/>
      <c r="AA238" s="171"/>
      <c r="AB238" s="171"/>
      <c r="AC238" s="218"/>
      <c r="AD238" s="218"/>
      <c r="AE238" s="218"/>
      <c r="AF238" s="218"/>
      <c r="AG238" s="218"/>
      <c r="AH238" s="218"/>
      <c r="AI238" s="170"/>
      <c r="AJ238" s="170"/>
      <c r="AK238" s="170"/>
      <c r="AL238" s="170"/>
      <c r="AM238" s="170"/>
      <c r="AN238" s="170"/>
      <c r="AO238" s="170"/>
      <c r="AP238" s="170"/>
      <c r="AQ238" s="170"/>
      <c r="AR238" s="170"/>
      <c r="AS238" s="170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</row>
    <row r="239" spans="1:56" ht="12.75" customHeight="1" x14ac:dyDescent="0.2">
      <c r="A239" s="169"/>
      <c r="B239" s="169"/>
      <c r="C239" s="169"/>
      <c r="D239" s="169"/>
      <c r="E239" s="169"/>
      <c r="F239" s="169"/>
      <c r="G239" s="169"/>
      <c r="H239" s="169"/>
      <c r="I239" s="169"/>
      <c r="J239" s="169"/>
      <c r="K239" s="169"/>
      <c r="L239" s="169"/>
      <c r="M239" s="169"/>
      <c r="N239" s="169"/>
      <c r="O239" s="169"/>
      <c r="P239" s="170"/>
      <c r="Q239" s="170"/>
      <c r="R239" s="170"/>
      <c r="S239" s="170"/>
      <c r="T239" s="170"/>
      <c r="U239" s="170"/>
      <c r="V239" s="170"/>
      <c r="W239" s="170"/>
      <c r="X239" s="170"/>
      <c r="Y239" s="171"/>
      <c r="Z239" s="171"/>
      <c r="AA239" s="171"/>
      <c r="AB239" s="171"/>
      <c r="AC239" s="218"/>
      <c r="AD239" s="218"/>
      <c r="AE239" s="218"/>
      <c r="AF239" s="218"/>
      <c r="AG239" s="218"/>
      <c r="AH239" s="218"/>
      <c r="AI239" s="170"/>
      <c r="AJ239" s="170"/>
      <c r="AK239" s="170"/>
      <c r="AL239" s="170"/>
      <c r="AM239" s="170"/>
      <c r="AN239" s="170"/>
      <c r="AO239" s="170"/>
      <c r="AP239" s="170"/>
      <c r="AQ239" s="170"/>
      <c r="AR239" s="170"/>
      <c r="AS239" s="170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</row>
    <row r="240" spans="1:56" ht="12.75" customHeight="1" x14ac:dyDescent="0.2">
      <c r="A240" s="169"/>
      <c r="B240" s="169"/>
      <c r="C240" s="169"/>
      <c r="D240" s="169"/>
      <c r="E240" s="169"/>
      <c r="F240" s="169"/>
      <c r="G240" s="169"/>
      <c r="H240" s="169"/>
      <c r="I240" s="169"/>
      <c r="J240" s="169"/>
      <c r="K240" s="169"/>
      <c r="L240" s="169"/>
      <c r="M240" s="169"/>
      <c r="N240" s="169"/>
      <c r="O240" s="169"/>
      <c r="P240" s="170"/>
      <c r="Q240" s="170"/>
      <c r="R240" s="170"/>
      <c r="S240" s="170"/>
      <c r="T240" s="170"/>
      <c r="U240" s="170"/>
      <c r="V240" s="170"/>
      <c r="W240" s="170"/>
      <c r="X240" s="170"/>
      <c r="Y240" s="171"/>
      <c r="Z240" s="171"/>
      <c r="AA240" s="171"/>
      <c r="AB240" s="171"/>
      <c r="AC240" s="218"/>
      <c r="AD240" s="218"/>
      <c r="AE240" s="218"/>
      <c r="AF240" s="218"/>
      <c r="AG240" s="218"/>
      <c r="AH240" s="218"/>
      <c r="AI240" s="170"/>
      <c r="AJ240" s="170"/>
      <c r="AK240" s="170"/>
      <c r="AL240" s="170"/>
      <c r="AM240" s="170"/>
      <c r="AN240" s="170"/>
      <c r="AO240" s="170"/>
      <c r="AP240" s="170"/>
      <c r="AQ240" s="170"/>
      <c r="AR240" s="170"/>
      <c r="AS240" s="170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</row>
    <row r="241" spans="1:56" ht="12.75" customHeight="1" x14ac:dyDescent="0.2">
      <c r="A241" s="169"/>
      <c r="B241" s="169"/>
      <c r="C241" s="169"/>
      <c r="D241" s="169"/>
      <c r="E241" s="169"/>
      <c r="F241" s="169"/>
      <c r="G241" s="169"/>
      <c r="H241" s="169"/>
      <c r="I241" s="169"/>
      <c r="J241" s="169"/>
      <c r="K241" s="169"/>
      <c r="L241" s="169"/>
      <c r="M241" s="169"/>
      <c r="N241" s="169"/>
      <c r="O241" s="169"/>
      <c r="P241" s="170"/>
      <c r="Q241" s="170"/>
      <c r="R241" s="170"/>
      <c r="S241" s="170"/>
      <c r="T241" s="170"/>
      <c r="U241" s="170"/>
      <c r="V241" s="170"/>
      <c r="W241" s="170"/>
      <c r="X241" s="170"/>
      <c r="Y241" s="171"/>
      <c r="Z241" s="171"/>
      <c r="AA241" s="171"/>
      <c r="AB241" s="171"/>
      <c r="AC241" s="218"/>
      <c r="AD241" s="218"/>
      <c r="AE241" s="218"/>
      <c r="AF241" s="218"/>
      <c r="AG241" s="218"/>
      <c r="AH241" s="218"/>
      <c r="AI241" s="170"/>
      <c r="AJ241" s="170"/>
      <c r="AK241" s="170"/>
      <c r="AL241" s="170"/>
      <c r="AM241" s="170"/>
      <c r="AN241" s="170"/>
      <c r="AO241" s="170"/>
      <c r="AP241" s="170"/>
      <c r="AQ241" s="170"/>
      <c r="AR241" s="170"/>
      <c r="AS241" s="170"/>
      <c r="AT241" s="219"/>
      <c r="AU241" s="219"/>
      <c r="AV241" s="219"/>
      <c r="AW241" s="219"/>
      <c r="AX241" s="219"/>
      <c r="AY241" s="219"/>
      <c r="AZ241" s="219"/>
      <c r="BA241" s="219"/>
      <c r="BB241" s="219"/>
      <c r="BC241" s="219"/>
      <c r="BD241" s="219"/>
    </row>
    <row r="242" spans="1:56" ht="12.75" customHeight="1" x14ac:dyDescent="0.2">
      <c r="A242" s="169"/>
      <c r="B242" s="169"/>
      <c r="C242" s="169"/>
      <c r="D242" s="169"/>
      <c r="E242" s="169"/>
      <c r="F242" s="169"/>
      <c r="G242" s="169"/>
      <c r="H242" s="169"/>
      <c r="I242" s="169"/>
      <c r="J242" s="169"/>
      <c r="K242" s="169"/>
      <c r="L242" s="169"/>
      <c r="M242" s="169"/>
      <c r="N242" s="169"/>
      <c r="O242" s="169"/>
      <c r="P242" s="170"/>
      <c r="Q242" s="170"/>
      <c r="R242" s="170"/>
      <c r="S242" s="170"/>
      <c r="T242" s="170"/>
      <c r="U242" s="170"/>
      <c r="V242" s="170"/>
      <c r="W242" s="170"/>
      <c r="X242" s="170"/>
      <c r="Y242" s="171"/>
      <c r="Z242" s="171"/>
      <c r="AA242" s="171"/>
      <c r="AB242" s="171"/>
      <c r="AC242" s="218"/>
      <c r="AD242" s="218"/>
      <c r="AE242" s="218"/>
      <c r="AF242" s="218"/>
      <c r="AG242" s="218"/>
      <c r="AH242" s="218"/>
      <c r="AI242" s="170"/>
      <c r="AJ242" s="170"/>
      <c r="AK242" s="170"/>
      <c r="AL242" s="170"/>
      <c r="AM242" s="170"/>
      <c r="AN242" s="170"/>
      <c r="AO242" s="170"/>
      <c r="AP242" s="170"/>
      <c r="AQ242" s="170"/>
      <c r="AR242" s="170"/>
      <c r="AS242" s="170"/>
      <c r="AT242" s="219"/>
      <c r="AU242" s="219"/>
      <c r="AV242" s="219"/>
      <c r="AW242" s="219"/>
      <c r="AX242" s="219"/>
      <c r="AY242" s="219"/>
      <c r="AZ242" s="219"/>
      <c r="BA242" s="219"/>
      <c r="BB242" s="219"/>
      <c r="BC242" s="219"/>
      <c r="BD242" s="219"/>
    </row>
    <row r="243" spans="1:56" ht="12.75" customHeight="1" x14ac:dyDescent="0.2">
      <c r="A243" s="169"/>
      <c r="B243" s="169"/>
      <c r="C243" s="169"/>
      <c r="D243" s="169"/>
      <c r="E243" s="169"/>
      <c r="F243" s="169"/>
      <c r="G243" s="169"/>
      <c r="H243" s="169"/>
      <c r="I243" s="169"/>
      <c r="J243" s="169"/>
      <c r="K243" s="169"/>
      <c r="L243" s="169"/>
      <c r="M243" s="169"/>
      <c r="N243" s="169"/>
      <c r="O243" s="169"/>
      <c r="P243" s="170"/>
      <c r="Q243" s="170"/>
      <c r="R243" s="170"/>
      <c r="S243" s="170"/>
      <c r="T243" s="170"/>
      <c r="U243" s="170"/>
      <c r="V243" s="170"/>
      <c r="W243" s="170"/>
      <c r="X243" s="170"/>
      <c r="Y243" s="171"/>
      <c r="Z243" s="171"/>
      <c r="AA243" s="171"/>
      <c r="AB243" s="171"/>
      <c r="AC243" s="218"/>
      <c r="AD243" s="218"/>
      <c r="AE243" s="218"/>
      <c r="AF243" s="218"/>
      <c r="AG243" s="218"/>
      <c r="AH243" s="218"/>
      <c r="AI243" s="170"/>
      <c r="AJ243" s="170"/>
      <c r="AK243" s="170"/>
      <c r="AL243" s="170"/>
      <c r="AM243" s="170"/>
      <c r="AN243" s="170"/>
      <c r="AO243" s="170"/>
      <c r="AP243" s="170"/>
      <c r="AQ243" s="170"/>
      <c r="AR243" s="170"/>
      <c r="AS243" s="170"/>
      <c r="AT243" s="219"/>
      <c r="AU243" s="219"/>
      <c r="AV243" s="219"/>
      <c r="AW243" s="219"/>
      <c r="AX243" s="219"/>
      <c r="AY243" s="219"/>
      <c r="AZ243" s="219"/>
      <c r="BA243" s="219"/>
      <c r="BB243" s="219"/>
      <c r="BC243" s="219"/>
      <c r="BD243" s="219"/>
    </row>
    <row r="244" spans="1:56" ht="12.75" customHeight="1" x14ac:dyDescent="0.2">
      <c r="A244" s="169"/>
      <c r="B244" s="169"/>
      <c r="C244" s="169"/>
      <c r="D244" s="169"/>
      <c r="E244" s="169"/>
      <c r="F244" s="169"/>
      <c r="G244" s="169"/>
      <c r="H244" s="169"/>
      <c r="I244" s="169"/>
      <c r="J244" s="169"/>
      <c r="K244" s="169"/>
      <c r="L244" s="169"/>
      <c r="M244" s="169"/>
      <c r="N244" s="169"/>
      <c r="O244" s="169"/>
      <c r="P244" s="170"/>
      <c r="Q244" s="170"/>
      <c r="R244" s="170"/>
      <c r="S244" s="170"/>
      <c r="T244" s="170"/>
      <c r="U244" s="170"/>
      <c r="V244" s="170"/>
      <c r="W244" s="170"/>
      <c r="X244" s="170"/>
      <c r="Y244" s="171"/>
      <c r="Z244" s="171"/>
      <c r="AA244" s="171"/>
      <c r="AB244" s="171"/>
      <c r="AC244" s="218"/>
      <c r="AD244" s="218"/>
      <c r="AE244" s="218"/>
      <c r="AF244" s="218"/>
      <c r="AG244" s="218"/>
      <c r="AH244" s="218"/>
      <c r="AI244" s="170"/>
      <c r="AJ244" s="170"/>
      <c r="AK244" s="170"/>
      <c r="AL244" s="170"/>
      <c r="AM244" s="170"/>
      <c r="AN244" s="170"/>
      <c r="AO244" s="170"/>
      <c r="AP244" s="170"/>
      <c r="AQ244" s="170"/>
      <c r="AR244" s="170"/>
      <c r="AS244" s="170"/>
      <c r="AT244" s="219"/>
      <c r="AU244" s="219"/>
      <c r="AV244" s="219"/>
      <c r="AW244" s="219"/>
      <c r="AX244" s="219"/>
      <c r="AY244" s="219"/>
      <c r="AZ244" s="219"/>
      <c r="BA244" s="219"/>
      <c r="BB244" s="219"/>
      <c r="BC244" s="219"/>
      <c r="BD244" s="219"/>
    </row>
    <row r="245" spans="1:56" ht="12.75" customHeight="1" x14ac:dyDescent="0.2">
      <c r="A245" s="169"/>
      <c r="B245" s="169"/>
      <c r="C245" s="169"/>
      <c r="D245" s="169"/>
      <c r="E245" s="169"/>
      <c r="F245" s="169"/>
      <c r="G245" s="169"/>
      <c r="H245" s="169"/>
      <c r="I245" s="169"/>
      <c r="J245" s="169"/>
      <c r="K245" s="169"/>
      <c r="L245" s="169"/>
      <c r="M245" s="169"/>
      <c r="N245" s="169"/>
      <c r="O245" s="169"/>
      <c r="P245" s="170"/>
      <c r="Q245" s="170"/>
      <c r="R245" s="170"/>
      <c r="S245" s="170"/>
      <c r="T245" s="170"/>
      <c r="U245" s="170"/>
      <c r="V245" s="170"/>
      <c r="W245" s="170"/>
      <c r="X245" s="170"/>
      <c r="Y245" s="171"/>
      <c r="Z245" s="171"/>
      <c r="AA245" s="171"/>
      <c r="AB245" s="171"/>
      <c r="AC245" s="218"/>
      <c r="AD245" s="218"/>
      <c r="AE245" s="218"/>
      <c r="AF245" s="218"/>
      <c r="AG245" s="218"/>
      <c r="AH245" s="218"/>
      <c r="AI245" s="170"/>
      <c r="AJ245" s="170"/>
      <c r="AK245" s="170"/>
      <c r="AL245" s="170"/>
      <c r="AM245" s="170"/>
      <c r="AN245" s="170"/>
      <c r="AO245" s="170"/>
      <c r="AP245" s="170"/>
      <c r="AQ245" s="170"/>
      <c r="AR245" s="170"/>
      <c r="AS245" s="170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</row>
    <row r="246" spans="1:56" ht="12.75" customHeight="1" x14ac:dyDescent="0.2">
      <c r="A246" s="169"/>
      <c r="B246" s="169"/>
      <c r="C246" s="169"/>
      <c r="D246" s="169"/>
      <c r="E246" s="169"/>
      <c r="F246" s="169"/>
      <c r="G246" s="169"/>
      <c r="H246" s="169"/>
      <c r="I246" s="169"/>
      <c r="J246" s="169"/>
      <c r="K246" s="169"/>
      <c r="L246" s="169"/>
      <c r="M246" s="169"/>
      <c r="N246" s="169"/>
      <c r="O246" s="169"/>
      <c r="P246" s="170"/>
      <c r="Q246" s="170"/>
      <c r="R246" s="170"/>
      <c r="S246" s="170"/>
      <c r="T246" s="170"/>
      <c r="U246" s="170"/>
      <c r="V246" s="170"/>
      <c r="W246" s="170"/>
      <c r="X246" s="170"/>
      <c r="Y246" s="171"/>
      <c r="Z246" s="171"/>
      <c r="AA246" s="171"/>
      <c r="AB246" s="171"/>
      <c r="AC246" s="218"/>
      <c r="AD246" s="218"/>
      <c r="AE246" s="218"/>
      <c r="AF246" s="218"/>
      <c r="AG246" s="218"/>
      <c r="AH246" s="218"/>
      <c r="AI246" s="170"/>
      <c r="AJ246" s="170"/>
      <c r="AK246" s="170"/>
      <c r="AL246" s="170"/>
      <c r="AM246" s="170"/>
      <c r="AN246" s="170"/>
      <c r="AO246" s="170"/>
      <c r="AP246" s="170"/>
      <c r="AQ246" s="170"/>
      <c r="AR246" s="170"/>
      <c r="AS246" s="170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</row>
    <row r="247" spans="1:56" ht="12.75" customHeight="1" x14ac:dyDescent="0.2">
      <c r="A247" s="169"/>
      <c r="B247" s="169"/>
      <c r="C247" s="169"/>
      <c r="D247" s="169"/>
      <c r="E247" s="169"/>
      <c r="F247" s="169"/>
      <c r="G247" s="169"/>
      <c r="H247" s="169"/>
      <c r="I247" s="169"/>
      <c r="J247" s="169"/>
      <c r="K247" s="169"/>
      <c r="L247" s="169"/>
      <c r="M247" s="169"/>
      <c r="N247" s="169"/>
      <c r="O247" s="169"/>
      <c r="P247" s="170"/>
      <c r="Q247" s="170"/>
      <c r="R247" s="170"/>
      <c r="S247" s="170"/>
      <c r="T247" s="170"/>
      <c r="U247" s="170"/>
      <c r="V247" s="170"/>
      <c r="W247" s="170"/>
      <c r="X247" s="170"/>
      <c r="Y247" s="171"/>
      <c r="Z247" s="171"/>
      <c r="AA247" s="171"/>
      <c r="AB247" s="171"/>
      <c r="AC247" s="218"/>
      <c r="AD247" s="218"/>
      <c r="AE247" s="218"/>
      <c r="AF247" s="218"/>
      <c r="AG247" s="218"/>
      <c r="AH247" s="218"/>
      <c r="AI247" s="170"/>
      <c r="AJ247" s="170"/>
      <c r="AK247" s="170"/>
      <c r="AL247" s="170"/>
      <c r="AM247" s="170"/>
      <c r="AN247" s="170"/>
      <c r="AO247" s="170"/>
      <c r="AP247" s="170"/>
      <c r="AQ247" s="170"/>
      <c r="AR247" s="170"/>
      <c r="AS247" s="170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</row>
    <row r="248" spans="1:56" ht="12.75" customHeight="1" x14ac:dyDescent="0.2">
      <c r="A248" s="169"/>
      <c r="B248" s="169"/>
      <c r="C248" s="169"/>
      <c r="D248" s="169"/>
      <c r="E248" s="169"/>
      <c r="F248" s="169"/>
      <c r="G248" s="169"/>
      <c r="H248" s="169"/>
      <c r="I248" s="169"/>
      <c r="J248" s="169"/>
      <c r="K248" s="169"/>
      <c r="L248" s="169"/>
      <c r="M248" s="169"/>
      <c r="N248" s="169"/>
      <c r="O248" s="169"/>
      <c r="P248" s="170"/>
      <c r="Q248" s="170"/>
      <c r="R248" s="170"/>
      <c r="S248" s="170"/>
      <c r="T248" s="170"/>
      <c r="U248" s="170"/>
      <c r="V248" s="170"/>
      <c r="W248" s="170"/>
      <c r="X248" s="170"/>
      <c r="Y248" s="171"/>
      <c r="Z248" s="171"/>
      <c r="AA248" s="171"/>
      <c r="AB248" s="171"/>
      <c r="AC248" s="218"/>
      <c r="AD248" s="218"/>
      <c r="AE248" s="218"/>
      <c r="AF248" s="218"/>
      <c r="AG248" s="218"/>
      <c r="AH248" s="218"/>
      <c r="AI248" s="170"/>
      <c r="AJ248" s="170"/>
      <c r="AK248" s="170"/>
      <c r="AL248" s="170"/>
      <c r="AM248" s="170"/>
      <c r="AN248" s="170"/>
      <c r="AO248" s="170"/>
      <c r="AP248" s="170"/>
      <c r="AQ248" s="170"/>
      <c r="AR248" s="170"/>
      <c r="AS248" s="170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</row>
    <row r="249" spans="1:56" ht="12.75" customHeight="1" x14ac:dyDescent="0.2">
      <c r="A249" s="169"/>
      <c r="B249" s="169"/>
      <c r="C249" s="169"/>
      <c r="D249" s="169"/>
      <c r="E249" s="169"/>
      <c r="F249" s="169"/>
      <c r="G249" s="169"/>
      <c r="H249" s="169"/>
      <c r="I249" s="169"/>
      <c r="J249" s="169"/>
      <c r="K249" s="169"/>
      <c r="L249" s="169"/>
      <c r="M249" s="169"/>
      <c r="N249" s="169"/>
      <c r="O249" s="169"/>
      <c r="P249" s="170"/>
      <c r="Q249" s="170"/>
      <c r="R249" s="170"/>
      <c r="S249" s="170"/>
      <c r="T249" s="170"/>
      <c r="U249" s="170"/>
      <c r="V249" s="170"/>
      <c r="W249" s="170"/>
      <c r="X249" s="170"/>
      <c r="Y249" s="171"/>
      <c r="Z249" s="171"/>
      <c r="AA249" s="171"/>
      <c r="AB249" s="171"/>
      <c r="AC249" s="218"/>
      <c r="AD249" s="218"/>
      <c r="AE249" s="218"/>
      <c r="AF249" s="218"/>
      <c r="AG249" s="218"/>
      <c r="AH249" s="218"/>
      <c r="AI249" s="170"/>
      <c r="AJ249" s="170"/>
      <c r="AK249" s="170"/>
      <c r="AL249" s="170"/>
      <c r="AM249" s="170"/>
      <c r="AN249" s="170"/>
      <c r="AO249" s="170"/>
      <c r="AP249" s="170"/>
      <c r="AQ249" s="170"/>
      <c r="AR249" s="170"/>
      <c r="AS249" s="170"/>
      <c r="AT249" s="219"/>
      <c r="AU249" s="219"/>
      <c r="AV249" s="219"/>
      <c r="AW249" s="219"/>
      <c r="AX249" s="219"/>
      <c r="AY249" s="219"/>
      <c r="AZ249" s="219"/>
      <c r="BA249" s="219"/>
      <c r="BB249" s="219"/>
      <c r="BC249" s="219"/>
      <c r="BD249" s="219"/>
    </row>
    <row r="250" spans="1:56" ht="12.75" customHeight="1" x14ac:dyDescent="0.2">
      <c r="A250" s="169"/>
      <c r="B250" s="169"/>
      <c r="C250" s="169"/>
      <c r="D250" s="169"/>
      <c r="E250" s="169"/>
      <c r="F250" s="169"/>
      <c r="G250" s="169"/>
      <c r="H250" s="169"/>
      <c r="I250" s="169"/>
      <c r="J250" s="169"/>
      <c r="K250" s="169"/>
      <c r="L250" s="169"/>
      <c r="M250" s="169"/>
      <c r="N250" s="169"/>
      <c r="O250" s="169"/>
      <c r="P250" s="170"/>
      <c r="Q250" s="170"/>
      <c r="R250" s="170"/>
      <c r="S250" s="170"/>
      <c r="T250" s="170"/>
      <c r="U250" s="170"/>
      <c r="V250" s="170"/>
      <c r="W250" s="170"/>
      <c r="X250" s="170"/>
      <c r="Y250" s="171"/>
      <c r="Z250" s="171"/>
      <c r="AA250" s="171"/>
      <c r="AB250" s="171"/>
      <c r="AC250" s="218"/>
      <c r="AD250" s="218"/>
      <c r="AE250" s="218"/>
      <c r="AF250" s="218"/>
      <c r="AG250" s="218"/>
      <c r="AH250" s="218"/>
      <c r="AI250" s="170"/>
      <c r="AJ250" s="170"/>
      <c r="AK250" s="170"/>
      <c r="AL250" s="170"/>
      <c r="AM250" s="170"/>
      <c r="AN250" s="170"/>
      <c r="AO250" s="170"/>
      <c r="AP250" s="170"/>
      <c r="AQ250" s="170"/>
      <c r="AR250" s="170"/>
      <c r="AS250" s="170"/>
      <c r="AT250" s="219"/>
      <c r="AU250" s="219"/>
      <c r="AV250" s="219"/>
      <c r="AW250" s="219"/>
      <c r="AX250" s="219"/>
      <c r="AY250" s="219"/>
      <c r="AZ250" s="219"/>
      <c r="BA250" s="219"/>
      <c r="BB250" s="219"/>
      <c r="BC250" s="219"/>
      <c r="BD250" s="219"/>
    </row>
    <row r="251" spans="1:56" ht="12.75" customHeight="1" x14ac:dyDescent="0.2">
      <c r="A251" s="169"/>
      <c r="B251" s="169"/>
      <c r="C251" s="169"/>
      <c r="D251" s="169"/>
      <c r="E251" s="169"/>
      <c r="F251" s="169"/>
      <c r="G251" s="169"/>
      <c r="H251" s="169"/>
      <c r="I251" s="169"/>
      <c r="J251" s="169"/>
      <c r="K251" s="169"/>
      <c r="L251" s="169"/>
      <c r="M251" s="169"/>
      <c r="N251" s="169"/>
      <c r="O251" s="169"/>
      <c r="P251" s="170"/>
      <c r="Q251" s="170"/>
      <c r="R251" s="170"/>
      <c r="S251" s="170"/>
      <c r="T251" s="170"/>
      <c r="U251" s="170"/>
      <c r="V251" s="170"/>
      <c r="W251" s="170"/>
      <c r="X251" s="170"/>
      <c r="Y251" s="171"/>
      <c r="Z251" s="171"/>
      <c r="AA251" s="171"/>
      <c r="AB251" s="171"/>
      <c r="AC251" s="218"/>
      <c r="AD251" s="218"/>
      <c r="AE251" s="218"/>
      <c r="AF251" s="218"/>
      <c r="AG251" s="218"/>
      <c r="AH251" s="218"/>
      <c r="AI251" s="170"/>
      <c r="AJ251" s="170"/>
      <c r="AK251" s="170"/>
      <c r="AL251" s="170"/>
      <c r="AM251" s="170"/>
      <c r="AN251" s="170"/>
      <c r="AO251" s="170"/>
      <c r="AP251" s="170"/>
      <c r="AQ251" s="170"/>
      <c r="AR251" s="170"/>
      <c r="AS251" s="170"/>
      <c r="AT251" s="219"/>
      <c r="AU251" s="219"/>
      <c r="AV251" s="219"/>
      <c r="AW251" s="219"/>
      <c r="AX251" s="219"/>
      <c r="AY251" s="219"/>
      <c r="AZ251" s="219"/>
      <c r="BA251" s="219"/>
      <c r="BB251" s="219"/>
      <c r="BC251" s="219"/>
      <c r="BD251" s="219"/>
    </row>
    <row r="252" spans="1:56" ht="12.75" customHeight="1" x14ac:dyDescent="0.2">
      <c r="A252" s="169"/>
      <c r="B252" s="169"/>
      <c r="C252" s="169"/>
      <c r="D252" s="169"/>
      <c r="E252" s="169"/>
      <c r="F252" s="169"/>
      <c r="G252" s="169"/>
      <c r="H252" s="169"/>
      <c r="I252" s="169"/>
      <c r="J252" s="169"/>
      <c r="K252" s="169"/>
      <c r="L252" s="169"/>
      <c r="M252" s="169"/>
      <c r="N252" s="169"/>
      <c r="O252" s="169"/>
      <c r="P252" s="170"/>
      <c r="Q252" s="170"/>
      <c r="R252" s="170"/>
      <c r="S252" s="170"/>
      <c r="T252" s="170"/>
      <c r="U252" s="170"/>
      <c r="V252" s="170"/>
      <c r="W252" s="170"/>
      <c r="X252" s="170"/>
      <c r="Y252" s="171"/>
      <c r="Z252" s="171"/>
      <c r="AA252" s="171"/>
      <c r="AB252" s="171"/>
      <c r="AC252" s="218"/>
      <c r="AD252" s="218"/>
      <c r="AE252" s="218"/>
      <c r="AF252" s="218"/>
      <c r="AG252" s="218"/>
      <c r="AH252" s="218"/>
      <c r="AI252" s="170"/>
      <c r="AJ252" s="170"/>
      <c r="AK252" s="170"/>
      <c r="AL252" s="170"/>
      <c r="AM252" s="170"/>
      <c r="AN252" s="170"/>
      <c r="AO252" s="170"/>
      <c r="AP252" s="170"/>
      <c r="AQ252" s="170"/>
      <c r="AR252" s="170"/>
      <c r="AS252" s="170"/>
      <c r="AT252" s="219"/>
      <c r="AU252" s="219"/>
      <c r="AV252" s="219"/>
      <c r="AW252" s="219"/>
      <c r="AX252" s="219"/>
      <c r="AY252" s="219"/>
      <c r="AZ252" s="219"/>
      <c r="BA252" s="219"/>
      <c r="BB252" s="219"/>
      <c r="BC252" s="219"/>
      <c r="BD252" s="219"/>
    </row>
    <row r="253" spans="1:56" ht="12.75" customHeight="1" x14ac:dyDescent="0.2">
      <c r="A253" s="169"/>
      <c r="B253" s="169"/>
      <c r="C253" s="169"/>
      <c r="D253" s="169"/>
      <c r="E253" s="169"/>
      <c r="F253" s="169"/>
      <c r="G253" s="169"/>
      <c r="H253" s="169"/>
      <c r="I253" s="169"/>
      <c r="J253" s="169"/>
      <c r="K253" s="169"/>
      <c r="L253" s="169"/>
      <c r="M253" s="169"/>
      <c r="N253" s="169"/>
      <c r="O253" s="169"/>
      <c r="P253" s="170"/>
      <c r="Q253" s="170"/>
      <c r="R253" s="170"/>
      <c r="S253" s="170"/>
      <c r="T253" s="170"/>
      <c r="U253" s="170"/>
      <c r="V253" s="170"/>
      <c r="W253" s="170"/>
      <c r="X253" s="170"/>
      <c r="Y253" s="171"/>
      <c r="Z253" s="171"/>
      <c r="AA253" s="171"/>
      <c r="AB253" s="171"/>
      <c r="AC253" s="218"/>
      <c r="AD253" s="218"/>
      <c r="AE253" s="218"/>
      <c r="AF253" s="218"/>
      <c r="AG253" s="218"/>
      <c r="AH253" s="218"/>
      <c r="AI253" s="170"/>
      <c r="AJ253" s="170"/>
      <c r="AK253" s="170"/>
      <c r="AL253" s="170"/>
      <c r="AM253" s="170"/>
      <c r="AN253" s="170"/>
      <c r="AO253" s="170"/>
      <c r="AP253" s="170"/>
      <c r="AQ253" s="170"/>
      <c r="AR253" s="170"/>
      <c r="AS253" s="170"/>
      <c r="AT253" s="219"/>
      <c r="AU253" s="219"/>
      <c r="AV253" s="219"/>
      <c r="AW253" s="219"/>
      <c r="AX253" s="219"/>
      <c r="AY253" s="219"/>
      <c r="AZ253" s="219"/>
      <c r="BA253" s="219"/>
      <c r="BB253" s="219"/>
      <c r="BC253" s="219"/>
      <c r="BD253" s="219"/>
    </row>
    <row r="254" spans="1:56" ht="12.75" customHeight="1" x14ac:dyDescent="0.2">
      <c r="A254" s="169"/>
      <c r="B254" s="169"/>
      <c r="C254" s="169"/>
      <c r="D254" s="169"/>
      <c r="E254" s="169"/>
      <c r="F254" s="169"/>
      <c r="G254" s="169"/>
      <c r="H254" s="169"/>
      <c r="I254" s="169"/>
      <c r="J254" s="169"/>
      <c r="K254" s="169"/>
      <c r="L254" s="169"/>
      <c r="M254" s="169"/>
      <c r="N254" s="169"/>
      <c r="O254" s="169"/>
      <c r="P254" s="170"/>
      <c r="Q254" s="170"/>
      <c r="R254" s="170"/>
      <c r="S254" s="170"/>
      <c r="T254" s="170"/>
      <c r="U254" s="170"/>
      <c r="V254" s="170"/>
      <c r="W254" s="170"/>
      <c r="X254" s="170"/>
      <c r="Y254" s="171"/>
      <c r="Z254" s="171"/>
      <c r="AA254" s="171"/>
      <c r="AB254" s="171"/>
      <c r="AC254" s="218"/>
      <c r="AD254" s="218"/>
      <c r="AE254" s="218"/>
      <c r="AF254" s="218"/>
      <c r="AG254" s="218"/>
      <c r="AH254" s="218"/>
      <c r="AI254" s="170"/>
      <c r="AJ254" s="170"/>
      <c r="AK254" s="170"/>
      <c r="AL254" s="170"/>
      <c r="AM254" s="170"/>
      <c r="AN254" s="170"/>
      <c r="AO254" s="170"/>
      <c r="AP254" s="170"/>
      <c r="AQ254" s="170"/>
      <c r="AR254" s="170"/>
      <c r="AS254" s="170"/>
      <c r="AT254" s="219"/>
      <c r="AU254" s="219"/>
      <c r="AV254" s="219"/>
      <c r="AW254" s="219"/>
      <c r="AX254" s="219"/>
      <c r="AY254" s="219"/>
      <c r="AZ254" s="219"/>
      <c r="BA254" s="219"/>
      <c r="BB254" s="219"/>
      <c r="BC254" s="219"/>
      <c r="BD254" s="219"/>
    </row>
    <row r="255" spans="1:56" ht="12.75" customHeight="1" x14ac:dyDescent="0.2">
      <c r="A255" s="169"/>
      <c r="B255" s="169"/>
      <c r="C255" s="169"/>
      <c r="D255" s="169"/>
      <c r="E255" s="169"/>
      <c r="F255" s="169"/>
      <c r="G255" s="169"/>
      <c r="H255" s="169"/>
      <c r="I255" s="169"/>
      <c r="J255" s="169"/>
      <c r="K255" s="169"/>
      <c r="L255" s="169"/>
      <c r="M255" s="169"/>
      <c r="N255" s="169"/>
      <c r="O255" s="169"/>
      <c r="P255" s="170"/>
      <c r="Q255" s="170"/>
      <c r="R255" s="170"/>
      <c r="S255" s="170"/>
      <c r="T255" s="170"/>
      <c r="U255" s="170"/>
      <c r="V255" s="170"/>
      <c r="W255" s="170"/>
      <c r="X255" s="170"/>
      <c r="Y255" s="171"/>
      <c r="Z255" s="171"/>
      <c r="AA255" s="171"/>
      <c r="AB255" s="171"/>
      <c r="AC255" s="218"/>
      <c r="AD255" s="218"/>
      <c r="AE255" s="218"/>
      <c r="AF255" s="218"/>
      <c r="AG255" s="218"/>
      <c r="AH255" s="218"/>
      <c r="AI255" s="170"/>
      <c r="AJ255" s="170"/>
      <c r="AK255" s="170"/>
      <c r="AL255" s="170"/>
      <c r="AM255" s="170"/>
      <c r="AN255" s="170"/>
      <c r="AO255" s="170"/>
      <c r="AP255" s="170"/>
      <c r="AQ255" s="170"/>
      <c r="AR255" s="170"/>
      <c r="AS255" s="170"/>
      <c r="AT255" s="219"/>
      <c r="AU255" s="219"/>
      <c r="AV255" s="219"/>
      <c r="AW255" s="219"/>
      <c r="AX255" s="219"/>
      <c r="AY255" s="219"/>
      <c r="AZ255" s="219"/>
      <c r="BA255" s="219"/>
      <c r="BB255" s="219"/>
      <c r="BC255" s="219"/>
      <c r="BD255" s="219"/>
    </row>
    <row r="256" spans="1:56" ht="12.75" customHeight="1" x14ac:dyDescent="0.2">
      <c r="A256" s="169"/>
      <c r="B256" s="169"/>
      <c r="C256" s="169"/>
      <c r="D256" s="169"/>
      <c r="E256" s="169"/>
      <c r="F256" s="169"/>
      <c r="G256" s="169"/>
      <c r="H256" s="169"/>
      <c r="I256" s="169"/>
      <c r="J256" s="169"/>
      <c r="K256" s="169"/>
      <c r="L256" s="169"/>
      <c r="M256" s="169"/>
      <c r="N256" s="169"/>
      <c r="O256" s="169"/>
      <c r="P256" s="170"/>
      <c r="Q256" s="170"/>
      <c r="R256" s="170"/>
      <c r="S256" s="170"/>
      <c r="T256" s="170"/>
      <c r="U256" s="170"/>
      <c r="V256" s="170"/>
      <c r="W256" s="170"/>
      <c r="X256" s="170"/>
      <c r="Y256" s="171"/>
      <c r="Z256" s="171"/>
      <c r="AA256" s="171"/>
      <c r="AB256" s="171"/>
      <c r="AC256" s="218"/>
      <c r="AD256" s="218"/>
      <c r="AE256" s="218"/>
      <c r="AF256" s="218"/>
      <c r="AG256" s="218"/>
      <c r="AH256" s="218"/>
      <c r="AI256" s="170"/>
      <c r="AJ256" s="170"/>
      <c r="AK256" s="170"/>
      <c r="AL256" s="170"/>
      <c r="AM256" s="170"/>
      <c r="AN256" s="170"/>
      <c r="AO256" s="170"/>
      <c r="AP256" s="170"/>
      <c r="AQ256" s="170"/>
      <c r="AR256" s="170"/>
      <c r="AS256" s="170"/>
      <c r="AT256" s="219"/>
      <c r="AU256" s="219"/>
      <c r="AV256" s="219"/>
      <c r="AW256" s="219"/>
      <c r="AX256" s="219"/>
      <c r="AY256" s="219"/>
      <c r="AZ256" s="219"/>
      <c r="BA256" s="219"/>
      <c r="BB256" s="219"/>
      <c r="BC256" s="219"/>
      <c r="BD256" s="219"/>
    </row>
    <row r="257" spans="1:56" ht="12.75" customHeight="1" x14ac:dyDescent="0.2">
      <c r="A257" s="169"/>
      <c r="B257" s="169"/>
      <c r="C257" s="169"/>
      <c r="D257" s="169"/>
      <c r="E257" s="169"/>
      <c r="F257" s="169"/>
      <c r="G257" s="169"/>
      <c r="H257" s="169"/>
      <c r="I257" s="169"/>
      <c r="J257" s="169"/>
      <c r="K257" s="169"/>
      <c r="L257" s="169"/>
      <c r="M257" s="169"/>
      <c r="N257" s="169"/>
      <c r="O257" s="169"/>
      <c r="P257" s="170"/>
      <c r="Q257" s="170"/>
      <c r="R257" s="170"/>
      <c r="S257" s="170"/>
      <c r="T257" s="170"/>
      <c r="U257" s="170"/>
      <c r="V257" s="170"/>
      <c r="W257" s="170"/>
      <c r="X257" s="170"/>
      <c r="Y257" s="171"/>
      <c r="Z257" s="171"/>
      <c r="AA257" s="171"/>
      <c r="AB257" s="171"/>
      <c r="AC257" s="218"/>
      <c r="AD257" s="218"/>
      <c r="AE257" s="218"/>
      <c r="AF257" s="218"/>
      <c r="AG257" s="218"/>
      <c r="AH257" s="218"/>
      <c r="AI257" s="170"/>
      <c r="AJ257" s="170"/>
      <c r="AK257" s="170"/>
      <c r="AL257" s="170"/>
      <c r="AM257" s="170"/>
      <c r="AN257" s="170"/>
      <c r="AO257" s="170"/>
      <c r="AP257" s="170"/>
      <c r="AQ257" s="170"/>
      <c r="AR257" s="170"/>
      <c r="AS257" s="170"/>
      <c r="AT257" s="219"/>
      <c r="AU257" s="219"/>
      <c r="AV257" s="219"/>
      <c r="AW257" s="219"/>
      <c r="AX257" s="219"/>
      <c r="AY257" s="219"/>
      <c r="AZ257" s="219"/>
      <c r="BA257" s="219"/>
      <c r="BB257" s="219"/>
      <c r="BC257" s="219"/>
      <c r="BD257" s="219"/>
    </row>
    <row r="258" spans="1:56" ht="12.75" customHeight="1" x14ac:dyDescent="0.2">
      <c r="A258" s="169"/>
      <c r="B258" s="169"/>
      <c r="C258" s="169"/>
      <c r="D258" s="169"/>
      <c r="E258" s="169"/>
      <c r="F258" s="169"/>
      <c r="G258" s="169"/>
      <c r="H258" s="169"/>
      <c r="I258" s="169"/>
      <c r="J258" s="169"/>
      <c r="K258" s="169"/>
      <c r="L258" s="169"/>
      <c r="M258" s="169"/>
      <c r="N258" s="169"/>
      <c r="O258" s="169"/>
      <c r="P258" s="170"/>
      <c r="Q258" s="170"/>
      <c r="R258" s="170"/>
      <c r="S258" s="170"/>
      <c r="T258" s="170"/>
      <c r="U258" s="170"/>
      <c r="V258" s="170"/>
      <c r="W258" s="170"/>
      <c r="X258" s="170"/>
      <c r="Y258" s="171"/>
      <c r="Z258" s="171"/>
      <c r="AA258" s="171"/>
      <c r="AB258" s="171"/>
      <c r="AC258" s="218"/>
      <c r="AD258" s="218"/>
      <c r="AE258" s="218"/>
      <c r="AF258" s="218"/>
      <c r="AG258" s="218"/>
      <c r="AH258" s="218"/>
      <c r="AI258" s="170"/>
      <c r="AJ258" s="170"/>
      <c r="AK258" s="170"/>
      <c r="AL258" s="170"/>
      <c r="AM258" s="170"/>
      <c r="AN258" s="170"/>
      <c r="AO258" s="170"/>
      <c r="AP258" s="170"/>
      <c r="AQ258" s="170"/>
      <c r="AR258" s="170"/>
      <c r="AS258" s="170"/>
      <c r="AT258" s="219"/>
      <c r="AU258" s="219"/>
      <c r="AV258" s="219"/>
      <c r="AW258" s="219"/>
      <c r="AX258" s="219"/>
      <c r="AY258" s="219"/>
      <c r="AZ258" s="219"/>
      <c r="BA258" s="219"/>
      <c r="BB258" s="219"/>
      <c r="BC258" s="219"/>
      <c r="BD258" s="219"/>
    </row>
    <row r="259" spans="1:56" ht="12.75" customHeight="1" x14ac:dyDescent="0.2">
      <c r="A259" s="169"/>
      <c r="B259" s="169"/>
      <c r="C259" s="169"/>
      <c r="D259" s="169"/>
      <c r="E259" s="169"/>
      <c r="F259" s="169"/>
      <c r="G259" s="169"/>
      <c r="H259" s="169"/>
      <c r="I259" s="169"/>
      <c r="J259" s="169"/>
      <c r="K259" s="169"/>
      <c r="L259" s="169"/>
      <c r="M259" s="169"/>
      <c r="N259" s="169"/>
      <c r="O259" s="169"/>
      <c r="P259" s="170"/>
      <c r="Q259" s="170"/>
      <c r="R259" s="170"/>
      <c r="S259" s="170"/>
      <c r="T259" s="170"/>
      <c r="U259" s="170"/>
      <c r="V259" s="170"/>
      <c r="W259" s="170"/>
      <c r="X259" s="170"/>
      <c r="Y259" s="171"/>
      <c r="Z259" s="171"/>
      <c r="AA259" s="171"/>
      <c r="AB259" s="171"/>
      <c r="AC259" s="218"/>
      <c r="AD259" s="218"/>
      <c r="AE259" s="218"/>
      <c r="AF259" s="218"/>
      <c r="AG259" s="218"/>
      <c r="AH259" s="218"/>
      <c r="AI259" s="170"/>
      <c r="AJ259" s="170"/>
      <c r="AK259" s="170"/>
      <c r="AL259" s="170"/>
      <c r="AM259" s="170"/>
      <c r="AN259" s="170"/>
      <c r="AO259" s="170"/>
      <c r="AP259" s="170"/>
      <c r="AQ259" s="170"/>
      <c r="AR259" s="170"/>
      <c r="AS259" s="170"/>
      <c r="AT259" s="219"/>
      <c r="AU259" s="219"/>
      <c r="AV259" s="219"/>
      <c r="AW259" s="219"/>
      <c r="AX259" s="219"/>
      <c r="AY259" s="219"/>
      <c r="AZ259" s="219"/>
      <c r="BA259" s="219"/>
      <c r="BB259" s="219"/>
      <c r="BC259" s="219"/>
      <c r="BD259" s="219"/>
    </row>
    <row r="260" spans="1:56" ht="12.75" customHeight="1" x14ac:dyDescent="0.2">
      <c r="A260" s="169"/>
      <c r="B260" s="169"/>
      <c r="C260" s="169"/>
      <c r="D260" s="169"/>
      <c r="E260" s="169"/>
      <c r="F260" s="169"/>
      <c r="G260" s="169"/>
      <c r="H260" s="169"/>
      <c r="I260" s="169"/>
      <c r="J260" s="169"/>
      <c r="K260" s="169"/>
      <c r="L260" s="169"/>
      <c r="M260" s="169"/>
      <c r="N260" s="169"/>
      <c r="O260" s="169"/>
      <c r="P260" s="170"/>
      <c r="Q260" s="170"/>
      <c r="R260" s="170"/>
      <c r="S260" s="170"/>
      <c r="T260" s="170"/>
      <c r="U260" s="170"/>
      <c r="V260" s="170"/>
      <c r="W260" s="170"/>
      <c r="X260" s="170"/>
      <c r="Y260" s="171"/>
      <c r="Z260" s="171"/>
      <c r="AA260" s="171"/>
      <c r="AB260" s="171"/>
      <c r="AC260" s="218"/>
      <c r="AD260" s="218"/>
      <c r="AE260" s="218"/>
      <c r="AF260" s="218"/>
      <c r="AG260" s="218"/>
      <c r="AH260" s="218"/>
      <c r="AI260" s="170"/>
      <c r="AJ260" s="170"/>
      <c r="AK260" s="170"/>
      <c r="AL260" s="170"/>
      <c r="AM260" s="170"/>
      <c r="AN260" s="170"/>
      <c r="AO260" s="170"/>
      <c r="AP260" s="170"/>
      <c r="AQ260" s="170"/>
      <c r="AR260" s="170"/>
      <c r="AS260" s="170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</row>
    <row r="261" spans="1:56" ht="12.75" customHeight="1" x14ac:dyDescent="0.2">
      <c r="A261" s="169"/>
      <c r="B261" s="169"/>
      <c r="C261" s="169"/>
      <c r="D261" s="169"/>
      <c r="E261" s="169"/>
      <c r="F261" s="169"/>
      <c r="G261" s="169"/>
      <c r="H261" s="169"/>
      <c r="I261" s="169"/>
      <c r="J261" s="169"/>
      <c r="K261" s="169"/>
      <c r="L261" s="169"/>
      <c r="M261" s="169"/>
      <c r="N261" s="169"/>
      <c r="O261" s="169"/>
      <c r="P261" s="170"/>
      <c r="Q261" s="170"/>
      <c r="R261" s="170"/>
      <c r="S261" s="170"/>
      <c r="T261" s="170"/>
      <c r="U261" s="170"/>
      <c r="V261" s="170"/>
      <c r="W261" s="170"/>
      <c r="X261" s="170"/>
      <c r="Y261" s="171"/>
      <c r="Z261" s="171"/>
      <c r="AA261" s="171"/>
      <c r="AB261" s="171"/>
      <c r="AC261" s="218"/>
      <c r="AD261" s="218"/>
      <c r="AE261" s="218"/>
      <c r="AF261" s="218"/>
      <c r="AG261" s="218"/>
      <c r="AH261" s="218"/>
      <c r="AI261" s="170"/>
      <c r="AJ261" s="170"/>
      <c r="AK261" s="170"/>
      <c r="AL261" s="170"/>
      <c r="AM261" s="170"/>
      <c r="AN261" s="170"/>
      <c r="AO261" s="170"/>
      <c r="AP261" s="170"/>
      <c r="AQ261" s="170"/>
      <c r="AR261" s="170"/>
      <c r="AS261" s="170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</row>
    <row r="262" spans="1:56" ht="12.75" customHeight="1" x14ac:dyDescent="0.2">
      <c r="A262" s="169"/>
      <c r="B262" s="169"/>
      <c r="C262" s="169"/>
      <c r="D262" s="169"/>
      <c r="E262" s="169"/>
      <c r="F262" s="169"/>
      <c r="G262" s="169"/>
      <c r="H262" s="169"/>
      <c r="I262" s="169"/>
      <c r="J262" s="169"/>
      <c r="K262" s="169"/>
      <c r="L262" s="169"/>
      <c r="M262" s="169"/>
      <c r="N262" s="169"/>
      <c r="O262" s="169"/>
      <c r="P262" s="170"/>
      <c r="Q262" s="170"/>
      <c r="R262" s="170"/>
      <c r="S262" s="170"/>
      <c r="T262" s="170"/>
      <c r="U262" s="170"/>
      <c r="V262" s="170"/>
      <c r="W262" s="170"/>
      <c r="X262" s="170"/>
      <c r="Y262" s="171"/>
      <c r="Z262" s="171"/>
      <c r="AA262" s="171"/>
      <c r="AB262" s="171"/>
      <c r="AC262" s="218"/>
      <c r="AD262" s="218"/>
      <c r="AE262" s="218"/>
      <c r="AF262" s="218"/>
      <c r="AG262" s="218"/>
      <c r="AH262" s="218"/>
      <c r="AI262" s="170"/>
      <c r="AJ262" s="170"/>
      <c r="AK262" s="170"/>
      <c r="AL262" s="170"/>
      <c r="AM262" s="170"/>
      <c r="AN262" s="170"/>
      <c r="AO262" s="170"/>
      <c r="AP262" s="170"/>
      <c r="AQ262" s="170"/>
      <c r="AR262" s="170"/>
      <c r="AS262" s="170"/>
      <c r="AT262" s="219"/>
      <c r="AU262" s="219"/>
      <c r="AV262" s="219"/>
      <c r="AW262" s="219"/>
      <c r="AX262" s="219"/>
      <c r="AY262" s="219"/>
      <c r="AZ262" s="219"/>
      <c r="BA262" s="219"/>
      <c r="BB262" s="219"/>
      <c r="BC262" s="219"/>
      <c r="BD262" s="219"/>
    </row>
    <row r="263" spans="1:56" ht="12.75" customHeight="1" x14ac:dyDescent="0.2">
      <c r="A263" s="169"/>
      <c r="B263" s="169"/>
      <c r="C263" s="169"/>
      <c r="D263" s="169"/>
      <c r="E263" s="169"/>
      <c r="F263" s="169"/>
      <c r="G263" s="169"/>
      <c r="H263" s="169"/>
      <c r="I263" s="169"/>
      <c r="J263" s="169"/>
      <c r="K263" s="169"/>
      <c r="L263" s="169"/>
      <c r="M263" s="169"/>
      <c r="N263" s="169"/>
      <c r="O263" s="169"/>
      <c r="P263" s="170"/>
      <c r="Q263" s="170"/>
      <c r="R263" s="170"/>
      <c r="S263" s="170"/>
      <c r="T263" s="170"/>
      <c r="U263" s="170"/>
      <c r="V263" s="170"/>
      <c r="W263" s="170"/>
      <c r="X263" s="170"/>
      <c r="Y263" s="171"/>
      <c r="Z263" s="171"/>
      <c r="AA263" s="171"/>
      <c r="AB263" s="171"/>
      <c r="AC263" s="218"/>
      <c r="AD263" s="218"/>
      <c r="AE263" s="218"/>
      <c r="AF263" s="218"/>
      <c r="AG263" s="218"/>
      <c r="AH263" s="218"/>
      <c r="AI263" s="170"/>
      <c r="AJ263" s="170"/>
      <c r="AK263" s="170"/>
      <c r="AL263" s="170"/>
      <c r="AM263" s="170"/>
      <c r="AN263" s="170"/>
      <c r="AO263" s="170"/>
      <c r="AP263" s="170"/>
      <c r="AQ263" s="170"/>
      <c r="AR263" s="170"/>
      <c r="AS263" s="170"/>
      <c r="AT263" s="219"/>
      <c r="AU263" s="219"/>
      <c r="AV263" s="219"/>
      <c r="AW263" s="219"/>
      <c r="AX263" s="219"/>
      <c r="AY263" s="219"/>
      <c r="AZ263" s="219"/>
      <c r="BA263" s="219"/>
      <c r="BB263" s="219"/>
      <c r="BC263" s="219"/>
      <c r="BD263" s="219"/>
    </row>
    <row r="264" spans="1:56" ht="12.75" customHeight="1" x14ac:dyDescent="0.2">
      <c r="A264" s="169"/>
      <c r="B264" s="169"/>
      <c r="C264" s="169"/>
      <c r="D264" s="169"/>
      <c r="E264" s="169"/>
      <c r="F264" s="169"/>
      <c r="G264" s="169"/>
      <c r="H264" s="169"/>
      <c r="I264" s="169"/>
      <c r="J264" s="169"/>
      <c r="K264" s="169"/>
      <c r="L264" s="169"/>
      <c r="M264" s="169"/>
      <c r="N264" s="169"/>
      <c r="O264" s="169"/>
      <c r="P264" s="170"/>
      <c r="Q264" s="170"/>
      <c r="R264" s="170"/>
      <c r="S264" s="170"/>
      <c r="T264" s="170"/>
      <c r="U264" s="170"/>
      <c r="V264" s="170"/>
      <c r="W264" s="170"/>
      <c r="X264" s="170"/>
      <c r="Y264" s="171"/>
      <c r="Z264" s="171"/>
      <c r="AA264" s="171"/>
      <c r="AB264" s="171"/>
      <c r="AC264" s="218"/>
      <c r="AD264" s="218"/>
      <c r="AE264" s="218"/>
      <c r="AF264" s="218"/>
      <c r="AG264" s="218"/>
      <c r="AH264" s="218"/>
      <c r="AI264" s="170"/>
      <c r="AJ264" s="170"/>
      <c r="AK264" s="170"/>
      <c r="AL264" s="170"/>
      <c r="AM264" s="170"/>
      <c r="AN264" s="170"/>
      <c r="AO264" s="170"/>
      <c r="AP264" s="170"/>
      <c r="AQ264" s="170"/>
      <c r="AR264" s="170"/>
      <c r="AS264" s="170"/>
      <c r="AT264" s="219"/>
      <c r="AU264" s="219"/>
      <c r="AV264" s="219"/>
      <c r="AW264" s="219"/>
      <c r="AX264" s="219"/>
      <c r="AY264" s="219"/>
      <c r="AZ264" s="219"/>
      <c r="BA264" s="219"/>
      <c r="BB264" s="219"/>
      <c r="BC264" s="219"/>
      <c r="BD264" s="219"/>
    </row>
    <row r="265" spans="1:56" ht="12.75" customHeight="1" x14ac:dyDescent="0.2">
      <c r="A265" s="169"/>
      <c r="B265" s="169"/>
      <c r="C265" s="169"/>
      <c r="D265" s="169"/>
      <c r="E265" s="169"/>
      <c r="F265" s="169"/>
      <c r="G265" s="169"/>
      <c r="H265" s="169"/>
      <c r="I265" s="169"/>
      <c r="J265" s="169"/>
      <c r="K265" s="169"/>
      <c r="L265" s="169"/>
      <c r="M265" s="169"/>
      <c r="N265" s="169"/>
      <c r="O265" s="169"/>
      <c r="P265" s="170"/>
      <c r="Q265" s="170"/>
      <c r="R265" s="170"/>
      <c r="S265" s="170"/>
      <c r="T265" s="170"/>
      <c r="U265" s="170"/>
      <c r="V265" s="170"/>
      <c r="W265" s="170"/>
      <c r="X265" s="170"/>
      <c r="Y265" s="171"/>
      <c r="Z265" s="171"/>
      <c r="AA265" s="171"/>
      <c r="AB265" s="171"/>
      <c r="AC265" s="218"/>
      <c r="AD265" s="218"/>
      <c r="AE265" s="218"/>
      <c r="AF265" s="218"/>
      <c r="AG265" s="218"/>
      <c r="AH265" s="218"/>
      <c r="AI265" s="170"/>
      <c r="AJ265" s="170"/>
      <c r="AK265" s="170"/>
      <c r="AL265" s="170"/>
      <c r="AM265" s="170"/>
      <c r="AN265" s="170"/>
      <c r="AO265" s="170"/>
      <c r="AP265" s="170"/>
      <c r="AQ265" s="170"/>
      <c r="AR265" s="170"/>
      <c r="AS265" s="170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</row>
    <row r="266" spans="1:56" ht="12.75" customHeight="1" x14ac:dyDescent="0.2">
      <c r="A266" s="169"/>
      <c r="B266" s="169"/>
      <c r="C266" s="169"/>
      <c r="D266" s="169"/>
      <c r="E266" s="169"/>
      <c r="F266" s="169"/>
      <c r="G266" s="169"/>
      <c r="H266" s="169"/>
      <c r="I266" s="169"/>
      <c r="J266" s="169"/>
      <c r="K266" s="169"/>
      <c r="L266" s="169"/>
      <c r="M266" s="169"/>
      <c r="N266" s="169"/>
      <c r="O266" s="169"/>
      <c r="P266" s="170"/>
      <c r="Q266" s="170"/>
      <c r="R266" s="170"/>
      <c r="S266" s="170"/>
      <c r="T266" s="170"/>
      <c r="U266" s="170"/>
      <c r="V266" s="170"/>
      <c r="W266" s="170"/>
      <c r="X266" s="170"/>
      <c r="Y266" s="171"/>
      <c r="Z266" s="171"/>
      <c r="AA266" s="171"/>
      <c r="AB266" s="171"/>
      <c r="AC266" s="218"/>
      <c r="AD266" s="218"/>
      <c r="AE266" s="218"/>
      <c r="AF266" s="218"/>
      <c r="AG266" s="218"/>
      <c r="AH266" s="218"/>
      <c r="AI266" s="170"/>
      <c r="AJ266" s="170"/>
      <c r="AK266" s="170"/>
      <c r="AL266" s="170"/>
      <c r="AM266" s="170"/>
      <c r="AN266" s="170"/>
      <c r="AO266" s="170"/>
      <c r="AP266" s="170"/>
      <c r="AQ266" s="170"/>
      <c r="AR266" s="170"/>
      <c r="AS266" s="170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</row>
    <row r="267" spans="1:56" ht="12.75" customHeight="1" x14ac:dyDescent="0.2">
      <c r="A267" s="169"/>
      <c r="B267" s="169"/>
      <c r="C267" s="169"/>
      <c r="D267" s="169"/>
      <c r="E267" s="169"/>
      <c r="F267" s="169"/>
      <c r="G267" s="169"/>
      <c r="H267" s="169"/>
      <c r="I267" s="169"/>
      <c r="J267" s="169"/>
      <c r="K267" s="169"/>
      <c r="L267" s="169"/>
      <c r="M267" s="169"/>
      <c r="N267" s="169"/>
      <c r="O267" s="169"/>
      <c r="P267" s="170"/>
      <c r="Q267" s="170"/>
      <c r="R267" s="170"/>
      <c r="S267" s="170"/>
      <c r="T267" s="170"/>
      <c r="U267" s="170"/>
      <c r="V267" s="170"/>
      <c r="W267" s="170"/>
      <c r="X267" s="170"/>
      <c r="Y267" s="171"/>
      <c r="Z267" s="171"/>
      <c r="AA267" s="171"/>
      <c r="AB267" s="171"/>
      <c r="AC267" s="218"/>
      <c r="AD267" s="218"/>
      <c r="AE267" s="218"/>
      <c r="AF267" s="218"/>
      <c r="AG267" s="218"/>
      <c r="AH267" s="218"/>
      <c r="AI267" s="170"/>
      <c r="AJ267" s="170"/>
      <c r="AK267" s="170"/>
      <c r="AL267" s="170"/>
      <c r="AM267" s="170"/>
      <c r="AN267" s="170"/>
      <c r="AO267" s="170"/>
      <c r="AP267" s="170"/>
      <c r="AQ267" s="170"/>
      <c r="AR267" s="170"/>
      <c r="AS267" s="170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</row>
    <row r="268" spans="1:56" ht="12.75" customHeight="1" x14ac:dyDescent="0.2">
      <c r="A268" s="169"/>
      <c r="B268" s="169"/>
      <c r="C268" s="169"/>
      <c r="D268" s="169"/>
      <c r="E268" s="169"/>
      <c r="F268" s="169"/>
      <c r="G268" s="169"/>
      <c r="H268" s="169"/>
      <c r="I268" s="169"/>
      <c r="J268" s="169"/>
      <c r="K268" s="169"/>
      <c r="L268" s="169"/>
      <c r="M268" s="169"/>
      <c r="N268" s="169"/>
      <c r="O268" s="169"/>
      <c r="P268" s="170"/>
      <c r="Q268" s="170"/>
      <c r="R268" s="170"/>
      <c r="S268" s="170"/>
      <c r="T268" s="170"/>
      <c r="U268" s="170"/>
      <c r="V268" s="170"/>
      <c r="W268" s="170"/>
      <c r="X268" s="170"/>
      <c r="Y268" s="171"/>
      <c r="Z268" s="171"/>
      <c r="AA268" s="171"/>
      <c r="AB268" s="171"/>
      <c r="AC268" s="218"/>
      <c r="AD268" s="218"/>
      <c r="AE268" s="218"/>
      <c r="AF268" s="218"/>
      <c r="AG268" s="218"/>
      <c r="AH268" s="218"/>
      <c r="AI268" s="170"/>
      <c r="AJ268" s="170"/>
      <c r="AK268" s="170"/>
      <c r="AL268" s="170"/>
      <c r="AM268" s="170"/>
      <c r="AN268" s="170"/>
      <c r="AO268" s="170"/>
      <c r="AP268" s="170"/>
      <c r="AQ268" s="170"/>
      <c r="AR268" s="170"/>
      <c r="AS268" s="170"/>
      <c r="AT268" s="219"/>
      <c r="AU268" s="219"/>
      <c r="AV268" s="219"/>
      <c r="AW268" s="219"/>
      <c r="AX268" s="219"/>
      <c r="AY268" s="219"/>
      <c r="AZ268" s="219"/>
      <c r="BA268" s="219"/>
      <c r="BB268" s="219"/>
      <c r="BC268" s="219"/>
      <c r="BD268" s="219"/>
    </row>
    <row r="269" spans="1:56" ht="12.75" customHeight="1" x14ac:dyDescent="0.2">
      <c r="A269" s="169"/>
      <c r="B269" s="169"/>
      <c r="C269" s="169"/>
      <c r="D269" s="169"/>
      <c r="E269" s="169"/>
      <c r="F269" s="169"/>
      <c r="G269" s="169"/>
      <c r="H269" s="169"/>
      <c r="I269" s="169"/>
      <c r="J269" s="169"/>
      <c r="K269" s="169"/>
      <c r="L269" s="169"/>
      <c r="M269" s="169"/>
      <c r="N269" s="169"/>
      <c r="O269" s="169"/>
      <c r="P269" s="170"/>
      <c r="Q269" s="170"/>
      <c r="R269" s="170"/>
      <c r="S269" s="170"/>
      <c r="T269" s="170"/>
      <c r="U269" s="170"/>
      <c r="V269" s="170"/>
      <c r="W269" s="170"/>
      <c r="X269" s="170"/>
      <c r="Y269" s="171"/>
      <c r="Z269" s="171"/>
      <c r="AA269" s="171"/>
      <c r="AB269" s="171"/>
      <c r="AC269" s="218"/>
      <c r="AD269" s="218"/>
      <c r="AE269" s="218"/>
      <c r="AF269" s="218"/>
      <c r="AG269" s="218"/>
      <c r="AH269" s="218"/>
      <c r="AI269" s="170"/>
      <c r="AJ269" s="170"/>
      <c r="AK269" s="170"/>
      <c r="AL269" s="170"/>
      <c r="AM269" s="170"/>
      <c r="AN269" s="170"/>
      <c r="AO269" s="170"/>
      <c r="AP269" s="170"/>
      <c r="AQ269" s="170"/>
      <c r="AR269" s="170"/>
      <c r="AS269" s="170"/>
      <c r="AT269" s="219"/>
      <c r="AU269" s="219"/>
      <c r="AV269" s="219"/>
      <c r="AW269" s="219"/>
      <c r="AX269" s="219"/>
      <c r="AY269" s="219"/>
      <c r="AZ269" s="219"/>
      <c r="BA269" s="219"/>
      <c r="BB269" s="219"/>
      <c r="BC269" s="219"/>
      <c r="BD269" s="219"/>
    </row>
    <row r="270" spans="1:56" ht="12.75" customHeight="1" x14ac:dyDescent="0.2">
      <c r="A270" s="169"/>
      <c r="B270" s="169"/>
      <c r="C270" s="169"/>
      <c r="D270" s="169"/>
      <c r="E270" s="169"/>
      <c r="F270" s="169"/>
      <c r="G270" s="169"/>
      <c r="H270" s="169"/>
      <c r="I270" s="169"/>
      <c r="J270" s="169"/>
      <c r="K270" s="169"/>
      <c r="L270" s="169"/>
      <c r="M270" s="169"/>
      <c r="N270" s="169"/>
      <c r="O270" s="169"/>
      <c r="P270" s="170"/>
      <c r="Q270" s="170"/>
      <c r="R270" s="170"/>
      <c r="S270" s="170"/>
      <c r="T270" s="170"/>
      <c r="U270" s="170"/>
      <c r="V270" s="170"/>
      <c r="W270" s="170"/>
      <c r="X270" s="170"/>
      <c r="Y270" s="171"/>
      <c r="Z270" s="171"/>
      <c r="AA270" s="171"/>
      <c r="AB270" s="171"/>
      <c r="AC270" s="218"/>
      <c r="AD270" s="218"/>
      <c r="AE270" s="218"/>
      <c r="AF270" s="218"/>
      <c r="AG270" s="218"/>
      <c r="AH270" s="218"/>
      <c r="AI270" s="170"/>
      <c r="AJ270" s="170"/>
      <c r="AK270" s="170"/>
      <c r="AL270" s="170"/>
      <c r="AM270" s="170"/>
      <c r="AN270" s="170"/>
      <c r="AO270" s="170"/>
      <c r="AP270" s="170"/>
      <c r="AQ270" s="170"/>
      <c r="AR270" s="170"/>
      <c r="AS270" s="170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</row>
    <row r="271" spans="1:56" ht="12.75" customHeight="1" x14ac:dyDescent="0.2">
      <c r="A271" s="169"/>
      <c r="B271" s="169"/>
      <c r="C271" s="169"/>
      <c r="D271" s="169"/>
      <c r="E271" s="169"/>
      <c r="F271" s="169"/>
      <c r="G271" s="169"/>
      <c r="H271" s="169"/>
      <c r="I271" s="169"/>
      <c r="J271" s="169"/>
      <c r="K271" s="169"/>
      <c r="L271" s="169"/>
      <c r="M271" s="169"/>
      <c r="N271" s="169"/>
      <c r="O271" s="169"/>
      <c r="P271" s="170"/>
      <c r="Q271" s="170"/>
      <c r="R271" s="170"/>
      <c r="S271" s="170"/>
      <c r="T271" s="170"/>
      <c r="U271" s="170"/>
      <c r="V271" s="170"/>
      <c r="W271" s="170"/>
      <c r="X271" s="170"/>
      <c r="Y271" s="171"/>
      <c r="Z271" s="171"/>
      <c r="AA271" s="171"/>
      <c r="AB271" s="171"/>
      <c r="AC271" s="218"/>
      <c r="AD271" s="218"/>
      <c r="AE271" s="218"/>
      <c r="AF271" s="218"/>
      <c r="AG271" s="218"/>
      <c r="AH271" s="218"/>
      <c r="AI271" s="170"/>
      <c r="AJ271" s="170"/>
      <c r="AK271" s="170"/>
      <c r="AL271" s="170"/>
      <c r="AM271" s="170"/>
      <c r="AN271" s="170"/>
      <c r="AO271" s="170"/>
      <c r="AP271" s="170"/>
      <c r="AQ271" s="170"/>
      <c r="AR271" s="170"/>
      <c r="AS271" s="170"/>
      <c r="AT271" s="219"/>
      <c r="AU271" s="219"/>
      <c r="AV271" s="219"/>
      <c r="AW271" s="219"/>
      <c r="AX271" s="219"/>
      <c r="AY271" s="219"/>
      <c r="AZ271" s="219"/>
      <c r="BA271" s="219"/>
      <c r="BB271" s="219"/>
      <c r="BC271" s="219"/>
      <c r="BD271" s="219"/>
    </row>
    <row r="272" spans="1:56" ht="12.75" customHeight="1" x14ac:dyDescent="0.2">
      <c r="A272" s="169"/>
      <c r="B272" s="169"/>
      <c r="C272" s="169"/>
      <c r="D272" s="169"/>
      <c r="E272" s="169"/>
      <c r="F272" s="169"/>
      <c r="G272" s="169"/>
      <c r="H272" s="169"/>
      <c r="I272" s="169"/>
      <c r="J272" s="169"/>
      <c r="K272" s="169"/>
      <c r="L272" s="169"/>
      <c r="M272" s="169"/>
      <c r="N272" s="169"/>
      <c r="O272" s="169"/>
      <c r="P272" s="170"/>
      <c r="Q272" s="170"/>
      <c r="R272" s="170"/>
      <c r="S272" s="170"/>
      <c r="T272" s="170"/>
      <c r="U272" s="170"/>
      <c r="V272" s="170"/>
      <c r="W272" s="170"/>
      <c r="X272" s="170"/>
      <c r="Y272" s="171"/>
      <c r="Z272" s="171"/>
      <c r="AA272" s="171"/>
      <c r="AB272" s="171"/>
      <c r="AC272" s="218"/>
      <c r="AD272" s="218"/>
      <c r="AE272" s="218"/>
      <c r="AF272" s="218"/>
      <c r="AG272" s="218"/>
      <c r="AH272" s="218"/>
      <c r="AI272" s="170"/>
      <c r="AJ272" s="170"/>
      <c r="AK272" s="170"/>
      <c r="AL272" s="170"/>
      <c r="AM272" s="170"/>
      <c r="AN272" s="170"/>
      <c r="AO272" s="170"/>
      <c r="AP272" s="170"/>
      <c r="AQ272" s="170"/>
      <c r="AR272" s="170"/>
      <c r="AS272" s="170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</row>
    <row r="273" spans="1:56" ht="12.75" customHeight="1" x14ac:dyDescent="0.2">
      <c r="A273" s="169"/>
      <c r="B273" s="169"/>
      <c r="C273" s="169"/>
      <c r="D273" s="169"/>
      <c r="E273" s="169"/>
      <c r="F273" s="169"/>
      <c r="G273" s="169"/>
      <c r="H273" s="169"/>
      <c r="I273" s="169"/>
      <c r="J273" s="169"/>
      <c r="K273" s="169"/>
      <c r="L273" s="169"/>
      <c r="M273" s="169"/>
      <c r="N273" s="169"/>
      <c r="O273" s="169"/>
      <c r="P273" s="170"/>
      <c r="Q273" s="170"/>
      <c r="R273" s="170"/>
      <c r="S273" s="170"/>
      <c r="T273" s="170"/>
      <c r="U273" s="170"/>
      <c r="V273" s="170"/>
      <c r="W273" s="170"/>
      <c r="X273" s="170"/>
      <c r="Y273" s="171"/>
      <c r="Z273" s="171"/>
      <c r="AA273" s="171"/>
      <c r="AB273" s="171"/>
      <c r="AC273" s="218"/>
      <c r="AD273" s="218"/>
      <c r="AE273" s="218"/>
      <c r="AF273" s="218"/>
      <c r="AG273" s="218"/>
      <c r="AH273" s="218"/>
      <c r="AI273" s="170"/>
      <c r="AJ273" s="170"/>
      <c r="AK273" s="170"/>
      <c r="AL273" s="170"/>
      <c r="AM273" s="170"/>
      <c r="AN273" s="170"/>
      <c r="AO273" s="170"/>
      <c r="AP273" s="170"/>
      <c r="AQ273" s="170"/>
      <c r="AR273" s="170"/>
      <c r="AS273" s="170"/>
      <c r="AT273" s="219"/>
      <c r="AU273" s="219"/>
      <c r="AV273" s="219"/>
      <c r="AW273" s="219"/>
      <c r="AX273" s="219"/>
      <c r="AY273" s="219"/>
      <c r="AZ273" s="219"/>
      <c r="BA273" s="219"/>
      <c r="BB273" s="219"/>
      <c r="BC273" s="219"/>
      <c r="BD273" s="219"/>
    </row>
    <row r="274" spans="1:56" ht="12.75" customHeight="1" x14ac:dyDescent="0.2">
      <c r="A274" s="169"/>
      <c r="B274" s="169"/>
      <c r="C274" s="169"/>
      <c r="D274" s="169"/>
      <c r="E274" s="169"/>
      <c r="F274" s="169"/>
      <c r="G274" s="169"/>
      <c r="H274" s="169"/>
      <c r="I274" s="169"/>
      <c r="J274" s="169"/>
      <c r="K274" s="169"/>
      <c r="L274" s="169"/>
      <c r="M274" s="169"/>
      <c r="N274" s="169"/>
      <c r="O274" s="169"/>
      <c r="P274" s="170"/>
      <c r="Q274" s="170"/>
      <c r="R274" s="170"/>
      <c r="S274" s="170"/>
      <c r="T274" s="170"/>
      <c r="U274" s="170"/>
      <c r="V274" s="170"/>
      <c r="W274" s="170"/>
      <c r="X274" s="170"/>
      <c r="Y274" s="171"/>
      <c r="Z274" s="171"/>
      <c r="AA274" s="171"/>
      <c r="AB274" s="171"/>
      <c r="AC274" s="218"/>
      <c r="AD274" s="218"/>
      <c r="AE274" s="218"/>
      <c r="AF274" s="218"/>
      <c r="AG274" s="218"/>
      <c r="AH274" s="218"/>
      <c r="AI274" s="170"/>
      <c r="AJ274" s="170"/>
      <c r="AK274" s="170"/>
      <c r="AL274" s="170"/>
      <c r="AM274" s="170"/>
      <c r="AN274" s="170"/>
      <c r="AO274" s="170"/>
      <c r="AP274" s="170"/>
      <c r="AQ274" s="170"/>
      <c r="AR274" s="170"/>
      <c r="AS274" s="170"/>
      <c r="AT274" s="219"/>
      <c r="AU274" s="219"/>
      <c r="AV274" s="219"/>
      <c r="AW274" s="219"/>
      <c r="AX274" s="219"/>
      <c r="AY274" s="219"/>
      <c r="AZ274" s="219"/>
      <c r="BA274" s="219"/>
      <c r="BB274" s="219"/>
      <c r="BC274" s="219"/>
      <c r="BD274" s="219"/>
    </row>
    <row r="275" spans="1:56" ht="12.75" customHeight="1" x14ac:dyDescent="0.2">
      <c r="A275" s="169"/>
      <c r="B275" s="169"/>
      <c r="C275" s="169"/>
      <c r="D275" s="169"/>
      <c r="E275" s="169"/>
      <c r="F275" s="169"/>
      <c r="G275" s="169"/>
      <c r="H275" s="169"/>
      <c r="I275" s="169"/>
      <c r="J275" s="169"/>
      <c r="K275" s="169"/>
      <c r="L275" s="169"/>
      <c r="M275" s="169"/>
      <c r="N275" s="169"/>
      <c r="O275" s="169"/>
      <c r="P275" s="170"/>
      <c r="Q275" s="170"/>
      <c r="R275" s="170"/>
      <c r="S275" s="170"/>
      <c r="T275" s="170"/>
      <c r="U275" s="170"/>
      <c r="V275" s="170"/>
      <c r="W275" s="170"/>
      <c r="X275" s="170"/>
      <c r="Y275" s="171"/>
      <c r="Z275" s="171"/>
      <c r="AA275" s="171"/>
      <c r="AB275" s="171"/>
      <c r="AC275" s="218"/>
      <c r="AD275" s="218"/>
      <c r="AE275" s="218"/>
      <c r="AF275" s="218"/>
      <c r="AG275" s="218"/>
      <c r="AH275" s="218"/>
      <c r="AI275" s="170"/>
      <c r="AJ275" s="170"/>
      <c r="AK275" s="170"/>
      <c r="AL275" s="170"/>
      <c r="AM275" s="170"/>
      <c r="AN275" s="170"/>
      <c r="AO275" s="170"/>
      <c r="AP275" s="170"/>
      <c r="AQ275" s="170"/>
      <c r="AR275" s="170"/>
      <c r="AS275" s="170"/>
      <c r="AT275" s="219"/>
      <c r="AU275" s="219"/>
      <c r="AV275" s="219"/>
      <c r="AW275" s="219"/>
      <c r="AX275" s="219"/>
      <c r="AY275" s="219"/>
      <c r="AZ275" s="219"/>
      <c r="BA275" s="219"/>
      <c r="BB275" s="219"/>
      <c r="BC275" s="219"/>
      <c r="BD275" s="219"/>
    </row>
    <row r="276" spans="1:56" ht="12.75" customHeight="1" x14ac:dyDescent="0.2">
      <c r="A276" s="169"/>
      <c r="B276" s="169"/>
      <c r="C276" s="169"/>
      <c r="D276" s="169"/>
      <c r="E276" s="169"/>
      <c r="F276" s="169"/>
      <c r="G276" s="169"/>
      <c r="H276" s="169"/>
      <c r="I276" s="169"/>
      <c r="J276" s="169"/>
      <c r="K276" s="169"/>
      <c r="L276" s="169"/>
      <c r="M276" s="169"/>
      <c r="N276" s="169"/>
      <c r="O276" s="169"/>
      <c r="P276" s="170"/>
      <c r="Q276" s="170"/>
      <c r="R276" s="170"/>
      <c r="S276" s="170"/>
      <c r="T276" s="170"/>
      <c r="U276" s="170"/>
      <c r="V276" s="170"/>
      <c r="W276" s="170"/>
      <c r="X276" s="170"/>
      <c r="Y276" s="171"/>
      <c r="Z276" s="171"/>
      <c r="AA276" s="171"/>
      <c r="AB276" s="171"/>
      <c r="AC276" s="218"/>
      <c r="AD276" s="218"/>
      <c r="AE276" s="218"/>
      <c r="AF276" s="218"/>
      <c r="AG276" s="218"/>
      <c r="AH276" s="218"/>
      <c r="AI276" s="170"/>
      <c r="AJ276" s="170"/>
      <c r="AK276" s="170"/>
      <c r="AL276" s="170"/>
      <c r="AM276" s="170"/>
      <c r="AN276" s="170"/>
      <c r="AO276" s="170"/>
      <c r="AP276" s="170"/>
      <c r="AQ276" s="170"/>
      <c r="AR276" s="170"/>
      <c r="AS276" s="170"/>
      <c r="AT276" s="219"/>
      <c r="AU276" s="219"/>
      <c r="AV276" s="219"/>
      <c r="AW276" s="219"/>
      <c r="AX276" s="219"/>
      <c r="AY276" s="219"/>
      <c r="AZ276" s="219"/>
      <c r="BA276" s="219"/>
      <c r="BB276" s="219"/>
      <c r="BC276" s="219"/>
      <c r="BD276" s="219"/>
    </row>
    <row r="277" spans="1:56" ht="12.75" customHeight="1" x14ac:dyDescent="0.2">
      <c r="A277" s="169"/>
      <c r="B277" s="169"/>
      <c r="C277" s="169"/>
      <c r="D277" s="169"/>
      <c r="E277" s="169"/>
      <c r="F277" s="169"/>
      <c r="G277" s="169"/>
      <c r="H277" s="169"/>
      <c r="I277" s="169"/>
      <c r="J277" s="169"/>
      <c r="K277" s="169"/>
      <c r="L277" s="169"/>
      <c r="M277" s="169"/>
      <c r="N277" s="169"/>
      <c r="O277" s="169"/>
      <c r="P277" s="170"/>
      <c r="Q277" s="170"/>
      <c r="R277" s="170"/>
      <c r="S277" s="170"/>
      <c r="T277" s="170"/>
      <c r="U277" s="170"/>
      <c r="V277" s="170"/>
      <c r="W277" s="170"/>
      <c r="X277" s="170"/>
      <c r="Y277" s="171"/>
      <c r="Z277" s="171"/>
      <c r="AA277" s="171"/>
      <c r="AB277" s="171"/>
      <c r="AC277" s="218"/>
      <c r="AD277" s="218"/>
      <c r="AE277" s="218"/>
      <c r="AF277" s="218"/>
      <c r="AG277" s="218"/>
      <c r="AH277" s="218"/>
      <c r="AI277" s="170"/>
      <c r="AJ277" s="170"/>
      <c r="AK277" s="170"/>
      <c r="AL277" s="170"/>
      <c r="AM277" s="170"/>
      <c r="AN277" s="170"/>
      <c r="AO277" s="170"/>
      <c r="AP277" s="170"/>
      <c r="AQ277" s="170"/>
      <c r="AR277" s="170"/>
      <c r="AS277" s="170"/>
      <c r="AT277" s="219"/>
      <c r="AU277" s="219"/>
      <c r="AV277" s="219"/>
      <c r="AW277" s="219"/>
      <c r="AX277" s="219"/>
      <c r="AY277" s="219"/>
      <c r="AZ277" s="219"/>
      <c r="BA277" s="219"/>
      <c r="BB277" s="219"/>
      <c r="BC277" s="219"/>
      <c r="BD277" s="219"/>
    </row>
    <row r="278" spans="1:56" ht="12.75" customHeight="1" x14ac:dyDescent="0.2">
      <c r="A278" s="169"/>
      <c r="B278" s="169"/>
      <c r="C278" s="169"/>
      <c r="D278" s="169"/>
      <c r="E278" s="169"/>
      <c r="F278" s="169"/>
      <c r="G278" s="169"/>
      <c r="H278" s="169"/>
      <c r="I278" s="169"/>
      <c r="J278" s="169"/>
      <c r="K278" s="169"/>
      <c r="L278" s="169"/>
      <c r="M278" s="169"/>
      <c r="N278" s="169"/>
      <c r="O278" s="169"/>
      <c r="P278" s="170"/>
      <c r="Q278" s="170"/>
      <c r="R278" s="170"/>
      <c r="S278" s="170"/>
      <c r="T278" s="170"/>
      <c r="U278" s="170"/>
      <c r="V278" s="170"/>
      <c r="W278" s="170"/>
      <c r="X278" s="170"/>
      <c r="Y278" s="171"/>
      <c r="Z278" s="171"/>
      <c r="AA278" s="171"/>
      <c r="AB278" s="171"/>
      <c r="AC278" s="218"/>
      <c r="AD278" s="218"/>
      <c r="AE278" s="218"/>
      <c r="AF278" s="218"/>
      <c r="AG278" s="218"/>
      <c r="AH278" s="218"/>
      <c r="AI278" s="170"/>
      <c r="AJ278" s="170"/>
      <c r="AK278" s="170"/>
      <c r="AL278" s="170"/>
      <c r="AM278" s="170"/>
      <c r="AN278" s="170"/>
      <c r="AO278" s="170"/>
      <c r="AP278" s="170"/>
      <c r="AQ278" s="170"/>
      <c r="AR278" s="170"/>
      <c r="AS278" s="170"/>
      <c r="AT278" s="219"/>
      <c r="AU278" s="219"/>
      <c r="AV278" s="219"/>
      <c r="AW278" s="219"/>
      <c r="AX278" s="219"/>
      <c r="AY278" s="219"/>
      <c r="AZ278" s="219"/>
      <c r="BA278" s="219"/>
      <c r="BB278" s="219"/>
      <c r="BC278" s="219"/>
      <c r="BD278" s="219"/>
    </row>
    <row r="279" spans="1:56" ht="12.75" customHeight="1" x14ac:dyDescent="0.2">
      <c r="A279" s="169"/>
      <c r="B279" s="169"/>
      <c r="C279" s="169"/>
      <c r="D279" s="169"/>
      <c r="E279" s="169"/>
      <c r="F279" s="169"/>
      <c r="G279" s="169"/>
      <c r="H279" s="169"/>
      <c r="I279" s="169"/>
      <c r="J279" s="169"/>
      <c r="K279" s="169"/>
      <c r="L279" s="169"/>
      <c r="M279" s="169"/>
      <c r="N279" s="169"/>
      <c r="O279" s="169"/>
      <c r="P279" s="170"/>
      <c r="Q279" s="170"/>
      <c r="R279" s="170"/>
      <c r="S279" s="170"/>
      <c r="T279" s="170"/>
      <c r="U279" s="170"/>
      <c r="V279" s="170"/>
      <c r="W279" s="170"/>
      <c r="X279" s="170"/>
      <c r="Y279" s="171"/>
      <c r="Z279" s="171"/>
      <c r="AA279" s="171"/>
      <c r="AB279" s="171"/>
      <c r="AC279" s="218"/>
      <c r="AD279" s="218"/>
      <c r="AE279" s="218"/>
      <c r="AF279" s="218"/>
      <c r="AG279" s="218"/>
      <c r="AH279" s="218"/>
      <c r="AI279" s="170"/>
      <c r="AJ279" s="170"/>
      <c r="AK279" s="170"/>
      <c r="AL279" s="170"/>
      <c r="AM279" s="170"/>
      <c r="AN279" s="170"/>
      <c r="AO279" s="170"/>
      <c r="AP279" s="170"/>
      <c r="AQ279" s="170"/>
      <c r="AR279" s="170"/>
      <c r="AS279" s="170"/>
      <c r="AT279" s="219"/>
      <c r="AU279" s="219"/>
      <c r="AV279" s="219"/>
      <c r="AW279" s="219"/>
      <c r="AX279" s="219"/>
      <c r="AY279" s="219"/>
      <c r="AZ279" s="219"/>
      <c r="BA279" s="219"/>
      <c r="BB279" s="219"/>
      <c r="BC279" s="219"/>
      <c r="BD279" s="219"/>
    </row>
    <row r="280" spans="1:56" ht="12.75" customHeight="1" x14ac:dyDescent="0.2">
      <c r="A280" s="169"/>
      <c r="B280" s="169"/>
      <c r="C280" s="169"/>
      <c r="D280" s="169"/>
      <c r="E280" s="169"/>
      <c r="F280" s="169"/>
      <c r="G280" s="169"/>
      <c r="H280" s="169"/>
      <c r="I280" s="169"/>
      <c r="J280" s="169"/>
      <c r="K280" s="169"/>
      <c r="L280" s="169"/>
      <c r="M280" s="169"/>
      <c r="N280" s="169"/>
      <c r="O280" s="169"/>
      <c r="P280" s="170"/>
      <c r="Q280" s="170"/>
      <c r="R280" s="170"/>
      <c r="S280" s="170"/>
      <c r="T280" s="170"/>
      <c r="U280" s="170"/>
      <c r="V280" s="170"/>
      <c r="W280" s="170"/>
      <c r="X280" s="170"/>
      <c r="Y280" s="171"/>
      <c r="Z280" s="171"/>
      <c r="AA280" s="171"/>
      <c r="AB280" s="171"/>
      <c r="AC280" s="218"/>
      <c r="AD280" s="218"/>
      <c r="AE280" s="218"/>
      <c r="AF280" s="218"/>
      <c r="AG280" s="218"/>
      <c r="AH280" s="218"/>
      <c r="AI280" s="170"/>
      <c r="AJ280" s="170"/>
      <c r="AK280" s="170"/>
      <c r="AL280" s="170"/>
      <c r="AM280" s="170"/>
      <c r="AN280" s="170"/>
      <c r="AO280" s="170"/>
      <c r="AP280" s="170"/>
      <c r="AQ280" s="170"/>
      <c r="AR280" s="170"/>
      <c r="AS280" s="170"/>
      <c r="AT280" s="219"/>
      <c r="AU280" s="219"/>
      <c r="AV280" s="219"/>
      <c r="AW280" s="219"/>
      <c r="AX280" s="219"/>
      <c r="AY280" s="219"/>
      <c r="AZ280" s="219"/>
      <c r="BA280" s="219"/>
      <c r="BB280" s="219"/>
      <c r="BC280" s="219"/>
      <c r="BD280" s="219"/>
    </row>
    <row r="281" spans="1:56" ht="12.75" customHeight="1" x14ac:dyDescent="0.2">
      <c r="A281" s="169"/>
      <c r="B281" s="169"/>
      <c r="C281" s="169"/>
      <c r="D281" s="169"/>
      <c r="E281" s="169"/>
      <c r="F281" s="169"/>
      <c r="G281" s="169"/>
      <c r="H281" s="169"/>
      <c r="I281" s="169"/>
      <c r="J281" s="169"/>
      <c r="K281" s="169"/>
      <c r="L281" s="169"/>
      <c r="M281" s="169"/>
      <c r="N281" s="169"/>
      <c r="O281" s="169"/>
      <c r="P281" s="170"/>
      <c r="Q281" s="170"/>
      <c r="R281" s="170"/>
      <c r="S281" s="170"/>
      <c r="T281" s="170"/>
      <c r="U281" s="170"/>
      <c r="V281" s="170"/>
      <c r="W281" s="170"/>
      <c r="X281" s="170"/>
      <c r="Y281" s="171"/>
      <c r="Z281" s="171"/>
      <c r="AA281" s="171"/>
      <c r="AB281" s="171"/>
      <c r="AC281" s="218"/>
      <c r="AD281" s="218"/>
      <c r="AE281" s="218"/>
      <c r="AF281" s="218"/>
      <c r="AG281" s="218"/>
      <c r="AH281" s="218"/>
      <c r="AI281" s="170"/>
      <c r="AJ281" s="170"/>
      <c r="AK281" s="170"/>
      <c r="AL281" s="170"/>
      <c r="AM281" s="170"/>
      <c r="AN281" s="170"/>
      <c r="AO281" s="170"/>
      <c r="AP281" s="170"/>
      <c r="AQ281" s="170"/>
      <c r="AR281" s="170"/>
      <c r="AS281" s="170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</row>
    <row r="282" spans="1:56" ht="12.75" customHeight="1" x14ac:dyDescent="0.2">
      <c r="A282" s="169"/>
      <c r="B282" s="169"/>
      <c r="C282" s="169"/>
      <c r="D282" s="169"/>
      <c r="E282" s="169"/>
      <c r="F282" s="169"/>
      <c r="G282" s="169"/>
      <c r="H282" s="169"/>
      <c r="I282" s="169"/>
      <c r="J282" s="169"/>
      <c r="K282" s="169"/>
      <c r="L282" s="169"/>
      <c r="M282" s="169"/>
      <c r="N282" s="169"/>
      <c r="O282" s="169"/>
      <c r="P282" s="170"/>
      <c r="Q282" s="170"/>
      <c r="R282" s="170"/>
      <c r="S282" s="170"/>
      <c r="T282" s="170"/>
      <c r="U282" s="170"/>
      <c r="V282" s="170"/>
      <c r="W282" s="170"/>
      <c r="X282" s="170"/>
      <c r="Y282" s="171"/>
      <c r="Z282" s="171"/>
      <c r="AA282" s="171"/>
      <c r="AB282" s="171"/>
      <c r="AC282" s="218"/>
      <c r="AD282" s="218"/>
      <c r="AE282" s="218"/>
      <c r="AF282" s="218"/>
      <c r="AG282" s="218"/>
      <c r="AH282" s="218"/>
      <c r="AI282" s="170"/>
      <c r="AJ282" s="170"/>
      <c r="AK282" s="170"/>
      <c r="AL282" s="170"/>
      <c r="AM282" s="170"/>
      <c r="AN282" s="170"/>
      <c r="AO282" s="170"/>
      <c r="AP282" s="170"/>
      <c r="AQ282" s="170"/>
      <c r="AR282" s="170"/>
      <c r="AS282" s="170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</row>
    <row r="283" spans="1:56" ht="12.75" customHeight="1" x14ac:dyDescent="0.2">
      <c r="A283" s="169"/>
      <c r="B283" s="169"/>
      <c r="C283" s="169"/>
      <c r="D283" s="169"/>
      <c r="E283" s="169"/>
      <c r="F283" s="169"/>
      <c r="G283" s="169"/>
      <c r="H283" s="169"/>
      <c r="I283" s="169"/>
      <c r="J283" s="169"/>
      <c r="K283" s="169"/>
      <c r="L283" s="169"/>
      <c r="M283" s="169"/>
      <c r="N283" s="169"/>
      <c r="O283" s="169"/>
      <c r="P283" s="170"/>
      <c r="Q283" s="170"/>
      <c r="R283" s="170"/>
      <c r="S283" s="170"/>
      <c r="T283" s="170"/>
      <c r="U283" s="170"/>
      <c r="V283" s="170"/>
      <c r="W283" s="170"/>
      <c r="X283" s="170"/>
      <c r="Y283" s="171"/>
      <c r="Z283" s="171"/>
      <c r="AA283" s="171"/>
      <c r="AB283" s="171"/>
      <c r="AC283" s="218"/>
      <c r="AD283" s="218"/>
      <c r="AE283" s="218"/>
      <c r="AF283" s="218"/>
      <c r="AG283" s="218"/>
      <c r="AH283" s="218"/>
      <c r="AI283" s="170"/>
      <c r="AJ283" s="170"/>
      <c r="AK283" s="170"/>
      <c r="AL283" s="170"/>
      <c r="AM283" s="170"/>
      <c r="AN283" s="170"/>
      <c r="AO283" s="170"/>
      <c r="AP283" s="170"/>
      <c r="AQ283" s="170"/>
      <c r="AR283" s="170"/>
      <c r="AS283" s="170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</row>
    <row r="284" spans="1:56" ht="12.75" customHeight="1" x14ac:dyDescent="0.2">
      <c r="A284" s="169"/>
      <c r="B284" s="169"/>
      <c r="C284" s="169"/>
      <c r="D284" s="169"/>
      <c r="E284" s="169"/>
      <c r="F284" s="169"/>
      <c r="G284" s="169"/>
      <c r="H284" s="169"/>
      <c r="I284" s="169"/>
      <c r="J284" s="169"/>
      <c r="K284" s="169"/>
      <c r="L284" s="169"/>
      <c r="M284" s="169"/>
      <c r="N284" s="169"/>
      <c r="O284" s="169"/>
      <c r="P284" s="170"/>
      <c r="Q284" s="170"/>
      <c r="R284" s="170"/>
      <c r="S284" s="170"/>
      <c r="T284" s="170"/>
      <c r="U284" s="170"/>
      <c r="V284" s="170"/>
      <c r="W284" s="170"/>
      <c r="X284" s="170"/>
      <c r="Y284" s="171"/>
      <c r="Z284" s="171"/>
      <c r="AA284" s="171"/>
      <c r="AB284" s="171"/>
      <c r="AC284" s="218"/>
      <c r="AD284" s="218"/>
      <c r="AE284" s="218"/>
      <c r="AF284" s="218"/>
      <c r="AG284" s="218"/>
      <c r="AH284" s="218"/>
      <c r="AI284" s="170"/>
      <c r="AJ284" s="170"/>
      <c r="AK284" s="170"/>
      <c r="AL284" s="170"/>
      <c r="AM284" s="170"/>
      <c r="AN284" s="170"/>
      <c r="AO284" s="170"/>
      <c r="AP284" s="170"/>
      <c r="AQ284" s="170"/>
      <c r="AR284" s="170"/>
      <c r="AS284" s="170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</row>
    <row r="285" spans="1:56" ht="12.75" customHeight="1" x14ac:dyDescent="0.2">
      <c r="A285" s="169"/>
      <c r="B285" s="169"/>
      <c r="C285" s="169"/>
      <c r="D285" s="169"/>
      <c r="E285" s="169"/>
      <c r="F285" s="169"/>
      <c r="G285" s="169"/>
      <c r="H285" s="169"/>
      <c r="I285" s="169"/>
      <c r="J285" s="169"/>
      <c r="K285" s="169"/>
      <c r="L285" s="169"/>
      <c r="M285" s="169"/>
      <c r="N285" s="169"/>
      <c r="O285" s="169"/>
      <c r="P285" s="170"/>
      <c r="Q285" s="170"/>
      <c r="R285" s="170"/>
      <c r="S285" s="170"/>
      <c r="T285" s="170"/>
      <c r="U285" s="170"/>
      <c r="V285" s="170"/>
      <c r="W285" s="170"/>
      <c r="X285" s="170"/>
      <c r="Y285" s="171"/>
      <c r="Z285" s="171"/>
      <c r="AA285" s="171"/>
      <c r="AB285" s="171"/>
      <c r="AC285" s="218"/>
      <c r="AD285" s="218"/>
      <c r="AE285" s="218"/>
      <c r="AF285" s="218"/>
      <c r="AG285" s="218"/>
      <c r="AH285" s="218"/>
      <c r="AI285" s="170"/>
      <c r="AJ285" s="170"/>
      <c r="AK285" s="170"/>
      <c r="AL285" s="170"/>
      <c r="AM285" s="170"/>
      <c r="AN285" s="170"/>
      <c r="AO285" s="170"/>
      <c r="AP285" s="170"/>
      <c r="AQ285" s="170"/>
      <c r="AR285" s="170"/>
      <c r="AS285" s="170"/>
      <c r="AT285" s="219"/>
      <c r="AU285" s="219"/>
      <c r="AV285" s="219"/>
      <c r="AW285" s="219"/>
      <c r="AX285" s="219"/>
      <c r="AY285" s="219"/>
      <c r="AZ285" s="219"/>
      <c r="BA285" s="219"/>
      <c r="BB285" s="219"/>
      <c r="BC285" s="219"/>
      <c r="BD285" s="219"/>
    </row>
    <row r="286" spans="1:56" ht="12.75" customHeight="1" x14ac:dyDescent="0.2">
      <c r="A286" s="169"/>
      <c r="B286" s="169"/>
      <c r="C286" s="169"/>
      <c r="D286" s="169"/>
      <c r="E286" s="169"/>
      <c r="F286" s="169"/>
      <c r="G286" s="169"/>
      <c r="H286" s="169"/>
      <c r="I286" s="169"/>
      <c r="J286" s="169"/>
      <c r="K286" s="169"/>
      <c r="L286" s="169"/>
      <c r="M286" s="169"/>
      <c r="N286" s="169"/>
      <c r="O286" s="169"/>
      <c r="P286" s="170"/>
      <c r="Q286" s="170"/>
      <c r="R286" s="170"/>
      <c r="S286" s="170"/>
      <c r="T286" s="170"/>
      <c r="U286" s="170"/>
      <c r="V286" s="170"/>
      <c r="W286" s="170"/>
      <c r="X286" s="170"/>
      <c r="Y286" s="171"/>
      <c r="Z286" s="171"/>
      <c r="AA286" s="171"/>
      <c r="AB286" s="171"/>
      <c r="AC286" s="218"/>
      <c r="AD286" s="218"/>
      <c r="AE286" s="218"/>
      <c r="AF286" s="218"/>
      <c r="AG286" s="218"/>
      <c r="AH286" s="218"/>
      <c r="AI286" s="170"/>
      <c r="AJ286" s="170"/>
      <c r="AK286" s="170"/>
      <c r="AL286" s="170"/>
      <c r="AM286" s="170"/>
      <c r="AN286" s="170"/>
      <c r="AO286" s="170"/>
      <c r="AP286" s="170"/>
      <c r="AQ286" s="170"/>
      <c r="AR286" s="170"/>
      <c r="AS286" s="170"/>
      <c r="AT286" s="219"/>
      <c r="AU286" s="219"/>
      <c r="AV286" s="219"/>
      <c r="AW286" s="219"/>
      <c r="AX286" s="219"/>
      <c r="AY286" s="219"/>
      <c r="AZ286" s="219"/>
      <c r="BA286" s="219"/>
      <c r="BB286" s="219"/>
      <c r="BC286" s="219"/>
      <c r="BD286" s="219"/>
    </row>
    <row r="287" spans="1:56" ht="12.75" customHeight="1" x14ac:dyDescent="0.2">
      <c r="A287" s="169"/>
      <c r="B287" s="169"/>
      <c r="C287" s="169"/>
      <c r="D287" s="169"/>
      <c r="E287" s="169"/>
      <c r="F287" s="169"/>
      <c r="G287" s="169"/>
      <c r="H287" s="169"/>
      <c r="I287" s="169"/>
      <c r="J287" s="169"/>
      <c r="K287" s="169"/>
      <c r="L287" s="169"/>
      <c r="M287" s="169"/>
      <c r="N287" s="169"/>
      <c r="O287" s="169"/>
      <c r="P287" s="170"/>
      <c r="Q287" s="170"/>
      <c r="R287" s="170"/>
      <c r="S287" s="170"/>
      <c r="T287" s="170"/>
      <c r="U287" s="170"/>
      <c r="V287" s="170"/>
      <c r="W287" s="170"/>
      <c r="X287" s="170"/>
      <c r="Y287" s="171"/>
      <c r="Z287" s="171"/>
      <c r="AA287" s="171"/>
      <c r="AB287" s="171"/>
      <c r="AC287" s="218"/>
      <c r="AD287" s="218"/>
      <c r="AE287" s="218"/>
      <c r="AF287" s="218"/>
      <c r="AG287" s="218"/>
      <c r="AH287" s="218"/>
      <c r="AI287" s="170"/>
      <c r="AJ287" s="170"/>
      <c r="AK287" s="170"/>
      <c r="AL287" s="170"/>
      <c r="AM287" s="170"/>
      <c r="AN287" s="170"/>
      <c r="AO287" s="170"/>
      <c r="AP287" s="170"/>
      <c r="AQ287" s="170"/>
      <c r="AR287" s="170"/>
      <c r="AS287" s="170"/>
      <c r="AT287" s="219"/>
      <c r="AU287" s="219"/>
      <c r="AV287" s="219"/>
      <c r="AW287" s="219"/>
      <c r="AX287" s="219"/>
      <c r="AY287" s="219"/>
      <c r="AZ287" s="219"/>
      <c r="BA287" s="219"/>
      <c r="BB287" s="219"/>
      <c r="BC287" s="219"/>
      <c r="BD287" s="219"/>
    </row>
    <row r="288" spans="1:56" ht="12.75" customHeight="1" x14ac:dyDescent="0.2">
      <c r="A288" s="169"/>
      <c r="B288" s="169"/>
      <c r="C288" s="169"/>
      <c r="D288" s="169"/>
      <c r="E288" s="169"/>
      <c r="F288" s="169"/>
      <c r="G288" s="169"/>
      <c r="H288" s="169"/>
      <c r="I288" s="169"/>
      <c r="J288" s="169"/>
      <c r="K288" s="169"/>
      <c r="L288" s="169"/>
      <c r="M288" s="169"/>
      <c r="N288" s="169"/>
      <c r="O288" s="169"/>
      <c r="P288" s="170"/>
      <c r="Q288" s="170"/>
      <c r="R288" s="170"/>
      <c r="S288" s="170"/>
      <c r="T288" s="170"/>
      <c r="U288" s="170"/>
      <c r="V288" s="170"/>
      <c r="W288" s="170"/>
      <c r="X288" s="170"/>
      <c r="Y288" s="171"/>
      <c r="Z288" s="171"/>
      <c r="AA288" s="171"/>
      <c r="AB288" s="171"/>
      <c r="AC288" s="218"/>
      <c r="AD288" s="218"/>
      <c r="AE288" s="218"/>
      <c r="AF288" s="218"/>
      <c r="AG288" s="218"/>
      <c r="AH288" s="218"/>
      <c r="AI288" s="170"/>
      <c r="AJ288" s="170"/>
      <c r="AK288" s="170"/>
      <c r="AL288" s="170"/>
      <c r="AM288" s="170"/>
      <c r="AN288" s="170"/>
      <c r="AO288" s="170"/>
      <c r="AP288" s="170"/>
      <c r="AQ288" s="170"/>
      <c r="AR288" s="170"/>
      <c r="AS288" s="170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</row>
    <row r="289" spans="1:56" ht="12.75" customHeight="1" x14ac:dyDescent="0.2">
      <c r="A289" s="169"/>
      <c r="B289" s="169"/>
      <c r="C289" s="169"/>
      <c r="D289" s="169"/>
      <c r="E289" s="169"/>
      <c r="F289" s="169"/>
      <c r="G289" s="169"/>
      <c r="H289" s="169"/>
      <c r="I289" s="169"/>
      <c r="J289" s="169"/>
      <c r="K289" s="169"/>
      <c r="L289" s="169"/>
      <c r="M289" s="169"/>
      <c r="N289" s="169"/>
      <c r="O289" s="169"/>
      <c r="P289" s="170"/>
      <c r="Q289" s="170"/>
      <c r="R289" s="170"/>
      <c r="S289" s="170"/>
      <c r="T289" s="170"/>
      <c r="U289" s="170"/>
      <c r="V289" s="170"/>
      <c r="W289" s="170"/>
      <c r="X289" s="170"/>
      <c r="Y289" s="171"/>
      <c r="Z289" s="171"/>
      <c r="AA289" s="171"/>
      <c r="AB289" s="171"/>
      <c r="AC289" s="218"/>
      <c r="AD289" s="218"/>
      <c r="AE289" s="218"/>
      <c r="AF289" s="218"/>
      <c r="AG289" s="218"/>
      <c r="AH289" s="218"/>
      <c r="AI289" s="170"/>
      <c r="AJ289" s="170"/>
      <c r="AK289" s="170"/>
      <c r="AL289" s="170"/>
      <c r="AM289" s="170"/>
      <c r="AN289" s="170"/>
      <c r="AO289" s="170"/>
      <c r="AP289" s="170"/>
      <c r="AQ289" s="170"/>
      <c r="AR289" s="170"/>
      <c r="AS289" s="170"/>
      <c r="AT289" s="219"/>
      <c r="AU289" s="219"/>
      <c r="AV289" s="219"/>
      <c r="AW289" s="219"/>
      <c r="AX289" s="219"/>
      <c r="AY289" s="219"/>
      <c r="AZ289" s="219"/>
      <c r="BA289" s="219"/>
      <c r="BB289" s="219"/>
      <c r="BC289" s="219"/>
      <c r="BD289" s="219"/>
    </row>
    <row r="290" spans="1:56" ht="12.75" customHeight="1" x14ac:dyDescent="0.2">
      <c r="A290" s="169"/>
      <c r="B290" s="169"/>
      <c r="C290" s="169"/>
      <c r="D290" s="169"/>
      <c r="E290" s="169"/>
      <c r="F290" s="169"/>
      <c r="G290" s="169"/>
      <c r="H290" s="169"/>
      <c r="I290" s="169"/>
      <c r="J290" s="169"/>
      <c r="K290" s="169"/>
      <c r="L290" s="169"/>
      <c r="M290" s="169"/>
      <c r="N290" s="169"/>
      <c r="O290" s="169"/>
      <c r="P290" s="170"/>
      <c r="Q290" s="170"/>
      <c r="R290" s="170"/>
      <c r="S290" s="170"/>
      <c r="T290" s="170"/>
      <c r="U290" s="170"/>
      <c r="V290" s="170"/>
      <c r="W290" s="170"/>
      <c r="X290" s="170"/>
      <c r="Y290" s="171"/>
      <c r="Z290" s="171"/>
      <c r="AA290" s="171"/>
      <c r="AB290" s="171"/>
      <c r="AC290" s="218"/>
      <c r="AD290" s="218"/>
      <c r="AE290" s="218"/>
      <c r="AF290" s="218"/>
      <c r="AG290" s="218"/>
      <c r="AH290" s="218"/>
      <c r="AI290" s="170"/>
      <c r="AJ290" s="170"/>
      <c r="AK290" s="170"/>
      <c r="AL290" s="170"/>
      <c r="AM290" s="170"/>
      <c r="AN290" s="170"/>
      <c r="AO290" s="170"/>
      <c r="AP290" s="170"/>
      <c r="AQ290" s="170"/>
      <c r="AR290" s="170"/>
      <c r="AS290" s="170"/>
      <c r="AT290" s="219"/>
      <c r="AU290" s="219"/>
      <c r="AV290" s="219"/>
      <c r="AW290" s="219"/>
      <c r="AX290" s="219"/>
      <c r="AY290" s="219"/>
      <c r="AZ290" s="219"/>
      <c r="BA290" s="219"/>
      <c r="BB290" s="219"/>
      <c r="BC290" s="219"/>
      <c r="BD290" s="219"/>
    </row>
    <row r="291" spans="1:56" ht="12.75" customHeight="1" x14ac:dyDescent="0.2">
      <c r="A291" s="169"/>
      <c r="B291" s="169"/>
      <c r="C291" s="169"/>
      <c r="D291" s="169"/>
      <c r="E291" s="169"/>
      <c r="F291" s="169"/>
      <c r="G291" s="169"/>
      <c r="H291" s="169"/>
      <c r="I291" s="169"/>
      <c r="J291" s="169"/>
      <c r="K291" s="169"/>
      <c r="L291" s="169"/>
      <c r="M291" s="169"/>
      <c r="N291" s="169"/>
      <c r="O291" s="169"/>
      <c r="P291" s="170"/>
      <c r="Q291" s="170"/>
      <c r="R291" s="170"/>
      <c r="S291" s="170"/>
      <c r="T291" s="170"/>
      <c r="U291" s="170"/>
      <c r="V291" s="170"/>
      <c r="W291" s="170"/>
      <c r="X291" s="170"/>
      <c r="Y291" s="171"/>
      <c r="Z291" s="171"/>
      <c r="AA291" s="171"/>
      <c r="AB291" s="171"/>
      <c r="AC291" s="218"/>
      <c r="AD291" s="218"/>
      <c r="AE291" s="218"/>
      <c r="AF291" s="218"/>
      <c r="AG291" s="218"/>
      <c r="AH291" s="218"/>
      <c r="AI291" s="170"/>
      <c r="AJ291" s="170"/>
      <c r="AK291" s="170"/>
      <c r="AL291" s="170"/>
      <c r="AM291" s="170"/>
      <c r="AN291" s="170"/>
      <c r="AO291" s="170"/>
      <c r="AP291" s="170"/>
      <c r="AQ291" s="170"/>
      <c r="AR291" s="170"/>
      <c r="AS291" s="170"/>
      <c r="AT291" s="219"/>
      <c r="AU291" s="219"/>
      <c r="AV291" s="219"/>
      <c r="AW291" s="219"/>
      <c r="AX291" s="219"/>
      <c r="AY291" s="219"/>
      <c r="AZ291" s="219"/>
      <c r="BA291" s="219"/>
      <c r="BB291" s="219"/>
      <c r="BC291" s="219"/>
      <c r="BD291" s="219"/>
    </row>
    <row r="292" spans="1:56" ht="12.75" customHeight="1" x14ac:dyDescent="0.2">
      <c r="A292" s="169"/>
      <c r="B292" s="169"/>
      <c r="C292" s="169"/>
      <c r="D292" s="169"/>
      <c r="E292" s="169"/>
      <c r="F292" s="169"/>
      <c r="G292" s="169"/>
      <c r="H292" s="169"/>
      <c r="I292" s="169"/>
      <c r="J292" s="169"/>
      <c r="K292" s="169"/>
      <c r="L292" s="169"/>
      <c r="M292" s="169"/>
      <c r="N292" s="169"/>
      <c r="O292" s="169"/>
      <c r="P292" s="170"/>
      <c r="Q292" s="170"/>
      <c r="R292" s="170"/>
      <c r="S292" s="170"/>
      <c r="T292" s="170"/>
      <c r="U292" s="170"/>
      <c r="V292" s="170"/>
      <c r="W292" s="170"/>
      <c r="X292" s="170"/>
      <c r="Y292" s="171"/>
      <c r="Z292" s="171"/>
      <c r="AA292" s="171"/>
      <c r="AB292" s="171"/>
      <c r="AC292" s="218"/>
      <c r="AD292" s="218"/>
      <c r="AE292" s="218"/>
      <c r="AF292" s="218"/>
      <c r="AG292" s="218"/>
      <c r="AH292" s="218"/>
      <c r="AI292" s="170"/>
      <c r="AJ292" s="170"/>
      <c r="AK292" s="170"/>
      <c r="AL292" s="170"/>
      <c r="AM292" s="170"/>
      <c r="AN292" s="170"/>
      <c r="AO292" s="170"/>
      <c r="AP292" s="170"/>
      <c r="AQ292" s="170"/>
      <c r="AR292" s="170"/>
      <c r="AS292" s="170"/>
      <c r="AT292" s="219"/>
      <c r="AU292" s="219"/>
      <c r="AV292" s="219"/>
      <c r="AW292" s="219"/>
      <c r="AX292" s="219"/>
      <c r="AY292" s="219"/>
      <c r="AZ292" s="219"/>
      <c r="BA292" s="219"/>
      <c r="BB292" s="219"/>
      <c r="BC292" s="219"/>
      <c r="BD292" s="219"/>
    </row>
    <row r="293" spans="1:56" ht="12.75" customHeight="1" x14ac:dyDescent="0.2">
      <c r="A293" s="169"/>
      <c r="B293" s="169"/>
      <c r="C293" s="169"/>
      <c r="D293" s="169"/>
      <c r="E293" s="169"/>
      <c r="F293" s="169"/>
      <c r="G293" s="169"/>
      <c r="H293" s="169"/>
      <c r="I293" s="169"/>
      <c r="J293" s="169"/>
      <c r="K293" s="169"/>
      <c r="L293" s="169"/>
      <c r="M293" s="169"/>
      <c r="N293" s="169"/>
      <c r="O293" s="169"/>
      <c r="P293" s="170"/>
      <c r="Q293" s="170"/>
      <c r="R293" s="170"/>
      <c r="S293" s="170"/>
      <c r="T293" s="170"/>
      <c r="U293" s="170"/>
      <c r="V293" s="170"/>
      <c r="W293" s="170"/>
      <c r="X293" s="170"/>
      <c r="Y293" s="171"/>
      <c r="Z293" s="171"/>
      <c r="AA293" s="171"/>
      <c r="AB293" s="171"/>
      <c r="AC293" s="218"/>
      <c r="AD293" s="218"/>
      <c r="AE293" s="218"/>
      <c r="AF293" s="218"/>
      <c r="AG293" s="218"/>
      <c r="AH293" s="218"/>
      <c r="AI293" s="170"/>
      <c r="AJ293" s="170"/>
      <c r="AK293" s="170"/>
      <c r="AL293" s="170"/>
      <c r="AM293" s="170"/>
      <c r="AN293" s="170"/>
      <c r="AO293" s="170"/>
      <c r="AP293" s="170"/>
      <c r="AQ293" s="170"/>
      <c r="AR293" s="170"/>
      <c r="AS293" s="170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</row>
    <row r="294" spans="1:56" ht="12.75" customHeight="1" x14ac:dyDescent="0.2">
      <c r="A294" s="169"/>
      <c r="B294" s="169"/>
      <c r="C294" s="169"/>
      <c r="D294" s="169"/>
      <c r="E294" s="169"/>
      <c r="F294" s="169"/>
      <c r="G294" s="169"/>
      <c r="H294" s="169"/>
      <c r="I294" s="169"/>
      <c r="J294" s="169"/>
      <c r="K294" s="169"/>
      <c r="L294" s="169"/>
      <c r="M294" s="169"/>
      <c r="N294" s="169"/>
      <c r="O294" s="169"/>
      <c r="P294" s="170"/>
      <c r="Q294" s="170"/>
      <c r="R294" s="170"/>
      <c r="S294" s="170"/>
      <c r="T294" s="170"/>
      <c r="U294" s="170"/>
      <c r="V294" s="170"/>
      <c r="W294" s="170"/>
      <c r="X294" s="170"/>
      <c r="Y294" s="171"/>
      <c r="Z294" s="171"/>
      <c r="AA294" s="171"/>
      <c r="AB294" s="171"/>
      <c r="AC294" s="218"/>
      <c r="AD294" s="218"/>
      <c r="AE294" s="218"/>
      <c r="AF294" s="218"/>
      <c r="AG294" s="218"/>
      <c r="AH294" s="218"/>
      <c r="AI294" s="170"/>
      <c r="AJ294" s="170"/>
      <c r="AK294" s="170"/>
      <c r="AL294" s="170"/>
      <c r="AM294" s="170"/>
      <c r="AN294" s="170"/>
      <c r="AO294" s="170"/>
      <c r="AP294" s="170"/>
      <c r="AQ294" s="170"/>
      <c r="AR294" s="170"/>
      <c r="AS294" s="170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</row>
    <row r="295" spans="1:56" ht="12.75" customHeight="1" x14ac:dyDescent="0.2">
      <c r="A295" s="169"/>
      <c r="B295" s="169"/>
      <c r="C295" s="169"/>
      <c r="D295" s="169"/>
      <c r="E295" s="169"/>
      <c r="F295" s="169"/>
      <c r="G295" s="169"/>
      <c r="H295" s="169"/>
      <c r="I295" s="169"/>
      <c r="J295" s="169"/>
      <c r="K295" s="169"/>
      <c r="L295" s="169"/>
      <c r="M295" s="169"/>
      <c r="N295" s="169"/>
      <c r="O295" s="169"/>
      <c r="P295" s="170"/>
      <c r="Q295" s="170"/>
      <c r="R295" s="170"/>
      <c r="S295" s="170"/>
      <c r="T295" s="170"/>
      <c r="U295" s="170"/>
      <c r="V295" s="170"/>
      <c r="W295" s="170"/>
      <c r="X295" s="170"/>
      <c r="Y295" s="171"/>
      <c r="Z295" s="171"/>
      <c r="AA295" s="171"/>
      <c r="AB295" s="171"/>
      <c r="AC295" s="218"/>
      <c r="AD295" s="218"/>
      <c r="AE295" s="218"/>
      <c r="AF295" s="218"/>
      <c r="AG295" s="218"/>
      <c r="AH295" s="218"/>
      <c r="AI295" s="170"/>
      <c r="AJ295" s="170"/>
      <c r="AK295" s="170"/>
      <c r="AL295" s="170"/>
      <c r="AM295" s="170"/>
      <c r="AN295" s="170"/>
      <c r="AO295" s="170"/>
      <c r="AP295" s="170"/>
      <c r="AQ295" s="170"/>
      <c r="AR295" s="170"/>
      <c r="AS295" s="170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</row>
    <row r="296" spans="1:56" ht="12.75" customHeight="1" x14ac:dyDescent="0.2">
      <c r="A296" s="169"/>
      <c r="B296" s="169"/>
      <c r="C296" s="169"/>
      <c r="D296" s="169"/>
      <c r="E296" s="169"/>
      <c r="F296" s="169"/>
      <c r="G296" s="169"/>
      <c r="H296" s="169"/>
      <c r="I296" s="169"/>
      <c r="J296" s="169"/>
      <c r="K296" s="169"/>
      <c r="L296" s="169"/>
      <c r="M296" s="169"/>
      <c r="N296" s="169"/>
      <c r="O296" s="169"/>
      <c r="P296" s="170"/>
      <c r="Q296" s="170"/>
      <c r="R296" s="170"/>
      <c r="S296" s="170"/>
      <c r="T296" s="170"/>
      <c r="U296" s="170"/>
      <c r="V296" s="170"/>
      <c r="W296" s="170"/>
      <c r="X296" s="170"/>
      <c r="Y296" s="171"/>
      <c r="Z296" s="171"/>
      <c r="AA296" s="171"/>
      <c r="AB296" s="171"/>
      <c r="AC296" s="218"/>
      <c r="AD296" s="218"/>
      <c r="AE296" s="218"/>
      <c r="AF296" s="218"/>
      <c r="AG296" s="218"/>
      <c r="AH296" s="218"/>
      <c r="AI296" s="170"/>
      <c r="AJ296" s="170"/>
      <c r="AK296" s="170"/>
      <c r="AL296" s="170"/>
      <c r="AM296" s="170"/>
      <c r="AN296" s="170"/>
      <c r="AO296" s="170"/>
      <c r="AP296" s="170"/>
      <c r="AQ296" s="170"/>
      <c r="AR296" s="170"/>
      <c r="AS296" s="170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</row>
    <row r="297" spans="1:56" ht="12.75" customHeight="1" x14ac:dyDescent="0.2">
      <c r="A297" s="169"/>
      <c r="B297" s="169"/>
      <c r="C297" s="169"/>
      <c r="D297" s="169"/>
      <c r="E297" s="169"/>
      <c r="F297" s="169"/>
      <c r="G297" s="169"/>
      <c r="H297" s="169"/>
      <c r="I297" s="169"/>
      <c r="J297" s="169"/>
      <c r="K297" s="169"/>
      <c r="L297" s="169"/>
      <c r="M297" s="169"/>
      <c r="N297" s="169"/>
      <c r="O297" s="169"/>
      <c r="P297" s="170"/>
      <c r="Q297" s="170"/>
      <c r="R297" s="170"/>
      <c r="S297" s="170"/>
      <c r="T297" s="170"/>
      <c r="U297" s="170"/>
      <c r="V297" s="170"/>
      <c r="W297" s="170"/>
      <c r="X297" s="170"/>
      <c r="Y297" s="171"/>
      <c r="Z297" s="171"/>
      <c r="AA297" s="171"/>
      <c r="AB297" s="171"/>
      <c r="AC297" s="218"/>
      <c r="AD297" s="218"/>
      <c r="AE297" s="218"/>
      <c r="AF297" s="218"/>
      <c r="AG297" s="218"/>
      <c r="AH297" s="218"/>
      <c r="AI297" s="170"/>
      <c r="AJ297" s="170"/>
      <c r="AK297" s="170"/>
      <c r="AL297" s="170"/>
      <c r="AM297" s="170"/>
      <c r="AN297" s="170"/>
      <c r="AO297" s="170"/>
      <c r="AP297" s="170"/>
      <c r="AQ297" s="170"/>
      <c r="AR297" s="170"/>
      <c r="AS297" s="170"/>
      <c r="AT297" s="219"/>
      <c r="AU297" s="219"/>
      <c r="AV297" s="219"/>
      <c r="AW297" s="219"/>
      <c r="AX297" s="219"/>
      <c r="AY297" s="219"/>
      <c r="AZ297" s="219"/>
      <c r="BA297" s="219"/>
      <c r="BB297" s="219"/>
      <c r="BC297" s="219"/>
      <c r="BD297" s="219"/>
    </row>
    <row r="298" spans="1:56" ht="12.75" customHeight="1" x14ac:dyDescent="0.2">
      <c r="A298" s="169"/>
      <c r="B298" s="169"/>
      <c r="C298" s="169"/>
      <c r="D298" s="169"/>
      <c r="E298" s="169"/>
      <c r="F298" s="169"/>
      <c r="G298" s="169"/>
      <c r="H298" s="169"/>
      <c r="I298" s="169"/>
      <c r="J298" s="169"/>
      <c r="K298" s="169"/>
      <c r="L298" s="169"/>
      <c r="M298" s="169"/>
      <c r="N298" s="169"/>
      <c r="O298" s="169"/>
      <c r="P298" s="170"/>
      <c r="Q298" s="170"/>
      <c r="R298" s="170"/>
      <c r="S298" s="170"/>
      <c r="T298" s="170"/>
      <c r="U298" s="170"/>
      <c r="V298" s="170"/>
      <c r="W298" s="170"/>
      <c r="X298" s="170"/>
      <c r="Y298" s="171"/>
      <c r="Z298" s="171"/>
      <c r="AA298" s="171"/>
      <c r="AB298" s="171"/>
      <c r="AC298" s="218"/>
      <c r="AD298" s="218"/>
      <c r="AE298" s="218"/>
      <c r="AF298" s="218"/>
      <c r="AG298" s="218"/>
      <c r="AH298" s="218"/>
      <c r="AI298" s="170"/>
      <c r="AJ298" s="170"/>
      <c r="AK298" s="170"/>
      <c r="AL298" s="170"/>
      <c r="AM298" s="170"/>
      <c r="AN298" s="170"/>
      <c r="AO298" s="170"/>
      <c r="AP298" s="170"/>
      <c r="AQ298" s="170"/>
      <c r="AR298" s="170"/>
      <c r="AS298" s="170"/>
      <c r="AT298" s="219"/>
      <c r="AU298" s="219"/>
      <c r="AV298" s="219"/>
      <c r="AW298" s="219"/>
      <c r="AX298" s="219"/>
      <c r="AY298" s="219"/>
      <c r="AZ298" s="219"/>
      <c r="BA298" s="219"/>
      <c r="BB298" s="219"/>
      <c r="BC298" s="219"/>
      <c r="BD298" s="219"/>
    </row>
    <row r="299" spans="1:56" ht="12.75" customHeight="1" x14ac:dyDescent="0.2">
      <c r="A299" s="169"/>
      <c r="B299" s="169"/>
      <c r="C299" s="169"/>
      <c r="D299" s="169"/>
      <c r="E299" s="169"/>
      <c r="F299" s="169"/>
      <c r="G299" s="169"/>
      <c r="H299" s="169"/>
      <c r="I299" s="169"/>
      <c r="J299" s="169"/>
      <c r="K299" s="169"/>
      <c r="L299" s="169"/>
      <c r="M299" s="169"/>
      <c r="N299" s="169"/>
      <c r="O299" s="169"/>
      <c r="P299" s="170"/>
      <c r="Q299" s="170"/>
      <c r="R299" s="170"/>
      <c r="S299" s="170"/>
      <c r="T299" s="170"/>
      <c r="U299" s="170"/>
      <c r="V299" s="170"/>
      <c r="W299" s="170"/>
      <c r="X299" s="170"/>
      <c r="Y299" s="171"/>
      <c r="Z299" s="171"/>
      <c r="AA299" s="171"/>
      <c r="AB299" s="171"/>
      <c r="AC299" s="218"/>
      <c r="AD299" s="218"/>
      <c r="AE299" s="218"/>
      <c r="AF299" s="218"/>
      <c r="AG299" s="218"/>
      <c r="AH299" s="218"/>
      <c r="AI299" s="170"/>
      <c r="AJ299" s="170"/>
      <c r="AK299" s="170"/>
      <c r="AL299" s="170"/>
      <c r="AM299" s="170"/>
      <c r="AN299" s="170"/>
      <c r="AO299" s="170"/>
      <c r="AP299" s="170"/>
      <c r="AQ299" s="170"/>
      <c r="AR299" s="170"/>
      <c r="AS299" s="170"/>
      <c r="AT299" s="219"/>
      <c r="AU299" s="219"/>
      <c r="AV299" s="219"/>
      <c r="AW299" s="219"/>
      <c r="AX299" s="219"/>
      <c r="AY299" s="219"/>
      <c r="AZ299" s="219"/>
      <c r="BA299" s="219"/>
      <c r="BB299" s="219"/>
      <c r="BC299" s="219"/>
      <c r="BD299" s="219"/>
    </row>
    <row r="300" spans="1:56" ht="12.75" customHeight="1" x14ac:dyDescent="0.2">
      <c r="A300" s="169"/>
      <c r="B300" s="169"/>
      <c r="C300" s="169"/>
      <c r="D300" s="169"/>
      <c r="E300" s="169"/>
      <c r="F300" s="169"/>
      <c r="G300" s="169"/>
      <c r="H300" s="169"/>
      <c r="I300" s="169"/>
      <c r="J300" s="169"/>
      <c r="K300" s="169"/>
      <c r="L300" s="169"/>
      <c r="M300" s="169"/>
      <c r="N300" s="169"/>
      <c r="O300" s="169"/>
      <c r="P300" s="170"/>
      <c r="Q300" s="170"/>
      <c r="R300" s="170"/>
      <c r="S300" s="170"/>
      <c r="T300" s="170"/>
      <c r="U300" s="170"/>
      <c r="V300" s="170"/>
      <c r="W300" s="170"/>
      <c r="X300" s="170"/>
      <c r="Y300" s="171"/>
      <c r="Z300" s="171"/>
      <c r="AA300" s="171"/>
      <c r="AB300" s="171"/>
      <c r="AC300" s="218"/>
      <c r="AD300" s="218"/>
      <c r="AE300" s="218"/>
      <c r="AF300" s="218"/>
      <c r="AG300" s="218"/>
      <c r="AH300" s="218"/>
      <c r="AI300" s="170"/>
      <c r="AJ300" s="170"/>
      <c r="AK300" s="170"/>
      <c r="AL300" s="170"/>
      <c r="AM300" s="170"/>
      <c r="AN300" s="170"/>
      <c r="AO300" s="170"/>
      <c r="AP300" s="170"/>
      <c r="AQ300" s="170"/>
      <c r="AR300" s="170"/>
      <c r="AS300" s="170"/>
      <c r="AT300" s="219"/>
      <c r="AU300" s="219"/>
      <c r="AV300" s="219"/>
      <c r="AW300" s="219"/>
      <c r="AX300" s="219"/>
      <c r="AY300" s="219"/>
      <c r="AZ300" s="219"/>
      <c r="BA300" s="219"/>
      <c r="BB300" s="219"/>
      <c r="BC300" s="219"/>
      <c r="BD300" s="219"/>
    </row>
    <row r="301" spans="1:56" ht="12.75" customHeight="1" x14ac:dyDescent="0.2">
      <c r="A301" s="169"/>
      <c r="B301" s="169"/>
      <c r="C301" s="169"/>
      <c r="D301" s="169"/>
      <c r="E301" s="169"/>
      <c r="F301" s="169"/>
      <c r="G301" s="169"/>
      <c r="H301" s="169"/>
      <c r="I301" s="169"/>
      <c r="J301" s="169"/>
      <c r="K301" s="169"/>
      <c r="L301" s="169"/>
      <c r="M301" s="169"/>
      <c r="N301" s="169"/>
      <c r="O301" s="169"/>
      <c r="P301" s="170"/>
      <c r="Q301" s="170"/>
      <c r="R301" s="170"/>
      <c r="S301" s="170"/>
      <c r="T301" s="170"/>
      <c r="U301" s="170"/>
      <c r="V301" s="170"/>
      <c r="W301" s="170"/>
      <c r="X301" s="170"/>
      <c r="Y301" s="171"/>
      <c r="Z301" s="171"/>
      <c r="AA301" s="171"/>
      <c r="AB301" s="171"/>
      <c r="AC301" s="218"/>
      <c r="AD301" s="218"/>
      <c r="AE301" s="218"/>
      <c r="AF301" s="218"/>
      <c r="AG301" s="218"/>
      <c r="AH301" s="218"/>
      <c r="AI301" s="170"/>
      <c r="AJ301" s="170"/>
      <c r="AK301" s="170"/>
      <c r="AL301" s="170"/>
      <c r="AM301" s="170"/>
      <c r="AN301" s="170"/>
      <c r="AO301" s="170"/>
      <c r="AP301" s="170"/>
      <c r="AQ301" s="170"/>
      <c r="AR301" s="170"/>
      <c r="AS301" s="170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</row>
    <row r="302" spans="1:56" ht="12.75" customHeight="1" x14ac:dyDescent="0.2">
      <c r="A302" s="169"/>
      <c r="B302" s="169"/>
      <c r="C302" s="169"/>
      <c r="D302" s="169"/>
      <c r="E302" s="169"/>
      <c r="F302" s="169"/>
      <c r="G302" s="169"/>
      <c r="H302" s="169"/>
      <c r="I302" s="169"/>
      <c r="J302" s="169"/>
      <c r="K302" s="169"/>
      <c r="L302" s="169"/>
      <c r="M302" s="169"/>
      <c r="N302" s="169"/>
      <c r="O302" s="169"/>
      <c r="P302" s="170"/>
      <c r="Q302" s="170"/>
      <c r="R302" s="170"/>
      <c r="S302" s="170"/>
      <c r="T302" s="170"/>
      <c r="U302" s="170"/>
      <c r="V302" s="170"/>
      <c r="W302" s="170"/>
      <c r="X302" s="170"/>
      <c r="Y302" s="171"/>
      <c r="Z302" s="171"/>
      <c r="AA302" s="171"/>
      <c r="AB302" s="171"/>
      <c r="AC302" s="218"/>
      <c r="AD302" s="218"/>
      <c r="AE302" s="218"/>
      <c r="AF302" s="218"/>
      <c r="AG302" s="218"/>
      <c r="AH302" s="218"/>
      <c r="AI302" s="170"/>
      <c r="AJ302" s="170"/>
      <c r="AK302" s="170"/>
      <c r="AL302" s="170"/>
      <c r="AM302" s="170"/>
      <c r="AN302" s="170"/>
      <c r="AO302" s="170"/>
      <c r="AP302" s="170"/>
      <c r="AQ302" s="170"/>
      <c r="AR302" s="170"/>
      <c r="AS302" s="170"/>
      <c r="AT302" s="219"/>
      <c r="AU302" s="219"/>
      <c r="AV302" s="219"/>
      <c r="AW302" s="219"/>
      <c r="AX302" s="219"/>
      <c r="AY302" s="219"/>
      <c r="AZ302" s="219"/>
      <c r="BA302" s="219"/>
      <c r="BB302" s="219"/>
      <c r="BC302" s="219"/>
      <c r="BD302" s="219"/>
    </row>
    <row r="303" spans="1:56" ht="12.75" customHeight="1" x14ac:dyDescent="0.2">
      <c r="A303" s="169"/>
      <c r="B303" s="169"/>
      <c r="C303" s="169"/>
      <c r="D303" s="169"/>
      <c r="E303" s="169"/>
      <c r="F303" s="169"/>
      <c r="G303" s="169"/>
      <c r="H303" s="169"/>
      <c r="I303" s="169"/>
      <c r="J303" s="169"/>
      <c r="K303" s="169"/>
      <c r="L303" s="169"/>
      <c r="M303" s="169"/>
      <c r="N303" s="169"/>
      <c r="O303" s="169"/>
      <c r="P303" s="170"/>
      <c r="Q303" s="170"/>
      <c r="R303" s="170"/>
      <c r="S303" s="170"/>
      <c r="T303" s="170"/>
      <c r="U303" s="170"/>
      <c r="V303" s="170"/>
      <c r="W303" s="170"/>
      <c r="X303" s="170"/>
      <c r="Y303" s="171"/>
      <c r="Z303" s="171"/>
      <c r="AA303" s="171"/>
      <c r="AB303" s="171"/>
      <c r="AC303" s="218"/>
      <c r="AD303" s="218"/>
      <c r="AE303" s="218"/>
      <c r="AF303" s="218"/>
      <c r="AG303" s="218"/>
      <c r="AH303" s="218"/>
      <c r="AI303" s="170"/>
      <c r="AJ303" s="170"/>
      <c r="AK303" s="170"/>
      <c r="AL303" s="170"/>
      <c r="AM303" s="170"/>
      <c r="AN303" s="170"/>
      <c r="AO303" s="170"/>
      <c r="AP303" s="170"/>
      <c r="AQ303" s="170"/>
      <c r="AR303" s="170"/>
      <c r="AS303" s="170"/>
      <c r="AT303" s="219"/>
      <c r="AU303" s="219"/>
      <c r="AV303" s="219"/>
      <c r="AW303" s="219"/>
      <c r="AX303" s="219"/>
      <c r="AY303" s="219"/>
      <c r="AZ303" s="219"/>
      <c r="BA303" s="219"/>
      <c r="BB303" s="219"/>
      <c r="BC303" s="219"/>
      <c r="BD303" s="219"/>
    </row>
    <row r="304" spans="1:56" ht="12.75" customHeight="1" x14ac:dyDescent="0.2">
      <c r="A304" s="169"/>
      <c r="B304" s="169"/>
      <c r="C304" s="169"/>
      <c r="D304" s="169"/>
      <c r="E304" s="169"/>
      <c r="F304" s="169"/>
      <c r="G304" s="169"/>
      <c r="H304" s="169"/>
      <c r="I304" s="169"/>
      <c r="J304" s="169"/>
      <c r="K304" s="169"/>
      <c r="L304" s="169"/>
      <c r="M304" s="169"/>
      <c r="N304" s="169"/>
      <c r="O304" s="169"/>
      <c r="P304" s="170"/>
      <c r="Q304" s="170"/>
      <c r="R304" s="170"/>
      <c r="S304" s="170"/>
      <c r="T304" s="170"/>
      <c r="U304" s="170"/>
      <c r="V304" s="170"/>
      <c r="W304" s="170"/>
      <c r="X304" s="170"/>
      <c r="Y304" s="171"/>
      <c r="Z304" s="171"/>
      <c r="AA304" s="171"/>
      <c r="AB304" s="171"/>
      <c r="AC304" s="218"/>
      <c r="AD304" s="218"/>
      <c r="AE304" s="218"/>
      <c r="AF304" s="218"/>
      <c r="AG304" s="218"/>
      <c r="AH304" s="218"/>
      <c r="AI304" s="170"/>
      <c r="AJ304" s="170"/>
      <c r="AK304" s="170"/>
      <c r="AL304" s="170"/>
      <c r="AM304" s="170"/>
      <c r="AN304" s="170"/>
      <c r="AO304" s="170"/>
      <c r="AP304" s="170"/>
      <c r="AQ304" s="170"/>
      <c r="AR304" s="170"/>
      <c r="AS304" s="170"/>
      <c r="AT304" s="219"/>
      <c r="AU304" s="219"/>
      <c r="AV304" s="219"/>
      <c r="AW304" s="219"/>
      <c r="AX304" s="219"/>
      <c r="AY304" s="219"/>
      <c r="AZ304" s="219"/>
      <c r="BA304" s="219"/>
      <c r="BB304" s="219"/>
      <c r="BC304" s="219"/>
      <c r="BD304" s="219"/>
    </row>
    <row r="305" spans="1:56" ht="12.75" customHeight="1" x14ac:dyDescent="0.2">
      <c r="A305" s="169"/>
      <c r="B305" s="169"/>
      <c r="C305" s="169"/>
      <c r="D305" s="169"/>
      <c r="E305" s="169"/>
      <c r="F305" s="169"/>
      <c r="G305" s="169"/>
      <c r="H305" s="169"/>
      <c r="I305" s="169"/>
      <c r="J305" s="169"/>
      <c r="K305" s="169"/>
      <c r="L305" s="169"/>
      <c r="M305" s="169"/>
      <c r="N305" s="169"/>
      <c r="O305" s="169"/>
      <c r="P305" s="170"/>
      <c r="Q305" s="170"/>
      <c r="R305" s="170"/>
      <c r="S305" s="170"/>
      <c r="T305" s="170"/>
      <c r="U305" s="170"/>
      <c r="V305" s="170"/>
      <c r="W305" s="170"/>
      <c r="X305" s="170"/>
      <c r="Y305" s="171"/>
      <c r="Z305" s="171"/>
      <c r="AA305" s="171"/>
      <c r="AB305" s="171"/>
      <c r="AC305" s="218"/>
      <c r="AD305" s="218"/>
      <c r="AE305" s="218"/>
      <c r="AF305" s="218"/>
      <c r="AG305" s="218"/>
      <c r="AH305" s="218"/>
      <c r="AI305" s="170"/>
      <c r="AJ305" s="170"/>
      <c r="AK305" s="170"/>
      <c r="AL305" s="170"/>
      <c r="AM305" s="170"/>
      <c r="AN305" s="170"/>
      <c r="AO305" s="170"/>
      <c r="AP305" s="170"/>
      <c r="AQ305" s="170"/>
      <c r="AR305" s="170"/>
      <c r="AS305" s="170"/>
      <c r="AT305" s="219"/>
      <c r="AU305" s="219"/>
      <c r="AV305" s="219"/>
      <c r="AW305" s="219"/>
      <c r="AX305" s="219"/>
      <c r="AY305" s="219"/>
      <c r="AZ305" s="219"/>
      <c r="BA305" s="219"/>
      <c r="BB305" s="219"/>
      <c r="BC305" s="219"/>
      <c r="BD305" s="219"/>
    </row>
    <row r="306" spans="1:56" ht="12.75" customHeight="1" x14ac:dyDescent="0.2">
      <c r="A306" s="169"/>
      <c r="B306" s="169"/>
      <c r="C306" s="169"/>
      <c r="D306" s="169"/>
      <c r="E306" s="169"/>
      <c r="F306" s="169"/>
      <c r="G306" s="169"/>
      <c r="H306" s="169"/>
      <c r="I306" s="169"/>
      <c r="J306" s="169"/>
      <c r="K306" s="169"/>
      <c r="L306" s="169"/>
      <c r="M306" s="169"/>
      <c r="N306" s="169"/>
      <c r="O306" s="169"/>
      <c r="P306" s="170"/>
      <c r="Q306" s="170"/>
      <c r="R306" s="170"/>
      <c r="S306" s="170"/>
      <c r="T306" s="170"/>
      <c r="U306" s="170"/>
      <c r="V306" s="170"/>
      <c r="W306" s="170"/>
      <c r="X306" s="170"/>
      <c r="Y306" s="171"/>
      <c r="Z306" s="171"/>
      <c r="AA306" s="171"/>
      <c r="AB306" s="171"/>
      <c r="AC306" s="218"/>
      <c r="AD306" s="218"/>
      <c r="AE306" s="218"/>
      <c r="AF306" s="218"/>
      <c r="AG306" s="218"/>
      <c r="AH306" s="218"/>
      <c r="AI306" s="170"/>
      <c r="AJ306" s="170"/>
      <c r="AK306" s="170"/>
      <c r="AL306" s="170"/>
      <c r="AM306" s="170"/>
      <c r="AN306" s="170"/>
      <c r="AO306" s="170"/>
      <c r="AP306" s="170"/>
      <c r="AQ306" s="170"/>
      <c r="AR306" s="170"/>
      <c r="AS306" s="170"/>
      <c r="AT306" s="219"/>
      <c r="AU306" s="219"/>
      <c r="AV306" s="219"/>
      <c r="AW306" s="219"/>
      <c r="AX306" s="219"/>
      <c r="AY306" s="219"/>
      <c r="AZ306" s="219"/>
      <c r="BA306" s="219"/>
      <c r="BB306" s="219"/>
      <c r="BC306" s="219"/>
      <c r="BD306" s="219"/>
    </row>
    <row r="307" spans="1:56" ht="12.75" customHeight="1" x14ac:dyDescent="0.2">
      <c r="A307" s="169"/>
      <c r="B307" s="169"/>
      <c r="C307" s="169"/>
      <c r="D307" s="169"/>
      <c r="E307" s="169"/>
      <c r="F307" s="169"/>
      <c r="G307" s="169"/>
      <c r="H307" s="169"/>
      <c r="I307" s="169"/>
      <c r="J307" s="169"/>
      <c r="K307" s="169"/>
      <c r="L307" s="169"/>
      <c r="M307" s="169"/>
      <c r="N307" s="169"/>
      <c r="O307" s="169"/>
      <c r="P307" s="170"/>
      <c r="Q307" s="170"/>
      <c r="R307" s="170"/>
      <c r="S307" s="170"/>
      <c r="T307" s="170"/>
      <c r="U307" s="170"/>
      <c r="V307" s="170"/>
      <c r="W307" s="170"/>
      <c r="X307" s="170"/>
      <c r="Y307" s="171"/>
      <c r="Z307" s="171"/>
      <c r="AA307" s="171"/>
      <c r="AB307" s="171"/>
      <c r="AC307" s="218"/>
      <c r="AD307" s="218"/>
      <c r="AE307" s="218"/>
      <c r="AF307" s="218"/>
      <c r="AG307" s="218"/>
      <c r="AH307" s="218"/>
      <c r="AI307" s="170"/>
      <c r="AJ307" s="170"/>
      <c r="AK307" s="170"/>
      <c r="AL307" s="170"/>
      <c r="AM307" s="170"/>
      <c r="AN307" s="170"/>
      <c r="AO307" s="170"/>
      <c r="AP307" s="170"/>
      <c r="AQ307" s="170"/>
      <c r="AR307" s="170"/>
      <c r="AS307" s="170"/>
      <c r="AT307" s="219"/>
      <c r="AU307" s="219"/>
      <c r="AV307" s="219"/>
      <c r="AW307" s="219"/>
      <c r="AX307" s="219"/>
      <c r="AY307" s="219"/>
      <c r="AZ307" s="219"/>
      <c r="BA307" s="219"/>
      <c r="BB307" s="219"/>
      <c r="BC307" s="219"/>
      <c r="BD307" s="219"/>
    </row>
    <row r="308" spans="1:56" ht="12.75" customHeight="1" x14ac:dyDescent="0.2">
      <c r="A308" s="169"/>
      <c r="B308" s="169"/>
      <c r="C308" s="169"/>
      <c r="D308" s="169"/>
      <c r="E308" s="169"/>
      <c r="F308" s="169"/>
      <c r="G308" s="169"/>
      <c r="H308" s="169"/>
      <c r="I308" s="169"/>
      <c r="J308" s="169"/>
      <c r="K308" s="169"/>
      <c r="L308" s="169"/>
      <c r="M308" s="169"/>
      <c r="N308" s="169"/>
      <c r="O308" s="169"/>
      <c r="P308" s="170"/>
      <c r="Q308" s="170"/>
      <c r="R308" s="170"/>
      <c r="S308" s="170"/>
      <c r="T308" s="170"/>
      <c r="U308" s="170"/>
      <c r="V308" s="170"/>
      <c r="W308" s="170"/>
      <c r="X308" s="170"/>
      <c r="Y308" s="171"/>
      <c r="Z308" s="171"/>
      <c r="AA308" s="171"/>
      <c r="AB308" s="171"/>
      <c r="AC308" s="218"/>
      <c r="AD308" s="218"/>
      <c r="AE308" s="218"/>
      <c r="AF308" s="218"/>
      <c r="AG308" s="218"/>
      <c r="AH308" s="218"/>
      <c r="AI308" s="170"/>
      <c r="AJ308" s="170"/>
      <c r="AK308" s="170"/>
      <c r="AL308" s="170"/>
      <c r="AM308" s="170"/>
      <c r="AN308" s="170"/>
      <c r="AO308" s="170"/>
      <c r="AP308" s="170"/>
      <c r="AQ308" s="170"/>
      <c r="AR308" s="170"/>
      <c r="AS308" s="170"/>
      <c r="AT308" s="219"/>
      <c r="AU308" s="219"/>
      <c r="AV308" s="219"/>
      <c r="AW308" s="219"/>
      <c r="AX308" s="219"/>
      <c r="AY308" s="219"/>
      <c r="AZ308" s="219"/>
      <c r="BA308" s="219"/>
      <c r="BB308" s="219"/>
      <c r="BC308" s="219"/>
      <c r="BD308" s="219"/>
    </row>
    <row r="309" spans="1:56" ht="12.75" customHeight="1" x14ac:dyDescent="0.2">
      <c r="A309" s="169"/>
      <c r="B309" s="169"/>
      <c r="C309" s="169"/>
      <c r="D309" s="169"/>
      <c r="E309" s="169"/>
      <c r="F309" s="169"/>
      <c r="G309" s="169"/>
      <c r="H309" s="169"/>
      <c r="I309" s="169"/>
      <c r="J309" s="169"/>
      <c r="K309" s="169"/>
      <c r="L309" s="169"/>
      <c r="M309" s="169"/>
      <c r="N309" s="169"/>
      <c r="O309" s="169"/>
      <c r="P309" s="170"/>
      <c r="Q309" s="170"/>
      <c r="R309" s="170"/>
      <c r="S309" s="170"/>
      <c r="T309" s="170"/>
      <c r="U309" s="170"/>
      <c r="V309" s="170"/>
      <c r="W309" s="170"/>
      <c r="X309" s="170"/>
      <c r="Y309" s="171"/>
      <c r="Z309" s="171"/>
      <c r="AA309" s="171"/>
      <c r="AB309" s="171"/>
      <c r="AC309" s="218"/>
      <c r="AD309" s="218"/>
      <c r="AE309" s="218"/>
      <c r="AF309" s="218"/>
      <c r="AG309" s="218"/>
      <c r="AH309" s="218"/>
      <c r="AI309" s="170"/>
      <c r="AJ309" s="170"/>
      <c r="AK309" s="170"/>
      <c r="AL309" s="170"/>
      <c r="AM309" s="170"/>
      <c r="AN309" s="170"/>
      <c r="AO309" s="170"/>
      <c r="AP309" s="170"/>
      <c r="AQ309" s="170"/>
      <c r="AR309" s="170"/>
      <c r="AS309" s="170"/>
      <c r="AT309" s="219"/>
      <c r="AU309" s="219"/>
      <c r="AV309" s="219"/>
      <c r="AW309" s="219"/>
      <c r="AX309" s="219"/>
      <c r="AY309" s="219"/>
      <c r="AZ309" s="219"/>
      <c r="BA309" s="219"/>
      <c r="BB309" s="219"/>
      <c r="BC309" s="219"/>
      <c r="BD309" s="219"/>
    </row>
    <row r="310" spans="1:56" ht="12.75" customHeight="1" x14ac:dyDescent="0.2">
      <c r="A310" s="169"/>
      <c r="B310" s="169"/>
      <c r="C310" s="169"/>
      <c r="D310" s="169"/>
      <c r="E310" s="169"/>
      <c r="F310" s="169"/>
      <c r="G310" s="169"/>
      <c r="H310" s="169"/>
      <c r="I310" s="169"/>
      <c r="J310" s="169"/>
      <c r="K310" s="169"/>
      <c r="L310" s="169"/>
      <c r="M310" s="169"/>
      <c r="N310" s="169"/>
      <c r="O310" s="169"/>
      <c r="P310" s="170"/>
      <c r="Q310" s="170"/>
      <c r="R310" s="170"/>
      <c r="S310" s="170"/>
      <c r="T310" s="170"/>
      <c r="U310" s="170"/>
      <c r="V310" s="170"/>
      <c r="W310" s="170"/>
      <c r="X310" s="170"/>
      <c r="Y310" s="171"/>
      <c r="Z310" s="171"/>
      <c r="AA310" s="171"/>
      <c r="AB310" s="171"/>
      <c r="AC310" s="218"/>
      <c r="AD310" s="218"/>
      <c r="AE310" s="218"/>
      <c r="AF310" s="218"/>
      <c r="AG310" s="218"/>
      <c r="AH310" s="218"/>
      <c r="AI310" s="170"/>
      <c r="AJ310" s="170"/>
      <c r="AK310" s="170"/>
      <c r="AL310" s="170"/>
      <c r="AM310" s="170"/>
      <c r="AN310" s="170"/>
      <c r="AO310" s="170"/>
      <c r="AP310" s="170"/>
      <c r="AQ310" s="170"/>
      <c r="AR310" s="170"/>
      <c r="AS310" s="170"/>
      <c r="AT310" s="219"/>
      <c r="AU310" s="219"/>
      <c r="AV310" s="219"/>
      <c r="AW310" s="219"/>
      <c r="AX310" s="219"/>
      <c r="AY310" s="219"/>
      <c r="AZ310" s="219"/>
      <c r="BA310" s="219"/>
      <c r="BB310" s="219"/>
      <c r="BC310" s="219"/>
      <c r="BD310" s="219"/>
    </row>
    <row r="311" spans="1:56" ht="12.75" customHeight="1" x14ac:dyDescent="0.2">
      <c r="A311" s="169"/>
      <c r="B311" s="169"/>
      <c r="C311" s="169"/>
      <c r="D311" s="169"/>
      <c r="E311" s="169"/>
      <c r="F311" s="169"/>
      <c r="G311" s="169"/>
      <c r="H311" s="169"/>
      <c r="I311" s="169"/>
      <c r="J311" s="169"/>
      <c r="K311" s="169"/>
      <c r="L311" s="169"/>
      <c r="M311" s="169"/>
      <c r="N311" s="169"/>
      <c r="O311" s="169"/>
      <c r="P311" s="170"/>
      <c r="Q311" s="170"/>
      <c r="R311" s="170"/>
      <c r="S311" s="170"/>
      <c r="T311" s="170"/>
      <c r="U311" s="170"/>
      <c r="V311" s="170"/>
      <c r="W311" s="170"/>
      <c r="X311" s="170"/>
      <c r="Y311" s="171"/>
      <c r="Z311" s="171"/>
      <c r="AA311" s="171"/>
      <c r="AB311" s="171"/>
      <c r="AC311" s="218"/>
      <c r="AD311" s="218"/>
      <c r="AE311" s="218"/>
      <c r="AF311" s="218"/>
      <c r="AG311" s="218"/>
      <c r="AH311" s="218"/>
      <c r="AI311" s="170"/>
      <c r="AJ311" s="170"/>
      <c r="AK311" s="170"/>
      <c r="AL311" s="170"/>
      <c r="AM311" s="170"/>
      <c r="AN311" s="170"/>
      <c r="AO311" s="170"/>
      <c r="AP311" s="170"/>
      <c r="AQ311" s="170"/>
      <c r="AR311" s="170"/>
      <c r="AS311" s="170"/>
      <c r="AT311" s="219"/>
      <c r="AU311" s="219"/>
      <c r="AV311" s="219"/>
      <c r="AW311" s="219"/>
      <c r="AX311" s="219"/>
      <c r="AY311" s="219"/>
      <c r="AZ311" s="219"/>
      <c r="BA311" s="219"/>
      <c r="BB311" s="219"/>
      <c r="BC311" s="219"/>
      <c r="BD311" s="219"/>
    </row>
    <row r="312" spans="1:56" ht="12.75" customHeight="1" x14ac:dyDescent="0.2">
      <c r="A312" s="169"/>
      <c r="B312" s="169"/>
      <c r="C312" s="169"/>
      <c r="D312" s="169"/>
      <c r="E312" s="169"/>
      <c r="F312" s="169"/>
      <c r="G312" s="169"/>
      <c r="H312" s="169"/>
      <c r="I312" s="169"/>
      <c r="J312" s="169"/>
      <c r="K312" s="169"/>
      <c r="L312" s="169"/>
      <c r="M312" s="169"/>
      <c r="N312" s="169"/>
      <c r="O312" s="169"/>
      <c r="P312" s="170"/>
      <c r="Q312" s="170"/>
      <c r="R312" s="170"/>
      <c r="S312" s="170"/>
      <c r="T312" s="170"/>
      <c r="U312" s="170"/>
      <c r="V312" s="170"/>
      <c r="W312" s="170"/>
      <c r="X312" s="170"/>
      <c r="Y312" s="171"/>
      <c r="Z312" s="171"/>
      <c r="AA312" s="171"/>
      <c r="AB312" s="171"/>
      <c r="AC312" s="218"/>
      <c r="AD312" s="218"/>
      <c r="AE312" s="218"/>
      <c r="AF312" s="218"/>
      <c r="AG312" s="218"/>
      <c r="AH312" s="218"/>
      <c r="AI312" s="170"/>
      <c r="AJ312" s="170"/>
      <c r="AK312" s="170"/>
      <c r="AL312" s="170"/>
      <c r="AM312" s="170"/>
      <c r="AN312" s="170"/>
      <c r="AO312" s="170"/>
      <c r="AP312" s="170"/>
      <c r="AQ312" s="170"/>
      <c r="AR312" s="170"/>
      <c r="AS312" s="170"/>
      <c r="AT312" s="219"/>
      <c r="AU312" s="219"/>
      <c r="AV312" s="219"/>
      <c r="AW312" s="219"/>
      <c r="AX312" s="219"/>
      <c r="AY312" s="219"/>
      <c r="AZ312" s="219"/>
      <c r="BA312" s="219"/>
      <c r="BB312" s="219"/>
      <c r="BC312" s="219"/>
      <c r="BD312" s="219"/>
    </row>
    <row r="313" spans="1:56" ht="12.75" customHeight="1" x14ac:dyDescent="0.2">
      <c r="A313" s="169"/>
      <c r="B313" s="169"/>
      <c r="C313" s="169"/>
      <c r="D313" s="169"/>
      <c r="E313" s="169"/>
      <c r="F313" s="169"/>
      <c r="G313" s="169"/>
      <c r="H313" s="169"/>
      <c r="I313" s="169"/>
      <c r="J313" s="169"/>
      <c r="K313" s="169"/>
      <c r="L313" s="169"/>
      <c r="M313" s="169"/>
      <c r="N313" s="169"/>
      <c r="O313" s="169"/>
      <c r="P313" s="170"/>
      <c r="Q313" s="170"/>
      <c r="R313" s="170"/>
      <c r="S313" s="170"/>
      <c r="T313" s="170"/>
      <c r="U313" s="170"/>
      <c r="V313" s="170"/>
      <c r="W313" s="170"/>
      <c r="X313" s="170"/>
      <c r="Y313" s="171"/>
      <c r="Z313" s="171"/>
      <c r="AA313" s="171"/>
      <c r="AB313" s="171"/>
      <c r="AC313" s="218"/>
      <c r="AD313" s="218"/>
      <c r="AE313" s="218"/>
      <c r="AF313" s="218"/>
      <c r="AG313" s="218"/>
      <c r="AH313" s="218"/>
      <c r="AI313" s="170"/>
      <c r="AJ313" s="170"/>
      <c r="AK313" s="170"/>
      <c r="AL313" s="170"/>
      <c r="AM313" s="170"/>
      <c r="AN313" s="170"/>
      <c r="AO313" s="170"/>
      <c r="AP313" s="170"/>
      <c r="AQ313" s="170"/>
      <c r="AR313" s="170"/>
      <c r="AS313" s="170"/>
      <c r="AT313" s="219"/>
      <c r="AU313" s="219"/>
      <c r="AV313" s="219"/>
      <c r="AW313" s="219"/>
      <c r="AX313" s="219"/>
      <c r="AY313" s="219"/>
      <c r="AZ313" s="219"/>
      <c r="BA313" s="219"/>
      <c r="BB313" s="219"/>
      <c r="BC313" s="219"/>
      <c r="BD313" s="219"/>
    </row>
    <row r="314" spans="1:56" ht="12.75" customHeight="1" x14ac:dyDescent="0.2">
      <c r="A314" s="169"/>
      <c r="B314" s="169"/>
      <c r="C314" s="169"/>
      <c r="D314" s="169"/>
      <c r="E314" s="169"/>
      <c r="F314" s="169"/>
      <c r="G314" s="169"/>
      <c r="H314" s="169"/>
      <c r="I314" s="169"/>
      <c r="J314" s="169"/>
      <c r="K314" s="169"/>
      <c r="L314" s="169"/>
      <c r="M314" s="169"/>
      <c r="N314" s="169"/>
      <c r="O314" s="169"/>
      <c r="P314" s="170"/>
      <c r="Q314" s="170"/>
      <c r="R314" s="170"/>
      <c r="S314" s="170"/>
      <c r="T314" s="170"/>
      <c r="U314" s="170"/>
      <c r="V314" s="170"/>
      <c r="W314" s="170"/>
      <c r="X314" s="170"/>
      <c r="Y314" s="171"/>
      <c r="Z314" s="171"/>
      <c r="AA314" s="171"/>
      <c r="AB314" s="171"/>
      <c r="AC314" s="218"/>
      <c r="AD314" s="218"/>
      <c r="AE314" s="218"/>
      <c r="AF314" s="218"/>
      <c r="AG314" s="218"/>
      <c r="AH314" s="218"/>
      <c r="AI314" s="170"/>
      <c r="AJ314" s="170"/>
      <c r="AK314" s="170"/>
      <c r="AL314" s="170"/>
      <c r="AM314" s="170"/>
      <c r="AN314" s="170"/>
      <c r="AO314" s="170"/>
      <c r="AP314" s="170"/>
      <c r="AQ314" s="170"/>
      <c r="AR314" s="170"/>
      <c r="AS314" s="170"/>
      <c r="AT314" s="219"/>
      <c r="AU314" s="219"/>
      <c r="AV314" s="219"/>
      <c r="AW314" s="219"/>
      <c r="AX314" s="219"/>
      <c r="AY314" s="219"/>
      <c r="AZ314" s="219"/>
      <c r="BA314" s="219"/>
      <c r="BB314" s="219"/>
      <c r="BC314" s="219"/>
      <c r="BD314" s="219"/>
    </row>
    <row r="315" spans="1:56" ht="12.75" customHeight="1" x14ac:dyDescent="0.2">
      <c r="A315" s="169"/>
      <c r="B315" s="169"/>
      <c r="C315" s="169"/>
      <c r="D315" s="169"/>
      <c r="E315" s="169"/>
      <c r="F315" s="169"/>
      <c r="G315" s="169"/>
      <c r="H315" s="169"/>
      <c r="I315" s="169"/>
      <c r="J315" s="169"/>
      <c r="K315" s="169"/>
      <c r="L315" s="169"/>
      <c r="M315" s="169"/>
      <c r="N315" s="169"/>
      <c r="O315" s="169"/>
      <c r="P315" s="170"/>
      <c r="Q315" s="170"/>
      <c r="R315" s="170"/>
      <c r="S315" s="170"/>
      <c r="T315" s="170"/>
      <c r="U315" s="170"/>
      <c r="V315" s="170"/>
      <c r="W315" s="170"/>
      <c r="X315" s="170"/>
      <c r="Y315" s="171"/>
      <c r="Z315" s="171"/>
      <c r="AA315" s="171"/>
      <c r="AB315" s="171"/>
      <c r="AC315" s="218"/>
      <c r="AD315" s="218"/>
      <c r="AE315" s="218"/>
      <c r="AF315" s="218"/>
      <c r="AG315" s="218"/>
      <c r="AH315" s="218"/>
      <c r="AI315" s="170"/>
      <c r="AJ315" s="170"/>
      <c r="AK315" s="170"/>
      <c r="AL315" s="170"/>
      <c r="AM315" s="170"/>
      <c r="AN315" s="170"/>
      <c r="AO315" s="170"/>
      <c r="AP315" s="170"/>
      <c r="AQ315" s="170"/>
      <c r="AR315" s="170"/>
      <c r="AS315" s="170"/>
      <c r="AT315" s="219"/>
      <c r="AU315" s="219"/>
      <c r="AV315" s="219"/>
      <c r="AW315" s="219"/>
      <c r="AX315" s="219"/>
      <c r="AY315" s="219"/>
      <c r="AZ315" s="219"/>
      <c r="BA315" s="219"/>
      <c r="BB315" s="219"/>
      <c r="BC315" s="219"/>
      <c r="BD315" s="219"/>
    </row>
    <row r="316" spans="1:56" ht="12.75" customHeight="1" x14ac:dyDescent="0.2">
      <c r="A316" s="169"/>
      <c r="B316" s="169"/>
      <c r="C316" s="169"/>
      <c r="D316" s="169"/>
      <c r="E316" s="169"/>
      <c r="F316" s="169"/>
      <c r="G316" s="169"/>
      <c r="H316" s="169"/>
      <c r="I316" s="169"/>
      <c r="J316" s="169"/>
      <c r="K316" s="169"/>
      <c r="L316" s="169"/>
      <c r="M316" s="169"/>
      <c r="N316" s="169"/>
      <c r="O316" s="169"/>
      <c r="P316" s="170"/>
      <c r="Q316" s="170"/>
      <c r="R316" s="170"/>
      <c r="S316" s="170"/>
      <c r="T316" s="170"/>
      <c r="U316" s="170"/>
      <c r="V316" s="170"/>
      <c r="W316" s="170"/>
      <c r="X316" s="170"/>
      <c r="Y316" s="171"/>
      <c r="Z316" s="171"/>
      <c r="AA316" s="171"/>
      <c r="AB316" s="171"/>
      <c r="AC316" s="218"/>
      <c r="AD316" s="218"/>
      <c r="AE316" s="218"/>
      <c r="AF316" s="218"/>
      <c r="AG316" s="218"/>
      <c r="AH316" s="218"/>
      <c r="AI316" s="170"/>
      <c r="AJ316" s="170"/>
      <c r="AK316" s="170"/>
      <c r="AL316" s="170"/>
      <c r="AM316" s="170"/>
      <c r="AN316" s="170"/>
      <c r="AO316" s="170"/>
      <c r="AP316" s="170"/>
      <c r="AQ316" s="170"/>
      <c r="AR316" s="170"/>
      <c r="AS316" s="170"/>
      <c r="AT316" s="219"/>
      <c r="AU316" s="219"/>
      <c r="AV316" s="219"/>
      <c r="AW316" s="219"/>
      <c r="AX316" s="219"/>
      <c r="AY316" s="219"/>
      <c r="AZ316" s="219"/>
      <c r="BA316" s="219"/>
      <c r="BB316" s="219"/>
      <c r="BC316" s="219"/>
      <c r="BD316" s="219"/>
    </row>
    <row r="317" spans="1:56" ht="12.75" customHeight="1" x14ac:dyDescent="0.2">
      <c r="A317" s="169"/>
      <c r="B317" s="169"/>
      <c r="C317" s="169"/>
      <c r="D317" s="169"/>
      <c r="E317" s="169"/>
      <c r="F317" s="169"/>
      <c r="G317" s="169"/>
      <c r="H317" s="169"/>
      <c r="I317" s="169"/>
      <c r="J317" s="169"/>
      <c r="K317" s="169"/>
      <c r="L317" s="169"/>
      <c r="M317" s="169"/>
      <c r="N317" s="169"/>
      <c r="O317" s="169"/>
      <c r="P317" s="170"/>
      <c r="Q317" s="170"/>
      <c r="R317" s="170"/>
      <c r="S317" s="170"/>
      <c r="T317" s="170"/>
      <c r="U317" s="170"/>
      <c r="V317" s="170"/>
      <c r="W317" s="170"/>
      <c r="X317" s="170"/>
      <c r="Y317" s="171"/>
      <c r="Z317" s="171"/>
      <c r="AA317" s="171"/>
      <c r="AB317" s="171"/>
      <c r="AC317" s="218"/>
      <c r="AD317" s="218"/>
      <c r="AE317" s="218"/>
      <c r="AF317" s="218"/>
      <c r="AG317" s="218"/>
      <c r="AH317" s="218"/>
      <c r="AI317" s="170"/>
      <c r="AJ317" s="170"/>
      <c r="AK317" s="170"/>
      <c r="AL317" s="170"/>
      <c r="AM317" s="170"/>
      <c r="AN317" s="170"/>
      <c r="AO317" s="170"/>
      <c r="AP317" s="170"/>
      <c r="AQ317" s="170"/>
      <c r="AR317" s="170"/>
      <c r="AS317" s="170"/>
      <c r="AT317" s="219"/>
      <c r="AU317" s="219"/>
      <c r="AV317" s="219"/>
      <c r="AW317" s="219"/>
      <c r="AX317" s="219"/>
      <c r="AY317" s="219"/>
      <c r="AZ317" s="219"/>
      <c r="BA317" s="219"/>
      <c r="BB317" s="219"/>
      <c r="BC317" s="219"/>
      <c r="BD317" s="219"/>
    </row>
    <row r="318" spans="1:56" ht="12.75" customHeight="1" x14ac:dyDescent="0.2">
      <c r="A318" s="169"/>
      <c r="B318" s="169"/>
      <c r="C318" s="169"/>
      <c r="D318" s="169"/>
      <c r="E318" s="169"/>
      <c r="F318" s="169"/>
      <c r="G318" s="169"/>
      <c r="H318" s="169"/>
      <c r="I318" s="169"/>
      <c r="J318" s="169"/>
      <c r="K318" s="169"/>
      <c r="L318" s="169"/>
      <c r="M318" s="169"/>
      <c r="N318" s="169"/>
      <c r="O318" s="169"/>
      <c r="P318" s="170"/>
      <c r="Q318" s="170"/>
      <c r="R318" s="170"/>
      <c r="S318" s="170"/>
      <c r="T318" s="170"/>
      <c r="U318" s="170"/>
      <c r="V318" s="170"/>
      <c r="W318" s="170"/>
      <c r="X318" s="170"/>
      <c r="Y318" s="171"/>
      <c r="Z318" s="171"/>
      <c r="AA318" s="171"/>
      <c r="AB318" s="171"/>
      <c r="AC318" s="218"/>
      <c r="AD318" s="218"/>
      <c r="AE318" s="218"/>
      <c r="AF318" s="218"/>
      <c r="AG318" s="218"/>
      <c r="AH318" s="218"/>
      <c r="AI318" s="170"/>
      <c r="AJ318" s="170"/>
      <c r="AK318" s="170"/>
      <c r="AL318" s="170"/>
      <c r="AM318" s="170"/>
      <c r="AN318" s="170"/>
      <c r="AO318" s="170"/>
      <c r="AP318" s="170"/>
      <c r="AQ318" s="170"/>
      <c r="AR318" s="170"/>
      <c r="AS318" s="170"/>
      <c r="AT318" s="219"/>
      <c r="AU318" s="219"/>
      <c r="AV318" s="219"/>
      <c r="AW318" s="219"/>
      <c r="AX318" s="219"/>
      <c r="AY318" s="219"/>
      <c r="AZ318" s="219"/>
      <c r="BA318" s="219"/>
      <c r="BB318" s="219"/>
      <c r="BC318" s="219"/>
      <c r="BD318" s="219"/>
    </row>
    <row r="319" spans="1:56" ht="12.75" customHeight="1" x14ac:dyDescent="0.2">
      <c r="A319" s="169"/>
      <c r="B319" s="169"/>
      <c r="C319" s="169"/>
      <c r="D319" s="169"/>
      <c r="E319" s="169"/>
      <c r="F319" s="169"/>
      <c r="G319" s="169"/>
      <c r="H319" s="169"/>
      <c r="I319" s="169"/>
      <c r="J319" s="169"/>
      <c r="K319" s="169"/>
      <c r="L319" s="169"/>
      <c r="M319" s="169"/>
      <c r="N319" s="169"/>
      <c r="O319" s="169"/>
      <c r="P319" s="170"/>
      <c r="Q319" s="170"/>
      <c r="R319" s="170"/>
      <c r="S319" s="170"/>
      <c r="T319" s="170"/>
      <c r="U319" s="170"/>
      <c r="V319" s="170"/>
      <c r="W319" s="170"/>
      <c r="X319" s="170"/>
      <c r="Y319" s="171"/>
      <c r="Z319" s="171"/>
      <c r="AA319" s="171"/>
      <c r="AB319" s="171"/>
      <c r="AC319" s="218"/>
      <c r="AD319" s="218"/>
      <c r="AE319" s="218"/>
      <c r="AF319" s="218"/>
      <c r="AG319" s="218"/>
      <c r="AH319" s="218"/>
      <c r="AI319" s="170"/>
      <c r="AJ319" s="170"/>
      <c r="AK319" s="170"/>
      <c r="AL319" s="170"/>
      <c r="AM319" s="170"/>
      <c r="AN319" s="170"/>
      <c r="AO319" s="170"/>
      <c r="AP319" s="170"/>
      <c r="AQ319" s="170"/>
      <c r="AR319" s="170"/>
      <c r="AS319" s="170"/>
      <c r="AT319" s="219"/>
      <c r="AU319" s="219"/>
      <c r="AV319" s="219"/>
      <c r="AW319" s="219"/>
      <c r="AX319" s="219"/>
      <c r="AY319" s="219"/>
      <c r="AZ319" s="219"/>
      <c r="BA319" s="219"/>
      <c r="BB319" s="219"/>
      <c r="BC319" s="219"/>
      <c r="BD319" s="219"/>
    </row>
    <row r="320" spans="1:56" ht="12.75" customHeight="1" x14ac:dyDescent="0.2">
      <c r="A320" s="169"/>
      <c r="B320" s="169"/>
      <c r="C320" s="169"/>
      <c r="D320" s="169"/>
      <c r="E320" s="169"/>
      <c r="F320" s="169"/>
      <c r="G320" s="169"/>
      <c r="H320" s="169"/>
      <c r="I320" s="169"/>
      <c r="J320" s="169"/>
      <c r="K320" s="169"/>
      <c r="L320" s="169"/>
      <c r="M320" s="169"/>
      <c r="N320" s="169"/>
      <c r="O320" s="169"/>
      <c r="P320" s="170"/>
      <c r="Q320" s="170"/>
      <c r="R320" s="170"/>
      <c r="S320" s="170"/>
      <c r="T320" s="170"/>
      <c r="U320" s="170"/>
      <c r="V320" s="170"/>
      <c r="W320" s="170"/>
      <c r="X320" s="170"/>
      <c r="Y320" s="171"/>
      <c r="Z320" s="171"/>
      <c r="AA320" s="171"/>
      <c r="AB320" s="171"/>
      <c r="AC320" s="218"/>
      <c r="AD320" s="218"/>
      <c r="AE320" s="218"/>
      <c r="AF320" s="218"/>
      <c r="AG320" s="218"/>
      <c r="AH320" s="218"/>
      <c r="AI320" s="170"/>
      <c r="AJ320" s="170"/>
      <c r="AK320" s="170"/>
      <c r="AL320" s="170"/>
      <c r="AM320" s="170"/>
      <c r="AN320" s="170"/>
      <c r="AO320" s="170"/>
      <c r="AP320" s="170"/>
      <c r="AQ320" s="170"/>
      <c r="AR320" s="170"/>
      <c r="AS320" s="170"/>
      <c r="AT320" s="219"/>
      <c r="AU320" s="219"/>
      <c r="AV320" s="219"/>
      <c r="AW320" s="219"/>
      <c r="AX320" s="219"/>
      <c r="AY320" s="219"/>
      <c r="AZ320" s="219"/>
      <c r="BA320" s="219"/>
      <c r="BB320" s="219"/>
      <c r="BC320" s="219"/>
      <c r="BD320" s="219"/>
    </row>
    <row r="321" spans="1:56" ht="12.75" customHeight="1" x14ac:dyDescent="0.2">
      <c r="A321" s="169"/>
      <c r="B321" s="169"/>
      <c r="C321" s="169"/>
      <c r="D321" s="169"/>
      <c r="E321" s="169"/>
      <c r="F321" s="169"/>
      <c r="G321" s="169"/>
      <c r="H321" s="169"/>
      <c r="I321" s="169"/>
      <c r="J321" s="169"/>
      <c r="K321" s="169"/>
      <c r="L321" s="169"/>
      <c r="M321" s="169"/>
      <c r="N321" s="169"/>
      <c r="O321" s="169"/>
      <c r="P321" s="170"/>
      <c r="Q321" s="170"/>
      <c r="R321" s="170"/>
      <c r="S321" s="170"/>
      <c r="T321" s="170"/>
      <c r="U321" s="170"/>
      <c r="V321" s="170"/>
      <c r="W321" s="170"/>
      <c r="X321" s="170"/>
      <c r="Y321" s="171"/>
      <c r="Z321" s="171"/>
      <c r="AA321" s="171"/>
      <c r="AB321" s="171"/>
      <c r="AC321" s="218"/>
      <c r="AD321" s="218"/>
      <c r="AE321" s="218"/>
      <c r="AF321" s="218"/>
      <c r="AG321" s="218"/>
      <c r="AH321" s="218"/>
      <c r="AI321" s="170"/>
      <c r="AJ321" s="170"/>
      <c r="AK321" s="170"/>
      <c r="AL321" s="170"/>
      <c r="AM321" s="170"/>
      <c r="AN321" s="170"/>
      <c r="AO321" s="170"/>
      <c r="AP321" s="170"/>
      <c r="AQ321" s="170"/>
      <c r="AR321" s="170"/>
      <c r="AS321" s="170"/>
      <c r="AT321" s="219"/>
      <c r="AU321" s="219"/>
      <c r="AV321" s="219"/>
      <c r="AW321" s="219"/>
      <c r="AX321" s="219"/>
      <c r="AY321" s="219"/>
      <c r="AZ321" s="219"/>
      <c r="BA321" s="219"/>
      <c r="BB321" s="219"/>
      <c r="BC321" s="219"/>
      <c r="BD321" s="219"/>
    </row>
    <row r="322" spans="1:56" ht="12.75" customHeight="1" x14ac:dyDescent="0.2">
      <c r="A322" s="169"/>
      <c r="B322" s="169"/>
      <c r="C322" s="169"/>
      <c r="D322" s="169"/>
      <c r="E322" s="169"/>
      <c r="F322" s="169"/>
      <c r="G322" s="169"/>
      <c r="H322" s="169"/>
      <c r="I322" s="169"/>
      <c r="J322" s="169"/>
      <c r="K322" s="169"/>
      <c r="L322" s="169"/>
      <c r="M322" s="169"/>
      <c r="N322" s="169"/>
      <c r="O322" s="169"/>
      <c r="P322" s="170"/>
      <c r="Q322" s="170"/>
      <c r="R322" s="170"/>
      <c r="S322" s="170"/>
      <c r="T322" s="170"/>
      <c r="U322" s="170"/>
      <c r="V322" s="170"/>
      <c r="W322" s="170"/>
      <c r="X322" s="170"/>
      <c r="Y322" s="171"/>
      <c r="Z322" s="171"/>
      <c r="AA322" s="171"/>
      <c r="AB322" s="171"/>
      <c r="AC322" s="218"/>
      <c r="AD322" s="218"/>
      <c r="AE322" s="218"/>
      <c r="AF322" s="218"/>
      <c r="AG322" s="218"/>
      <c r="AH322" s="218"/>
      <c r="AI322" s="170"/>
      <c r="AJ322" s="170"/>
      <c r="AK322" s="170"/>
      <c r="AL322" s="170"/>
      <c r="AM322" s="170"/>
      <c r="AN322" s="170"/>
      <c r="AO322" s="170"/>
      <c r="AP322" s="170"/>
      <c r="AQ322" s="170"/>
      <c r="AR322" s="170"/>
      <c r="AS322" s="170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</row>
    <row r="323" spans="1:56" ht="12.75" customHeight="1" x14ac:dyDescent="0.2">
      <c r="A323" s="169"/>
      <c r="B323" s="169"/>
      <c r="C323" s="169"/>
      <c r="D323" s="169"/>
      <c r="E323" s="169"/>
      <c r="F323" s="169"/>
      <c r="G323" s="169"/>
      <c r="H323" s="169"/>
      <c r="I323" s="169"/>
      <c r="J323" s="169"/>
      <c r="K323" s="169"/>
      <c r="L323" s="169"/>
      <c r="M323" s="169"/>
      <c r="N323" s="169"/>
      <c r="O323" s="169"/>
      <c r="P323" s="170"/>
      <c r="Q323" s="170"/>
      <c r="R323" s="170"/>
      <c r="S323" s="170"/>
      <c r="T323" s="170"/>
      <c r="U323" s="170"/>
      <c r="V323" s="170"/>
      <c r="W323" s="170"/>
      <c r="X323" s="170"/>
      <c r="Y323" s="171"/>
      <c r="Z323" s="171"/>
      <c r="AA323" s="171"/>
      <c r="AB323" s="171"/>
      <c r="AC323" s="218"/>
      <c r="AD323" s="218"/>
      <c r="AE323" s="218"/>
      <c r="AF323" s="218"/>
      <c r="AG323" s="218"/>
      <c r="AH323" s="218"/>
      <c r="AI323" s="170"/>
      <c r="AJ323" s="170"/>
      <c r="AK323" s="170"/>
      <c r="AL323" s="170"/>
      <c r="AM323" s="170"/>
      <c r="AN323" s="170"/>
      <c r="AO323" s="170"/>
      <c r="AP323" s="170"/>
      <c r="AQ323" s="170"/>
      <c r="AR323" s="170"/>
      <c r="AS323" s="170"/>
      <c r="AT323" s="219"/>
      <c r="AU323" s="219"/>
      <c r="AV323" s="219"/>
      <c r="AW323" s="219"/>
      <c r="AX323" s="219"/>
      <c r="AY323" s="219"/>
      <c r="AZ323" s="219"/>
      <c r="BA323" s="219"/>
      <c r="BB323" s="219"/>
      <c r="BC323" s="219"/>
      <c r="BD323" s="219"/>
    </row>
    <row r="324" spans="1:56" ht="12.75" customHeight="1" x14ac:dyDescent="0.2">
      <c r="A324" s="169"/>
      <c r="B324" s="169"/>
      <c r="C324" s="169"/>
      <c r="D324" s="169"/>
      <c r="E324" s="169"/>
      <c r="F324" s="169"/>
      <c r="G324" s="169"/>
      <c r="H324" s="169"/>
      <c r="I324" s="169"/>
      <c r="J324" s="169"/>
      <c r="K324" s="169"/>
      <c r="L324" s="169"/>
      <c r="M324" s="169"/>
      <c r="N324" s="169"/>
      <c r="O324" s="169"/>
      <c r="P324" s="170"/>
      <c r="Q324" s="170"/>
      <c r="R324" s="170"/>
      <c r="S324" s="170"/>
      <c r="T324" s="170"/>
      <c r="U324" s="170"/>
      <c r="V324" s="170"/>
      <c r="W324" s="170"/>
      <c r="X324" s="170"/>
      <c r="Y324" s="171"/>
      <c r="Z324" s="171"/>
      <c r="AA324" s="171"/>
      <c r="AB324" s="171"/>
      <c r="AC324" s="218"/>
      <c r="AD324" s="218"/>
      <c r="AE324" s="218"/>
      <c r="AF324" s="218"/>
      <c r="AG324" s="218"/>
      <c r="AH324" s="218"/>
      <c r="AI324" s="170"/>
      <c r="AJ324" s="170"/>
      <c r="AK324" s="170"/>
      <c r="AL324" s="170"/>
      <c r="AM324" s="170"/>
      <c r="AN324" s="170"/>
      <c r="AO324" s="170"/>
      <c r="AP324" s="170"/>
      <c r="AQ324" s="170"/>
      <c r="AR324" s="170"/>
      <c r="AS324" s="170"/>
      <c r="AT324" s="219"/>
      <c r="AU324" s="219"/>
      <c r="AV324" s="219"/>
      <c r="AW324" s="219"/>
      <c r="AX324" s="219"/>
      <c r="AY324" s="219"/>
      <c r="AZ324" s="219"/>
      <c r="BA324" s="219"/>
      <c r="BB324" s="219"/>
      <c r="BC324" s="219"/>
      <c r="BD324" s="219"/>
    </row>
    <row r="325" spans="1:56" ht="12.75" customHeight="1" x14ac:dyDescent="0.2">
      <c r="A325" s="169"/>
      <c r="B325" s="169"/>
      <c r="C325" s="169"/>
      <c r="D325" s="169"/>
      <c r="E325" s="169"/>
      <c r="F325" s="169"/>
      <c r="G325" s="169"/>
      <c r="H325" s="169"/>
      <c r="I325" s="169"/>
      <c r="J325" s="169"/>
      <c r="K325" s="169"/>
      <c r="L325" s="169"/>
      <c r="M325" s="169"/>
      <c r="N325" s="169"/>
      <c r="O325" s="169"/>
      <c r="P325" s="170"/>
      <c r="Q325" s="170"/>
      <c r="R325" s="170"/>
      <c r="S325" s="170"/>
      <c r="T325" s="170"/>
      <c r="U325" s="170"/>
      <c r="V325" s="170"/>
      <c r="W325" s="170"/>
      <c r="X325" s="170"/>
      <c r="Y325" s="171"/>
      <c r="Z325" s="171"/>
      <c r="AA325" s="171"/>
      <c r="AB325" s="171"/>
      <c r="AC325" s="218"/>
      <c r="AD325" s="218"/>
      <c r="AE325" s="218"/>
      <c r="AF325" s="218"/>
      <c r="AG325" s="218"/>
      <c r="AH325" s="218"/>
      <c r="AI325" s="170"/>
      <c r="AJ325" s="170"/>
      <c r="AK325" s="170"/>
      <c r="AL325" s="170"/>
      <c r="AM325" s="170"/>
      <c r="AN325" s="170"/>
      <c r="AO325" s="170"/>
      <c r="AP325" s="170"/>
      <c r="AQ325" s="170"/>
      <c r="AR325" s="170"/>
      <c r="AS325" s="170"/>
      <c r="AT325" s="219"/>
      <c r="AU325" s="219"/>
      <c r="AV325" s="219"/>
      <c r="AW325" s="219"/>
      <c r="AX325" s="219"/>
      <c r="AY325" s="219"/>
      <c r="AZ325" s="219"/>
      <c r="BA325" s="219"/>
      <c r="BB325" s="219"/>
      <c r="BC325" s="219"/>
      <c r="BD325" s="219"/>
    </row>
    <row r="326" spans="1:56" ht="12.75" customHeight="1" x14ac:dyDescent="0.2">
      <c r="A326" s="169"/>
      <c r="B326" s="169"/>
      <c r="C326" s="169"/>
      <c r="D326" s="169"/>
      <c r="E326" s="169"/>
      <c r="F326" s="169"/>
      <c r="G326" s="169"/>
      <c r="H326" s="169"/>
      <c r="I326" s="169"/>
      <c r="J326" s="169"/>
      <c r="K326" s="169"/>
      <c r="L326" s="169"/>
      <c r="M326" s="169"/>
      <c r="N326" s="169"/>
      <c r="O326" s="169"/>
      <c r="P326" s="170"/>
      <c r="Q326" s="170"/>
      <c r="R326" s="170"/>
      <c r="S326" s="170"/>
      <c r="T326" s="170"/>
      <c r="U326" s="170"/>
      <c r="V326" s="170"/>
      <c r="W326" s="170"/>
      <c r="X326" s="170"/>
      <c r="Y326" s="171"/>
      <c r="Z326" s="171"/>
      <c r="AA326" s="171"/>
      <c r="AB326" s="171"/>
      <c r="AC326" s="218"/>
      <c r="AD326" s="218"/>
      <c r="AE326" s="218"/>
      <c r="AF326" s="218"/>
      <c r="AG326" s="218"/>
      <c r="AH326" s="218"/>
      <c r="AI326" s="170"/>
      <c r="AJ326" s="170"/>
      <c r="AK326" s="170"/>
      <c r="AL326" s="170"/>
      <c r="AM326" s="170"/>
      <c r="AN326" s="170"/>
      <c r="AO326" s="170"/>
      <c r="AP326" s="170"/>
      <c r="AQ326" s="170"/>
      <c r="AR326" s="170"/>
      <c r="AS326" s="170"/>
      <c r="AT326" s="219"/>
      <c r="AU326" s="219"/>
      <c r="AV326" s="219"/>
      <c r="AW326" s="219"/>
      <c r="AX326" s="219"/>
      <c r="AY326" s="219"/>
      <c r="AZ326" s="219"/>
      <c r="BA326" s="219"/>
      <c r="BB326" s="219"/>
      <c r="BC326" s="219"/>
      <c r="BD326" s="219"/>
    </row>
    <row r="327" spans="1:56" ht="12.75" customHeight="1" x14ac:dyDescent="0.2">
      <c r="A327" s="169"/>
      <c r="B327" s="169"/>
      <c r="C327" s="169"/>
      <c r="D327" s="169"/>
      <c r="E327" s="169"/>
      <c r="F327" s="169"/>
      <c r="G327" s="169"/>
      <c r="H327" s="169"/>
      <c r="I327" s="169"/>
      <c r="J327" s="169"/>
      <c r="K327" s="169"/>
      <c r="L327" s="169"/>
      <c r="M327" s="169"/>
      <c r="N327" s="169"/>
      <c r="O327" s="169"/>
      <c r="P327" s="170"/>
      <c r="Q327" s="170"/>
      <c r="R327" s="170"/>
      <c r="S327" s="170"/>
      <c r="T327" s="170"/>
      <c r="U327" s="170"/>
      <c r="V327" s="170"/>
      <c r="W327" s="170"/>
      <c r="X327" s="170"/>
      <c r="Y327" s="171"/>
      <c r="Z327" s="171"/>
      <c r="AA327" s="171"/>
      <c r="AB327" s="171"/>
      <c r="AC327" s="218"/>
      <c r="AD327" s="218"/>
      <c r="AE327" s="218"/>
      <c r="AF327" s="218"/>
      <c r="AG327" s="218"/>
      <c r="AH327" s="218"/>
      <c r="AI327" s="170"/>
      <c r="AJ327" s="170"/>
      <c r="AK327" s="170"/>
      <c r="AL327" s="170"/>
      <c r="AM327" s="170"/>
      <c r="AN327" s="170"/>
      <c r="AO327" s="170"/>
      <c r="AP327" s="170"/>
      <c r="AQ327" s="170"/>
      <c r="AR327" s="170"/>
      <c r="AS327" s="170"/>
      <c r="AT327" s="219"/>
      <c r="AU327" s="219"/>
      <c r="AV327" s="219"/>
      <c r="AW327" s="219"/>
      <c r="AX327" s="219"/>
      <c r="AY327" s="219"/>
      <c r="AZ327" s="219"/>
      <c r="BA327" s="219"/>
      <c r="BB327" s="219"/>
      <c r="BC327" s="219"/>
      <c r="BD327" s="219"/>
    </row>
    <row r="328" spans="1:56" ht="12.75" customHeight="1" x14ac:dyDescent="0.2">
      <c r="A328" s="169"/>
      <c r="B328" s="169"/>
      <c r="C328" s="169"/>
      <c r="D328" s="169"/>
      <c r="E328" s="169"/>
      <c r="F328" s="169"/>
      <c r="G328" s="169"/>
      <c r="H328" s="169"/>
      <c r="I328" s="169"/>
      <c r="J328" s="169"/>
      <c r="K328" s="169"/>
      <c r="L328" s="169"/>
      <c r="M328" s="169"/>
      <c r="N328" s="169"/>
      <c r="O328" s="169"/>
      <c r="P328" s="170"/>
      <c r="Q328" s="170"/>
      <c r="R328" s="170"/>
      <c r="S328" s="170"/>
      <c r="T328" s="170"/>
      <c r="U328" s="170"/>
      <c r="V328" s="170"/>
      <c r="W328" s="170"/>
      <c r="X328" s="170"/>
      <c r="Y328" s="171"/>
      <c r="Z328" s="171"/>
      <c r="AA328" s="171"/>
      <c r="AB328" s="171"/>
      <c r="AC328" s="218"/>
      <c r="AD328" s="218"/>
      <c r="AE328" s="218"/>
      <c r="AF328" s="218"/>
      <c r="AG328" s="218"/>
      <c r="AH328" s="218"/>
      <c r="AI328" s="170"/>
      <c r="AJ328" s="170"/>
      <c r="AK328" s="170"/>
      <c r="AL328" s="170"/>
      <c r="AM328" s="170"/>
      <c r="AN328" s="170"/>
      <c r="AO328" s="170"/>
      <c r="AP328" s="170"/>
      <c r="AQ328" s="170"/>
      <c r="AR328" s="170"/>
      <c r="AS328" s="170"/>
      <c r="AT328" s="219"/>
      <c r="AU328" s="219"/>
      <c r="AV328" s="219"/>
      <c r="AW328" s="219"/>
      <c r="AX328" s="219"/>
      <c r="AY328" s="219"/>
      <c r="AZ328" s="219"/>
      <c r="BA328" s="219"/>
      <c r="BB328" s="219"/>
      <c r="BC328" s="219"/>
      <c r="BD328" s="219"/>
    </row>
    <row r="329" spans="1:56" ht="12.75" customHeight="1" x14ac:dyDescent="0.2">
      <c r="A329" s="169"/>
      <c r="B329" s="169"/>
      <c r="C329" s="169"/>
      <c r="D329" s="169"/>
      <c r="E329" s="169"/>
      <c r="F329" s="169"/>
      <c r="G329" s="169"/>
      <c r="H329" s="169"/>
      <c r="I329" s="169"/>
      <c r="J329" s="169"/>
      <c r="K329" s="169"/>
      <c r="L329" s="169"/>
      <c r="M329" s="169"/>
      <c r="N329" s="169"/>
      <c r="O329" s="169"/>
      <c r="P329" s="170"/>
      <c r="Q329" s="170"/>
      <c r="R329" s="170"/>
      <c r="S329" s="170"/>
      <c r="T329" s="170"/>
      <c r="U329" s="170"/>
      <c r="V329" s="170"/>
      <c r="W329" s="170"/>
      <c r="X329" s="170"/>
      <c r="Y329" s="171"/>
      <c r="Z329" s="171"/>
      <c r="AA329" s="171"/>
      <c r="AB329" s="171"/>
      <c r="AC329" s="218"/>
      <c r="AD329" s="218"/>
      <c r="AE329" s="218"/>
      <c r="AF329" s="218"/>
      <c r="AG329" s="218"/>
      <c r="AH329" s="218"/>
      <c r="AI329" s="170"/>
      <c r="AJ329" s="170"/>
      <c r="AK329" s="170"/>
      <c r="AL329" s="170"/>
      <c r="AM329" s="170"/>
      <c r="AN329" s="170"/>
      <c r="AO329" s="170"/>
      <c r="AP329" s="170"/>
      <c r="AQ329" s="170"/>
      <c r="AR329" s="170"/>
      <c r="AS329" s="170"/>
      <c r="AT329" s="219"/>
      <c r="AU329" s="219"/>
      <c r="AV329" s="219"/>
      <c r="AW329" s="219"/>
      <c r="AX329" s="219"/>
      <c r="AY329" s="219"/>
      <c r="AZ329" s="219"/>
      <c r="BA329" s="219"/>
      <c r="BB329" s="219"/>
      <c r="BC329" s="219"/>
      <c r="BD329" s="219"/>
    </row>
    <row r="330" spans="1:56" ht="12.75" customHeight="1" x14ac:dyDescent="0.2">
      <c r="A330" s="169"/>
      <c r="B330" s="169"/>
      <c r="C330" s="169"/>
      <c r="D330" s="169"/>
      <c r="E330" s="169"/>
      <c r="F330" s="169"/>
      <c r="G330" s="169"/>
      <c r="H330" s="169"/>
      <c r="I330" s="169"/>
      <c r="J330" s="169"/>
      <c r="K330" s="169"/>
      <c r="L330" s="169"/>
      <c r="M330" s="169"/>
      <c r="N330" s="169"/>
      <c r="O330" s="169"/>
      <c r="P330" s="170"/>
      <c r="Q330" s="170"/>
      <c r="R330" s="170"/>
      <c r="S330" s="170"/>
      <c r="T330" s="170"/>
      <c r="U330" s="170"/>
      <c r="V330" s="170"/>
      <c r="W330" s="170"/>
      <c r="X330" s="170"/>
      <c r="Y330" s="171"/>
      <c r="Z330" s="171"/>
      <c r="AA330" s="171"/>
      <c r="AB330" s="171"/>
      <c r="AC330" s="218"/>
      <c r="AD330" s="218"/>
      <c r="AE330" s="218"/>
      <c r="AF330" s="218"/>
      <c r="AG330" s="218"/>
      <c r="AH330" s="218"/>
      <c r="AI330" s="170"/>
      <c r="AJ330" s="170"/>
      <c r="AK330" s="170"/>
      <c r="AL330" s="170"/>
      <c r="AM330" s="170"/>
      <c r="AN330" s="170"/>
      <c r="AO330" s="170"/>
      <c r="AP330" s="170"/>
      <c r="AQ330" s="170"/>
      <c r="AR330" s="170"/>
      <c r="AS330" s="170"/>
      <c r="AT330" s="219"/>
      <c r="AU330" s="219"/>
      <c r="AV330" s="219"/>
      <c r="AW330" s="219"/>
      <c r="AX330" s="219"/>
      <c r="AY330" s="219"/>
      <c r="AZ330" s="219"/>
      <c r="BA330" s="219"/>
      <c r="BB330" s="219"/>
      <c r="BC330" s="219"/>
      <c r="BD330" s="219"/>
    </row>
    <row r="331" spans="1:56" ht="12.75" customHeight="1" x14ac:dyDescent="0.2">
      <c r="A331" s="169"/>
      <c r="B331" s="169"/>
      <c r="C331" s="169"/>
      <c r="D331" s="169"/>
      <c r="E331" s="169"/>
      <c r="F331" s="169"/>
      <c r="G331" s="169"/>
      <c r="H331" s="169"/>
      <c r="I331" s="169"/>
      <c r="J331" s="169"/>
      <c r="K331" s="169"/>
      <c r="L331" s="169"/>
      <c r="M331" s="169"/>
      <c r="N331" s="169"/>
      <c r="O331" s="169"/>
      <c r="P331" s="170"/>
      <c r="Q331" s="170"/>
      <c r="R331" s="170"/>
      <c r="S331" s="170"/>
      <c r="T331" s="170"/>
      <c r="U331" s="170"/>
      <c r="V331" s="170"/>
      <c r="W331" s="170"/>
      <c r="X331" s="170"/>
      <c r="Y331" s="171"/>
      <c r="Z331" s="171"/>
      <c r="AA331" s="171"/>
      <c r="AB331" s="171"/>
      <c r="AC331" s="218"/>
      <c r="AD331" s="218"/>
      <c r="AE331" s="218"/>
      <c r="AF331" s="218"/>
      <c r="AG331" s="218"/>
      <c r="AH331" s="218"/>
      <c r="AI331" s="170"/>
      <c r="AJ331" s="170"/>
      <c r="AK331" s="170"/>
      <c r="AL331" s="170"/>
      <c r="AM331" s="170"/>
      <c r="AN331" s="170"/>
      <c r="AO331" s="170"/>
      <c r="AP331" s="170"/>
      <c r="AQ331" s="170"/>
      <c r="AR331" s="170"/>
      <c r="AS331" s="170"/>
      <c r="AT331" s="219"/>
      <c r="AU331" s="219"/>
      <c r="AV331" s="219"/>
      <c r="AW331" s="219"/>
      <c r="AX331" s="219"/>
      <c r="AY331" s="219"/>
      <c r="AZ331" s="219"/>
      <c r="BA331" s="219"/>
      <c r="BB331" s="219"/>
      <c r="BC331" s="219"/>
      <c r="BD331" s="219"/>
    </row>
    <row r="332" spans="1:56" ht="12.75" customHeight="1" x14ac:dyDescent="0.2">
      <c r="A332" s="169"/>
      <c r="B332" s="169"/>
      <c r="C332" s="169"/>
      <c r="D332" s="169"/>
      <c r="E332" s="169"/>
      <c r="F332" s="169"/>
      <c r="G332" s="169"/>
      <c r="H332" s="169"/>
      <c r="I332" s="169"/>
      <c r="J332" s="169"/>
      <c r="K332" s="169"/>
      <c r="L332" s="169"/>
      <c r="M332" s="169"/>
      <c r="N332" s="169"/>
      <c r="O332" s="169"/>
      <c r="P332" s="170"/>
      <c r="Q332" s="170"/>
      <c r="R332" s="170"/>
      <c r="S332" s="170"/>
      <c r="T332" s="170"/>
      <c r="U332" s="170"/>
      <c r="V332" s="170"/>
      <c r="W332" s="170"/>
      <c r="X332" s="170"/>
      <c r="Y332" s="171"/>
      <c r="Z332" s="171"/>
      <c r="AA332" s="171"/>
      <c r="AB332" s="171"/>
      <c r="AC332" s="218"/>
      <c r="AD332" s="218"/>
      <c r="AE332" s="218"/>
      <c r="AF332" s="218"/>
      <c r="AG332" s="218"/>
      <c r="AH332" s="218"/>
      <c r="AI332" s="170"/>
      <c r="AJ332" s="170"/>
      <c r="AK332" s="170"/>
      <c r="AL332" s="170"/>
      <c r="AM332" s="170"/>
      <c r="AN332" s="170"/>
      <c r="AO332" s="170"/>
      <c r="AP332" s="170"/>
      <c r="AQ332" s="170"/>
      <c r="AR332" s="170"/>
      <c r="AS332" s="170"/>
      <c r="AT332" s="219"/>
      <c r="AU332" s="219"/>
      <c r="AV332" s="219"/>
      <c r="AW332" s="219"/>
      <c r="AX332" s="219"/>
      <c r="AY332" s="219"/>
      <c r="AZ332" s="219"/>
      <c r="BA332" s="219"/>
      <c r="BB332" s="219"/>
      <c r="BC332" s="219"/>
      <c r="BD332" s="219"/>
    </row>
    <row r="333" spans="1:56" ht="12.75" customHeight="1" x14ac:dyDescent="0.2">
      <c r="A333" s="169"/>
      <c r="B333" s="169"/>
      <c r="C333" s="169"/>
      <c r="D333" s="169"/>
      <c r="E333" s="169"/>
      <c r="F333" s="169"/>
      <c r="G333" s="169"/>
      <c r="H333" s="169"/>
      <c r="I333" s="169"/>
      <c r="J333" s="169"/>
      <c r="K333" s="169"/>
      <c r="L333" s="169"/>
      <c r="M333" s="169"/>
      <c r="N333" s="169"/>
      <c r="O333" s="169"/>
      <c r="P333" s="170"/>
      <c r="Q333" s="170"/>
      <c r="R333" s="170"/>
      <c r="S333" s="170"/>
      <c r="T333" s="170"/>
      <c r="U333" s="170"/>
      <c r="V333" s="170"/>
      <c r="W333" s="170"/>
      <c r="X333" s="170"/>
      <c r="Y333" s="171"/>
      <c r="Z333" s="171"/>
      <c r="AA333" s="171"/>
      <c r="AB333" s="171"/>
      <c r="AC333" s="218"/>
      <c r="AD333" s="218"/>
      <c r="AE333" s="218"/>
      <c r="AF333" s="218"/>
      <c r="AG333" s="218"/>
      <c r="AH333" s="218"/>
      <c r="AI333" s="170"/>
      <c r="AJ333" s="170"/>
      <c r="AK333" s="170"/>
      <c r="AL333" s="170"/>
      <c r="AM333" s="170"/>
      <c r="AN333" s="170"/>
      <c r="AO333" s="170"/>
      <c r="AP333" s="170"/>
      <c r="AQ333" s="170"/>
      <c r="AR333" s="170"/>
      <c r="AS333" s="170"/>
      <c r="AT333" s="219"/>
      <c r="AU333" s="219"/>
      <c r="AV333" s="219"/>
      <c r="AW333" s="219"/>
      <c r="AX333" s="219"/>
      <c r="AY333" s="219"/>
      <c r="AZ333" s="219"/>
      <c r="BA333" s="219"/>
      <c r="BB333" s="219"/>
      <c r="BC333" s="219"/>
      <c r="BD333" s="219"/>
    </row>
    <row r="334" spans="1:56" ht="12.75" customHeight="1" x14ac:dyDescent="0.2">
      <c r="A334" s="169"/>
      <c r="B334" s="169"/>
      <c r="C334" s="169"/>
      <c r="D334" s="169"/>
      <c r="E334" s="169"/>
      <c r="F334" s="169"/>
      <c r="G334" s="169"/>
      <c r="H334" s="169"/>
      <c r="I334" s="169"/>
      <c r="J334" s="169"/>
      <c r="K334" s="169"/>
      <c r="L334" s="169"/>
      <c r="M334" s="169"/>
      <c r="N334" s="169"/>
      <c r="O334" s="169"/>
      <c r="P334" s="170"/>
      <c r="Q334" s="170"/>
      <c r="R334" s="170"/>
      <c r="S334" s="170"/>
      <c r="T334" s="170"/>
      <c r="U334" s="170"/>
      <c r="V334" s="170"/>
      <c r="W334" s="170"/>
      <c r="X334" s="170"/>
      <c r="Y334" s="171"/>
      <c r="Z334" s="171"/>
      <c r="AA334" s="171"/>
      <c r="AB334" s="171"/>
      <c r="AC334" s="218"/>
      <c r="AD334" s="218"/>
      <c r="AE334" s="218"/>
      <c r="AF334" s="218"/>
      <c r="AG334" s="218"/>
      <c r="AH334" s="218"/>
      <c r="AI334" s="170"/>
      <c r="AJ334" s="170"/>
      <c r="AK334" s="170"/>
      <c r="AL334" s="170"/>
      <c r="AM334" s="170"/>
      <c r="AN334" s="170"/>
      <c r="AO334" s="170"/>
      <c r="AP334" s="170"/>
      <c r="AQ334" s="170"/>
      <c r="AR334" s="170"/>
      <c r="AS334" s="170"/>
      <c r="AT334" s="219"/>
      <c r="AU334" s="219"/>
      <c r="AV334" s="219"/>
      <c r="AW334" s="219"/>
      <c r="AX334" s="219"/>
      <c r="AY334" s="219"/>
      <c r="AZ334" s="219"/>
      <c r="BA334" s="219"/>
      <c r="BB334" s="219"/>
      <c r="BC334" s="219"/>
      <c r="BD334" s="219"/>
    </row>
    <row r="335" spans="1:56" ht="12.75" customHeight="1" x14ac:dyDescent="0.2">
      <c r="A335" s="169"/>
      <c r="B335" s="169"/>
      <c r="C335" s="169"/>
      <c r="D335" s="169"/>
      <c r="E335" s="169"/>
      <c r="F335" s="169"/>
      <c r="G335" s="169"/>
      <c r="H335" s="169"/>
      <c r="I335" s="169"/>
      <c r="J335" s="169"/>
      <c r="K335" s="169"/>
      <c r="L335" s="169"/>
      <c r="M335" s="169"/>
      <c r="N335" s="169"/>
      <c r="O335" s="169"/>
      <c r="P335" s="170"/>
      <c r="Q335" s="170"/>
      <c r="R335" s="170"/>
      <c r="S335" s="170"/>
      <c r="T335" s="170"/>
      <c r="U335" s="170"/>
      <c r="V335" s="170"/>
      <c r="W335" s="170"/>
      <c r="X335" s="170"/>
      <c r="Y335" s="171"/>
      <c r="Z335" s="171"/>
      <c r="AA335" s="171"/>
      <c r="AB335" s="171"/>
      <c r="AC335" s="218"/>
      <c r="AD335" s="218"/>
      <c r="AE335" s="218"/>
      <c r="AF335" s="218"/>
      <c r="AG335" s="218"/>
      <c r="AH335" s="218"/>
      <c r="AI335" s="170"/>
      <c r="AJ335" s="170"/>
      <c r="AK335" s="170"/>
      <c r="AL335" s="170"/>
      <c r="AM335" s="170"/>
      <c r="AN335" s="170"/>
      <c r="AO335" s="170"/>
      <c r="AP335" s="170"/>
      <c r="AQ335" s="170"/>
      <c r="AR335" s="170"/>
      <c r="AS335" s="170"/>
      <c r="AT335" s="219"/>
      <c r="AU335" s="219"/>
      <c r="AV335" s="219"/>
      <c r="AW335" s="219"/>
      <c r="AX335" s="219"/>
      <c r="AY335" s="219"/>
      <c r="AZ335" s="219"/>
      <c r="BA335" s="219"/>
      <c r="BB335" s="219"/>
      <c r="BC335" s="219"/>
      <c r="BD335" s="219"/>
    </row>
    <row r="336" spans="1:56" ht="12.75" customHeight="1" x14ac:dyDescent="0.2">
      <c r="A336" s="169"/>
      <c r="B336" s="169"/>
      <c r="C336" s="169"/>
      <c r="D336" s="169"/>
      <c r="E336" s="169"/>
      <c r="F336" s="169"/>
      <c r="G336" s="169"/>
      <c r="H336" s="169"/>
      <c r="I336" s="169"/>
      <c r="J336" s="169"/>
      <c r="K336" s="169"/>
      <c r="L336" s="169"/>
      <c r="M336" s="169"/>
      <c r="N336" s="169"/>
      <c r="O336" s="169"/>
      <c r="P336" s="170"/>
      <c r="Q336" s="170"/>
      <c r="R336" s="170"/>
      <c r="S336" s="170"/>
      <c r="T336" s="170"/>
      <c r="U336" s="170"/>
      <c r="V336" s="170"/>
      <c r="W336" s="170"/>
      <c r="X336" s="170"/>
      <c r="Y336" s="171"/>
      <c r="Z336" s="171"/>
      <c r="AA336" s="171"/>
      <c r="AB336" s="171"/>
      <c r="AC336" s="218"/>
      <c r="AD336" s="218"/>
      <c r="AE336" s="218"/>
      <c r="AF336" s="218"/>
      <c r="AG336" s="218"/>
      <c r="AH336" s="218"/>
      <c r="AI336" s="170"/>
      <c r="AJ336" s="170"/>
      <c r="AK336" s="170"/>
      <c r="AL336" s="170"/>
      <c r="AM336" s="170"/>
      <c r="AN336" s="170"/>
      <c r="AO336" s="170"/>
      <c r="AP336" s="170"/>
      <c r="AQ336" s="170"/>
      <c r="AR336" s="170"/>
      <c r="AS336" s="170"/>
      <c r="AT336" s="219"/>
      <c r="AU336" s="219"/>
      <c r="AV336" s="219"/>
      <c r="AW336" s="219"/>
      <c r="AX336" s="219"/>
      <c r="AY336" s="219"/>
      <c r="AZ336" s="219"/>
      <c r="BA336" s="219"/>
      <c r="BB336" s="219"/>
      <c r="BC336" s="219"/>
      <c r="BD336" s="219"/>
    </row>
    <row r="337" spans="1:56" ht="12.75" customHeight="1" x14ac:dyDescent="0.2">
      <c r="A337" s="169"/>
      <c r="B337" s="169"/>
      <c r="C337" s="169"/>
      <c r="D337" s="169"/>
      <c r="E337" s="169"/>
      <c r="F337" s="169"/>
      <c r="G337" s="169"/>
      <c r="H337" s="169"/>
      <c r="I337" s="169"/>
      <c r="J337" s="169"/>
      <c r="K337" s="169"/>
      <c r="L337" s="169"/>
      <c r="M337" s="169"/>
      <c r="N337" s="169"/>
      <c r="O337" s="169"/>
      <c r="P337" s="170"/>
      <c r="Q337" s="170"/>
      <c r="R337" s="170"/>
      <c r="S337" s="170"/>
      <c r="T337" s="170"/>
      <c r="U337" s="170"/>
      <c r="V337" s="170"/>
      <c r="W337" s="170"/>
      <c r="X337" s="170"/>
      <c r="Y337" s="171"/>
      <c r="Z337" s="171"/>
      <c r="AA337" s="171"/>
      <c r="AB337" s="171"/>
      <c r="AC337" s="218"/>
      <c r="AD337" s="218"/>
      <c r="AE337" s="218"/>
      <c r="AF337" s="218"/>
      <c r="AG337" s="218"/>
      <c r="AH337" s="218"/>
      <c r="AI337" s="170"/>
      <c r="AJ337" s="170"/>
      <c r="AK337" s="170"/>
      <c r="AL337" s="170"/>
      <c r="AM337" s="170"/>
      <c r="AN337" s="170"/>
      <c r="AO337" s="170"/>
      <c r="AP337" s="170"/>
      <c r="AQ337" s="170"/>
      <c r="AR337" s="170"/>
      <c r="AS337" s="170"/>
      <c r="AT337" s="219"/>
      <c r="AU337" s="219"/>
      <c r="AV337" s="219"/>
      <c r="AW337" s="219"/>
      <c r="AX337" s="219"/>
      <c r="AY337" s="219"/>
      <c r="AZ337" s="219"/>
      <c r="BA337" s="219"/>
      <c r="BB337" s="219"/>
      <c r="BC337" s="219"/>
      <c r="BD337" s="219"/>
    </row>
    <row r="338" spans="1:56" ht="12.75" customHeight="1" x14ac:dyDescent="0.2">
      <c r="A338" s="169"/>
      <c r="B338" s="169"/>
      <c r="C338" s="169"/>
      <c r="D338" s="169"/>
      <c r="E338" s="169"/>
      <c r="F338" s="169"/>
      <c r="G338" s="169"/>
      <c r="H338" s="169"/>
      <c r="I338" s="169"/>
      <c r="J338" s="169"/>
      <c r="K338" s="169"/>
      <c r="L338" s="169"/>
      <c r="M338" s="169"/>
      <c r="N338" s="169"/>
      <c r="O338" s="169"/>
      <c r="P338" s="170"/>
      <c r="Q338" s="170"/>
      <c r="R338" s="170"/>
      <c r="S338" s="170"/>
      <c r="T338" s="170"/>
      <c r="U338" s="170"/>
      <c r="V338" s="170"/>
      <c r="W338" s="170"/>
      <c r="X338" s="170"/>
      <c r="Y338" s="171"/>
      <c r="Z338" s="171"/>
      <c r="AA338" s="171"/>
      <c r="AB338" s="171"/>
      <c r="AC338" s="218"/>
      <c r="AD338" s="218"/>
      <c r="AE338" s="218"/>
      <c r="AF338" s="218"/>
      <c r="AG338" s="218"/>
      <c r="AH338" s="218"/>
      <c r="AI338" s="170"/>
      <c r="AJ338" s="170"/>
      <c r="AK338" s="170"/>
      <c r="AL338" s="170"/>
      <c r="AM338" s="170"/>
      <c r="AN338" s="170"/>
      <c r="AO338" s="170"/>
      <c r="AP338" s="170"/>
      <c r="AQ338" s="170"/>
      <c r="AR338" s="170"/>
      <c r="AS338" s="170"/>
      <c r="AT338" s="219"/>
      <c r="AU338" s="219"/>
      <c r="AV338" s="219"/>
      <c r="AW338" s="219"/>
      <c r="AX338" s="219"/>
      <c r="AY338" s="219"/>
      <c r="AZ338" s="219"/>
      <c r="BA338" s="219"/>
      <c r="BB338" s="219"/>
      <c r="BC338" s="219"/>
      <c r="BD338" s="219"/>
    </row>
    <row r="339" spans="1:56" ht="12.75" customHeight="1" x14ac:dyDescent="0.2">
      <c r="A339" s="169"/>
      <c r="B339" s="169"/>
      <c r="C339" s="169"/>
      <c r="D339" s="169"/>
      <c r="E339" s="169"/>
      <c r="F339" s="169"/>
      <c r="G339" s="169"/>
      <c r="H339" s="169"/>
      <c r="I339" s="169"/>
      <c r="J339" s="169"/>
      <c r="K339" s="169"/>
      <c r="L339" s="169"/>
      <c r="M339" s="169"/>
      <c r="N339" s="169"/>
      <c r="O339" s="169"/>
      <c r="P339" s="170"/>
      <c r="Q339" s="170"/>
      <c r="R339" s="170"/>
      <c r="S339" s="170"/>
      <c r="T339" s="170"/>
      <c r="U339" s="170"/>
      <c r="V339" s="170"/>
      <c r="W339" s="170"/>
      <c r="X339" s="170"/>
      <c r="Y339" s="171"/>
      <c r="Z339" s="171"/>
      <c r="AA339" s="171"/>
      <c r="AB339" s="171"/>
      <c r="AC339" s="218"/>
      <c r="AD339" s="218"/>
      <c r="AE339" s="218"/>
      <c r="AF339" s="218"/>
      <c r="AG339" s="218"/>
      <c r="AH339" s="218"/>
      <c r="AI339" s="170"/>
      <c r="AJ339" s="170"/>
      <c r="AK339" s="170"/>
      <c r="AL339" s="170"/>
      <c r="AM339" s="170"/>
      <c r="AN339" s="170"/>
      <c r="AO339" s="170"/>
      <c r="AP339" s="170"/>
      <c r="AQ339" s="170"/>
      <c r="AR339" s="170"/>
      <c r="AS339" s="170"/>
      <c r="AT339" s="219"/>
      <c r="AU339" s="219"/>
      <c r="AV339" s="219"/>
      <c r="AW339" s="219"/>
      <c r="AX339" s="219"/>
      <c r="AY339" s="219"/>
      <c r="AZ339" s="219"/>
      <c r="BA339" s="219"/>
      <c r="BB339" s="219"/>
      <c r="BC339" s="219"/>
      <c r="BD339" s="219"/>
    </row>
    <row r="340" spans="1:56" ht="12.75" customHeight="1" x14ac:dyDescent="0.2">
      <c r="A340" s="169"/>
      <c r="B340" s="169"/>
      <c r="C340" s="169"/>
      <c r="D340" s="169"/>
      <c r="E340" s="169"/>
      <c r="F340" s="169"/>
      <c r="G340" s="169"/>
      <c r="H340" s="169"/>
      <c r="I340" s="169"/>
      <c r="J340" s="169"/>
      <c r="K340" s="169"/>
      <c r="L340" s="169"/>
      <c r="M340" s="169"/>
      <c r="N340" s="169"/>
      <c r="O340" s="169"/>
      <c r="P340" s="170"/>
      <c r="Q340" s="170"/>
      <c r="R340" s="170"/>
      <c r="S340" s="170"/>
      <c r="T340" s="170"/>
      <c r="U340" s="170"/>
      <c r="V340" s="170"/>
      <c r="W340" s="170"/>
      <c r="X340" s="170"/>
      <c r="Y340" s="171"/>
      <c r="Z340" s="171"/>
      <c r="AA340" s="171"/>
      <c r="AB340" s="171"/>
      <c r="AC340" s="218"/>
      <c r="AD340" s="218"/>
      <c r="AE340" s="218"/>
      <c r="AF340" s="218"/>
      <c r="AG340" s="218"/>
      <c r="AH340" s="218"/>
      <c r="AI340" s="170"/>
      <c r="AJ340" s="170"/>
      <c r="AK340" s="170"/>
      <c r="AL340" s="170"/>
      <c r="AM340" s="170"/>
      <c r="AN340" s="170"/>
      <c r="AO340" s="170"/>
      <c r="AP340" s="170"/>
      <c r="AQ340" s="170"/>
      <c r="AR340" s="170"/>
      <c r="AS340" s="170"/>
      <c r="AT340" s="219"/>
      <c r="AU340" s="219"/>
      <c r="AV340" s="219"/>
      <c r="AW340" s="219"/>
      <c r="AX340" s="219"/>
      <c r="AY340" s="219"/>
      <c r="AZ340" s="219"/>
      <c r="BA340" s="219"/>
      <c r="BB340" s="219"/>
      <c r="BC340" s="219"/>
      <c r="BD340" s="219"/>
    </row>
    <row r="341" spans="1:56" ht="12.75" customHeight="1" x14ac:dyDescent="0.2">
      <c r="A341" s="169"/>
      <c r="B341" s="169"/>
      <c r="C341" s="169"/>
      <c r="D341" s="169"/>
      <c r="E341" s="169"/>
      <c r="F341" s="169"/>
      <c r="G341" s="169"/>
      <c r="H341" s="169"/>
      <c r="I341" s="169"/>
      <c r="J341" s="169"/>
      <c r="K341" s="169"/>
      <c r="L341" s="169"/>
      <c r="M341" s="169"/>
      <c r="N341" s="169"/>
      <c r="O341" s="169"/>
      <c r="P341" s="170"/>
      <c r="Q341" s="170"/>
      <c r="R341" s="170"/>
      <c r="S341" s="170"/>
      <c r="T341" s="170"/>
      <c r="U341" s="170"/>
      <c r="V341" s="170"/>
      <c r="W341" s="170"/>
      <c r="X341" s="170"/>
      <c r="Y341" s="171"/>
      <c r="Z341" s="171"/>
      <c r="AA341" s="171"/>
      <c r="AB341" s="171"/>
      <c r="AC341" s="218"/>
      <c r="AD341" s="218"/>
      <c r="AE341" s="218"/>
      <c r="AF341" s="218"/>
      <c r="AG341" s="218"/>
      <c r="AH341" s="218"/>
      <c r="AI341" s="170"/>
      <c r="AJ341" s="170"/>
      <c r="AK341" s="170"/>
      <c r="AL341" s="170"/>
      <c r="AM341" s="170"/>
      <c r="AN341" s="170"/>
      <c r="AO341" s="170"/>
      <c r="AP341" s="170"/>
      <c r="AQ341" s="170"/>
      <c r="AR341" s="170"/>
      <c r="AS341" s="170"/>
      <c r="AT341" s="219"/>
      <c r="AU341" s="219"/>
      <c r="AV341" s="219"/>
      <c r="AW341" s="219"/>
      <c r="AX341" s="219"/>
      <c r="AY341" s="219"/>
      <c r="AZ341" s="219"/>
      <c r="BA341" s="219"/>
      <c r="BB341" s="219"/>
      <c r="BC341" s="219"/>
      <c r="BD341" s="219"/>
    </row>
    <row r="342" spans="1:56" ht="12.75" customHeight="1" x14ac:dyDescent="0.2">
      <c r="A342" s="169"/>
      <c r="B342" s="169"/>
      <c r="C342" s="169"/>
      <c r="D342" s="169"/>
      <c r="E342" s="169"/>
      <c r="F342" s="169"/>
      <c r="G342" s="169"/>
      <c r="H342" s="169"/>
      <c r="I342" s="169"/>
      <c r="J342" s="169"/>
      <c r="K342" s="169"/>
      <c r="L342" s="169"/>
      <c r="M342" s="169"/>
      <c r="N342" s="169"/>
      <c r="O342" s="169"/>
      <c r="P342" s="170"/>
      <c r="Q342" s="170"/>
      <c r="R342" s="170"/>
      <c r="S342" s="170"/>
      <c r="T342" s="170"/>
      <c r="U342" s="170"/>
      <c r="V342" s="170"/>
      <c r="W342" s="170"/>
      <c r="X342" s="170"/>
      <c r="Y342" s="171"/>
      <c r="Z342" s="171"/>
      <c r="AA342" s="171"/>
      <c r="AB342" s="171"/>
      <c r="AC342" s="218"/>
      <c r="AD342" s="218"/>
      <c r="AE342" s="218"/>
      <c r="AF342" s="218"/>
      <c r="AG342" s="218"/>
      <c r="AH342" s="218"/>
      <c r="AI342" s="170"/>
      <c r="AJ342" s="170"/>
      <c r="AK342" s="170"/>
      <c r="AL342" s="170"/>
      <c r="AM342" s="170"/>
      <c r="AN342" s="170"/>
      <c r="AO342" s="170"/>
      <c r="AP342" s="170"/>
      <c r="AQ342" s="170"/>
      <c r="AR342" s="170"/>
      <c r="AS342" s="170"/>
      <c r="AT342" s="219"/>
      <c r="AU342" s="219"/>
      <c r="AV342" s="219"/>
      <c r="AW342" s="219"/>
      <c r="AX342" s="219"/>
      <c r="AY342" s="219"/>
      <c r="AZ342" s="219"/>
      <c r="BA342" s="219"/>
      <c r="BB342" s="219"/>
      <c r="BC342" s="219"/>
      <c r="BD342" s="219"/>
    </row>
    <row r="343" spans="1:56" ht="12.75" customHeight="1" x14ac:dyDescent="0.2">
      <c r="A343" s="169"/>
      <c r="B343" s="169"/>
      <c r="C343" s="169"/>
      <c r="D343" s="169"/>
      <c r="E343" s="169"/>
      <c r="F343" s="169"/>
      <c r="G343" s="169"/>
      <c r="H343" s="169"/>
      <c r="I343" s="169"/>
      <c r="J343" s="169"/>
      <c r="K343" s="169"/>
      <c r="L343" s="169"/>
      <c r="M343" s="169"/>
      <c r="N343" s="169"/>
      <c r="O343" s="169"/>
      <c r="P343" s="170"/>
      <c r="Q343" s="170"/>
      <c r="R343" s="170"/>
      <c r="S343" s="170"/>
      <c r="T343" s="170"/>
      <c r="U343" s="170"/>
      <c r="V343" s="170"/>
      <c r="W343" s="170"/>
      <c r="X343" s="170"/>
      <c r="Y343" s="171"/>
      <c r="Z343" s="171"/>
      <c r="AA343" s="171"/>
      <c r="AB343" s="171"/>
      <c r="AC343" s="218"/>
      <c r="AD343" s="218"/>
      <c r="AE343" s="218"/>
      <c r="AF343" s="218"/>
      <c r="AG343" s="218"/>
      <c r="AH343" s="218"/>
      <c r="AI343" s="170"/>
      <c r="AJ343" s="170"/>
      <c r="AK343" s="170"/>
      <c r="AL343" s="170"/>
      <c r="AM343" s="170"/>
      <c r="AN343" s="170"/>
      <c r="AO343" s="170"/>
      <c r="AP343" s="170"/>
      <c r="AQ343" s="170"/>
      <c r="AR343" s="170"/>
      <c r="AS343" s="170"/>
      <c r="AT343" s="219"/>
      <c r="AU343" s="219"/>
      <c r="AV343" s="219"/>
      <c r="AW343" s="219"/>
      <c r="AX343" s="219"/>
      <c r="AY343" s="219"/>
      <c r="AZ343" s="219"/>
      <c r="BA343" s="219"/>
      <c r="BB343" s="219"/>
      <c r="BC343" s="219"/>
      <c r="BD343" s="219"/>
    </row>
    <row r="344" spans="1:56" ht="12.75" customHeight="1" x14ac:dyDescent="0.2">
      <c r="A344" s="169"/>
      <c r="B344" s="169"/>
      <c r="C344" s="169"/>
      <c r="D344" s="169"/>
      <c r="E344" s="169"/>
      <c r="F344" s="169"/>
      <c r="G344" s="169"/>
      <c r="H344" s="169"/>
      <c r="I344" s="169"/>
      <c r="J344" s="169"/>
      <c r="K344" s="169"/>
      <c r="L344" s="169"/>
      <c r="M344" s="169"/>
      <c r="N344" s="169"/>
      <c r="O344" s="169"/>
      <c r="P344" s="170"/>
      <c r="Q344" s="170"/>
      <c r="R344" s="170"/>
      <c r="S344" s="170"/>
      <c r="T344" s="170"/>
      <c r="U344" s="170"/>
      <c r="V344" s="170"/>
      <c r="W344" s="170"/>
      <c r="X344" s="170"/>
      <c r="Y344" s="171"/>
      <c r="Z344" s="171"/>
      <c r="AA344" s="171"/>
      <c r="AB344" s="171"/>
      <c r="AC344" s="218"/>
      <c r="AD344" s="218"/>
      <c r="AE344" s="218"/>
      <c r="AF344" s="218"/>
      <c r="AG344" s="218"/>
      <c r="AH344" s="218"/>
      <c r="AI344" s="170"/>
      <c r="AJ344" s="170"/>
      <c r="AK344" s="170"/>
      <c r="AL344" s="170"/>
      <c r="AM344" s="170"/>
      <c r="AN344" s="170"/>
      <c r="AO344" s="170"/>
      <c r="AP344" s="170"/>
      <c r="AQ344" s="170"/>
      <c r="AR344" s="170"/>
      <c r="AS344" s="170"/>
      <c r="AT344" s="219"/>
      <c r="AU344" s="219"/>
      <c r="AV344" s="219"/>
      <c r="AW344" s="219"/>
      <c r="AX344" s="219"/>
      <c r="AY344" s="219"/>
      <c r="AZ344" s="219"/>
      <c r="BA344" s="219"/>
      <c r="BB344" s="219"/>
      <c r="BC344" s="219"/>
      <c r="BD344" s="219"/>
    </row>
    <row r="345" spans="1:56" ht="12.75" customHeight="1" x14ac:dyDescent="0.2">
      <c r="A345" s="169"/>
      <c r="B345" s="169"/>
      <c r="C345" s="169"/>
      <c r="D345" s="169"/>
      <c r="E345" s="169"/>
      <c r="F345" s="169"/>
      <c r="G345" s="169"/>
      <c r="H345" s="169"/>
      <c r="I345" s="169"/>
      <c r="J345" s="169"/>
      <c r="K345" s="169"/>
      <c r="L345" s="169"/>
      <c r="M345" s="169"/>
      <c r="N345" s="169"/>
      <c r="O345" s="169"/>
      <c r="P345" s="170"/>
      <c r="Q345" s="170"/>
      <c r="R345" s="170"/>
      <c r="S345" s="170"/>
      <c r="T345" s="170"/>
      <c r="U345" s="170"/>
      <c r="V345" s="170"/>
      <c r="W345" s="170"/>
      <c r="X345" s="170"/>
      <c r="Y345" s="171"/>
      <c r="Z345" s="171"/>
      <c r="AA345" s="171"/>
      <c r="AB345" s="171"/>
      <c r="AC345" s="218"/>
      <c r="AD345" s="218"/>
      <c r="AE345" s="218"/>
      <c r="AF345" s="218"/>
      <c r="AG345" s="218"/>
      <c r="AH345" s="218"/>
      <c r="AI345" s="170"/>
      <c r="AJ345" s="170"/>
      <c r="AK345" s="170"/>
      <c r="AL345" s="170"/>
      <c r="AM345" s="170"/>
      <c r="AN345" s="170"/>
      <c r="AO345" s="170"/>
      <c r="AP345" s="170"/>
      <c r="AQ345" s="170"/>
      <c r="AR345" s="170"/>
      <c r="AS345" s="170"/>
      <c r="AT345" s="219"/>
      <c r="AU345" s="219"/>
      <c r="AV345" s="219"/>
      <c r="AW345" s="219"/>
      <c r="AX345" s="219"/>
      <c r="AY345" s="219"/>
      <c r="AZ345" s="219"/>
      <c r="BA345" s="219"/>
      <c r="BB345" s="219"/>
      <c r="BC345" s="219"/>
      <c r="BD345" s="219"/>
    </row>
    <row r="346" spans="1:56" ht="12.75" customHeight="1" x14ac:dyDescent="0.2">
      <c r="A346" s="169"/>
      <c r="B346" s="169"/>
      <c r="C346" s="169"/>
      <c r="D346" s="169"/>
      <c r="E346" s="169"/>
      <c r="F346" s="169"/>
      <c r="G346" s="169"/>
      <c r="H346" s="169"/>
      <c r="I346" s="169"/>
      <c r="J346" s="169"/>
      <c r="K346" s="169"/>
      <c r="L346" s="169"/>
      <c r="M346" s="169"/>
      <c r="N346" s="169"/>
      <c r="O346" s="169"/>
      <c r="P346" s="170"/>
      <c r="Q346" s="170"/>
      <c r="R346" s="170"/>
      <c r="S346" s="170"/>
      <c r="T346" s="170"/>
      <c r="U346" s="170"/>
      <c r="V346" s="170"/>
      <c r="W346" s="170"/>
      <c r="X346" s="170"/>
      <c r="Y346" s="171"/>
      <c r="Z346" s="171"/>
      <c r="AA346" s="171"/>
      <c r="AB346" s="171"/>
      <c r="AC346" s="218"/>
      <c r="AD346" s="218"/>
      <c r="AE346" s="218"/>
      <c r="AF346" s="218"/>
      <c r="AG346" s="218"/>
      <c r="AH346" s="218"/>
      <c r="AI346" s="170"/>
      <c r="AJ346" s="170"/>
      <c r="AK346" s="170"/>
      <c r="AL346" s="170"/>
      <c r="AM346" s="170"/>
      <c r="AN346" s="170"/>
      <c r="AO346" s="170"/>
      <c r="AP346" s="170"/>
      <c r="AQ346" s="170"/>
      <c r="AR346" s="170"/>
      <c r="AS346" s="170"/>
      <c r="AT346" s="219"/>
      <c r="AU346" s="219"/>
      <c r="AV346" s="219"/>
      <c r="AW346" s="219"/>
      <c r="AX346" s="219"/>
      <c r="AY346" s="219"/>
      <c r="AZ346" s="219"/>
      <c r="BA346" s="219"/>
      <c r="BB346" s="219"/>
      <c r="BC346" s="219"/>
      <c r="BD346" s="219"/>
    </row>
    <row r="347" spans="1:56" ht="12.75" customHeight="1" x14ac:dyDescent="0.2">
      <c r="A347" s="169"/>
      <c r="B347" s="169"/>
      <c r="C347" s="169"/>
      <c r="D347" s="169"/>
      <c r="E347" s="169"/>
      <c r="F347" s="169"/>
      <c r="G347" s="169"/>
      <c r="H347" s="169"/>
      <c r="I347" s="169"/>
      <c r="J347" s="169"/>
      <c r="K347" s="169"/>
      <c r="L347" s="169"/>
      <c r="M347" s="169"/>
      <c r="N347" s="169"/>
      <c r="O347" s="169"/>
      <c r="P347" s="170"/>
      <c r="Q347" s="170"/>
      <c r="R347" s="170"/>
      <c r="S347" s="170"/>
      <c r="T347" s="170"/>
      <c r="U347" s="170"/>
      <c r="V347" s="170"/>
      <c r="W347" s="170"/>
      <c r="X347" s="170"/>
      <c r="Y347" s="171"/>
      <c r="Z347" s="171"/>
      <c r="AA347" s="171"/>
      <c r="AB347" s="171"/>
      <c r="AC347" s="218"/>
      <c r="AD347" s="218"/>
      <c r="AE347" s="218"/>
      <c r="AF347" s="218"/>
      <c r="AG347" s="218"/>
      <c r="AH347" s="218"/>
      <c r="AI347" s="170"/>
      <c r="AJ347" s="170"/>
      <c r="AK347" s="170"/>
      <c r="AL347" s="170"/>
      <c r="AM347" s="170"/>
      <c r="AN347" s="170"/>
      <c r="AO347" s="170"/>
      <c r="AP347" s="170"/>
      <c r="AQ347" s="170"/>
      <c r="AR347" s="170"/>
      <c r="AS347" s="170"/>
      <c r="AT347" s="219"/>
      <c r="AU347" s="219"/>
      <c r="AV347" s="219"/>
      <c r="AW347" s="219"/>
      <c r="AX347" s="219"/>
      <c r="AY347" s="219"/>
      <c r="AZ347" s="219"/>
      <c r="BA347" s="219"/>
      <c r="BB347" s="219"/>
      <c r="BC347" s="219"/>
      <c r="BD347" s="219"/>
    </row>
    <row r="348" spans="1:56" ht="12.75" customHeight="1" x14ac:dyDescent="0.2">
      <c r="A348" s="169"/>
      <c r="B348" s="169"/>
      <c r="C348" s="169"/>
      <c r="D348" s="169"/>
      <c r="E348" s="169"/>
      <c r="F348" s="169"/>
      <c r="G348" s="169"/>
      <c r="H348" s="169"/>
      <c r="I348" s="169"/>
      <c r="J348" s="169"/>
      <c r="K348" s="169"/>
      <c r="L348" s="169"/>
      <c r="M348" s="169"/>
      <c r="N348" s="169"/>
      <c r="O348" s="169"/>
      <c r="P348" s="170"/>
      <c r="Q348" s="170"/>
      <c r="R348" s="170"/>
      <c r="S348" s="170"/>
      <c r="T348" s="170"/>
      <c r="U348" s="170"/>
      <c r="V348" s="170"/>
      <c r="W348" s="170"/>
      <c r="X348" s="170"/>
      <c r="Y348" s="171"/>
      <c r="Z348" s="171"/>
      <c r="AA348" s="171"/>
      <c r="AB348" s="171"/>
      <c r="AC348" s="218"/>
      <c r="AD348" s="218"/>
      <c r="AE348" s="218"/>
      <c r="AF348" s="218"/>
      <c r="AG348" s="218"/>
      <c r="AH348" s="218"/>
      <c r="AI348" s="170"/>
      <c r="AJ348" s="170"/>
      <c r="AK348" s="170"/>
      <c r="AL348" s="170"/>
      <c r="AM348" s="170"/>
      <c r="AN348" s="170"/>
      <c r="AO348" s="170"/>
      <c r="AP348" s="170"/>
      <c r="AQ348" s="170"/>
      <c r="AR348" s="170"/>
      <c r="AS348" s="170"/>
      <c r="AT348" s="219"/>
      <c r="AU348" s="219"/>
      <c r="AV348" s="219"/>
      <c r="AW348" s="219"/>
      <c r="AX348" s="219"/>
      <c r="AY348" s="219"/>
      <c r="AZ348" s="219"/>
      <c r="BA348" s="219"/>
      <c r="BB348" s="219"/>
      <c r="BC348" s="219"/>
      <c r="BD348" s="219"/>
    </row>
    <row r="349" spans="1:56" ht="12.75" customHeight="1" x14ac:dyDescent="0.2">
      <c r="A349" s="169"/>
      <c r="B349" s="169"/>
      <c r="C349" s="169"/>
      <c r="D349" s="169"/>
      <c r="E349" s="169"/>
      <c r="F349" s="169"/>
      <c r="G349" s="169"/>
      <c r="H349" s="169"/>
      <c r="I349" s="169"/>
      <c r="J349" s="169"/>
      <c r="K349" s="169"/>
      <c r="L349" s="169"/>
      <c r="M349" s="169"/>
      <c r="N349" s="169"/>
      <c r="O349" s="169"/>
      <c r="P349" s="170"/>
      <c r="Q349" s="170"/>
      <c r="R349" s="170"/>
      <c r="S349" s="170"/>
      <c r="T349" s="170"/>
      <c r="U349" s="170"/>
      <c r="V349" s="170"/>
      <c r="W349" s="170"/>
      <c r="X349" s="170"/>
      <c r="Y349" s="171"/>
      <c r="Z349" s="171"/>
      <c r="AA349" s="171"/>
      <c r="AB349" s="171"/>
      <c r="AC349" s="218"/>
      <c r="AD349" s="218"/>
      <c r="AE349" s="218"/>
      <c r="AF349" s="218"/>
      <c r="AG349" s="218"/>
      <c r="AH349" s="218"/>
      <c r="AI349" s="170"/>
      <c r="AJ349" s="170"/>
      <c r="AK349" s="170"/>
      <c r="AL349" s="170"/>
      <c r="AM349" s="170"/>
      <c r="AN349" s="170"/>
      <c r="AO349" s="170"/>
      <c r="AP349" s="170"/>
      <c r="AQ349" s="170"/>
      <c r="AR349" s="170"/>
      <c r="AS349" s="170"/>
      <c r="AT349" s="219"/>
      <c r="AU349" s="219"/>
      <c r="AV349" s="219"/>
      <c r="AW349" s="219"/>
      <c r="AX349" s="219"/>
      <c r="AY349" s="219"/>
      <c r="AZ349" s="219"/>
      <c r="BA349" s="219"/>
      <c r="BB349" s="219"/>
      <c r="BC349" s="219"/>
      <c r="BD349" s="219"/>
    </row>
    <row r="350" spans="1:56" ht="12.75" customHeight="1" x14ac:dyDescent="0.2">
      <c r="A350" s="169"/>
      <c r="B350" s="169"/>
      <c r="C350" s="169"/>
      <c r="D350" s="169"/>
      <c r="E350" s="169"/>
      <c r="F350" s="169"/>
      <c r="G350" s="169"/>
      <c r="H350" s="169"/>
      <c r="I350" s="169"/>
      <c r="J350" s="169"/>
      <c r="K350" s="169"/>
      <c r="L350" s="169"/>
      <c r="M350" s="169"/>
      <c r="N350" s="169"/>
      <c r="O350" s="169"/>
      <c r="P350" s="170"/>
      <c r="Q350" s="170"/>
      <c r="R350" s="170"/>
      <c r="S350" s="170"/>
      <c r="T350" s="170"/>
      <c r="U350" s="170"/>
      <c r="V350" s="170"/>
      <c r="W350" s="170"/>
      <c r="X350" s="170"/>
      <c r="Y350" s="171"/>
      <c r="Z350" s="171"/>
      <c r="AA350" s="171"/>
      <c r="AB350" s="171"/>
      <c r="AC350" s="218"/>
      <c r="AD350" s="218"/>
      <c r="AE350" s="218"/>
      <c r="AF350" s="218"/>
      <c r="AG350" s="218"/>
      <c r="AH350" s="218"/>
      <c r="AI350" s="170"/>
      <c r="AJ350" s="170"/>
      <c r="AK350" s="170"/>
      <c r="AL350" s="170"/>
      <c r="AM350" s="170"/>
      <c r="AN350" s="170"/>
      <c r="AO350" s="170"/>
      <c r="AP350" s="170"/>
      <c r="AQ350" s="170"/>
      <c r="AR350" s="170"/>
      <c r="AS350" s="170"/>
      <c r="AT350" s="219"/>
      <c r="AU350" s="219"/>
      <c r="AV350" s="219"/>
      <c r="AW350" s="219"/>
      <c r="AX350" s="219"/>
      <c r="AY350" s="219"/>
      <c r="AZ350" s="219"/>
      <c r="BA350" s="219"/>
      <c r="BB350" s="219"/>
      <c r="BC350" s="219"/>
      <c r="BD350" s="219"/>
    </row>
    <row r="351" spans="1:56" ht="12.75" customHeight="1" x14ac:dyDescent="0.2">
      <c r="A351" s="169"/>
      <c r="B351" s="169"/>
      <c r="C351" s="169"/>
      <c r="D351" s="169"/>
      <c r="E351" s="169"/>
      <c r="F351" s="169"/>
      <c r="G351" s="169"/>
      <c r="H351" s="169"/>
      <c r="I351" s="169"/>
      <c r="J351" s="169"/>
      <c r="K351" s="169"/>
      <c r="L351" s="169"/>
      <c r="M351" s="169"/>
      <c r="N351" s="169"/>
      <c r="O351" s="169"/>
      <c r="P351" s="170"/>
      <c r="Q351" s="170"/>
      <c r="R351" s="170"/>
      <c r="S351" s="170"/>
      <c r="T351" s="170"/>
      <c r="U351" s="170"/>
      <c r="V351" s="170"/>
      <c r="W351" s="170"/>
      <c r="X351" s="170"/>
      <c r="Y351" s="171"/>
      <c r="Z351" s="171"/>
      <c r="AA351" s="171"/>
      <c r="AB351" s="171"/>
      <c r="AC351" s="218"/>
      <c r="AD351" s="218"/>
      <c r="AE351" s="218"/>
      <c r="AF351" s="218"/>
      <c r="AG351" s="218"/>
      <c r="AH351" s="218"/>
      <c r="AI351" s="170"/>
      <c r="AJ351" s="170"/>
      <c r="AK351" s="170"/>
      <c r="AL351" s="170"/>
      <c r="AM351" s="170"/>
      <c r="AN351" s="170"/>
      <c r="AO351" s="170"/>
      <c r="AP351" s="170"/>
      <c r="AQ351" s="170"/>
      <c r="AR351" s="170"/>
      <c r="AS351" s="170"/>
      <c r="AT351" s="219"/>
      <c r="AU351" s="219"/>
      <c r="AV351" s="219"/>
      <c r="AW351" s="219"/>
      <c r="AX351" s="219"/>
      <c r="AY351" s="219"/>
      <c r="AZ351" s="219"/>
      <c r="BA351" s="219"/>
      <c r="BB351" s="219"/>
      <c r="BC351" s="219"/>
      <c r="BD351" s="219"/>
    </row>
    <row r="352" spans="1:56" ht="12.75" customHeight="1" x14ac:dyDescent="0.2">
      <c r="A352" s="169"/>
      <c r="B352" s="169"/>
      <c r="C352" s="169"/>
      <c r="D352" s="169"/>
      <c r="E352" s="169"/>
      <c r="F352" s="169"/>
      <c r="G352" s="169"/>
      <c r="H352" s="169"/>
      <c r="I352" s="169"/>
      <c r="J352" s="169"/>
      <c r="K352" s="169"/>
      <c r="L352" s="169"/>
      <c r="M352" s="169"/>
      <c r="N352" s="169"/>
      <c r="O352" s="169"/>
      <c r="P352" s="170"/>
      <c r="Q352" s="170"/>
      <c r="R352" s="170"/>
      <c r="S352" s="170"/>
      <c r="T352" s="170"/>
      <c r="U352" s="170"/>
      <c r="V352" s="170"/>
      <c r="W352" s="170"/>
      <c r="X352" s="170"/>
      <c r="Y352" s="171"/>
      <c r="Z352" s="171"/>
      <c r="AA352" s="171"/>
      <c r="AB352" s="171"/>
      <c r="AC352" s="218"/>
      <c r="AD352" s="218"/>
      <c r="AE352" s="218"/>
      <c r="AF352" s="218"/>
      <c r="AG352" s="218"/>
      <c r="AH352" s="218"/>
      <c r="AI352" s="170"/>
      <c r="AJ352" s="170"/>
      <c r="AK352" s="170"/>
      <c r="AL352" s="170"/>
      <c r="AM352" s="170"/>
      <c r="AN352" s="170"/>
      <c r="AO352" s="170"/>
      <c r="AP352" s="170"/>
      <c r="AQ352" s="170"/>
      <c r="AR352" s="170"/>
      <c r="AS352" s="170"/>
      <c r="AT352" s="219"/>
      <c r="AU352" s="219"/>
      <c r="AV352" s="219"/>
      <c r="AW352" s="219"/>
      <c r="AX352" s="219"/>
      <c r="AY352" s="219"/>
      <c r="AZ352" s="219"/>
      <c r="BA352" s="219"/>
      <c r="BB352" s="219"/>
      <c r="BC352" s="219"/>
      <c r="BD352" s="219"/>
    </row>
    <row r="353" spans="1:56" ht="12.75" customHeight="1" x14ac:dyDescent="0.2">
      <c r="A353" s="169"/>
      <c r="B353" s="169"/>
      <c r="C353" s="169"/>
      <c r="D353" s="169"/>
      <c r="E353" s="169"/>
      <c r="F353" s="169"/>
      <c r="G353" s="169"/>
      <c r="H353" s="169"/>
      <c r="I353" s="169"/>
      <c r="J353" s="169"/>
      <c r="K353" s="169"/>
      <c r="L353" s="169"/>
      <c r="M353" s="169"/>
      <c r="N353" s="169"/>
      <c r="O353" s="169"/>
      <c r="P353" s="170"/>
      <c r="Q353" s="170"/>
      <c r="R353" s="170"/>
      <c r="S353" s="170"/>
      <c r="T353" s="170"/>
      <c r="U353" s="170"/>
      <c r="V353" s="170"/>
      <c r="W353" s="170"/>
      <c r="X353" s="170"/>
      <c r="Y353" s="171"/>
      <c r="Z353" s="171"/>
      <c r="AA353" s="171"/>
      <c r="AB353" s="171"/>
      <c r="AC353" s="218"/>
      <c r="AD353" s="218"/>
      <c r="AE353" s="218"/>
      <c r="AF353" s="218"/>
      <c r="AG353" s="218"/>
      <c r="AH353" s="218"/>
      <c r="AI353" s="170"/>
      <c r="AJ353" s="170"/>
      <c r="AK353" s="170"/>
      <c r="AL353" s="170"/>
      <c r="AM353" s="170"/>
      <c r="AN353" s="170"/>
      <c r="AO353" s="170"/>
      <c r="AP353" s="170"/>
      <c r="AQ353" s="170"/>
      <c r="AR353" s="170"/>
      <c r="AS353" s="170"/>
      <c r="AT353" s="219"/>
      <c r="AU353" s="219"/>
      <c r="AV353" s="219"/>
      <c r="AW353" s="219"/>
      <c r="AX353" s="219"/>
      <c r="AY353" s="219"/>
      <c r="AZ353" s="219"/>
      <c r="BA353" s="219"/>
      <c r="BB353" s="219"/>
      <c r="BC353" s="219"/>
      <c r="BD353" s="219"/>
    </row>
    <row r="354" spans="1:56" ht="12.75" customHeight="1" x14ac:dyDescent="0.2">
      <c r="A354" s="169"/>
      <c r="B354" s="169"/>
      <c r="C354" s="169"/>
      <c r="D354" s="169"/>
      <c r="E354" s="169"/>
      <c r="F354" s="169"/>
      <c r="G354" s="169"/>
      <c r="H354" s="169"/>
      <c r="I354" s="169"/>
      <c r="J354" s="169"/>
      <c r="K354" s="169"/>
      <c r="L354" s="169"/>
      <c r="M354" s="169"/>
      <c r="N354" s="169"/>
      <c r="O354" s="169"/>
      <c r="P354" s="170"/>
      <c r="Q354" s="170"/>
      <c r="R354" s="170"/>
      <c r="S354" s="170"/>
      <c r="T354" s="170"/>
      <c r="U354" s="170"/>
      <c r="V354" s="170"/>
      <c r="W354" s="170"/>
      <c r="X354" s="170"/>
      <c r="Y354" s="171"/>
      <c r="Z354" s="171"/>
      <c r="AA354" s="171"/>
      <c r="AB354" s="171"/>
      <c r="AC354" s="218"/>
      <c r="AD354" s="218"/>
      <c r="AE354" s="218"/>
      <c r="AF354" s="218"/>
      <c r="AG354" s="218"/>
      <c r="AH354" s="218"/>
      <c r="AI354" s="170"/>
      <c r="AJ354" s="170"/>
      <c r="AK354" s="170"/>
      <c r="AL354" s="170"/>
      <c r="AM354" s="170"/>
      <c r="AN354" s="170"/>
      <c r="AO354" s="170"/>
      <c r="AP354" s="170"/>
      <c r="AQ354" s="170"/>
      <c r="AR354" s="170"/>
      <c r="AS354" s="170"/>
      <c r="AT354" s="219"/>
      <c r="AU354" s="219"/>
      <c r="AV354" s="219"/>
      <c r="AW354" s="219"/>
      <c r="AX354" s="219"/>
      <c r="AY354" s="219"/>
      <c r="AZ354" s="219"/>
      <c r="BA354" s="219"/>
      <c r="BB354" s="219"/>
      <c r="BC354" s="219"/>
      <c r="BD354" s="219"/>
    </row>
    <row r="355" spans="1:56" ht="12.75" customHeight="1" x14ac:dyDescent="0.2">
      <c r="A355" s="169"/>
      <c r="B355" s="169"/>
      <c r="C355" s="169"/>
      <c r="D355" s="169"/>
      <c r="E355" s="169"/>
      <c r="F355" s="169"/>
      <c r="G355" s="169"/>
      <c r="H355" s="169"/>
      <c r="I355" s="169"/>
      <c r="J355" s="169"/>
      <c r="K355" s="169"/>
      <c r="L355" s="169"/>
      <c r="M355" s="169"/>
      <c r="N355" s="169"/>
      <c r="O355" s="169"/>
      <c r="P355" s="170"/>
      <c r="Q355" s="170"/>
      <c r="R355" s="170"/>
      <c r="S355" s="170"/>
      <c r="T355" s="170"/>
      <c r="U355" s="170"/>
      <c r="V355" s="170"/>
      <c r="W355" s="170"/>
      <c r="X355" s="170"/>
      <c r="Y355" s="171"/>
      <c r="Z355" s="171"/>
      <c r="AA355" s="171"/>
      <c r="AB355" s="171"/>
      <c r="AC355" s="218"/>
      <c r="AD355" s="218"/>
      <c r="AE355" s="218"/>
      <c r="AF355" s="218"/>
      <c r="AG355" s="218"/>
      <c r="AH355" s="218"/>
      <c r="AI355" s="170"/>
      <c r="AJ355" s="170"/>
      <c r="AK355" s="170"/>
      <c r="AL355" s="170"/>
      <c r="AM355" s="170"/>
      <c r="AN355" s="170"/>
      <c r="AO355" s="170"/>
      <c r="AP355" s="170"/>
      <c r="AQ355" s="170"/>
      <c r="AR355" s="170"/>
      <c r="AS355" s="170"/>
      <c r="AT355" s="219"/>
      <c r="AU355" s="219"/>
      <c r="AV355" s="219"/>
      <c r="AW355" s="219"/>
      <c r="AX355" s="219"/>
      <c r="AY355" s="219"/>
      <c r="AZ355" s="219"/>
      <c r="BA355" s="219"/>
      <c r="BB355" s="219"/>
      <c r="BC355" s="219"/>
      <c r="BD355" s="219"/>
    </row>
    <row r="356" spans="1:56" ht="12.75" customHeight="1" x14ac:dyDescent="0.2">
      <c r="A356" s="169"/>
      <c r="B356" s="169"/>
      <c r="C356" s="169"/>
      <c r="D356" s="169"/>
      <c r="E356" s="169"/>
      <c r="F356" s="169"/>
      <c r="G356" s="169"/>
      <c r="H356" s="169"/>
      <c r="I356" s="169"/>
      <c r="J356" s="169"/>
      <c r="K356" s="169"/>
      <c r="L356" s="169"/>
      <c r="M356" s="169"/>
      <c r="N356" s="169"/>
      <c r="O356" s="169"/>
      <c r="P356" s="170"/>
      <c r="Q356" s="170"/>
      <c r="R356" s="170"/>
      <c r="S356" s="170"/>
      <c r="T356" s="170"/>
      <c r="U356" s="170"/>
      <c r="V356" s="170"/>
      <c r="W356" s="170"/>
      <c r="X356" s="170"/>
      <c r="Y356" s="171"/>
      <c r="Z356" s="171"/>
      <c r="AA356" s="171"/>
      <c r="AB356" s="171"/>
      <c r="AC356" s="218"/>
      <c r="AD356" s="218"/>
      <c r="AE356" s="218"/>
      <c r="AF356" s="218"/>
      <c r="AG356" s="218"/>
      <c r="AH356" s="218"/>
      <c r="AI356" s="170"/>
      <c r="AJ356" s="170"/>
      <c r="AK356" s="170"/>
      <c r="AL356" s="170"/>
      <c r="AM356" s="170"/>
      <c r="AN356" s="170"/>
      <c r="AO356" s="170"/>
      <c r="AP356" s="170"/>
      <c r="AQ356" s="170"/>
      <c r="AR356" s="170"/>
      <c r="AS356" s="170"/>
      <c r="AT356" s="219"/>
      <c r="AU356" s="219"/>
      <c r="AV356" s="219"/>
      <c r="AW356" s="219"/>
      <c r="AX356" s="219"/>
      <c r="AY356" s="219"/>
      <c r="AZ356" s="219"/>
      <c r="BA356" s="219"/>
      <c r="BB356" s="219"/>
      <c r="BC356" s="219"/>
      <c r="BD356" s="219"/>
    </row>
    <row r="357" spans="1:56" ht="12.75" customHeight="1" x14ac:dyDescent="0.2">
      <c r="A357" s="169"/>
      <c r="B357" s="169"/>
      <c r="C357" s="169"/>
      <c r="D357" s="169"/>
      <c r="E357" s="169"/>
      <c r="F357" s="169"/>
      <c r="G357" s="169"/>
      <c r="H357" s="169"/>
      <c r="I357" s="169"/>
      <c r="J357" s="169"/>
      <c r="K357" s="169"/>
      <c r="L357" s="169"/>
      <c r="M357" s="169"/>
      <c r="N357" s="169"/>
      <c r="O357" s="169"/>
      <c r="P357" s="170"/>
      <c r="Q357" s="170"/>
      <c r="R357" s="170"/>
      <c r="S357" s="170"/>
      <c r="T357" s="170"/>
      <c r="U357" s="170"/>
      <c r="V357" s="170"/>
      <c r="W357" s="170"/>
      <c r="X357" s="170"/>
      <c r="Y357" s="171"/>
      <c r="Z357" s="171"/>
      <c r="AA357" s="171"/>
      <c r="AB357" s="171"/>
      <c r="AC357" s="218"/>
      <c r="AD357" s="218"/>
      <c r="AE357" s="218"/>
      <c r="AF357" s="218"/>
      <c r="AG357" s="218"/>
      <c r="AH357" s="218"/>
      <c r="AI357" s="170"/>
      <c r="AJ357" s="170"/>
      <c r="AK357" s="170"/>
      <c r="AL357" s="170"/>
      <c r="AM357" s="170"/>
      <c r="AN357" s="170"/>
      <c r="AO357" s="170"/>
      <c r="AP357" s="170"/>
      <c r="AQ357" s="170"/>
      <c r="AR357" s="170"/>
      <c r="AS357" s="170"/>
      <c r="AT357" s="219"/>
      <c r="AU357" s="219"/>
      <c r="AV357" s="219"/>
      <c r="AW357" s="219"/>
      <c r="AX357" s="219"/>
      <c r="AY357" s="219"/>
      <c r="AZ357" s="219"/>
      <c r="BA357" s="219"/>
      <c r="BB357" s="219"/>
      <c r="BC357" s="219"/>
      <c r="BD357" s="219"/>
    </row>
    <row r="358" spans="1:56" ht="12.75" customHeight="1" x14ac:dyDescent="0.2">
      <c r="A358" s="169"/>
      <c r="B358" s="169"/>
      <c r="C358" s="169"/>
      <c r="D358" s="169"/>
      <c r="E358" s="169"/>
      <c r="F358" s="169"/>
      <c r="G358" s="169"/>
      <c r="H358" s="169"/>
      <c r="I358" s="169"/>
      <c r="J358" s="169"/>
      <c r="K358" s="169"/>
      <c r="L358" s="169"/>
      <c r="M358" s="169"/>
      <c r="N358" s="169"/>
      <c r="O358" s="169"/>
      <c r="P358" s="170"/>
      <c r="Q358" s="170"/>
      <c r="R358" s="170"/>
      <c r="S358" s="170"/>
      <c r="T358" s="170"/>
      <c r="U358" s="170"/>
      <c r="V358" s="170"/>
      <c r="W358" s="170"/>
      <c r="X358" s="170"/>
      <c r="Y358" s="171"/>
      <c r="Z358" s="171"/>
      <c r="AA358" s="171"/>
      <c r="AB358" s="171"/>
      <c r="AC358" s="218"/>
      <c r="AD358" s="218"/>
      <c r="AE358" s="218"/>
      <c r="AF358" s="218"/>
      <c r="AG358" s="218"/>
      <c r="AH358" s="218"/>
      <c r="AI358" s="170"/>
      <c r="AJ358" s="170"/>
      <c r="AK358" s="170"/>
      <c r="AL358" s="170"/>
      <c r="AM358" s="170"/>
      <c r="AN358" s="170"/>
      <c r="AO358" s="170"/>
      <c r="AP358" s="170"/>
      <c r="AQ358" s="170"/>
      <c r="AR358" s="170"/>
      <c r="AS358" s="170"/>
      <c r="AT358" s="219"/>
      <c r="AU358" s="219"/>
      <c r="AV358" s="219"/>
      <c r="AW358" s="219"/>
      <c r="AX358" s="219"/>
      <c r="AY358" s="219"/>
      <c r="AZ358" s="219"/>
      <c r="BA358" s="219"/>
      <c r="BB358" s="219"/>
      <c r="BC358" s="219"/>
      <c r="BD358" s="219"/>
    </row>
    <row r="359" spans="1:56" ht="12.75" customHeight="1" x14ac:dyDescent="0.2">
      <c r="A359" s="169"/>
      <c r="B359" s="169"/>
      <c r="C359" s="169"/>
      <c r="D359" s="169"/>
      <c r="E359" s="169"/>
      <c r="F359" s="169"/>
      <c r="G359" s="169"/>
      <c r="H359" s="169"/>
      <c r="I359" s="169"/>
      <c r="J359" s="169"/>
      <c r="K359" s="169"/>
      <c r="L359" s="169"/>
      <c r="M359" s="169"/>
      <c r="N359" s="169"/>
      <c r="O359" s="169"/>
      <c r="P359" s="170"/>
      <c r="Q359" s="170"/>
      <c r="R359" s="170"/>
      <c r="S359" s="170"/>
      <c r="T359" s="170"/>
      <c r="U359" s="170"/>
      <c r="V359" s="170"/>
      <c r="W359" s="170"/>
      <c r="X359" s="170"/>
      <c r="Y359" s="171"/>
      <c r="Z359" s="171"/>
      <c r="AA359" s="171"/>
      <c r="AB359" s="171"/>
      <c r="AC359" s="218"/>
      <c r="AD359" s="218"/>
      <c r="AE359" s="218"/>
      <c r="AF359" s="218"/>
      <c r="AG359" s="218"/>
      <c r="AH359" s="218"/>
      <c r="AI359" s="170"/>
      <c r="AJ359" s="170"/>
      <c r="AK359" s="170"/>
      <c r="AL359" s="170"/>
      <c r="AM359" s="170"/>
      <c r="AN359" s="170"/>
      <c r="AO359" s="170"/>
      <c r="AP359" s="170"/>
      <c r="AQ359" s="170"/>
      <c r="AR359" s="170"/>
      <c r="AS359" s="170"/>
      <c r="AT359" s="219"/>
      <c r="AU359" s="219"/>
      <c r="AV359" s="219"/>
      <c r="AW359" s="219"/>
      <c r="AX359" s="219"/>
      <c r="AY359" s="219"/>
      <c r="AZ359" s="219"/>
      <c r="BA359" s="219"/>
      <c r="BB359" s="219"/>
      <c r="BC359" s="219"/>
      <c r="BD359" s="219"/>
    </row>
    <row r="360" spans="1:56" ht="12.75" customHeight="1" x14ac:dyDescent="0.2">
      <c r="A360" s="169"/>
      <c r="B360" s="169"/>
      <c r="C360" s="169"/>
      <c r="D360" s="169"/>
      <c r="E360" s="169"/>
      <c r="F360" s="169"/>
      <c r="G360" s="169"/>
      <c r="H360" s="169"/>
      <c r="I360" s="169"/>
      <c r="J360" s="169"/>
      <c r="K360" s="169"/>
      <c r="L360" s="169"/>
      <c r="M360" s="169"/>
      <c r="N360" s="169"/>
      <c r="O360" s="169"/>
      <c r="P360" s="170"/>
      <c r="Q360" s="170"/>
      <c r="R360" s="170"/>
      <c r="S360" s="170"/>
      <c r="T360" s="170"/>
      <c r="U360" s="170"/>
      <c r="V360" s="170"/>
      <c r="W360" s="170"/>
      <c r="X360" s="170"/>
      <c r="Y360" s="171"/>
      <c r="Z360" s="171"/>
      <c r="AA360" s="171"/>
      <c r="AB360" s="171"/>
      <c r="AC360" s="218"/>
      <c r="AD360" s="218"/>
      <c r="AE360" s="218"/>
      <c r="AF360" s="218"/>
      <c r="AG360" s="218"/>
      <c r="AH360" s="218"/>
      <c r="AI360" s="170"/>
      <c r="AJ360" s="170"/>
      <c r="AK360" s="170"/>
      <c r="AL360" s="170"/>
      <c r="AM360" s="170"/>
      <c r="AN360" s="170"/>
      <c r="AO360" s="170"/>
      <c r="AP360" s="170"/>
      <c r="AQ360" s="170"/>
      <c r="AR360" s="170"/>
      <c r="AS360" s="170"/>
      <c r="AT360" s="219"/>
      <c r="AU360" s="219"/>
      <c r="AV360" s="219"/>
      <c r="AW360" s="219"/>
      <c r="AX360" s="219"/>
      <c r="AY360" s="219"/>
      <c r="AZ360" s="219"/>
      <c r="BA360" s="219"/>
      <c r="BB360" s="219"/>
      <c r="BC360" s="219"/>
      <c r="BD360" s="219"/>
    </row>
    <row r="361" spans="1:56" ht="12.75" customHeight="1" x14ac:dyDescent="0.2">
      <c r="A361" s="169"/>
      <c r="B361" s="169"/>
      <c r="C361" s="169"/>
      <c r="D361" s="169"/>
      <c r="E361" s="169"/>
      <c r="F361" s="169"/>
      <c r="G361" s="169"/>
      <c r="H361" s="169"/>
      <c r="I361" s="169"/>
      <c r="J361" s="169"/>
      <c r="K361" s="169"/>
      <c r="L361" s="169"/>
      <c r="M361" s="169"/>
      <c r="N361" s="169"/>
      <c r="O361" s="169"/>
      <c r="P361" s="170"/>
      <c r="Q361" s="170"/>
      <c r="R361" s="170"/>
      <c r="S361" s="170"/>
      <c r="T361" s="170"/>
      <c r="U361" s="170"/>
      <c r="V361" s="170"/>
      <c r="W361" s="170"/>
      <c r="X361" s="170"/>
      <c r="Y361" s="171"/>
      <c r="Z361" s="171"/>
      <c r="AA361" s="171"/>
      <c r="AB361" s="171"/>
      <c r="AC361" s="218"/>
      <c r="AD361" s="218"/>
      <c r="AE361" s="218"/>
      <c r="AF361" s="218"/>
      <c r="AG361" s="218"/>
      <c r="AH361" s="218"/>
      <c r="AI361" s="170"/>
      <c r="AJ361" s="170"/>
      <c r="AK361" s="170"/>
      <c r="AL361" s="170"/>
      <c r="AM361" s="170"/>
      <c r="AN361" s="170"/>
      <c r="AO361" s="170"/>
      <c r="AP361" s="170"/>
      <c r="AQ361" s="170"/>
      <c r="AR361" s="170"/>
      <c r="AS361" s="170"/>
      <c r="AT361" s="219"/>
      <c r="AU361" s="219"/>
      <c r="AV361" s="219"/>
      <c r="AW361" s="219"/>
      <c r="AX361" s="219"/>
      <c r="AY361" s="219"/>
      <c r="AZ361" s="219"/>
      <c r="BA361" s="219"/>
      <c r="BB361" s="219"/>
      <c r="BC361" s="219"/>
      <c r="BD361" s="219"/>
    </row>
    <row r="362" spans="1:56" ht="12.75" customHeight="1" x14ac:dyDescent="0.2">
      <c r="A362" s="169"/>
      <c r="B362" s="169"/>
      <c r="C362" s="169"/>
      <c r="D362" s="169"/>
      <c r="E362" s="169"/>
      <c r="F362" s="169"/>
      <c r="G362" s="169"/>
      <c r="H362" s="169"/>
      <c r="I362" s="169"/>
      <c r="J362" s="169"/>
      <c r="K362" s="169"/>
      <c r="L362" s="169"/>
      <c r="M362" s="169"/>
      <c r="N362" s="169"/>
      <c r="O362" s="169"/>
      <c r="P362" s="170"/>
      <c r="Q362" s="170"/>
      <c r="R362" s="170"/>
      <c r="S362" s="170"/>
      <c r="T362" s="170"/>
      <c r="U362" s="170"/>
      <c r="V362" s="170"/>
      <c r="W362" s="170"/>
      <c r="X362" s="170"/>
      <c r="Y362" s="171"/>
      <c r="Z362" s="171"/>
      <c r="AA362" s="171"/>
      <c r="AB362" s="171"/>
      <c r="AC362" s="218"/>
      <c r="AD362" s="218"/>
      <c r="AE362" s="218"/>
      <c r="AF362" s="218"/>
      <c r="AG362" s="218"/>
      <c r="AH362" s="218"/>
      <c r="AI362" s="170"/>
      <c r="AJ362" s="170"/>
      <c r="AK362" s="170"/>
      <c r="AL362" s="170"/>
      <c r="AM362" s="170"/>
      <c r="AN362" s="170"/>
      <c r="AO362" s="170"/>
      <c r="AP362" s="170"/>
      <c r="AQ362" s="170"/>
      <c r="AR362" s="170"/>
      <c r="AS362" s="170"/>
      <c r="AT362" s="219"/>
      <c r="AU362" s="219"/>
      <c r="AV362" s="219"/>
      <c r="AW362" s="219"/>
      <c r="AX362" s="219"/>
      <c r="AY362" s="219"/>
      <c r="AZ362" s="219"/>
      <c r="BA362" s="219"/>
      <c r="BB362" s="219"/>
      <c r="BC362" s="219"/>
      <c r="BD362" s="219"/>
    </row>
    <row r="363" spans="1:56" ht="12.75" customHeight="1" x14ac:dyDescent="0.2">
      <c r="A363" s="169"/>
      <c r="B363" s="169"/>
      <c r="C363" s="169"/>
      <c r="D363" s="169"/>
      <c r="E363" s="169"/>
      <c r="F363" s="169"/>
      <c r="G363" s="169"/>
      <c r="H363" s="169"/>
      <c r="I363" s="169"/>
      <c r="J363" s="169"/>
      <c r="K363" s="169"/>
      <c r="L363" s="169"/>
      <c r="M363" s="169"/>
      <c r="N363" s="169"/>
      <c r="O363" s="169"/>
      <c r="P363" s="170"/>
      <c r="Q363" s="170"/>
      <c r="R363" s="170"/>
      <c r="S363" s="170"/>
      <c r="T363" s="170"/>
      <c r="U363" s="170"/>
      <c r="V363" s="170"/>
      <c r="W363" s="170"/>
      <c r="X363" s="170"/>
      <c r="Y363" s="171"/>
      <c r="Z363" s="171"/>
      <c r="AA363" s="171"/>
      <c r="AB363" s="171"/>
      <c r="AC363" s="218"/>
      <c r="AD363" s="218"/>
      <c r="AE363" s="218"/>
      <c r="AF363" s="218"/>
      <c r="AG363" s="218"/>
      <c r="AH363" s="218"/>
      <c r="AI363" s="170"/>
      <c r="AJ363" s="170"/>
      <c r="AK363" s="170"/>
      <c r="AL363" s="170"/>
      <c r="AM363" s="170"/>
      <c r="AN363" s="170"/>
      <c r="AO363" s="170"/>
      <c r="AP363" s="170"/>
      <c r="AQ363" s="170"/>
      <c r="AR363" s="170"/>
      <c r="AS363" s="170"/>
      <c r="AT363" s="219"/>
      <c r="AU363" s="219"/>
      <c r="AV363" s="219"/>
      <c r="AW363" s="219"/>
      <c r="AX363" s="219"/>
      <c r="AY363" s="219"/>
      <c r="AZ363" s="219"/>
      <c r="BA363" s="219"/>
      <c r="BB363" s="219"/>
      <c r="BC363" s="219"/>
      <c r="BD363" s="219"/>
    </row>
    <row r="364" spans="1:56" ht="12.75" customHeight="1" x14ac:dyDescent="0.2">
      <c r="A364" s="169"/>
      <c r="B364" s="169"/>
      <c r="C364" s="169"/>
      <c r="D364" s="169"/>
      <c r="E364" s="169"/>
      <c r="F364" s="169"/>
      <c r="G364" s="169"/>
      <c r="H364" s="169"/>
      <c r="I364" s="169"/>
      <c r="J364" s="169"/>
      <c r="K364" s="169"/>
      <c r="L364" s="169"/>
      <c r="M364" s="169"/>
      <c r="N364" s="169"/>
      <c r="O364" s="169"/>
      <c r="P364" s="170"/>
      <c r="Q364" s="170"/>
      <c r="R364" s="170"/>
      <c r="S364" s="170"/>
      <c r="T364" s="170"/>
      <c r="U364" s="170"/>
      <c r="V364" s="170"/>
      <c r="W364" s="170"/>
      <c r="X364" s="170"/>
      <c r="Y364" s="171"/>
      <c r="Z364" s="171"/>
      <c r="AA364" s="171"/>
      <c r="AB364" s="171"/>
      <c r="AC364" s="218"/>
      <c r="AD364" s="218"/>
      <c r="AE364" s="218"/>
      <c r="AF364" s="218"/>
      <c r="AG364" s="218"/>
      <c r="AH364" s="218"/>
      <c r="AI364" s="170"/>
      <c r="AJ364" s="170"/>
      <c r="AK364" s="170"/>
      <c r="AL364" s="170"/>
      <c r="AM364" s="170"/>
      <c r="AN364" s="170"/>
      <c r="AO364" s="170"/>
      <c r="AP364" s="170"/>
      <c r="AQ364" s="170"/>
      <c r="AR364" s="170"/>
      <c r="AS364" s="170"/>
      <c r="AT364" s="219"/>
      <c r="AU364" s="219"/>
      <c r="AV364" s="219"/>
      <c r="AW364" s="219"/>
      <c r="AX364" s="219"/>
      <c r="AY364" s="219"/>
      <c r="AZ364" s="219"/>
      <c r="BA364" s="219"/>
      <c r="BB364" s="219"/>
      <c r="BC364" s="219"/>
      <c r="BD364" s="219"/>
    </row>
    <row r="365" spans="1:56" ht="12.75" customHeight="1" x14ac:dyDescent="0.2">
      <c r="A365" s="169"/>
      <c r="B365" s="169"/>
      <c r="C365" s="169"/>
      <c r="D365" s="169"/>
      <c r="E365" s="169"/>
      <c r="F365" s="169"/>
      <c r="G365" s="169"/>
      <c r="H365" s="169"/>
      <c r="I365" s="169"/>
      <c r="J365" s="169"/>
      <c r="K365" s="169"/>
      <c r="L365" s="169"/>
      <c r="M365" s="169"/>
      <c r="N365" s="169"/>
      <c r="O365" s="169"/>
      <c r="P365" s="170"/>
      <c r="Q365" s="170"/>
      <c r="R365" s="170"/>
      <c r="S365" s="170"/>
      <c r="T365" s="170"/>
      <c r="U365" s="170"/>
      <c r="V365" s="170"/>
      <c r="W365" s="170"/>
      <c r="X365" s="170"/>
      <c r="Y365" s="171"/>
      <c r="Z365" s="171"/>
      <c r="AA365" s="171"/>
      <c r="AB365" s="171"/>
      <c r="AC365" s="218"/>
      <c r="AD365" s="218"/>
      <c r="AE365" s="218"/>
      <c r="AF365" s="218"/>
      <c r="AG365" s="218"/>
      <c r="AH365" s="218"/>
      <c r="AI365" s="170"/>
      <c r="AJ365" s="170"/>
      <c r="AK365" s="170"/>
      <c r="AL365" s="170"/>
      <c r="AM365" s="170"/>
      <c r="AN365" s="170"/>
      <c r="AO365" s="170"/>
      <c r="AP365" s="170"/>
      <c r="AQ365" s="170"/>
      <c r="AR365" s="170"/>
      <c r="AS365" s="170"/>
      <c r="AT365" s="219"/>
      <c r="AU365" s="219"/>
      <c r="AV365" s="219"/>
      <c r="AW365" s="219"/>
      <c r="AX365" s="219"/>
      <c r="AY365" s="219"/>
      <c r="AZ365" s="219"/>
      <c r="BA365" s="219"/>
      <c r="BB365" s="219"/>
      <c r="BC365" s="219"/>
      <c r="BD365" s="219"/>
    </row>
    <row r="366" spans="1:56" ht="12.75" customHeight="1" x14ac:dyDescent="0.2">
      <c r="A366" s="169"/>
      <c r="B366" s="169"/>
      <c r="C366" s="169"/>
      <c r="D366" s="169"/>
      <c r="E366" s="169"/>
      <c r="F366" s="169"/>
      <c r="G366" s="169"/>
      <c r="H366" s="169"/>
      <c r="I366" s="169"/>
      <c r="J366" s="169"/>
      <c r="K366" s="169"/>
      <c r="L366" s="169"/>
      <c r="M366" s="169"/>
      <c r="N366" s="169"/>
      <c r="O366" s="169"/>
      <c r="P366" s="170"/>
      <c r="Q366" s="170"/>
      <c r="R366" s="170"/>
      <c r="S366" s="170"/>
      <c r="T366" s="170"/>
      <c r="U366" s="170"/>
      <c r="V366" s="170"/>
      <c r="W366" s="170"/>
      <c r="X366" s="170"/>
      <c r="Y366" s="171"/>
      <c r="Z366" s="171"/>
      <c r="AA366" s="171"/>
      <c r="AB366" s="171"/>
      <c r="AC366" s="218"/>
      <c r="AD366" s="218"/>
      <c r="AE366" s="218"/>
      <c r="AF366" s="218"/>
      <c r="AG366" s="218"/>
      <c r="AH366" s="218"/>
      <c r="AI366" s="170"/>
      <c r="AJ366" s="170"/>
      <c r="AK366" s="170"/>
      <c r="AL366" s="170"/>
      <c r="AM366" s="170"/>
      <c r="AN366" s="170"/>
      <c r="AO366" s="170"/>
      <c r="AP366" s="170"/>
      <c r="AQ366" s="170"/>
      <c r="AR366" s="170"/>
      <c r="AS366" s="170"/>
      <c r="AT366" s="219"/>
      <c r="AU366" s="219"/>
      <c r="AV366" s="219"/>
      <c r="AW366" s="219"/>
      <c r="AX366" s="219"/>
      <c r="AY366" s="219"/>
      <c r="AZ366" s="219"/>
      <c r="BA366" s="219"/>
      <c r="BB366" s="219"/>
      <c r="BC366" s="219"/>
      <c r="BD366" s="219"/>
    </row>
    <row r="367" spans="1:56" ht="12.75" customHeight="1" x14ac:dyDescent="0.2">
      <c r="A367" s="169"/>
      <c r="B367" s="169"/>
      <c r="C367" s="169"/>
      <c r="D367" s="169"/>
      <c r="E367" s="169"/>
      <c r="F367" s="169"/>
      <c r="G367" s="169"/>
      <c r="H367" s="169"/>
      <c r="I367" s="169"/>
      <c r="J367" s="169"/>
      <c r="K367" s="169"/>
      <c r="L367" s="169"/>
      <c r="M367" s="169"/>
      <c r="N367" s="169"/>
      <c r="O367" s="169"/>
      <c r="P367" s="170"/>
      <c r="Q367" s="170"/>
      <c r="R367" s="170"/>
      <c r="S367" s="170"/>
      <c r="T367" s="170"/>
      <c r="U367" s="170"/>
      <c r="V367" s="170"/>
      <c r="W367" s="170"/>
      <c r="X367" s="170"/>
      <c r="Y367" s="171"/>
      <c r="Z367" s="171"/>
      <c r="AA367" s="171"/>
      <c r="AB367" s="171"/>
      <c r="AC367" s="218"/>
      <c r="AD367" s="218"/>
      <c r="AE367" s="218"/>
      <c r="AF367" s="218"/>
      <c r="AG367" s="218"/>
      <c r="AH367" s="218"/>
      <c r="AI367" s="170"/>
      <c r="AJ367" s="170"/>
      <c r="AK367" s="170"/>
      <c r="AL367" s="170"/>
      <c r="AM367" s="170"/>
      <c r="AN367" s="170"/>
      <c r="AO367" s="170"/>
      <c r="AP367" s="170"/>
      <c r="AQ367" s="170"/>
      <c r="AR367" s="170"/>
      <c r="AS367" s="170"/>
      <c r="AT367" s="219"/>
      <c r="AU367" s="219"/>
      <c r="AV367" s="219"/>
      <c r="AW367" s="219"/>
      <c r="AX367" s="219"/>
      <c r="AY367" s="219"/>
      <c r="AZ367" s="219"/>
      <c r="BA367" s="219"/>
      <c r="BB367" s="219"/>
      <c r="BC367" s="219"/>
      <c r="BD367" s="219"/>
    </row>
    <row r="368" spans="1:56" ht="12.75" customHeight="1" x14ac:dyDescent="0.2">
      <c r="A368" s="169"/>
      <c r="B368" s="169"/>
      <c r="C368" s="169"/>
      <c r="D368" s="169"/>
      <c r="E368" s="169"/>
      <c r="F368" s="169"/>
      <c r="G368" s="169"/>
      <c r="H368" s="169"/>
      <c r="I368" s="169"/>
      <c r="J368" s="169"/>
      <c r="K368" s="169"/>
      <c r="L368" s="169"/>
      <c r="M368" s="169"/>
      <c r="N368" s="169"/>
      <c r="O368" s="169"/>
      <c r="P368" s="170"/>
      <c r="Q368" s="170"/>
      <c r="R368" s="170"/>
      <c r="S368" s="170"/>
      <c r="T368" s="170"/>
      <c r="U368" s="170"/>
      <c r="V368" s="170"/>
      <c r="W368" s="170"/>
      <c r="X368" s="170"/>
      <c r="Y368" s="171"/>
      <c r="Z368" s="171"/>
      <c r="AA368" s="171"/>
      <c r="AB368" s="171"/>
      <c r="AC368" s="218"/>
      <c r="AD368" s="218"/>
      <c r="AE368" s="218"/>
      <c r="AF368" s="218"/>
      <c r="AG368" s="218"/>
      <c r="AH368" s="218"/>
      <c r="AI368" s="170"/>
      <c r="AJ368" s="170"/>
      <c r="AK368" s="170"/>
      <c r="AL368" s="170"/>
      <c r="AM368" s="170"/>
      <c r="AN368" s="170"/>
      <c r="AO368" s="170"/>
      <c r="AP368" s="170"/>
      <c r="AQ368" s="170"/>
      <c r="AR368" s="170"/>
      <c r="AS368" s="170"/>
      <c r="AT368" s="219"/>
      <c r="AU368" s="219"/>
      <c r="AV368" s="219"/>
      <c r="AW368" s="219"/>
      <c r="AX368" s="219"/>
      <c r="AY368" s="219"/>
      <c r="AZ368" s="219"/>
      <c r="BA368" s="219"/>
      <c r="BB368" s="219"/>
      <c r="BC368" s="219"/>
      <c r="BD368" s="219"/>
    </row>
    <row r="369" spans="1:56" ht="12.75" customHeight="1" x14ac:dyDescent="0.2">
      <c r="A369" s="169"/>
      <c r="B369" s="169"/>
      <c r="C369" s="169"/>
      <c r="D369" s="169"/>
      <c r="E369" s="169"/>
      <c r="F369" s="169"/>
      <c r="G369" s="169"/>
      <c r="H369" s="169"/>
      <c r="I369" s="169"/>
      <c r="J369" s="169"/>
      <c r="K369" s="169"/>
      <c r="L369" s="169"/>
      <c r="M369" s="169"/>
      <c r="N369" s="169"/>
      <c r="O369" s="169"/>
      <c r="P369" s="170"/>
      <c r="Q369" s="170"/>
      <c r="R369" s="170"/>
      <c r="S369" s="170"/>
      <c r="T369" s="170"/>
      <c r="U369" s="170"/>
      <c r="V369" s="170"/>
      <c r="W369" s="170"/>
      <c r="X369" s="170"/>
      <c r="Y369" s="171"/>
      <c r="Z369" s="171"/>
      <c r="AA369" s="171"/>
      <c r="AB369" s="171"/>
      <c r="AC369" s="218"/>
      <c r="AD369" s="218"/>
      <c r="AE369" s="218"/>
      <c r="AF369" s="218"/>
      <c r="AG369" s="218"/>
      <c r="AH369" s="218"/>
      <c r="AI369" s="170"/>
      <c r="AJ369" s="170"/>
      <c r="AK369" s="170"/>
      <c r="AL369" s="170"/>
      <c r="AM369" s="170"/>
      <c r="AN369" s="170"/>
      <c r="AO369" s="170"/>
      <c r="AP369" s="170"/>
      <c r="AQ369" s="170"/>
      <c r="AR369" s="170"/>
      <c r="AS369" s="170"/>
      <c r="AT369" s="219"/>
      <c r="AU369" s="219"/>
      <c r="AV369" s="219"/>
      <c r="AW369" s="219"/>
      <c r="AX369" s="219"/>
      <c r="AY369" s="219"/>
      <c r="AZ369" s="219"/>
      <c r="BA369" s="219"/>
      <c r="BB369" s="219"/>
      <c r="BC369" s="219"/>
      <c r="BD369" s="219"/>
    </row>
    <row r="370" spans="1:56" ht="12.75" customHeight="1" x14ac:dyDescent="0.2">
      <c r="A370" s="169"/>
      <c r="B370" s="169"/>
      <c r="C370" s="169"/>
      <c r="D370" s="169"/>
      <c r="E370" s="169"/>
      <c r="F370" s="169"/>
      <c r="G370" s="169"/>
      <c r="H370" s="169"/>
      <c r="I370" s="169"/>
      <c r="J370" s="169"/>
      <c r="K370" s="169"/>
      <c r="L370" s="169"/>
      <c r="M370" s="169"/>
      <c r="N370" s="169"/>
      <c r="O370" s="169"/>
      <c r="P370" s="170"/>
      <c r="Q370" s="170"/>
      <c r="R370" s="170"/>
      <c r="S370" s="170"/>
      <c r="T370" s="170"/>
      <c r="U370" s="170"/>
      <c r="V370" s="170"/>
      <c r="W370" s="170"/>
      <c r="X370" s="170"/>
      <c r="Y370" s="171"/>
      <c r="Z370" s="171"/>
      <c r="AA370" s="171"/>
      <c r="AB370" s="171"/>
      <c r="AC370" s="218"/>
      <c r="AD370" s="218"/>
      <c r="AE370" s="218"/>
      <c r="AF370" s="218"/>
      <c r="AG370" s="218"/>
      <c r="AH370" s="218"/>
      <c r="AI370" s="170"/>
      <c r="AJ370" s="170"/>
      <c r="AK370" s="170"/>
      <c r="AL370" s="170"/>
      <c r="AM370" s="170"/>
      <c r="AN370" s="170"/>
      <c r="AO370" s="170"/>
      <c r="AP370" s="170"/>
      <c r="AQ370" s="170"/>
      <c r="AR370" s="170"/>
      <c r="AS370" s="170"/>
      <c r="AT370" s="219"/>
      <c r="AU370" s="219"/>
      <c r="AV370" s="219"/>
      <c r="AW370" s="219"/>
      <c r="AX370" s="219"/>
      <c r="AY370" s="219"/>
      <c r="AZ370" s="219"/>
      <c r="BA370" s="219"/>
      <c r="BB370" s="219"/>
      <c r="BC370" s="219"/>
      <c r="BD370" s="219"/>
    </row>
    <row r="371" spans="1:56" ht="12.75" customHeight="1" x14ac:dyDescent="0.2">
      <c r="A371" s="169"/>
      <c r="B371" s="169"/>
      <c r="C371" s="169"/>
      <c r="D371" s="169"/>
      <c r="E371" s="169"/>
      <c r="F371" s="169"/>
      <c r="G371" s="169"/>
      <c r="H371" s="169"/>
      <c r="I371" s="169"/>
      <c r="J371" s="169"/>
      <c r="K371" s="169"/>
      <c r="L371" s="169"/>
      <c r="M371" s="169"/>
      <c r="N371" s="169"/>
      <c r="O371" s="169"/>
      <c r="P371" s="170"/>
      <c r="Q371" s="170"/>
      <c r="R371" s="170"/>
      <c r="S371" s="170"/>
      <c r="T371" s="170"/>
      <c r="U371" s="170"/>
      <c r="V371" s="170"/>
      <c r="W371" s="170"/>
      <c r="X371" s="170"/>
      <c r="Y371" s="171"/>
      <c r="Z371" s="171"/>
      <c r="AA371" s="171"/>
      <c r="AB371" s="171"/>
      <c r="AC371" s="218"/>
      <c r="AD371" s="218"/>
      <c r="AE371" s="218"/>
      <c r="AF371" s="218"/>
      <c r="AG371" s="218"/>
      <c r="AH371" s="218"/>
      <c r="AI371" s="170"/>
      <c r="AJ371" s="170"/>
      <c r="AK371" s="170"/>
      <c r="AL371" s="170"/>
      <c r="AM371" s="170"/>
      <c r="AN371" s="170"/>
      <c r="AO371" s="170"/>
      <c r="AP371" s="170"/>
      <c r="AQ371" s="170"/>
      <c r="AR371" s="170"/>
      <c r="AS371" s="170"/>
      <c r="AT371" s="219"/>
      <c r="AU371" s="219"/>
      <c r="AV371" s="219"/>
      <c r="AW371" s="219"/>
      <c r="AX371" s="219"/>
      <c r="AY371" s="219"/>
      <c r="AZ371" s="219"/>
      <c r="BA371" s="219"/>
      <c r="BB371" s="219"/>
      <c r="BC371" s="219"/>
      <c r="BD371" s="219"/>
    </row>
    <row r="372" spans="1:56" ht="12.75" customHeight="1" x14ac:dyDescent="0.2">
      <c r="A372" s="169"/>
      <c r="B372" s="169"/>
      <c r="C372" s="169"/>
      <c r="D372" s="169"/>
      <c r="E372" s="169"/>
      <c r="F372" s="169"/>
      <c r="G372" s="169"/>
      <c r="H372" s="169"/>
      <c r="I372" s="169"/>
      <c r="J372" s="169"/>
      <c r="K372" s="169"/>
      <c r="L372" s="169"/>
      <c r="M372" s="169"/>
      <c r="N372" s="169"/>
      <c r="O372" s="169"/>
      <c r="P372" s="170"/>
      <c r="Q372" s="170"/>
      <c r="R372" s="170"/>
      <c r="S372" s="170"/>
      <c r="T372" s="170"/>
      <c r="U372" s="170"/>
      <c r="V372" s="170"/>
      <c r="W372" s="170"/>
      <c r="X372" s="170"/>
      <c r="Y372" s="171"/>
      <c r="Z372" s="171"/>
      <c r="AA372" s="171"/>
      <c r="AB372" s="171"/>
      <c r="AC372" s="218"/>
      <c r="AD372" s="218"/>
      <c r="AE372" s="218"/>
      <c r="AF372" s="218"/>
      <c r="AG372" s="218"/>
      <c r="AH372" s="218"/>
      <c r="AI372" s="170"/>
      <c r="AJ372" s="170"/>
      <c r="AK372" s="170"/>
      <c r="AL372" s="170"/>
      <c r="AM372" s="170"/>
      <c r="AN372" s="170"/>
      <c r="AO372" s="170"/>
      <c r="AP372" s="170"/>
      <c r="AQ372" s="170"/>
      <c r="AR372" s="170"/>
      <c r="AS372" s="170"/>
      <c r="AT372" s="219"/>
      <c r="AU372" s="219"/>
      <c r="AV372" s="219"/>
      <c r="AW372" s="219"/>
      <c r="AX372" s="219"/>
      <c r="AY372" s="219"/>
      <c r="AZ372" s="219"/>
      <c r="BA372" s="219"/>
      <c r="BB372" s="219"/>
      <c r="BC372" s="219"/>
      <c r="BD372" s="219"/>
    </row>
    <row r="373" spans="1:56" ht="12.75" customHeight="1" x14ac:dyDescent="0.2">
      <c r="A373" s="169"/>
      <c r="B373" s="169"/>
      <c r="C373" s="169"/>
      <c r="D373" s="169"/>
      <c r="E373" s="169"/>
      <c r="F373" s="169"/>
      <c r="G373" s="169"/>
      <c r="H373" s="169"/>
      <c r="I373" s="169"/>
      <c r="J373" s="169"/>
      <c r="K373" s="169"/>
      <c r="L373" s="169"/>
      <c r="M373" s="169"/>
      <c r="N373" s="169"/>
      <c r="O373" s="169"/>
      <c r="P373" s="170"/>
      <c r="Q373" s="170"/>
      <c r="R373" s="170"/>
      <c r="S373" s="170"/>
      <c r="T373" s="170"/>
      <c r="U373" s="170"/>
      <c r="V373" s="170"/>
      <c r="W373" s="170"/>
      <c r="X373" s="170"/>
      <c r="Y373" s="171"/>
      <c r="Z373" s="171"/>
      <c r="AA373" s="171"/>
      <c r="AB373" s="171"/>
      <c r="AC373" s="218"/>
      <c r="AD373" s="218"/>
      <c r="AE373" s="218"/>
      <c r="AF373" s="218"/>
      <c r="AG373" s="218"/>
      <c r="AH373" s="218"/>
      <c r="AI373" s="170"/>
      <c r="AJ373" s="170"/>
      <c r="AK373" s="170"/>
      <c r="AL373" s="170"/>
      <c r="AM373" s="170"/>
      <c r="AN373" s="170"/>
      <c r="AO373" s="170"/>
      <c r="AP373" s="170"/>
      <c r="AQ373" s="170"/>
      <c r="AR373" s="170"/>
      <c r="AS373" s="170"/>
      <c r="AT373" s="219"/>
      <c r="AU373" s="219"/>
      <c r="AV373" s="219"/>
      <c r="AW373" s="219"/>
      <c r="AX373" s="219"/>
      <c r="AY373" s="219"/>
      <c r="AZ373" s="219"/>
      <c r="BA373" s="219"/>
      <c r="BB373" s="219"/>
      <c r="BC373" s="219"/>
      <c r="BD373" s="219"/>
    </row>
    <row r="374" spans="1:56" ht="12.75" customHeight="1" x14ac:dyDescent="0.2">
      <c r="A374" s="169"/>
      <c r="B374" s="169"/>
      <c r="C374" s="169"/>
      <c r="D374" s="169"/>
      <c r="E374" s="169"/>
      <c r="F374" s="169"/>
      <c r="G374" s="169"/>
      <c r="H374" s="169"/>
      <c r="I374" s="169"/>
      <c r="J374" s="169"/>
      <c r="K374" s="169"/>
      <c r="L374" s="169"/>
      <c r="M374" s="169"/>
      <c r="N374" s="169"/>
      <c r="O374" s="169"/>
      <c r="P374" s="170"/>
      <c r="Q374" s="170"/>
      <c r="R374" s="170"/>
      <c r="S374" s="170"/>
      <c r="T374" s="170"/>
      <c r="U374" s="170"/>
      <c r="V374" s="170"/>
      <c r="W374" s="170"/>
      <c r="X374" s="170"/>
      <c r="Y374" s="171"/>
      <c r="Z374" s="171"/>
      <c r="AA374" s="171"/>
      <c r="AB374" s="171"/>
      <c r="AC374" s="218"/>
      <c r="AD374" s="218"/>
      <c r="AE374" s="218"/>
      <c r="AF374" s="218"/>
      <c r="AG374" s="218"/>
      <c r="AH374" s="218"/>
      <c r="AI374" s="170"/>
      <c r="AJ374" s="170"/>
      <c r="AK374" s="170"/>
      <c r="AL374" s="170"/>
      <c r="AM374" s="170"/>
      <c r="AN374" s="170"/>
      <c r="AO374" s="170"/>
      <c r="AP374" s="170"/>
      <c r="AQ374" s="170"/>
      <c r="AR374" s="170"/>
      <c r="AS374" s="170"/>
      <c r="AT374" s="219"/>
      <c r="AU374" s="219"/>
      <c r="AV374" s="219"/>
      <c r="AW374" s="219"/>
      <c r="AX374" s="219"/>
      <c r="AY374" s="219"/>
      <c r="AZ374" s="219"/>
      <c r="BA374" s="219"/>
      <c r="BB374" s="219"/>
      <c r="BC374" s="219"/>
      <c r="BD374" s="219"/>
    </row>
    <row r="375" spans="1:56" ht="12.75" customHeight="1" x14ac:dyDescent="0.2">
      <c r="A375" s="169"/>
      <c r="B375" s="169"/>
      <c r="C375" s="169"/>
      <c r="D375" s="169"/>
      <c r="E375" s="169"/>
      <c r="F375" s="169"/>
      <c r="G375" s="169"/>
      <c r="H375" s="169"/>
      <c r="I375" s="169"/>
      <c r="J375" s="169"/>
      <c r="K375" s="169"/>
      <c r="L375" s="169"/>
      <c r="M375" s="169"/>
      <c r="N375" s="169"/>
      <c r="O375" s="169"/>
      <c r="P375" s="170"/>
      <c r="Q375" s="170"/>
      <c r="R375" s="170"/>
      <c r="S375" s="170"/>
      <c r="T375" s="170"/>
      <c r="U375" s="170"/>
      <c r="V375" s="170"/>
      <c r="W375" s="170"/>
      <c r="X375" s="170"/>
      <c r="Y375" s="171"/>
      <c r="Z375" s="171"/>
      <c r="AA375" s="171"/>
      <c r="AB375" s="171"/>
      <c r="AC375" s="218"/>
      <c r="AD375" s="218"/>
      <c r="AE375" s="218"/>
      <c r="AF375" s="218"/>
      <c r="AG375" s="218"/>
      <c r="AH375" s="218"/>
      <c r="AI375" s="170"/>
      <c r="AJ375" s="170"/>
      <c r="AK375" s="170"/>
      <c r="AL375" s="170"/>
      <c r="AM375" s="170"/>
      <c r="AN375" s="170"/>
      <c r="AO375" s="170"/>
      <c r="AP375" s="170"/>
      <c r="AQ375" s="170"/>
      <c r="AR375" s="170"/>
      <c r="AS375" s="170"/>
      <c r="AT375" s="219"/>
      <c r="AU375" s="219"/>
      <c r="AV375" s="219"/>
      <c r="AW375" s="219"/>
      <c r="AX375" s="219"/>
      <c r="AY375" s="219"/>
      <c r="AZ375" s="219"/>
      <c r="BA375" s="219"/>
      <c r="BB375" s="219"/>
      <c r="BC375" s="219"/>
      <c r="BD375" s="219"/>
    </row>
    <row r="376" spans="1:56" ht="12.75" customHeight="1" x14ac:dyDescent="0.2">
      <c r="A376" s="169"/>
      <c r="B376" s="169"/>
      <c r="C376" s="169"/>
      <c r="D376" s="169"/>
      <c r="E376" s="169"/>
      <c r="F376" s="169"/>
      <c r="G376" s="169"/>
      <c r="H376" s="169"/>
      <c r="I376" s="169"/>
      <c r="J376" s="169"/>
      <c r="K376" s="169"/>
      <c r="L376" s="169"/>
      <c r="M376" s="169"/>
      <c r="N376" s="169"/>
      <c r="O376" s="169"/>
      <c r="P376" s="170"/>
      <c r="Q376" s="170"/>
      <c r="R376" s="170"/>
      <c r="S376" s="170"/>
      <c r="T376" s="170"/>
      <c r="U376" s="170"/>
      <c r="V376" s="170"/>
      <c r="W376" s="170"/>
      <c r="X376" s="170"/>
      <c r="Y376" s="171"/>
      <c r="Z376" s="171"/>
      <c r="AA376" s="171"/>
      <c r="AB376" s="171"/>
      <c r="AC376" s="218"/>
      <c r="AD376" s="218"/>
      <c r="AE376" s="218"/>
      <c r="AF376" s="218"/>
      <c r="AG376" s="218"/>
      <c r="AH376" s="218"/>
      <c r="AI376" s="170"/>
      <c r="AJ376" s="170"/>
      <c r="AK376" s="170"/>
      <c r="AL376" s="170"/>
      <c r="AM376" s="170"/>
      <c r="AN376" s="170"/>
      <c r="AO376" s="170"/>
      <c r="AP376" s="170"/>
      <c r="AQ376" s="170"/>
      <c r="AR376" s="170"/>
      <c r="AS376" s="170"/>
      <c r="AT376" s="219"/>
      <c r="AU376" s="219"/>
      <c r="AV376" s="219"/>
      <c r="AW376" s="219"/>
      <c r="AX376" s="219"/>
      <c r="AY376" s="219"/>
      <c r="AZ376" s="219"/>
      <c r="BA376" s="219"/>
      <c r="BB376" s="219"/>
      <c r="BC376" s="219"/>
      <c r="BD376" s="219"/>
    </row>
    <row r="377" spans="1:56" ht="12.75" customHeight="1" x14ac:dyDescent="0.2">
      <c r="A377" s="169"/>
      <c r="B377" s="169"/>
      <c r="C377" s="169"/>
      <c r="D377" s="169"/>
      <c r="E377" s="169"/>
      <c r="F377" s="169"/>
      <c r="G377" s="169"/>
      <c r="H377" s="169"/>
      <c r="I377" s="169"/>
      <c r="J377" s="169"/>
      <c r="K377" s="169"/>
      <c r="L377" s="169"/>
      <c r="M377" s="169"/>
      <c r="N377" s="169"/>
      <c r="O377" s="169"/>
      <c r="P377" s="170"/>
      <c r="Q377" s="170"/>
      <c r="R377" s="170"/>
      <c r="S377" s="170"/>
      <c r="T377" s="170"/>
      <c r="U377" s="170"/>
      <c r="V377" s="170"/>
      <c r="W377" s="170"/>
      <c r="X377" s="170"/>
      <c r="Y377" s="171"/>
      <c r="Z377" s="171"/>
      <c r="AA377" s="171"/>
      <c r="AB377" s="171"/>
      <c r="AC377" s="218"/>
      <c r="AD377" s="218"/>
      <c r="AE377" s="218"/>
      <c r="AF377" s="218"/>
      <c r="AG377" s="218"/>
      <c r="AH377" s="218"/>
      <c r="AI377" s="170"/>
      <c r="AJ377" s="170"/>
      <c r="AK377" s="170"/>
      <c r="AL377" s="170"/>
      <c r="AM377" s="170"/>
      <c r="AN377" s="170"/>
      <c r="AO377" s="170"/>
      <c r="AP377" s="170"/>
      <c r="AQ377" s="170"/>
      <c r="AR377" s="170"/>
      <c r="AS377" s="170"/>
      <c r="AT377" s="219"/>
      <c r="AU377" s="219"/>
      <c r="AV377" s="219"/>
      <c r="AW377" s="219"/>
      <c r="AX377" s="219"/>
      <c r="AY377" s="219"/>
      <c r="AZ377" s="219"/>
      <c r="BA377" s="219"/>
      <c r="BB377" s="219"/>
      <c r="BC377" s="219"/>
      <c r="BD377" s="219"/>
    </row>
    <row r="378" spans="1:56" ht="12.75" customHeight="1" x14ac:dyDescent="0.2">
      <c r="A378" s="169"/>
      <c r="B378" s="169"/>
      <c r="C378" s="169"/>
      <c r="D378" s="169"/>
      <c r="E378" s="169"/>
      <c r="F378" s="169"/>
      <c r="G378" s="169"/>
      <c r="H378" s="169"/>
      <c r="I378" s="169"/>
      <c r="J378" s="169"/>
      <c r="K378" s="169"/>
      <c r="L378" s="169"/>
      <c r="M378" s="169"/>
      <c r="N378" s="169"/>
      <c r="O378" s="169"/>
      <c r="P378" s="170"/>
      <c r="Q378" s="170"/>
      <c r="R378" s="170"/>
      <c r="S378" s="170"/>
      <c r="T378" s="170"/>
      <c r="U378" s="170"/>
      <c r="V378" s="170"/>
      <c r="W378" s="170"/>
      <c r="X378" s="170"/>
      <c r="Y378" s="171"/>
      <c r="Z378" s="171"/>
      <c r="AA378" s="171"/>
      <c r="AB378" s="171"/>
      <c r="AC378" s="218"/>
      <c r="AD378" s="218"/>
      <c r="AE378" s="218"/>
      <c r="AF378" s="218"/>
      <c r="AG378" s="218"/>
      <c r="AH378" s="218"/>
      <c r="AI378" s="170"/>
      <c r="AJ378" s="170"/>
      <c r="AK378" s="170"/>
      <c r="AL378" s="170"/>
      <c r="AM378" s="170"/>
      <c r="AN378" s="170"/>
      <c r="AO378" s="170"/>
      <c r="AP378" s="170"/>
      <c r="AQ378" s="170"/>
      <c r="AR378" s="170"/>
      <c r="AS378" s="170"/>
      <c r="AT378" s="219"/>
      <c r="AU378" s="219"/>
      <c r="AV378" s="219"/>
      <c r="AW378" s="219"/>
      <c r="AX378" s="219"/>
      <c r="AY378" s="219"/>
      <c r="AZ378" s="219"/>
      <c r="BA378" s="219"/>
      <c r="BB378" s="219"/>
      <c r="BC378" s="219"/>
      <c r="BD378" s="219"/>
    </row>
    <row r="379" spans="1:56" ht="12.75" customHeight="1" x14ac:dyDescent="0.2">
      <c r="A379" s="169"/>
      <c r="B379" s="169"/>
      <c r="C379" s="169"/>
      <c r="D379" s="169"/>
      <c r="E379" s="169"/>
      <c r="F379" s="169"/>
      <c r="G379" s="169"/>
      <c r="H379" s="169"/>
      <c r="I379" s="169"/>
      <c r="J379" s="169"/>
      <c r="K379" s="169"/>
      <c r="L379" s="169"/>
      <c r="M379" s="169"/>
      <c r="N379" s="169"/>
      <c r="O379" s="169"/>
      <c r="P379" s="170"/>
      <c r="Q379" s="170"/>
      <c r="R379" s="170"/>
      <c r="S379" s="170"/>
      <c r="T379" s="170"/>
      <c r="U379" s="170"/>
      <c r="V379" s="170"/>
      <c r="W379" s="170"/>
      <c r="X379" s="170"/>
      <c r="Y379" s="171"/>
      <c r="Z379" s="171"/>
      <c r="AA379" s="171"/>
      <c r="AB379" s="171"/>
      <c r="AC379" s="218"/>
      <c r="AD379" s="218"/>
      <c r="AE379" s="218"/>
      <c r="AF379" s="218"/>
      <c r="AG379" s="218"/>
      <c r="AH379" s="218"/>
      <c r="AI379" s="170"/>
      <c r="AJ379" s="170"/>
      <c r="AK379" s="170"/>
      <c r="AL379" s="170"/>
      <c r="AM379" s="170"/>
      <c r="AN379" s="170"/>
      <c r="AO379" s="170"/>
      <c r="AP379" s="170"/>
      <c r="AQ379" s="170"/>
      <c r="AR379" s="170"/>
      <c r="AS379" s="170"/>
      <c r="AT379" s="219"/>
      <c r="AU379" s="219"/>
      <c r="AV379" s="219"/>
      <c r="AW379" s="219"/>
      <c r="AX379" s="219"/>
      <c r="AY379" s="219"/>
      <c r="AZ379" s="219"/>
      <c r="BA379" s="219"/>
      <c r="BB379" s="219"/>
      <c r="BC379" s="219"/>
      <c r="BD379" s="219"/>
    </row>
    <row r="380" spans="1:56" ht="12.75" customHeight="1" x14ac:dyDescent="0.2">
      <c r="A380" s="169"/>
      <c r="B380" s="169"/>
      <c r="C380" s="169"/>
      <c r="D380" s="169"/>
      <c r="E380" s="169"/>
      <c r="F380" s="169"/>
      <c r="G380" s="169"/>
      <c r="H380" s="169"/>
      <c r="I380" s="169"/>
      <c r="J380" s="169"/>
      <c r="K380" s="169"/>
      <c r="L380" s="169"/>
      <c r="M380" s="169"/>
      <c r="N380" s="169"/>
      <c r="O380" s="169"/>
      <c r="P380" s="170"/>
      <c r="Q380" s="170"/>
      <c r="R380" s="170"/>
      <c r="S380" s="170"/>
      <c r="T380" s="170"/>
      <c r="U380" s="170"/>
      <c r="V380" s="170"/>
      <c r="W380" s="170"/>
      <c r="X380" s="170"/>
      <c r="Y380" s="171"/>
      <c r="Z380" s="171"/>
      <c r="AA380" s="171"/>
      <c r="AB380" s="171"/>
      <c r="AC380" s="218"/>
      <c r="AD380" s="218"/>
      <c r="AE380" s="218"/>
      <c r="AF380" s="218"/>
      <c r="AG380" s="218"/>
      <c r="AH380" s="218"/>
      <c r="AI380" s="170"/>
      <c r="AJ380" s="170"/>
      <c r="AK380" s="170"/>
      <c r="AL380" s="170"/>
      <c r="AM380" s="170"/>
      <c r="AN380" s="170"/>
      <c r="AO380" s="170"/>
      <c r="AP380" s="170"/>
      <c r="AQ380" s="170"/>
      <c r="AR380" s="170"/>
      <c r="AS380" s="170"/>
      <c r="AT380" s="219"/>
      <c r="AU380" s="219"/>
      <c r="AV380" s="219"/>
      <c r="AW380" s="219"/>
      <c r="AX380" s="219"/>
      <c r="AY380" s="219"/>
      <c r="AZ380" s="219"/>
      <c r="BA380" s="219"/>
      <c r="BB380" s="219"/>
      <c r="BC380" s="219"/>
      <c r="BD380" s="219"/>
    </row>
    <row r="381" spans="1:56" ht="12.75" customHeight="1" x14ac:dyDescent="0.2">
      <c r="A381" s="169"/>
      <c r="B381" s="169"/>
      <c r="C381" s="169"/>
      <c r="D381" s="169"/>
      <c r="E381" s="169"/>
      <c r="F381" s="169"/>
      <c r="G381" s="169"/>
      <c r="H381" s="169"/>
      <c r="I381" s="169"/>
      <c r="J381" s="169"/>
      <c r="K381" s="169"/>
      <c r="L381" s="169"/>
      <c r="M381" s="169"/>
      <c r="N381" s="169"/>
      <c r="O381" s="169"/>
      <c r="P381" s="170"/>
      <c r="Q381" s="170"/>
      <c r="R381" s="170"/>
      <c r="S381" s="170"/>
      <c r="T381" s="170"/>
      <c r="U381" s="170"/>
      <c r="V381" s="170"/>
      <c r="W381" s="170"/>
      <c r="X381" s="170"/>
      <c r="Y381" s="171"/>
      <c r="Z381" s="171"/>
      <c r="AA381" s="171"/>
      <c r="AB381" s="171"/>
      <c r="AC381" s="218"/>
      <c r="AD381" s="218"/>
      <c r="AE381" s="218"/>
      <c r="AF381" s="218"/>
      <c r="AG381" s="218"/>
      <c r="AH381" s="218"/>
      <c r="AI381" s="170"/>
      <c r="AJ381" s="170"/>
      <c r="AK381" s="170"/>
      <c r="AL381" s="170"/>
      <c r="AM381" s="170"/>
      <c r="AN381" s="170"/>
      <c r="AO381" s="170"/>
      <c r="AP381" s="170"/>
      <c r="AQ381" s="170"/>
      <c r="AR381" s="170"/>
      <c r="AS381" s="170"/>
      <c r="AT381" s="219"/>
      <c r="AU381" s="219"/>
      <c r="AV381" s="219"/>
      <c r="AW381" s="219"/>
      <c r="AX381" s="219"/>
      <c r="AY381" s="219"/>
      <c r="AZ381" s="219"/>
      <c r="BA381" s="219"/>
      <c r="BB381" s="219"/>
      <c r="BC381" s="219"/>
      <c r="BD381" s="219"/>
    </row>
    <row r="382" spans="1:56" ht="12.75" customHeight="1" x14ac:dyDescent="0.2">
      <c r="A382" s="169"/>
      <c r="B382" s="169"/>
      <c r="C382" s="169"/>
      <c r="D382" s="169"/>
      <c r="E382" s="169"/>
      <c r="F382" s="169"/>
      <c r="G382" s="169"/>
      <c r="H382" s="169"/>
      <c r="I382" s="169"/>
      <c r="J382" s="169"/>
      <c r="K382" s="169"/>
      <c r="L382" s="169"/>
      <c r="M382" s="169"/>
      <c r="N382" s="169"/>
      <c r="O382" s="169"/>
      <c r="P382" s="170"/>
      <c r="Q382" s="170"/>
      <c r="R382" s="170"/>
      <c r="S382" s="170"/>
      <c r="T382" s="170"/>
      <c r="U382" s="170"/>
      <c r="V382" s="170"/>
      <c r="W382" s="170"/>
      <c r="X382" s="170"/>
      <c r="Y382" s="171"/>
      <c r="Z382" s="171"/>
      <c r="AA382" s="171"/>
      <c r="AB382" s="171"/>
      <c r="AC382" s="218"/>
      <c r="AD382" s="218"/>
      <c r="AE382" s="218"/>
      <c r="AF382" s="218"/>
      <c r="AG382" s="218"/>
      <c r="AH382" s="218"/>
      <c r="AI382" s="170"/>
      <c r="AJ382" s="170"/>
      <c r="AK382" s="170"/>
      <c r="AL382" s="170"/>
      <c r="AM382" s="170"/>
      <c r="AN382" s="170"/>
      <c r="AO382" s="170"/>
      <c r="AP382" s="170"/>
      <c r="AQ382" s="170"/>
      <c r="AR382" s="170"/>
      <c r="AS382" s="170"/>
      <c r="AT382" s="219"/>
      <c r="AU382" s="219"/>
      <c r="AV382" s="219"/>
      <c r="AW382" s="219"/>
      <c r="AX382" s="219"/>
      <c r="AY382" s="219"/>
      <c r="AZ382" s="219"/>
      <c r="BA382" s="219"/>
      <c r="BB382" s="219"/>
      <c r="BC382" s="219"/>
      <c r="BD382" s="219"/>
    </row>
    <row r="383" spans="1:56" ht="12.75" customHeight="1" x14ac:dyDescent="0.2">
      <c r="A383" s="169"/>
      <c r="B383" s="169"/>
      <c r="C383" s="169"/>
      <c r="D383" s="169"/>
      <c r="E383" s="169"/>
      <c r="F383" s="169"/>
      <c r="G383" s="169"/>
      <c r="H383" s="169"/>
      <c r="I383" s="169"/>
      <c r="J383" s="169"/>
      <c r="K383" s="169"/>
      <c r="L383" s="169"/>
      <c r="M383" s="169"/>
      <c r="N383" s="169"/>
      <c r="O383" s="169"/>
      <c r="P383" s="170"/>
      <c r="Q383" s="170"/>
      <c r="R383" s="170"/>
      <c r="S383" s="170"/>
      <c r="T383" s="170"/>
      <c r="U383" s="170"/>
      <c r="V383" s="170"/>
      <c r="W383" s="170"/>
      <c r="X383" s="170"/>
      <c r="Y383" s="171"/>
      <c r="Z383" s="171"/>
      <c r="AA383" s="171"/>
      <c r="AB383" s="171"/>
      <c r="AC383" s="218"/>
      <c r="AD383" s="218"/>
      <c r="AE383" s="218"/>
      <c r="AF383" s="218"/>
      <c r="AG383" s="218"/>
      <c r="AH383" s="218"/>
      <c r="AI383" s="170"/>
      <c r="AJ383" s="170"/>
      <c r="AK383" s="170"/>
      <c r="AL383" s="170"/>
      <c r="AM383" s="170"/>
      <c r="AN383" s="170"/>
      <c r="AO383" s="170"/>
      <c r="AP383" s="170"/>
      <c r="AQ383" s="170"/>
      <c r="AR383" s="170"/>
      <c r="AS383" s="170"/>
      <c r="AT383" s="219"/>
      <c r="AU383" s="219"/>
      <c r="AV383" s="219"/>
      <c r="AW383" s="219"/>
      <c r="AX383" s="219"/>
      <c r="AY383" s="219"/>
      <c r="AZ383" s="219"/>
      <c r="BA383" s="219"/>
      <c r="BB383" s="219"/>
      <c r="BC383" s="219"/>
      <c r="BD383" s="219"/>
    </row>
    <row r="384" spans="1:56" ht="12.75" customHeight="1" x14ac:dyDescent="0.2">
      <c r="A384" s="169"/>
      <c r="B384" s="169"/>
      <c r="C384" s="169"/>
      <c r="D384" s="169"/>
      <c r="E384" s="169"/>
      <c r="F384" s="169"/>
      <c r="G384" s="169"/>
      <c r="H384" s="169"/>
      <c r="I384" s="169"/>
      <c r="J384" s="169"/>
      <c r="K384" s="169"/>
      <c r="L384" s="169"/>
      <c r="M384" s="169"/>
      <c r="N384" s="169"/>
      <c r="O384" s="169"/>
      <c r="P384" s="170"/>
      <c r="Q384" s="170"/>
      <c r="R384" s="170"/>
      <c r="S384" s="170"/>
      <c r="T384" s="170"/>
      <c r="U384" s="170"/>
      <c r="V384" s="170"/>
      <c r="W384" s="170"/>
      <c r="X384" s="170"/>
      <c r="Y384" s="171"/>
      <c r="Z384" s="171"/>
      <c r="AA384" s="171"/>
      <c r="AB384" s="171"/>
      <c r="AC384" s="218"/>
      <c r="AD384" s="218"/>
      <c r="AE384" s="218"/>
      <c r="AF384" s="218"/>
      <c r="AG384" s="218"/>
      <c r="AH384" s="218"/>
      <c r="AI384" s="170"/>
      <c r="AJ384" s="170"/>
      <c r="AK384" s="170"/>
      <c r="AL384" s="170"/>
      <c r="AM384" s="170"/>
      <c r="AN384" s="170"/>
      <c r="AO384" s="170"/>
      <c r="AP384" s="170"/>
      <c r="AQ384" s="170"/>
      <c r="AR384" s="170"/>
      <c r="AS384" s="170"/>
      <c r="AT384" s="219"/>
      <c r="AU384" s="219"/>
      <c r="AV384" s="219"/>
      <c r="AW384" s="219"/>
      <c r="AX384" s="219"/>
      <c r="AY384" s="219"/>
      <c r="AZ384" s="219"/>
      <c r="BA384" s="219"/>
      <c r="BB384" s="219"/>
      <c r="BC384" s="219"/>
      <c r="BD384" s="219"/>
    </row>
    <row r="385" spans="1:56" ht="12.75" customHeight="1" x14ac:dyDescent="0.2">
      <c r="A385" s="169"/>
      <c r="B385" s="169"/>
      <c r="C385" s="169"/>
      <c r="D385" s="169"/>
      <c r="E385" s="169"/>
      <c r="F385" s="169"/>
      <c r="G385" s="169"/>
      <c r="H385" s="169"/>
      <c r="I385" s="169"/>
      <c r="J385" s="169"/>
      <c r="K385" s="169"/>
      <c r="L385" s="169"/>
      <c r="M385" s="169"/>
      <c r="N385" s="169"/>
      <c r="O385" s="169"/>
      <c r="P385" s="170"/>
      <c r="Q385" s="170"/>
      <c r="R385" s="170"/>
      <c r="S385" s="170"/>
      <c r="T385" s="170"/>
      <c r="U385" s="170"/>
      <c r="V385" s="170"/>
      <c r="W385" s="170"/>
      <c r="X385" s="170"/>
      <c r="Y385" s="171"/>
      <c r="Z385" s="171"/>
      <c r="AA385" s="171"/>
      <c r="AB385" s="171"/>
      <c r="AC385" s="218"/>
      <c r="AD385" s="218"/>
      <c r="AE385" s="218"/>
      <c r="AF385" s="218"/>
      <c r="AG385" s="218"/>
      <c r="AH385" s="218"/>
      <c r="AI385" s="170"/>
      <c r="AJ385" s="170"/>
      <c r="AK385" s="170"/>
      <c r="AL385" s="170"/>
      <c r="AM385" s="170"/>
      <c r="AN385" s="170"/>
      <c r="AO385" s="170"/>
      <c r="AP385" s="170"/>
      <c r="AQ385" s="170"/>
      <c r="AR385" s="170"/>
      <c r="AS385" s="170"/>
      <c r="AT385" s="219"/>
      <c r="AU385" s="219"/>
      <c r="AV385" s="219"/>
      <c r="AW385" s="219"/>
      <c r="AX385" s="219"/>
      <c r="AY385" s="219"/>
      <c r="AZ385" s="219"/>
      <c r="BA385" s="219"/>
      <c r="BB385" s="219"/>
      <c r="BC385" s="219"/>
      <c r="BD385" s="219"/>
    </row>
    <row r="386" spans="1:56" ht="12.75" customHeight="1" x14ac:dyDescent="0.2">
      <c r="A386" s="169"/>
      <c r="B386" s="169"/>
      <c r="C386" s="169"/>
      <c r="D386" s="169"/>
      <c r="E386" s="169"/>
      <c r="F386" s="169"/>
      <c r="G386" s="169"/>
      <c r="H386" s="169"/>
      <c r="I386" s="169"/>
      <c r="J386" s="169"/>
      <c r="K386" s="169"/>
      <c r="L386" s="169"/>
      <c r="M386" s="169"/>
      <c r="N386" s="169"/>
      <c r="O386" s="169"/>
      <c r="P386" s="170"/>
      <c r="Q386" s="170"/>
      <c r="R386" s="170"/>
      <c r="S386" s="170"/>
      <c r="T386" s="170"/>
      <c r="U386" s="170"/>
      <c r="V386" s="170"/>
      <c r="W386" s="170"/>
      <c r="X386" s="170"/>
      <c r="Y386" s="171"/>
      <c r="Z386" s="171"/>
      <c r="AA386" s="171"/>
      <c r="AB386" s="171"/>
      <c r="AC386" s="218"/>
      <c r="AD386" s="218"/>
      <c r="AE386" s="218"/>
      <c r="AF386" s="218"/>
      <c r="AG386" s="218"/>
      <c r="AH386" s="218"/>
      <c r="AI386" s="170"/>
      <c r="AJ386" s="170"/>
      <c r="AK386" s="170"/>
      <c r="AL386" s="170"/>
      <c r="AM386" s="170"/>
      <c r="AN386" s="170"/>
      <c r="AO386" s="170"/>
      <c r="AP386" s="170"/>
      <c r="AQ386" s="170"/>
      <c r="AR386" s="170"/>
      <c r="AS386" s="170"/>
      <c r="AT386" s="219"/>
      <c r="AU386" s="219"/>
      <c r="AV386" s="219"/>
      <c r="AW386" s="219"/>
      <c r="AX386" s="219"/>
      <c r="AY386" s="219"/>
      <c r="AZ386" s="219"/>
      <c r="BA386" s="219"/>
      <c r="BB386" s="219"/>
      <c r="BC386" s="219"/>
      <c r="BD386" s="219"/>
    </row>
    <row r="387" spans="1:56" ht="12.75" customHeight="1" x14ac:dyDescent="0.2">
      <c r="A387" s="169"/>
      <c r="B387" s="169"/>
      <c r="C387" s="169"/>
      <c r="D387" s="169"/>
      <c r="E387" s="169"/>
      <c r="F387" s="169"/>
      <c r="G387" s="169"/>
      <c r="H387" s="169"/>
      <c r="I387" s="169"/>
      <c r="J387" s="169"/>
      <c r="K387" s="169"/>
      <c r="L387" s="169"/>
      <c r="M387" s="169"/>
      <c r="N387" s="169"/>
      <c r="O387" s="169"/>
      <c r="P387" s="170"/>
      <c r="Q387" s="170"/>
      <c r="R387" s="170"/>
      <c r="S387" s="170"/>
      <c r="T387" s="170"/>
      <c r="U387" s="170"/>
      <c r="V387" s="170"/>
      <c r="W387" s="170"/>
      <c r="X387" s="170"/>
      <c r="Y387" s="171"/>
      <c r="Z387" s="171"/>
      <c r="AA387" s="171"/>
      <c r="AB387" s="171"/>
      <c r="AC387" s="218"/>
      <c r="AD387" s="218"/>
      <c r="AE387" s="218"/>
      <c r="AF387" s="218"/>
      <c r="AG387" s="218"/>
      <c r="AH387" s="218"/>
      <c r="AI387" s="170"/>
      <c r="AJ387" s="170"/>
      <c r="AK387" s="170"/>
      <c r="AL387" s="170"/>
      <c r="AM387" s="170"/>
      <c r="AN387" s="170"/>
      <c r="AO387" s="170"/>
      <c r="AP387" s="170"/>
      <c r="AQ387" s="170"/>
      <c r="AR387" s="170"/>
      <c r="AS387" s="170"/>
      <c r="AT387" s="219"/>
      <c r="AU387" s="219"/>
      <c r="AV387" s="219"/>
      <c r="AW387" s="219"/>
      <c r="AX387" s="219"/>
      <c r="AY387" s="219"/>
      <c r="AZ387" s="219"/>
      <c r="BA387" s="219"/>
      <c r="BB387" s="219"/>
      <c r="BC387" s="219"/>
      <c r="BD387" s="219"/>
    </row>
    <row r="388" spans="1:56" ht="12.75" customHeight="1" x14ac:dyDescent="0.2">
      <c r="A388" s="169"/>
      <c r="B388" s="169"/>
      <c r="C388" s="169"/>
      <c r="D388" s="169"/>
      <c r="E388" s="169"/>
      <c r="F388" s="169"/>
      <c r="G388" s="169"/>
      <c r="H388" s="169"/>
      <c r="I388" s="169"/>
      <c r="J388" s="169"/>
      <c r="K388" s="169"/>
      <c r="L388" s="169"/>
      <c r="M388" s="169"/>
      <c r="N388" s="169"/>
      <c r="O388" s="169"/>
      <c r="P388" s="170"/>
      <c r="Q388" s="170"/>
      <c r="R388" s="170"/>
      <c r="S388" s="170"/>
      <c r="T388" s="170"/>
      <c r="U388" s="170"/>
      <c r="V388" s="170"/>
      <c r="W388" s="170"/>
      <c r="X388" s="170"/>
      <c r="Y388" s="171"/>
      <c r="Z388" s="171"/>
      <c r="AA388" s="171"/>
      <c r="AB388" s="171"/>
      <c r="AC388" s="218"/>
      <c r="AD388" s="218"/>
      <c r="AE388" s="218"/>
      <c r="AF388" s="218"/>
      <c r="AG388" s="218"/>
      <c r="AH388" s="218"/>
      <c r="AI388" s="170"/>
      <c r="AJ388" s="170"/>
      <c r="AK388" s="170"/>
      <c r="AL388" s="170"/>
      <c r="AM388" s="170"/>
      <c r="AN388" s="170"/>
      <c r="AO388" s="170"/>
      <c r="AP388" s="170"/>
      <c r="AQ388" s="170"/>
      <c r="AR388" s="170"/>
      <c r="AS388" s="170"/>
      <c r="AT388" s="219"/>
      <c r="AU388" s="219"/>
      <c r="AV388" s="219"/>
      <c r="AW388" s="219"/>
      <c r="AX388" s="219"/>
      <c r="AY388" s="219"/>
      <c r="AZ388" s="219"/>
      <c r="BA388" s="219"/>
      <c r="BB388" s="219"/>
      <c r="BC388" s="219"/>
      <c r="BD388" s="219"/>
    </row>
    <row r="389" spans="1:56" ht="12.75" customHeight="1" x14ac:dyDescent="0.2">
      <c r="A389" s="169"/>
      <c r="B389" s="169"/>
      <c r="C389" s="169"/>
      <c r="D389" s="169"/>
      <c r="E389" s="169"/>
      <c r="F389" s="169"/>
      <c r="G389" s="169"/>
      <c r="H389" s="169"/>
      <c r="I389" s="169"/>
      <c r="J389" s="169"/>
      <c r="K389" s="169"/>
      <c r="L389" s="169"/>
      <c r="M389" s="169"/>
      <c r="N389" s="169"/>
      <c r="O389" s="169"/>
      <c r="P389" s="170"/>
      <c r="Q389" s="170"/>
      <c r="R389" s="170"/>
      <c r="S389" s="170"/>
      <c r="T389" s="170"/>
      <c r="U389" s="170"/>
      <c r="V389" s="170"/>
      <c r="W389" s="170"/>
      <c r="X389" s="170"/>
      <c r="Y389" s="171"/>
      <c r="Z389" s="171"/>
      <c r="AA389" s="171"/>
      <c r="AB389" s="171"/>
      <c r="AC389" s="218"/>
      <c r="AD389" s="218"/>
      <c r="AE389" s="218"/>
      <c r="AF389" s="218"/>
      <c r="AG389" s="218"/>
      <c r="AH389" s="218"/>
      <c r="AI389" s="170"/>
      <c r="AJ389" s="170"/>
      <c r="AK389" s="170"/>
      <c r="AL389" s="170"/>
      <c r="AM389" s="170"/>
      <c r="AN389" s="170"/>
      <c r="AO389" s="170"/>
      <c r="AP389" s="170"/>
      <c r="AQ389" s="170"/>
      <c r="AR389" s="170"/>
      <c r="AS389" s="170"/>
      <c r="AT389" s="219"/>
      <c r="AU389" s="219"/>
      <c r="AV389" s="219"/>
      <c r="AW389" s="219"/>
      <c r="AX389" s="219"/>
      <c r="AY389" s="219"/>
      <c r="AZ389" s="219"/>
      <c r="BA389" s="219"/>
      <c r="BB389" s="219"/>
      <c r="BC389" s="219"/>
      <c r="BD389" s="219"/>
    </row>
    <row r="390" spans="1:56" ht="12.75" customHeight="1" x14ac:dyDescent="0.2">
      <c r="A390" s="169"/>
      <c r="B390" s="169"/>
      <c r="C390" s="169"/>
      <c r="D390" s="169"/>
      <c r="E390" s="169"/>
      <c r="F390" s="169"/>
      <c r="G390" s="169"/>
      <c r="H390" s="169"/>
      <c r="I390" s="169"/>
      <c r="J390" s="169"/>
      <c r="K390" s="169"/>
      <c r="L390" s="169"/>
      <c r="M390" s="169"/>
      <c r="N390" s="169"/>
      <c r="O390" s="169"/>
      <c r="P390" s="170"/>
      <c r="Q390" s="170"/>
      <c r="R390" s="170"/>
      <c r="S390" s="170"/>
      <c r="T390" s="170"/>
      <c r="U390" s="170"/>
      <c r="V390" s="170"/>
      <c r="W390" s="170"/>
      <c r="X390" s="170"/>
      <c r="Y390" s="171"/>
      <c r="Z390" s="171"/>
      <c r="AA390" s="171"/>
      <c r="AB390" s="171"/>
      <c r="AC390" s="218"/>
      <c r="AD390" s="218"/>
      <c r="AE390" s="218"/>
      <c r="AF390" s="218"/>
      <c r="AG390" s="218"/>
      <c r="AH390" s="218"/>
      <c r="AI390" s="170"/>
      <c r="AJ390" s="170"/>
      <c r="AK390" s="170"/>
      <c r="AL390" s="170"/>
      <c r="AM390" s="170"/>
      <c r="AN390" s="170"/>
      <c r="AO390" s="170"/>
      <c r="AP390" s="170"/>
      <c r="AQ390" s="170"/>
      <c r="AR390" s="170"/>
      <c r="AS390" s="170"/>
      <c r="AT390" s="219"/>
      <c r="AU390" s="219"/>
      <c r="AV390" s="219"/>
      <c r="AW390" s="219"/>
      <c r="AX390" s="219"/>
      <c r="AY390" s="219"/>
      <c r="AZ390" s="219"/>
      <c r="BA390" s="219"/>
      <c r="BB390" s="219"/>
      <c r="BC390" s="219"/>
      <c r="BD390" s="219"/>
    </row>
    <row r="391" spans="1:56" ht="12.75" customHeight="1" x14ac:dyDescent="0.2">
      <c r="A391" s="169"/>
      <c r="B391" s="169"/>
      <c r="C391" s="169"/>
      <c r="D391" s="169"/>
      <c r="E391" s="169"/>
      <c r="F391" s="169"/>
      <c r="G391" s="169"/>
      <c r="H391" s="169"/>
      <c r="I391" s="169"/>
      <c r="J391" s="169"/>
      <c r="K391" s="169"/>
      <c r="L391" s="169"/>
      <c r="M391" s="169"/>
      <c r="N391" s="169"/>
      <c r="O391" s="169"/>
      <c r="P391" s="170"/>
      <c r="Q391" s="170"/>
      <c r="R391" s="170"/>
      <c r="S391" s="170"/>
      <c r="T391" s="170"/>
      <c r="U391" s="170"/>
      <c r="V391" s="170"/>
      <c r="W391" s="170"/>
      <c r="X391" s="170"/>
      <c r="Y391" s="171"/>
      <c r="Z391" s="171"/>
      <c r="AA391" s="171"/>
      <c r="AB391" s="171"/>
      <c r="AC391" s="218"/>
      <c r="AD391" s="218"/>
      <c r="AE391" s="218"/>
      <c r="AF391" s="218"/>
      <c r="AG391" s="218"/>
      <c r="AH391" s="218"/>
      <c r="AI391" s="170"/>
      <c r="AJ391" s="170"/>
      <c r="AK391" s="170"/>
      <c r="AL391" s="170"/>
      <c r="AM391" s="170"/>
      <c r="AN391" s="170"/>
      <c r="AO391" s="170"/>
      <c r="AP391" s="170"/>
      <c r="AQ391" s="170"/>
      <c r="AR391" s="170"/>
      <c r="AS391" s="170"/>
      <c r="AT391" s="219"/>
      <c r="AU391" s="219"/>
      <c r="AV391" s="219"/>
      <c r="AW391" s="219"/>
      <c r="AX391" s="219"/>
      <c r="AY391" s="219"/>
      <c r="AZ391" s="219"/>
      <c r="BA391" s="219"/>
      <c r="BB391" s="219"/>
      <c r="BC391" s="219"/>
      <c r="BD391" s="219"/>
    </row>
    <row r="392" spans="1:56" ht="12.75" customHeight="1" x14ac:dyDescent="0.2">
      <c r="A392" s="169"/>
      <c r="B392" s="169"/>
      <c r="C392" s="169"/>
      <c r="D392" s="169"/>
      <c r="E392" s="169"/>
      <c r="F392" s="169"/>
      <c r="G392" s="169"/>
      <c r="H392" s="169"/>
      <c r="I392" s="169"/>
      <c r="J392" s="169"/>
      <c r="K392" s="169"/>
      <c r="L392" s="169"/>
      <c r="M392" s="169"/>
      <c r="N392" s="169"/>
      <c r="O392" s="169"/>
      <c r="P392" s="170"/>
      <c r="Q392" s="170"/>
      <c r="R392" s="170"/>
      <c r="S392" s="170"/>
      <c r="T392" s="170"/>
      <c r="U392" s="170"/>
      <c r="V392" s="170"/>
      <c r="W392" s="170"/>
      <c r="X392" s="170"/>
      <c r="Y392" s="171"/>
      <c r="Z392" s="171"/>
      <c r="AA392" s="171"/>
      <c r="AB392" s="171"/>
      <c r="AC392" s="218"/>
      <c r="AD392" s="218"/>
      <c r="AE392" s="218"/>
      <c r="AF392" s="218"/>
      <c r="AG392" s="218"/>
      <c r="AH392" s="218"/>
      <c r="AI392" s="170"/>
      <c r="AJ392" s="170"/>
      <c r="AK392" s="170"/>
      <c r="AL392" s="170"/>
      <c r="AM392" s="170"/>
      <c r="AN392" s="170"/>
      <c r="AO392" s="170"/>
      <c r="AP392" s="170"/>
      <c r="AQ392" s="170"/>
      <c r="AR392" s="170"/>
      <c r="AS392" s="170"/>
      <c r="AT392" s="219"/>
      <c r="AU392" s="219"/>
      <c r="AV392" s="219"/>
      <c r="AW392" s="219"/>
      <c r="AX392" s="219"/>
      <c r="AY392" s="219"/>
      <c r="AZ392" s="219"/>
      <c r="BA392" s="219"/>
      <c r="BB392" s="219"/>
      <c r="BC392" s="219"/>
      <c r="BD392" s="219"/>
    </row>
    <row r="393" spans="1:56" ht="12.75" customHeight="1" x14ac:dyDescent="0.2">
      <c r="A393" s="169"/>
      <c r="B393" s="169"/>
      <c r="C393" s="169"/>
      <c r="D393" s="169"/>
      <c r="E393" s="169"/>
      <c r="F393" s="169"/>
      <c r="G393" s="169"/>
      <c r="H393" s="169"/>
      <c r="I393" s="169"/>
      <c r="J393" s="169"/>
      <c r="K393" s="169"/>
      <c r="L393" s="169"/>
      <c r="M393" s="169"/>
      <c r="N393" s="169"/>
      <c r="O393" s="169"/>
      <c r="P393" s="170"/>
      <c r="Q393" s="170"/>
      <c r="R393" s="170"/>
      <c r="S393" s="170"/>
      <c r="T393" s="170"/>
      <c r="U393" s="170"/>
      <c r="V393" s="170"/>
      <c r="W393" s="170"/>
      <c r="X393" s="170"/>
      <c r="Y393" s="171"/>
      <c r="Z393" s="171"/>
      <c r="AA393" s="171"/>
      <c r="AB393" s="171"/>
      <c r="AC393" s="218"/>
      <c r="AD393" s="218"/>
      <c r="AE393" s="218"/>
      <c r="AF393" s="218"/>
      <c r="AG393" s="218"/>
      <c r="AH393" s="218"/>
      <c r="AI393" s="170"/>
      <c r="AJ393" s="170"/>
      <c r="AK393" s="170"/>
      <c r="AL393" s="170"/>
      <c r="AM393" s="170"/>
      <c r="AN393" s="170"/>
      <c r="AO393" s="170"/>
      <c r="AP393" s="170"/>
      <c r="AQ393" s="170"/>
      <c r="AR393" s="170"/>
      <c r="AS393" s="170"/>
      <c r="AT393" s="219"/>
      <c r="AU393" s="219"/>
      <c r="AV393" s="219"/>
      <c r="AW393" s="219"/>
      <c r="AX393" s="219"/>
      <c r="AY393" s="219"/>
      <c r="AZ393" s="219"/>
      <c r="BA393" s="219"/>
      <c r="BB393" s="219"/>
      <c r="BC393" s="219"/>
      <c r="BD393" s="219"/>
    </row>
    <row r="394" spans="1:56" ht="12.75" customHeight="1" x14ac:dyDescent="0.2">
      <c r="A394" s="169"/>
      <c r="B394" s="169"/>
      <c r="C394" s="169"/>
      <c r="D394" s="169"/>
      <c r="E394" s="169"/>
      <c r="F394" s="169"/>
      <c r="G394" s="169"/>
      <c r="H394" s="169"/>
      <c r="I394" s="169"/>
      <c r="J394" s="169"/>
      <c r="K394" s="169"/>
      <c r="L394" s="169"/>
      <c r="M394" s="169"/>
      <c r="N394" s="169"/>
      <c r="O394" s="169"/>
      <c r="P394" s="170"/>
      <c r="Q394" s="170"/>
      <c r="R394" s="170"/>
      <c r="S394" s="170"/>
      <c r="T394" s="170"/>
      <c r="U394" s="170"/>
      <c r="V394" s="170"/>
      <c r="W394" s="170"/>
      <c r="X394" s="170"/>
      <c r="Y394" s="171"/>
      <c r="Z394" s="171"/>
      <c r="AA394" s="171"/>
      <c r="AB394" s="171"/>
      <c r="AC394" s="218"/>
      <c r="AD394" s="218"/>
      <c r="AE394" s="218"/>
      <c r="AF394" s="218"/>
      <c r="AG394" s="218"/>
      <c r="AH394" s="218"/>
      <c r="AI394" s="170"/>
      <c r="AJ394" s="170"/>
      <c r="AK394" s="170"/>
      <c r="AL394" s="170"/>
      <c r="AM394" s="170"/>
      <c r="AN394" s="170"/>
      <c r="AO394" s="170"/>
      <c r="AP394" s="170"/>
      <c r="AQ394" s="170"/>
      <c r="AR394" s="170"/>
      <c r="AS394" s="170"/>
      <c r="AT394" s="219"/>
      <c r="AU394" s="219"/>
      <c r="AV394" s="219"/>
      <c r="AW394" s="219"/>
      <c r="AX394" s="219"/>
      <c r="AY394" s="219"/>
      <c r="AZ394" s="219"/>
      <c r="BA394" s="219"/>
      <c r="BB394" s="219"/>
      <c r="BC394" s="219"/>
      <c r="BD394" s="219"/>
    </row>
    <row r="395" spans="1:56" ht="12.75" customHeight="1" x14ac:dyDescent="0.2">
      <c r="A395" s="169"/>
      <c r="B395" s="169"/>
      <c r="C395" s="169"/>
      <c r="D395" s="169"/>
      <c r="E395" s="169"/>
      <c r="F395" s="169"/>
      <c r="G395" s="169"/>
      <c r="H395" s="169"/>
      <c r="I395" s="169"/>
      <c r="J395" s="169"/>
      <c r="K395" s="169"/>
      <c r="L395" s="169"/>
      <c r="M395" s="169"/>
      <c r="N395" s="169"/>
      <c r="O395" s="169"/>
      <c r="P395" s="170"/>
      <c r="Q395" s="170"/>
      <c r="R395" s="170"/>
      <c r="S395" s="170"/>
      <c r="T395" s="170"/>
      <c r="U395" s="170"/>
      <c r="V395" s="170"/>
      <c r="W395" s="170"/>
      <c r="X395" s="170"/>
      <c r="Y395" s="171"/>
      <c r="Z395" s="171"/>
      <c r="AA395" s="171"/>
      <c r="AB395" s="171"/>
      <c r="AC395" s="218"/>
      <c r="AD395" s="218"/>
      <c r="AE395" s="218"/>
      <c r="AF395" s="218"/>
      <c r="AG395" s="218"/>
      <c r="AH395" s="218"/>
      <c r="AI395" s="170"/>
      <c r="AJ395" s="170"/>
      <c r="AK395" s="170"/>
      <c r="AL395" s="170"/>
      <c r="AM395" s="170"/>
      <c r="AN395" s="170"/>
      <c r="AO395" s="170"/>
      <c r="AP395" s="170"/>
      <c r="AQ395" s="170"/>
      <c r="AR395" s="170"/>
      <c r="AS395" s="170"/>
      <c r="AT395" s="219"/>
      <c r="AU395" s="219"/>
      <c r="AV395" s="219"/>
      <c r="AW395" s="219"/>
      <c r="AX395" s="219"/>
      <c r="AY395" s="219"/>
      <c r="AZ395" s="219"/>
      <c r="BA395" s="219"/>
      <c r="BB395" s="219"/>
      <c r="BC395" s="219"/>
      <c r="BD395" s="219"/>
    </row>
    <row r="396" spans="1:56" ht="12.75" customHeight="1" x14ac:dyDescent="0.2">
      <c r="A396" s="169"/>
      <c r="B396" s="169"/>
      <c r="C396" s="169"/>
      <c r="D396" s="169"/>
      <c r="E396" s="169"/>
      <c r="F396" s="169"/>
      <c r="G396" s="169"/>
      <c r="H396" s="169"/>
      <c r="I396" s="169"/>
      <c r="J396" s="169"/>
      <c r="K396" s="169"/>
      <c r="L396" s="169"/>
      <c r="M396" s="169"/>
      <c r="N396" s="169"/>
      <c r="O396" s="169"/>
      <c r="P396" s="170"/>
      <c r="Q396" s="170"/>
      <c r="R396" s="170"/>
      <c r="S396" s="170"/>
      <c r="T396" s="170"/>
      <c r="U396" s="170"/>
      <c r="V396" s="170"/>
      <c r="W396" s="170"/>
      <c r="X396" s="170"/>
      <c r="Y396" s="171"/>
      <c r="Z396" s="171"/>
      <c r="AA396" s="171"/>
      <c r="AB396" s="171"/>
      <c r="AC396" s="218"/>
      <c r="AD396" s="218"/>
      <c r="AE396" s="218"/>
      <c r="AF396" s="218"/>
      <c r="AG396" s="218"/>
      <c r="AH396" s="218"/>
      <c r="AI396" s="170"/>
      <c r="AJ396" s="170"/>
      <c r="AK396" s="170"/>
      <c r="AL396" s="170"/>
      <c r="AM396" s="170"/>
      <c r="AN396" s="170"/>
      <c r="AO396" s="170"/>
      <c r="AP396" s="170"/>
      <c r="AQ396" s="170"/>
      <c r="AR396" s="170"/>
      <c r="AS396" s="170"/>
      <c r="AT396" s="219"/>
      <c r="AU396" s="219"/>
      <c r="AV396" s="219"/>
      <c r="AW396" s="219"/>
      <c r="AX396" s="219"/>
      <c r="AY396" s="219"/>
      <c r="AZ396" s="219"/>
      <c r="BA396" s="219"/>
      <c r="BB396" s="219"/>
      <c r="BC396" s="219"/>
      <c r="BD396" s="219"/>
    </row>
    <row r="397" spans="1:56" ht="12.75" customHeight="1" x14ac:dyDescent="0.2">
      <c r="A397" s="169"/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70"/>
      <c r="Q397" s="170"/>
      <c r="R397" s="170"/>
      <c r="S397" s="170"/>
      <c r="T397" s="170"/>
      <c r="U397" s="170"/>
      <c r="V397" s="170"/>
      <c r="W397" s="170"/>
      <c r="X397" s="170"/>
      <c r="Y397" s="171"/>
      <c r="Z397" s="171"/>
      <c r="AA397" s="171"/>
      <c r="AB397" s="171"/>
      <c r="AC397" s="218"/>
      <c r="AD397" s="218"/>
      <c r="AE397" s="218"/>
      <c r="AF397" s="218"/>
      <c r="AG397" s="218"/>
      <c r="AH397" s="218"/>
      <c r="AI397" s="170"/>
      <c r="AJ397" s="170"/>
      <c r="AK397" s="170"/>
      <c r="AL397" s="170"/>
      <c r="AM397" s="170"/>
      <c r="AN397" s="170"/>
      <c r="AO397" s="170"/>
      <c r="AP397" s="170"/>
      <c r="AQ397" s="170"/>
      <c r="AR397" s="170"/>
      <c r="AS397" s="170"/>
      <c r="AT397" s="219"/>
      <c r="AU397" s="219"/>
      <c r="AV397" s="219"/>
      <c r="AW397" s="219"/>
      <c r="AX397" s="219"/>
      <c r="AY397" s="219"/>
      <c r="AZ397" s="219"/>
      <c r="BA397" s="219"/>
      <c r="BB397" s="219"/>
      <c r="BC397" s="219"/>
      <c r="BD397" s="219"/>
    </row>
    <row r="398" spans="1:56" ht="12.75" customHeight="1" x14ac:dyDescent="0.2">
      <c r="A398" s="169"/>
      <c r="B398" s="169"/>
      <c r="C398" s="169"/>
      <c r="D398" s="169"/>
      <c r="E398" s="169"/>
      <c r="F398" s="169"/>
      <c r="G398" s="169"/>
      <c r="H398" s="169"/>
      <c r="I398" s="169"/>
      <c r="J398" s="169"/>
      <c r="K398" s="169"/>
      <c r="L398" s="169"/>
      <c r="M398" s="169"/>
      <c r="N398" s="169"/>
      <c r="O398" s="169"/>
      <c r="P398" s="170"/>
      <c r="Q398" s="170"/>
      <c r="R398" s="170"/>
      <c r="S398" s="170"/>
      <c r="T398" s="170"/>
      <c r="U398" s="170"/>
      <c r="V398" s="170"/>
      <c r="W398" s="170"/>
      <c r="X398" s="170"/>
      <c r="Y398" s="171"/>
      <c r="Z398" s="171"/>
      <c r="AA398" s="171"/>
      <c r="AB398" s="171"/>
      <c r="AC398" s="218"/>
      <c r="AD398" s="218"/>
      <c r="AE398" s="218"/>
      <c r="AF398" s="218"/>
      <c r="AG398" s="218"/>
      <c r="AH398" s="218"/>
      <c r="AI398" s="170"/>
      <c r="AJ398" s="170"/>
      <c r="AK398" s="170"/>
      <c r="AL398" s="170"/>
      <c r="AM398" s="170"/>
      <c r="AN398" s="170"/>
      <c r="AO398" s="170"/>
      <c r="AP398" s="170"/>
      <c r="AQ398" s="170"/>
      <c r="AR398" s="170"/>
      <c r="AS398" s="170"/>
      <c r="AT398" s="219"/>
      <c r="AU398" s="219"/>
      <c r="AV398" s="219"/>
      <c r="AW398" s="219"/>
      <c r="AX398" s="219"/>
      <c r="AY398" s="219"/>
      <c r="AZ398" s="219"/>
      <c r="BA398" s="219"/>
      <c r="BB398" s="219"/>
      <c r="BC398" s="219"/>
      <c r="BD398" s="219"/>
    </row>
    <row r="399" spans="1:56" ht="12.75" customHeight="1" x14ac:dyDescent="0.2">
      <c r="A399" s="169"/>
      <c r="B399" s="169"/>
      <c r="C399" s="169"/>
      <c r="D399" s="169"/>
      <c r="E399" s="169"/>
      <c r="F399" s="169"/>
      <c r="G399" s="169"/>
      <c r="H399" s="169"/>
      <c r="I399" s="169"/>
      <c r="J399" s="169"/>
      <c r="K399" s="169"/>
      <c r="L399" s="169"/>
      <c r="M399" s="169"/>
      <c r="N399" s="169"/>
      <c r="O399" s="169"/>
      <c r="P399" s="170"/>
      <c r="Q399" s="170"/>
      <c r="R399" s="170"/>
      <c r="S399" s="170"/>
      <c r="T399" s="170"/>
      <c r="U399" s="170"/>
      <c r="V399" s="170"/>
      <c r="W399" s="170"/>
      <c r="X399" s="170"/>
      <c r="Y399" s="171"/>
      <c r="Z399" s="171"/>
      <c r="AA399" s="171"/>
      <c r="AB399" s="171"/>
      <c r="AC399" s="218"/>
      <c r="AD399" s="218"/>
      <c r="AE399" s="218"/>
      <c r="AF399" s="218"/>
      <c r="AG399" s="218"/>
      <c r="AH399" s="218"/>
      <c r="AI399" s="170"/>
      <c r="AJ399" s="170"/>
      <c r="AK399" s="170"/>
      <c r="AL399" s="170"/>
      <c r="AM399" s="170"/>
      <c r="AN399" s="170"/>
      <c r="AO399" s="170"/>
      <c r="AP399" s="170"/>
      <c r="AQ399" s="170"/>
      <c r="AR399" s="170"/>
      <c r="AS399" s="170"/>
      <c r="AT399" s="219"/>
      <c r="AU399" s="219"/>
      <c r="AV399" s="219"/>
      <c r="AW399" s="219"/>
      <c r="AX399" s="219"/>
      <c r="AY399" s="219"/>
      <c r="AZ399" s="219"/>
      <c r="BA399" s="219"/>
      <c r="BB399" s="219"/>
      <c r="BC399" s="219"/>
      <c r="BD399" s="219"/>
    </row>
    <row r="400" spans="1:56" ht="12.75" customHeight="1" x14ac:dyDescent="0.2">
      <c r="A400" s="169"/>
      <c r="B400" s="169"/>
      <c r="C400" s="169"/>
      <c r="D400" s="169"/>
      <c r="E400" s="169"/>
      <c r="F400" s="169"/>
      <c r="G400" s="169"/>
      <c r="H400" s="169"/>
      <c r="I400" s="169"/>
      <c r="J400" s="169"/>
      <c r="K400" s="169"/>
      <c r="L400" s="169"/>
      <c r="M400" s="169"/>
      <c r="N400" s="169"/>
      <c r="O400" s="169"/>
      <c r="P400" s="170"/>
      <c r="Q400" s="170"/>
      <c r="R400" s="170"/>
      <c r="S400" s="170"/>
      <c r="T400" s="170"/>
      <c r="U400" s="170"/>
      <c r="V400" s="170"/>
      <c r="W400" s="170"/>
      <c r="X400" s="170"/>
      <c r="Y400" s="171"/>
      <c r="Z400" s="171"/>
      <c r="AA400" s="171"/>
      <c r="AB400" s="171"/>
      <c r="AC400" s="218"/>
      <c r="AD400" s="218"/>
      <c r="AE400" s="218"/>
      <c r="AF400" s="218"/>
      <c r="AG400" s="218"/>
      <c r="AH400" s="218"/>
      <c r="AI400" s="170"/>
      <c r="AJ400" s="170"/>
      <c r="AK400" s="170"/>
      <c r="AL400" s="170"/>
      <c r="AM400" s="170"/>
      <c r="AN400" s="170"/>
      <c r="AO400" s="170"/>
      <c r="AP400" s="170"/>
      <c r="AQ400" s="170"/>
      <c r="AR400" s="170"/>
      <c r="AS400" s="170"/>
      <c r="AT400" s="219"/>
      <c r="AU400" s="219"/>
      <c r="AV400" s="219"/>
      <c r="AW400" s="219"/>
      <c r="AX400" s="219"/>
      <c r="AY400" s="219"/>
      <c r="AZ400" s="219"/>
      <c r="BA400" s="219"/>
      <c r="BB400" s="219"/>
      <c r="BC400" s="219"/>
      <c r="BD400" s="219"/>
    </row>
    <row r="401" spans="1:56" ht="12.75" customHeight="1" x14ac:dyDescent="0.2">
      <c r="A401" s="169"/>
      <c r="B401" s="169"/>
      <c r="C401" s="169"/>
      <c r="D401" s="169"/>
      <c r="E401" s="169"/>
      <c r="F401" s="169"/>
      <c r="G401" s="169"/>
      <c r="H401" s="169"/>
      <c r="I401" s="169"/>
      <c r="J401" s="169"/>
      <c r="K401" s="169"/>
      <c r="L401" s="169"/>
      <c r="M401" s="169"/>
      <c r="N401" s="169"/>
      <c r="O401" s="169"/>
      <c r="P401" s="170"/>
      <c r="Q401" s="170"/>
      <c r="R401" s="170"/>
      <c r="S401" s="170"/>
      <c r="T401" s="170"/>
      <c r="U401" s="170"/>
      <c r="V401" s="170"/>
      <c r="W401" s="170"/>
      <c r="X401" s="170"/>
      <c r="Y401" s="171"/>
      <c r="Z401" s="171"/>
      <c r="AA401" s="171"/>
      <c r="AB401" s="171"/>
      <c r="AC401" s="218"/>
      <c r="AD401" s="218"/>
      <c r="AE401" s="218"/>
      <c r="AF401" s="218"/>
      <c r="AG401" s="218"/>
      <c r="AH401" s="218"/>
      <c r="AI401" s="170"/>
      <c r="AJ401" s="170"/>
      <c r="AK401" s="170"/>
      <c r="AL401" s="170"/>
      <c r="AM401" s="170"/>
      <c r="AN401" s="170"/>
      <c r="AO401" s="170"/>
      <c r="AP401" s="170"/>
      <c r="AQ401" s="170"/>
      <c r="AR401" s="170"/>
      <c r="AS401" s="170"/>
      <c r="AT401" s="219"/>
      <c r="AU401" s="219"/>
      <c r="AV401" s="219"/>
      <c r="AW401" s="219"/>
      <c r="AX401" s="219"/>
      <c r="AY401" s="219"/>
      <c r="AZ401" s="219"/>
      <c r="BA401" s="219"/>
      <c r="BB401" s="219"/>
      <c r="BC401" s="219"/>
      <c r="BD401" s="219"/>
    </row>
    <row r="402" spans="1:56" ht="12.75" customHeight="1" x14ac:dyDescent="0.2">
      <c r="A402" s="169"/>
      <c r="B402" s="169"/>
      <c r="C402" s="169"/>
      <c r="D402" s="169"/>
      <c r="E402" s="169"/>
      <c r="F402" s="169"/>
      <c r="G402" s="169"/>
      <c r="H402" s="169"/>
      <c r="I402" s="169"/>
      <c r="J402" s="169"/>
      <c r="K402" s="169"/>
      <c r="L402" s="169"/>
      <c r="M402" s="169"/>
      <c r="N402" s="169"/>
      <c r="O402" s="169"/>
      <c r="P402" s="170"/>
      <c r="Q402" s="170"/>
      <c r="R402" s="170"/>
      <c r="S402" s="170"/>
      <c r="T402" s="170"/>
      <c r="U402" s="170"/>
      <c r="V402" s="170"/>
      <c r="W402" s="170"/>
      <c r="X402" s="170"/>
      <c r="Y402" s="171"/>
      <c r="Z402" s="171"/>
      <c r="AA402" s="171"/>
      <c r="AB402" s="171"/>
      <c r="AC402" s="218"/>
      <c r="AD402" s="218"/>
      <c r="AE402" s="218"/>
      <c r="AF402" s="218"/>
      <c r="AG402" s="218"/>
      <c r="AH402" s="218"/>
      <c r="AI402" s="170"/>
      <c r="AJ402" s="170"/>
      <c r="AK402" s="170"/>
      <c r="AL402" s="170"/>
      <c r="AM402" s="170"/>
      <c r="AN402" s="170"/>
      <c r="AO402" s="170"/>
      <c r="AP402" s="170"/>
      <c r="AQ402" s="170"/>
      <c r="AR402" s="170"/>
      <c r="AS402" s="170"/>
      <c r="AT402" s="219"/>
      <c r="AU402" s="219"/>
      <c r="AV402" s="219"/>
      <c r="AW402" s="219"/>
      <c r="AX402" s="219"/>
      <c r="AY402" s="219"/>
      <c r="AZ402" s="219"/>
      <c r="BA402" s="219"/>
      <c r="BB402" s="219"/>
      <c r="BC402" s="219"/>
      <c r="BD402" s="219"/>
    </row>
    <row r="403" spans="1:56" ht="12.75" customHeight="1" x14ac:dyDescent="0.2">
      <c r="A403" s="169"/>
      <c r="B403" s="169"/>
      <c r="C403" s="169"/>
      <c r="D403" s="169"/>
      <c r="E403" s="169"/>
      <c r="F403" s="169"/>
      <c r="G403" s="169"/>
      <c r="H403" s="169"/>
      <c r="I403" s="169"/>
      <c r="J403" s="169"/>
      <c r="K403" s="169"/>
      <c r="L403" s="169"/>
      <c r="M403" s="169"/>
      <c r="N403" s="169"/>
      <c r="O403" s="169"/>
      <c r="P403" s="170"/>
      <c r="Q403" s="170"/>
      <c r="R403" s="170"/>
      <c r="S403" s="170"/>
      <c r="T403" s="170"/>
      <c r="U403" s="170"/>
      <c r="V403" s="170"/>
      <c r="W403" s="170"/>
      <c r="X403" s="170"/>
      <c r="Y403" s="171"/>
      <c r="Z403" s="171"/>
      <c r="AA403" s="171"/>
      <c r="AB403" s="171"/>
      <c r="AC403" s="218"/>
      <c r="AD403" s="218"/>
      <c r="AE403" s="218"/>
      <c r="AF403" s="218"/>
      <c r="AG403" s="218"/>
      <c r="AH403" s="218"/>
      <c r="AI403" s="170"/>
      <c r="AJ403" s="170"/>
      <c r="AK403" s="170"/>
      <c r="AL403" s="170"/>
      <c r="AM403" s="170"/>
      <c r="AN403" s="170"/>
      <c r="AO403" s="170"/>
      <c r="AP403" s="170"/>
      <c r="AQ403" s="170"/>
      <c r="AR403" s="170"/>
      <c r="AS403" s="170"/>
      <c r="AT403" s="219"/>
      <c r="AU403" s="219"/>
      <c r="AV403" s="219"/>
      <c r="AW403" s="219"/>
      <c r="AX403" s="219"/>
      <c r="AY403" s="219"/>
      <c r="AZ403" s="219"/>
      <c r="BA403" s="219"/>
      <c r="BB403" s="219"/>
      <c r="BC403" s="219"/>
      <c r="BD403" s="219"/>
    </row>
    <row r="404" spans="1:56" ht="12.75" customHeight="1" x14ac:dyDescent="0.2">
      <c r="A404" s="169"/>
      <c r="B404" s="169"/>
      <c r="C404" s="169"/>
      <c r="D404" s="169"/>
      <c r="E404" s="169"/>
      <c r="F404" s="169"/>
      <c r="G404" s="169"/>
      <c r="H404" s="169"/>
      <c r="I404" s="169"/>
      <c r="J404" s="169"/>
      <c r="K404" s="169"/>
      <c r="L404" s="169"/>
      <c r="M404" s="169"/>
      <c r="N404" s="169"/>
      <c r="O404" s="169"/>
      <c r="P404" s="170"/>
      <c r="Q404" s="170"/>
      <c r="R404" s="170"/>
      <c r="S404" s="170"/>
      <c r="T404" s="170"/>
      <c r="U404" s="170"/>
      <c r="V404" s="170"/>
      <c r="W404" s="170"/>
      <c r="X404" s="170"/>
      <c r="Y404" s="171"/>
      <c r="Z404" s="171"/>
      <c r="AA404" s="171"/>
      <c r="AB404" s="171"/>
      <c r="AC404" s="218"/>
      <c r="AD404" s="218"/>
      <c r="AE404" s="218"/>
      <c r="AF404" s="218"/>
      <c r="AG404" s="218"/>
      <c r="AH404" s="218"/>
      <c r="AI404" s="170"/>
      <c r="AJ404" s="170"/>
      <c r="AK404" s="170"/>
      <c r="AL404" s="170"/>
      <c r="AM404" s="170"/>
      <c r="AN404" s="170"/>
      <c r="AO404" s="170"/>
      <c r="AP404" s="170"/>
      <c r="AQ404" s="170"/>
      <c r="AR404" s="170"/>
      <c r="AS404" s="170"/>
      <c r="AT404" s="219"/>
      <c r="AU404" s="219"/>
      <c r="AV404" s="219"/>
      <c r="AW404" s="219"/>
      <c r="AX404" s="219"/>
      <c r="AY404" s="219"/>
      <c r="AZ404" s="219"/>
      <c r="BA404" s="219"/>
      <c r="BB404" s="219"/>
      <c r="BC404" s="219"/>
      <c r="BD404" s="219"/>
    </row>
    <row r="405" spans="1:56" ht="12.75" customHeight="1" x14ac:dyDescent="0.2">
      <c r="A405" s="169"/>
      <c r="B405" s="169"/>
      <c r="C405" s="169"/>
      <c r="D405" s="169"/>
      <c r="E405" s="169"/>
      <c r="F405" s="169"/>
      <c r="G405" s="169"/>
      <c r="H405" s="169"/>
      <c r="I405" s="169"/>
      <c r="J405" s="169"/>
      <c r="K405" s="169"/>
      <c r="L405" s="169"/>
      <c r="M405" s="169"/>
      <c r="N405" s="169"/>
      <c r="O405" s="169"/>
      <c r="P405" s="170"/>
      <c r="Q405" s="170"/>
      <c r="R405" s="170"/>
      <c r="S405" s="170"/>
      <c r="T405" s="170"/>
      <c r="U405" s="170"/>
      <c r="V405" s="170"/>
      <c r="W405" s="170"/>
      <c r="X405" s="170"/>
      <c r="Y405" s="171"/>
      <c r="Z405" s="171"/>
      <c r="AA405" s="171"/>
      <c r="AB405" s="171"/>
      <c r="AC405" s="218"/>
      <c r="AD405" s="218"/>
      <c r="AE405" s="218"/>
      <c r="AF405" s="218"/>
      <c r="AG405" s="218"/>
      <c r="AH405" s="218"/>
      <c r="AI405" s="170"/>
      <c r="AJ405" s="170"/>
      <c r="AK405" s="170"/>
      <c r="AL405" s="170"/>
      <c r="AM405" s="170"/>
      <c r="AN405" s="170"/>
      <c r="AO405" s="170"/>
      <c r="AP405" s="170"/>
      <c r="AQ405" s="170"/>
      <c r="AR405" s="170"/>
      <c r="AS405" s="170"/>
      <c r="AT405" s="219"/>
      <c r="AU405" s="219"/>
      <c r="AV405" s="219"/>
      <c r="AW405" s="219"/>
      <c r="AX405" s="219"/>
      <c r="AY405" s="219"/>
      <c r="AZ405" s="219"/>
      <c r="BA405" s="219"/>
      <c r="BB405" s="219"/>
      <c r="BC405" s="219"/>
      <c r="BD405" s="219"/>
    </row>
    <row r="406" spans="1:56" ht="12.75" customHeight="1" x14ac:dyDescent="0.2">
      <c r="A406" s="169"/>
      <c r="B406" s="169"/>
      <c r="C406" s="169"/>
      <c r="D406" s="169"/>
      <c r="E406" s="169"/>
      <c r="F406" s="169"/>
      <c r="G406" s="169"/>
      <c r="H406" s="169"/>
      <c r="I406" s="169"/>
      <c r="J406" s="169"/>
      <c r="K406" s="169"/>
      <c r="L406" s="169"/>
      <c r="M406" s="169"/>
      <c r="N406" s="169"/>
      <c r="O406" s="169"/>
      <c r="P406" s="170"/>
      <c r="Q406" s="170"/>
      <c r="R406" s="170"/>
      <c r="S406" s="170"/>
      <c r="T406" s="170"/>
      <c r="U406" s="170"/>
      <c r="V406" s="170"/>
      <c r="W406" s="170"/>
      <c r="X406" s="170"/>
      <c r="Y406" s="171"/>
      <c r="Z406" s="171"/>
      <c r="AA406" s="171"/>
      <c r="AB406" s="171"/>
      <c r="AC406" s="218"/>
      <c r="AD406" s="218"/>
      <c r="AE406" s="218"/>
      <c r="AF406" s="218"/>
      <c r="AG406" s="218"/>
      <c r="AH406" s="218"/>
      <c r="AI406" s="170"/>
      <c r="AJ406" s="170"/>
      <c r="AK406" s="170"/>
      <c r="AL406" s="170"/>
      <c r="AM406" s="170"/>
      <c r="AN406" s="170"/>
      <c r="AO406" s="170"/>
      <c r="AP406" s="170"/>
      <c r="AQ406" s="170"/>
      <c r="AR406" s="170"/>
      <c r="AS406" s="170"/>
      <c r="AT406" s="219"/>
      <c r="AU406" s="219"/>
      <c r="AV406" s="219"/>
      <c r="AW406" s="219"/>
      <c r="AX406" s="219"/>
      <c r="AY406" s="219"/>
      <c r="AZ406" s="219"/>
      <c r="BA406" s="219"/>
      <c r="BB406" s="219"/>
      <c r="BC406" s="219"/>
      <c r="BD406" s="219"/>
    </row>
    <row r="407" spans="1:56" ht="12.75" customHeight="1" x14ac:dyDescent="0.2">
      <c r="A407" s="169"/>
      <c r="B407" s="169"/>
      <c r="C407" s="169"/>
      <c r="D407" s="169"/>
      <c r="E407" s="169"/>
      <c r="F407" s="169"/>
      <c r="G407" s="169"/>
      <c r="H407" s="169"/>
      <c r="I407" s="169"/>
      <c r="J407" s="169"/>
      <c r="K407" s="169"/>
      <c r="L407" s="169"/>
      <c r="M407" s="169"/>
      <c r="N407" s="169"/>
      <c r="O407" s="169"/>
      <c r="P407" s="170"/>
      <c r="Q407" s="170"/>
      <c r="R407" s="170"/>
      <c r="S407" s="170"/>
      <c r="T407" s="170"/>
      <c r="U407" s="170"/>
      <c r="V407" s="170"/>
      <c r="W407" s="170"/>
      <c r="X407" s="170"/>
      <c r="Y407" s="171"/>
      <c r="Z407" s="171"/>
      <c r="AA407" s="171"/>
      <c r="AB407" s="171"/>
      <c r="AC407" s="218"/>
      <c r="AD407" s="218"/>
      <c r="AE407" s="218"/>
      <c r="AF407" s="218"/>
      <c r="AG407" s="218"/>
      <c r="AH407" s="218"/>
      <c r="AI407" s="170"/>
      <c r="AJ407" s="170"/>
      <c r="AK407" s="170"/>
      <c r="AL407" s="170"/>
      <c r="AM407" s="170"/>
      <c r="AN407" s="170"/>
      <c r="AO407" s="170"/>
      <c r="AP407" s="170"/>
      <c r="AQ407" s="170"/>
      <c r="AR407" s="170"/>
      <c r="AS407" s="170"/>
      <c r="AT407" s="219"/>
      <c r="AU407" s="219"/>
      <c r="AV407" s="219"/>
      <c r="AW407" s="219"/>
      <c r="AX407" s="219"/>
      <c r="AY407" s="219"/>
      <c r="AZ407" s="219"/>
      <c r="BA407" s="219"/>
      <c r="BB407" s="219"/>
      <c r="BC407" s="219"/>
      <c r="BD407" s="219"/>
    </row>
    <row r="408" spans="1:56" ht="12.75" customHeight="1" x14ac:dyDescent="0.2">
      <c r="A408" s="169"/>
      <c r="B408" s="169"/>
      <c r="C408" s="169"/>
      <c r="D408" s="169"/>
      <c r="E408" s="169"/>
      <c r="F408" s="169"/>
      <c r="G408" s="169"/>
      <c r="H408" s="169"/>
      <c r="I408" s="169"/>
      <c r="J408" s="169"/>
      <c r="K408" s="169"/>
      <c r="L408" s="169"/>
      <c r="M408" s="169"/>
      <c r="N408" s="169"/>
      <c r="O408" s="169"/>
      <c r="P408" s="170"/>
      <c r="Q408" s="170"/>
      <c r="R408" s="170"/>
      <c r="S408" s="170"/>
      <c r="T408" s="170"/>
      <c r="U408" s="170"/>
      <c r="V408" s="170"/>
      <c r="W408" s="170"/>
      <c r="X408" s="170"/>
      <c r="Y408" s="171"/>
      <c r="Z408" s="171"/>
      <c r="AA408" s="171"/>
      <c r="AB408" s="171"/>
      <c r="AC408" s="218"/>
      <c r="AD408" s="218"/>
      <c r="AE408" s="218"/>
      <c r="AF408" s="218"/>
      <c r="AG408" s="218"/>
      <c r="AH408" s="218"/>
      <c r="AI408" s="170"/>
      <c r="AJ408" s="170"/>
      <c r="AK408" s="170"/>
      <c r="AL408" s="170"/>
      <c r="AM408" s="170"/>
      <c r="AN408" s="170"/>
      <c r="AO408" s="170"/>
      <c r="AP408" s="170"/>
      <c r="AQ408" s="170"/>
      <c r="AR408" s="170"/>
      <c r="AS408" s="170"/>
      <c r="AT408" s="219"/>
      <c r="AU408" s="219"/>
      <c r="AV408" s="219"/>
      <c r="AW408" s="219"/>
      <c r="AX408" s="219"/>
      <c r="AY408" s="219"/>
      <c r="AZ408" s="219"/>
      <c r="BA408" s="219"/>
      <c r="BB408" s="219"/>
      <c r="BC408" s="219"/>
      <c r="BD408" s="219"/>
    </row>
    <row r="409" spans="1:56" ht="12.75" customHeight="1" x14ac:dyDescent="0.2">
      <c r="A409" s="169"/>
      <c r="B409" s="169"/>
      <c r="C409" s="169"/>
      <c r="D409" s="169"/>
      <c r="E409" s="169"/>
      <c r="F409" s="169"/>
      <c r="G409" s="169"/>
      <c r="H409" s="169"/>
      <c r="I409" s="169"/>
      <c r="J409" s="169"/>
      <c r="K409" s="169"/>
      <c r="L409" s="169"/>
      <c r="M409" s="169"/>
      <c r="N409" s="169"/>
      <c r="O409" s="169"/>
      <c r="P409" s="170"/>
      <c r="Q409" s="170"/>
      <c r="R409" s="170"/>
      <c r="S409" s="170"/>
      <c r="T409" s="170"/>
      <c r="U409" s="170"/>
      <c r="V409" s="170"/>
      <c r="W409" s="170"/>
      <c r="X409" s="170"/>
      <c r="Y409" s="171"/>
      <c r="Z409" s="171"/>
      <c r="AA409" s="171"/>
      <c r="AB409" s="171"/>
      <c r="AC409" s="218"/>
      <c r="AD409" s="218"/>
      <c r="AE409" s="218"/>
      <c r="AF409" s="218"/>
      <c r="AG409" s="218"/>
      <c r="AH409" s="218"/>
      <c r="AI409" s="170"/>
      <c r="AJ409" s="170"/>
      <c r="AK409" s="170"/>
      <c r="AL409" s="170"/>
      <c r="AM409" s="170"/>
      <c r="AN409" s="170"/>
      <c r="AO409" s="170"/>
      <c r="AP409" s="170"/>
      <c r="AQ409" s="170"/>
      <c r="AR409" s="170"/>
      <c r="AS409" s="170"/>
      <c r="AT409" s="219"/>
      <c r="AU409" s="219"/>
      <c r="AV409" s="219"/>
      <c r="AW409" s="219"/>
      <c r="AX409" s="219"/>
      <c r="AY409" s="219"/>
      <c r="AZ409" s="219"/>
      <c r="BA409" s="219"/>
      <c r="BB409" s="219"/>
      <c r="BC409" s="219"/>
      <c r="BD409" s="219"/>
    </row>
    <row r="410" spans="1:56" ht="12.75" customHeight="1" x14ac:dyDescent="0.2">
      <c r="A410" s="169"/>
      <c r="B410" s="169"/>
      <c r="C410" s="169"/>
      <c r="D410" s="169"/>
      <c r="E410" s="169"/>
      <c r="F410" s="169"/>
      <c r="G410" s="169"/>
      <c r="H410" s="169"/>
      <c r="I410" s="169"/>
      <c r="J410" s="169"/>
      <c r="K410" s="169"/>
      <c r="L410" s="169"/>
      <c r="M410" s="169"/>
      <c r="N410" s="169"/>
      <c r="O410" s="169"/>
      <c r="P410" s="170"/>
      <c r="Q410" s="170"/>
      <c r="R410" s="170"/>
      <c r="S410" s="170"/>
      <c r="T410" s="170"/>
      <c r="U410" s="170"/>
      <c r="V410" s="170"/>
      <c r="W410" s="170"/>
      <c r="X410" s="170"/>
      <c r="Y410" s="171"/>
      <c r="Z410" s="171"/>
      <c r="AA410" s="171"/>
      <c r="AB410" s="171"/>
      <c r="AC410" s="218"/>
      <c r="AD410" s="218"/>
      <c r="AE410" s="218"/>
      <c r="AF410" s="218"/>
      <c r="AG410" s="218"/>
      <c r="AH410" s="218"/>
      <c r="AI410" s="170"/>
      <c r="AJ410" s="170"/>
      <c r="AK410" s="170"/>
      <c r="AL410" s="170"/>
      <c r="AM410" s="170"/>
      <c r="AN410" s="170"/>
      <c r="AO410" s="170"/>
      <c r="AP410" s="170"/>
      <c r="AQ410" s="170"/>
      <c r="AR410" s="170"/>
      <c r="AS410" s="170"/>
      <c r="AT410" s="219"/>
      <c r="AU410" s="219"/>
      <c r="AV410" s="219"/>
      <c r="AW410" s="219"/>
      <c r="AX410" s="219"/>
      <c r="AY410" s="219"/>
      <c r="AZ410" s="219"/>
      <c r="BA410" s="219"/>
      <c r="BB410" s="219"/>
      <c r="BC410" s="219"/>
      <c r="BD410" s="219"/>
    </row>
    <row r="411" spans="1:56" ht="12.75" customHeight="1" x14ac:dyDescent="0.2">
      <c r="A411" s="169"/>
      <c r="B411" s="169"/>
      <c r="C411" s="169"/>
      <c r="D411" s="169"/>
      <c r="E411" s="169"/>
      <c r="F411" s="169"/>
      <c r="G411" s="169"/>
      <c r="H411" s="169"/>
      <c r="I411" s="169"/>
      <c r="J411" s="169"/>
      <c r="K411" s="169"/>
      <c r="L411" s="169"/>
      <c r="M411" s="169"/>
      <c r="N411" s="169"/>
      <c r="O411" s="169"/>
      <c r="P411" s="170"/>
      <c r="Q411" s="170"/>
      <c r="R411" s="170"/>
      <c r="S411" s="170"/>
      <c r="T411" s="170"/>
      <c r="U411" s="170"/>
      <c r="V411" s="170"/>
      <c r="W411" s="170"/>
      <c r="X411" s="170"/>
      <c r="Y411" s="171"/>
      <c r="Z411" s="171"/>
      <c r="AA411" s="171"/>
      <c r="AB411" s="171"/>
      <c r="AC411" s="218"/>
      <c r="AD411" s="218"/>
      <c r="AE411" s="218"/>
      <c r="AF411" s="218"/>
      <c r="AG411" s="218"/>
      <c r="AH411" s="218"/>
      <c r="AI411" s="170"/>
      <c r="AJ411" s="170"/>
      <c r="AK411" s="170"/>
      <c r="AL411" s="170"/>
      <c r="AM411" s="170"/>
      <c r="AN411" s="170"/>
      <c r="AO411" s="170"/>
      <c r="AP411" s="170"/>
      <c r="AQ411" s="170"/>
      <c r="AR411" s="170"/>
      <c r="AS411" s="170"/>
      <c r="AT411" s="219"/>
      <c r="AU411" s="219"/>
      <c r="AV411" s="219"/>
      <c r="AW411" s="219"/>
      <c r="AX411" s="219"/>
      <c r="AY411" s="219"/>
      <c r="AZ411" s="219"/>
      <c r="BA411" s="219"/>
      <c r="BB411" s="219"/>
      <c r="BC411" s="219"/>
      <c r="BD411" s="219"/>
    </row>
    <row r="412" spans="1:56" ht="12.75" customHeight="1" x14ac:dyDescent="0.2">
      <c r="A412" s="169"/>
      <c r="B412" s="169"/>
      <c r="C412" s="169"/>
      <c r="D412" s="169"/>
      <c r="E412" s="169"/>
      <c r="F412" s="169"/>
      <c r="G412" s="169"/>
      <c r="H412" s="169"/>
      <c r="I412" s="169"/>
      <c r="J412" s="169"/>
      <c r="K412" s="169"/>
      <c r="L412" s="169"/>
      <c r="M412" s="169"/>
      <c r="N412" s="169"/>
      <c r="O412" s="169"/>
      <c r="P412" s="170"/>
      <c r="Q412" s="170"/>
      <c r="R412" s="170"/>
      <c r="S412" s="170"/>
      <c r="T412" s="170"/>
      <c r="U412" s="170"/>
      <c r="V412" s="170"/>
      <c r="W412" s="170"/>
      <c r="X412" s="170"/>
      <c r="Y412" s="171"/>
      <c r="Z412" s="171"/>
      <c r="AA412" s="171"/>
      <c r="AB412" s="171"/>
      <c r="AC412" s="218"/>
      <c r="AD412" s="218"/>
      <c r="AE412" s="218"/>
      <c r="AF412" s="218"/>
      <c r="AG412" s="218"/>
      <c r="AH412" s="218"/>
      <c r="AI412" s="170"/>
      <c r="AJ412" s="170"/>
      <c r="AK412" s="170"/>
      <c r="AL412" s="170"/>
      <c r="AM412" s="170"/>
      <c r="AN412" s="170"/>
      <c r="AO412" s="170"/>
      <c r="AP412" s="170"/>
      <c r="AQ412" s="170"/>
      <c r="AR412" s="170"/>
      <c r="AS412" s="170"/>
      <c r="AT412" s="219"/>
      <c r="AU412" s="219"/>
      <c r="AV412" s="219"/>
      <c r="AW412" s="219"/>
      <c r="AX412" s="219"/>
      <c r="AY412" s="219"/>
      <c r="AZ412" s="219"/>
      <c r="BA412" s="219"/>
      <c r="BB412" s="219"/>
      <c r="BC412" s="219"/>
      <c r="BD412" s="219"/>
    </row>
    <row r="413" spans="1:56" ht="12.75" customHeight="1" x14ac:dyDescent="0.2">
      <c r="A413" s="169"/>
      <c r="B413" s="169"/>
      <c r="C413" s="169"/>
      <c r="D413" s="169"/>
      <c r="E413" s="169"/>
      <c r="F413" s="169"/>
      <c r="G413" s="169"/>
      <c r="H413" s="169"/>
      <c r="I413" s="169"/>
      <c r="J413" s="169"/>
      <c r="K413" s="169"/>
      <c r="L413" s="169"/>
      <c r="M413" s="169"/>
      <c r="N413" s="169"/>
      <c r="O413" s="169"/>
      <c r="P413" s="170"/>
      <c r="Q413" s="170"/>
      <c r="R413" s="170"/>
      <c r="S413" s="170"/>
      <c r="T413" s="170"/>
      <c r="U413" s="170"/>
      <c r="V413" s="170"/>
      <c r="W413" s="170"/>
      <c r="X413" s="170"/>
      <c r="Y413" s="171"/>
      <c r="Z413" s="171"/>
      <c r="AA413" s="171"/>
      <c r="AB413" s="171"/>
      <c r="AC413" s="218"/>
      <c r="AD413" s="218"/>
      <c r="AE413" s="218"/>
      <c r="AF413" s="218"/>
      <c r="AG413" s="218"/>
      <c r="AH413" s="218"/>
      <c r="AI413" s="170"/>
      <c r="AJ413" s="170"/>
      <c r="AK413" s="170"/>
      <c r="AL413" s="170"/>
      <c r="AM413" s="170"/>
      <c r="AN413" s="170"/>
      <c r="AO413" s="170"/>
      <c r="AP413" s="170"/>
      <c r="AQ413" s="170"/>
      <c r="AR413" s="170"/>
      <c r="AS413" s="170"/>
      <c r="AT413" s="219"/>
      <c r="AU413" s="219"/>
      <c r="AV413" s="219"/>
      <c r="AW413" s="219"/>
      <c r="AX413" s="219"/>
      <c r="AY413" s="219"/>
      <c r="AZ413" s="219"/>
      <c r="BA413" s="219"/>
      <c r="BB413" s="219"/>
      <c r="BC413" s="219"/>
      <c r="BD413" s="219"/>
    </row>
    <row r="414" spans="1:56" ht="12.75" customHeight="1" x14ac:dyDescent="0.2">
      <c r="A414" s="169"/>
      <c r="B414" s="169"/>
      <c r="C414" s="169"/>
      <c r="D414" s="169"/>
      <c r="E414" s="169"/>
      <c r="F414" s="169"/>
      <c r="G414" s="169"/>
      <c r="H414" s="169"/>
      <c r="I414" s="169"/>
      <c r="J414" s="169"/>
      <c r="K414" s="169"/>
      <c r="L414" s="169"/>
      <c r="M414" s="169"/>
      <c r="N414" s="169"/>
      <c r="O414" s="169"/>
      <c r="P414" s="170"/>
      <c r="Q414" s="170"/>
      <c r="R414" s="170"/>
      <c r="S414" s="170"/>
      <c r="T414" s="170"/>
      <c r="U414" s="170"/>
      <c r="V414" s="170"/>
      <c r="W414" s="170"/>
      <c r="X414" s="170"/>
      <c r="Y414" s="171"/>
      <c r="Z414" s="171"/>
      <c r="AA414" s="171"/>
      <c r="AB414" s="171"/>
      <c r="AC414" s="218"/>
      <c r="AD414" s="218"/>
      <c r="AE414" s="218"/>
      <c r="AF414" s="218"/>
      <c r="AG414" s="218"/>
      <c r="AH414" s="218"/>
      <c r="AI414" s="170"/>
      <c r="AJ414" s="170"/>
      <c r="AK414" s="170"/>
      <c r="AL414" s="170"/>
      <c r="AM414" s="170"/>
      <c r="AN414" s="170"/>
      <c r="AO414" s="170"/>
      <c r="AP414" s="170"/>
      <c r="AQ414" s="170"/>
      <c r="AR414" s="170"/>
      <c r="AS414" s="170"/>
      <c r="AT414" s="219"/>
      <c r="AU414" s="219"/>
      <c r="AV414" s="219"/>
      <c r="AW414" s="219"/>
      <c r="AX414" s="219"/>
      <c r="AY414" s="219"/>
      <c r="AZ414" s="219"/>
      <c r="BA414" s="219"/>
      <c r="BB414" s="219"/>
      <c r="BC414" s="219"/>
      <c r="BD414" s="219"/>
    </row>
    <row r="415" spans="1:56" ht="12.75" customHeight="1" x14ac:dyDescent="0.2">
      <c r="A415" s="169"/>
      <c r="B415" s="169"/>
      <c r="C415" s="169"/>
      <c r="D415" s="169"/>
      <c r="E415" s="169"/>
      <c r="F415" s="169"/>
      <c r="G415" s="169"/>
      <c r="H415" s="169"/>
      <c r="I415" s="169"/>
      <c r="J415" s="169"/>
      <c r="K415" s="169"/>
      <c r="L415" s="169"/>
      <c r="M415" s="169"/>
      <c r="N415" s="169"/>
      <c r="O415" s="169"/>
      <c r="P415" s="170"/>
      <c r="Q415" s="170"/>
      <c r="R415" s="170"/>
      <c r="S415" s="170"/>
      <c r="T415" s="170"/>
      <c r="U415" s="170"/>
      <c r="V415" s="170"/>
      <c r="W415" s="170"/>
      <c r="X415" s="170"/>
      <c r="Y415" s="171"/>
      <c r="Z415" s="171"/>
      <c r="AA415" s="171"/>
      <c r="AB415" s="171"/>
      <c r="AC415" s="218"/>
      <c r="AD415" s="218"/>
      <c r="AE415" s="218"/>
      <c r="AF415" s="218"/>
      <c r="AG415" s="218"/>
      <c r="AH415" s="218"/>
      <c r="AI415" s="170"/>
      <c r="AJ415" s="170"/>
      <c r="AK415" s="170"/>
      <c r="AL415" s="170"/>
      <c r="AM415" s="170"/>
      <c r="AN415" s="170"/>
      <c r="AO415" s="170"/>
      <c r="AP415" s="170"/>
      <c r="AQ415" s="170"/>
      <c r="AR415" s="170"/>
      <c r="AS415" s="170"/>
      <c r="AT415" s="219"/>
      <c r="AU415" s="219"/>
      <c r="AV415" s="219"/>
      <c r="AW415" s="219"/>
      <c r="AX415" s="219"/>
      <c r="AY415" s="219"/>
      <c r="AZ415" s="219"/>
      <c r="BA415" s="219"/>
      <c r="BB415" s="219"/>
      <c r="BC415" s="219"/>
      <c r="BD415" s="219"/>
    </row>
    <row r="416" spans="1:56" ht="12.75" customHeight="1" x14ac:dyDescent="0.2">
      <c r="A416" s="169"/>
      <c r="B416" s="169"/>
      <c r="C416" s="169"/>
      <c r="D416" s="169"/>
      <c r="E416" s="169"/>
      <c r="F416" s="169"/>
      <c r="G416" s="169"/>
      <c r="H416" s="169"/>
      <c r="I416" s="169"/>
      <c r="J416" s="169"/>
      <c r="K416" s="169"/>
      <c r="L416" s="169"/>
      <c r="M416" s="169"/>
      <c r="N416" s="169"/>
      <c r="O416" s="169"/>
      <c r="P416" s="170"/>
      <c r="Q416" s="170"/>
      <c r="R416" s="170"/>
      <c r="S416" s="170"/>
      <c r="T416" s="170"/>
      <c r="U416" s="170"/>
      <c r="V416" s="170"/>
      <c r="W416" s="170"/>
      <c r="X416" s="170"/>
      <c r="Y416" s="171"/>
      <c r="Z416" s="171"/>
      <c r="AA416" s="171"/>
      <c r="AB416" s="171"/>
      <c r="AC416" s="218"/>
      <c r="AD416" s="218"/>
      <c r="AE416" s="218"/>
      <c r="AF416" s="218"/>
      <c r="AG416" s="218"/>
      <c r="AH416" s="218"/>
      <c r="AI416" s="170"/>
      <c r="AJ416" s="170"/>
      <c r="AK416" s="170"/>
      <c r="AL416" s="170"/>
      <c r="AM416" s="170"/>
      <c r="AN416" s="170"/>
      <c r="AO416" s="170"/>
      <c r="AP416" s="170"/>
      <c r="AQ416" s="170"/>
      <c r="AR416" s="170"/>
      <c r="AS416" s="170"/>
      <c r="AT416" s="219"/>
      <c r="AU416" s="219"/>
      <c r="AV416" s="219"/>
      <c r="AW416" s="219"/>
      <c r="AX416" s="219"/>
      <c r="AY416" s="219"/>
      <c r="AZ416" s="219"/>
      <c r="BA416" s="219"/>
      <c r="BB416" s="219"/>
      <c r="BC416" s="219"/>
      <c r="BD416" s="219"/>
    </row>
    <row r="417" spans="1:56" ht="12.75" customHeight="1" x14ac:dyDescent="0.2">
      <c r="A417" s="169"/>
      <c r="B417" s="169"/>
      <c r="C417" s="169"/>
      <c r="D417" s="169"/>
      <c r="E417" s="169"/>
      <c r="F417" s="169"/>
      <c r="G417" s="169"/>
      <c r="H417" s="169"/>
      <c r="I417" s="169"/>
      <c r="J417" s="169"/>
      <c r="K417" s="169"/>
      <c r="L417" s="169"/>
      <c r="M417" s="169"/>
      <c r="N417" s="169"/>
      <c r="O417" s="169"/>
      <c r="P417" s="170"/>
      <c r="Q417" s="170"/>
      <c r="R417" s="170"/>
      <c r="S417" s="170"/>
      <c r="T417" s="170"/>
      <c r="U417" s="170"/>
      <c r="V417" s="170"/>
      <c r="W417" s="170"/>
      <c r="X417" s="170"/>
      <c r="Y417" s="171"/>
      <c r="Z417" s="171"/>
      <c r="AA417" s="171"/>
      <c r="AB417" s="171"/>
      <c r="AC417" s="218"/>
      <c r="AD417" s="218"/>
      <c r="AE417" s="218"/>
      <c r="AF417" s="218"/>
      <c r="AG417" s="218"/>
      <c r="AH417" s="218"/>
      <c r="AI417" s="170"/>
      <c r="AJ417" s="170"/>
      <c r="AK417" s="170"/>
      <c r="AL417" s="170"/>
      <c r="AM417" s="170"/>
      <c r="AN417" s="170"/>
      <c r="AO417" s="170"/>
      <c r="AP417" s="170"/>
      <c r="AQ417" s="170"/>
      <c r="AR417" s="170"/>
      <c r="AS417" s="170"/>
      <c r="AT417" s="219"/>
      <c r="AU417" s="219"/>
      <c r="AV417" s="219"/>
      <c r="AW417" s="219"/>
      <c r="AX417" s="219"/>
      <c r="AY417" s="219"/>
      <c r="AZ417" s="219"/>
      <c r="BA417" s="219"/>
      <c r="BB417" s="219"/>
      <c r="BC417" s="219"/>
      <c r="BD417" s="219"/>
    </row>
    <row r="418" spans="1:56" ht="12.75" customHeight="1" x14ac:dyDescent="0.2">
      <c r="A418" s="169"/>
      <c r="B418" s="169"/>
      <c r="C418" s="169"/>
      <c r="D418" s="169"/>
      <c r="E418" s="169"/>
      <c r="F418" s="169"/>
      <c r="G418" s="169"/>
      <c r="H418" s="169"/>
      <c r="I418" s="169"/>
      <c r="J418" s="169"/>
      <c r="K418" s="169"/>
      <c r="L418" s="169"/>
      <c r="M418" s="169"/>
      <c r="N418" s="169"/>
      <c r="O418" s="169"/>
      <c r="P418" s="170"/>
      <c r="Q418" s="170"/>
      <c r="R418" s="170"/>
      <c r="S418" s="170"/>
      <c r="T418" s="170"/>
      <c r="U418" s="170"/>
      <c r="V418" s="170"/>
      <c r="W418" s="170"/>
      <c r="X418" s="170"/>
      <c r="Y418" s="171"/>
      <c r="Z418" s="171"/>
      <c r="AA418" s="171"/>
      <c r="AB418" s="171"/>
      <c r="AC418" s="218"/>
      <c r="AD418" s="218"/>
      <c r="AE418" s="218"/>
      <c r="AF418" s="218"/>
      <c r="AG418" s="218"/>
      <c r="AH418" s="218"/>
      <c r="AI418" s="170"/>
      <c r="AJ418" s="170"/>
      <c r="AK418" s="170"/>
      <c r="AL418" s="170"/>
      <c r="AM418" s="170"/>
      <c r="AN418" s="170"/>
      <c r="AO418" s="170"/>
      <c r="AP418" s="170"/>
      <c r="AQ418" s="170"/>
      <c r="AR418" s="170"/>
      <c r="AS418" s="170"/>
      <c r="AT418" s="219"/>
      <c r="AU418" s="219"/>
      <c r="AV418" s="219"/>
      <c r="AW418" s="219"/>
      <c r="AX418" s="219"/>
      <c r="AY418" s="219"/>
      <c r="AZ418" s="219"/>
      <c r="BA418" s="219"/>
      <c r="BB418" s="219"/>
      <c r="BC418" s="219"/>
      <c r="BD418" s="219"/>
    </row>
    <row r="419" spans="1:56" ht="12.75" customHeight="1" x14ac:dyDescent="0.2">
      <c r="A419" s="169"/>
      <c r="B419" s="169"/>
      <c r="C419" s="169"/>
      <c r="D419" s="169"/>
      <c r="E419" s="169"/>
      <c r="F419" s="169"/>
      <c r="G419" s="169"/>
      <c r="H419" s="169"/>
      <c r="I419" s="169"/>
      <c r="J419" s="169"/>
      <c r="K419" s="169"/>
      <c r="L419" s="169"/>
      <c r="M419" s="169"/>
      <c r="N419" s="169"/>
      <c r="O419" s="169"/>
      <c r="P419" s="170"/>
      <c r="Q419" s="170"/>
      <c r="R419" s="170"/>
      <c r="S419" s="170"/>
      <c r="T419" s="170"/>
      <c r="U419" s="170"/>
      <c r="V419" s="170"/>
      <c r="W419" s="170"/>
      <c r="X419" s="170"/>
      <c r="Y419" s="171"/>
      <c r="Z419" s="171"/>
      <c r="AA419" s="171"/>
      <c r="AB419" s="171"/>
      <c r="AC419" s="218"/>
      <c r="AD419" s="218"/>
      <c r="AE419" s="218"/>
      <c r="AF419" s="218"/>
      <c r="AG419" s="218"/>
      <c r="AH419" s="218"/>
      <c r="AI419" s="170"/>
      <c r="AJ419" s="170"/>
      <c r="AK419" s="170"/>
      <c r="AL419" s="170"/>
      <c r="AM419" s="170"/>
      <c r="AN419" s="170"/>
      <c r="AO419" s="170"/>
      <c r="AP419" s="170"/>
      <c r="AQ419" s="170"/>
      <c r="AR419" s="170"/>
      <c r="AS419" s="170"/>
      <c r="AT419" s="219"/>
      <c r="AU419" s="219"/>
      <c r="AV419" s="219"/>
      <c r="AW419" s="219"/>
      <c r="AX419" s="219"/>
      <c r="AY419" s="219"/>
      <c r="AZ419" s="219"/>
      <c r="BA419" s="219"/>
      <c r="BB419" s="219"/>
      <c r="BC419" s="219"/>
      <c r="BD419" s="219"/>
    </row>
    <row r="420" spans="1:56" ht="12.75" customHeight="1" x14ac:dyDescent="0.2">
      <c r="A420" s="169"/>
      <c r="B420" s="169"/>
      <c r="C420" s="169"/>
      <c r="D420" s="169"/>
      <c r="E420" s="169"/>
      <c r="F420" s="169"/>
      <c r="G420" s="169"/>
      <c r="H420" s="169"/>
      <c r="I420" s="169"/>
      <c r="J420" s="169"/>
      <c r="K420" s="169"/>
      <c r="L420" s="169"/>
      <c r="M420" s="169"/>
      <c r="N420" s="169"/>
      <c r="O420" s="169"/>
      <c r="P420" s="170"/>
      <c r="Q420" s="170"/>
      <c r="R420" s="170"/>
      <c r="S420" s="170"/>
      <c r="T420" s="170"/>
      <c r="U420" s="170"/>
      <c r="V420" s="170"/>
      <c r="W420" s="170"/>
      <c r="X420" s="170"/>
      <c r="Y420" s="171"/>
      <c r="Z420" s="171"/>
      <c r="AA420" s="171"/>
      <c r="AB420" s="171"/>
      <c r="AC420" s="218"/>
      <c r="AD420" s="218"/>
      <c r="AE420" s="218"/>
      <c r="AF420" s="218"/>
      <c r="AG420" s="218"/>
      <c r="AH420" s="218"/>
      <c r="AI420" s="170"/>
      <c r="AJ420" s="170"/>
      <c r="AK420" s="170"/>
      <c r="AL420" s="170"/>
      <c r="AM420" s="170"/>
      <c r="AN420" s="170"/>
      <c r="AO420" s="170"/>
      <c r="AP420" s="170"/>
      <c r="AQ420" s="170"/>
      <c r="AR420" s="170"/>
      <c r="AS420" s="170"/>
      <c r="AT420" s="219"/>
      <c r="AU420" s="219"/>
      <c r="AV420" s="219"/>
      <c r="AW420" s="219"/>
      <c r="AX420" s="219"/>
      <c r="AY420" s="219"/>
      <c r="AZ420" s="219"/>
      <c r="BA420" s="219"/>
      <c r="BB420" s="219"/>
      <c r="BC420" s="219"/>
      <c r="BD420" s="219"/>
    </row>
    <row r="421" spans="1:56" ht="12.75" customHeight="1" x14ac:dyDescent="0.2">
      <c r="A421" s="169"/>
      <c r="B421" s="169"/>
      <c r="C421" s="169"/>
      <c r="D421" s="169"/>
      <c r="E421" s="169"/>
      <c r="F421" s="169"/>
      <c r="G421" s="169"/>
      <c r="H421" s="169"/>
      <c r="I421" s="169"/>
      <c r="J421" s="169"/>
      <c r="K421" s="169"/>
      <c r="L421" s="169"/>
      <c r="M421" s="169"/>
      <c r="N421" s="169"/>
      <c r="O421" s="169"/>
      <c r="P421" s="170"/>
      <c r="Q421" s="170"/>
      <c r="R421" s="170"/>
      <c r="S421" s="170"/>
      <c r="T421" s="170"/>
      <c r="U421" s="170"/>
      <c r="V421" s="170"/>
      <c r="W421" s="170"/>
      <c r="X421" s="170"/>
      <c r="Y421" s="171"/>
      <c r="Z421" s="171"/>
      <c r="AA421" s="171"/>
      <c r="AB421" s="171"/>
      <c r="AC421" s="218"/>
      <c r="AD421" s="218"/>
      <c r="AE421" s="218"/>
      <c r="AF421" s="218"/>
      <c r="AG421" s="218"/>
      <c r="AH421" s="218"/>
      <c r="AI421" s="170"/>
      <c r="AJ421" s="170"/>
      <c r="AK421" s="170"/>
      <c r="AL421" s="170"/>
      <c r="AM421" s="170"/>
      <c r="AN421" s="170"/>
      <c r="AO421" s="170"/>
      <c r="AP421" s="170"/>
      <c r="AQ421" s="170"/>
      <c r="AR421" s="170"/>
      <c r="AS421" s="170"/>
      <c r="AT421" s="219"/>
      <c r="AU421" s="219"/>
      <c r="AV421" s="219"/>
      <c r="AW421" s="219"/>
      <c r="AX421" s="219"/>
      <c r="AY421" s="219"/>
      <c r="AZ421" s="219"/>
      <c r="BA421" s="219"/>
      <c r="BB421" s="219"/>
      <c r="BC421" s="219"/>
      <c r="BD421" s="219"/>
    </row>
    <row r="422" spans="1:56" ht="12.75" customHeight="1" x14ac:dyDescent="0.2">
      <c r="A422" s="169"/>
      <c r="B422" s="169"/>
      <c r="C422" s="169"/>
      <c r="D422" s="169"/>
      <c r="E422" s="169"/>
      <c r="F422" s="169"/>
      <c r="G422" s="169"/>
      <c r="H422" s="169"/>
      <c r="I422" s="169"/>
      <c r="J422" s="169"/>
      <c r="K422" s="169"/>
      <c r="L422" s="169"/>
      <c r="M422" s="169"/>
      <c r="N422" s="169"/>
      <c r="O422" s="169"/>
      <c r="P422" s="170"/>
      <c r="Q422" s="170"/>
      <c r="R422" s="170"/>
      <c r="S422" s="170"/>
      <c r="T422" s="170"/>
      <c r="U422" s="170"/>
      <c r="V422" s="170"/>
      <c r="W422" s="170"/>
      <c r="X422" s="170"/>
      <c r="Y422" s="171"/>
      <c r="Z422" s="171"/>
      <c r="AA422" s="171"/>
      <c r="AB422" s="171"/>
      <c r="AC422" s="218"/>
      <c r="AD422" s="218"/>
      <c r="AE422" s="218"/>
      <c r="AF422" s="218"/>
      <c r="AG422" s="218"/>
      <c r="AH422" s="218"/>
      <c r="AI422" s="170"/>
      <c r="AJ422" s="170"/>
      <c r="AK422" s="170"/>
      <c r="AL422" s="170"/>
      <c r="AM422" s="170"/>
      <c r="AN422" s="170"/>
      <c r="AO422" s="170"/>
      <c r="AP422" s="170"/>
      <c r="AQ422" s="170"/>
      <c r="AR422" s="170"/>
      <c r="AS422" s="170"/>
      <c r="AT422" s="219"/>
      <c r="AU422" s="219"/>
      <c r="AV422" s="219"/>
      <c r="AW422" s="219"/>
      <c r="AX422" s="219"/>
      <c r="AY422" s="219"/>
      <c r="AZ422" s="219"/>
      <c r="BA422" s="219"/>
      <c r="BB422" s="219"/>
      <c r="BC422" s="219"/>
      <c r="BD422" s="219"/>
    </row>
    <row r="423" spans="1:56" ht="12.75" customHeight="1" x14ac:dyDescent="0.2">
      <c r="A423" s="169"/>
      <c r="B423" s="169"/>
      <c r="C423" s="169"/>
      <c r="D423" s="169"/>
      <c r="E423" s="169"/>
      <c r="F423" s="169"/>
      <c r="G423" s="169"/>
      <c r="H423" s="169"/>
      <c r="I423" s="169"/>
      <c r="J423" s="169"/>
      <c r="K423" s="169"/>
      <c r="L423" s="169"/>
      <c r="M423" s="169"/>
      <c r="N423" s="169"/>
      <c r="O423" s="169"/>
      <c r="P423" s="170"/>
      <c r="Q423" s="170"/>
      <c r="R423" s="170"/>
      <c r="S423" s="170"/>
      <c r="T423" s="170"/>
      <c r="U423" s="170"/>
      <c r="V423" s="170"/>
      <c r="W423" s="170"/>
      <c r="X423" s="170"/>
      <c r="Y423" s="171"/>
      <c r="Z423" s="171"/>
      <c r="AA423" s="171"/>
      <c r="AB423" s="171"/>
      <c r="AC423" s="218"/>
      <c r="AD423" s="218"/>
      <c r="AE423" s="218"/>
      <c r="AF423" s="218"/>
      <c r="AG423" s="218"/>
      <c r="AH423" s="218"/>
      <c r="AI423" s="170"/>
      <c r="AJ423" s="170"/>
      <c r="AK423" s="170"/>
      <c r="AL423" s="170"/>
      <c r="AM423" s="170"/>
      <c r="AN423" s="170"/>
      <c r="AO423" s="170"/>
      <c r="AP423" s="170"/>
      <c r="AQ423" s="170"/>
      <c r="AR423" s="170"/>
      <c r="AS423" s="170"/>
      <c r="AT423" s="219"/>
      <c r="AU423" s="219"/>
      <c r="AV423" s="219"/>
      <c r="AW423" s="219"/>
      <c r="AX423" s="219"/>
      <c r="AY423" s="219"/>
      <c r="AZ423" s="219"/>
      <c r="BA423" s="219"/>
      <c r="BB423" s="219"/>
      <c r="BC423" s="219"/>
      <c r="BD423" s="219"/>
    </row>
    <row r="424" spans="1:56" ht="12.75" customHeight="1" x14ac:dyDescent="0.2">
      <c r="A424" s="169"/>
      <c r="B424" s="169"/>
      <c r="C424" s="169"/>
      <c r="D424" s="169"/>
      <c r="E424" s="169"/>
      <c r="F424" s="169"/>
      <c r="G424" s="169"/>
      <c r="H424" s="169"/>
      <c r="I424" s="169"/>
      <c r="J424" s="169"/>
      <c r="K424" s="169"/>
      <c r="L424" s="169"/>
      <c r="M424" s="169"/>
      <c r="N424" s="169"/>
      <c r="O424" s="169"/>
      <c r="P424" s="170"/>
      <c r="Q424" s="170"/>
      <c r="R424" s="170"/>
      <c r="S424" s="170"/>
      <c r="T424" s="170"/>
      <c r="U424" s="170"/>
      <c r="V424" s="170"/>
      <c r="W424" s="170"/>
      <c r="X424" s="170"/>
      <c r="Y424" s="171"/>
      <c r="Z424" s="171"/>
      <c r="AA424" s="171"/>
      <c r="AB424" s="171"/>
      <c r="AC424" s="218"/>
      <c r="AD424" s="218"/>
      <c r="AE424" s="218"/>
      <c r="AF424" s="218"/>
      <c r="AG424" s="218"/>
      <c r="AH424" s="218"/>
      <c r="AI424" s="170"/>
      <c r="AJ424" s="170"/>
      <c r="AK424" s="170"/>
      <c r="AL424" s="170"/>
      <c r="AM424" s="170"/>
      <c r="AN424" s="170"/>
      <c r="AO424" s="170"/>
      <c r="AP424" s="170"/>
      <c r="AQ424" s="170"/>
      <c r="AR424" s="170"/>
      <c r="AS424" s="170"/>
      <c r="AT424" s="219"/>
      <c r="AU424" s="219"/>
      <c r="AV424" s="219"/>
      <c r="AW424" s="219"/>
      <c r="AX424" s="219"/>
      <c r="AY424" s="219"/>
      <c r="AZ424" s="219"/>
      <c r="BA424" s="219"/>
      <c r="BB424" s="219"/>
      <c r="BC424" s="219"/>
      <c r="BD424" s="219"/>
    </row>
    <row r="425" spans="1:56" ht="12.75" customHeight="1" x14ac:dyDescent="0.2">
      <c r="A425" s="169"/>
      <c r="B425" s="169"/>
      <c r="C425" s="169"/>
      <c r="D425" s="169"/>
      <c r="E425" s="169"/>
      <c r="F425" s="169"/>
      <c r="G425" s="169"/>
      <c r="H425" s="169"/>
      <c r="I425" s="169"/>
      <c r="J425" s="169"/>
      <c r="K425" s="169"/>
      <c r="L425" s="169"/>
      <c r="M425" s="169"/>
      <c r="N425" s="169"/>
      <c r="O425" s="169"/>
      <c r="P425" s="170"/>
      <c r="Q425" s="170"/>
      <c r="R425" s="170"/>
      <c r="S425" s="170"/>
      <c r="T425" s="170"/>
      <c r="U425" s="170"/>
      <c r="V425" s="170"/>
      <c r="W425" s="170"/>
      <c r="X425" s="170"/>
      <c r="Y425" s="171"/>
      <c r="Z425" s="171"/>
      <c r="AA425" s="171"/>
      <c r="AB425" s="171"/>
      <c r="AC425" s="218"/>
      <c r="AD425" s="218"/>
      <c r="AE425" s="218"/>
      <c r="AF425" s="218"/>
      <c r="AG425" s="218"/>
      <c r="AH425" s="218"/>
      <c r="AI425" s="170"/>
      <c r="AJ425" s="170"/>
      <c r="AK425" s="170"/>
      <c r="AL425" s="170"/>
      <c r="AM425" s="170"/>
      <c r="AN425" s="170"/>
      <c r="AO425" s="170"/>
      <c r="AP425" s="170"/>
      <c r="AQ425" s="170"/>
      <c r="AR425" s="170"/>
      <c r="AS425" s="170"/>
      <c r="AT425" s="219"/>
      <c r="AU425" s="219"/>
      <c r="AV425" s="219"/>
      <c r="AW425" s="219"/>
      <c r="AX425" s="219"/>
      <c r="AY425" s="219"/>
      <c r="AZ425" s="219"/>
      <c r="BA425" s="219"/>
      <c r="BB425" s="219"/>
      <c r="BC425" s="219"/>
      <c r="BD425" s="219"/>
    </row>
    <row r="426" spans="1:56" ht="12.75" customHeight="1" x14ac:dyDescent="0.2">
      <c r="A426" s="169"/>
      <c r="B426" s="169"/>
      <c r="C426" s="169"/>
      <c r="D426" s="169"/>
      <c r="E426" s="169"/>
      <c r="F426" s="169"/>
      <c r="G426" s="169"/>
      <c r="H426" s="169"/>
      <c r="I426" s="169"/>
      <c r="J426" s="169"/>
      <c r="K426" s="169"/>
      <c r="L426" s="169"/>
      <c r="M426" s="169"/>
      <c r="N426" s="169"/>
      <c r="O426" s="169"/>
      <c r="P426" s="170"/>
      <c r="Q426" s="170"/>
      <c r="R426" s="170"/>
      <c r="S426" s="170"/>
      <c r="T426" s="170"/>
      <c r="U426" s="170"/>
      <c r="V426" s="170"/>
      <c r="W426" s="170"/>
      <c r="X426" s="170"/>
      <c r="Y426" s="171"/>
      <c r="Z426" s="171"/>
      <c r="AA426" s="171"/>
      <c r="AB426" s="171"/>
      <c r="AC426" s="218"/>
      <c r="AD426" s="218"/>
      <c r="AE426" s="218"/>
      <c r="AF426" s="218"/>
      <c r="AG426" s="218"/>
      <c r="AH426" s="218"/>
      <c r="AI426" s="170"/>
      <c r="AJ426" s="170"/>
      <c r="AK426" s="170"/>
      <c r="AL426" s="170"/>
      <c r="AM426" s="170"/>
      <c r="AN426" s="170"/>
      <c r="AO426" s="170"/>
      <c r="AP426" s="170"/>
      <c r="AQ426" s="170"/>
      <c r="AR426" s="170"/>
      <c r="AS426" s="170"/>
      <c r="AT426" s="219"/>
      <c r="AU426" s="219"/>
      <c r="AV426" s="219"/>
      <c r="AW426" s="219"/>
      <c r="AX426" s="219"/>
      <c r="AY426" s="219"/>
      <c r="AZ426" s="219"/>
      <c r="BA426" s="219"/>
      <c r="BB426" s="219"/>
      <c r="BC426" s="219"/>
      <c r="BD426" s="219"/>
    </row>
    <row r="427" spans="1:56" ht="12.75" customHeight="1" x14ac:dyDescent="0.2">
      <c r="A427" s="169"/>
      <c r="B427" s="169"/>
      <c r="C427" s="169"/>
      <c r="D427" s="169"/>
      <c r="E427" s="169"/>
      <c r="F427" s="169"/>
      <c r="G427" s="169"/>
      <c r="H427" s="169"/>
      <c r="I427" s="169"/>
      <c r="J427" s="169"/>
      <c r="K427" s="169"/>
      <c r="L427" s="169"/>
      <c r="M427" s="169"/>
      <c r="N427" s="169"/>
      <c r="O427" s="169"/>
      <c r="P427" s="170"/>
      <c r="Q427" s="170"/>
      <c r="R427" s="170"/>
      <c r="S427" s="170"/>
      <c r="T427" s="170"/>
      <c r="U427" s="170"/>
      <c r="V427" s="170"/>
      <c r="W427" s="170"/>
      <c r="X427" s="170"/>
      <c r="Y427" s="171"/>
      <c r="Z427" s="171"/>
      <c r="AA427" s="171"/>
      <c r="AB427" s="171"/>
      <c r="AC427" s="218"/>
      <c r="AD427" s="218"/>
      <c r="AE427" s="218"/>
      <c r="AF427" s="218"/>
      <c r="AG427" s="218"/>
      <c r="AH427" s="218"/>
      <c r="AI427" s="170"/>
      <c r="AJ427" s="170"/>
      <c r="AK427" s="170"/>
      <c r="AL427" s="170"/>
      <c r="AM427" s="170"/>
      <c r="AN427" s="170"/>
      <c r="AO427" s="170"/>
      <c r="AP427" s="170"/>
      <c r="AQ427" s="170"/>
      <c r="AR427" s="170"/>
      <c r="AS427" s="170"/>
      <c r="AT427" s="219"/>
      <c r="AU427" s="219"/>
      <c r="AV427" s="219"/>
      <c r="AW427" s="219"/>
      <c r="AX427" s="219"/>
      <c r="AY427" s="219"/>
      <c r="AZ427" s="219"/>
      <c r="BA427" s="219"/>
      <c r="BB427" s="219"/>
      <c r="BC427" s="219"/>
      <c r="BD427" s="219"/>
    </row>
    <row r="428" spans="1:56" ht="12.75" customHeight="1" x14ac:dyDescent="0.2">
      <c r="A428" s="169"/>
      <c r="B428" s="169"/>
      <c r="C428" s="169"/>
      <c r="D428" s="169"/>
      <c r="E428" s="169"/>
      <c r="F428" s="169"/>
      <c r="G428" s="169"/>
      <c r="H428" s="169"/>
      <c r="I428" s="169"/>
      <c r="J428" s="169"/>
      <c r="K428" s="169"/>
      <c r="L428" s="169"/>
      <c r="M428" s="169"/>
      <c r="N428" s="169"/>
      <c r="O428" s="169"/>
      <c r="P428" s="170"/>
      <c r="Q428" s="170"/>
      <c r="R428" s="170"/>
      <c r="S428" s="170"/>
      <c r="T428" s="170"/>
      <c r="U428" s="170"/>
      <c r="V428" s="170"/>
      <c r="W428" s="170"/>
      <c r="X428" s="170"/>
      <c r="Y428" s="171"/>
      <c r="Z428" s="171"/>
      <c r="AA428" s="171"/>
      <c r="AB428" s="171"/>
      <c r="AC428" s="218"/>
      <c r="AD428" s="218"/>
      <c r="AE428" s="218"/>
      <c r="AF428" s="218"/>
      <c r="AG428" s="218"/>
      <c r="AH428" s="218"/>
      <c r="AI428" s="170"/>
      <c r="AJ428" s="170"/>
      <c r="AK428" s="170"/>
      <c r="AL428" s="170"/>
      <c r="AM428" s="170"/>
      <c r="AN428" s="170"/>
      <c r="AO428" s="170"/>
      <c r="AP428" s="170"/>
      <c r="AQ428" s="170"/>
      <c r="AR428" s="170"/>
      <c r="AS428" s="170"/>
      <c r="AT428" s="219"/>
      <c r="AU428" s="219"/>
      <c r="AV428" s="219"/>
      <c r="AW428" s="219"/>
      <c r="AX428" s="219"/>
      <c r="AY428" s="219"/>
      <c r="AZ428" s="219"/>
      <c r="BA428" s="219"/>
      <c r="BB428" s="219"/>
      <c r="BC428" s="219"/>
      <c r="BD428" s="219"/>
    </row>
    <row r="429" spans="1:56" ht="12.75" customHeight="1" x14ac:dyDescent="0.2">
      <c r="A429" s="169"/>
      <c r="B429" s="169"/>
      <c r="C429" s="169"/>
      <c r="D429" s="169"/>
      <c r="E429" s="169"/>
      <c r="F429" s="169"/>
      <c r="G429" s="169"/>
      <c r="H429" s="169"/>
      <c r="I429" s="169"/>
      <c r="J429" s="169"/>
      <c r="K429" s="169"/>
      <c r="L429" s="169"/>
      <c r="M429" s="169"/>
      <c r="N429" s="169"/>
      <c r="O429" s="169"/>
      <c r="P429" s="170"/>
      <c r="Q429" s="170"/>
      <c r="R429" s="170"/>
      <c r="S429" s="170"/>
      <c r="T429" s="170"/>
      <c r="U429" s="170"/>
      <c r="V429" s="170"/>
      <c r="W429" s="170"/>
      <c r="X429" s="170"/>
      <c r="Y429" s="171"/>
      <c r="Z429" s="171"/>
      <c r="AA429" s="171"/>
      <c r="AB429" s="171"/>
      <c r="AC429" s="218"/>
      <c r="AD429" s="218"/>
      <c r="AE429" s="218"/>
      <c r="AF429" s="218"/>
      <c r="AG429" s="218"/>
      <c r="AH429" s="218"/>
      <c r="AI429" s="170"/>
      <c r="AJ429" s="170"/>
      <c r="AK429" s="170"/>
      <c r="AL429" s="170"/>
      <c r="AM429" s="170"/>
      <c r="AN429" s="170"/>
      <c r="AO429" s="170"/>
      <c r="AP429" s="170"/>
      <c r="AQ429" s="170"/>
      <c r="AR429" s="170"/>
      <c r="AS429" s="170"/>
      <c r="AT429" s="219"/>
      <c r="AU429" s="219"/>
      <c r="AV429" s="219"/>
      <c r="AW429" s="219"/>
      <c r="AX429" s="219"/>
      <c r="AY429" s="219"/>
      <c r="AZ429" s="219"/>
      <c r="BA429" s="219"/>
      <c r="BB429" s="219"/>
      <c r="BC429" s="219"/>
      <c r="BD429" s="219"/>
    </row>
    <row r="430" spans="1:56" ht="12.75" customHeight="1" x14ac:dyDescent="0.2">
      <c r="A430" s="169"/>
      <c r="B430" s="169"/>
      <c r="C430" s="169"/>
      <c r="D430" s="169"/>
      <c r="E430" s="169"/>
      <c r="F430" s="169"/>
      <c r="G430" s="169"/>
      <c r="H430" s="169"/>
      <c r="I430" s="169"/>
      <c r="J430" s="169"/>
      <c r="K430" s="169"/>
      <c r="L430" s="169"/>
      <c r="M430" s="169"/>
      <c r="N430" s="169"/>
      <c r="O430" s="169"/>
      <c r="P430" s="170"/>
      <c r="Q430" s="170"/>
      <c r="R430" s="170"/>
      <c r="S430" s="170"/>
      <c r="T430" s="170"/>
      <c r="U430" s="170"/>
      <c r="V430" s="170"/>
      <c r="W430" s="170"/>
      <c r="X430" s="170"/>
      <c r="Y430" s="171"/>
      <c r="Z430" s="171"/>
      <c r="AA430" s="171"/>
      <c r="AB430" s="171"/>
      <c r="AC430" s="218"/>
      <c r="AD430" s="218"/>
      <c r="AE430" s="218"/>
      <c r="AF430" s="218"/>
      <c r="AG430" s="218"/>
      <c r="AH430" s="218"/>
      <c r="AI430" s="170"/>
      <c r="AJ430" s="170"/>
      <c r="AK430" s="170"/>
      <c r="AL430" s="170"/>
      <c r="AM430" s="170"/>
      <c r="AN430" s="170"/>
      <c r="AO430" s="170"/>
      <c r="AP430" s="170"/>
      <c r="AQ430" s="170"/>
      <c r="AR430" s="170"/>
      <c r="AS430" s="170"/>
      <c r="AT430" s="219"/>
      <c r="AU430" s="219"/>
      <c r="AV430" s="219"/>
      <c r="AW430" s="219"/>
      <c r="AX430" s="219"/>
      <c r="AY430" s="219"/>
      <c r="AZ430" s="219"/>
      <c r="BA430" s="219"/>
      <c r="BB430" s="219"/>
      <c r="BC430" s="219"/>
      <c r="BD430" s="219"/>
    </row>
    <row r="431" spans="1:56" ht="12.75" customHeight="1" x14ac:dyDescent="0.2">
      <c r="A431" s="169"/>
      <c r="B431" s="169"/>
      <c r="C431" s="169"/>
      <c r="D431" s="169"/>
      <c r="E431" s="169"/>
      <c r="F431" s="169"/>
      <c r="G431" s="169"/>
      <c r="H431" s="169"/>
      <c r="I431" s="169"/>
      <c r="J431" s="169"/>
      <c r="K431" s="169"/>
      <c r="L431" s="169"/>
      <c r="M431" s="169"/>
      <c r="N431" s="169"/>
      <c r="O431" s="169"/>
      <c r="P431" s="170"/>
      <c r="Q431" s="170"/>
      <c r="R431" s="170"/>
      <c r="S431" s="170"/>
      <c r="T431" s="170"/>
      <c r="U431" s="170"/>
      <c r="V431" s="170"/>
      <c r="W431" s="170"/>
      <c r="X431" s="170"/>
      <c r="Y431" s="171"/>
      <c r="Z431" s="171"/>
      <c r="AA431" s="171"/>
      <c r="AB431" s="171"/>
      <c r="AC431" s="218"/>
      <c r="AD431" s="218"/>
      <c r="AE431" s="218"/>
      <c r="AF431" s="218"/>
      <c r="AG431" s="218"/>
      <c r="AH431" s="218"/>
      <c r="AI431" s="170"/>
      <c r="AJ431" s="170"/>
      <c r="AK431" s="170"/>
      <c r="AL431" s="170"/>
      <c r="AM431" s="170"/>
      <c r="AN431" s="170"/>
      <c r="AO431" s="170"/>
      <c r="AP431" s="170"/>
      <c r="AQ431" s="170"/>
      <c r="AR431" s="170"/>
      <c r="AS431" s="170"/>
      <c r="AT431" s="219"/>
      <c r="AU431" s="219"/>
      <c r="AV431" s="219"/>
      <c r="AW431" s="219"/>
      <c r="AX431" s="219"/>
      <c r="AY431" s="219"/>
      <c r="AZ431" s="219"/>
      <c r="BA431" s="219"/>
      <c r="BB431" s="219"/>
      <c r="BC431" s="219"/>
      <c r="BD431" s="219"/>
    </row>
    <row r="432" spans="1:56" ht="12.75" customHeight="1" x14ac:dyDescent="0.2">
      <c r="A432" s="169"/>
      <c r="B432" s="169"/>
      <c r="C432" s="169"/>
      <c r="D432" s="169"/>
      <c r="E432" s="169"/>
      <c r="F432" s="169"/>
      <c r="G432" s="169"/>
      <c r="H432" s="169"/>
      <c r="I432" s="169"/>
      <c r="J432" s="169"/>
      <c r="K432" s="169"/>
      <c r="L432" s="169"/>
      <c r="M432" s="169"/>
      <c r="N432" s="169"/>
      <c r="O432" s="169"/>
      <c r="P432" s="170"/>
      <c r="Q432" s="170"/>
      <c r="R432" s="170"/>
      <c r="S432" s="170"/>
      <c r="T432" s="170"/>
      <c r="U432" s="170"/>
      <c r="V432" s="170"/>
      <c r="W432" s="170"/>
      <c r="X432" s="170"/>
      <c r="Y432" s="171"/>
      <c r="Z432" s="171"/>
      <c r="AA432" s="171"/>
      <c r="AB432" s="171"/>
      <c r="AC432" s="218"/>
      <c r="AD432" s="218"/>
      <c r="AE432" s="218"/>
      <c r="AF432" s="218"/>
      <c r="AG432" s="218"/>
      <c r="AH432" s="218"/>
      <c r="AI432" s="170"/>
      <c r="AJ432" s="170"/>
      <c r="AK432" s="170"/>
      <c r="AL432" s="170"/>
      <c r="AM432" s="170"/>
      <c r="AN432" s="170"/>
      <c r="AO432" s="170"/>
      <c r="AP432" s="170"/>
      <c r="AQ432" s="170"/>
      <c r="AR432" s="170"/>
      <c r="AS432" s="170"/>
      <c r="AT432" s="219"/>
      <c r="AU432" s="219"/>
      <c r="AV432" s="219"/>
      <c r="AW432" s="219"/>
      <c r="AX432" s="219"/>
      <c r="AY432" s="219"/>
      <c r="AZ432" s="219"/>
      <c r="BA432" s="219"/>
      <c r="BB432" s="219"/>
      <c r="BC432" s="219"/>
      <c r="BD432" s="219"/>
    </row>
    <row r="433" spans="1:56" ht="12.75" customHeight="1" x14ac:dyDescent="0.2">
      <c r="A433" s="169"/>
      <c r="B433" s="169"/>
      <c r="C433" s="169"/>
      <c r="D433" s="169"/>
      <c r="E433" s="169"/>
      <c r="F433" s="169"/>
      <c r="G433" s="169"/>
      <c r="H433" s="169"/>
      <c r="I433" s="169"/>
      <c r="J433" s="169"/>
      <c r="K433" s="169"/>
      <c r="L433" s="169"/>
      <c r="M433" s="169"/>
      <c r="N433" s="169"/>
      <c r="O433" s="169"/>
      <c r="P433" s="170"/>
      <c r="Q433" s="170"/>
      <c r="R433" s="170"/>
      <c r="S433" s="170"/>
      <c r="T433" s="170"/>
      <c r="U433" s="170"/>
      <c r="V433" s="170"/>
      <c r="W433" s="170"/>
      <c r="X433" s="170"/>
      <c r="Y433" s="171"/>
      <c r="Z433" s="171"/>
      <c r="AA433" s="171"/>
      <c r="AB433" s="171"/>
      <c r="AC433" s="218"/>
      <c r="AD433" s="218"/>
      <c r="AE433" s="218"/>
      <c r="AF433" s="218"/>
      <c r="AG433" s="218"/>
      <c r="AH433" s="218"/>
      <c r="AI433" s="170"/>
      <c r="AJ433" s="170"/>
      <c r="AK433" s="170"/>
      <c r="AL433" s="170"/>
      <c r="AM433" s="170"/>
      <c r="AN433" s="170"/>
      <c r="AO433" s="170"/>
      <c r="AP433" s="170"/>
      <c r="AQ433" s="170"/>
      <c r="AR433" s="170"/>
      <c r="AS433" s="170"/>
      <c r="AT433" s="219"/>
      <c r="AU433" s="219"/>
      <c r="AV433" s="219"/>
      <c r="AW433" s="219"/>
      <c r="AX433" s="219"/>
      <c r="AY433" s="219"/>
      <c r="AZ433" s="219"/>
      <c r="BA433" s="219"/>
      <c r="BB433" s="219"/>
      <c r="BC433" s="219"/>
      <c r="BD433" s="219"/>
    </row>
    <row r="434" spans="1:56" ht="12.75" customHeight="1" x14ac:dyDescent="0.2">
      <c r="A434" s="169"/>
      <c r="B434" s="169"/>
      <c r="C434" s="169"/>
      <c r="D434" s="169"/>
      <c r="E434" s="169"/>
      <c r="F434" s="169"/>
      <c r="G434" s="169"/>
      <c r="H434" s="169"/>
      <c r="I434" s="169"/>
      <c r="J434" s="169"/>
      <c r="K434" s="169"/>
      <c r="L434" s="169"/>
      <c r="M434" s="169"/>
      <c r="N434" s="169"/>
      <c r="O434" s="169"/>
      <c r="P434" s="170"/>
      <c r="Q434" s="170"/>
      <c r="R434" s="170"/>
      <c r="S434" s="170"/>
      <c r="T434" s="170"/>
      <c r="U434" s="170"/>
      <c r="V434" s="170"/>
      <c r="W434" s="170"/>
      <c r="X434" s="170"/>
      <c r="Y434" s="171"/>
      <c r="Z434" s="171"/>
      <c r="AA434" s="171"/>
      <c r="AB434" s="171"/>
      <c r="AC434" s="218"/>
      <c r="AD434" s="218"/>
      <c r="AE434" s="218"/>
      <c r="AF434" s="218"/>
      <c r="AG434" s="218"/>
      <c r="AH434" s="218"/>
      <c r="AI434" s="170"/>
      <c r="AJ434" s="170"/>
      <c r="AK434" s="170"/>
      <c r="AL434" s="170"/>
      <c r="AM434" s="170"/>
      <c r="AN434" s="170"/>
      <c r="AO434" s="170"/>
      <c r="AP434" s="170"/>
      <c r="AQ434" s="170"/>
      <c r="AR434" s="170"/>
      <c r="AS434" s="170"/>
      <c r="AT434" s="219"/>
      <c r="AU434" s="219"/>
      <c r="AV434" s="219"/>
      <c r="AW434" s="219"/>
      <c r="AX434" s="219"/>
      <c r="AY434" s="219"/>
      <c r="AZ434" s="219"/>
      <c r="BA434" s="219"/>
      <c r="BB434" s="219"/>
      <c r="BC434" s="219"/>
      <c r="BD434" s="219"/>
    </row>
    <row r="435" spans="1:56" ht="12.75" customHeight="1" x14ac:dyDescent="0.2">
      <c r="A435" s="169"/>
      <c r="B435" s="169"/>
      <c r="C435" s="169"/>
      <c r="D435" s="169"/>
      <c r="E435" s="169"/>
      <c r="F435" s="169"/>
      <c r="G435" s="169"/>
      <c r="H435" s="169"/>
      <c r="I435" s="169"/>
      <c r="J435" s="169"/>
      <c r="K435" s="169"/>
      <c r="L435" s="169"/>
      <c r="M435" s="169"/>
      <c r="N435" s="169"/>
      <c r="O435" s="169"/>
      <c r="P435" s="170"/>
      <c r="Q435" s="170"/>
      <c r="R435" s="170"/>
      <c r="S435" s="170"/>
      <c r="T435" s="170"/>
      <c r="U435" s="170"/>
      <c r="V435" s="170"/>
      <c r="W435" s="170"/>
      <c r="X435" s="170"/>
      <c r="Y435" s="171"/>
      <c r="Z435" s="171"/>
      <c r="AA435" s="171"/>
      <c r="AB435" s="171"/>
      <c r="AC435" s="218"/>
      <c r="AD435" s="218"/>
      <c r="AE435" s="218"/>
      <c r="AF435" s="218"/>
      <c r="AG435" s="218"/>
      <c r="AH435" s="218"/>
      <c r="AI435" s="170"/>
      <c r="AJ435" s="170"/>
      <c r="AK435" s="170"/>
      <c r="AL435" s="170"/>
      <c r="AM435" s="170"/>
      <c r="AN435" s="170"/>
      <c r="AO435" s="170"/>
      <c r="AP435" s="170"/>
      <c r="AQ435" s="170"/>
      <c r="AR435" s="170"/>
      <c r="AS435" s="170"/>
      <c r="AT435" s="219"/>
      <c r="AU435" s="219"/>
      <c r="AV435" s="219"/>
      <c r="AW435" s="219"/>
      <c r="AX435" s="219"/>
      <c r="AY435" s="219"/>
      <c r="AZ435" s="219"/>
      <c r="BA435" s="219"/>
      <c r="BB435" s="219"/>
      <c r="BC435" s="219"/>
      <c r="BD435" s="219"/>
    </row>
    <row r="436" spans="1:56" ht="12.75" customHeight="1" x14ac:dyDescent="0.2">
      <c r="A436" s="169"/>
      <c r="B436" s="169"/>
      <c r="C436" s="169"/>
      <c r="D436" s="169"/>
      <c r="E436" s="169"/>
      <c r="F436" s="169"/>
      <c r="G436" s="169"/>
      <c r="H436" s="169"/>
      <c r="I436" s="169"/>
      <c r="J436" s="169"/>
      <c r="K436" s="169"/>
      <c r="L436" s="169"/>
      <c r="M436" s="169"/>
      <c r="N436" s="169"/>
      <c r="O436" s="169"/>
      <c r="P436" s="170"/>
      <c r="Q436" s="170"/>
      <c r="R436" s="170"/>
      <c r="S436" s="170"/>
      <c r="T436" s="170"/>
      <c r="U436" s="170"/>
      <c r="V436" s="170"/>
      <c r="W436" s="170"/>
      <c r="X436" s="170"/>
      <c r="Y436" s="171"/>
      <c r="Z436" s="171"/>
      <c r="AA436" s="171"/>
      <c r="AB436" s="171"/>
      <c r="AC436" s="218"/>
      <c r="AD436" s="218"/>
      <c r="AE436" s="218"/>
      <c r="AF436" s="218"/>
      <c r="AG436" s="218"/>
      <c r="AH436" s="218"/>
      <c r="AI436" s="170"/>
      <c r="AJ436" s="170"/>
      <c r="AK436" s="170"/>
      <c r="AL436" s="170"/>
      <c r="AM436" s="170"/>
      <c r="AN436" s="170"/>
      <c r="AO436" s="170"/>
      <c r="AP436" s="170"/>
      <c r="AQ436" s="170"/>
      <c r="AR436" s="170"/>
      <c r="AS436" s="170"/>
      <c r="AT436" s="219"/>
      <c r="AU436" s="219"/>
      <c r="AV436" s="219"/>
      <c r="AW436" s="219"/>
      <c r="AX436" s="219"/>
      <c r="AY436" s="219"/>
      <c r="AZ436" s="219"/>
      <c r="BA436" s="219"/>
      <c r="BB436" s="219"/>
      <c r="BC436" s="219"/>
      <c r="BD436" s="219"/>
    </row>
    <row r="437" spans="1:56" ht="12.75" customHeight="1" x14ac:dyDescent="0.2">
      <c r="A437" s="169"/>
      <c r="B437" s="169"/>
      <c r="C437" s="169"/>
      <c r="D437" s="169"/>
      <c r="E437" s="169"/>
      <c r="F437" s="169"/>
      <c r="G437" s="169"/>
      <c r="H437" s="169"/>
      <c r="I437" s="169"/>
      <c r="J437" s="169"/>
      <c r="K437" s="169"/>
      <c r="L437" s="169"/>
      <c r="M437" s="169"/>
      <c r="N437" s="169"/>
      <c r="O437" s="169"/>
      <c r="P437" s="170"/>
      <c r="Q437" s="170"/>
      <c r="R437" s="170"/>
      <c r="S437" s="170"/>
      <c r="T437" s="170"/>
      <c r="U437" s="170"/>
      <c r="V437" s="170"/>
      <c r="W437" s="170"/>
      <c r="X437" s="170"/>
      <c r="Y437" s="171"/>
      <c r="Z437" s="171"/>
      <c r="AA437" s="171"/>
      <c r="AB437" s="171"/>
      <c r="AC437" s="218"/>
      <c r="AD437" s="218"/>
      <c r="AE437" s="218"/>
      <c r="AF437" s="218"/>
      <c r="AG437" s="218"/>
      <c r="AH437" s="218"/>
      <c r="AI437" s="170"/>
      <c r="AJ437" s="170"/>
      <c r="AK437" s="170"/>
      <c r="AL437" s="170"/>
      <c r="AM437" s="170"/>
      <c r="AN437" s="170"/>
      <c r="AO437" s="170"/>
      <c r="AP437" s="170"/>
      <c r="AQ437" s="170"/>
      <c r="AR437" s="170"/>
      <c r="AS437" s="170"/>
      <c r="AT437" s="219"/>
      <c r="AU437" s="219"/>
      <c r="AV437" s="219"/>
      <c r="AW437" s="219"/>
      <c r="AX437" s="219"/>
      <c r="AY437" s="219"/>
      <c r="AZ437" s="219"/>
      <c r="BA437" s="219"/>
      <c r="BB437" s="219"/>
      <c r="BC437" s="219"/>
      <c r="BD437" s="219"/>
    </row>
    <row r="438" spans="1:56" ht="12.75" customHeight="1" x14ac:dyDescent="0.2">
      <c r="A438" s="169"/>
      <c r="B438" s="169"/>
      <c r="C438" s="169"/>
      <c r="D438" s="169"/>
      <c r="E438" s="169"/>
      <c r="F438" s="169"/>
      <c r="G438" s="169"/>
      <c r="H438" s="169"/>
      <c r="I438" s="169"/>
      <c r="J438" s="169"/>
      <c r="K438" s="169"/>
      <c r="L438" s="169"/>
      <c r="M438" s="169"/>
      <c r="N438" s="169"/>
      <c r="O438" s="169"/>
      <c r="P438" s="170"/>
      <c r="Q438" s="170"/>
      <c r="R438" s="170"/>
      <c r="S438" s="170"/>
      <c r="T438" s="170"/>
      <c r="U438" s="170"/>
      <c r="V438" s="170"/>
      <c r="W438" s="170"/>
      <c r="X438" s="170"/>
      <c r="Y438" s="171"/>
      <c r="Z438" s="171"/>
      <c r="AA438" s="171"/>
      <c r="AB438" s="171"/>
      <c r="AC438" s="218"/>
      <c r="AD438" s="218"/>
      <c r="AE438" s="218"/>
      <c r="AF438" s="218"/>
      <c r="AG438" s="218"/>
      <c r="AH438" s="218"/>
      <c r="AI438" s="170"/>
      <c r="AJ438" s="170"/>
      <c r="AK438" s="170"/>
      <c r="AL438" s="170"/>
      <c r="AM438" s="170"/>
      <c r="AN438" s="170"/>
      <c r="AO438" s="170"/>
      <c r="AP438" s="170"/>
      <c r="AQ438" s="170"/>
      <c r="AR438" s="170"/>
      <c r="AS438" s="170"/>
      <c r="AT438" s="219"/>
      <c r="AU438" s="219"/>
      <c r="AV438" s="219"/>
      <c r="AW438" s="219"/>
      <c r="AX438" s="219"/>
      <c r="AY438" s="219"/>
      <c r="AZ438" s="219"/>
      <c r="BA438" s="219"/>
      <c r="BB438" s="219"/>
      <c r="BC438" s="219"/>
      <c r="BD438" s="219"/>
    </row>
    <row r="439" spans="1:56" ht="12.75" customHeight="1" x14ac:dyDescent="0.2">
      <c r="A439" s="169"/>
      <c r="B439" s="169"/>
      <c r="C439" s="169"/>
      <c r="D439" s="169"/>
      <c r="E439" s="169"/>
      <c r="F439" s="169"/>
      <c r="G439" s="169"/>
      <c r="H439" s="169"/>
      <c r="I439" s="169"/>
      <c r="J439" s="169"/>
      <c r="K439" s="169"/>
      <c r="L439" s="169"/>
      <c r="M439" s="169"/>
      <c r="N439" s="169"/>
      <c r="O439" s="169"/>
      <c r="P439" s="170"/>
      <c r="Q439" s="170"/>
      <c r="R439" s="170"/>
      <c r="S439" s="170"/>
      <c r="T439" s="170"/>
      <c r="U439" s="170"/>
      <c r="V439" s="170"/>
      <c r="W439" s="170"/>
      <c r="X439" s="170"/>
      <c r="Y439" s="171"/>
      <c r="Z439" s="171"/>
      <c r="AA439" s="171"/>
      <c r="AB439" s="171"/>
      <c r="AC439" s="218"/>
      <c r="AD439" s="218"/>
      <c r="AE439" s="218"/>
      <c r="AF439" s="218"/>
      <c r="AG439" s="218"/>
      <c r="AH439" s="218"/>
      <c r="AI439" s="170"/>
      <c r="AJ439" s="170"/>
      <c r="AK439" s="170"/>
      <c r="AL439" s="170"/>
      <c r="AM439" s="170"/>
      <c r="AN439" s="170"/>
      <c r="AO439" s="170"/>
      <c r="AP439" s="170"/>
      <c r="AQ439" s="170"/>
      <c r="AR439" s="170"/>
      <c r="AS439" s="170"/>
      <c r="AT439" s="219"/>
      <c r="AU439" s="219"/>
      <c r="AV439" s="219"/>
      <c r="AW439" s="219"/>
      <c r="AX439" s="219"/>
      <c r="AY439" s="219"/>
      <c r="AZ439" s="219"/>
      <c r="BA439" s="219"/>
      <c r="BB439" s="219"/>
      <c r="BC439" s="219"/>
      <c r="BD439" s="219"/>
    </row>
    <row r="440" spans="1:56" ht="12.75" customHeight="1" x14ac:dyDescent="0.2">
      <c r="A440" s="169"/>
      <c r="B440" s="169"/>
      <c r="C440" s="169"/>
      <c r="D440" s="169"/>
      <c r="E440" s="169"/>
      <c r="F440" s="169"/>
      <c r="G440" s="169"/>
      <c r="H440" s="169"/>
      <c r="I440" s="169"/>
      <c r="J440" s="169"/>
      <c r="K440" s="169"/>
      <c r="L440" s="169"/>
      <c r="M440" s="169"/>
      <c r="N440" s="169"/>
      <c r="O440" s="169"/>
      <c r="P440" s="170"/>
      <c r="Q440" s="170"/>
      <c r="R440" s="170"/>
      <c r="S440" s="170"/>
      <c r="T440" s="170"/>
      <c r="U440" s="170"/>
      <c r="V440" s="170"/>
      <c r="W440" s="170"/>
      <c r="X440" s="170"/>
      <c r="Y440" s="171"/>
      <c r="Z440" s="171"/>
      <c r="AA440" s="171"/>
      <c r="AB440" s="171"/>
      <c r="AC440" s="218"/>
      <c r="AD440" s="218"/>
      <c r="AE440" s="218"/>
      <c r="AF440" s="218"/>
      <c r="AG440" s="218"/>
      <c r="AH440" s="218"/>
      <c r="AI440" s="170"/>
      <c r="AJ440" s="170"/>
      <c r="AK440" s="170"/>
      <c r="AL440" s="170"/>
      <c r="AM440" s="170"/>
      <c r="AN440" s="170"/>
      <c r="AO440" s="170"/>
      <c r="AP440" s="170"/>
      <c r="AQ440" s="170"/>
      <c r="AR440" s="170"/>
      <c r="AS440" s="170"/>
      <c r="AT440" s="219"/>
      <c r="AU440" s="219"/>
      <c r="AV440" s="219"/>
      <c r="AW440" s="219"/>
      <c r="AX440" s="219"/>
      <c r="AY440" s="219"/>
      <c r="AZ440" s="219"/>
      <c r="BA440" s="219"/>
      <c r="BB440" s="219"/>
      <c r="BC440" s="219"/>
      <c r="BD440" s="219"/>
    </row>
    <row r="441" spans="1:56" ht="12.75" customHeight="1" x14ac:dyDescent="0.2">
      <c r="A441" s="169"/>
      <c r="B441" s="169"/>
      <c r="C441" s="169"/>
      <c r="D441" s="169"/>
      <c r="E441" s="169"/>
      <c r="F441" s="169"/>
      <c r="G441" s="169"/>
      <c r="H441" s="169"/>
      <c r="I441" s="169"/>
      <c r="J441" s="169"/>
      <c r="K441" s="169"/>
      <c r="L441" s="169"/>
      <c r="M441" s="169"/>
      <c r="N441" s="169"/>
      <c r="O441" s="169"/>
      <c r="P441" s="170"/>
      <c r="Q441" s="170"/>
      <c r="R441" s="170"/>
      <c r="S441" s="170"/>
      <c r="T441" s="170"/>
      <c r="U441" s="170"/>
      <c r="V441" s="170"/>
      <c r="W441" s="170"/>
      <c r="X441" s="170"/>
      <c r="Y441" s="171"/>
      <c r="Z441" s="171"/>
      <c r="AA441" s="171"/>
      <c r="AB441" s="171"/>
      <c r="AC441" s="218"/>
      <c r="AD441" s="218"/>
      <c r="AE441" s="218"/>
      <c r="AF441" s="218"/>
      <c r="AG441" s="218"/>
      <c r="AH441" s="218"/>
      <c r="AI441" s="170"/>
      <c r="AJ441" s="170"/>
      <c r="AK441" s="170"/>
      <c r="AL441" s="170"/>
      <c r="AM441" s="170"/>
      <c r="AN441" s="170"/>
      <c r="AO441" s="170"/>
      <c r="AP441" s="170"/>
      <c r="AQ441" s="170"/>
      <c r="AR441" s="170"/>
      <c r="AS441" s="170"/>
      <c r="AT441" s="219"/>
      <c r="AU441" s="219"/>
      <c r="AV441" s="219"/>
      <c r="AW441" s="219"/>
      <c r="AX441" s="219"/>
      <c r="AY441" s="219"/>
      <c r="AZ441" s="219"/>
      <c r="BA441" s="219"/>
      <c r="BB441" s="219"/>
      <c r="BC441" s="219"/>
      <c r="BD441" s="219"/>
    </row>
    <row r="442" spans="1:56" ht="12.75" customHeight="1" x14ac:dyDescent="0.2">
      <c r="A442" s="169"/>
      <c r="B442" s="169"/>
      <c r="C442" s="169"/>
      <c r="D442" s="169"/>
      <c r="E442" s="169"/>
      <c r="F442" s="169"/>
      <c r="G442" s="169"/>
      <c r="H442" s="169"/>
      <c r="I442" s="169"/>
      <c r="J442" s="169"/>
      <c r="K442" s="169"/>
      <c r="L442" s="169"/>
      <c r="M442" s="169"/>
      <c r="N442" s="169"/>
      <c r="O442" s="169"/>
      <c r="P442" s="170"/>
      <c r="Q442" s="170"/>
      <c r="R442" s="170"/>
      <c r="S442" s="170"/>
      <c r="T442" s="170"/>
      <c r="U442" s="170"/>
      <c r="V442" s="170"/>
      <c r="W442" s="170"/>
      <c r="X442" s="170"/>
      <c r="Y442" s="171"/>
      <c r="Z442" s="171"/>
      <c r="AA442" s="171"/>
      <c r="AB442" s="171"/>
      <c r="AC442" s="218"/>
      <c r="AD442" s="218"/>
      <c r="AE442" s="218"/>
      <c r="AF442" s="218"/>
      <c r="AG442" s="218"/>
      <c r="AH442" s="218"/>
      <c r="AI442" s="170"/>
      <c r="AJ442" s="170"/>
      <c r="AK442" s="170"/>
      <c r="AL442" s="170"/>
      <c r="AM442" s="170"/>
      <c r="AN442" s="170"/>
      <c r="AO442" s="170"/>
      <c r="AP442" s="170"/>
      <c r="AQ442" s="170"/>
      <c r="AR442" s="170"/>
      <c r="AS442" s="170"/>
      <c r="AT442" s="219"/>
      <c r="AU442" s="219"/>
      <c r="AV442" s="219"/>
      <c r="AW442" s="219"/>
      <c r="AX442" s="219"/>
      <c r="AY442" s="219"/>
      <c r="AZ442" s="219"/>
      <c r="BA442" s="219"/>
      <c r="BB442" s="219"/>
      <c r="BC442" s="219"/>
      <c r="BD442" s="219"/>
    </row>
    <row r="443" spans="1:56" ht="12.75" customHeight="1" x14ac:dyDescent="0.2">
      <c r="A443" s="169"/>
      <c r="B443" s="169"/>
      <c r="C443" s="169"/>
      <c r="D443" s="169"/>
      <c r="E443" s="169"/>
      <c r="F443" s="169"/>
      <c r="G443" s="169"/>
      <c r="H443" s="169"/>
      <c r="I443" s="169"/>
      <c r="J443" s="169"/>
      <c r="K443" s="169"/>
      <c r="L443" s="169"/>
      <c r="M443" s="169"/>
      <c r="N443" s="169"/>
      <c r="O443" s="169"/>
      <c r="P443" s="170"/>
      <c r="Q443" s="170"/>
      <c r="R443" s="170"/>
      <c r="S443" s="170"/>
      <c r="T443" s="170"/>
      <c r="U443" s="170"/>
      <c r="V443" s="170"/>
      <c r="W443" s="170"/>
      <c r="X443" s="170"/>
      <c r="Y443" s="171"/>
      <c r="Z443" s="171"/>
      <c r="AA443" s="171"/>
      <c r="AB443" s="171"/>
      <c r="AC443" s="218"/>
      <c r="AD443" s="218"/>
      <c r="AE443" s="218"/>
      <c r="AF443" s="218"/>
      <c r="AG443" s="218"/>
      <c r="AH443" s="218"/>
      <c r="AI443" s="170"/>
      <c r="AJ443" s="170"/>
      <c r="AK443" s="170"/>
      <c r="AL443" s="170"/>
      <c r="AM443" s="170"/>
      <c r="AN443" s="170"/>
      <c r="AO443" s="170"/>
      <c r="AP443" s="170"/>
      <c r="AQ443" s="170"/>
      <c r="AR443" s="170"/>
      <c r="AS443" s="170"/>
      <c r="AT443" s="219"/>
      <c r="AU443" s="219"/>
      <c r="AV443" s="219"/>
      <c r="AW443" s="219"/>
      <c r="AX443" s="219"/>
      <c r="AY443" s="219"/>
      <c r="AZ443" s="219"/>
      <c r="BA443" s="219"/>
      <c r="BB443" s="219"/>
      <c r="BC443" s="219"/>
      <c r="BD443" s="219"/>
    </row>
    <row r="444" spans="1:56" ht="12.75" customHeight="1" x14ac:dyDescent="0.2">
      <c r="A444" s="169"/>
      <c r="B444" s="169"/>
      <c r="C444" s="169"/>
      <c r="D444" s="169"/>
      <c r="E444" s="169"/>
      <c r="F444" s="169"/>
      <c r="G444" s="169"/>
      <c r="H444" s="169"/>
      <c r="I444" s="169"/>
      <c r="J444" s="169"/>
      <c r="K444" s="169"/>
      <c r="L444" s="169"/>
      <c r="M444" s="169"/>
      <c r="N444" s="169"/>
      <c r="O444" s="169"/>
      <c r="P444" s="170"/>
      <c r="Q444" s="170"/>
      <c r="R444" s="170"/>
      <c r="S444" s="170"/>
      <c r="T444" s="170"/>
      <c r="U444" s="170"/>
      <c r="V444" s="170"/>
      <c r="W444" s="170"/>
      <c r="X444" s="170"/>
      <c r="Y444" s="171"/>
      <c r="Z444" s="171"/>
      <c r="AA444" s="171"/>
      <c r="AB444" s="171"/>
      <c r="AC444" s="218"/>
      <c r="AD444" s="218"/>
      <c r="AE444" s="218"/>
      <c r="AF444" s="218"/>
      <c r="AG444" s="218"/>
      <c r="AH444" s="218"/>
      <c r="AI444" s="170"/>
      <c r="AJ444" s="170"/>
      <c r="AK444" s="170"/>
      <c r="AL444" s="170"/>
      <c r="AM444" s="170"/>
      <c r="AN444" s="170"/>
      <c r="AO444" s="170"/>
      <c r="AP444" s="170"/>
      <c r="AQ444" s="170"/>
      <c r="AR444" s="170"/>
      <c r="AS444" s="170"/>
      <c r="AT444" s="219"/>
      <c r="AU444" s="219"/>
      <c r="AV444" s="219"/>
      <c r="AW444" s="219"/>
      <c r="AX444" s="219"/>
      <c r="AY444" s="219"/>
      <c r="AZ444" s="219"/>
      <c r="BA444" s="219"/>
      <c r="BB444" s="219"/>
      <c r="BC444" s="219"/>
      <c r="BD444" s="219"/>
    </row>
    <row r="445" spans="1:56" ht="12.75" customHeight="1" x14ac:dyDescent="0.2">
      <c r="A445" s="169"/>
      <c r="B445" s="169"/>
      <c r="C445" s="169"/>
      <c r="D445" s="169"/>
      <c r="E445" s="169"/>
      <c r="F445" s="169"/>
      <c r="G445" s="169"/>
      <c r="H445" s="169"/>
      <c r="I445" s="169"/>
      <c r="J445" s="169"/>
      <c r="K445" s="169"/>
      <c r="L445" s="169"/>
      <c r="M445" s="169"/>
      <c r="N445" s="169"/>
      <c r="O445" s="169"/>
      <c r="P445" s="170"/>
      <c r="Q445" s="170"/>
      <c r="R445" s="170"/>
      <c r="S445" s="170"/>
      <c r="T445" s="170"/>
      <c r="U445" s="170"/>
      <c r="V445" s="170"/>
      <c r="W445" s="170"/>
      <c r="X445" s="170"/>
      <c r="Y445" s="171"/>
      <c r="Z445" s="171"/>
      <c r="AA445" s="171"/>
      <c r="AB445" s="171"/>
      <c r="AC445" s="218"/>
      <c r="AD445" s="218"/>
      <c r="AE445" s="218"/>
      <c r="AF445" s="218"/>
      <c r="AG445" s="218"/>
      <c r="AH445" s="218"/>
      <c r="AI445" s="170"/>
      <c r="AJ445" s="170"/>
      <c r="AK445" s="170"/>
      <c r="AL445" s="170"/>
      <c r="AM445" s="170"/>
      <c r="AN445" s="170"/>
      <c r="AO445" s="170"/>
      <c r="AP445" s="170"/>
      <c r="AQ445" s="170"/>
      <c r="AR445" s="170"/>
      <c r="AS445" s="170"/>
      <c r="AT445" s="219"/>
      <c r="AU445" s="219"/>
      <c r="AV445" s="219"/>
      <c r="AW445" s="219"/>
      <c r="AX445" s="219"/>
      <c r="AY445" s="219"/>
      <c r="AZ445" s="219"/>
      <c r="BA445" s="219"/>
      <c r="BB445" s="219"/>
      <c r="BC445" s="219"/>
      <c r="BD445" s="219"/>
    </row>
    <row r="446" spans="1:56" ht="12.75" customHeight="1" x14ac:dyDescent="0.2">
      <c r="A446" s="169"/>
      <c r="B446" s="169"/>
      <c r="C446" s="169"/>
      <c r="D446" s="169"/>
      <c r="E446" s="169"/>
      <c r="F446" s="169"/>
      <c r="G446" s="169"/>
      <c r="H446" s="169"/>
      <c r="I446" s="169"/>
      <c r="J446" s="169"/>
      <c r="K446" s="169"/>
      <c r="L446" s="169"/>
      <c r="M446" s="169"/>
      <c r="N446" s="169"/>
      <c r="O446" s="169"/>
      <c r="P446" s="170"/>
      <c r="Q446" s="170"/>
      <c r="R446" s="170"/>
      <c r="S446" s="170"/>
      <c r="T446" s="170"/>
      <c r="U446" s="170"/>
      <c r="V446" s="170"/>
      <c r="W446" s="170"/>
      <c r="X446" s="170"/>
      <c r="Y446" s="171"/>
      <c r="Z446" s="171"/>
      <c r="AA446" s="171"/>
      <c r="AB446" s="171"/>
      <c r="AC446" s="218"/>
      <c r="AD446" s="218"/>
      <c r="AE446" s="218"/>
      <c r="AF446" s="218"/>
      <c r="AG446" s="218"/>
      <c r="AH446" s="218"/>
      <c r="AI446" s="170"/>
      <c r="AJ446" s="170"/>
      <c r="AK446" s="170"/>
      <c r="AL446" s="170"/>
      <c r="AM446" s="170"/>
      <c r="AN446" s="170"/>
      <c r="AO446" s="170"/>
      <c r="AP446" s="170"/>
      <c r="AQ446" s="170"/>
      <c r="AR446" s="170"/>
      <c r="AS446" s="170"/>
      <c r="AT446" s="219"/>
      <c r="AU446" s="219"/>
      <c r="AV446" s="219"/>
      <c r="AW446" s="219"/>
      <c r="AX446" s="219"/>
      <c r="AY446" s="219"/>
      <c r="AZ446" s="219"/>
      <c r="BA446" s="219"/>
      <c r="BB446" s="219"/>
      <c r="BC446" s="219"/>
      <c r="BD446" s="219"/>
    </row>
    <row r="447" spans="1:56" ht="12.75" customHeight="1" x14ac:dyDescent="0.2">
      <c r="A447" s="169"/>
      <c r="B447" s="169"/>
      <c r="C447" s="169"/>
      <c r="D447" s="169"/>
      <c r="E447" s="169"/>
      <c r="F447" s="169"/>
      <c r="G447" s="169"/>
      <c r="H447" s="169"/>
      <c r="I447" s="169"/>
      <c r="J447" s="169"/>
      <c r="K447" s="169"/>
      <c r="L447" s="169"/>
      <c r="M447" s="169"/>
      <c r="N447" s="169"/>
      <c r="O447" s="169"/>
      <c r="P447" s="170"/>
      <c r="Q447" s="170"/>
      <c r="R447" s="170"/>
      <c r="S447" s="170"/>
      <c r="T447" s="170"/>
      <c r="U447" s="170"/>
      <c r="V447" s="170"/>
      <c r="W447" s="170"/>
      <c r="X447" s="170"/>
      <c r="Y447" s="171"/>
      <c r="Z447" s="171"/>
      <c r="AA447" s="171"/>
      <c r="AB447" s="171"/>
      <c r="AC447" s="218"/>
      <c r="AD447" s="218"/>
      <c r="AE447" s="218"/>
      <c r="AF447" s="218"/>
      <c r="AG447" s="218"/>
      <c r="AH447" s="218"/>
      <c r="AI447" s="170"/>
      <c r="AJ447" s="170"/>
      <c r="AK447" s="170"/>
      <c r="AL447" s="170"/>
      <c r="AM447" s="170"/>
      <c r="AN447" s="170"/>
      <c r="AO447" s="170"/>
      <c r="AP447" s="170"/>
      <c r="AQ447" s="170"/>
      <c r="AR447" s="170"/>
      <c r="AS447" s="170"/>
      <c r="AT447" s="219"/>
      <c r="AU447" s="219"/>
      <c r="AV447" s="219"/>
      <c r="AW447" s="219"/>
      <c r="AX447" s="219"/>
      <c r="AY447" s="219"/>
      <c r="AZ447" s="219"/>
      <c r="BA447" s="219"/>
      <c r="BB447" s="219"/>
      <c r="BC447" s="219"/>
      <c r="BD447" s="219"/>
    </row>
    <row r="448" spans="1:56" ht="12.75" customHeight="1" x14ac:dyDescent="0.2">
      <c r="A448" s="169"/>
      <c r="B448" s="169"/>
      <c r="C448" s="169"/>
      <c r="D448" s="169"/>
      <c r="E448" s="169"/>
      <c r="F448" s="169"/>
      <c r="G448" s="169"/>
      <c r="H448" s="169"/>
      <c r="I448" s="169"/>
      <c r="J448" s="169"/>
      <c r="K448" s="169"/>
      <c r="L448" s="169"/>
      <c r="M448" s="169"/>
      <c r="N448" s="169"/>
      <c r="O448" s="169"/>
      <c r="P448" s="170"/>
      <c r="Q448" s="170"/>
      <c r="R448" s="170"/>
      <c r="S448" s="170"/>
      <c r="T448" s="170"/>
      <c r="U448" s="170"/>
      <c r="V448" s="170"/>
      <c r="W448" s="170"/>
      <c r="X448" s="170"/>
      <c r="Y448" s="171"/>
      <c r="Z448" s="171"/>
      <c r="AA448" s="171"/>
      <c r="AB448" s="171"/>
      <c r="AC448" s="218"/>
      <c r="AD448" s="218"/>
      <c r="AE448" s="218"/>
      <c r="AF448" s="218"/>
      <c r="AG448" s="218"/>
      <c r="AH448" s="218"/>
      <c r="AI448" s="170"/>
      <c r="AJ448" s="170"/>
      <c r="AK448" s="170"/>
      <c r="AL448" s="170"/>
      <c r="AM448" s="170"/>
      <c r="AN448" s="170"/>
      <c r="AO448" s="170"/>
      <c r="AP448" s="170"/>
      <c r="AQ448" s="170"/>
      <c r="AR448" s="170"/>
      <c r="AS448" s="170"/>
      <c r="AT448" s="219"/>
      <c r="AU448" s="219"/>
      <c r="AV448" s="219"/>
      <c r="AW448" s="219"/>
      <c r="AX448" s="219"/>
      <c r="AY448" s="219"/>
      <c r="AZ448" s="219"/>
      <c r="BA448" s="219"/>
      <c r="BB448" s="219"/>
      <c r="BC448" s="219"/>
      <c r="BD448" s="219"/>
    </row>
    <row r="449" spans="1:56" ht="12.75" customHeight="1" x14ac:dyDescent="0.2">
      <c r="A449" s="169"/>
      <c r="B449" s="169"/>
      <c r="C449" s="169"/>
      <c r="D449" s="169"/>
      <c r="E449" s="169"/>
      <c r="F449" s="169"/>
      <c r="G449" s="169"/>
      <c r="H449" s="169"/>
      <c r="I449" s="169"/>
      <c r="J449" s="169"/>
      <c r="K449" s="169"/>
      <c r="L449" s="169"/>
      <c r="M449" s="169"/>
      <c r="N449" s="169"/>
      <c r="O449" s="169"/>
      <c r="P449" s="170"/>
      <c r="Q449" s="170"/>
      <c r="R449" s="170"/>
      <c r="S449" s="170"/>
      <c r="T449" s="170"/>
      <c r="U449" s="170"/>
      <c r="V449" s="170"/>
      <c r="W449" s="170"/>
      <c r="X449" s="170"/>
      <c r="Y449" s="171"/>
      <c r="Z449" s="171"/>
      <c r="AA449" s="171"/>
      <c r="AB449" s="171"/>
      <c r="AC449" s="218"/>
      <c r="AD449" s="218"/>
      <c r="AE449" s="218"/>
      <c r="AF449" s="218"/>
      <c r="AG449" s="218"/>
      <c r="AH449" s="218"/>
      <c r="AI449" s="170"/>
      <c r="AJ449" s="170"/>
      <c r="AK449" s="170"/>
      <c r="AL449" s="170"/>
      <c r="AM449" s="170"/>
      <c r="AN449" s="170"/>
      <c r="AO449" s="170"/>
      <c r="AP449" s="170"/>
      <c r="AQ449" s="170"/>
      <c r="AR449" s="170"/>
      <c r="AS449" s="170"/>
      <c r="AT449" s="219"/>
      <c r="AU449" s="219"/>
      <c r="AV449" s="219"/>
      <c r="AW449" s="219"/>
      <c r="AX449" s="219"/>
      <c r="AY449" s="219"/>
      <c r="AZ449" s="219"/>
      <c r="BA449" s="219"/>
      <c r="BB449" s="219"/>
      <c r="BC449" s="219"/>
      <c r="BD449" s="219"/>
    </row>
    <row r="450" spans="1:56" ht="12.75" customHeight="1" x14ac:dyDescent="0.2">
      <c r="A450" s="169"/>
      <c r="B450" s="169"/>
      <c r="C450" s="169"/>
      <c r="D450" s="169"/>
      <c r="E450" s="169"/>
      <c r="F450" s="169"/>
      <c r="G450" s="169"/>
      <c r="H450" s="169"/>
      <c r="I450" s="169"/>
      <c r="J450" s="169"/>
      <c r="K450" s="169"/>
      <c r="L450" s="169"/>
      <c r="M450" s="169"/>
      <c r="N450" s="169"/>
      <c r="O450" s="169"/>
      <c r="P450" s="170"/>
      <c r="Q450" s="170"/>
      <c r="R450" s="170"/>
      <c r="S450" s="170"/>
      <c r="T450" s="170"/>
      <c r="U450" s="170"/>
      <c r="V450" s="170"/>
      <c r="W450" s="170"/>
      <c r="X450" s="170"/>
      <c r="Y450" s="171"/>
      <c r="Z450" s="171"/>
      <c r="AA450" s="171"/>
      <c r="AB450" s="171"/>
      <c r="AC450" s="218"/>
      <c r="AD450" s="218"/>
      <c r="AE450" s="218"/>
      <c r="AF450" s="218"/>
      <c r="AG450" s="218"/>
      <c r="AH450" s="218"/>
      <c r="AI450" s="170"/>
      <c r="AJ450" s="170"/>
      <c r="AK450" s="170"/>
      <c r="AL450" s="170"/>
      <c r="AM450" s="170"/>
      <c r="AN450" s="170"/>
      <c r="AO450" s="170"/>
      <c r="AP450" s="170"/>
      <c r="AQ450" s="170"/>
      <c r="AR450" s="170"/>
      <c r="AS450" s="170"/>
      <c r="AT450" s="219"/>
      <c r="AU450" s="219"/>
      <c r="AV450" s="219"/>
      <c r="AW450" s="219"/>
      <c r="AX450" s="219"/>
      <c r="AY450" s="219"/>
      <c r="AZ450" s="219"/>
      <c r="BA450" s="219"/>
      <c r="BB450" s="219"/>
      <c r="BC450" s="219"/>
      <c r="BD450" s="219"/>
    </row>
    <row r="451" spans="1:56" ht="12.75" customHeight="1" x14ac:dyDescent="0.2">
      <c r="A451" s="169"/>
      <c r="B451" s="169"/>
      <c r="C451" s="169"/>
      <c r="D451" s="169"/>
      <c r="E451" s="169"/>
      <c r="F451" s="169"/>
      <c r="G451" s="169"/>
      <c r="H451" s="169"/>
      <c r="I451" s="169"/>
      <c r="J451" s="169"/>
      <c r="K451" s="169"/>
      <c r="L451" s="169"/>
      <c r="M451" s="169"/>
      <c r="N451" s="169"/>
      <c r="O451" s="169"/>
      <c r="P451" s="170"/>
      <c r="Q451" s="170"/>
      <c r="R451" s="170"/>
      <c r="S451" s="170"/>
      <c r="T451" s="170"/>
      <c r="U451" s="170"/>
      <c r="V451" s="170"/>
      <c r="W451" s="170"/>
      <c r="X451" s="170"/>
      <c r="Y451" s="171"/>
      <c r="Z451" s="171"/>
      <c r="AA451" s="171"/>
      <c r="AB451" s="171"/>
      <c r="AC451" s="218"/>
      <c r="AD451" s="218"/>
      <c r="AE451" s="218"/>
      <c r="AF451" s="218"/>
      <c r="AG451" s="218"/>
      <c r="AH451" s="218"/>
      <c r="AI451" s="170"/>
      <c r="AJ451" s="170"/>
      <c r="AK451" s="170"/>
      <c r="AL451" s="170"/>
      <c r="AM451" s="170"/>
      <c r="AN451" s="170"/>
      <c r="AO451" s="170"/>
      <c r="AP451" s="170"/>
      <c r="AQ451" s="170"/>
      <c r="AR451" s="170"/>
      <c r="AS451" s="170"/>
      <c r="AT451" s="219"/>
      <c r="AU451" s="219"/>
      <c r="AV451" s="219"/>
      <c r="AW451" s="219"/>
      <c r="AX451" s="219"/>
      <c r="AY451" s="219"/>
      <c r="AZ451" s="219"/>
      <c r="BA451" s="219"/>
      <c r="BB451" s="219"/>
      <c r="BC451" s="219"/>
      <c r="BD451" s="219"/>
    </row>
    <row r="452" spans="1:56" ht="12.75" customHeight="1" x14ac:dyDescent="0.2">
      <c r="A452" s="169"/>
      <c r="B452" s="169"/>
      <c r="C452" s="169"/>
      <c r="D452" s="169"/>
      <c r="E452" s="169"/>
      <c r="F452" s="169"/>
      <c r="G452" s="169"/>
      <c r="H452" s="169"/>
      <c r="I452" s="169"/>
      <c r="J452" s="169"/>
      <c r="K452" s="169"/>
      <c r="L452" s="169"/>
      <c r="M452" s="169"/>
      <c r="N452" s="169"/>
      <c r="O452" s="169"/>
      <c r="P452" s="170"/>
      <c r="Q452" s="170"/>
      <c r="R452" s="170"/>
      <c r="S452" s="170"/>
      <c r="T452" s="170"/>
      <c r="U452" s="170"/>
      <c r="V452" s="170"/>
      <c r="W452" s="170"/>
      <c r="X452" s="170"/>
      <c r="Y452" s="171"/>
      <c r="Z452" s="171"/>
      <c r="AA452" s="171"/>
      <c r="AB452" s="171"/>
      <c r="AC452" s="218"/>
      <c r="AD452" s="218"/>
      <c r="AE452" s="218"/>
      <c r="AF452" s="218"/>
      <c r="AG452" s="218"/>
      <c r="AH452" s="218"/>
      <c r="AI452" s="170"/>
      <c r="AJ452" s="170"/>
      <c r="AK452" s="170"/>
      <c r="AL452" s="170"/>
      <c r="AM452" s="170"/>
      <c r="AN452" s="170"/>
      <c r="AO452" s="170"/>
      <c r="AP452" s="170"/>
      <c r="AQ452" s="170"/>
      <c r="AR452" s="170"/>
      <c r="AS452" s="170"/>
      <c r="AT452" s="219"/>
      <c r="AU452" s="219"/>
      <c r="AV452" s="219"/>
      <c r="AW452" s="219"/>
      <c r="AX452" s="219"/>
      <c r="AY452" s="219"/>
      <c r="AZ452" s="219"/>
      <c r="BA452" s="219"/>
      <c r="BB452" s="219"/>
      <c r="BC452" s="219"/>
      <c r="BD452" s="219"/>
    </row>
    <row r="453" spans="1:56" ht="12.75" customHeight="1" x14ac:dyDescent="0.2">
      <c r="A453" s="169"/>
      <c r="B453" s="169"/>
      <c r="C453" s="169"/>
      <c r="D453" s="169"/>
      <c r="E453" s="169"/>
      <c r="F453" s="169"/>
      <c r="G453" s="169"/>
      <c r="H453" s="169"/>
      <c r="I453" s="169"/>
      <c r="J453" s="169"/>
      <c r="K453" s="169"/>
      <c r="L453" s="169"/>
      <c r="M453" s="169"/>
      <c r="N453" s="169"/>
      <c r="O453" s="169"/>
      <c r="P453" s="170"/>
      <c r="Q453" s="170"/>
      <c r="R453" s="170"/>
      <c r="S453" s="170"/>
      <c r="T453" s="170"/>
      <c r="U453" s="170"/>
      <c r="V453" s="170"/>
      <c r="W453" s="170"/>
      <c r="X453" s="170"/>
      <c r="Y453" s="171"/>
      <c r="Z453" s="171"/>
      <c r="AA453" s="171"/>
      <c r="AB453" s="171"/>
      <c r="AC453" s="218"/>
      <c r="AD453" s="218"/>
      <c r="AE453" s="218"/>
      <c r="AF453" s="218"/>
      <c r="AG453" s="218"/>
      <c r="AH453" s="218"/>
      <c r="AI453" s="170"/>
      <c r="AJ453" s="170"/>
      <c r="AK453" s="170"/>
      <c r="AL453" s="170"/>
      <c r="AM453" s="170"/>
      <c r="AN453" s="170"/>
      <c r="AO453" s="170"/>
      <c r="AP453" s="170"/>
      <c r="AQ453" s="170"/>
      <c r="AR453" s="170"/>
      <c r="AS453" s="170"/>
      <c r="AT453" s="219"/>
      <c r="AU453" s="219"/>
      <c r="AV453" s="219"/>
      <c r="AW453" s="219"/>
      <c r="AX453" s="219"/>
      <c r="AY453" s="219"/>
      <c r="AZ453" s="219"/>
      <c r="BA453" s="219"/>
      <c r="BB453" s="219"/>
      <c r="BC453" s="219"/>
      <c r="BD453" s="219"/>
    </row>
    <row r="454" spans="1:56" ht="12.75" customHeight="1" x14ac:dyDescent="0.2">
      <c r="A454" s="169"/>
      <c r="B454" s="169"/>
      <c r="C454" s="169"/>
      <c r="D454" s="169"/>
      <c r="E454" s="169"/>
      <c r="F454" s="169"/>
      <c r="G454" s="169"/>
      <c r="H454" s="169"/>
      <c r="I454" s="169"/>
      <c r="J454" s="169"/>
      <c r="K454" s="169"/>
      <c r="L454" s="169"/>
      <c r="M454" s="169"/>
      <c r="N454" s="169"/>
      <c r="O454" s="169"/>
      <c r="P454" s="170"/>
      <c r="Q454" s="170"/>
      <c r="R454" s="170"/>
      <c r="S454" s="170"/>
      <c r="T454" s="170"/>
      <c r="U454" s="170"/>
      <c r="V454" s="170"/>
      <c r="W454" s="170"/>
      <c r="X454" s="170"/>
      <c r="Y454" s="171"/>
      <c r="Z454" s="171"/>
      <c r="AA454" s="171"/>
      <c r="AB454" s="171"/>
      <c r="AC454" s="218"/>
      <c r="AD454" s="218"/>
      <c r="AE454" s="218"/>
      <c r="AF454" s="218"/>
      <c r="AG454" s="218"/>
      <c r="AH454" s="218"/>
      <c r="AI454" s="170"/>
      <c r="AJ454" s="170"/>
      <c r="AK454" s="170"/>
      <c r="AL454" s="170"/>
      <c r="AM454" s="170"/>
      <c r="AN454" s="170"/>
      <c r="AO454" s="170"/>
      <c r="AP454" s="170"/>
      <c r="AQ454" s="170"/>
      <c r="AR454" s="170"/>
      <c r="AS454" s="170"/>
      <c r="AT454" s="219"/>
      <c r="AU454" s="219"/>
      <c r="AV454" s="219"/>
      <c r="AW454" s="219"/>
      <c r="AX454" s="219"/>
      <c r="AY454" s="219"/>
      <c r="AZ454" s="219"/>
      <c r="BA454" s="219"/>
      <c r="BB454" s="219"/>
      <c r="BC454" s="219"/>
      <c r="BD454" s="219"/>
    </row>
    <row r="455" spans="1:56" ht="12.75" customHeight="1" x14ac:dyDescent="0.2">
      <c r="A455" s="169"/>
      <c r="B455" s="169"/>
      <c r="C455" s="169"/>
      <c r="D455" s="169"/>
      <c r="E455" s="169"/>
      <c r="F455" s="169"/>
      <c r="G455" s="169"/>
      <c r="H455" s="169"/>
      <c r="I455" s="169"/>
      <c r="J455" s="169"/>
      <c r="K455" s="169"/>
      <c r="L455" s="169"/>
      <c r="M455" s="169"/>
      <c r="N455" s="169"/>
      <c r="O455" s="169"/>
      <c r="P455" s="170"/>
      <c r="Q455" s="170"/>
      <c r="R455" s="170"/>
      <c r="S455" s="170"/>
      <c r="T455" s="170"/>
      <c r="U455" s="170"/>
      <c r="V455" s="170"/>
      <c r="W455" s="170"/>
      <c r="X455" s="170"/>
      <c r="Y455" s="171"/>
      <c r="Z455" s="171"/>
      <c r="AA455" s="171"/>
      <c r="AB455" s="171"/>
      <c r="AC455" s="218"/>
      <c r="AD455" s="218"/>
      <c r="AE455" s="218"/>
      <c r="AF455" s="218"/>
      <c r="AG455" s="218"/>
      <c r="AH455" s="218"/>
      <c r="AI455" s="170"/>
      <c r="AJ455" s="170"/>
      <c r="AK455" s="170"/>
      <c r="AL455" s="170"/>
      <c r="AM455" s="170"/>
      <c r="AN455" s="170"/>
      <c r="AO455" s="170"/>
      <c r="AP455" s="170"/>
      <c r="AQ455" s="170"/>
      <c r="AR455" s="170"/>
      <c r="AS455" s="170"/>
      <c r="AT455" s="219"/>
      <c r="AU455" s="219"/>
      <c r="AV455" s="219"/>
      <c r="AW455" s="219"/>
      <c r="AX455" s="219"/>
      <c r="AY455" s="219"/>
      <c r="AZ455" s="219"/>
      <c r="BA455" s="219"/>
      <c r="BB455" s="219"/>
      <c r="BC455" s="219"/>
      <c r="BD455" s="219"/>
    </row>
    <row r="456" spans="1:56" ht="12.75" customHeight="1" x14ac:dyDescent="0.2">
      <c r="A456" s="169"/>
      <c r="B456" s="169"/>
      <c r="C456" s="169"/>
      <c r="D456" s="169"/>
      <c r="E456" s="169"/>
      <c r="F456" s="169"/>
      <c r="G456" s="169"/>
      <c r="H456" s="169"/>
      <c r="I456" s="169"/>
      <c r="J456" s="169"/>
      <c r="K456" s="169"/>
      <c r="L456" s="169"/>
      <c r="M456" s="169"/>
      <c r="N456" s="169"/>
      <c r="O456" s="169"/>
      <c r="P456" s="170"/>
      <c r="Q456" s="170"/>
      <c r="R456" s="170"/>
      <c r="S456" s="170"/>
      <c r="T456" s="170"/>
      <c r="U456" s="170"/>
      <c r="V456" s="170"/>
      <c r="W456" s="170"/>
      <c r="X456" s="170"/>
      <c r="Y456" s="171"/>
      <c r="Z456" s="171"/>
      <c r="AA456" s="171"/>
      <c r="AB456" s="171"/>
      <c r="AC456" s="218"/>
      <c r="AD456" s="218"/>
      <c r="AE456" s="218"/>
      <c r="AF456" s="218"/>
      <c r="AG456" s="218"/>
      <c r="AH456" s="218"/>
      <c r="AI456" s="170"/>
      <c r="AJ456" s="170"/>
      <c r="AK456" s="170"/>
      <c r="AL456" s="170"/>
      <c r="AM456" s="170"/>
      <c r="AN456" s="170"/>
      <c r="AO456" s="170"/>
      <c r="AP456" s="170"/>
      <c r="AQ456" s="170"/>
      <c r="AR456" s="170"/>
      <c r="AS456" s="170"/>
      <c r="AT456" s="219"/>
      <c r="AU456" s="219"/>
      <c r="AV456" s="219"/>
      <c r="AW456" s="219"/>
      <c r="AX456" s="219"/>
      <c r="AY456" s="219"/>
      <c r="AZ456" s="219"/>
      <c r="BA456" s="219"/>
      <c r="BB456" s="219"/>
      <c r="BC456" s="219"/>
      <c r="BD456" s="219"/>
    </row>
    <row r="457" spans="1:56" ht="12.75" customHeight="1" x14ac:dyDescent="0.2">
      <c r="A457" s="169"/>
      <c r="B457" s="169"/>
      <c r="C457" s="169"/>
      <c r="D457" s="169"/>
      <c r="E457" s="169"/>
      <c r="F457" s="169"/>
      <c r="G457" s="169"/>
      <c r="H457" s="169"/>
      <c r="I457" s="169"/>
      <c r="J457" s="169"/>
      <c r="K457" s="169"/>
      <c r="L457" s="169"/>
      <c r="M457" s="169"/>
      <c r="N457" s="169"/>
      <c r="O457" s="169"/>
      <c r="P457" s="170"/>
      <c r="Q457" s="170"/>
      <c r="R457" s="170"/>
      <c r="S457" s="170"/>
      <c r="T457" s="170"/>
      <c r="U457" s="170"/>
      <c r="V457" s="170"/>
      <c r="W457" s="170"/>
      <c r="X457" s="170"/>
      <c r="Y457" s="171"/>
      <c r="Z457" s="171"/>
      <c r="AA457" s="171"/>
      <c r="AB457" s="171"/>
      <c r="AC457" s="218"/>
      <c r="AD457" s="218"/>
      <c r="AE457" s="218"/>
      <c r="AF457" s="218"/>
      <c r="AG457" s="218"/>
      <c r="AH457" s="218"/>
      <c r="AI457" s="170"/>
      <c r="AJ457" s="170"/>
      <c r="AK457" s="170"/>
      <c r="AL457" s="170"/>
      <c r="AM457" s="170"/>
      <c r="AN457" s="170"/>
      <c r="AO457" s="170"/>
      <c r="AP457" s="170"/>
      <c r="AQ457" s="170"/>
      <c r="AR457" s="170"/>
      <c r="AS457" s="170"/>
      <c r="AT457" s="219"/>
      <c r="AU457" s="219"/>
      <c r="AV457" s="219"/>
      <c r="AW457" s="219"/>
      <c r="AX457" s="219"/>
      <c r="AY457" s="219"/>
      <c r="AZ457" s="219"/>
      <c r="BA457" s="219"/>
      <c r="BB457" s="219"/>
      <c r="BC457" s="219"/>
      <c r="BD457" s="219"/>
    </row>
    <row r="458" spans="1:56" ht="12.75" customHeight="1" x14ac:dyDescent="0.2">
      <c r="A458" s="169"/>
      <c r="B458" s="169"/>
      <c r="C458" s="169"/>
      <c r="D458" s="169"/>
      <c r="E458" s="169"/>
      <c r="F458" s="169"/>
      <c r="G458" s="169"/>
      <c r="H458" s="169"/>
      <c r="I458" s="169"/>
      <c r="J458" s="169"/>
      <c r="K458" s="169"/>
      <c r="L458" s="169"/>
      <c r="M458" s="169"/>
      <c r="N458" s="169"/>
      <c r="O458" s="169"/>
      <c r="P458" s="170"/>
      <c r="Q458" s="170"/>
      <c r="R458" s="170"/>
      <c r="S458" s="170"/>
      <c r="T458" s="170"/>
      <c r="U458" s="170"/>
      <c r="V458" s="170"/>
      <c r="W458" s="170"/>
      <c r="X458" s="170"/>
      <c r="Y458" s="171"/>
      <c r="Z458" s="171"/>
      <c r="AA458" s="171"/>
      <c r="AB458" s="171"/>
      <c r="AC458" s="218"/>
      <c r="AD458" s="218"/>
      <c r="AE458" s="218"/>
      <c r="AF458" s="218"/>
      <c r="AG458" s="218"/>
      <c r="AH458" s="218"/>
      <c r="AI458" s="170"/>
      <c r="AJ458" s="170"/>
      <c r="AK458" s="170"/>
      <c r="AL458" s="170"/>
      <c r="AM458" s="170"/>
      <c r="AN458" s="170"/>
      <c r="AO458" s="170"/>
      <c r="AP458" s="170"/>
      <c r="AQ458" s="170"/>
      <c r="AR458" s="170"/>
      <c r="AS458" s="170"/>
      <c r="AT458" s="219"/>
      <c r="AU458" s="219"/>
      <c r="AV458" s="219"/>
      <c r="AW458" s="219"/>
      <c r="AX458" s="219"/>
      <c r="AY458" s="219"/>
      <c r="AZ458" s="219"/>
      <c r="BA458" s="219"/>
      <c r="BB458" s="219"/>
      <c r="BC458" s="219"/>
      <c r="BD458" s="219"/>
    </row>
    <row r="459" spans="1:56" ht="12.75" customHeight="1" x14ac:dyDescent="0.2">
      <c r="A459" s="169"/>
      <c r="B459" s="169"/>
      <c r="C459" s="169"/>
      <c r="D459" s="169"/>
      <c r="E459" s="169"/>
      <c r="F459" s="169"/>
      <c r="G459" s="169"/>
      <c r="H459" s="169"/>
      <c r="I459" s="169"/>
      <c r="J459" s="169"/>
      <c r="K459" s="169"/>
      <c r="L459" s="169"/>
      <c r="M459" s="169"/>
      <c r="N459" s="169"/>
      <c r="O459" s="169"/>
      <c r="P459" s="170"/>
      <c r="Q459" s="170"/>
      <c r="R459" s="170"/>
      <c r="S459" s="170"/>
      <c r="T459" s="170"/>
      <c r="U459" s="170"/>
      <c r="V459" s="170"/>
      <c r="W459" s="170"/>
      <c r="X459" s="170"/>
      <c r="Y459" s="171"/>
      <c r="Z459" s="171"/>
      <c r="AA459" s="171"/>
      <c r="AB459" s="171"/>
      <c r="AC459" s="218"/>
      <c r="AD459" s="218"/>
      <c r="AE459" s="218"/>
      <c r="AF459" s="218"/>
      <c r="AG459" s="218"/>
      <c r="AH459" s="218"/>
      <c r="AI459" s="170"/>
      <c r="AJ459" s="170"/>
      <c r="AK459" s="170"/>
      <c r="AL459" s="170"/>
      <c r="AM459" s="170"/>
      <c r="AN459" s="170"/>
      <c r="AO459" s="170"/>
      <c r="AP459" s="170"/>
      <c r="AQ459" s="170"/>
      <c r="AR459" s="170"/>
      <c r="AS459" s="170"/>
      <c r="AT459" s="219"/>
      <c r="AU459" s="219"/>
      <c r="AV459" s="219"/>
      <c r="AW459" s="219"/>
      <c r="AX459" s="219"/>
      <c r="AY459" s="219"/>
      <c r="AZ459" s="219"/>
      <c r="BA459" s="219"/>
      <c r="BB459" s="219"/>
      <c r="BC459" s="219"/>
      <c r="BD459" s="219"/>
    </row>
    <row r="460" spans="1:56" ht="12.75" customHeight="1" x14ac:dyDescent="0.2">
      <c r="A460" s="169"/>
      <c r="B460" s="169"/>
      <c r="C460" s="169"/>
      <c r="D460" s="169"/>
      <c r="E460" s="169"/>
      <c r="F460" s="169"/>
      <c r="G460" s="169"/>
      <c r="H460" s="169"/>
      <c r="I460" s="169"/>
      <c r="J460" s="169"/>
      <c r="K460" s="169"/>
      <c r="L460" s="169"/>
      <c r="M460" s="169"/>
      <c r="N460" s="169"/>
      <c r="O460" s="169"/>
      <c r="P460" s="170"/>
      <c r="Q460" s="170"/>
      <c r="R460" s="170"/>
      <c r="S460" s="170"/>
      <c r="T460" s="170"/>
      <c r="U460" s="170"/>
      <c r="V460" s="170"/>
      <c r="W460" s="170"/>
      <c r="X460" s="170"/>
      <c r="Y460" s="171"/>
      <c r="Z460" s="171"/>
      <c r="AA460" s="171"/>
      <c r="AB460" s="171"/>
      <c r="AC460" s="218"/>
      <c r="AD460" s="218"/>
      <c r="AE460" s="218"/>
      <c r="AF460" s="218"/>
      <c r="AG460" s="218"/>
      <c r="AH460" s="218"/>
      <c r="AI460" s="170"/>
      <c r="AJ460" s="170"/>
      <c r="AK460" s="170"/>
      <c r="AL460" s="170"/>
      <c r="AM460" s="170"/>
      <c r="AN460" s="170"/>
      <c r="AO460" s="170"/>
      <c r="AP460" s="170"/>
      <c r="AQ460" s="170"/>
      <c r="AR460" s="170"/>
      <c r="AS460" s="170"/>
      <c r="AT460" s="219"/>
      <c r="AU460" s="219"/>
      <c r="AV460" s="219"/>
      <c r="AW460" s="219"/>
      <c r="AX460" s="219"/>
      <c r="AY460" s="219"/>
      <c r="AZ460" s="219"/>
      <c r="BA460" s="219"/>
      <c r="BB460" s="219"/>
      <c r="BC460" s="219"/>
      <c r="BD460" s="219"/>
    </row>
    <row r="461" spans="1:56" ht="12.75" customHeight="1" x14ac:dyDescent="0.2">
      <c r="A461" s="169"/>
      <c r="B461" s="169"/>
      <c r="C461" s="169"/>
      <c r="D461" s="169"/>
      <c r="E461" s="169"/>
      <c r="F461" s="169"/>
      <c r="G461" s="169"/>
      <c r="H461" s="169"/>
      <c r="I461" s="169"/>
      <c r="J461" s="169"/>
      <c r="K461" s="169"/>
      <c r="L461" s="169"/>
      <c r="M461" s="169"/>
      <c r="N461" s="169"/>
      <c r="O461" s="169"/>
      <c r="P461" s="170"/>
      <c r="Q461" s="170"/>
      <c r="R461" s="170"/>
      <c r="S461" s="170"/>
      <c r="T461" s="170"/>
      <c r="U461" s="170"/>
      <c r="V461" s="170"/>
      <c r="W461" s="170"/>
      <c r="X461" s="170"/>
      <c r="Y461" s="171"/>
      <c r="Z461" s="171"/>
      <c r="AA461" s="171"/>
      <c r="AB461" s="171"/>
      <c r="AC461" s="218"/>
      <c r="AD461" s="218"/>
      <c r="AE461" s="218"/>
      <c r="AF461" s="218"/>
      <c r="AG461" s="218"/>
      <c r="AH461" s="218"/>
      <c r="AI461" s="170"/>
      <c r="AJ461" s="170"/>
      <c r="AK461" s="170"/>
      <c r="AL461" s="170"/>
      <c r="AM461" s="170"/>
      <c r="AN461" s="170"/>
      <c r="AO461" s="170"/>
      <c r="AP461" s="170"/>
      <c r="AQ461" s="170"/>
      <c r="AR461" s="170"/>
      <c r="AS461" s="170"/>
      <c r="AT461" s="219"/>
      <c r="AU461" s="219"/>
      <c r="AV461" s="219"/>
      <c r="AW461" s="219"/>
      <c r="AX461" s="219"/>
      <c r="AY461" s="219"/>
      <c r="AZ461" s="219"/>
      <c r="BA461" s="219"/>
      <c r="BB461" s="219"/>
      <c r="BC461" s="219"/>
      <c r="BD461" s="219"/>
    </row>
    <row r="462" spans="1:56" ht="12.75" customHeight="1" x14ac:dyDescent="0.2">
      <c r="A462" s="169"/>
      <c r="B462" s="169"/>
      <c r="C462" s="169"/>
      <c r="D462" s="169"/>
      <c r="E462" s="169"/>
      <c r="F462" s="169"/>
      <c r="G462" s="169"/>
      <c r="H462" s="169"/>
      <c r="I462" s="169"/>
      <c r="J462" s="169"/>
      <c r="K462" s="169"/>
      <c r="L462" s="169"/>
      <c r="M462" s="169"/>
      <c r="N462" s="169"/>
      <c r="O462" s="169"/>
      <c r="P462" s="170"/>
      <c r="Q462" s="170"/>
      <c r="R462" s="170"/>
      <c r="S462" s="170"/>
      <c r="T462" s="170"/>
      <c r="U462" s="170"/>
      <c r="V462" s="170"/>
      <c r="W462" s="170"/>
      <c r="X462" s="170"/>
      <c r="Y462" s="171"/>
      <c r="Z462" s="171"/>
      <c r="AA462" s="171"/>
      <c r="AB462" s="171"/>
      <c r="AC462" s="218"/>
      <c r="AD462" s="218"/>
      <c r="AE462" s="218"/>
      <c r="AF462" s="218"/>
      <c r="AG462" s="218"/>
      <c r="AH462" s="218"/>
      <c r="AI462" s="170"/>
      <c r="AJ462" s="170"/>
      <c r="AK462" s="170"/>
      <c r="AL462" s="170"/>
      <c r="AM462" s="170"/>
      <c r="AN462" s="170"/>
      <c r="AO462" s="170"/>
      <c r="AP462" s="170"/>
      <c r="AQ462" s="170"/>
      <c r="AR462" s="170"/>
      <c r="AS462" s="170"/>
      <c r="AT462" s="219"/>
      <c r="AU462" s="219"/>
      <c r="AV462" s="219"/>
      <c r="AW462" s="219"/>
      <c r="AX462" s="219"/>
      <c r="AY462" s="219"/>
      <c r="AZ462" s="219"/>
      <c r="BA462" s="219"/>
      <c r="BB462" s="219"/>
      <c r="BC462" s="219"/>
      <c r="BD462" s="219"/>
    </row>
    <row r="463" spans="1:56" ht="12.75" customHeight="1" x14ac:dyDescent="0.2">
      <c r="A463" s="169"/>
      <c r="B463" s="169"/>
      <c r="C463" s="169"/>
      <c r="D463" s="169"/>
      <c r="E463" s="169"/>
      <c r="F463" s="169"/>
      <c r="G463" s="169"/>
      <c r="H463" s="169"/>
      <c r="I463" s="169"/>
      <c r="J463" s="169"/>
      <c r="K463" s="169"/>
      <c r="L463" s="169"/>
      <c r="M463" s="169"/>
      <c r="N463" s="169"/>
      <c r="O463" s="169"/>
      <c r="P463" s="170"/>
      <c r="Q463" s="170"/>
      <c r="R463" s="170"/>
      <c r="S463" s="170"/>
      <c r="T463" s="170"/>
      <c r="U463" s="170"/>
      <c r="V463" s="170"/>
      <c r="W463" s="170"/>
      <c r="X463" s="170"/>
      <c r="Y463" s="171"/>
      <c r="Z463" s="171"/>
      <c r="AA463" s="171"/>
      <c r="AB463" s="171"/>
      <c r="AC463" s="218"/>
      <c r="AD463" s="218"/>
      <c r="AE463" s="218"/>
      <c r="AF463" s="218"/>
      <c r="AG463" s="218"/>
      <c r="AH463" s="218"/>
      <c r="AI463" s="170"/>
      <c r="AJ463" s="170"/>
      <c r="AK463" s="170"/>
      <c r="AL463" s="170"/>
      <c r="AM463" s="170"/>
      <c r="AN463" s="170"/>
      <c r="AO463" s="170"/>
      <c r="AP463" s="170"/>
      <c r="AQ463" s="170"/>
      <c r="AR463" s="170"/>
      <c r="AS463" s="170"/>
      <c r="AT463" s="219"/>
      <c r="AU463" s="219"/>
      <c r="AV463" s="219"/>
      <c r="AW463" s="219"/>
      <c r="AX463" s="219"/>
      <c r="AY463" s="219"/>
      <c r="AZ463" s="219"/>
      <c r="BA463" s="219"/>
      <c r="BB463" s="219"/>
      <c r="BC463" s="219"/>
      <c r="BD463" s="219"/>
    </row>
    <row r="464" spans="1:56" ht="12.75" customHeight="1" x14ac:dyDescent="0.2">
      <c r="A464" s="169"/>
      <c r="B464" s="169"/>
      <c r="C464" s="169"/>
      <c r="D464" s="169"/>
      <c r="E464" s="169"/>
      <c r="F464" s="169"/>
      <c r="G464" s="169"/>
      <c r="H464" s="169"/>
      <c r="I464" s="169"/>
      <c r="J464" s="169"/>
      <c r="K464" s="169"/>
      <c r="L464" s="169"/>
      <c r="M464" s="169"/>
      <c r="N464" s="169"/>
      <c r="O464" s="169"/>
      <c r="P464" s="170"/>
      <c r="Q464" s="170"/>
      <c r="R464" s="170"/>
      <c r="S464" s="170"/>
      <c r="T464" s="170"/>
      <c r="U464" s="170"/>
      <c r="V464" s="170"/>
      <c r="W464" s="170"/>
      <c r="X464" s="170"/>
      <c r="Y464" s="171"/>
      <c r="Z464" s="171"/>
      <c r="AA464" s="171"/>
      <c r="AB464" s="171"/>
      <c r="AC464" s="218"/>
      <c r="AD464" s="218"/>
      <c r="AE464" s="218"/>
      <c r="AF464" s="218"/>
      <c r="AG464" s="218"/>
      <c r="AH464" s="218"/>
      <c r="AI464" s="170"/>
      <c r="AJ464" s="170"/>
      <c r="AK464" s="170"/>
      <c r="AL464" s="170"/>
      <c r="AM464" s="170"/>
      <c r="AN464" s="170"/>
      <c r="AO464" s="170"/>
      <c r="AP464" s="170"/>
      <c r="AQ464" s="170"/>
      <c r="AR464" s="170"/>
      <c r="AS464" s="170"/>
      <c r="AT464" s="219"/>
      <c r="AU464" s="219"/>
      <c r="AV464" s="219"/>
      <c r="AW464" s="219"/>
      <c r="AX464" s="219"/>
      <c r="AY464" s="219"/>
      <c r="AZ464" s="219"/>
      <c r="BA464" s="219"/>
      <c r="BB464" s="219"/>
      <c r="BC464" s="219"/>
      <c r="BD464" s="219"/>
    </row>
    <row r="465" spans="1:56" ht="12.75" customHeight="1" x14ac:dyDescent="0.2">
      <c r="A465" s="169"/>
      <c r="B465" s="169"/>
      <c r="C465" s="169"/>
      <c r="D465" s="169"/>
      <c r="E465" s="169"/>
      <c r="F465" s="169"/>
      <c r="G465" s="169"/>
      <c r="H465" s="169"/>
      <c r="I465" s="169"/>
      <c r="J465" s="169"/>
      <c r="K465" s="169"/>
      <c r="L465" s="169"/>
      <c r="M465" s="169"/>
      <c r="N465" s="169"/>
      <c r="O465" s="169"/>
      <c r="P465" s="170"/>
      <c r="Q465" s="170"/>
      <c r="R465" s="170"/>
      <c r="S465" s="170"/>
      <c r="T465" s="170"/>
      <c r="U465" s="170"/>
      <c r="V465" s="170"/>
      <c r="W465" s="170"/>
      <c r="X465" s="170"/>
      <c r="Y465" s="171"/>
      <c r="Z465" s="171"/>
      <c r="AA465" s="171"/>
      <c r="AB465" s="171"/>
      <c r="AC465" s="218"/>
      <c r="AD465" s="218"/>
      <c r="AE465" s="218"/>
      <c r="AF465" s="218"/>
      <c r="AG465" s="218"/>
      <c r="AH465" s="218"/>
      <c r="AI465" s="170"/>
      <c r="AJ465" s="170"/>
      <c r="AK465" s="170"/>
      <c r="AL465" s="170"/>
      <c r="AM465" s="170"/>
      <c r="AN465" s="170"/>
      <c r="AO465" s="170"/>
      <c r="AP465" s="170"/>
      <c r="AQ465" s="170"/>
      <c r="AR465" s="170"/>
      <c r="AS465" s="170"/>
      <c r="AT465" s="219"/>
      <c r="AU465" s="219"/>
      <c r="AV465" s="219"/>
      <c r="AW465" s="219"/>
      <c r="AX465" s="219"/>
      <c r="AY465" s="219"/>
      <c r="AZ465" s="219"/>
      <c r="BA465" s="219"/>
      <c r="BB465" s="219"/>
      <c r="BC465" s="219"/>
      <c r="BD465" s="219"/>
    </row>
    <row r="466" spans="1:56" ht="12.75" customHeight="1" x14ac:dyDescent="0.2">
      <c r="A466" s="169"/>
      <c r="B466" s="169"/>
      <c r="C466" s="169"/>
      <c r="D466" s="169"/>
      <c r="E466" s="169"/>
      <c r="F466" s="169"/>
      <c r="G466" s="169"/>
      <c r="H466" s="169"/>
      <c r="I466" s="169"/>
      <c r="J466" s="169"/>
      <c r="K466" s="169"/>
      <c r="L466" s="169"/>
      <c r="M466" s="169"/>
      <c r="N466" s="169"/>
      <c r="O466" s="169"/>
      <c r="P466" s="170"/>
      <c r="Q466" s="170"/>
      <c r="R466" s="170"/>
      <c r="S466" s="170"/>
      <c r="T466" s="170"/>
      <c r="U466" s="170"/>
      <c r="V466" s="170"/>
      <c r="W466" s="170"/>
      <c r="X466" s="170"/>
      <c r="Y466" s="171"/>
      <c r="Z466" s="171"/>
      <c r="AA466" s="171"/>
      <c r="AB466" s="171"/>
      <c r="AC466" s="218"/>
      <c r="AD466" s="218"/>
      <c r="AE466" s="218"/>
      <c r="AF466" s="218"/>
      <c r="AG466" s="218"/>
      <c r="AH466" s="218"/>
      <c r="AI466" s="170"/>
      <c r="AJ466" s="170"/>
      <c r="AK466" s="170"/>
      <c r="AL466" s="170"/>
      <c r="AM466" s="170"/>
      <c r="AN466" s="170"/>
      <c r="AO466" s="170"/>
      <c r="AP466" s="170"/>
      <c r="AQ466" s="170"/>
      <c r="AR466" s="170"/>
      <c r="AS466" s="170"/>
      <c r="AT466" s="219"/>
      <c r="AU466" s="219"/>
      <c r="AV466" s="219"/>
      <c r="AW466" s="219"/>
      <c r="AX466" s="219"/>
      <c r="AY466" s="219"/>
      <c r="AZ466" s="219"/>
      <c r="BA466" s="219"/>
      <c r="BB466" s="219"/>
      <c r="BC466" s="219"/>
      <c r="BD466" s="219"/>
    </row>
    <row r="467" spans="1:56" ht="12.75" customHeight="1" x14ac:dyDescent="0.2">
      <c r="A467" s="169"/>
      <c r="B467" s="169"/>
      <c r="C467" s="169"/>
      <c r="D467" s="169"/>
      <c r="E467" s="169"/>
      <c r="F467" s="169"/>
      <c r="G467" s="169"/>
      <c r="H467" s="169"/>
      <c r="I467" s="169"/>
      <c r="J467" s="169"/>
      <c r="K467" s="169"/>
      <c r="L467" s="169"/>
      <c r="M467" s="169"/>
      <c r="N467" s="169"/>
      <c r="O467" s="169"/>
      <c r="P467" s="170"/>
      <c r="Q467" s="170"/>
      <c r="R467" s="170"/>
      <c r="S467" s="170"/>
      <c r="T467" s="170"/>
      <c r="U467" s="170"/>
      <c r="V467" s="170"/>
      <c r="W467" s="170"/>
      <c r="X467" s="170"/>
      <c r="Y467" s="171"/>
      <c r="Z467" s="171"/>
      <c r="AA467" s="171"/>
      <c r="AB467" s="171"/>
      <c r="AC467" s="218"/>
      <c r="AD467" s="218"/>
      <c r="AE467" s="218"/>
      <c r="AF467" s="218"/>
      <c r="AG467" s="218"/>
      <c r="AH467" s="218"/>
      <c r="AI467" s="170"/>
      <c r="AJ467" s="170"/>
      <c r="AK467" s="170"/>
      <c r="AL467" s="170"/>
      <c r="AM467" s="170"/>
      <c r="AN467" s="170"/>
      <c r="AO467" s="170"/>
      <c r="AP467" s="170"/>
      <c r="AQ467" s="170"/>
      <c r="AR467" s="170"/>
      <c r="AS467" s="170"/>
      <c r="AT467" s="219"/>
      <c r="AU467" s="219"/>
      <c r="AV467" s="219"/>
      <c r="AW467" s="219"/>
      <c r="AX467" s="219"/>
      <c r="AY467" s="219"/>
      <c r="AZ467" s="219"/>
      <c r="BA467" s="219"/>
      <c r="BB467" s="219"/>
      <c r="BC467" s="219"/>
      <c r="BD467" s="219"/>
    </row>
    <row r="468" spans="1:56" ht="12.75" customHeight="1" x14ac:dyDescent="0.2">
      <c r="A468" s="169"/>
      <c r="B468" s="169"/>
      <c r="C468" s="169"/>
      <c r="D468" s="169"/>
      <c r="E468" s="169"/>
      <c r="F468" s="169"/>
      <c r="G468" s="169"/>
      <c r="H468" s="169"/>
      <c r="I468" s="169"/>
      <c r="J468" s="169"/>
      <c r="K468" s="169"/>
      <c r="L468" s="169"/>
      <c r="M468" s="169"/>
      <c r="N468" s="169"/>
      <c r="O468" s="169"/>
      <c r="P468" s="170"/>
      <c r="Q468" s="170"/>
      <c r="R468" s="170"/>
      <c r="S468" s="170"/>
      <c r="T468" s="170"/>
      <c r="U468" s="170"/>
      <c r="V468" s="170"/>
      <c r="W468" s="170"/>
      <c r="X468" s="170"/>
      <c r="Y468" s="171"/>
      <c r="Z468" s="171"/>
      <c r="AA468" s="171"/>
      <c r="AB468" s="171"/>
      <c r="AC468" s="218"/>
      <c r="AD468" s="218"/>
      <c r="AE468" s="218"/>
      <c r="AF468" s="218"/>
      <c r="AG468" s="218"/>
      <c r="AH468" s="218"/>
      <c r="AI468" s="170"/>
      <c r="AJ468" s="170"/>
      <c r="AK468" s="170"/>
      <c r="AL468" s="170"/>
      <c r="AM468" s="170"/>
      <c r="AN468" s="170"/>
      <c r="AO468" s="170"/>
      <c r="AP468" s="170"/>
      <c r="AQ468" s="170"/>
      <c r="AR468" s="170"/>
      <c r="AS468" s="170"/>
      <c r="AT468" s="219"/>
      <c r="AU468" s="219"/>
      <c r="AV468" s="219"/>
      <c r="AW468" s="219"/>
      <c r="AX468" s="219"/>
      <c r="AY468" s="219"/>
      <c r="AZ468" s="219"/>
      <c r="BA468" s="219"/>
      <c r="BB468" s="219"/>
      <c r="BC468" s="219"/>
      <c r="BD468" s="219"/>
    </row>
    <row r="469" spans="1:56" ht="12.75" customHeight="1" x14ac:dyDescent="0.2">
      <c r="A469" s="169"/>
      <c r="B469" s="169"/>
      <c r="C469" s="169"/>
      <c r="D469" s="169"/>
      <c r="E469" s="169"/>
      <c r="F469" s="169"/>
      <c r="G469" s="169"/>
      <c r="H469" s="169"/>
      <c r="I469" s="169"/>
      <c r="J469" s="169"/>
      <c r="K469" s="169"/>
      <c r="L469" s="169"/>
      <c r="M469" s="169"/>
      <c r="N469" s="169"/>
      <c r="O469" s="169"/>
      <c r="P469" s="170"/>
      <c r="Q469" s="170"/>
      <c r="R469" s="170"/>
      <c r="S469" s="170"/>
      <c r="T469" s="170"/>
      <c r="U469" s="170"/>
      <c r="V469" s="170"/>
      <c r="W469" s="170"/>
      <c r="X469" s="170"/>
      <c r="Y469" s="171"/>
      <c r="Z469" s="171"/>
      <c r="AA469" s="171"/>
      <c r="AB469" s="171"/>
      <c r="AC469" s="218"/>
      <c r="AD469" s="218"/>
      <c r="AE469" s="218"/>
      <c r="AF469" s="218"/>
      <c r="AG469" s="218"/>
      <c r="AH469" s="218"/>
      <c r="AI469" s="170"/>
      <c r="AJ469" s="170"/>
      <c r="AK469" s="170"/>
      <c r="AL469" s="170"/>
      <c r="AM469" s="170"/>
      <c r="AN469" s="170"/>
      <c r="AO469" s="170"/>
      <c r="AP469" s="170"/>
      <c r="AQ469" s="170"/>
      <c r="AR469" s="170"/>
      <c r="AS469" s="170"/>
      <c r="AT469" s="219"/>
      <c r="AU469" s="219"/>
      <c r="AV469" s="219"/>
      <c r="AW469" s="219"/>
      <c r="AX469" s="219"/>
      <c r="AY469" s="219"/>
      <c r="AZ469" s="219"/>
      <c r="BA469" s="219"/>
      <c r="BB469" s="219"/>
      <c r="BC469" s="219"/>
      <c r="BD469" s="219"/>
    </row>
    <row r="470" spans="1:56" ht="12.75" customHeight="1" x14ac:dyDescent="0.2">
      <c r="A470" s="169"/>
      <c r="B470" s="169"/>
      <c r="C470" s="169"/>
      <c r="D470" s="169"/>
      <c r="E470" s="169"/>
      <c r="F470" s="169"/>
      <c r="G470" s="169"/>
      <c r="H470" s="169"/>
      <c r="I470" s="169"/>
      <c r="J470" s="169"/>
      <c r="K470" s="169"/>
      <c r="L470" s="169"/>
      <c r="M470" s="169"/>
      <c r="N470" s="169"/>
      <c r="O470" s="169"/>
      <c r="P470" s="170"/>
      <c r="Q470" s="170"/>
      <c r="R470" s="170"/>
      <c r="S470" s="170"/>
      <c r="T470" s="170"/>
      <c r="U470" s="170"/>
      <c r="V470" s="170"/>
      <c r="W470" s="170"/>
      <c r="X470" s="170"/>
      <c r="Y470" s="171"/>
      <c r="Z470" s="171"/>
      <c r="AA470" s="171"/>
      <c r="AB470" s="171"/>
      <c r="AC470" s="218"/>
      <c r="AD470" s="218"/>
      <c r="AE470" s="218"/>
      <c r="AF470" s="218"/>
      <c r="AG470" s="218"/>
      <c r="AH470" s="218"/>
      <c r="AI470" s="170"/>
      <c r="AJ470" s="170"/>
      <c r="AK470" s="170"/>
      <c r="AL470" s="170"/>
      <c r="AM470" s="170"/>
      <c r="AN470" s="170"/>
      <c r="AO470" s="170"/>
      <c r="AP470" s="170"/>
      <c r="AQ470" s="170"/>
      <c r="AR470" s="170"/>
      <c r="AS470" s="170"/>
      <c r="AT470" s="219"/>
      <c r="AU470" s="219"/>
      <c r="AV470" s="219"/>
      <c r="AW470" s="219"/>
      <c r="AX470" s="219"/>
      <c r="AY470" s="219"/>
      <c r="AZ470" s="219"/>
      <c r="BA470" s="219"/>
      <c r="BB470" s="219"/>
      <c r="BC470" s="219"/>
      <c r="BD470" s="219"/>
    </row>
    <row r="471" spans="1:56" ht="12.75" customHeight="1" x14ac:dyDescent="0.2">
      <c r="A471" s="169"/>
      <c r="B471" s="169"/>
      <c r="C471" s="169"/>
      <c r="D471" s="169"/>
      <c r="E471" s="169"/>
      <c r="F471" s="169"/>
      <c r="G471" s="169"/>
      <c r="H471" s="169"/>
      <c r="I471" s="169"/>
      <c r="J471" s="169"/>
      <c r="K471" s="169"/>
      <c r="L471" s="169"/>
      <c r="M471" s="169"/>
      <c r="N471" s="169"/>
      <c r="O471" s="169"/>
      <c r="P471" s="170"/>
      <c r="Q471" s="170"/>
      <c r="R471" s="170"/>
      <c r="S471" s="170"/>
      <c r="T471" s="170"/>
      <c r="U471" s="170"/>
      <c r="V471" s="170"/>
      <c r="W471" s="170"/>
      <c r="X471" s="170"/>
      <c r="Y471" s="171"/>
      <c r="Z471" s="171"/>
      <c r="AA471" s="171"/>
      <c r="AB471" s="171"/>
      <c r="AC471" s="218"/>
      <c r="AD471" s="218"/>
      <c r="AE471" s="218"/>
      <c r="AF471" s="218"/>
      <c r="AG471" s="218"/>
      <c r="AH471" s="218"/>
      <c r="AI471" s="170"/>
      <c r="AJ471" s="170"/>
      <c r="AK471" s="170"/>
      <c r="AL471" s="170"/>
      <c r="AM471" s="170"/>
      <c r="AN471" s="170"/>
      <c r="AO471" s="170"/>
      <c r="AP471" s="170"/>
      <c r="AQ471" s="170"/>
      <c r="AR471" s="170"/>
      <c r="AS471" s="170"/>
      <c r="AT471" s="219"/>
      <c r="AU471" s="219"/>
      <c r="AV471" s="219"/>
      <c r="AW471" s="219"/>
      <c r="AX471" s="219"/>
      <c r="AY471" s="219"/>
      <c r="AZ471" s="219"/>
      <c r="BA471" s="219"/>
      <c r="BB471" s="219"/>
      <c r="BC471" s="219"/>
      <c r="BD471" s="219"/>
    </row>
    <row r="472" spans="1:56" ht="12.75" customHeight="1" x14ac:dyDescent="0.2">
      <c r="A472" s="169"/>
      <c r="B472" s="169"/>
      <c r="C472" s="169"/>
      <c r="D472" s="169"/>
      <c r="E472" s="169"/>
      <c r="F472" s="169"/>
      <c r="G472" s="169"/>
      <c r="H472" s="169"/>
      <c r="I472" s="169"/>
      <c r="J472" s="169"/>
      <c r="K472" s="169"/>
      <c r="L472" s="169"/>
      <c r="M472" s="169"/>
      <c r="N472" s="169"/>
      <c r="O472" s="169"/>
      <c r="P472" s="170"/>
      <c r="Q472" s="170"/>
      <c r="R472" s="170"/>
      <c r="S472" s="170"/>
      <c r="T472" s="170"/>
      <c r="U472" s="170"/>
      <c r="V472" s="170"/>
      <c r="W472" s="170"/>
      <c r="X472" s="170"/>
      <c r="Y472" s="171"/>
      <c r="Z472" s="171"/>
      <c r="AA472" s="171"/>
      <c r="AB472" s="171"/>
      <c r="AC472" s="218"/>
      <c r="AD472" s="218"/>
      <c r="AE472" s="218"/>
      <c r="AF472" s="218"/>
      <c r="AG472" s="218"/>
      <c r="AH472" s="218"/>
      <c r="AI472" s="170"/>
      <c r="AJ472" s="170"/>
      <c r="AK472" s="170"/>
      <c r="AL472" s="170"/>
      <c r="AM472" s="170"/>
      <c r="AN472" s="170"/>
      <c r="AO472" s="170"/>
      <c r="AP472" s="170"/>
      <c r="AQ472" s="170"/>
      <c r="AR472" s="170"/>
      <c r="AS472" s="170"/>
      <c r="AT472" s="219"/>
      <c r="AU472" s="219"/>
      <c r="AV472" s="219"/>
      <c r="AW472" s="219"/>
      <c r="AX472" s="219"/>
      <c r="AY472" s="219"/>
      <c r="AZ472" s="219"/>
      <c r="BA472" s="219"/>
      <c r="BB472" s="219"/>
      <c r="BC472" s="219"/>
      <c r="BD472" s="219"/>
    </row>
    <row r="473" spans="1:56" ht="12.75" customHeight="1" x14ac:dyDescent="0.2">
      <c r="A473" s="169"/>
      <c r="B473" s="169"/>
      <c r="C473" s="169"/>
      <c r="D473" s="169"/>
      <c r="E473" s="169"/>
      <c r="F473" s="169"/>
      <c r="G473" s="169"/>
      <c r="H473" s="169"/>
      <c r="I473" s="169"/>
      <c r="J473" s="169"/>
      <c r="K473" s="169"/>
      <c r="L473" s="169"/>
      <c r="M473" s="169"/>
      <c r="N473" s="169"/>
      <c r="O473" s="169"/>
      <c r="P473" s="170"/>
      <c r="Q473" s="170"/>
      <c r="R473" s="170"/>
      <c r="S473" s="170"/>
      <c r="T473" s="170"/>
      <c r="U473" s="170"/>
      <c r="V473" s="170"/>
      <c r="W473" s="170"/>
      <c r="X473" s="170"/>
      <c r="Y473" s="171"/>
      <c r="Z473" s="171"/>
      <c r="AA473" s="171"/>
      <c r="AB473" s="171"/>
      <c r="AC473" s="218"/>
      <c r="AD473" s="218"/>
      <c r="AE473" s="218"/>
      <c r="AF473" s="218"/>
      <c r="AG473" s="218"/>
      <c r="AH473" s="218"/>
      <c r="AI473" s="170"/>
      <c r="AJ473" s="170"/>
      <c r="AK473" s="170"/>
      <c r="AL473" s="170"/>
      <c r="AM473" s="170"/>
      <c r="AN473" s="170"/>
      <c r="AO473" s="170"/>
      <c r="AP473" s="170"/>
      <c r="AQ473" s="170"/>
      <c r="AR473" s="170"/>
      <c r="AS473" s="170"/>
      <c r="AT473" s="219"/>
      <c r="AU473" s="219"/>
      <c r="AV473" s="219"/>
      <c r="AW473" s="219"/>
      <c r="AX473" s="219"/>
      <c r="AY473" s="219"/>
      <c r="AZ473" s="219"/>
      <c r="BA473" s="219"/>
      <c r="BB473" s="219"/>
      <c r="BC473" s="219"/>
      <c r="BD473" s="219"/>
    </row>
    <row r="474" spans="1:56" ht="12.75" customHeight="1" x14ac:dyDescent="0.2">
      <c r="A474" s="169"/>
      <c r="B474" s="169"/>
      <c r="C474" s="169"/>
      <c r="D474" s="169"/>
      <c r="E474" s="169"/>
      <c r="F474" s="169"/>
      <c r="G474" s="169"/>
      <c r="H474" s="169"/>
      <c r="I474" s="169"/>
      <c r="J474" s="169"/>
      <c r="K474" s="169"/>
      <c r="L474" s="169"/>
      <c r="M474" s="169"/>
      <c r="N474" s="169"/>
      <c r="O474" s="169"/>
      <c r="P474" s="170"/>
      <c r="Q474" s="170"/>
      <c r="R474" s="170"/>
      <c r="S474" s="170"/>
      <c r="T474" s="170"/>
      <c r="U474" s="170"/>
      <c r="V474" s="170"/>
      <c r="W474" s="170"/>
      <c r="X474" s="170"/>
      <c r="Y474" s="171"/>
      <c r="Z474" s="171"/>
      <c r="AA474" s="171"/>
      <c r="AB474" s="171"/>
      <c r="AC474" s="218"/>
      <c r="AD474" s="218"/>
      <c r="AE474" s="218"/>
      <c r="AF474" s="218"/>
      <c r="AG474" s="218"/>
      <c r="AH474" s="218"/>
      <c r="AI474" s="170"/>
      <c r="AJ474" s="170"/>
      <c r="AK474" s="170"/>
      <c r="AL474" s="170"/>
      <c r="AM474" s="170"/>
      <c r="AN474" s="170"/>
      <c r="AO474" s="170"/>
      <c r="AP474" s="170"/>
      <c r="AQ474" s="170"/>
      <c r="AR474" s="170"/>
      <c r="AS474" s="170"/>
      <c r="AT474" s="219"/>
      <c r="AU474" s="219"/>
      <c r="AV474" s="219"/>
      <c r="AW474" s="219"/>
      <c r="AX474" s="219"/>
      <c r="AY474" s="219"/>
      <c r="AZ474" s="219"/>
      <c r="BA474" s="219"/>
      <c r="BB474" s="219"/>
      <c r="BC474" s="219"/>
      <c r="BD474" s="219"/>
    </row>
    <row r="475" spans="1:56" ht="12.75" customHeight="1" x14ac:dyDescent="0.2">
      <c r="A475" s="169"/>
      <c r="B475" s="169"/>
      <c r="C475" s="169"/>
      <c r="D475" s="169"/>
      <c r="E475" s="169"/>
      <c r="F475" s="169"/>
      <c r="G475" s="169"/>
      <c r="H475" s="169"/>
      <c r="I475" s="169"/>
      <c r="J475" s="169"/>
      <c r="K475" s="169"/>
      <c r="L475" s="169"/>
      <c r="M475" s="169"/>
      <c r="N475" s="169"/>
      <c r="O475" s="169"/>
      <c r="P475" s="170"/>
      <c r="Q475" s="170"/>
      <c r="R475" s="170"/>
      <c r="S475" s="170"/>
      <c r="T475" s="170"/>
      <c r="U475" s="170"/>
      <c r="V475" s="170"/>
      <c r="W475" s="170"/>
      <c r="X475" s="170"/>
      <c r="Y475" s="171"/>
      <c r="Z475" s="171"/>
      <c r="AA475" s="171"/>
      <c r="AB475" s="171"/>
      <c r="AC475" s="218"/>
      <c r="AD475" s="218"/>
      <c r="AE475" s="218"/>
      <c r="AF475" s="218"/>
      <c r="AG475" s="218"/>
      <c r="AH475" s="218"/>
      <c r="AI475" s="170"/>
      <c r="AJ475" s="170"/>
      <c r="AK475" s="170"/>
      <c r="AL475" s="170"/>
      <c r="AM475" s="170"/>
      <c r="AN475" s="170"/>
      <c r="AO475" s="170"/>
      <c r="AP475" s="170"/>
      <c r="AQ475" s="170"/>
      <c r="AR475" s="170"/>
      <c r="AS475" s="170"/>
      <c r="AT475" s="219"/>
      <c r="AU475" s="219"/>
      <c r="AV475" s="219"/>
      <c r="AW475" s="219"/>
      <c r="AX475" s="219"/>
      <c r="AY475" s="219"/>
      <c r="AZ475" s="219"/>
      <c r="BA475" s="219"/>
      <c r="BB475" s="219"/>
      <c r="BC475" s="219"/>
      <c r="BD475" s="219"/>
    </row>
    <row r="476" spans="1:56" ht="12.75" customHeight="1" x14ac:dyDescent="0.2">
      <c r="A476" s="169"/>
      <c r="B476" s="169"/>
      <c r="C476" s="169"/>
      <c r="D476" s="169"/>
      <c r="E476" s="169"/>
      <c r="F476" s="169"/>
      <c r="G476" s="169"/>
      <c r="H476" s="169"/>
      <c r="I476" s="169"/>
      <c r="J476" s="169"/>
      <c r="K476" s="169"/>
      <c r="L476" s="169"/>
      <c r="M476" s="169"/>
      <c r="N476" s="169"/>
      <c r="O476" s="169"/>
      <c r="P476" s="170"/>
      <c r="Q476" s="170"/>
      <c r="R476" s="170"/>
      <c r="S476" s="170"/>
      <c r="T476" s="170"/>
      <c r="U476" s="170"/>
      <c r="V476" s="170"/>
      <c r="W476" s="170"/>
      <c r="X476" s="170"/>
      <c r="Y476" s="171"/>
      <c r="Z476" s="171"/>
      <c r="AA476" s="171"/>
      <c r="AB476" s="171"/>
      <c r="AC476" s="218"/>
      <c r="AD476" s="218"/>
      <c r="AE476" s="218"/>
      <c r="AF476" s="218"/>
      <c r="AG476" s="218"/>
      <c r="AH476" s="218"/>
      <c r="AI476" s="170"/>
      <c r="AJ476" s="170"/>
      <c r="AK476" s="170"/>
      <c r="AL476" s="170"/>
      <c r="AM476" s="170"/>
      <c r="AN476" s="170"/>
      <c r="AO476" s="170"/>
      <c r="AP476" s="170"/>
      <c r="AQ476" s="170"/>
      <c r="AR476" s="170"/>
      <c r="AS476" s="170"/>
      <c r="AT476" s="219"/>
      <c r="AU476" s="219"/>
      <c r="AV476" s="219"/>
      <c r="AW476" s="219"/>
      <c r="AX476" s="219"/>
      <c r="AY476" s="219"/>
      <c r="AZ476" s="219"/>
      <c r="BA476" s="219"/>
      <c r="BB476" s="219"/>
      <c r="BC476" s="219"/>
      <c r="BD476" s="219"/>
    </row>
    <row r="477" spans="1:56" ht="12.75" customHeight="1" x14ac:dyDescent="0.2">
      <c r="A477" s="169"/>
      <c r="B477" s="169"/>
      <c r="C477" s="169"/>
      <c r="D477" s="169"/>
      <c r="E477" s="169"/>
      <c r="F477" s="169"/>
      <c r="G477" s="169"/>
      <c r="H477" s="169"/>
      <c r="I477" s="169"/>
      <c r="J477" s="169"/>
      <c r="K477" s="169"/>
      <c r="L477" s="169"/>
      <c r="M477" s="169"/>
      <c r="N477" s="169"/>
      <c r="O477" s="169"/>
      <c r="P477" s="170"/>
      <c r="Q477" s="170"/>
      <c r="R477" s="170"/>
      <c r="S477" s="170"/>
      <c r="T477" s="170"/>
      <c r="U477" s="170"/>
      <c r="V477" s="170"/>
      <c r="W477" s="170"/>
      <c r="X477" s="170"/>
      <c r="Y477" s="171"/>
      <c r="Z477" s="171"/>
      <c r="AA477" s="171"/>
      <c r="AB477" s="171"/>
      <c r="AC477" s="218"/>
      <c r="AD477" s="218"/>
      <c r="AE477" s="218"/>
      <c r="AF477" s="218"/>
      <c r="AG477" s="218"/>
      <c r="AH477" s="218"/>
      <c r="AI477" s="170"/>
      <c r="AJ477" s="170"/>
      <c r="AK477" s="170"/>
      <c r="AL477" s="170"/>
      <c r="AM477" s="170"/>
      <c r="AN477" s="170"/>
      <c r="AO477" s="170"/>
      <c r="AP477" s="170"/>
      <c r="AQ477" s="170"/>
      <c r="AR477" s="170"/>
      <c r="AS477" s="170"/>
      <c r="AT477" s="219"/>
      <c r="AU477" s="219"/>
      <c r="AV477" s="219"/>
      <c r="AW477" s="219"/>
      <c r="AX477" s="219"/>
      <c r="AY477" s="219"/>
      <c r="AZ477" s="219"/>
      <c r="BA477" s="219"/>
      <c r="BB477" s="219"/>
      <c r="BC477" s="219"/>
      <c r="BD477" s="219"/>
    </row>
    <row r="478" spans="1:56" ht="12.75" customHeight="1" x14ac:dyDescent="0.2">
      <c r="A478" s="169"/>
      <c r="B478" s="169"/>
      <c r="C478" s="169"/>
      <c r="D478" s="169"/>
      <c r="E478" s="169"/>
      <c r="F478" s="169"/>
      <c r="G478" s="169"/>
      <c r="H478" s="169"/>
      <c r="I478" s="169"/>
      <c r="J478" s="169"/>
      <c r="K478" s="169"/>
      <c r="L478" s="169"/>
      <c r="M478" s="169"/>
      <c r="N478" s="169"/>
      <c r="O478" s="169"/>
      <c r="P478" s="170"/>
      <c r="Q478" s="170"/>
      <c r="R478" s="170"/>
      <c r="S478" s="170"/>
      <c r="T478" s="170"/>
      <c r="U478" s="170"/>
      <c r="V478" s="170"/>
      <c r="W478" s="170"/>
      <c r="X478" s="170"/>
      <c r="Y478" s="171"/>
      <c r="Z478" s="171"/>
      <c r="AA478" s="171"/>
      <c r="AB478" s="171"/>
      <c r="AC478" s="218"/>
      <c r="AD478" s="218"/>
      <c r="AE478" s="218"/>
      <c r="AF478" s="218"/>
      <c r="AG478" s="218"/>
      <c r="AH478" s="218"/>
      <c r="AI478" s="170"/>
      <c r="AJ478" s="170"/>
      <c r="AK478" s="170"/>
      <c r="AL478" s="170"/>
      <c r="AM478" s="170"/>
      <c r="AN478" s="170"/>
      <c r="AO478" s="170"/>
      <c r="AP478" s="170"/>
      <c r="AQ478" s="170"/>
      <c r="AR478" s="170"/>
      <c r="AS478" s="170"/>
      <c r="AT478" s="219"/>
      <c r="AU478" s="219"/>
      <c r="AV478" s="219"/>
      <c r="AW478" s="219"/>
      <c r="AX478" s="219"/>
      <c r="AY478" s="219"/>
      <c r="AZ478" s="219"/>
      <c r="BA478" s="219"/>
      <c r="BB478" s="219"/>
      <c r="BC478" s="219"/>
      <c r="BD478" s="219"/>
    </row>
    <row r="479" spans="1:56" ht="12.75" customHeight="1" x14ac:dyDescent="0.2">
      <c r="A479" s="169"/>
      <c r="B479" s="169"/>
      <c r="C479" s="169"/>
      <c r="D479" s="169"/>
      <c r="E479" s="169"/>
      <c r="F479" s="169"/>
      <c r="G479" s="169"/>
      <c r="H479" s="169"/>
      <c r="I479" s="169"/>
      <c r="J479" s="169"/>
      <c r="K479" s="169"/>
      <c r="L479" s="169"/>
      <c r="M479" s="169"/>
      <c r="N479" s="169"/>
      <c r="O479" s="169"/>
      <c r="P479" s="170"/>
      <c r="Q479" s="170"/>
      <c r="R479" s="170"/>
      <c r="S479" s="170"/>
      <c r="T479" s="170"/>
      <c r="U479" s="170"/>
      <c r="V479" s="170"/>
      <c r="W479" s="170"/>
      <c r="X479" s="170"/>
      <c r="Y479" s="171"/>
      <c r="Z479" s="171"/>
      <c r="AA479" s="171"/>
      <c r="AB479" s="171"/>
      <c r="AC479" s="218"/>
      <c r="AD479" s="218"/>
      <c r="AE479" s="218"/>
      <c r="AF479" s="218"/>
      <c r="AG479" s="218"/>
      <c r="AH479" s="218"/>
      <c r="AI479" s="170"/>
      <c r="AJ479" s="170"/>
      <c r="AK479" s="170"/>
      <c r="AL479" s="170"/>
      <c r="AM479" s="170"/>
      <c r="AN479" s="170"/>
      <c r="AO479" s="170"/>
      <c r="AP479" s="170"/>
      <c r="AQ479" s="170"/>
      <c r="AR479" s="170"/>
      <c r="AS479" s="170"/>
      <c r="AT479" s="219"/>
      <c r="AU479" s="219"/>
      <c r="AV479" s="219"/>
      <c r="AW479" s="219"/>
      <c r="AX479" s="219"/>
      <c r="AY479" s="219"/>
      <c r="AZ479" s="219"/>
      <c r="BA479" s="219"/>
      <c r="BB479" s="219"/>
      <c r="BC479" s="219"/>
      <c r="BD479" s="219"/>
    </row>
    <row r="480" spans="1:56" ht="12.75" customHeight="1" x14ac:dyDescent="0.2">
      <c r="A480" s="169"/>
      <c r="B480" s="169"/>
      <c r="C480" s="169"/>
      <c r="D480" s="169"/>
      <c r="E480" s="169"/>
      <c r="F480" s="169"/>
      <c r="G480" s="169"/>
      <c r="H480" s="169"/>
      <c r="I480" s="169"/>
      <c r="J480" s="169"/>
      <c r="K480" s="169"/>
      <c r="L480" s="169"/>
      <c r="M480" s="169"/>
      <c r="N480" s="169"/>
      <c r="O480" s="169"/>
      <c r="P480" s="170"/>
      <c r="Q480" s="170"/>
      <c r="R480" s="170"/>
      <c r="S480" s="170"/>
      <c r="T480" s="170"/>
      <c r="U480" s="170"/>
      <c r="V480" s="170"/>
      <c r="W480" s="170"/>
      <c r="X480" s="170"/>
      <c r="Y480" s="171"/>
      <c r="Z480" s="171"/>
      <c r="AA480" s="171"/>
      <c r="AB480" s="171"/>
      <c r="AC480" s="218"/>
      <c r="AD480" s="218"/>
      <c r="AE480" s="218"/>
      <c r="AF480" s="218"/>
      <c r="AG480" s="218"/>
      <c r="AH480" s="218"/>
      <c r="AI480" s="170"/>
      <c r="AJ480" s="170"/>
      <c r="AK480" s="170"/>
      <c r="AL480" s="170"/>
      <c r="AM480" s="170"/>
      <c r="AN480" s="170"/>
      <c r="AO480" s="170"/>
      <c r="AP480" s="170"/>
      <c r="AQ480" s="170"/>
      <c r="AR480" s="170"/>
      <c r="AS480" s="170"/>
      <c r="AT480" s="219"/>
      <c r="AU480" s="219"/>
      <c r="AV480" s="219"/>
      <c r="AW480" s="219"/>
      <c r="AX480" s="219"/>
      <c r="AY480" s="219"/>
      <c r="AZ480" s="219"/>
      <c r="BA480" s="219"/>
      <c r="BB480" s="219"/>
      <c r="BC480" s="219"/>
      <c r="BD480" s="219"/>
    </row>
    <row r="481" spans="1:56" ht="12.75" customHeight="1" x14ac:dyDescent="0.2">
      <c r="A481" s="169"/>
      <c r="B481" s="169"/>
      <c r="C481" s="169"/>
      <c r="D481" s="169"/>
      <c r="E481" s="169"/>
      <c r="F481" s="169"/>
      <c r="G481" s="169"/>
      <c r="H481" s="169"/>
      <c r="I481" s="169"/>
      <c r="J481" s="169"/>
      <c r="K481" s="169"/>
      <c r="L481" s="169"/>
      <c r="M481" s="169"/>
      <c r="N481" s="169"/>
      <c r="O481" s="169"/>
      <c r="P481" s="170"/>
      <c r="Q481" s="170"/>
      <c r="R481" s="170"/>
      <c r="S481" s="170"/>
      <c r="T481" s="170"/>
      <c r="U481" s="170"/>
      <c r="V481" s="170"/>
      <c r="W481" s="170"/>
      <c r="X481" s="170"/>
      <c r="Y481" s="171"/>
      <c r="Z481" s="171"/>
      <c r="AA481" s="171"/>
      <c r="AB481" s="171"/>
      <c r="AC481" s="218"/>
      <c r="AD481" s="218"/>
      <c r="AE481" s="218"/>
      <c r="AF481" s="218"/>
      <c r="AG481" s="218"/>
      <c r="AH481" s="218"/>
      <c r="AI481" s="170"/>
      <c r="AJ481" s="170"/>
      <c r="AK481" s="170"/>
      <c r="AL481" s="170"/>
      <c r="AM481" s="170"/>
      <c r="AN481" s="170"/>
      <c r="AO481" s="170"/>
      <c r="AP481" s="170"/>
      <c r="AQ481" s="170"/>
      <c r="AR481" s="170"/>
      <c r="AS481" s="170"/>
      <c r="AT481" s="219"/>
      <c r="AU481" s="219"/>
      <c r="AV481" s="219"/>
      <c r="AW481" s="219"/>
      <c r="AX481" s="219"/>
      <c r="AY481" s="219"/>
      <c r="AZ481" s="219"/>
      <c r="BA481" s="219"/>
      <c r="BB481" s="219"/>
      <c r="BC481" s="219"/>
      <c r="BD481" s="219"/>
    </row>
    <row r="482" spans="1:56" ht="12.75" customHeight="1" x14ac:dyDescent="0.2">
      <c r="A482" s="169"/>
      <c r="B482" s="169"/>
      <c r="C482" s="169"/>
      <c r="D482" s="169"/>
      <c r="E482" s="169"/>
      <c r="F482" s="169"/>
      <c r="G482" s="169"/>
      <c r="H482" s="169"/>
      <c r="I482" s="169"/>
      <c r="J482" s="169"/>
      <c r="K482" s="169"/>
      <c r="L482" s="169"/>
      <c r="M482" s="169"/>
      <c r="N482" s="169"/>
      <c r="O482" s="169"/>
      <c r="P482" s="170"/>
      <c r="Q482" s="170"/>
      <c r="R482" s="170"/>
      <c r="S482" s="170"/>
      <c r="T482" s="170"/>
      <c r="U482" s="170"/>
      <c r="V482" s="170"/>
      <c r="W482" s="170"/>
      <c r="X482" s="170"/>
      <c r="Y482" s="171"/>
      <c r="Z482" s="171"/>
      <c r="AA482" s="171"/>
      <c r="AB482" s="171"/>
      <c r="AC482" s="218"/>
      <c r="AD482" s="218"/>
      <c r="AE482" s="218"/>
      <c r="AF482" s="218"/>
      <c r="AG482" s="218"/>
      <c r="AH482" s="218"/>
      <c r="AI482" s="170"/>
      <c r="AJ482" s="170"/>
      <c r="AK482" s="170"/>
      <c r="AL482" s="170"/>
      <c r="AM482" s="170"/>
      <c r="AN482" s="170"/>
      <c r="AO482" s="170"/>
      <c r="AP482" s="170"/>
      <c r="AQ482" s="170"/>
      <c r="AR482" s="170"/>
      <c r="AS482" s="170"/>
      <c r="AT482" s="219"/>
      <c r="AU482" s="219"/>
      <c r="AV482" s="219"/>
      <c r="AW482" s="219"/>
      <c r="AX482" s="219"/>
      <c r="AY482" s="219"/>
      <c r="AZ482" s="219"/>
      <c r="BA482" s="219"/>
      <c r="BB482" s="219"/>
      <c r="BC482" s="219"/>
      <c r="BD482" s="219"/>
    </row>
    <row r="483" spans="1:56" ht="12.75" customHeight="1" x14ac:dyDescent="0.2">
      <c r="A483" s="169"/>
      <c r="B483" s="169"/>
      <c r="C483" s="169"/>
      <c r="D483" s="169"/>
      <c r="E483" s="169"/>
      <c r="F483" s="169"/>
      <c r="G483" s="169"/>
      <c r="H483" s="169"/>
      <c r="I483" s="169"/>
      <c r="J483" s="169"/>
      <c r="K483" s="169"/>
      <c r="L483" s="169"/>
      <c r="M483" s="169"/>
      <c r="N483" s="169"/>
      <c r="O483" s="169"/>
      <c r="P483" s="170"/>
      <c r="Q483" s="170"/>
      <c r="R483" s="170"/>
      <c r="S483" s="170"/>
      <c r="T483" s="170"/>
      <c r="U483" s="170"/>
      <c r="V483" s="170"/>
      <c r="W483" s="170"/>
      <c r="X483" s="170"/>
      <c r="Y483" s="171"/>
      <c r="Z483" s="171"/>
      <c r="AA483" s="171"/>
      <c r="AB483" s="171"/>
      <c r="AC483" s="218"/>
      <c r="AD483" s="218"/>
      <c r="AE483" s="218"/>
      <c r="AF483" s="218"/>
      <c r="AG483" s="218"/>
      <c r="AH483" s="218"/>
      <c r="AI483" s="170"/>
      <c r="AJ483" s="170"/>
      <c r="AK483" s="170"/>
      <c r="AL483" s="170"/>
      <c r="AM483" s="170"/>
      <c r="AN483" s="170"/>
      <c r="AO483" s="170"/>
      <c r="AP483" s="170"/>
      <c r="AQ483" s="170"/>
      <c r="AR483" s="170"/>
      <c r="AS483" s="170"/>
      <c r="AT483" s="219"/>
      <c r="AU483" s="219"/>
      <c r="AV483" s="219"/>
      <c r="AW483" s="219"/>
      <c r="AX483" s="219"/>
      <c r="AY483" s="219"/>
      <c r="AZ483" s="219"/>
      <c r="BA483" s="219"/>
      <c r="BB483" s="219"/>
      <c r="BC483" s="219"/>
      <c r="BD483" s="219"/>
    </row>
    <row r="484" spans="1:56" ht="12.75" customHeight="1" x14ac:dyDescent="0.2">
      <c r="A484" s="169"/>
      <c r="B484" s="169"/>
      <c r="C484" s="169"/>
      <c r="D484" s="169"/>
      <c r="E484" s="169"/>
      <c r="F484" s="169"/>
      <c r="G484" s="169"/>
      <c r="H484" s="169"/>
      <c r="I484" s="169"/>
      <c r="J484" s="169"/>
      <c r="K484" s="169"/>
      <c r="L484" s="169"/>
      <c r="M484" s="169"/>
      <c r="N484" s="169"/>
      <c r="O484" s="169"/>
      <c r="P484" s="170"/>
      <c r="Q484" s="170"/>
      <c r="R484" s="170"/>
      <c r="S484" s="170"/>
      <c r="T484" s="170"/>
      <c r="U484" s="170"/>
      <c r="V484" s="170"/>
      <c r="W484" s="170"/>
      <c r="X484" s="170"/>
      <c r="Y484" s="171"/>
      <c r="Z484" s="171"/>
      <c r="AA484" s="171"/>
      <c r="AB484" s="171"/>
      <c r="AC484" s="218"/>
      <c r="AD484" s="218"/>
      <c r="AE484" s="218"/>
      <c r="AF484" s="218"/>
      <c r="AG484" s="218"/>
      <c r="AH484" s="218"/>
      <c r="AI484" s="170"/>
      <c r="AJ484" s="170"/>
      <c r="AK484" s="170"/>
      <c r="AL484" s="170"/>
      <c r="AM484" s="170"/>
      <c r="AN484" s="170"/>
      <c r="AO484" s="170"/>
      <c r="AP484" s="170"/>
      <c r="AQ484" s="170"/>
      <c r="AR484" s="170"/>
      <c r="AS484" s="170"/>
      <c r="AT484" s="219"/>
      <c r="AU484" s="219"/>
      <c r="AV484" s="219"/>
      <c r="AW484" s="219"/>
      <c r="AX484" s="219"/>
      <c r="AY484" s="219"/>
      <c r="AZ484" s="219"/>
      <c r="BA484" s="219"/>
      <c r="BB484" s="219"/>
      <c r="BC484" s="219"/>
      <c r="BD484" s="219"/>
    </row>
    <row r="485" spans="1:56" ht="12.75" customHeight="1" x14ac:dyDescent="0.2">
      <c r="A485" s="169"/>
      <c r="B485" s="169"/>
      <c r="C485" s="169"/>
      <c r="D485" s="169"/>
      <c r="E485" s="169"/>
      <c r="F485" s="169"/>
      <c r="G485" s="169"/>
      <c r="H485" s="169"/>
      <c r="I485" s="169"/>
      <c r="J485" s="169"/>
      <c r="K485" s="169"/>
      <c r="L485" s="169"/>
      <c r="M485" s="169"/>
      <c r="N485" s="169"/>
      <c r="O485" s="169"/>
      <c r="P485" s="170"/>
      <c r="Q485" s="170"/>
      <c r="R485" s="170"/>
      <c r="S485" s="170"/>
      <c r="T485" s="170"/>
      <c r="U485" s="170"/>
      <c r="V485" s="170"/>
      <c r="W485" s="170"/>
      <c r="X485" s="170"/>
      <c r="Y485" s="171"/>
      <c r="Z485" s="171"/>
      <c r="AA485" s="171"/>
      <c r="AB485" s="171"/>
      <c r="AC485" s="218"/>
      <c r="AD485" s="218"/>
      <c r="AE485" s="218"/>
      <c r="AF485" s="218"/>
      <c r="AG485" s="218"/>
      <c r="AH485" s="218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219"/>
      <c r="AU485" s="219"/>
      <c r="AV485" s="219"/>
      <c r="AW485" s="219"/>
      <c r="AX485" s="219"/>
      <c r="AY485" s="219"/>
      <c r="AZ485" s="219"/>
      <c r="BA485" s="219"/>
      <c r="BB485" s="219"/>
      <c r="BC485" s="219"/>
      <c r="BD485" s="219"/>
    </row>
    <row r="486" spans="1:56" ht="12.75" customHeight="1" x14ac:dyDescent="0.2">
      <c r="A486" s="169"/>
      <c r="B486" s="169"/>
      <c r="C486" s="169"/>
      <c r="D486" s="169"/>
      <c r="E486" s="169"/>
      <c r="F486" s="169"/>
      <c r="G486" s="169"/>
      <c r="H486" s="169"/>
      <c r="I486" s="169"/>
      <c r="J486" s="169"/>
      <c r="K486" s="169"/>
      <c r="L486" s="169"/>
      <c r="M486" s="169"/>
      <c r="N486" s="169"/>
      <c r="O486" s="169"/>
      <c r="P486" s="170"/>
      <c r="Q486" s="170"/>
      <c r="R486" s="170"/>
      <c r="S486" s="170"/>
      <c r="T486" s="170"/>
      <c r="U486" s="170"/>
      <c r="V486" s="170"/>
      <c r="W486" s="170"/>
      <c r="X486" s="170"/>
      <c r="Y486" s="171"/>
      <c r="Z486" s="171"/>
      <c r="AA486" s="171"/>
      <c r="AB486" s="171"/>
      <c r="AC486" s="218"/>
      <c r="AD486" s="218"/>
      <c r="AE486" s="218"/>
      <c r="AF486" s="218"/>
      <c r="AG486" s="218"/>
      <c r="AH486" s="218"/>
      <c r="AI486" s="170"/>
      <c r="AJ486" s="170"/>
      <c r="AK486" s="170"/>
      <c r="AL486" s="170"/>
      <c r="AM486" s="170"/>
      <c r="AN486" s="170"/>
      <c r="AO486" s="170"/>
      <c r="AP486" s="170"/>
      <c r="AQ486" s="170"/>
      <c r="AR486" s="170"/>
      <c r="AS486" s="170"/>
      <c r="AT486" s="219"/>
      <c r="AU486" s="219"/>
      <c r="AV486" s="219"/>
      <c r="AW486" s="219"/>
      <c r="AX486" s="219"/>
      <c r="AY486" s="219"/>
      <c r="AZ486" s="219"/>
      <c r="BA486" s="219"/>
      <c r="BB486" s="219"/>
      <c r="BC486" s="219"/>
      <c r="BD486" s="219"/>
    </row>
    <row r="487" spans="1:56" ht="12.75" customHeight="1" x14ac:dyDescent="0.2">
      <c r="A487" s="169"/>
      <c r="B487" s="169"/>
      <c r="C487" s="169"/>
      <c r="D487" s="169"/>
      <c r="E487" s="169"/>
      <c r="F487" s="169"/>
      <c r="G487" s="169"/>
      <c r="H487" s="169"/>
      <c r="I487" s="169"/>
      <c r="J487" s="169"/>
      <c r="K487" s="169"/>
      <c r="L487" s="169"/>
      <c r="M487" s="169"/>
      <c r="N487" s="169"/>
      <c r="O487" s="169"/>
      <c r="P487" s="170"/>
      <c r="Q487" s="170"/>
      <c r="R487" s="170"/>
      <c r="S487" s="170"/>
      <c r="T487" s="170"/>
      <c r="U487" s="170"/>
      <c r="V487" s="170"/>
      <c r="W487" s="170"/>
      <c r="X487" s="170"/>
      <c r="Y487" s="171"/>
      <c r="Z487" s="171"/>
      <c r="AA487" s="171"/>
      <c r="AB487" s="171"/>
      <c r="AC487" s="218"/>
      <c r="AD487" s="218"/>
      <c r="AE487" s="218"/>
      <c r="AF487" s="218"/>
      <c r="AG487" s="218"/>
      <c r="AH487" s="218"/>
      <c r="AI487" s="170"/>
      <c r="AJ487" s="170"/>
      <c r="AK487" s="170"/>
      <c r="AL487" s="170"/>
      <c r="AM487" s="170"/>
      <c r="AN487" s="170"/>
      <c r="AO487" s="170"/>
      <c r="AP487" s="170"/>
      <c r="AQ487" s="170"/>
      <c r="AR487" s="170"/>
      <c r="AS487" s="170"/>
      <c r="AT487" s="219"/>
      <c r="AU487" s="219"/>
      <c r="AV487" s="219"/>
      <c r="AW487" s="219"/>
      <c r="AX487" s="219"/>
      <c r="AY487" s="219"/>
      <c r="AZ487" s="219"/>
      <c r="BA487" s="219"/>
      <c r="BB487" s="219"/>
      <c r="BC487" s="219"/>
      <c r="BD487" s="219"/>
    </row>
    <row r="488" spans="1:56" ht="12.75" customHeight="1" x14ac:dyDescent="0.2">
      <c r="A488" s="169"/>
      <c r="B488" s="169"/>
      <c r="C488" s="169"/>
      <c r="D488" s="169"/>
      <c r="E488" s="169"/>
      <c r="F488" s="169"/>
      <c r="G488" s="169"/>
      <c r="H488" s="169"/>
      <c r="I488" s="169"/>
      <c r="J488" s="169"/>
      <c r="K488" s="169"/>
      <c r="L488" s="169"/>
      <c r="M488" s="169"/>
      <c r="N488" s="169"/>
      <c r="O488" s="169"/>
      <c r="P488" s="170"/>
      <c r="Q488" s="170"/>
      <c r="R488" s="170"/>
      <c r="S488" s="170"/>
      <c r="T488" s="170"/>
      <c r="U488" s="170"/>
      <c r="V488" s="170"/>
      <c r="W488" s="170"/>
      <c r="X488" s="170"/>
      <c r="Y488" s="171"/>
      <c r="Z488" s="171"/>
      <c r="AA488" s="171"/>
      <c r="AB488" s="171"/>
      <c r="AC488" s="218"/>
      <c r="AD488" s="218"/>
      <c r="AE488" s="218"/>
      <c r="AF488" s="218"/>
      <c r="AG488" s="218"/>
      <c r="AH488" s="218"/>
      <c r="AI488" s="170"/>
      <c r="AJ488" s="170"/>
      <c r="AK488" s="170"/>
      <c r="AL488" s="170"/>
      <c r="AM488" s="170"/>
      <c r="AN488" s="170"/>
      <c r="AO488" s="170"/>
      <c r="AP488" s="170"/>
      <c r="AQ488" s="170"/>
      <c r="AR488" s="170"/>
      <c r="AS488" s="170"/>
      <c r="AT488" s="219"/>
      <c r="AU488" s="219"/>
      <c r="AV488" s="219"/>
      <c r="AW488" s="219"/>
      <c r="AX488" s="219"/>
      <c r="AY488" s="219"/>
      <c r="AZ488" s="219"/>
      <c r="BA488" s="219"/>
      <c r="BB488" s="219"/>
      <c r="BC488" s="219"/>
      <c r="BD488" s="219"/>
    </row>
    <row r="489" spans="1:56" ht="12.75" customHeight="1" x14ac:dyDescent="0.2">
      <c r="A489" s="169"/>
      <c r="B489" s="169"/>
      <c r="C489" s="169"/>
      <c r="D489" s="169"/>
      <c r="E489" s="169"/>
      <c r="F489" s="169"/>
      <c r="G489" s="169"/>
      <c r="H489" s="169"/>
      <c r="I489" s="169"/>
      <c r="J489" s="169"/>
      <c r="K489" s="169"/>
      <c r="L489" s="169"/>
      <c r="M489" s="169"/>
      <c r="N489" s="169"/>
      <c r="O489" s="169"/>
      <c r="P489" s="170"/>
      <c r="Q489" s="170"/>
      <c r="R489" s="170"/>
      <c r="S489" s="170"/>
      <c r="T489" s="170"/>
      <c r="U489" s="170"/>
      <c r="V489" s="170"/>
      <c r="W489" s="170"/>
      <c r="X489" s="170"/>
      <c r="Y489" s="171"/>
      <c r="Z489" s="171"/>
      <c r="AA489" s="171"/>
      <c r="AB489" s="171"/>
      <c r="AC489" s="218"/>
      <c r="AD489" s="218"/>
      <c r="AE489" s="218"/>
      <c r="AF489" s="218"/>
      <c r="AG489" s="218"/>
      <c r="AH489" s="218"/>
      <c r="AI489" s="170"/>
      <c r="AJ489" s="170"/>
      <c r="AK489" s="170"/>
      <c r="AL489" s="170"/>
      <c r="AM489" s="170"/>
      <c r="AN489" s="170"/>
      <c r="AO489" s="170"/>
      <c r="AP489" s="170"/>
      <c r="AQ489" s="170"/>
      <c r="AR489" s="170"/>
      <c r="AS489" s="170"/>
      <c r="AT489" s="219"/>
      <c r="AU489" s="219"/>
      <c r="AV489" s="219"/>
      <c r="AW489" s="219"/>
      <c r="AX489" s="219"/>
      <c r="AY489" s="219"/>
      <c r="AZ489" s="219"/>
      <c r="BA489" s="219"/>
      <c r="BB489" s="219"/>
      <c r="BC489" s="219"/>
      <c r="BD489" s="219"/>
    </row>
    <row r="490" spans="1:56" ht="12.75" customHeight="1" x14ac:dyDescent="0.2">
      <c r="A490" s="169"/>
      <c r="B490" s="169"/>
      <c r="C490" s="169"/>
      <c r="D490" s="169"/>
      <c r="E490" s="169"/>
      <c r="F490" s="169"/>
      <c r="G490" s="169"/>
      <c r="H490" s="169"/>
      <c r="I490" s="169"/>
      <c r="J490" s="169"/>
      <c r="K490" s="169"/>
      <c r="L490" s="169"/>
      <c r="M490" s="169"/>
      <c r="N490" s="169"/>
      <c r="O490" s="169"/>
      <c r="P490" s="170"/>
      <c r="Q490" s="170"/>
      <c r="R490" s="170"/>
      <c r="S490" s="170"/>
      <c r="T490" s="170"/>
      <c r="U490" s="170"/>
      <c r="V490" s="170"/>
      <c r="W490" s="170"/>
      <c r="X490" s="170"/>
      <c r="Y490" s="171"/>
      <c r="Z490" s="171"/>
      <c r="AA490" s="171"/>
      <c r="AB490" s="171"/>
      <c r="AC490" s="218"/>
      <c r="AD490" s="218"/>
      <c r="AE490" s="218"/>
      <c r="AF490" s="218"/>
      <c r="AG490" s="218"/>
      <c r="AH490" s="218"/>
      <c r="AI490" s="170"/>
      <c r="AJ490" s="170"/>
      <c r="AK490" s="170"/>
      <c r="AL490" s="170"/>
      <c r="AM490" s="170"/>
      <c r="AN490" s="170"/>
      <c r="AO490" s="170"/>
      <c r="AP490" s="170"/>
      <c r="AQ490" s="170"/>
      <c r="AR490" s="170"/>
      <c r="AS490" s="170"/>
      <c r="AT490" s="219"/>
      <c r="AU490" s="219"/>
      <c r="AV490" s="219"/>
      <c r="AW490" s="219"/>
      <c r="AX490" s="219"/>
      <c r="AY490" s="219"/>
      <c r="AZ490" s="219"/>
      <c r="BA490" s="219"/>
      <c r="BB490" s="219"/>
      <c r="BC490" s="219"/>
      <c r="BD490" s="219"/>
    </row>
    <row r="491" spans="1:56" ht="12.75" customHeight="1" x14ac:dyDescent="0.2">
      <c r="A491" s="169"/>
      <c r="B491" s="169"/>
      <c r="C491" s="169"/>
      <c r="D491" s="169"/>
      <c r="E491" s="169"/>
      <c r="F491" s="169"/>
      <c r="G491" s="169"/>
      <c r="H491" s="169"/>
      <c r="I491" s="169"/>
      <c r="J491" s="169"/>
      <c r="K491" s="169"/>
      <c r="L491" s="169"/>
      <c r="M491" s="169"/>
      <c r="N491" s="169"/>
      <c r="O491" s="169"/>
      <c r="P491" s="170"/>
      <c r="Q491" s="170"/>
      <c r="R491" s="170"/>
      <c r="S491" s="170"/>
      <c r="T491" s="170"/>
      <c r="U491" s="170"/>
      <c r="V491" s="170"/>
      <c r="W491" s="170"/>
      <c r="X491" s="170"/>
      <c r="Y491" s="171"/>
      <c r="Z491" s="171"/>
      <c r="AA491" s="171"/>
      <c r="AB491" s="171"/>
      <c r="AC491" s="218"/>
      <c r="AD491" s="218"/>
      <c r="AE491" s="218"/>
      <c r="AF491" s="218"/>
      <c r="AG491" s="218"/>
      <c r="AH491" s="218"/>
      <c r="AI491" s="170"/>
      <c r="AJ491" s="170"/>
      <c r="AK491" s="170"/>
      <c r="AL491" s="170"/>
      <c r="AM491" s="170"/>
      <c r="AN491" s="170"/>
      <c r="AO491" s="170"/>
      <c r="AP491" s="170"/>
      <c r="AQ491" s="170"/>
      <c r="AR491" s="170"/>
      <c r="AS491" s="170"/>
      <c r="AT491" s="219"/>
      <c r="AU491" s="219"/>
      <c r="AV491" s="219"/>
      <c r="AW491" s="219"/>
      <c r="AX491" s="219"/>
      <c r="AY491" s="219"/>
      <c r="AZ491" s="219"/>
      <c r="BA491" s="219"/>
      <c r="BB491" s="219"/>
      <c r="BC491" s="219"/>
      <c r="BD491" s="219"/>
    </row>
    <row r="492" spans="1:56" ht="12.75" customHeight="1" x14ac:dyDescent="0.2">
      <c r="A492" s="169"/>
      <c r="B492" s="169"/>
      <c r="C492" s="169"/>
      <c r="D492" s="169"/>
      <c r="E492" s="169"/>
      <c r="F492" s="169"/>
      <c r="G492" s="169"/>
      <c r="H492" s="169"/>
      <c r="I492" s="169"/>
      <c r="J492" s="169"/>
      <c r="K492" s="169"/>
      <c r="L492" s="169"/>
      <c r="M492" s="169"/>
      <c r="N492" s="169"/>
      <c r="O492" s="169"/>
      <c r="P492" s="170"/>
      <c r="Q492" s="170"/>
      <c r="R492" s="170"/>
      <c r="S492" s="170"/>
      <c r="T492" s="170"/>
      <c r="U492" s="170"/>
      <c r="V492" s="170"/>
      <c r="W492" s="170"/>
      <c r="X492" s="170"/>
      <c r="Y492" s="171"/>
      <c r="Z492" s="171"/>
      <c r="AA492" s="171"/>
      <c r="AB492" s="171"/>
      <c r="AC492" s="218"/>
      <c r="AD492" s="218"/>
      <c r="AE492" s="218"/>
      <c r="AF492" s="218"/>
      <c r="AG492" s="218"/>
      <c r="AH492" s="218"/>
      <c r="AI492" s="170"/>
      <c r="AJ492" s="170"/>
      <c r="AK492" s="170"/>
      <c r="AL492" s="170"/>
      <c r="AM492" s="170"/>
      <c r="AN492" s="170"/>
      <c r="AO492" s="170"/>
      <c r="AP492" s="170"/>
      <c r="AQ492" s="170"/>
      <c r="AR492" s="170"/>
      <c r="AS492" s="170"/>
      <c r="AT492" s="219"/>
      <c r="AU492" s="219"/>
      <c r="AV492" s="219"/>
      <c r="AW492" s="219"/>
      <c r="AX492" s="219"/>
      <c r="AY492" s="219"/>
      <c r="AZ492" s="219"/>
      <c r="BA492" s="219"/>
      <c r="BB492" s="219"/>
      <c r="BC492" s="219"/>
      <c r="BD492" s="219"/>
    </row>
    <row r="493" spans="1:56" ht="12.75" customHeight="1" x14ac:dyDescent="0.2">
      <c r="A493" s="169"/>
      <c r="B493" s="169"/>
      <c r="C493" s="169"/>
      <c r="D493" s="169"/>
      <c r="E493" s="169"/>
      <c r="F493" s="169"/>
      <c r="G493" s="169"/>
      <c r="H493" s="169"/>
      <c r="I493" s="169"/>
      <c r="J493" s="169"/>
      <c r="K493" s="169"/>
      <c r="L493" s="169"/>
      <c r="M493" s="169"/>
      <c r="N493" s="169"/>
      <c r="O493" s="169"/>
      <c r="P493" s="170"/>
      <c r="Q493" s="170"/>
      <c r="R493" s="170"/>
      <c r="S493" s="170"/>
      <c r="T493" s="170"/>
      <c r="U493" s="170"/>
      <c r="V493" s="170"/>
      <c r="W493" s="170"/>
      <c r="X493" s="170"/>
      <c r="Y493" s="171"/>
      <c r="Z493" s="171"/>
      <c r="AA493" s="171"/>
      <c r="AB493" s="171"/>
      <c r="AC493" s="218"/>
      <c r="AD493" s="218"/>
      <c r="AE493" s="218"/>
      <c r="AF493" s="218"/>
      <c r="AG493" s="218"/>
      <c r="AH493" s="218"/>
      <c r="AI493" s="170"/>
      <c r="AJ493" s="170"/>
      <c r="AK493" s="170"/>
      <c r="AL493" s="170"/>
      <c r="AM493" s="170"/>
      <c r="AN493" s="170"/>
      <c r="AO493" s="170"/>
      <c r="AP493" s="170"/>
      <c r="AQ493" s="170"/>
      <c r="AR493" s="170"/>
      <c r="AS493" s="170"/>
      <c r="AT493" s="219"/>
      <c r="AU493" s="219"/>
      <c r="AV493" s="219"/>
      <c r="AW493" s="219"/>
      <c r="AX493" s="219"/>
      <c r="AY493" s="219"/>
      <c r="AZ493" s="219"/>
      <c r="BA493" s="219"/>
      <c r="BB493" s="219"/>
      <c r="BC493" s="219"/>
      <c r="BD493" s="219"/>
    </row>
    <row r="494" spans="1:56" ht="12.75" customHeight="1" x14ac:dyDescent="0.2">
      <c r="A494" s="169"/>
      <c r="B494" s="169"/>
      <c r="C494" s="169"/>
      <c r="D494" s="169"/>
      <c r="E494" s="169"/>
      <c r="F494" s="169"/>
      <c r="G494" s="169"/>
      <c r="H494" s="169"/>
      <c r="I494" s="169"/>
      <c r="J494" s="169"/>
      <c r="K494" s="169"/>
      <c r="L494" s="169"/>
      <c r="M494" s="169"/>
      <c r="N494" s="169"/>
      <c r="O494" s="169"/>
      <c r="P494" s="170"/>
      <c r="Q494" s="170"/>
      <c r="R494" s="170"/>
      <c r="S494" s="170"/>
      <c r="T494" s="170"/>
      <c r="U494" s="170"/>
      <c r="V494" s="170"/>
      <c r="W494" s="170"/>
      <c r="X494" s="170"/>
      <c r="Y494" s="171"/>
      <c r="Z494" s="171"/>
      <c r="AA494" s="171"/>
      <c r="AB494" s="171"/>
      <c r="AC494" s="218"/>
      <c r="AD494" s="218"/>
      <c r="AE494" s="218"/>
      <c r="AF494" s="218"/>
      <c r="AG494" s="218"/>
      <c r="AH494" s="218"/>
      <c r="AI494" s="170"/>
      <c r="AJ494" s="170"/>
      <c r="AK494" s="170"/>
      <c r="AL494" s="170"/>
      <c r="AM494" s="170"/>
      <c r="AN494" s="170"/>
      <c r="AO494" s="170"/>
      <c r="AP494" s="170"/>
      <c r="AQ494" s="170"/>
      <c r="AR494" s="170"/>
      <c r="AS494" s="170"/>
      <c r="AT494" s="219"/>
      <c r="AU494" s="219"/>
      <c r="AV494" s="219"/>
      <c r="AW494" s="219"/>
      <c r="AX494" s="219"/>
      <c r="AY494" s="219"/>
      <c r="AZ494" s="219"/>
      <c r="BA494" s="219"/>
      <c r="BB494" s="219"/>
      <c r="BC494" s="219"/>
      <c r="BD494" s="219"/>
    </row>
    <row r="495" spans="1:56" ht="12.75" customHeight="1" x14ac:dyDescent="0.2">
      <c r="A495" s="169"/>
      <c r="B495" s="169"/>
      <c r="C495" s="169"/>
      <c r="D495" s="169"/>
      <c r="E495" s="169"/>
      <c r="F495" s="169"/>
      <c r="G495" s="169"/>
      <c r="H495" s="169"/>
      <c r="I495" s="169"/>
      <c r="J495" s="169"/>
      <c r="K495" s="169"/>
      <c r="L495" s="169"/>
      <c r="M495" s="169"/>
      <c r="N495" s="169"/>
      <c r="O495" s="169"/>
      <c r="P495" s="170"/>
      <c r="Q495" s="170"/>
      <c r="R495" s="170"/>
      <c r="S495" s="170"/>
      <c r="T495" s="170"/>
      <c r="U495" s="170"/>
      <c r="V495" s="170"/>
      <c r="W495" s="170"/>
      <c r="X495" s="170"/>
      <c r="Y495" s="171"/>
      <c r="Z495" s="171"/>
      <c r="AA495" s="171"/>
      <c r="AB495" s="171"/>
      <c r="AC495" s="218"/>
      <c r="AD495" s="218"/>
      <c r="AE495" s="218"/>
      <c r="AF495" s="218"/>
      <c r="AG495" s="218"/>
      <c r="AH495" s="218"/>
      <c r="AI495" s="170"/>
      <c r="AJ495" s="170"/>
      <c r="AK495" s="170"/>
      <c r="AL495" s="170"/>
      <c r="AM495" s="170"/>
      <c r="AN495" s="170"/>
      <c r="AO495" s="170"/>
      <c r="AP495" s="170"/>
      <c r="AQ495" s="170"/>
      <c r="AR495" s="170"/>
      <c r="AS495" s="170"/>
      <c r="AT495" s="219"/>
      <c r="AU495" s="219"/>
      <c r="AV495" s="219"/>
      <c r="AW495" s="219"/>
      <c r="AX495" s="219"/>
      <c r="AY495" s="219"/>
      <c r="AZ495" s="219"/>
      <c r="BA495" s="219"/>
      <c r="BB495" s="219"/>
      <c r="BC495" s="219"/>
      <c r="BD495" s="219"/>
    </row>
    <row r="496" spans="1:56" ht="12.75" customHeight="1" x14ac:dyDescent="0.2">
      <c r="A496" s="169"/>
      <c r="B496" s="169"/>
      <c r="C496" s="169"/>
      <c r="D496" s="169"/>
      <c r="E496" s="169"/>
      <c r="F496" s="169"/>
      <c r="G496" s="169"/>
      <c r="H496" s="169"/>
      <c r="I496" s="169"/>
      <c r="J496" s="169"/>
      <c r="K496" s="169"/>
      <c r="L496" s="169"/>
      <c r="M496" s="169"/>
      <c r="N496" s="169"/>
      <c r="O496" s="169"/>
      <c r="P496" s="170"/>
      <c r="Q496" s="170"/>
      <c r="R496" s="170"/>
      <c r="S496" s="170"/>
      <c r="T496" s="170"/>
      <c r="U496" s="170"/>
      <c r="V496" s="170"/>
      <c r="W496" s="170"/>
      <c r="X496" s="170"/>
      <c r="Y496" s="171"/>
      <c r="Z496" s="171"/>
      <c r="AA496" s="171"/>
      <c r="AB496" s="171"/>
      <c r="AC496" s="218"/>
      <c r="AD496" s="218"/>
      <c r="AE496" s="218"/>
      <c r="AF496" s="218"/>
      <c r="AG496" s="218"/>
      <c r="AH496" s="218"/>
      <c r="AI496" s="170"/>
      <c r="AJ496" s="170"/>
      <c r="AK496" s="170"/>
      <c r="AL496" s="170"/>
      <c r="AM496" s="170"/>
      <c r="AN496" s="170"/>
      <c r="AO496" s="170"/>
      <c r="AP496" s="170"/>
      <c r="AQ496" s="170"/>
      <c r="AR496" s="170"/>
      <c r="AS496" s="170"/>
      <c r="AT496" s="219"/>
      <c r="AU496" s="219"/>
      <c r="AV496" s="219"/>
      <c r="AW496" s="219"/>
      <c r="AX496" s="219"/>
      <c r="AY496" s="219"/>
      <c r="AZ496" s="219"/>
      <c r="BA496" s="219"/>
      <c r="BB496" s="219"/>
      <c r="BC496" s="219"/>
      <c r="BD496" s="219"/>
    </row>
    <row r="497" spans="1:56" ht="12.75" customHeight="1" x14ac:dyDescent="0.2">
      <c r="A497" s="169"/>
      <c r="B497" s="169"/>
      <c r="C497" s="169"/>
      <c r="D497" s="169"/>
      <c r="E497" s="169"/>
      <c r="F497" s="169"/>
      <c r="G497" s="169"/>
      <c r="H497" s="169"/>
      <c r="I497" s="169"/>
      <c r="J497" s="169"/>
      <c r="K497" s="169"/>
      <c r="L497" s="169"/>
      <c r="M497" s="169"/>
      <c r="N497" s="169"/>
      <c r="O497" s="169"/>
      <c r="P497" s="170"/>
      <c r="Q497" s="170"/>
      <c r="R497" s="170"/>
      <c r="S497" s="170"/>
      <c r="T497" s="170"/>
      <c r="U497" s="170"/>
      <c r="V497" s="170"/>
      <c r="W497" s="170"/>
      <c r="X497" s="170"/>
      <c r="Y497" s="171"/>
      <c r="Z497" s="171"/>
      <c r="AA497" s="171"/>
      <c r="AB497" s="171"/>
      <c r="AC497" s="218"/>
      <c r="AD497" s="218"/>
      <c r="AE497" s="218"/>
      <c r="AF497" s="218"/>
      <c r="AG497" s="218"/>
      <c r="AH497" s="218"/>
      <c r="AI497" s="170"/>
      <c r="AJ497" s="170"/>
      <c r="AK497" s="170"/>
      <c r="AL497" s="170"/>
      <c r="AM497" s="170"/>
      <c r="AN497" s="170"/>
      <c r="AO497" s="170"/>
      <c r="AP497" s="170"/>
      <c r="AQ497" s="170"/>
      <c r="AR497" s="170"/>
      <c r="AS497" s="170"/>
      <c r="AT497" s="219"/>
      <c r="AU497" s="219"/>
      <c r="AV497" s="219"/>
      <c r="AW497" s="219"/>
      <c r="AX497" s="219"/>
      <c r="AY497" s="219"/>
      <c r="AZ497" s="219"/>
      <c r="BA497" s="219"/>
      <c r="BB497" s="219"/>
      <c r="BC497" s="219"/>
      <c r="BD497" s="219"/>
    </row>
    <row r="498" spans="1:56" ht="12.75" customHeight="1" x14ac:dyDescent="0.2">
      <c r="A498" s="169"/>
      <c r="B498" s="169"/>
      <c r="C498" s="169"/>
      <c r="D498" s="169"/>
      <c r="E498" s="169"/>
      <c r="F498" s="169"/>
      <c r="G498" s="169"/>
      <c r="H498" s="169"/>
      <c r="I498" s="169"/>
      <c r="J498" s="169"/>
      <c r="K498" s="169"/>
      <c r="L498" s="169"/>
      <c r="M498" s="169"/>
      <c r="N498" s="169"/>
      <c r="O498" s="169"/>
      <c r="P498" s="170"/>
      <c r="Q498" s="170"/>
      <c r="R498" s="170"/>
      <c r="S498" s="170"/>
      <c r="T498" s="170"/>
      <c r="U498" s="170"/>
      <c r="V498" s="170"/>
      <c r="W498" s="170"/>
      <c r="X498" s="170"/>
      <c r="Y498" s="171"/>
      <c r="Z498" s="171"/>
      <c r="AA498" s="171"/>
      <c r="AB498" s="171"/>
      <c r="AC498" s="218"/>
      <c r="AD498" s="218"/>
      <c r="AE498" s="218"/>
      <c r="AF498" s="218"/>
      <c r="AG498" s="218"/>
      <c r="AH498" s="218"/>
      <c r="AI498" s="170"/>
      <c r="AJ498" s="170"/>
      <c r="AK498" s="170"/>
      <c r="AL498" s="170"/>
      <c r="AM498" s="170"/>
      <c r="AN498" s="170"/>
      <c r="AO498" s="170"/>
      <c r="AP498" s="170"/>
      <c r="AQ498" s="170"/>
      <c r="AR498" s="170"/>
      <c r="AS498" s="170"/>
      <c r="AT498" s="219"/>
      <c r="AU498" s="219"/>
      <c r="AV498" s="219"/>
      <c r="AW498" s="219"/>
      <c r="AX498" s="219"/>
      <c r="AY498" s="219"/>
      <c r="AZ498" s="219"/>
      <c r="BA498" s="219"/>
      <c r="BB498" s="219"/>
      <c r="BC498" s="219"/>
      <c r="BD498" s="219"/>
    </row>
    <row r="499" spans="1:56" ht="12.75" customHeight="1" x14ac:dyDescent="0.2">
      <c r="A499" s="169"/>
      <c r="B499" s="169"/>
      <c r="C499" s="169"/>
      <c r="D499" s="169"/>
      <c r="E499" s="169"/>
      <c r="F499" s="169"/>
      <c r="G499" s="169"/>
      <c r="H499" s="169"/>
      <c r="I499" s="169"/>
      <c r="J499" s="169"/>
      <c r="K499" s="169"/>
      <c r="L499" s="169"/>
      <c r="M499" s="169"/>
      <c r="N499" s="169"/>
      <c r="O499" s="169"/>
      <c r="P499" s="170"/>
      <c r="Q499" s="170"/>
      <c r="R499" s="170"/>
      <c r="S499" s="170"/>
      <c r="T499" s="170"/>
      <c r="U499" s="170"/>
      <c r="V499" s="170"/>
      <c r="W499" s="170"/>
      <c r="X499" s="170"/>
      <c r="Y499" s="171"/>
      <c r="Z499" s="171"/>
      <c r="AA499" s="171"/>
      <c r="AB499" s="171"/>
      <c r="AC499" s="218"/>
      <c r="AD499" s="218"/>
      <c r="AE499" s="218"/>
      <c r="AF499" s="218"/>
      <c r="AG499" s="218"/>
      <c r="AH499" s="218"/>
      <c r="AI499" s="170"/>
      <c r="AJ499" s="170"/>
      <c r="AK499" s="170"/>
      <c r="AL499" s="170"/>
      <c r="AM499" s="170"/>
      <c r="AN499" s="170"/>
      <c r="AO499" s="170"/>
      <c r="AP499" s="170"/>
      <c r="AQ499" s="170"/>
      <c r="AR499" s="170"/>
      <c r="AS499" s="170"/>
      <c r="AT499" s="219"/>
      <c r="AU499" s="219"/>
      <c r="AV499" s="219"/>
      <c r="AW499" s="219"/>
      <c r="AX499" s="219"/>
      <c r="AY499" s="219"/>
      <c r="AZ499" s="219"/>
      <c r="BA499" s="219"/>
      <c r="BB499" s="219"/>
      <c r="BC499" s="219"/>
      <c r="BD499" s="219"/>
    </row>
    <row r="500" spans="1:56" ht="12.75" customHeight="1" x14ac:dyDescent="0.2">
      <c r="A500" s="169"/>
      <c r="B500" s="169"/>
      <c r="C500" s="169"/>
      <c r="D500" s="169"/>
      <c r="E500" s="169"/>
      <c r="F500" s="169"/>
      <c r="G500" s="169"/>
      <c r="H500" s="169"/>
      <c r="I500" s="169"/>
      <c r="J500" s="169"/>
      <c r="K500" s="169"/>
      <c r="L500" s="169"/>
      <c r="M500" s="169"/>
      <c r="N500" s="169"/>
      <c r="O500" s="169"/>
      <c r="P500" s="170"/>
      <c r="Q500" s="170"/>
      <c r="R500" s="170"/>
      <c r="S500" s="170"/>
      <c r="T500" s="170"/>
      <c r="U500" s="170"/>
      <c r="V500" s="170"/>
      <c r="W500" s="170"/>
      <c r="X500" s="170"/>
      <c r="Y500" s="171"/>
      <c r="Z500" s="171"/>
      <c r="AA500" s="171"/>
      <c r="AB500" s="171"/>
      <c r="AC500" s="218"/>
      <c r="AD500" s="218"/>
      <c r="AE500" s="218"/>
      <c r="AF500" s="218"/>
      <c r="AG500" s="218"/>
      <c r="AH500" s="218"/>
      <c r="AI500" s="170"/>
      <c r="AJ500" s="170"/>
      <c r="AK500" s="170"/>
      <c r="AL500" s="170"/>
      <c r="AM500" s="170"/>
      <c r="AN500" s="170"/>
      <c r="AO500" s="170"/>
      <c r="AP500" s="170"/>
      <c r="AQ500" s="170"/>
      <c r="AR500" s="170"/>
      <c r="AS500" s="170"/>
      <c r="AT500" s="219"/>
      <c r="AU500" s="219"/>
      <c r="AV500" s="219"/>
      <c r="AW500" s="219"/>
      <c r="AX500" s="219"/>
      <c r="AY500" s="219"/>
      <c r="AZ500" s="219"/>
      <c r="BA500" s="219"/>
      <c r="BB500" s="219"/>
      <c r="BC500" s="219"/>
      <c r="BD500" s="219"/>
    </row>
    <row r="501" spans="1:56" ht="12.75" customHeight="1" x14ac:dyDescent="0.2">
      <c r="A501" s="169"/>
      <c r="B501" s="169"/>
      <c r="C501" s="169"/>
      <c r="D501" s="169"/>
      <c r="E501" s="169"/>
      <c r="F501" s="169"/>
      <c r="G501" s="169"/>
      <c r="H501" s="169"/>
      <c r="I501" s="169"/>
      <c r="J501" s="169"/>
      <c r="K501" s="169"/>
      <c r="L501" s="169"/>
      <c r="M501" s="169"/>
      <c r="N501" s="169"/>
      <c r="O501" s="169"/>
      <c r="P501" s="170"/>
      <c r="Q501" s="170"/>
      <c r="R501" s="170"/>
      <c r="S501" s="170"/>
      <c r="T501" s="170"/>
      <c r="U501" s="170"/>
      <c r="V501" s="170"/>
      <c r="W501" s="170"/>
      <c r="X501" s="170"/>
      <c r="Y501" s="171"/>
      <c r="Z501" s="171"/>
      <c r="AA501" s="171"/>
      <c r="AB501" s="171"/>
      <c r="AC501" s="218"/>
      <c r="AD501" s="218"/>
      <c r="AE501" s="218"/>
      <c r="AF501" s="218"/>
      <c r="AG501" s="218"/>
      <c r="AH501" s="218"/>
      <c r="AI501" s="170"/>
      <c r="AJ501" s="170"/>
      <c r="AK501" s="170"/>
      <c r="AL501" s="170"/>
      <c r="AM501" s="170"/>
      <c r="AN501" s="170"/>
      <c r="AO501" s="170"/>
      <c r="AP501" s="170"/>
      <c r="AQ501" s="170"/>
      <c r="AR501" s="170"/>
      <c r="AS501" s="170"/>
      <c r="AT501" s="219"/>
      <c r="AU501" s="219"/>
      <c r="AV501" s="219"/>
      <c r="AW501" s="219"/>
      <c r="AX501" s="219"/>
      <c r="AY501" s="219"/>
      <c r="AZ501" s="219"/>
      <c r="BA501" s="219"/>
      <c r="BB501" s="219"/>
      <c r="BC501" s="219"/>
      <c r="BD501" s="219"/>
    </row>
    <row r="502" spans="1:56" ht="12.75" customHeight="1" x14ac:dyDescent="0.2">
      <c r="A502" s="169"/>
      <c r="B502" s="169"/>
      <c r="C502" s="169"/>
      <c r="D502" s="169"/>
      <c r="E502" s="169"/>
      <c r="F502" s="169"/>
      <c r="G502" s="169"/>
      <c r="H502" s="169"/>
      <c r="I502" s="169"/>
      <c r="J502" s="169"/>
      <c r="K502" s="169"/>
      <c r="L502" s="169"/>
      <c r="M502" s="169"/>
      <c r="N502" s="169"/>
      <c r="O502" s="169"/>
      <c r="P502" s="170"/>
      <c r="Q502" s="170"/>
      <c r="R502" s="170"/>
      <c r="S502" s="170"/>
      <c r="T502" s="170"/>
      <c r="U502" s="170"/>
      <c r="V502" s="170"/>
      <c r="W502" s="170"/>
      <c r="X502" s="170"/>
      <c r="Y502" s="171"/>
      <c r="Z502" s="171"/>
      <c r="AA502" s="171"/>
      <c r="AB502" s="171"/>
      <c r="AC502" s="218"/>
      <c r="AD502" s="218"/>
      <c r="AE502" s="218"/>
      <c r="AF502" s="218"/>
      <c r="AG502" s="218"/>
      <c r="AH502" s="218"/>
      <c r="AI502" s="170"/>
      <c r="AJ502" s="170"/>
      <c r="AK502" s="170"/>
      <c r="AL502" s="170"/>
      <c r="AM502" s="170"/>
      <c r="AN502" s="170"/>
      <c r="AO502" s="170"/>
      <c r="AP502" s="170"/>
      <c r="AQ502" s="170"/>
      <c r="AR502" s="170"/>
      <c r="AS502" s="170"/>
      <c r="AT502" s="219"/>
      <c r="AU502" s="219"/>
      <c r="AV502" s="219"/>
      <c r="AW502" s="219"/>
      <c r="AX502" s="219"/>
      <c r="AY502" s="219"/>
      <c r="AZ502" s="219"/>
      <c r="BA502" s="219"/>
      <c r="BB502" s="219"/>
      <c r="BC502" s="219"/>
      <c r="BD502" s="219"/>
    </row>
    <row r="503" spans="1:56" ht="12.75" customHeight="1" x14ac:dyDescent="0.2">
      <c r="A503" s="169"/>
      <c r="B503" s="169"/>
      <c r="C503" s="169"/>
      <c r="D503" s="169"/>
      <c r="E503" s="169"/>
      <c r="F503" s="169"/>
      <c r="G503" s="169"/>
      <c r="H503" s="169"/>
      <c r="I503" s="169"/>
      <c r="J503" s="169"/>
      <c r="K503" s="169"/>
      <c r="L503" s="169"/>
      <c r="M503" s="169"/>
      <c r="N503" s="169"/>
      <c r="O503" s="169"/>
      <c r="P503" s="170"/>
      <c r="Q503" s="170"/>
      <c r="R503" s="170"/>
      <c r="S503" s="170"/>
      <c r="T503" s="170"/>
      <c r="U503" s="170"/>
      <c r="V503" s="170"/>
      <c r="W503" s="170"/>
      <c r="X503" s="170"/>
      <c r="Y503" s="171"/>
      <c r="Z503" s="171"/>
      <c r="AA503" s="171"/>
      <c r="AB503" s="171"/>
      <c r="AC503" s="218"/>
      <c r="AD503" s="218"/>
      <c r="AE503" s="218"/>
      <c r="AF503" s="218"/>
      <c r="AG503" s="218"/>
      <c r="AH503" s="218"/>
      <c r="AI503" s="170"/>
      <c r="AJ503" s="170"/>
      <c r="AK503" s="170"/>
      <c r="AL503" s="170"/>
      <c r="AM503" s="170"/>
      <c r="AN503" s="170"/>
      <c r="AO503" s="170"/>
      <c r="AP503" s="170"/>
      <c r="AQ503" s="170"/>
      <c r="AR503" s="170"/>
      <c r="AS503" s="170"/>
      <c r="AT503" s="219"/>
      <c r="AU503" s="219"/>
      <c r="AV503" s="219"/>
      <c r="AW503" s="219"/>
      <c r="AX503" s="219"/>
      <c r="AY503" s="219"/>
      <c r="AZ503" s="219"/>
      <c r="BA503" s="219"/>
      <c r="BB503" s="219"/>
      <c r="BC503" s="219"/>
      <c r="BD503" s="219"/>
    </row>
    <row r="504" spans="1:56" ht="12.75" customHeight="1" x14ac:dyDescent="0.2">
      <c r="A504" s="169"/>
      <c r="B504" s="169"/>
      <c r="C504" s="169"/>
      <c r="D504" s="169"/>
      <c r="E504" s="169"/>
      <c r="F504" s="169"/>
      <c r="G504" s="169"/>
      <c r="H504" s="169"/>
      <c r="I504" s="169"/>
      <c r="J504" s="169"/>
      <c r="K504" s="169"/>
      <c r="L504" s="169"/>
      <c r="M504" s="169"/>
      <c r="N504" s="169"/>
      <c r="O504" s="169"/>
      <c r="P504" s="170"/>
      <c r="Q504" s="170"/>
      <c r="R504" s="170"/>
      <c r="S504" s="170"/>
      <c r="T504" s="170"/>
      <c r="U504" s="170"/>
      <c r="V504" s="170"/>
      <c r="W504" s="170"/>
      <c r="X504" s="170"/>
      <c r="Y504" s="171"/>
      <c r="Z504" s="171"/>
      <c r="AA504" s="171"/>
      <c r="AB504" s="171"/>
      <c r="AC504" s="218"/>
      <c r="AD504" s="218"/>
      <c r="AE504" s="218"/>
      <c r="AF504" s="218"/>
      <c r="AG504" s="218"/>
      <c r="AH504" s="218"/>
      <c r="AI504" s="170"/>
      <c r="AJ504" s="170"/>
      <c r="AK504" s="170"/>
      <c r="AL504" s="170"/>
      <c r="AM504" s="170"/>
      <c r="AN504" s="170"/>
      <c r="AO504" s="170"/>
      <c r="AP504" s="170"/>
      <c r="AQ504" s="170"/>
      <c r="AR504" s="170"/>
      <c r="AS504" s="170"/>
      <c r="AT504" s="219"/>
      <c r="AU504" s="219"/>
      <c r="AV504" s="219"/>
      <c r="AW504" s="219"/>
      <c r="AX504" s="219"/>
      <c r="AY504" s="219"/>
      <c r="AZ504" s="219"/>
      <c r="BA504" s="219"/>
      <c r="BB504" s="219"/>
      <c r="BC504" s="219"/>
      <c r="BD504" s="219"/>
    </row>
    <row r="505" spans="1:56" ht="12.75" customHeight="1" x14ac:dyDescent="0.2">
      <c r="A505" s="169"/>
      <c r="B505" s="169"/>
      <c r="C505" s="169"/>
      <c r="D505" s="169"/>
      <c r="E505" s="169"/>
      <c r="F505" s="169"/>
      <c r="G505" s="169"/>
      <c r="H505" s="169"/>
      <c r="I505" s="169"/>
      <c r="J505" s="169"/>
      <c r="K505" s="169"/>
      <c r="L505" s="169"/>
      <c r="M505" s="169"/>
      <c r="N505" s="169"/>
      <c r="O505" s="169"/>
      <c r="P505" s="170"/>
      <c r="Q505" s="170"/>
      <c r="R505" s="170"/>
      <c r="S505" s="170"/>
      <c r="T505" s="170"/>
      <c r="U505" s="170"/>
      <c r="V505" s="170"/>
      <c r="W505" s="170"/>
      <c r="X505" s="170"/>
      <c r="Y505" s="171"/>
      <c r="Z505" s="171"/>
      <c r="AA505" s="171"/>
      <c r="AB505" s="171"/>
      <c r="AC505" s="218"/>
      <c r="AD505" s="218"/>
      <c r="AE505" s="218"/>
      <c r="AF505" s="218"/>
      <c r="AG505" s="218"/>
      <c r="AH505" s="218"/>
      <c r="AI505" s="170"/>
      <c r="AJ505" s="170"/>
      <c r="AK505" s="170"/>
      <c r="AL505" s="170"/>
      <c r="AM505" s="170"/>
      <c r="AN505" s="170"/>
      <c r="AO505" s="170"/>
      <c r="AP505" s="170"/>
      <c r="AQ505" s="170"/>
      <c r="AR505" s="170"/>
      <c r="AS505" s="170"/>
      <c r="AT505" s="219"/>
      <c r="AU505" s="219"/>
      <c r="AV505" s="219"/>
      <c r="AW505" s="219"/>
      <c r="AX505" s="219"/>
      <c r="AY505" s="219"/>
      <c r="AZ505" s="219"/>
      <c r="BA505" s="219"/>
      <c r="BB505" s="219"/>
      <c r="BC505" s="219"/>
      <c r="BD505" s="219"/>
    </row>
    <row r="506" spans="1:56" ht="12.75" customHeight="1" x14ac:dyDescent="0.2">
      <c r="A506" s="169"/>
      <c r="B506" s="169"/>
      <c r="C506" s="169"/>
      <c r="D506" s="169"/>
      <c r="E506" s="169"/>
      <c r="F506" s="169"/>
      <c r="G506" s="169"/>
      <c r="H506" s="169"/>
      <c r="I506" s="169"/>
      <c r="J506" s="169"/>
      <c r="K506" s="169"/>
      <c r="L506" s="169"/>
      <c r="M506" s="169"/>
      <c r="N506" s="169"/>
      <c r="O506" s="169"/>
      <c r="P506" s="170"/>
      <c r="Q506" s="170"/>
      <c r="R506" s="170"/>
      <c r="S506" s="170"/>
      <c r="T506" s="170"/>
      <c r="U506" s="170"/>
      <c r="V506" s="170"/>
      <c r="W506" s="170"/>
      <c r="X506" s="170"/>
      <c r="Y506" s="171"/>
      <c r="Z506" s="171"/>
      <c r="AA506" s="171"/>
      <c r="AB506" s="171"/>
      <c r="AC506" s="218"/>
      <c r="AD506" s="218"/>
      <c r="AE506" s="218"/>
      <c r="AF506" s="218"/>
      <c r="AG506" s="218"/>
      <c r="AH506" s="218"/>
      <c r="AI506" s="170"/>
      <c r="AJ506" s="170"/>
      <c r="AK506" s="170"/>
      <c r="AL506" s="170"/>
      <c r="AM506" s="170"/>
      <c r="AN506" s="170"/>
      <c r="AO506" s="170"/>
      <c r="AP506" s="170"/>
      <c r="AQ506" s="170"/>
      <c r="AR506" s="170"/>
      <c r="AS506" s="170"/>
      <c r="AT506" s="219"/>
      <c r="AU506" s="219"/>
      <c r="AV506" s="219"/>
      <c r="AW506" s="219"/>
      <c r="AX506" s="219"/>
      <c r="AY506" s="219"/>
      <c r="AZ506" s="219"/>
      <c r="BA506" s="219"/>
      <c r="BB506" s="219"/>
      <c r="BC506" s="219"/>
      <c r="BD506" s="219"/>
    </row>
    <row r="507" spans="1:56" ht="12.75" customHeight="1" x14ac:dyDescent="0.2">
      <c r="A507" s="169"/>
      <c r="B507" s="169"/>
      <c r="C507" s="169"/>
      <c r="D507" s="169"/>
      <c r="E507" s="169"/>
      <c r="F507" s="169"/>
      <c r="G507" s="169"/>
      <c r="H507" s="169"/>
      <c r="I507" s="169"/>
      <c r="J507" s="169"/>
      <c r="K507" s="169"/>
      <c r="L507" s="169"/>
      <c r="M507" s="169"/>
      <c r="N507" s="169"/>
      <c r="O507" s="169"/>
      <c r="P507" s="170"/>
      <c r="Q507" s="170"/>
      <c r="R507" s="170"/>
      <c r="S507" s="170"/>
      <c r="T507" s="170"/>
      <c r="U507" s="170"/>
      <c r="V507" s="170"/>
      <c r="W507" s="170"/>
      <c r="X507" s="170"/>
      <c r="Y507" s="171"/>
      <c r="Z507" s="171"/>
      <c r="AA507" s="171"/>
      <c r="AB507" s="171"/>
      <c r="AC507" s="218"/>
      <c r="AD507" s="218"/>
      <c r="AE507" s="218"/>
      <c r="AF507" s="218"/>
      <c r="AG507" s="218"/>
      <c r="AH507" s="218"/>
      <c r="AI507" s="170"/>
      <c r="AJ507" s="170"/>
      <c r="AK507" s="170"/>
      <c r="AL507" s="170"/>
      <c r="AM507" s="170"/>
      <c r="AN507" s="170"/>
      <c r="AO507" s="170"/>
      <c r="AP507" s="170"/>
      <c r="AQ507" s="170"/>
      <c r="AR507" s="170"/>
      <c r="AS507" s="170"/>
      <c r="AT507" s="219"/>
      <c r="AU507" s="219"/>
      <c r="AV507" s="219"/>
      <c r="AW507" s="219"/>
      <c r="AX507" s="219"/>
      <c r="AY507" s="219"/>
      <c r="AZ507" s="219"/>
      <c r="BA507" s="219"/>
      <c r="BB507" s="219"/>
      <c r="BC507" s="219"/>
      <c r="BD507" s="219"/>
    </row>
    <row r="508" spans="1:56" ht="12.75" customHeight="1" x14ac:dyDescent="0.2">
      <c r="A508" s="169"/>
      <c r="B508" s="169"/>
      <c r="C508" s="169"/>
      <c r="D508" s="169"/>
      <c r="E508" s="169"/>
      <c r="F508" s="169"/>
      <c r="G508" s="169"/>
      <c r="H508" s="169"/>
      <c r="I508" s="169"/>
      <c r="J508" s="169"/>
      <c r="K508" s="169"/>
      <c r="L508" s="169"/>
      <c r="M508" s="169"/>
      <c r="N508" s="169"/>
      <c r="O508" s="169"/>
      <c r="P508" s="170"/>
      <c r="Q508" s="170"/>
      <c r="R508" s="170"/>
      <c r="S508" s="170"/>
      <c r="T508" s="170"/>
      <c r="U508" s="170"/>
      <c r="V508" s="170"/>
      <c r="W508" s="170"/>
      <c r="X508" s="170"/>
      <c r="Y508" s="171"/>
      <c r="Z508" s="171"/>
      <c r="AA508" s="171"/>
      <c r="AB508" s="171"/>
      <c r="AC508" s="218"/>
      <c r="AD508" s="218"/>
      <c r="AE508" s="218"/>
      <c r="AF508" s="218"/>
      <c r="AG508" s="218"/>
      <c r="AH508" s="218"/>
      <c r="AI508" s="170"/>
      <c r="AJ508" s="170"/>
      <c r="AK508" s="170"/>
      <c r="AL508" s="170"/>
      <c r="AM508" s="170"/>
      <c r="AN508" s="170"/>
      <c r="AO508" s="170"/>
      <c r="AP508" s="170"/>
      <c r="AQ508" s="170"/>
      <c r="AR508" s="170"/>
      <c r="AS508" s="170"/>
      <c r="AT508" s="219"/>
      <c r="AU508" s="219"/>
      <c r="AV508" s="219"/>
      <c r="AW508" s="219"/>
      <c r="AX508" s="219"/>
      <c r="AY508" s="219"/>
      <c r="AZ508" s="219"/>
      <c r="BA508" s="219"/>
      <c r="BB508" s="219"/>
      <c r="BC508" s="219"/>
      <c r="BD508" s="219"/>
    </row>
    <row r="509" spans="1:56" ht="12.75" customHeight="1" x14ac:dyDescent="0.2">
      <c r="A509" s="169"/>
      <c r="B509" s="169"/>
      <c r="C509" s="169"/>
      <c r="D509" s="169"/>
      <c r="E509" s="169"/>
      <c r="F509" s="169"/>
      <c r="G509" s="169"/>
      <c r="H509" s="169"/>
      <c r="I509" s="169"/>
      <c r="J509" s="169"/>
      <c r="K509" s="169"/>
      <c r="L509" s="169"/>
      <c r="M509" s="169"/>
      <c r="N509" s="169"/>
      <c r="O509" s="169"/>
      <c r="P509" s="170"/>
      <c r="Q509" s="170"/>
      <c r="R509" s="170"/>
      <c r="S509" s="170"/>
      <c r="T509" s="170"/>
      <c r="U509" s="170"/>
      <c r="V509" s="170"/>
      <c r="W509" s="170"/>
      <c r="X509" s="170"/>
      <c r="Y509" s="171"/>
      <c r="Z509" s="171"/>
      <c r="AA509" s="171"/>
      <c r="AB509" s="171"/>
      <c r="AC509" s="218"/>
      <c r="AD509" s="218"/>
      <c r="AE509" s="218"/>
      <c r="AF509" s="218"/>
      <c r="AG509" s="218"/>
      <c r="AH509" s="218"/>
      <c r="AI509" s="170"/>
      <c r="AJ509" s="170"/>
      <c r="AK509" s="170"/>
      <c r="AL509" s="170"/>
      <c r="AM509" s="170"/>
      <c r="AN509" s="170"/>
      <c r="AO509" s="170"/>
      <c r="AP509" s="170"/>
      <c r="AQ509" s="170"/>
      <c r="AR509" s="170"/>
      <c r="AS509" s="170"/>
      <c r="AT509" s="219"/>
      <c r="AU509" s="219"/>
      <c r="AV509" s="219"/>
      <c r="AW509" s="219"/>
      <c r="AX509" s="219"/>
      <c r="AY509" s="219"/>
      <c r="AZ509" s="219"/>
      <c r="BA509" s="219"/>
      <c r="BB509" s="219"/>
      <c r="BC509" s="219"/>
      <c r="BD509" s="219"/>
    </row>
    <row r="510" spans="1:56" ht="12.75" customHeight="1" x14ac:dyDescent="0.2">
      <c r="A510" s="169"/>
      <c r="B510" s="169"/>
      <c r="C510" s="169"/>
      <c r="D510" s="169"/>
      <c r="E510" s="169"/>
      <c r="F510" s="169"/>
      <c r="G510" s="169"/>
      <c r="H510" s="169"/>
      <c r="I510" s="169"/>
      <c r="J510" s="169"/>
      <c r="K510" s="169"/>
      <c r="L510" s="169"/>
      <c r="M510" s="169"/>
      <c r="N510" s="169"/>
      <c r="O510" s="169"/>
      <c r="P510" s="170"/>
      <c r="Q510" s="170"/>
      <c r="R510" s="170"/>
      <c r="S510" s="170"/>
      <c r="T510" s="170"/>
      <c r="U510" s="170"/>
      <c r="V510" s="170"/>
      <c r="W510" s="170"/>
      <c r="X510" s="170"/>
      <c r="Y510" s="171"/>
      <c r="Z510" s="171"/>
      <c r="AA510" s="171"/>
      <c r="AB510" s="171"/>
      <c r="AC510" s="218"/>
      <c r="AD510" s="218"/>
      <c r="AE510" s="218"/>
      <c r="AF510" s="218"/>
      <c r="AG510" s="218"/>
      <c r="AH510" s="218"/>
      <c r="AI510" s="170"/>
      <c r="AJ510" s="170"/>
      <c r="AK510" s="170"/>
      <c r="AL510" s="170"/>
      <c r="AM510" s="170"/>
      <c r="AN510" s="170"/>
      <c r="AO510" s="170"/>
      <c r="AP510" s="170"/>
      <c r="AQ510" s="170"/>
      <c r="AR510" s="170"/>
      <c r="AS510" s="170"/>
      <c r="AT510" s="219"/>
      <c r="AU510" s="219"/>
      <c r="AV510" s="219"/>
      <c r="AW510" s="219"/>
      <c r="AX510" s="219"/>
      <c r="AY510" s="219"/>
      <c r="AZ510" s="219"/>
      <c r="BA510" s="219"/>
      <c r="BB510" s="219"/>
      <c r="BC510" s="219"/>
      <c r="BD510" s="219"/>
    </row>
    <row r="511" spans="1:56" ht="12.75" customHeight="1" x14ac:dyDescent="0.2">
      <c r="A511" s="169"/>
      <c r="B511" s="169"/>
      <c r="C511" s="169"/>
      <c r="D511" s="169"/>
      <c r="E511" s="169"/>
      <c r="F511" s="169"/>
      <c r="G511" s="169"/>
      <c r="H511" s="169"/>
      <c r="I511" s="169"/>
      <c r="J511" s="169"/>
      <c r="K511" s="169"/>
      <c r="L511" s="169"/>
      <c r="M511" s="169"/>
      <c r="N511" s="169"/>
      <c r="O511" s="169"/>
      <c r="P511" s="170"/>
      <c r="Q511" s="170"/>
      <c r="R511" s="170"/>
      <c r="S511" s="170"/>
      <c r="T511" s="170"/>
      <c r="U511" s="170"/>
      <c r="V511" s="170"/>
      <c r="W511" s="170"/>
      <c r="X511" s="170"/>
      <c r="Y511" s="171"/>
      <c r="Z511" s="171"/>
      <c r="AA511" s="171"/>
      <c r="AB511" s="171"/>
      <c r="AC511" s="218"/>
      <c r="AD511" s="218"/>
      <c r="AE511" s="218"/>
      <c r="AF511" s="218"/>
      <c r="AG511" s="218"/>
      <c r="AH511" s="218"/>
      <c r="AI511" s="170"/>
      <c r="AJ511" s="170"/>
      <c r="AK511" s="170"/>
      <c r="AL511" s="170"/>
      <c r="AM511" s="170"/>
      <c r="AN511" s="170"/>
      <c r="AO511" s="170"/>
      <c r="AP511" s="170"/>
      <c r="AQ511" s="170"/>
      <c r="AR511" s="170"/>
      <c r="AS511" s="170"/>
      <c r="AT511" s="219"/>
      <c r="AU511" s="219"/>
      <c r="AV511" s="219"/>
      <c r="AW511" s="219"/>
      <c r="AX511" s="219"/>
      <c r="AY511" s="219"/>
      <c r="AZ511" s="219"/>
      <c r="BA511" s="219"/>
      <c r="BB511" s="219"/>
      <c r="BC511" s="219"/>
      <c r="BD511" s="219"/>
    </row>
    <row r="512" spans="1:56" ht="12.75" customHeight="1" x14ac:dyDescent="0.2">
      <c r="A512" s="169"/>
      <c r="B512" s="169"/>
      <c r="C512" s="169"/>
      <c r="D512" s="169"/>
      <c r="E512" s="169"/>
      <c r="F512" s="169"/>
      <c r="G512" s="169"/>
      <c r="H512" s="169"/>
      <c r="I512" s="169"/>
      <c r="J512" s="169"/>
      <c r="K512" s="169"/>
      <c r="L512" s="169"/>
      <c r="M512" s="169"/>
      <c r="N512" s="169"/>
      <c r="O512" s="169"/>
      <c r="P512" s="170"/>
      <c r="Q512" s="170"/>
      <c r="R512" s="170"/>
      <c r="S512" s="170"/>
      <c r="T512" s="170"/>
      <c r="U512" s="170"/>
      <c r="V512" s="170"/>
      <c r="W512" s="170"/>
      <c r="X512" s="170"/>
      <c r="Y512" s="171"/>
      <c r="Z512" s="171"/>
      <c r="AA512" s="171"/>
      <c r="AB512" s="171"/>
      <c r="AC512" s="218"/>
      <c r="AD512" s="218"/>
      <c r="AE512" s="218"/>
      <c r="AF512" s="218"/>
      <c r="AG512" s="218"/>
      <c r="AH512" s="218"/>
      <c r="AI512" s="170"/>
      <c r="AJ512" s="170"/>
      <c r="AK512" s="170"/>
      <c r="AL512" s="170"/>
      <c r="AM512" s="170"/>
      <c r="AN512" s="170"/>
      <c r="AO512" s="170"/>
      <c r="AP512" s="170"/>
      <c r="AQ512" s="170"/>
      <c r="AR512" s="170"/>
      <c r="AS512" s="170"/>
      <c r="AT512" s="219"/>
      <c r="AU512" s="219"/>
      <c r="AV512" s="219"/>
      <c r="AW512" s="219"/>
      <c r="AX512" s="219"/>
      <c r="AY512" s="219"/>
      <c r="AZ512" s="219"/>
      <c r="BA512" s="219"/>
      <c r="BB512" s="219"/>
      <c r="BC512" s="219"/>
      <c r="BD512" s="219"/>
    </row>
    <row r="513" spans="1:56" ht="12.75" customHeight="1" x14ac:dyDescent="0.2">
      <c r="A513" s="169"/>
      <c r="B513" s="169"/>
      <c r="C513" s="169"/>
      <c r="D513" s="169"/>
      <c r="E513" s="169"/>
      <c r="F513" s="169"/>
      <c r="G513" s="169"/>
      <c r="H513" s="169"/>
      <c r="I513" s="169"/>
      <c r="J513" s="169"/>
      <c r="K513" s="169"/>
      <c r="L513" s="169"/>
      <c r="M513" s="169"/>
      <c r="N513" s="169"/>
      <c r="O513" s="169"/>
      <c r="P513" s="170"/>
      <c r="Q513" s="170"/>
      <c r="R513" s="170"/>
      <c r="S513" s="170"/>
      <c r="T513" s="170"/>
      <c r="U513" s="170"/>
      <c r="V513" s="170"/>
      <c r="W513" s="170"/>
      <c r="X513" s="170"/>
      <c r="Y513" s="171"/>
      <c r="Z513" s="171"/>
      <c r="AA513" s="171"/>
      <c r="AB513" s="171"/>
      <c r="AC513" s="218"/>
      <c r="AD513" s="218"/>
      <c r="AE513" s="218"/>
      <c r="AF513" s="218"/>
      <c r="AG513" s="218"/>
      <c r="AH513" s="218"/>
      <c r="AI513" s="170"/>
      <c r="AJ513" s="170"/>
      <c r="AK513" s="170"/>
      <c r="AL513" s="170"/>
      <c r="AM513" s="170"/>
      <c r="AN513" s="170"/>
      <c r="AO513" s="170"/>
      <c r="AP513" s="170"/>
      <c r="AQ513" s="170"/>
      <c r="AR513" s="170"/>
      <c r="AS513" s="170"/>
      <c r="AT513" s="219"/>
      <c r="AU513" s="219"/>
      <c r="AV513" s="219"/>
      <c r="AW513" s="219"/>
      <c r="AX513" s="219"/>
      <c r="AY513" s="219"/>
      <c r="AZ513" s="219"/>
      <c r="BA513" s="219"/>
      <c r="BB513" s="219"/>
      <c r="BC513" s="219"/>
      <c r="BD513" s="219"/>
    </row>
    <row r="514" spans="1:56" ht="12.75" customHeight="1" x14ac:dyDescent="0.2">
      <c r="A514" s="169"/>
      <c r="B514" s="169"/>
      <c r="C514" s="169"/>
      <c r="D514" s="169"/>
      <c r="E514" s="169"/>
      <c r="F514" s="169"/>
      <c r="G514" s="169"/>
      <c r="H514" s="169"/>
      <c r="I514" s="169"/>
      <c r="J514" s="169"/>
      <c r="K514" s="169"/>
      <c r="L514" s="169"/>
      <c r="M514" s="169"/>
      <c r="N514" s="169"/>
      <c r="O514" s="169"/>
      <c r="P514" s="170"/>
      <c r="Q514" s="170"/>
      <c r="R514" s="170"/>
      <c r="S514" s="170"/>
      <c r="T514" s="170"/>
      <c r="U514" s="170"/>
      <c r="V514" s="170"/>
      <c r="W514" s="170"/>
      <c r="X514" s="170"/>
      <c r="Y514" s="171"/>
      <c r="Z514" s="171"/>
      <c r="AA514" s="171"/>
      <c r="AB514" s="171"/>
      <c r="AC514" s="218"/>
      <c r="AD514" s="218"/>
      <c r="AE514" s="218"/>
      <c r="AF514" s="218"/>
      <c r="AG514" s="218"/>
      <c r="AH514" s="218"/>
      <c r="AI514" s="170"/>
      <c r="AJ514" s="170"/>
      <c r="AK514" s="170"/>
      <c r="AL514" s="170"/>
      <c r="AM514" s="170"/>
      <c r="AN514" s="170"/>
      <c r="AO514" s="170"/>
      <c r="AP514" s="170"/>
      <c r="AQ514" s="170"/>
      <c r="AR514" s="170"/>
      <c r="AS514" s="170"/>
      <c r="AT514" s="219"/>
      <c r="AU514" s="219"/>
      <c r="AV514" s="219"/>
      <c r="AW514" s="219"/>
      <c r="AX514" s="219"/>
      <c r="AY514" s="219"/>
      <c r="AZ514" s="219"/>
      <c r="BA514" s="219"/>
      <c r="BB514" s="219"/>
      <c r="BC514" s="219"/>
      <c r="BD514" s="219"/>
    </row>
    <row r="515" spans="1:56" ht="12.75" customHeight="1" x14ac:dyDescent="0.2">
      <c r="A515" s="169"/>
      <c r="B515" s="169"/>
      <c r="C515" s="169"/>
      <c r="D515" s="169"/>
      <c r="E515" s="169"/>
      <c r="F515" s="169"/>
      <c r="G515" s="169"/>
      <c r="H515" s="169"/>
      <c r="I515" s="169"/>
      <c r="J515" s="169"/>
      <c r="K515" s="169"/>
      <c r="L515" s="169"/>
      <c r="M515" s="169"/>
      <c r="N515" s="169"/>
      <c r="O515" s="169"/>
      <c r="P515" s="170"/>
      <c r="Q515" s="170"/>
      <c r="R515" s="170"/>
      <c r="S515" s="170"/>
      <c r="T515" s="170"/>
      <c r="U515" s="170"/>
      <c r="V515" s="170"/>
      <c r="W515" s="170"/>
      <c r="X515" s="170"/>
      <c r="Y515" s="171"/>
      <c r="Z515" s="171"/>
      <c r="AA515" s="171"/>
      <c r="AB515" s="171"/>
      <c r="AC515" s="218"/>
      <c r="AD515" s="218"/>
      <c r="AE515" s="218"/>
      <c r="AF515" s="218"/>
      <c r="AG515" s="218"/>
      <c r="AH515" s="218"/>
      <c r="AI515" s="170"/>
      <c r="AJ515" s="170"/>
      <c r="AK515" s="170"/>
      <c r="AL515" s="170"/>
      <c r="AM515" s="170"/>
      <c r="AN515" s="170"/>
      <c r="AO515" s="170"/>
      <c r="AP515" s="170"/>
      <c r="AQ515" s="170"/>
      <c r="AR515" s="170"/>
      <c r="AS515" s="170"/>
      <c r="AT515" s="219"/>
      <c r="AU515" s="219"/>
      <c r="AV515" s="219"/>
      <c r="AW515" s="219"/>
      <c r="AX515" s="219"/>
      <c r="AY515" s="219"/>
      <c r="AZ515" s="219"/>
      <c r="BA515" s="219"/>
      <c r="BB515" s="219"/>
      <c r="BC515" s="219"/>
      <c r="BD515" s="219"/>
    </row>
    <row r="516" spans="1:56" ht="12.75" customHeight="1" x14ac:dyDescent="0.2">
      <c r="A516" s="169"/>
      <c r="B516" s="169"/>
      <c r="C516" s="169"/>
      <c r="D516" s="169"/>
      <c r="E516" s="169"/>
      <c r="F516" s="169"/>
      <c r="G516" s="169"/>
      <c r="H516" s="169"/>
      <c r="I516" s="169"/>
      <c r="J516" s="169"/>
      <c r="K516" s="169"/>
      <c r="L516" s="169"/>
      <c r="M516" s="169"/>
      <c r="N516" s="169"/>
      <c r="O516" s="169"/>
      <c r="P516" s="170"/>
      <c r="Q516" s="170"/>
      <c r="R516" s="170"/>
      <c r="S516" s="170"/>
      <c r="T516" s="170"/>
      <c r="U516" s="170"/>
      <c r="V516" s="170"/>
      <c r="W516" s="170"/>
      <c r="X516" s="170"/>
      <c r="Y516" s="171"/>
      <c r="Z516" s="171"/>
      <c r="AA516" s="171"/>
      <c r="AB516" s="171"/>
      <c r="AC516" s="218"/>
      <c r="AD516" s="218"/>
      <c r="AE516" s="218"/>
      <c r="AF516" s="218"/>
      <c r="AG516" s="218"/>
      <c r="AH516" s="218"/>
      <c r="AI516" s="170"/>
      <c r="AJ516" s="170"/>
      <c r="AK516" s="170"/>
      <c r="AL516" s="170"/>
      <c r="AM516" s="170"/>
      <c r="AN516" s="170"/>
      <c r="AO516" s="170"/>
      <c r="AP516" s="170"/>
      <c r="AQ516" s="170"/>
      <c r="AR516" s="170"/>
      <c r="AS516" s="170"/>
      <c r="AT516" s="219"/>
      <c r="AU516" s="219"/>
      <c r="AV516" s="219"/>
      <c r="AW516" s="219"/>
      <c r="AX516" s="219"/>
      <c r="AY516" s="219"/>
      <c r="AZ516" s="219"/>
      <c r="BA516" s="219"/>
      <c r="BB516" s="219"/>
      <c r="BC516" s="219"/>
      <c r="BD516" s="219"/>
    </row>
    <row r="517" spans="1:56" ht="12.75" customHeight="1" x14ac:dyDescent="0.2">
      <c r="A517" s="169"/>
      <c r="B517" s="169"/>
      <c r="C517" s="169"/>
      <c r="D517" s="169"/>
      <c r="E517" s="169"/>
      <c r="F517" s="169"/>
      <c r="G517" s="169"/>
      <c r="H517" s="169"/>
      <c r="I517" s="169"/>
      <c r="J517" s="169"/>
      <c r="K517" s="169"/>
      <c r="L517" s="169"/>
      <c r="M517" s="169"/>
      <c r="N517" s="169"/>
      <c r="O517" s="169"/>
      <c r="P517" s="170"/>
      <c r="Q517" s="170"/>
      <c r="R517" s="170"/>
      <c r="S517" s="170"/>
      <c r="T517" s="170"/>
      <c r="U517" s="170"/>
      <c r="V517" s="170"/>
      <c r="W517" s="170"/>
      <c r="X517" s="170"/>
      <c r="Y517" s="171"/>
      <c r="Z517" s="171"/>
      <c r="AA517" s="171"/>
      <c r="AB517" s="171"/>
      <c r="AC517" s="218"/>
      <c r="AD517" s="218"/>
      <c r="AE517" s="218"/>
      <c r="AF517" s="218"/>
      <c r="AG517" s="218"/>
      <c r="AH517" s="218"/>
      <c r="AI517" s="170"/>
      <c r="AJ517" s="170"/>
      <c r="AK517" s="170"/>
      <c r="AL517" s="170"/>
      <c r="AM517" s="170"/>
      <c r="AN517" s="170"/>
      <c r="AO517" s="170"/>
      <c r="AP517" s="170"/>
      <c r="AQ517" s="170"/>
      <c r="AR517" s="170"/>
      <c r="AS517" s="170"/>
      <c r="AT517" s="219"/>
      <c r="AU517" s="219"/>
      <c r="AV517" s="219"/>
      <c r="AW517" s="219"/>
      <c r="AX517" s="219"/>
      <c r="AY517" s="219"/>
      <c r="AZ517" s="219"/>
      <c r="BA517" s="219"/>
      <c r="BB517" s="219"/>
      <c r="BC517" s="219"/>
      <c r="BD517" s="219"/>
    </row>
    <row r="518" spans="1:56" ht="12.75" customHeight="1" x14ac:dyDescent="0.2">
      <c r="A518" s="169"/>
      <c r="B518" s="169"/>
      <c r="C518" s="169"/>
      <c r="D518" s="169"/>
      <c r="E518" s="169"/>
      <c r="F518" s="169"/>
      <c r="G518" s="169"/>
      <c r="H518" s="169"/>
      <c r="I518" s="169"/>
      <c r="J518" s="169"/>
      <c r="K518" s="169"/>
      <c r="L518" s="169"/>
      <c r="M518" s="169"/>
      <c r="N518" s="169"/>
      <c r="O518" s="169"/>
      <c r="P518" s="170"/>
      <c r="Q518" s="170"/>
      <c r="R518" s="170"/>
      <c r="S518" s="170"/>
      <c r="T518" s="170"/>
      <c r="U518" s="170"/>
      <c r="V518" s="170"/>
      <c r="W518" s="170"/>
      <c r="X518" s="170"/>
      <c r="Y518" s="171"/>
      <c r="Z518" s="171"/>
      <c r="AA518" s="171"/>
      <c r="AB518" s="171"/>
      <c r="AC518" s="218"/>
      <c r="AD518" s="218"/>
      <c r="AE518" s="218"/>
      <c r="AF518" s="218"/>
      <c r="AG518" s="218"/>
      <c r="AH518" s="218"/>
      <c r="AI518" s="170"/>
      <c r="AJ518" s="170"/>
      <c r="AK518" s="170"/>
      <c r="AL518" s="170"/>
      <c r="AM518" s="170"/>
      <c r="AN518" s="170"/>
      <c r="AO518" s="170"/>
      <c r="AP518" s="170"/>
      <c r="AQ518" s="170"/>
      <c r="AR518" s="170"/>
      <c r="AS518" s="170"/>
      <c r="AT518" s="219"/>
      <c r="AU518" s="219"/>
      <c r="AV518" s="219"/>
      <c r="AW518" s="219"/>
      <c r="AX518" s="219"/>
      <c r="AY518" s="219"/>
      <c r="AZ518" s="219"/>
      <c r="BA518" s="219"/>
      <c r="BB518" s="219"/>
      <c r="BC518" s="219"/>
      <c r="BD518" s="219"/>
    </row>
    <row r="519" spans="1:56" ht="12.75" customHeight="1" x14ac:dyDescent="0.2">
      <c r="A519" s="169"/>
      <c r="B519" s="169"/>
      <c r="C519" s="169"/>
      <c r="D519" s="169"/>
      <c r="E519" s="169"/>
      <c r="F519" s="169"/>
      <c r="G519" s="169"/>
      <c r="H519" s="169"/>
      <c r="I519" s="169"/>
      <c r="J519" s="169"/>
      <c r="K519" s="169"/>
      <c r="L519" s="169"/>
      <c r="M519" s="169"/>
      <c r="N519" s="169"/>
      <c r="O519" s="169"/>
      <c r="P519" s="170"/>
      <c r="Q519" s="170"/>
      <c r="R519" s="170"/>
      <c r="S519" s="170"/>
      <c r="T519" s="170"/>
      <c r="U519" s="170"/>
      <c r="V519" s="170"/>
      <c r="W519" s="170"/>
      <c r="X519" s="170"/>
      <c r="Y519" s="171"/>
      <c r="Z519" s="171"/>
      <c r="AA519" s="171"/>
      <c r="AB519" s="171"/>
      <c r="AC519" s="218"/>
      <c r="AD519" s="218"/>
      <c r="AE519" s="218"/>
      <c r="AF519" s="218"/>
      <c r="AG519" s="218"/>
      <c r="AH519" s="218"/>
      <c r="AI519" s="170"/>
      <c r="AJ519" s="170"/>
      <c r="AK519" s="170"/>
      <c r="AL519" s="170"/>
      <c r="AM519" s="170"/>
      <c r="AN519" s="170"/>
      <c r="AO519" s="170"/>
      <c r="AP519" s="170"/>
      <c r="AQ519" s="170"/>
      <c r="AR519" s="170"/>
      <c r="AS519" s="170"/>
      <c r="AT519" s="219"/>
      <c r="AU519" s="219"/>
      <c r="AV519" s="219"/>
      <c r="AW519" s="219"/>
      <c r="AX519" s="219"/>
      <c r="AY519" s="219"/>
      <c r="AZ519" s="219"/>
      <c r="BA519" s="219"/>
      <c r="BB519" s="219"/>
      <c r="BC519" s="219"/>
      <c r="BD519" s="219"/>
    </row>
    <row r="520" spans="1:56" ht="12.75" customHeight="1" x14ac:dyDescent="0.2">
      <c r="A520" s="169"/>
      <c r="B520" s="169"/>
      <c r="C520" s="169"/>
      <c r="D520" s="169"/>
      <c r="E520" s="169"/>
      <c r="F520" s="169"/>
      <c r="G520" s="169"/>
      <c r="H520" s="169"/>
      <c r="I520" s="169"/>
      <c r="J520" s="169"/>
      <c r="K520" s="169"/>
      <c r="L520" s="169"/>
      <c r="M520" s="169"/>
      <c r="N520" s="169"/>
      <c r="O520" s="169"/>
      <c r="P520" s="170"/>
      <c r="Q520" s="170"/>
      <c r="R520" s="170"/>
      <c r="S520" s="170"/>
      <c r="T520" s="170"/>
      <c r="U520" s="170"/>
      <c r="V520" s="170"/>
      <c r="W520" s="170"/>
      <c r="X520" s="170"/>
      <c r="Y520" s="171"/>
      <c r="Z520" s="171"/>
      <c r="AA520" s="171"/>
      <c r="AB520" s="171"/>
      <c r="AC520" s="218"/>
      <c r="AD520" s="218"/>
      <c r="AE520" s="218"/>
      <c r="AF520" s="218"/>
      <c r="AG520" s="218"/>
      <c r="AH520" s="218"/>
      <c r="AI520" s="170"/>
      <c r="AJ520" s="170"/>
      <c r="AK520" s="170"/>
      <c r="AL520" s="170"/>
      <c r="AM520" s="170"/>
      <c r="AN520" s="170"/>
      <c r="AO520" s="170"/>
      <c r="AP520" s="170"/>
      <c r="AQ520" s="170"/>
      <c r="AR520" s="170"/>
      <c r="AS520" s="170"/>
      <c r="AT520" s="219"/>
      <c r="AU520" s="219"/>
      <c r="AV520" s="219"/>
      <c r="AW520" s="219"/>
      <c r="AX520" s="219"/>
      <c r="AY520" s="219"/>
      <c r="AZ520" s="219"/>
      <c r="BA520" s="219"/>
      <c r="BB520" s="219"/>
      <c r="BC520" s="219"/>
      <c r="BD520" s="219"/>
    </row>
    <row r="521" spans="1:56" ht="12.75" customHeight="1" x14ac:dyDescent="0.2">
      <c r="A521" s="169"/>
      <c r="B521" s="169"/>
      <c r="C521" s="169"/>
      <c r="D521" s="169"/>
      <c r="E521" s="169"/>
      <c r="F521" s="169"/>
      <c r="G521" s="169"/>
      <c r="H521" s="169"/>
      <c r="I521" s="169"/>
      <c r="J521" s="169"/>
      <c r="K521" s="169"/>
      <c r="L521" s="169"/>
      <c r="M521" s="169"/>
      <c r="N521" s="169"/>
      <c r="O521" s="169"/>
      <c r="P521" s="170"/>
      <c r="Q521" s="170"/>
      <c r="R521" s="170"/>
      <c r="S521" s="170"/>
      <c r="T521" s="170"/>
      <c r="U521" s="170"/>
      <c r="V521" s="170"/>
      <c r="W521" s="170"/>
      <c r="X521" s="170"/>
      <c r="Y521" s="171"/>
      <c r="Z521" s="171"/>
      <c r="AA521" s="171"/>
      <c r="AB521" s="171"/>
      <c r="AC521" s="218"/>
      <c r="AD521" s="218"/>
      <c r="AE521" s="218"/>
      <c r="AF521" s="218"/>
      <c r="AG521" s="218"/>
      <c r="AH521" s="218"/>
      <c r="AI521" s="170"/>
      <c r="AJ521" s="170"/>
      <c r="AK521" s="170"/>
      <c r="AL521" s="170"/>
      <c r="AM521" s="170"/>
      <c r="AN521" s="170"/>
      <c r="AO521" s="170"/>
      <c r="AP521" s="170"/>
      <c r="AQ521" s="170"/>
      <c r="AR521" s="170"/>
      <c r="AS521" s="170"/>
      <c r="AT521" s="219"/>
      <c r="AU521" s="219"/>
      <c r="AV521" s="219"/>
      <c r="AW521" s="219"/>
      <c r="AX521" s="219"/>
      <c r="AY521" s="219"/>
      <c r="AZ521" s="219"/>
      <c r="BA521" s="219"/>
      <c r="BB521" s="219"/>
      <c r="BC521" s="219"/>
      <c r="BD521" s="219"/>
    </row>
    <row r="522" spans="1:56" ht="12.75" customHeight="1" x14ac:dyDescent="0.2">
      <c r="A522" s="169"/>
      <c r="B522" s="169"/>
      <c r="C522" s="169"/>
      <c r="D522" s="169"/>
      <c r="E522" s="169"/>
      <c r="F522" s="169"/>
      <c r="G522" s="169"/>
      <c r="H522" s="169"/>
      <c r="I522" s="169"/>
      <c r="J522" s="169"/>
      <c r="K522" s="169"/>
      <c r="L522" s="169"/>
      <c r="M522" s="169"/>
      <c r="N522" s="169"/>
      <c r="O522" s="169"/>
      <c r="P522" s="170"/>
      <c r="Q522" s="170"/>
      <c r="R522" s="170"/>
      <c r="S522" s="170"/>
      <c r="T522" s="170"/>
      <c r="U522" s="170"/>
      <c r="V522" s="170"/>
      <c r="W522" s="170"/>
      <c r="X522" s="170"/>
      <c r="Y522" s="171"/>
      <c r="Z522" s="171"/>
      <c r="AA522" s="171"/>
      <c r="AB522" s="171"/>
      <c r="AC522" s="218"/>
      <c r="AD522" s="218"/>
      <c r="AE522" s="218"/>
      <c r="AF522" s="218"/>
      <c r="AG522" s="218"/>
      <c r="AH522" s="218"/>
      <c r="AI522" s="170"/>
      <c r="AJ522" s="170"/>
      <c r="AK522" s="170"/>
      <c r="AL522" s="170"/>
      <c r="AM522" s="170"/>
      <c r="AN522" s="170"/>
      <c r="AO522" s="170"/>
      <c r="AP522" s="170"/>
      <c r="AQ522" s="170"/>
      <c r="AR522" s="170"/>
      <c r="AS522" s="170"/>
      <c r="AT522" s="219"/>
      <c r="AU522" s="219"/>
      <c r="AV522" s="219"/>
      <c r="AW522" s="219"/>
      <c r="AX522" s="219"/>
      <c r="AY522" s="219"/>
      <c r="AZ522" s="219"/>
      <c r="BA522" s="219"/>
      <c r="BB522" s="219"/>
      <c r="BC522" s="219"/>
      <c r="BD522" s="219"/>
    </row>
    <row r="523" spans="1:56" ht="12.75" customHeight="1" x14ac:dyDescent="0.2">
      <c r="A523" s="169"/>
      <c r="B523" s="169"/>
      <c r="C523" s="169"/>
      <c r="D523" s="169"/>
      <c r="E523" s="169"/>
      <c r="F523" s="169"/>
      <c r="G523" s="169"/>
      <c r="H523" s="169"/>
      <c r="I523" s="169"/>
      <c r="J523" s="169"/>
      <c r="K523" s="169"/>
      <c r="L523" s="169"/>
      <c r="M523" s="169"/>
      <c r="N523" s="169"/>
      <c r="O523" s="169"/>
      <c r="P523" s="170"/>
      <c r="Q523" s="170"/>
      <c r="R523" s="170"/>
      <c r="S523" s="170"/>
      <c r="T523" s="170"/>
      <c r="U523" s="170"/>
      <c r="V523" s="170"/>
      <c r="W523" s="170"/>
      <c r="X523" s="170"/>
      <c r="Y523" s="171"/>
      <c r="Z523" s="171"/>
      <c r="AA523" s="171"/>
      <c r="AB523" s="171"/>
      <c r="AC523" s="218"/>
      <c r="AD523" s="218"/>
      <c r="AE523" s="218"/>
      <c r="AF523" s="218"/>
      <c r="AG523" s="218"/>
      <c r="AH523" s="218"/>
      <c r="AI523" s="170"/>
      <c r="AJ523" s="170"/>
      <c r="AK523" s="170"/>
      <c r="AL523" s="170"/>
      <c r="AM523" s="170"/>
      <c r="AN523" s="170"/>
      <c r="AO523" s="170"/>
      <c r="AP523" s="170"/>
      <c r="AQ523" s="170"/>
      <c r="AR523" s="170"/>
      <c r="AS523" s="170"/>
      <c r="AT523" s="219"/>
      <c r="AU523" s="219"/>
      <c r="AV523" s="219"/>
      <c r="AW523" s="219"/>
      <c r="AX523" s="219"/>
      <c r="AY523" s="219"/>
      <c r="AZ523" s="219"/>
      <c r="BA523" s="219"/>
      <c r="BB523" s="219"/>
      <c r="BC523" s="219"/>
      <c r="BD523" s="219"/>
    </row>
    <row r="524" spans="1:56" ht="12.75" customHeight="1" x14ac:dyDescent="0.2">
      <c r="A524" s="169"/>
      <c r="B524" s="169"/>
      <c r="C524" s="169"/>
      <c r="D524" s="169"/>
      <c r="E524" s="169"/>
      <c r="F524" s="169"/>
      <c r="G524" s="169"/>
      <c r="H524" s="169"/>
      <c r="I524" s="169"/>
      <c r="J524" s="169"/>
      <c r="K524" s="169"/>
      <c r="L524" s="169"/>
      <c r="M524" s="169"/>
      <c r="N524" s="169"/>
      <c r="O524" s="169"/>
      <c r="P524" s="170"/>
      <c r="Q524" s="170"/>
      <c r="R524" s="170"/>
      <c r="S524" s="170"/>
      <c r="T524" s="170"/>
      <c r="U524" s="170"/>
      <c r="V524" s="170"/>
      <c r="W524" s="170"/>
      <c r="X524" s="170"/>
      <c r="Y524" s="171"/>
      <c r="Z524" s="171"/>
      <c r="AA524" s="171"/>
      <c r="AB524" s="171"/>
      <c r="AC524" s="218"/>
      <c r="AD524" s="218"/>
      <c r="AE524" s="218"/>
      <c r="AF524" s="218"/>
      <c r="AG524" s="218"/>
      <c r="AH524" s="218"/>
      <c r="AI524" s="170"/>
      <c r="AJ524" s="170"/>
      <c r="AK524" s="170"/>
      <c r="AL524" s="170"/>
      <c r="AM524" s="170"/>
      <c r="AN524" s="170"/>
      <c r="AO524" s="170"/>
      <c r="AP524" s="170"/>
      <c r="AQ524" s="170"/>
      <c r="AR524" s="170"/>
      <c r="AS524" s="170"/>
      <c r="AT524" s="219"/>
      <c r="AU524" s="219"/>
      <c r="AV524" s="219"/>
      <c r="AW524" s="219"/>
      <c r="AX524" s="219"/>
      <c r="AY524" s="219"/>
      <c r="AZ524" s="219"/>
      <c r="BA524" s="219"/>
      <c r="BB524" s="219"/>
      <c r="BC524" s="219"/>
      <c r="BD524" s="219"/>
    </row>
    <row r="525" spans="1:56" ht="12.75" customHeight="1" x14ac:dyDescent="0.2">
      <c r="A525" s="169"/>
      <c r="B525" s="169"/>
      <c r="C525" s="169"/>
      <c r="D525" s="169"/>
      <c r="E525" s="169"/>
      <c r="F525" s="169"/>
      <c r="G525" s="169"/>
      <c r="H525" s="169"/>
      <c r="I525" s="169"/>
      <c r="J525" s="169"/>
      <c r="K525" s="169"/>
      <c r="L525" s="169"/>
      <c r="M525" s="169"/>
      <c r="N525" s="169"/>
      <c r="O525" s="169"/>
      <c r="P525" s="170"/>
      <c r="Q525" s="170"/>
      <c r="R525" s="170"/>
      <c r="S525" s="170"/>
      <c r="T525" s="170"/>
      <c r="U525" s="170"/>
      <c r="V525" s="170"/>
      <c r="W525" s="170"/>
      <c r="X525" s="170"/>
      <c r="Y525" s="171"/>
      <c r="Z525" s="171"/>
      <c r="AA525" s="171"/>
      <c r="AB525" s="171"/>
      <c r="AC525" s="218"/>
      <c r="AD525" s="218"/>
      <c r="AE525" s="218"/>
      <c r="AF525" s="218"/>
      <c r="AG525" s="218"/>
      <c r="AH525" s="218"/>
      <c r="AI525" s="170"/>
      <c r="AJ525" s="170"/>
      <c r="AK525" s="170"/>
      <c r="AL525" s="170"/>
      <c r="AM525" s="170"/>
      <c r="AN525" s="170"/>
      <c r="AO525" s="170"/>
      <c r="AP525" s="170"/>
      <c r="AQ525" s="170"/>
      <c r="AR525" s="170"/>
      <c r="AS525" s="170"/>
      <c r="AT525" s="219"/>
      <c r="AU525" s="219"/>
      <c r="AV525" s="219"/>
      <c r="AW525" s="219"/>
      <c r="AX525" s="219"/>
      <c r="AY525" s="219"/>
      <c r="AZ525" s="219"/>
      <c r="BA525" s="219"/>
      <c r="BB525" s="219"/>
      <c r="BC525" s="219"/>
      <c r="BD525" s="219"/>
    </row>
    <row r="526" spans="1:56" ht="12.75" customHeight="1" x14ac:dyDescent="0.2">
      <c r="A526" s="169"/>
      <c r="B526" s="169"/>
      <c r="C526" s="169"/>
      <c r="D526" s="169"/>
      <c r="E526" s="169"/>
      <c r="F526" s="169"/>
      <c r="G526" s="169"/>
      <c r="H526" s="169"/>
      <c r="I526" s="169"/>
      <c r="J526" s="169"/>
      <c r="K526" s="169"/>
      <c r="L526" s="169"/>
      <c r="M526" s="169"/>
      <c r="N526" s="169"/>
      <c r="O526" s="169"/>
      <c r="P526" s="170"/>
      <c r="Q526" s="170"/>
      <c r="R526" s="170"/>
      <c r="S526" s="170"/>
      <c r="T526" s="170"/>
      <c r="U526" s="170"/>
      <c r="V526" s="170"/>
      <c r="W526" s="170"/>
      <c r="X526" s="170"/>
      <c r="Y526" s="171"/>
      <c r="Z526" s="171"/>
      <c r="AA526" s="171"/>
      <c r="AB526" s="171"/>
      <c r="AC526" s="218"/>
      <c r="AD526" s="218"/>
      <c r="AE526" s="218"/>
      <c r="AF526" s="218"/>
      <c r="AG526" s="218"/>
      <c r="AH526" s="218"/>
      <c r="AI526" s="170"/>
      <c r="AJ526" s="170"/>
      <c r="AK526" s="170"/>
      <c r="AL526" s="170"/>
      <c r="AM526" s="170"/>
      <c r="AN526" s="170"/>
      <c r="AO526" s="170"/>
      <c r="AP526" s="170"/>
      <c r="AQ526" s="170"/>
      <c r="AR526" s="170"/>
      <c r="AS526" s="170"/>
      <c r="AT526" s="219"/>
      <c r="AU526" s="219"/>
      <c r="AV526" s="219"/>
      <c r="AW526" s="219"/>
      <c r="AX526" s="219"/>
      <c r="AY526" s="219"/>
      <c r="AZ526" s="219"/>
      <c r="BA526" s="219"/>
      <c r="BB526" s="219"/>
      <c r="BC526" s="219"/>
      <c r="BD526" s="219"/>
    </row>
    <row r="527" spans="1:56" ht="12.75" customHeight="1" x14ac:dyDescent="0.2">
      <c r="A527" s="169"/>
      <c r="B527" s="169"/>
      <c r="C527" s="169"/>
      <c r="D527" s="169"/>
      <c r="E527" s="169"/>
      <c r="F527" s="169"/>
      <c r="G527" s="169"/>
      <c r="H527" s="169"/>
      <c r="I527" s="169"/>
      <c r="J527" s="169"/>
      <c r="K527" s="169"/>
      <c r="L527" s="169"/>
      <c r="M527" s="169"/>
      <c r="N527" s="169"/>
      <c r="O527" s="169"/>
      <c r="P527" s="170"/>
      <c r="Q527" s="170"/>
      <c r="R527" s="170"/>
      <c r="S527" s="170"/>
      <c r="T527" s="170"/>
      <c r="U527" s="170"/>
      <c r="V527" s="170"/>
      <c r="W527" s="170"/>
      <c r="X527" s="170"/>
      <c r="Y527" s="171"/>
      <c r="Z527" s="171"/>
      <c r="AA527" s="171"/>
      <c r="AB527" s="171"/>
      <c r="AC527" s="218"/>
      <c r="AD527" s="218"/>
      <c r="AE527" s="218"/>
      <c r="AF527" s="218"/>
      <c r="AG527" s="218"/>
      <c r="AH527" s="218"/>
      <c r="AI527" s="170"/>
      <c r="AJ527" s="170"/>
      <c r="AK527" s="170"/>
      <c r="AL527" s="170"/>
      <c r="AM527" s="170"/>
      <c r="AN527" s="170"/>
      <c r="AO527" s="170"/>
      <c r="AP527" s="170"/>
      <c r="AQ527" s="170"/>
      <c r="AR527" s="170"/>
      <c r="AS527" s="170"/>
      <c r="AT527" s="219"/>
      <c r="AU527" s="219"/>
      <c r="AV527" s="219"/>
      <c r="AW527" s="219"/>
      <c r="AX527" s="219"/>
      <c r="AY527" s="219"/>
      <c r="AZ527" s="219"/>
      <c r="BA527" s="219"/>
      <c r="BB527" s="219"/>
      <c r="BC527" s="219"/>
      <c r="BD527" s="219"/>
    </row>
    <row r="528" spans="1:56" ht="12.75" customHeight="1" x14ac:dyDescent="0.2">
      <c r="A528" s="169"/>
      <c r="B528" s="169"/>
      <c r="C528" s="169"/>
      <c r="D528" s="169"/>
      <c r="E528" s="169"/>
      <c r="F528" s="169"/>
      <c r="G528" s="169"/>
      <c r="H528" s="169"/>
      <c r="I528" s="169"/>
      <c r="J528" s="169"/>
      <c r="K528" s="169"/>
      <c r="L528" s="169"/>
      <c r="M528" s="169"/>
      <c r="N528" s="169"/>
      <c r="O528" s="169"/>
      <c r="P528" s="170"/>
      <c r="Q528" s="170"/>
      <c r="R528" s="170"/>
      <c r="S528" s="170"/>
      <c r="T528" s="170"/>
      <c r="U528" s="170"/>
      <c r="V528" s="170"/>
      <c r="W528" s="170"/>
      <c r="X528" s="170"/>
      <c r="Y528" s="171"/>
      <c r="Z528" s="171"/>
      <c r="AA528" s="171"/>
      <c r="AB528" s="171"/>
      <c r="AC528" s="218"/>
      <c r="AD528" s="218"/>
      <c r="AE528" s="218"/>
      <c r="AF528" s="218"/>
      <c r="AG528" s="218"/>
      <c r="AH528" s="218"/>
      <c r="AI528" s="170"/>
      <c r="AJ528" s="170"/>
      <c r="AK528" s="170"/>
      <c r="AL528" s="170"/>
      <c r="AM528" s="170"/>
      <c r="AN528" s="170"/>
      <c r="AO528" s="170"/>
      <c r="AP528" s="170"/>
      <c r="AQ528" s="170"/>
      <c r="AR528" s="170"/>
      <c r="AS528" s="170"/>
      <c r="AT528" s="219"/>
      <c r="AU528" s="219"/>
      <c r="AV528" s="219"/>
      <c r="AW528" s="219"/>
      <c r="AX528" s="219"/>
      <c r="AY528" s="219"/>
      <c r="AZ528" s="219"/>
      <c r="BA528" s="219"/>
      <c r="BB528" s="219"/>
      <c r="BC528" s="219"/>
      <c r="BD528" s="219"/>
    </row>
    <row r="529" spans="1:56" ht="12.75" customHeight="1" x14ac:dyDescent="0.2">
      <c r="A529" s="169"/>
      <c r="B529" s="169"/>
      <c r="C529" s="169"/>
      <c r="D529" s="169"/>
      <c r="E529" s="169"/>
      <c r="F529" s="169"/>
      <c r="G529" s="169"/>
      <c r="H529" s="169"/>
      <c r="I529" s="169"/>
      <c r="J529" s="169"/>
      <c r="K529" s="169"/>
      <c r="L529" s="169"/>
      <c r="M529" s="169"/>
      <c r="N529" s="169"/>
      <c r="O529" s="169"/>
      <c r="P529" s="170"/>
      <c r="Q529" s="170"/>
      <c r="R529" s="170"/>
      <c r="S529" s="170"/>
      <c r="T529" s="170"/>
      <c r="U529" s="170"/>
      <c r="V529" s="170"/>
      <c r="W529" s="170"/>
      <c r="X529" s="170"/>
      <c r="Y529" s="171"/>
      <c r="Z529" s="171"/>
      <c r="AA529" s="171"/>
      <c r="AB529" s="171"/>
      <c r="AC529" s="218"/>
      <c r="AD529" s="218"/>
      <c r="AE529" s="218"/>
      <c r="AF529" s="218"/>
      <c r="AG529" s="218"/>
      <c r="AH529" s="218"/>
      <c r="AI529" s="170"/>
      <c r="AJ529" s="170"/>
      <c r="AK529" s="170"/>
      <c r="AL529" s="170"/>
      <c r="AM529" s="170"/>
      <c r="AN529" s="170"/>
      <c r="AO529" s="170"/>
      <c r="AP529" s="170"/>
      <c r="AQ529" s="170"/>
      <c r="AR529" s="170"/>
      <c r="AS529" s="170"/>
      <c r="AT529" s="219"/>
      <c r="AU529" s="219"/>
      <c r="AV529" s="219"/>
      <c r="AW529" s="219"/>
      <c r="AX529" s="219"/>
      <c r="AY529" s="219"/>
      <c r="AZ529" s="219"/>
      <c r="BA529" s="219"/>
      <c r="BB529" s="219"/>
      <c r="BC529" s="219"/>
      <c r="BD529" s="219"/>
    </row>
    <row r="530" spans="1:56" ht="12.75" customHeight="1" x14ac:dyDescent="0.2">
      <c r="A530" s="169"/>
      <c r="B530" s="169"/>
      <c r="C530" s="169"/>
      <c r="D530" s="169"/>
      <c r="E530" s="169"/>
      <c r="F530" s="169"/>
      <c r="G530" s="169"/>
      <c r="H530" s="169"/>
      <c r="I530" s="169"/>
      <c r="J530" s="169"/>
      <c r="K530" s="169"/>
      <c r="L530" s="169"/>
      <c r="M530" s="169"/>
      <c r="N530" s="169"/>
      <c r="O530" s="169"/>
      <c r="P530" s="170"/>
      <c r="Q530" s="170"/>
      <c r="R530" s="170"/>
      <c r="S530" s="170"/>
      <c r="T530" s="170"/>
      <c r="U530" s="170"/>
      <c r="V530" s="170"/>
      <c r="W530" s="170"/>
      <c r="X530" s="170"/>
      <c r="Y530" s="171"/>
      <c r="Z530" s="171"/>
      <c r="AA530" s="171"/>
      <c r="AB530" s="171"/>
      <c r="AC530" s="218"/>
      <c r="AD530" s="218"/>
      <c r="AE530" s="218"/>
      <c r="AF530" s="218"/>
      <c r="AG530" s="218"/>
      <c r="AH530" s="218"/>
      <c r="AI530" s="170"/>
      <c r="AJ530" s="170"/>
      <c r="AK530" s="170"/>
      <c r="AL530" s="170"/>
      <c r="AM530" s="170"/>
      <c r="AN530" s="170"/>
      <c r="AO530" s="170"/>
      <c r="AP530" s="170"/>
      <c r="AQ530" s="170"/>
      <c r="AR530" s="170"/>
      <c r="AS530" s="170"/>
      <c r="AT530" s="219"/>
      <c r="AU530" s="219"/>
      <c r="AV530" s="219"/>
      <c r="AW530" s="219"/>
      <c r="AX530" s="219"/>
      <c r="AY530" s="219"/>
      <c r="AZ530" s="219"/>
      <c r="BA530" s="219"/>
      <c r="BB530" s="219"/>
      <c r="BC530" s="219"/>
      <c r="BD530" s="219"/>
    </row>
    <row r="531" spans="1:56" ht="12.75" customHeight="1" x14ac:dyDescent="0.2">
      <c r="A531" s="169"/>
      <c r="B531" s="169"/>
      <c r="C531" s="169"/>
      <c r="D531" s="169"/>
      <c r="E531" s="169"/>
      <c r="F531" s="169"/>
      <c r="G531" s="169"/>
      <c r="H531" s="169"/>
      <c r="I531" s="169"/>
      <c r="J531" s="169"/>
      <c r="K531" s="169"/>
      <c r="L531" s="169"/>
      <c r="M531" s="169"/>
      <c r="N531" s="169"/>
      <c r="O531" s="169"/>
      <c r="P531" s="170"/>
      <c r="Q531" s="170"/>
      <c r="R531" s="170"/>
      <c r="S531" s="170"/>
      <c r="T531" s="170"/>
      <c r="U531" s="170"/>
      <c r="V531" s="170"/>
      <c r="W531" s="170"/>
      <c r="X531" s="170"/>
      <c r="Y531" s="171"/>
      <c r="Z531" s="171"/>
      <c r="AA531" s="171"/>
      <c r="AB531" s="171"/>
      <c r="AC531" s="218"/>
      <c r="AD531" s="218"/>
      <c r="AE531" s="218"/>
      <c r="AF531" s="218"/>
      <c r="AG531" s="218"/>
      <c r="AH531" s="218"/>
      <c r="AI531" s="170"/>
      <c r="AJ531" s="170"/>
      <c r="AK531" s="170"/>
      <c r="AL531" s="170"/>
      <c r="AM531" s="170"/>
      <c r="AN531" s="170"/>
      <c r="AO531" s="170"/>
      <c r="AP531" s="170"/>
      <c r="AQ531" s="170"/>
      <c r="AR531" s="170"/>
      <c r="AS531" s="170"/>
      <c r="AT531" s="219"/>
      <c r="AU531" s="219"/>
      <c r="AV531" s="219"/>
      <c r="AW531" s="219"/>
      <c r="AX531" s="219"/>
      <c r="AY531" s="219"/>
      <c r="AZ531" s="219"/>
      <c r="BA531" s="219"/>
      <c r="BB531" s="219"/>
      <c r="BC531" s="219"/>
      <c r="BD531" s="219"/>
    </row>
    <row r="532" spans="1:56" ht="12.75" customHeight="1" x14ac:dyDescent="0.2">
      <c r="A532" s="169"/>
      <c r="B532" s="169"/>
      <c r="C532" s="169"/>
      <c r="D532" s="169"/>
      <c r="E532" s="169"/>
      <c r="F532" s="169"/>
      <c r="G532" s="169"/>
      <c r="H532" s="169"/>
      <c r="I532" s="169"/>
      <c r="J532" s="169"/>
      <c r="K532" s="169"/>
      <c r="L532" s="169"/>
      <c r="M532" s="169"/>
      <c r="N532" s="169"/>
      <c r="O532" s="169"/>
      <c r="P532" s="170"/>
      <c r="Q532" s="170"/>
      <c r="R532" s="170"/>
      <c r="S532" s="170"/>
      <c r="T532" s="170"/>
      <c r="U532" s="170"/>
      <c r="V532" s="170"/>
      <c r="W532" s="170"/>
      <c r="X532" s="170"/>
      <c r="Y532" s="171"/>
      <c r="Z532" s="171"/>
      <c r="AA532" s="171"/>
      <c r="AB532" s="171"/>
      <c r="AC532" s="218"/>
      <c r="AD532" s="218"/>
      <c r="AE532" s="218"/>
      <c r="AF532" s="218"/>
      <c r="AG532" s="218"/>
      <c r="AH532" s="218"/>
      <c r="AI532" s="170"/>
      <c r="AJ532" s="170"/>
      <c r="AK532" s="170"/>
      <c r="AL532" s="170"/>
      <c r="AM532" s="170"/>
      <c r="AN532" s="170"/>
      <c r="AO532" s="170"/>
      <c r="AP532" s="170"/>
      <c r="AQ532" s="170"/>
      <c r="AR532" s="170"/>
      <c r="AS532" s="170"/>
      <c r="AT532" s="219"/>
      <c r="AU532" s="219"/>
      <c r="AV532" s="219"/>
      <c r="AW532" s="219"/>
      <c r="AX532" s="219"/>
      <c r="AY532" s="219"/>
      <c r="AZ532" s="219"/>
      <c r="BA532" s="219"/>
      <c r="BB532" s="219"/>
      <c r="BC532" s="219"/>
      <c r="BD532" s="219"/>
    </row>
    <row r="533" spans="1:56" ht="12.75" customHeight="1" x14ac:dyDescent="0.2">
      <c r="A533" s="169"/>
      <c r="B533" s="169"/>
      <c r="C533" s="169"/>
      <c r="D533" s="169"/>
      <c r="E533" s="169"/>
      <c r="F533" s="169"/>
      <c r="G533" s="169"/>
      <c r="H533" s="169"/>
      <c r="I533" s="169"/>
      <c r="J533" s="169"/>
      <c r="K533" s="169"/>
      <c r="L533" s="169"/>
      <c r="M533" s="169"/>
      <c r="N533" s="169"/>
      <c r="O533" s="169"/>
      <c r="P533" s="170"/>
      <c r="Q533" s="170"/>
      <c r="R533" s="170"/>
      <c r="S533" s="170"/>
      <c r="T533" s="170"/>
      <c r="U533" s="170"/>
      <c r="V533" s="170"/>
      <c r="W533" s="170"/>
      <c r="X533" s="170"/>
      <c r="Y533" s="171"/>
      <c r="Z533" s="171"/>
      <c r="AA533" s="171"/>
      <c r="AB533" s="171"/>
      <c r="AC533" s="218"/>
      <c r="AD533" s="218"/>
      <c r="AE533" s="218"/>
      <c r="AF533" s="218"/>
      <c r="AG533" s="218"/>
      <c r="AH533" s="218"/>
      <c r="AI533" s="170"/>
      <c r="AJ533" s="170"/>
      <c r="AK533" s="170"/>
      <c r="AL533" s="170"/>
      <c r="AM533" s="170"/>
      <c r="AN533" s="170"/>
      <c r="AO533" s="170"/>
      <c r="AP533" s="170"/>
      <c r="AQ533" s="170"/>
      <c r="AR533" s="170"/>
      <c r="AS533" s="170"/>
      <c r="AT533" s="219"/>
      <c r="AU533" s="219"/>
      <c r="AV533" s="219"/>
      <c r="AW533" s="219"/>
      <c r="AX533" s="219"/>
      <c r="AY533" s="219"/>
      <c r="AZ533" s="219"/>
      <c r="BA533" s="219"/>
      <c r="BB533" s="219"/>
      <c r="BC533" s="219"/>
      <c r="BD533" s="219"/>
    </row>
    <row r="534" spans="1:56" ht="12.75" customHeight="1" x14ac:dyDescent="0.2">
      <c r="A534" s="169"/>
      <c r="B534" s="169"/>
      <c r="C534" s="169"/>
      <c r="D534" s="169"/>
      <c r="E534" s="169"/>
      <c r="F534" s="169"/>
      <c r="G534" s="169"/>
      <c r="H534" s="169"/>
      <c r="I534" s="169"/>
      <c r="J534" s="169"/>
      <c r="K534" s="169"/>
      <c r="L534" s="169"/>
      <c r="M534" s="169"/>
      <c r="N534" s="169"/>
      <c r="O534" s="169"/>
      <c r="P534" s="170"/>
      <c r="Q534" s="170"/>
      <c r="R534" s="170"/>
      <c r="S534" s="170"/>
      <c r="T534" s="170"/>
      <c r="U534" s="170"/>
      <c r="V534" s="170"/>
      <c r="W534" s="170"/>
      <c r="X534" s="170"/>
      <c r="Y534" s="171"/>
      <c r="Z534" s="171"/>
      <c r="AA534" s="171"/>
      <c r="AB534" s="171"/>
      <c r="AC534" s="218"/>
      <c r="AD534" s="218"/>
      <c r="AE534" s="218"/>
      <c r="AF534" s="218"/>
      <c r="AG534" s="218"/>
      <c r="AH534" s="218"/>
      <c r="AI534" s="170"/>
      <c r="AJ534" s="170"/>
      <c r="AK534" s="170"/>
      <c r="AL534" s="170"/>
      <c r="AM534" s="170"/>
      <c r="AN534" s="170"/>
      <c r="AO534" s="170"/>
      <c r="AP534" s="170"/>
      <c r="AQ534" s="170"/>
      <c r="AR534" s="170"/>
      <c r="AS534" s="170"/>
      <c r="AT534" s="219"/>
      <c r="AU534" s="219"/>
      <c r="AV534" s="219"/>
      <c r="AW534" s="219"/>
      <c r="AX534" s="219"/>
      <c r="AY534" s="219"/>
      <c r="AZ534" s="219"/>
      <c r="BA534" s="219"/>
      <c r="BB534" s="219"/>
      <c r="BC534" s="219"/>
      <c r="BD534" s="219"/>
    </row>
    <row r="535" spans="1:56" ht="12.75" customHeight="1" x14ac:dyDescent="0.2">
      <c r="A535" s="169"/>
      <c r="B535" s="169"/>
      <c r="C535" s="169"/>
      <c r="D535" s="169"/>
      <c r="E535" s="169"/>
      <c r="F535" s="169"/>
      <c r="G535" s="169"/>
      <c r="H535" s="169"/>
      <c r="I535" s="169"/>
      <c r="J535" s="169"/>
      <c r="K535" s="169"/>
      <c r="L535" s="169"/>
      <c r="M535" s="169"/>
      <c r="N535" s="169"/>
      <c r="O535" s="169"/>
      <c r="P535" s="170"/>
      <c r="Q535" s="170"/>
      <c r="R535" s="170"/>
      <c r="S535" s="170"/>
      <c r="T535" s="170"/>
      <c r="U535" s="170"/>
      <c r="V535" s="170"/>
      <c r="W535" s="170"/>
      <c r="X535" s="170"/>
      <c r="Y535" s="171"/>
      <c r="Z535" s="171"/>
      <c r="AA535" s="171"/>
      <c r="AB535" s="171"/>
      <c r="AC535" s="218"/>
      <c r="AD535" s="218"/>
      <c r="AE535" s="218"/>
      <c r="AF535" s="218"/>
      <c r="AG535" s="218"/>
      <c r="AH535" s="218"/>
      <c r="AI535" s="170"/>
      <c r="AJ535" s="170"/>
      <c r="AK535" s="170"/>
      <c r="AL535" s="170"/>
      <c r="AM535" s="170"/>
      <c r="AN535" s="170"/>
      <c r="AO535" s="170"/>
      <c r="AP535" s="170"/>
      <c r="AQ535" s="170"/>
      <c r="AR535" s="170"/>
      <c r="AS535" s="170"/>
      <c r="AT535" s="219"/>
      <c r="AU535" s="219"/>
      <c r="AV535" s="219"/>
      <c r="AW535" s="219"/>
      <c r="AX535" s="219"/>
      <c r="AY535" s="219"/>
      <c r="AZ535" s="219"/>
      <c r="BA535" s="219"/>
      <c r="BB535" s="219"/>
      <c r="BC535" s="219"/>
      <c r="BD535" s="219"/>
    </row>
    <row r="536" spans="1:56" ht="12.75" customHeight="1" x14ac:dyDescent="0.2">
      <c r="A536" s="169"/>
      <c r="B536" s="169"/>
      <c r="C536" s="169"/>
      <c r="D536" s="169"/>
      <c r="E536" s="169"/>
      <c r="F536" s="169"/>
      <c r="G536" s="169"/>
      <c r="H536" s="169"/>
      <c r="I536" s="169"/>
      <c r="J536" s="169"/>
      <c r="K536" s="169"/>
      <c r="L536" s="169"/>
      <c r="M536" s="169"/>
      <c r="N536" s="169"/>
      <c r="O536" s="169"/>
      <c r="P536" s="170"/>
      <c r="Q536" s="170"/>
      <c r="R536" s="170"/>
      <c r="S536" s="170"/>
      <c r="T536" s="170"/>
      <c r="U536" s="170"/>
      <c r="V536" s="170"/>
      <c r="W536" s="170"/>
      <c r="X536" s="170"/>
      <c r="Y536" s="171"/>
      <c r="Z536" s="171"/>
      <c r="AA536" s="171"/>
      <c r="AB536" s="171"/>
      <c r="AC536" s="218"/>
      <c r="AD536" s="218"/>
      <c r="AE536" s="218"/>
      <c r="AF536" s="218"/>
      <c r="AG536" s="218"/>
      <c r="AH536" s="218"/>
      <c r="AI536" s="170"/>
      <c r="AJ536" s="170"/>
      <c r="AK536" s="170"/>
      <c r="AL536" s="170"/>
      <c r="AM536" s="170"/>
      <c r="AN536" s="170"/>
      <c r="AO536" s="170"/>
      <c r="AP536" s="170"/>
      <c r="AQ536" s="170"/>
      <c r="AR536" s="170"/>
      <c r="AS536" s="170"/>
      <c r="AT536" s="219"/>
      <c r="AU536" s="219"/>
      <c r="AV536" s="219"/>
      <c r="AW536" s="219"/>
      <c r="AX536" s="219"/>
      <c r="AY536" s="219"/>
      <c r="AZ536" s="219"/>
      <c r="BA536" s="219"/>
      <c r="BB536" s="219"/>
      <c r="BC536" s="219"/>
      <c r="BD536" s="219"/>
    </row>
    <row r="537" spans="1:56" ht="12.75" customHeight="1" x14ac:dyDescent="0.2">
      <c r="A537" s="169"/>
      <c r="B537" s="169"/>
      <c r="C537" s="169"/>
      <c r="D537" s="169"/>
      <c r="E537" s="169"/>
      <c r="F537" s="169"/>
      <c r="G537" s="169"/>
      <c r="H537" s="169"/>
      <c r="I537" s="169"/>
      <c r="J537" s="169"/>
      <c r="K537" s="169"/>
      <c r="L537" s="169"/>
      <c r="M537" s="169"/>
      <c r="N537" s="169"/>
      <c r="O537" s="169"/>
      <c r="P537" s="170"/>
      <c r="Q537" s="170"/>
      <c r="R537" s="170"/>
      <c r="S537" s="170"/>
      <c r="T537" s="170"/>
      <c r="U537" s="170"/>
      <c r="V537" s="170"/>
      <c r="W537" s="170"/>
      <c r="X537" s="170"/>
      <c r="Y537" s="171"/>
      <c r="Z537" s="171"/>
      <c r="AA537" s="171"/>
      <c r="AB537" s="171"/>
      <c r="AC537" s="218"/>
      <c r="AD537" s="218"/>
      <c r="AE537" s="218"/>
      <c r="AF537" s="218"/>
      <c r="AG537" s="218"/>
      <c r="AH537" s="218"/>
      <c r="AI537" s="170"/>
      <c r="AJ537" s="170"/>
      <c r="AK537" s="170"/>
      <c r="AL537" s="170"/>
      <c r="AM537" s="170"/>
      <c r="AN537" s="170"/>
      <c r="AO537" s="170"/>
      <c r="AP537" s="170"/>
      <c r="AQ537" s="170"/>
      <c r="AR537" s="170"/>
      <c r="AS537" s="170"/>
      <c r="AT537" s="219"/>
      <c r="AU537" s="219"/>
      <c r="AV537" s="219"/>
      <c r="AW537" s="219"/>
      <c r="AX537" s="219"/>
      <c r="AY537" s="219"/>
      <c r="AZ537" s="219"/>
      <c r="BA537" s="219"/>
      <c r="BB537" s="219"/>
      <c r="BC537" s="219"/>
      <c r="BD537" s="219"/>
    </row>
    <row r="538" spans="1:56" ht="12.75" customHeight="1" x14ac:dyDescent="0.2">
      <c r="A538" s="169"/>
      <c r="B538" s="169"/>
      <c r="C538" s="169"/>
      <c r="D538" s="169"/>
      <c r="E538" s="169"/>
      <c r="F538" s="169"/>
      <c r="G538" s="169"/>
      <c r="H538" s="169"/>
      <c r="I538" s="169"/>
      <c r="J538" s="169"/>
      <c r="K538" s="169"/>
      <c r="L538" s="169"/>
      <c r="M538" s="169"/>
      <c r="N538" s="169"/>
      <c r="O538" s="169"/>
      <c r="P538" s="170"/>
      <c r="Q538" s="170"/>
      <c r="R538" s="170"/>
      <c r="S538" s="170"/>
      <c r="T538" s="170"/>
      <c r="U538" s="170"/>
      <c r="V538" s="170"/>
      <c r="W538" s="170"/>
      <c r="X538" s="170"/>
      <c r="Y538" s="171"/>
      <c r="Z538" s="171"/>
      <c r="AA538" s="171"/>
      <c r="AB538" s="171"/>
      <c r="AC538" s="218"/>
      <c r="AD538" s="218"/>
      <c r="AE538" s="218"/>
      <c r="AF538" s="218"/>
      <c r="AG538" s="218"/>
      <c r="AH538" s="218"/>
      <c r="AI538" s="170"/>
      <c r="AJ538" s="170"/>
      <c r="AK538" s="170"/>
      <c r="AL538" s="170"/>
      <c r="AM538" s="170"/>
      <c r="AN538" s="170"/>
      <c r="AO538" s="170"/>
      <c r="AP538" s="170"/>
      <c r="AQ538" s="170"/>
      <c r="AR538" s="170"/>
      <c r="AS538" s="170"/>
      <c r="AT538" s="219"/>
      <c r="AU538" s="219"/>
      <c r="AV538" s="219"/>
      <c r="AW538" s="219"/>
      <c r="AX538" s="219"/>
      <c r="AY538" s="219"/>
      <c r="AZ538" s="219"/>
      <c r="BA538" s="219"/>
      <c r="BB538" s="219"/>
      <c r="BC538" s="219"/>
      <c r="BD538" s="219"/>
    </row>
    <row r="539" spans="1:56" ht="12.75" customHeight="1" x14ac:dyDescent="0.2">
      <c r="A539" s="169"/>
      <c r="B539" s="169"/>
      <c r="C539" s="169"/>
      <c r="D539" s="169"/>
      <c r="E539" s="169"/>
      <c r="F539" s="169"/>
      <c r="G539" s="169"/>
      <c r="H539" s="169"/>
      <c r="I539" s="169"/>
      <c r="J539" s="169"/>
      <c r="K539" s="169"/>
      <c r="L539" s="169"/>
      <c r="M539" s="169"/>
      <c r="N539" s="169"/>
      <c r="O539" s="169"/>
      <c r="P539" s="170"/>
      <c r="Q539" s="170"/>
      <c r="R539" s="170"/>
      <c r="S539" s="170"/>
      <c r="T539" s="170"/>
      <c r="U539" s="170"/>
      <c r="V539" s="170"/>
      <c r="W539" s="170"/>
      <c r="X539" s="170"/>
      <c r="Y539" s="171"/>
      <c r="Z539" s="171"/>
      <c r="AA539" s="171"/>
      <c r="AB539" s="171"/>
      <c r="AC539" s="218"/>
      <c r="AD539" s="218"/>
      <c r="AE539" s="218"/>
      <c r="AF539" s="218"/>
      <c r="AG539" s="218"/>
      <c r="AH539" s="218"/>
      <c r="AI539" s="170"/>
      <c r="AJ539" s="170"/>
      <c r="AK539" s="170"/>
      <c r="AL539" s="170"/>
      <c r="AM539" s="170"/>
      <c r="AN539" s="170"/>
      <c r="AO539" s="170"/>
      <c r="AP539" s="170"/>
      <c r="AQ539" s="170"/>
      <c r="AR539" s="170"/>
      <c r="AS539" s="170"/>
      <c r="AT539" s="219"/>
      <c r="AU539" s="219"/>
      <c r="AV539" s="219"/>
      <c r="AW539" s="219"/>
      <c r="AX539" s="219"/>
      <c r="AY539" s="219"/>
      <c r="AZ539" s="219"/>
      <c r="BA539" s="219"/>
      <c r="BB539" s="219"/>
      <c r="BC539" s="219"/>
      <c r="BD539" s="219"/>
    </row>
    <row r="540" spans="1:56" ht="12.75" customHeight="1" x14ac:dyDescent="0.2">
      <c r="A540" s="169"/>
      <c r="B540" s="169"/>
      <c r="C540" s="169"/>
      <c r="D540" s="169"/>
      <c r="E540" s="169"/>
      <c r="F540" s="169"/>
      <c r="G540" s="169"/>
      <c r="H540" s="169"/>
      <c r="I540" s="169"/>
      <c r="J540" s="169"/>
      <c r="K540" s="169"/>
      <c r="L540" s="169"/>
      <c r="M540" s="169"/>
      <c r="N540" s="169"/>
      <c r="O540" s="169"/>
      <c r="P540" s="170"/>
      <c r="Q540" s="170"/>
      <c r="R540" s="170"/>
      <c r="S540" s="170"/>
      <c r="T540" s="170"/>
      <c r="U540" s="170"/>
      <c r="V540" s="170"/>
      <c r="W540" s="170"/>
      <c r="X540" s="170"/>
      <c r="Y540" s="171"/>
      <c r="Z540" s="171"/>
      <c r="AA540" s="171"/>
      <c r="AB540" s="171"/>
      <c r="AC540" s="218"/>
      <c r="AD540" s="218"/>
      <c r="AE540" s="218"/>
      <c r="AF540" s="218"/>
      <c r="AG540" s="218"/>
      <c r="AH540" s="218"/>
      <c r="AI540" s="170"/>
      <c r="AJ540" s="170"/>
      <c r="AK540" s="170"/>
      <c r="AL540" s="170"/>
      <c r="AM540" s="170"/>
      <c r="AN540" s="170"/>
      <c r="AO540" s="170"/>
      <c r="AP540" s="170"/>
      <c r="AQ540" s="170"/>
      <c r="AR540" s="170"/>
      <c r="AS540" s="170"/>
      <c r="AT540" s="219"/>
      <c r="AU540" s="219"/>
      <c r="AV540" s="219"/>
      <c r="AW540" s="219"/>
      <c r="AX540" s="219"/>
      <c r="AY540" s="219"/>
      <c r="AZ540" s="219"/>
      <c r="BA540" s="219"/>
      <c r="BB540" s="219"/>
      <c r="BC540" s="219"/>
      <c r="BD540" s="219"/>
    </row>
    <row r="541" spans="1:56" ht="12.75" customHeight="1" x14ac:dyDescent="0.2">
      <c r="A541" s="169"/>
      <c r="B541" s="169"/>
      <c r="C541" s="169"/>
      <c r="D541" s="169"/>
      <c r="E541" s="169"/>
      <c r="F541" s="169"/>
      <c r="G541" s="169"/>
      <c r="H541" s="169"/>
      <c r="I541" s="169"/>
      <c r="J541" s="169"/>
      <c r="K541" s="169"/>
      <c r="L541" s="169"/>
      <c r="M541" s="169"/>
      <c r="N541" s="169"/>
      <c r="O541" s="169"/>
      <c r="P541" s="170"/>
      <c r="Q541" s="170"/>
      <c r="R541" s="170"/>
      <c r="S541" s="170"/>
      <c r="T541" s="170"/>
      <c r="U541" s="170"/>
      <c r="V541" s="170"/>
      <c r="W541" s="170"/>
      <c r="X541" s="170"/>
      <c r="Y541" s="171"/>
      <c r="Z541" s="171"/>
      <c r="AA541" s="171"/>
      <c r="AB541" s="171"/>
      <c r="AC541" s="218"/>
      <c r="AD541" s="218"/>
      <c r="AE541" s="218"/>
      <c r="AF541" s="218"/>
      <c r="AG541" s="218"/>
      <c r="AH541" s="218"/>
      <c r="AI541" s="170"/>
      <c r="AJ541" s="170"/>
      <c r="AK541" s="170"/>
      <c r="AL541" s="170"/>
      <c r="AM541" s="170"/>
      <c r="AN541" s="170"/>
      <c r="AO541" s="170"/>
      <c r="AP541" s="170"/>
      <c r="AQ541" s="170"/>
      <c r="AR541" s="170"/>
      <c r="AS541" s="170"/>
      <c r="AT541" s="219"/>
      <c r="AU541" s="219"/>
      <c r="AV541" s="219"/>
      <c r="AW541" s="219"/>
      <c r="AX541" s="219"/>
      <c r="AY541" s="219"/>
      <c r="AZ541" s="219"/>
      <c r="BA541" s="219"/>
      <c r="BB541" s="219"/>
      <c r="BC541" s="219"/>
      <c r="BD541" s="219"/>
    </row>
    <row r="542" spans="1:56" ht="12.75" customHeight="1" x14ac:dyDescent="0.2">
      <c r="A542" s="169"/>
      <c r="B542" s="169"/>
      <c r="C542" s="169"/>
      <c r="D542" s="169"/>
      <c r="E542" s="169"/>
      <c r="F542" s="169"/>
      <c r="G542" s="169"/>
      <c r="H542" s="169"/>
      <c r="I542" s="169"/>
      <c r="J542" s="169"/>
      <c r="K542" s="169"/>
      <c r="L542" s="169"/>
      <c r="M542" s="169"/>
      <c r="N542" s="169"/>
      <c r="O542" s="169"/>
      <c r="P542" s="170"/>
      <c r="Q542" s="170"/>
      <c r="R542" s="170"/>
      <c r="S542" s="170"/>
      <c r="T542" s="170"/>
      <c r="U542" s="170"/>
      <c r="V542" s="170"/>
      <c r="W542" s="170"/>
      <c r="X542" s="170"/>
      <c r="Y542" s="171"/>
      <c r="Z542" s="171"/>
      <c r="AA542" s="171"/>
      <c r="AB542" s="171"/>
      <c r="AC542" s="218"/>
      <c r="AD542" s="218"/>
      <c r="AE542" s="218"/>
      <c r="AF542" s="218"/>
      <c r="AG542" s="218"/>
      <c r="AH542" s="218"/>
      <c r="AI542" s="170"/>
      <c r="AJ542" s="170"/>
      <c r="AK542" s="170"/>
      <c r="AL542" s="170"/>
      <c r="AM542" s="170"/>
      <c r="AN542" s="170"/>
      <c r="AO542" s="170"/>
      <c r="AP542" s="170"/>
      <c r="AQ542" s="170"/>
      <c r="AR542" s="170"/>
      <c r="AS542" s="170"/>
      <c r="AT542" s="219"/>
      <c r="AU542" s="219"/>
      <c r="AV542" s="219"/>
      <c r="AW542" s="219"/>
      <c r="AX542" s="219"/>
      <c r="AY542" s="219"/>
      <c r="AZ542" s="219"/>
      <c r="BA542" s="219"/>
      <c r="BB542" s="219"/>
      <c r="BC542" s="219"/>
      <c r="BD542" s="219"/>
    </row>
    <row r="543" spans="1:56" ht="12.75" customHeight="1" x14ac:dyDescent="0.2">
      <c r="A543" s="169"/>
      <c r="B543" s="169"/>
      <c r="C543" s="169"/>
      <c r="D543" s="169"/>
      <c r="E543" s="169"/>
      <c r="F543" s="169"/>
      <c r="G543" s="169"/>
      <c r="H543" s="169"/>
      <c r="I543" s="169"/>
      <c r="J543" s="169"/>
      <c r="K543" s="169"/>
      <c r="L543" s="169"/>
      <c r="M543" s="169"/>
      <c r="N543" s="169"/>
      <c r="O543" s="169"/>
      <c r="P543" s="170"/>
      <c r="Q543" s="170"/>
      <c r="R543" s="170"/>
      <c r="S543" s="170"/>
      <c r="T543" s="170"/>
      <c r="U543" s="170"/>
      <c r="V543" s="170"/>
      <c r="W543" s="170"/>
      <c r="X543" s="170"/>
      <c r="Y543" s="171"/>
      <c r="Z543" s="171"/>
      <c r="AA543" s="171"/>
      <c r="AB543" s="171"/>
      <c r="AC543" s="218"/>
      <c r="AD543" s="218"/>
      <c r="AE543" s="218"/>
      <c r="AF543" s="218"/>
      <c r="AG543" s="218"/>
      <c r="AH543" s="218"/>
      <c r="AI543" s="170"/>
      <c r="AJ543" s="170"/>
      <c r="AK543" s="170"/>
      <c r="AL543" s="170"/>
      <c r="AM543" s="170"/>
      <c r="AN543" s="170"/>
      <c r="AO543" s="170"/>
      <c r="AP543" s="170"/>
      <c r="AQ543" s="170"/>
      <c r="AR543" s="170"/>
      <c r="AS543" s="170"/>
      <c r="AT543" s="219"/>
      <c r="AU543" s="219"/>
      <c r="AV543" s="219"/>
      <c r="AW543" s="219"/>
      <c r="AX543" s="219"/>
      <c r="AY543" s="219"/>
      <c r="AZ543" s="219"/>
      <c r="BA543" s="219"/>
      <c r="BB543" s="219"/>
      <c r="BC543" s="219"/>
      <c r="BD543" s="219"/>
    </row>
    <row r="544" spans="1:56" ht="12.75" customHeight="1" x14ac:dyDescent="0.2">
      <c r="A544" s="169"/>
      <c r="B544" s="169"/>
      <c r="C544" s="169"/>
      <c r="D544" s="169"/>
      <c r="E544" s="169"/>
      <c r="F544" s="169"/>
      <c r="G544" s="169"/>
      <c r="H544" s="169"/>
      <c r="I544" s="169"/>
      <c r="J544" s="169"/>
      <c r="K544" s="169"/>
      <c r="L544" s="169"/>
      <c r="M544" s="169"/>
      <c r="N544" s="169"/>
      <c r="O544" s="169"/>
      <c r="P544" s="170"/>
      <c r="Q544" s="170"/>
      <c r="R544" s="170"/>
      <c r="S544" s="170"/>
      <c r="T544" s="170"/>
      <c r="U544" s="170"/>
      <c r="V544" s="170"/>
      <c r="W544" s="170"/>
      <c r="X544" s="170"/>
      <c r="Y544" s="171"/>
      <c r="Z544" s="171"/>
      <c r="AA544" s="171"/>
      <c r="AB544" s="171"/>
      <c r="AC544" s="218"/>
      <c r="AD544" s="218"/>
      <c r="AE544" s="218"/>
      <c r="AF544" s="218"/>
      <c r="AG544" s="218"/>
      <c r="AH544" s="218"/>
      <c r="AI544" s="170"/>
      <c r="AJ544" s="170"/>
      <c r="AK544" s="170"/>
      <c r="AL544" s="170"/>
      <c r="AM544" s="170"/>
      <c r="AN544" s="170"/>
      <c r="AO544" s="170"/>
      <c r="AP544" s="170"/>
      <c r="AQ544" s="170"/>
      <c r="AR544" s="170"/>
      <c r="AS544" s="170"/>
      <c r="AT544" s="219"/>
      <c r="AU544" s="219"/>
      <c r="AV544" s="219"/>
      <c r="AW544" s="219"/>
      <c r="AX544" s="219"/>
      <c r="AY544" s="219"/>
      <c r="AZ544" s="219"/>
      <c r="BA544" s="219"/>
      <c r="BB544" s="219"/>
      <c r="BC544" s="219"/>
      <c r="BD544" s="219"/>
    </row>
    <row r="545" spans="1:56" ht="12.75" customHeight="1" x14ac:dyDescent="0.2">
      <c r="A545" s="169"/>
      <c r="B545" s="169"/>
      <c r="C545" s="169"/>
      <c r="D545" s="169"/>
      <c r="E545" s="169"/>
      <c r="F545" s="169"/>
      <c r="G545" s="169"/>
      <c r="H545" s="169"/>
      <c r="I545" s="169"/>
      <c r="J545" s="169"/>
      <c r="K545" s="169"/>
      <c r="L545" s="169"/>
      <c r="M545" s="169"/>
      <c r="N545" s="169"/>
      <c r="O545" s="169"/>
      <c r="P545" s="170"/>
      <c r="Q545" s="170"/>
      <c r="R545" s="170"/>
      <c r="S545" s="170"/>
      <c r="T545" s="170"/>
      <c r="U545" s="170"/>
      <c r="V545" s="170"/>
      <c r="W545" s="170"/>
      <c r="X545" s="170"/>
      <c r="Y545" s="171"/>
      <c r="Z545" s="171"/>
      <c r="AA545" s="171"/>
      <c r="AB545" s="171"/>
      <c r="AC545" s="218"/>
      <c r="AD545" s="218"/>
      <c r="AE545" s="218"/>
      <c r="AF545" s="218"/>
      <c r="AG545" s="218"/>
      <c r="AH545" s="218"/>
      <c r="AI545" s="170"/>
      <c r="AJ545" s="170"/>
      <c r="AK545" s="170"/>
      <c r="AL545" s="170"/>
      <c r="AM545" s="170"/>
      <c r="AN545" s="170"/>
      <c r="AO545" s="170"/>
      <c r="AP545" s="170"/>
      <c r="AQ545" s="170"/>
      <c r="AR545" s="170"/>
      <c r="AS545" s="170"/>
      <c r="AT545" s="219"/>
      <c r="AU545" s="219"/>
      <c r="AV545" s="219"/>
      <c r="AW545" s="219"/>
      <c r="AX545" s="219"/>
      <c r="AY545" s="219"/>
      <c r="AZ545" s="219"/>
      <c r="BA545" s="219"/>
      <c r="BB545" s="219"/>
      <c r="BC545" s="219"/>
      <c r="BD545" s="219"/>
    </row>
    <row r="546" spans="1:56" ht="12.75" customHeight="1" x14ac:dyDescent="0.2">
      <c r="A546" s="169"/>
      <c r="B546" s="169"/>
      <c r="C546" s="169"/>
      <c r="D546" s="169"/>
      <c r="E546" s="169"/>
      <c r="F546" s="169"/>
      <c r="G546" s="169"/>
      <c r="H546" s="169"/>
      <c r="I546" s="169"/>
      <c r="J546" s="169"/>
      <c r="K546" s="169"/>
      <c r="L546" s="169"/>
      <c r="M546" s="169"/>
      <c r="N546" s="169"/>
      <c r="O546" s="169"/>
      <c r="P546" s="170"/>
      <c r="Q546" s="170"/>
      <c r="R546" s="170"/>
      <c r="S546" s="170"/>
      <c r="T546" s="170"/>
      <c r="U546" s="170"/>
      <c r="V546" s="170"/>
      <c r="W546" s="170"/>
      <c r="X546" s="170"/>
      <c r="Y546" s="171"/>
      <c r="Z546" s="171"/>
      <c r="AA546" s="171"/>
      <c r="AB546" s="171"/>
      <c r="AC546" s="218"/>
      <c r="AD546" s="218"/>
      <c r="AE546" s="218"/>
      <c r="AF546" s="218"/>
      <c r="AG546" s="218"/>
      <c r="AH546" s="218"/>
      <c r="AI546" s="170"/>
      <c r="AJ546" s="170"/>
      <c r="AK546" s="170"/>
      <c r="AL546" s="170"/>
      <c r="AM546" s="170"/>
      <c r="AN546" s="170"/>
      <c r="AO546" s="170"/>
      <c r="AP546" s="170"/>
      <c r="AQ546" s="170"/>
      <c r="AR546" s="170"/>
      <c r="AS546" s="170"/>
      <c r="AT546" s="219"/>
      <c r="AU546" s="219"/>
      <c r="AV546" s="219"/>
      <c r="AW546" s="219"/>
      <c r="AX546" s="219"/>
      <c r="AY546" s="219"/>
      <c r="AZ546" s="219"/>
      <c r="BA546" s="219"/>
      <c r="BB546" s="219"/>
      <c r="BC546" s="219"/>
      <c r="BD546" s="219"/>
    </row>
    <row r="547" spans="1:56" ht="12.75" customHeight="1" x14ac:dyDescent="0.2">
      <c r="A547" s="169"/>
      <c r="B547" s="169"/>
      <c r="C547" s="169"/>
      <c r="D547" s="169"/>
      <c r="E547" s="169"/>
      <c r="F547" s="169"/>
      <c r="G547" s="169"/>
      <c r="H547" s="169"/>
      <c r="I547" s="169"/>
      <c r="J547" s="169"/>
      <c r="K547" s="169"/>
      <c r="L547" s="169"/>
      <c r="M547" s="169"/>
      <c r="N547" s="169"/>
      <c r="O547" s="169"/>
      <c r="P547" s="170"/>
      <c r="Q547" s="170"/>
      <c r="R547" s="170"/>
      <c r="S547" s="170"/>
      <c r="T547" s="170"/>
      <c r="U547" s="170"/>
      <c r="V547" s="170"/>
      <c r="W547" s="170"/>
      <c r="X547" s="170"/>
      <c r="Y547" s="171"/>
      <c r="Z547" s="171"/>
      <c r="AA547" s="171"/>
      <c r="AB547" s="171"/>
      <c r="AC547" s="218"/>
      <c r="AD547" s="218"/>
      <c r="AE547" s="218"/>
      <c r="AF547" s="218"/>
      <c r="AG547" s="218"/>
      <c r="AH547" s="218"/>
      <c r="AI547" s="170"/>
      <c r="AJ547" s="170"/>
      <c r="AK547" s="170"/>
      <c r="AL547" s="170"/>
      <c r="AM547" s="170"/>
      <c r="AN547" s="170"/>
      <c r="AO547" s="170"/>
      <c r="AP547" s="170"/>
      <c r="AQ547" s="170"/>
      <c r="AR547" s="170"/>
      <c r="AS547" s="170"/>
      <c r="AT547" s="219"/>
      <c r="AU547" s="219"/>
      <c r="AV547" s="219"/>
      <c r="AW547" s="219"/>
      <c r="AX547" s="219"/>
      <c r="AY547" s="219"/>
      <c r="AZ547" s="219"/>
      <c r="BA547" s="219"/>
      <c r="BB547" s="219"/>
      <c r="BC547" s="219"/>
      <c r="BD547" s="219"/>
    </row>
    <row r="548" spans="1:56" ht="12.75" customHeight="1" x14ac:dyDescent="0.2">
      <c r="A548" s="169"/>
      <c r="B548" s="169"/>
      <c r="C548" s="169"/>
      <c r="D548" s="169"/>
      <c r="E548" s="169"/>
      <c r="F548" s="169"/>
      <c r="G548" s="169"/>
      <c r="H548" s="169"/>
      <c r="I548" s="169"/>
      <c r="J548" s="169"/>
      <c r="K548" s="169"/>
      <c r="L548" s="169"/>
      <c r="M548" s="169"/>
      <c r="N548" s="169"/>
      <c r="O548" s="169"/>
      <c r="P548" s="170"/>
      <c r="Q548" s="170"/>
      <c r="R548" s="170"/>
      <c r="S548" s="170"/>
      <c r="T548" s="170"/>
      <c r="U548" s="170"/>
      <c r="V548" s="170"/>
      <c r="W548" s="170"/>
      <c r="X548" s="170"/>
      <c r="Y548" s="171"/>
      <c r="Z548" s="171"/>
      <c r="AA548" s="171"/>
      <c r="AB548" s="171"/>
      <c r="AC548" s="218"/>
      <c r="AD548" s="218"/>
      <c r="AE548" s="218"/>
      <c r="AF548" s="218"/>
      <c r="AG548" s="218"/>
      <c r="AH548" s="218"/>
      <c r="AI548" s="170"/>
      <c r="AJ548" s="170"/>
      <c r="AK548" s="170"/>
      <c r="AL548" s="170"/>
      <c r="AM548" s="170"/>
      <c r="AN548" s="170"/>
      <c r="AO548" s="170"/>
      <c r="AP548" s="170"/>
      <c r="AQ548" s="170"/>
      <c r="AR548" s="170"/>
      <c r="AS548" s="170"/>
      <c r="AT548" s="219"/>
      <c r="AU548" s="219"/>
      <c r="AV548" s="219"/>
      <c r="AW548" s="219"/>
      <c r="AX548" s="219"/>
      <c r="AY548" s="219"/>
      <c r="AZ548" s="219"/>
      <c r="BA548" s="219"/>
      <c r="BB548" s="219"/>
      <c r="BC548" s="219"/>
      <c r="BD548" s="219"/>
    </row>
    <row r="549" spans="1:56" ht="12.75" customHeight="1" x14ac:dyDescent="0.2">
      <c r="A549" s="169"/>
      <c r="B549" s="169"/>
      <c r="C549" s="169"/>
      <c r="D549" s="169"/>
      <c r="E549" s="169"/>
      <c r="F549" s="169"/>
      <c r="G549" s="169"/>
      <c r="H549" s="169"/>
      <c r="I549" s="169"/>
      <c r="J549" s="169"/>
      <c r="K549" s="169"/>
      <c r="L549" s="169"/>
      <c r="M549" s="169"/>
      <c r="N549" s="169"/>
      <c r="O549" s="169"/>
      <c r="P549" s="170"/>
      <c r="Q549" s="170"/>
      <c r="R549" s="170"/>
      <c r="S549" s="170"/>
      <c r="T549" s="170"/>
      <c r="U549" s="170"/>
      <c r="V549" s="170"/>
      <c r="W549" s="170"/>
      <c r="X549" s="170"/>
      <c r="Y549" s="171"/>
      <c r="Z549" s="171"/>
      <c r="AA549" s="171"/>
      <c r="AB549" s="171"/>
      <c r="AC549" s="218"/>
      <c r="AD549" s="218"/>
      <c r="AE549" s="218"/>
      <c r="AF549" s="218"/>
      <c r="AG549" s="218"/>
      <c r="AH549" s="218"/>
      <c r="AI549" s="170"/>
      <c r="AJ549" s="170"/>
      <c r="AK549" s="170"/>
      <c r="AL549" s="170"/>
      <c r="AM549" s="170"/>
      <c r="AN549" s="170"/>
      <c r="AO549" s="170"/>
      <c r="AP549" s="170"/>
      <c r="AQ549" s="170"/>
      <c r="AR549" s="170"/>
      <c r="AS549" s="170"/>
      <c r="AT549" s="219"/>
      <c r="AU549" s="219"/>
      <c r="AV549" s="219"/>
      <c r="AW549" s="219"/>
      <c r="AX549" s="219"/>
      <c r="AY549" s="219"/>
      <c r="AZ549" s="219"/>
      <c r="BA549" s="219"/>
      <c r="BB549" s="219"/>
      <c r="BC549" s="219"/>
      <c r="BD549" s="219"/>
    </row>
    <row r="550" spans="1:56" ht="12.75" customHeight="1" x14ac:dyDescent="0.2">
      <c r="A550" s="169"/>
      <c r="B550" s="169"/>
      <c r="C550" s="169"/>
      <c r="D550" s="169"/>
      <c r="E550" s="169"/>
      <c r="F550" s="169"/>
      <c r="G550" s="169"/>
      <c r="H550" s="169"/>
      <c r="I550" s="169"/>
      <c r="J550" s="169"/>
      <c r="K550" s="169"/>
      <c r="L550" s="169"/>
      <c r="M550" s="169"/>
      <c r="N550" s="169"/>
      <c r="O550" s="169"/>
      <c r="P550" s="170"/>
      <c r="Q550" s="170"/>
      <c r="R550" s="170"/>
      <c r="S550" s="170"/>
      <c r="T550" s="170"/>
      <c r="U550" s="170"/>
      <c r="V550" s="170"/>
      <c r="W550" s="170"/>
      <c r="X550" s="170"/>
      <c r="Y550" s="171"/>
      <c r="Z550" s="171"/>
      <c r="AA550" s="171"/>
      <c r="AB550" s="171"/>
      <c r="AC550" s="218"/>
      <c r="AD550" s="218"/>
      <c r="AE550" s="218"/>
      <c r="AF550" s="218"/>
      <c r="AG550" s="218"/>
      <c r="AH550" s="218"/>
      <c r="AI550" s="170"/>
      <c r="AJ550" s="170"/>
      <c r="AK550" s="170"/>
      <c r="AL550" s="170"/>
      <c r="AM550" s="170"/>
      <c r="AN550" s="170"/>
      <c r="AO550" s="170"/>
      <c r="AP550" s="170"/>
      <c r="AQ550" s="170"/>
      <c r="AR550" s="170"/>
      <c r="AS550" s="170"/>
      <c r="AT550" s="219"/>
      <c r="AU550" s="219"/>
      <c r="AV550" s="219"/>
      <c r="AW550" s="219"/>
      <c r="AX550" s="219"/>
      <c r="AY550" s="219"/>
      <c r="AZ550" s="219"/>
      <c r="BA550" s="219"/>
      <c r="BB550" s="219"/>
      <c r="BC550" s="219"/>
      <c r="BD550" s="219"/>
    </row>
    <row r="551" spans="1:56" ht="12.75" customHeight="1" x14ac:dyDescent="0.2">
      <c r="A551" s="169"/>
      <c r="B551" s="169"/>
      <c r="C551" s="169"/>
      <c r="D551" s="169"/>
      <c r="E551" s="169"/>
      <c r="F551" s="169"/>
      <c r="G551" s="169"/>
      <c r="H551" s="169"/>
      <c r="I551" s="169"/>
      <c r="J551" s="169"/>
      <c r="K551" s="169"/>
      <c r="L551" s="169"/>
      <c r="M551" s="169"/>
      <c r="N551" s="169"/>
      <c r="O551" s="169"/>
      <c r="P551" s="170"/>
      <c r="Q551" s="170"/>
      <c r="R551" s="170"/>
      <c r="S551" s="170"/>
      <c r="T551" s="170"/>
      <c r="U551" s="170"/>
      <c r="V551" s="170"/>
      <c r="W551" s="170"/>
      <c r="X551" s="170"/>
      <c r="Y551" s="171"/>
      <c r="Z551" s="171"/>
      <c r="AA551" s="171"/>
      <c r="AB551" s="171"/>
      <c r="AC551" s="218"/>
      <c r="AD551" s="218"/>
      <c r="AE551" s="218"/>
      <c r="AF551" s="218"/>
      <c r="AG551" s="218"/>
      <c r="AH551" s="218"/>
      <c r="AI551" s="170"/>
      <c r="AJ551" s="170"/>
      <c r="AK551" s="170"/>
      <c r="AL551" s="170"/>
      <c r="AM551" s="170"/>
      <c r="AN551" s="170"/>
      <c r="AO551" s="170"/>
      <c r="AP551" s="170"/>
      <c r="AQ551" s="170"/>
      <c r="AR551" s="170"/>
      <c r="AS551" s="170"/>
      <c r="AT551" s="219"/>
      <c r="AU551" s="219"/>
      <c r="AV551" s="219"/>
      <c r="AW551" s="219"/>
      <c r="AX551" s="219"/>
      <c r="AY551" s="219"/>
      <c r="AZ551" s="219"/>
      <c r="BA551" s="219"/>
      <c r="BB551" s="219"/>
      <c r="BC551" s="219"/>
      <c r="BD551" s="219"/>
    </row>
    <row r="552" spans="1:56" ht="12.75" customHeight="1" x14ac:dyDescent="0.2">
      <c r="A552" s="169"/>
      <c r="B552" s="169"/>
      <c r="C552" s="169"/>
      <c r="D552" s="169"/>
      <c r="E552" s="169"/>
      <c r="F552" s="169"/>
      <c r="G552" s="169"/>
      <c r="H552" s="169"/>
      <c r="I552" s="169"/>
      <c r="J552" s="169"/>
      <c r="K552" s="169"/>
      <c r="L552" s="169"/>
      <c r="M552" s="169"/>
      <c r="N552" s="169"/>
      <c r="O552" s="169"/>
      <c r="P552" s="170"/>
      <c r="Q552" s="170"/>
      <c r="R552" s="170"/>
      <c r="S552" s="170"/>
      <c r="T552" s="170"/>
      <c r="U552" s="170"/>
      <c r="V552" s="170"/>
      <c r="W552" s="170"/>
      <c r="X552" s="170"/>
      <c r="Y552" s="171"/>
      <c r="Z552" s="171"/>
      <c r="AA552" s="171"/>
      <c r="AB552" s="171"/>
      <c r="AC552" s="218"/>
      <c r="AD552" s="218"/>
      <c r="AE552" s="218"/>
      <c r="AF552" s="218"/>
      <c r="AG552" s="218"/>
      <c r="AH552" s="218"/>
      <c r="AI552" s="170"/>
      <c r="AJ552" s="170"/>
      <c r="AK552" s="170"/>
      <c r="AL552" s="170"/>
      <c r="AM552" s="170"/>
      <c r="AN552" s="170"/>
      <c r="AO552" s="170"/>
      <c r="AP552" s="170"/>
      <c r="AQ552" s="170"/>
      <c r="AR552" s="170"/>
      <c r="AS552" s="170"/>
      <c r="AT552" s="219"/>
      <c r="AU552" s="219"/>
      <c r="AV552" s="219"/>
      <c r="AW552" s="219"/>
      <c r="AX552" s="219"/>
      <c r="AY552" s="219"/>
      <c r="AZ552" s="219"/>
      <c r="BA552" s="219"/>
      <c r="BB552" s="219"/>
      <c r="BC552" s="219"/>
      <c r="BD552" s="219"/>
    </row>
    <row r="553" spans="1:56" ht="12.75" customHeight="1" x14ac:dyDescent="0.2">
      <c r="A553" s="169"/>
      <c r="B553" s="169"/>
      <c r="C553" s="169"/>
      <c r="D553" s="169"/>
      <c r="E553" s="169"/>
      <c r="F553" s="169"/>
      <c r="G553" s="169"/>
      <c r="H553" s="169"/>
      <c r="I553" s="169"/>
      <c r="J553" s="169"/>
      <c r="K553" s="169"/>
      <c r="L553" s="169"/>
      <c r="M553" s="169"/>
      <c r="N553" s="169"/>
      <c r="O553" s="169"/>
      <c r="P553" s="170"/>
      <c r="Q553" s="170"/>
      <c r="R553" s="170"/>
      <c r="S553" s="170"/>
      <c r="T553" s="170"/>
      <c r="U553" s="170"/>
      <c r="V553" s="170"/>
      <c r="W553" s="170"/>
      <c r="X553" s="170"/>
      <c r="Y553" s="171"/>
      <c r="Z553" s="171"/>
      <c r="AA553" s="171"/>
      <c r="AB553" s="171"/>
      <c r="AC553" s="218"/>
      <c r="AD553" s="218"/>
      <c r="AE553" s="218"/>
      <c r="AF553" s="218"/>
      <c r="AG553" s="218"/>
      <c r="AH553" s="218"/>
      <c r="AI553" s="170"/>
      <c r="AJ553" s="170"/>
      <c r="AK553" s="170"/>
      <c r="AL553" s="170"/>
      <c r="AM553" s="170"/>
      <c r="AN553" s="170"/>
      <c r="AO553" s="170"/>
      <c r="AP553" s="170"/>
      <c r="AQ553" s="170"/>
      <c r="AR553" s="170"/>
      <c r="AS553" s="170"/>
      <c r="AT553" s="219"/>
      <c r="AU553" s="219"/>
      <c r="AV553" s="219"/>
      <c r="AW553" s="219"/>
      <c r="AX553" s="219"/>
      <c r="AY553" s="219"/>
      <c r="AZ553" s="219"/>
      <c r="BA553" s="219"/>
      <c r="BB553" s="219"/>
      <c r="BC553" s="219"/>
      <c r="BD553" s="219"/>
    </row>
    <row r="554" spans="1:56" ht="12.75" customHeight="1" x14ac:dyDescent="0.2">
      <c r="A554" s="169"/>
      <c r="B554" s="169"/>
      <c r="C554" s="169"/>
      <c r="D554" s="169"/>
      <c r="E554" s="169"/>
      <c r="F554" s="169"/>
      <c r="G554" s="169"/>
      <c r="H554" s="169"/>
      <c r="I554" s="169"/>
      <c r="J554" s="169"/>
      <c r="K554" s="169"/>
      <c r="L554" s="169"/>
      <c r="M554" s="169"/>
      <c r="N554" s="169"/>
      <c r="O554" s="169"/>
      <c r="P554" s="170"/>
      <c r="Q554" s="170"/>
      <c r="R554" s="170"/>
      <c r="S554" s="170"/>
      <c r="T554" s="170"/>
      <c r="U554" s="170"/>
      <c r="V554" s="170"/>
      <c r="W554" s="170"/>
      <c r="X554" s="170"/>
      <c r="Y554" s="171"/>
      <c r="Z554" s="171"/>
      <c r="AA554" s="171"/>
      <c r="AB554" s="171"/>
      <c r="AC554" s="218"/>
      <c r="AD554" s="218"/>
      <c r="AE554" s="218"/>
      <c r="AF554" s="218"/>
      <c r="AG554" s="218"/>
      <c r="AH554" s="218"/>
      <c r="AI554" s="170"/>
      <c r="AJ554" s="170"/>
      <c r="AK554" s="170"/>
      <c r="AL554" s="170"/>
      <c r="AM554" s="170"/>
      <c r="AN554" s="170"/>
      <c r="AO554" s="170"/>
      <c r="AP554" s="170"/>
      <c r="AQ554" s="170"/>
      <c r="AR554" s="170"/>
      <c r="AS554" s="170"/>
      <c r="AT554" s="219"/>
      <c r="AU554" s="219"/>
      <c r="AV554" s="219"/>
      <c r="AW554" s="219"/>
      <c r="AX554" s="219"/>
      <c r="AY554" s="219"/>
      <c r="AZ554" s="219"/>
      <c r="BA554" s="219"/>
      <c r="BB554" s="219"/>
      <c r="BC554" s="219"/>
      <c r="BD554" s="219"/>
    </row>
    <row r="555" spans="1:56" ht="12.75" customHeight="1" x14ac:dyDescent="0.2">
      <c r="A555" s="169"/>
      <c r="B555" s="169"/>
      <c r="C555" s="169"/>
      <c r="D555" s="169"/>
      <c r="E555" s="169"/>
      <c r="F555" s="169"/>
      <c r="G555" s="169"/>
      <c r="H555" s="169"/>
      <c r="I555" s="169"/>
      <c r="J555" s="169"/>
      <c r="K555" s="169"/>
      <c r="L555" s="169"/>
      <c r="M555" s="169"/>
      <c r="N555" s="169"/>
      <c r="O555" s="169"/>
      <c r="P555" s="170"/>
      <c r="Q555" s="170"/>
      <c r="R555" s="170"/>
      <c r="S555" s="170"/>
      <c r="T555" s="170"/>
      <c r="U555" s="170"/>
      <c r="V555" s="170"/>
      <c r="W555" s="170"/>
      <c r="X555" s="170"/>
      <c r="Y555" s="171"/>
      <c r="Z555" s="171"/>
      <c r="AA555" s="171"/>
      <c r="AB555" s="171"/>
      <c r="AC555" s="218"/>
      <c r="AD555" s="218"/>
      <c r="AE555" s="218"/>
      <c r="AF555" s="218"/>
      <c r="AG555" s="218"/>
      <c r="AH555" s="218"/>
      <c r="AI555" s="170"/>
      <c r="AJ555" s="170"/>
      <c r="AK555" s="170"/>
      <c r="AL555" s="170"/>
      <c r="AM555" s="170"/>
      <c r="AN555" s="170"/>
      <c r="AO555" s="170"/>
      <c r="AP555" s="170"/>
      <c r="AQ555" s="170"/>
      <c r="AR555" s="170"/>
      <c r="AS555" s="170"/>
      <c r="AT555" s="219"/>
      <c r="AU555" s="219"/>
      <c r="AV555" s="219"/>
      <c r="AW555" s="219"/>
      <c r="AX555" s="219"/>
      <c r="AY555" s="219"/>
      <c r="AZ555" s="219"/>
      <c r="BA555" s="219"/>
      <c r="BB555" s="219"/>
      <c r="BC555" s="219"/>
      <c r="BD555" s="219"/>
    </row>
    <row r="556" spans="1:56" ht="12.75" customHeight="1" x14ac:dyDescent="0.2">
      <c r="A556" s="169"/>
      <c r="B556" s="169"/>
      <c r="C556" s="169"/>
      <c r="D556" s="169"/>
      <c r="E556" s="169"/>
      <c r="F556" s="169"/>
      <c r="G556" s="169"/>
      <c r="H556" s="169"/>
      <c r="I556" s="169"/>
      <c r="J556" s="169"/>
      <c r="K556" s="169"/>
      <c r="L556" s="169"/>
      <c r="M556" s="169"/>
      <c r="N556" s="169"/>
      <c r="O556" s="169"/>
      <c r="P556" s="170"/>
      <c r="Q556" s="170"/>
      <c r="R556" s="170"/>
      <c r="S556" s="170"/>
      <c r="T556" s="170"/>
      <c r="U556" s="170"/>
      <c r="V556" s="170"/>
      <c r="W556" s="170"/>
      <c r="X556" s="170"/>
      <c r="Y556" s="171"/>
      <c r="Z556" s="171"/>
      <c r="AA556" s="171"/>
      <c r="AB556" s="171"/>
      <c r="AC556" s="218"/>
      <c r="AD556" s="218"/>
      <c r="AE556" s="218"/>
      <c r="AF556" s="218"/>
      <c r="AG556" s="218"/>
      <c r="AH556" s="218"/>
      <c r="AI556" s="170"/>
      <c r="AJ556" s="170"/>
      <c r="AK556" s="170"/>
      <c r="AL556" s="170"/>
      <c r="AM556" s="170"/>
      <c r="AN556" s="170"/>
      <c r="AO556" s="170"/>
      <c r="AP556" s="170"/>
      <c r="AQ556" s="170"/>
      <c r="AR556" s="170"/>
      <c r="AS556" s="170"/>
      <c r="AT556" s="219"/>
      <c r="AU556" s="219"/>
      <c r="AV556" s="219"/>
      <c r="AW556" s="219"/>
      <c r="AX556" s="219"/>
      <c r="AY556" s="219"/>
      <c r="AZ556" s="219"/>
      <c r="BA556" s="219"/>
      <c r="BB556" s="219"/>
      <c r="BC556" s="219"/>
      <c r="BD556" s="219"/>
    </row>
    <row r="557" spans="1:56" ht="12.75" customHeight="1" x14ac:dyDescent="0.2">
      <c r="A557" s="169"/>
      <c r="B557" s="169"/>
      <c r="C557" s="169"/>
      <c r="D557" s="169"/>
      <c r="E557" s="169"/>
      <c r="F557" s="169"/>
      <c r="G557" s="169"/>
      <c r="H557" s="169"/>
      <c r="I557" s="169"/>
      <c r="J557" s="169"/>
      <c r="K557" s="169"/>
      <c r="L557" s="169"/>
      <c r="M557" s="169"/>
      <c r="N557" s="169"/>
      <c r="O557" s="169"/>
      <c r="P557" s="170"/>
      <c r="Q557" s="170"/>
      <c r="R557" s="170"/>
      <c r="S557" s="170"/>
      <c r="T557" s="170"/>
      <c r="U557" s="170"/>
      <c r="V557" s="170"/>
      <c r="W557" s="170"/>
      <c r="X557" s="170"/>
      <c r="Y557" s="171"/>
      <c r="Z557" s="171"/>
      <c r="AA557" s="171"/>
      <c r="AB557" s="171"/>
      <c r="AC557" s="218"/>
      <c r="AD557" s="218"/>
      <c r="AE557" s="218"/>
      <c r="AF557" s="218"/>
      <c r="AG557" s="218"/>
      <c r="AH557" s="218"/>
      <c r="AI557" s="170"/>
      <c r="AJ557" s="170"/>
      <c r="AK557" s="170"/>
      <c r="AL557" s="170"/>
      <c r="AM557" s="170"/>
      <c r="AN557" s="170"/>
      <c r="AO557" s="170"/>
      <c r="AP557" s="170"/>
      <c r="AQ557" s="170"/>
      <c r="AR557" s="170"/>
      <c r="AS557" s="170"/>
      <c r="AT557" s="219"/>
      <c r="AU557" s="219"/>
      <c r="AV557" s="219"/>
      <c r="AW557" s="219"/>
      <c r="AX557" s="219"/>
      <c r="AY557" s="219"/>
      <c r="AZ557" s="219"/>
      <c r="BA557" s="219"/>
      <c r="BB557" s="219"/>
      <c r="BC557" s="219"/>
      <c r="BD557" s="219"/>
    </row>
    <row r="558" spans="1:56" ht="12.75" customHeight="1" x14ac:dyDescent="0.2">
      <c r="A558" s="169"/>
      <c r="B558" s="169"/>
      <c r="C558" s="169"/>
      <c r="D558" s="169"/>
      <c r="E558" s="169"/>
      <c r="F558" s="169"/>
      <c r="G558" s="169"/>
      <c r="H558" s="169"/>
      <c r="I558" s="169"/>
      <c r="J558" s="169"/>
      <c r="K558" s="169"/>
      <c r="L558" s="169"/>
      <c r="M558" s="169"/>
      <c r="N558" s="169"/>
      <c r="O558" s="169"/>
      <c r="P558" s="170"/>
      <c r="Q558" s="170"/>
      <c r="R558" s="170"/>
      <c r="S558" s="170"/>
      <c r="T558" s="170"/>
      <c r="U558" s="170"/>
      <c r="V558" s="170"/>
      <c r="W558" s="170"/>
      <c r="X558" s="170"/>
      <c r="Y558" s="171"/>
      <c r="Z558" s="171"/>
      <c r="AA558" s="171"/>
      <c r="AB558" s="171"/>
      <c r="AC558" s="218"/>
      <c r="AD558" s="218"/>
      <c r="AE558" s="218"/>
      <c r="AF558" s="218"/>
      <c r="AG558" s="218"/>
      <c r="AH558" s="218"/>
      <c r="AI558" s="170"/>
      <c r="AJ558" s="170"/>
      <c r="AK558" s="170"/>
      <c r="AL558" s="170"/>
      <c r="AM558" s="170"/>
      <c r="AN558" s="170"/>
      <c r="AO558" s="170"/>
      <c r="AP558" s="170"/>
      <c r="AQ558" s="170"/>
      <c r="AR558" s="170"/>
      <c r="AS558" s="170"/>
      <c r="AT558" s="219"/>
      <c r="AU558" s="219"/>
      <c r="AV558" s="219"/>
      <c r="AW558" s="219"/>
      <c r="AX558" s="219"/>
      <c r="AY558" s="219"/>
      <c r="AZ558" s="219"/>
      <c r="BA558" s="219"/>
      <c r="BB558" s="219"/>
      <c r="BC558" s="219"/>
      <c r="BD558" s="219"/>
    </row>
    <row r="559" spans="1:56" ht="12.75" customHeight="1" x14ac:dyDescent="0.2">
      <c r="A559" s="169"/>
      <c r="B559" s="169"/>
      <c r="C559" s="169"/>
      <c r="D559" s="169"/>
      <c r="E559" s="169"/>
      <c r="F559" s="169"/>
      <c r="G559" s="169"/>
      <c r="H559" s="169"/>
      <c r="I559" s="169"/>
      <c r="J559" s="169"/>
      <c r="K559" s="169"/>
      <c r="L559" s="169"/>
      <c r="M559" s="169"/>
      <c r="N559" s="169"/>
      <c r="O559" s="169"/>
      <c r="P559" s="170"/>
      <c r="Q559" s="170"/>
      <c r="R559" s="170"/>
      <c r="S559" s="170"/>
      <c r="T559" s="170"/>
      <c r="U559" s="170"/>
      <c r="V559" s="170"/>
      <c r="W559" s="170"/>
      <c r="X559" s="170"/>
      <c r="Y559" s="171"/>
      <c r="Z559" s="171"/>
      <c r="AA559" s="171"/>
      <c r="AB559" s="171"/>
      <c r="AC559" s="218"/>
      <c r="AD559" s="218"/>
      <c r="AE559" s="218"/>
      <c r="AF559" s="218"/>
      <c r="AG559" s="218"/>
      <c r="AH559" s="218"/>
      <c r="AI559" s="170"/>
      <c r="AJ559" s="170"/>
      <c r="AK559" s="170"/>
      <c r="AL559" s="170"/>
      <c r="AM559" s="170"/>
      <c r="AN559" s="170"/>
      <c r="AO559" s="170"/>
      <c r="AP559" s="170"/>
      <c r="AQ559" s="170"/>
      <c r="AR559" s="170"/>
      <c r="AS559" s="170"/>
      <c r="AT559" s="219"/>
      <c r="AU559" s="219"/>
      <c r="AV559" s="219"/>
      <c r="AW559" s="219"/>
      <c r="AX559" s="219"/>
      <c r="AY559" s="219"/>
      <c r="AZ559" s="219"/>
      <c r="BA559" s="219"/>
      <c r="BB559" s="219"/>
      <c r="BC559" s="219"/>
      <c r="BD559" s="219"/>
    </row>
    <row r="560" spans="1:56" ht="12.75" customHeight="1" x14ac:dyDescent="0.2">
      <c r="A560" s="169"/>
      <c r="B560" s="169"/>
      <c r="C560" s="169"/>
      <c r="D560" s="169"/>
      <c r="E560" s="169"/>
      <c r="F560" s="169"/>
      <c r="G560" s="169"/>
      <c r="H560" s="169"/>
      <c r="I560" s="169"/>
      <c r="J560" s="169"/>
      <c r="K560" s="169"/>
      <c r="L560" s="169"/>
      <c r="M560" s="169"/>
      <c r="N560" s="169"/>
      <c r="O560" s="169"/>
      <c r="P560" s="170"/>
      <c r="Q560" s="170"/>
      <c r="R560" s="170"/>
      <c r="S560" s="170"/>
      <c r="T560" s="170"/>
      <c r="U560" s="170"/>
      <c r="V560" s="170"/>
      <c r="W560" s="170"/>
      <c r="X560" s="170"/>
      <c r="Y560" s="171"/>
      <c r="Z560" s="171"/>
      <c r="AA560" s="171"/>
      <c r="AB560" s="171"/>
      <c r="AC560" s="218"/>
      <c r="AD560" s="218"/>
      <c r="AE560" s="218"/>
      <c r="AF560" s="218"/>
      <c r="AG560" s="218"/>
      <c r="AH560" s="218"/>
      <c r="AI560" s="170"/>
      <c r="AJ560" s="170"/>
      <c r="AK560" s="170"/>
      <c r="AL560" s="170"/>
      <c r="AM560" s="170"/>
      <c r="AN560" s="170"/>
      <c r="AO560" s="170"/>
      <c r="AP560" s="170"/>
      <c r="AQ560" s="170"/>
      <c r="AR560" s="170"/>
      <c r="AS560" s="170"/>
      <c r="AT560" s="219"/>
      <c r="AU560" s="219"/>
      <c r="AV560" s="219"/>
      <c r="AW560" s="219"/>
      <c r="AX560" s="219"/>
      <c r="AY560" s="219"/>
      <c r="AZ560" s="219"/>
      <c r="BA560" s="219"/>
      <c r="BB560" s="219"/>
      <c r="BC560" s="219"/>
      <c r="BD560" s="219"/>
    </row>
    <row r="561" spans="1:56" ht="12.75" customHeight="1" x14ac:dyDescent="0.2">
      <c r="A561" s="169"/>
      <c r="B561" s="169"/>
      <c r="C561" s="169"/>
      <c r="D561" s="169"/>
      <c r="E561" s="169"/>
      <c r="F561" s="169"/>
      <c r="G561" s="169"/>
      <c r="H561" s="169"/>
      <c r="I561" s="169"/>
      <c r="J561" s="169"/>
      <c r="K561" s="169"/>
      <c r="L561" s="169"/>
      <c r="M561" s="169"/>
      <c r="N561" s="169"/>
      <c r="O561" s="169"/>
      <c r="P561" s="170"/>
      <c r="Q561" s="170"/>
      <c r="R561" s="170"/>
      <c r="S561" s="170"/>
      <c r="T561" s="170"/>
      <c r="U561" s="170"/>
      <c r="V561" s="170"/>
      <c r="W561" s="170"/>
      <c r="X561" s="170"/>
      <c r="Y561" s="171"/>
      <c r="Z561" s="171"/>
      <c r="AA561" s="171"/>
      <c r="AB561" s="171"/>
      <c r="AC561" s="218"/>
      <c r="AD561" s="218"/>
      <c r="AE561" s="218"/>
      <c r="AF561" s="218"/>
      <c r="AG561" s="218"/>
      <c r="AH561" s="218"/>
      <c r="AI561" s="170"/>
      <c r="AJ561" s="170"/>
      <c r="AK561" s="170"/>
      <c r="AL561" s="170"/>
      <c r="AM561" s="170"/>
      <c r="AN561" s="170"/>
      <c r="AO561" s="170"/>
      <c r="AP561" s="170"/>
      <c r="AQ561" s="170"/>
      <c r="AR561" s="170"/>
      <c r="AS561" s="170"/>
      <c r="AT561" s="219"/>
      <c r="AU561" s="219"/>
      <c r="AV561" s="219"/>
      <c r="AW561" s="219"/>
      <c r="AX561" s="219"/>
      <c r="AY561" s="219"/>
      <c r="AZ561" s="219"/>
      <c r="BA561" s="219"/>
      <c r="BB561" s="219"/>
      <c r="BC561" s="219"/>
      <c r="BD561" s="219"/>
    </row>
    <row r="562" spans="1:56" ht="12.75" customHeight="1" x14ac:dyDescent="0.2">
      <c r="A562" s="169"/>
      <c r="B562" s="169"/>
      <c r="C562" s="169"/>
      <c r="D562" s="169"/>
      <c r="E562" s="169"/>
      <c r="F562" s="169"/>
      <c r="G562" s="169"/>
      <c r="H562" s="169"/>
      <c r="I562" s="169"/>
      <c r="J562" s="169"/>
      <c r="K562" s="169"/>
      <c r="L562" s="169"/>
      <c r="M562" s="169"/>
      <c r="N562" s="169"/>
      <c r="O562" s="169"/>
      <c r="P562" s="170"/>
      <c r="Q562" s="170"/>
      <c r="R562" s="170"/>
      <c r="S562" s="170"/>
      <c r="T562" s="170"/>
      <c r="U562" s="170"/>
      <c r="V562" s="170"/>
      <c r="W562" s="170"/>
      <c r="X562" s="170"/>
      <c r="Y562" s="171"/>
      <c r="Z562" s="171"/>
      <c r="AA562" s="171"/>
      <c r="AB562" s="171"/>
      <c r="AC562" s="218"/>
      <c r="AD562" s="218"/>
      <c r="AE562" s="218"/>
      <c r="AF562" s="218"/>
      <c r="AG562" s="218"/>
      <c r="AH562" s="218"/>
      <c r="AI562" s="170"/>
      <c r="AJ562" s="170"/>
      <c r="AK562" s="170"/>
      <c r="AL562" s="170"/>
      <c r="AM562" s="170"/>
      <c r="AN562" s="170"/>
      <c r="AO562" s="170"/>
      <c r="AP562" s="170"/>
      <c r="AQ562" s="170"/>
      <c r="AR562" s="170"/>
      <c r="AS562" s="170"/>
      <c r="AT562" s="219"/>
      <c r="AU562" s="219"/>
      <c r="AV562" s="219"/>
      <c r="AW562" s="219"/>
      <c r="AX562" s="219"/>
      <c r="AY562" s="219"/>
      <c r="AZ562" s="219"/>
      <c r="BA562" s="219"/>
      <c r="BB562" s="219"/>
      <c r="BC562" s="219"/>
      <c r="BD562" s="219"/>
    </row>
    <row r="563" spans="1:56" ht="12.75" customHeight="1" x14ac:dyDescent="0.2">
      <c r="A563" s="169"/>
      <c r="B563" s="169"/>
      <c r="C563" s="169"/>
      <c r="D563" s="169"/>
      <c r="E563" s="169"/>
      <c r="F563" s="169"/>
      <c r="G563" s="169"/>
      <c r="H563" s="169"/>
      <c r="I563" s="169"/>
      <c r="J563" s="169"/>
      <c r="K563" s="169"/>
      <c r="L563" s="169"/>
      <c r="M563" s="169"/>
      <c r="N563" s="169"/>
      <c r="O563" s="169"/>
      <c r="P563" s="170"/>
      <c r="Q563" s="170"/>
      <c r="R563" s="170"/>
      <c r="S563" s="170"/>
      <c r="T563" s="170"/>
      <c r="U563" s="170"/>
      <c r="V563" s="170"/>
      <c r="W563" s="170"/>
      <c r="X563" s="170"/>
      <c r="Y563" s="171"/>
      <c r="Z563" s="171"/>
      <c r="AA563" s="171"/>
      <c r="AB563" s="171"/>
      <c r="AC563" s="218"/>
      <c r="AD563" s="218"/>
      <c r="AE563" s="218"/>
      <c r="AF563" s="218"/>
      <c r="AG563" s="218"/>
      <c r="AH563" s="218"/>
      <c r="AI563" s="170"/>
      <c r="AJ563" s="170"/>
      <c r="AK563" s="170"/>
      <c r="AL563" s="170"/>
      <c r="AM563" s="170"/>
      <c r="AN563" s="170"/>
      <c r="AO563" s="170"/>
      <c r="AP563" s="170"/>
      <c r="AQ563" s="170"/>
      <c r="AR563" s="170"/>
      <c r="AS563" s="170"/>
      <c r="AT563" s="219"/>
      <c r="AU563" s="219"/>
      <c r="AV563" s="219"/>
      <c r="AW563" s="219"/>
      <c r="AX563" s="219"/>
      <c r="AY563" s="219"/>
      <c r="AZ563" s="219"/>
      <c r="BA563" s="219"/>
      <c r="BB563" s="219"/>
      <c r="BC563" s="219"/>
      <c r="BD563" s="219"/>
    </row>
    <row r="564" spans="1:56" ht="12.75" customHeight="1" x14ac:dyDescent="0.2">
      <c r="A564" s="169"/>
      <c r="B564" s="169"/>
      <c r="C564" s="169"/>
      <c r="D564" s="169"/>
      <c r="E564" s="169"/>
      <c r="F564" s="169"/>
      <c r="G564" s="169"/>
      <c r="H564" s="169"/>
      <c r="I564" s="169"/>
      <c r="J564" s="169"/>
      <c r="K564" s="169"/>
      <c r="L564" s="169"/>
      <c r="M564" s="169"/>
      <c r="N564" s="169"/>
      <c r="O564" s="169"/>
      <c r="P564" s="170"/>
      <c r="Q564" s="170"/>
      <c r="R564" s="170"/>
      <c r="S564" s="170"/>
      <c r="T564" s="170"/>
      <c r="U564" s="170"/>
      <c r="V564" s="170"/>
      <c r="W564" s="170"/>
      <c r="X564" s="170"/>
      <c r="Y564" s="171"/>
      <c r="Z564" s="171"/>
      <c r="AA564" s="171"/>
      <c r="AB564" s="171"/>
      <c r="AC564" s="218"/>
      <c r="AD564" s="218"/>
      <c r="AE564" s="218"/>
      <c r="AF564" s="218"/>
      <c r="AG564" s="218"/>
      <c r="AH564" s="218"/>
      <c r="AI564" s="170"/>
      <c r="AJ564" s="170"/>
      <c r="AK564" s="170"/>
      <c r="AL564" s="170"/>
      <c r="AM564" s="170"/>
      <c r="AN564" s="170"/>
      <c r="AO564" s="170"/>
      <c r="AP564" s="170"/>
      <c r="AQ564" s="170"/>
      <c r="AR564" s="170"/>
      <c r="AS564" s="170"/>
      <c r="AT564" s="219"/>
      <c r="AU564" s="219"/>
      <c r="AV564" s="219"/>
      <c r="AW564" s="219"/>
      <c r="AX564" s="219"/>
      <c r="AY564" s="219"/>
      <c r="AZ564" s="219"/>
      <c r="BA564" s="219"/>
      <c r="BB564" s="219"/>
      <c r="BC564" s="219"/>
      <c r="BD564" s="219"/>
    </row>
    <row r="565" spans="1:56" ht="12.75" customHeight="1" x14ac:dyDescent="0.2">
      <c r="A565" s="169"/>
      <c r="B565" s="169"/>
      <c r="C565" s="169"/>
      <c r="D565" s="169"/>
      <c r="E565" s="169"/>
      <c r="F565" s="169"/>
      <c r="G565" s="169"/>
      <c r="H565" s="169"/>
      <c r="I565" s="169"/>
      <c r="J565" s="169"/>
      <c r="K565" s="169"/>
      <c r="L565" s="169"/>
      <c r="M565" s="169"/>
      <c r="N565" s="169"/>
      <c r="O565" s="169"/>
      <c r="P565" s="170"/>
      <c r="Q565" s="170"/>
      <c r="R565" s="170"/>
      <c r="S565" s="170"/>
      <c r="T565" s="170"/>
      <c r="U565" s="170"/>
      <c r="V565" s="170"/>
      <c r="W565" s="170"/>
      <c r="X565" s="170"/>
      <c r="Y565" s="171"/>
      <c r="Z565" s="171"/>
      <c r="AA565" s="171"/>
      <c r="AB565" s="171"/>
      <c r="AC565" s="218"/>
      <c r="AD565" s="218"/>
      <c r="AE565" s="218"/>
      <c r="AF565" s="218"/>
      <c r="AG565" s="218"/>
      <c r="AH565" s="218"/>
      <c r="AI565" s="170"/>
      <c r="AJ565" s="170"/>
      <c r="AK565" s="170"/>
      <c r="AL565" s="170"/>
      <c r="AM565" s="170"/>
      <c r="AN565" s="170"/>
      <c r="AO565" s="170"/>
      <c r="AP565" s="170"/>
      <c r="AQ565" s="170"/>
      <c r="AR565" s="170"/>
      <c r="AS565" s="170"/>
      <c r="AT565" s="219"/>
      <c r="AU565" s="219"/>
      <c r="AV565" s="219"/>
      <c r="AW565" s="219"/>
      <c r="AX565" s="219"/>
      <c r="AY565" s="219"/>
      <c r="AZ565" s="219"/>
      <c r="BA565" s="219"/>
      <c r="BB565" s="219"/>
      <c r="BC565" s="219"/>
      <c r="BD565" s="219"/>
    </row>
    <row r="566" spans="1:56" ht="12.75" customHeight="1" x14ac:dyDescent="0.2">
      <c r="A566" s="169"/>
      <c r="B566" s="169"/>
      <c r="C566" s="169"/>
      <c r="D566" s="169"/>
      <c r="E566" s="169"/>
      <c r="F566" s="169"/>
      <c r="G566" s="169"/>
      <c r="H566" s="169"/>
      <c r="I566" s="169"/>
      <c r="J566" s="169"/>
      <c r="K566" s="169"/>
      <c r="L566" s="169"/>
      <c r="M566" s="169"/>
      <c r="N566" s="169"/>
      <c r="O566" s="169"/>
      <c r="P566" s="170"/>
      <c r="Q566" s="170"/>
      <c r="R566" s="170"/>
      <c r="S566" s="170"/>
      <c r="T566" s="170"/>
      <c r="U566" s="170"/>
      <c r="V566" s="170"/>
      <c r="W566" s="170"/>
      <c r="X566" s="170"/>
      <c r="Y566" s="171"/>
      <c r="Z566" s="171"/>
      <c r="AA566" s="171"/>
      <c r="AB566" s="171"/>
      <c r="AC566" s="218"/>
      <c r="AD566" s="218"/>
      <c r="AE566" s="218"/>
      <c r="AF566" s="218"/>
      <c r="AG566" s="218"/>
      <c r="AH566" s="218"/>
      <c r="AI566" s="170"/>
      <c r="AJ566" s="170"/>
      <c r="AK566" s="170"/>
      <c r="AL566" s="170"/>
      <c r="AM566" s="170"/>
      <c r="AN566" s="170"/>
      <c r="AO566" s="170"/>
      <c r="AP566" s="170"/>
      <c r="AQ566" s="170"/>
      <c r="AR566" s="170"/>
      <c r="AS566" s="170"/>
      <c r="AT566" s="219"/>
      <c r="AU566" s="219"/>
      <c r="AV566" s="219"/>
      <c r="AW566" s="219"/>
      <c r="AX566" s="219"/>
      <c r="AY566" s="219"/>
      <c r="AZ566" s="219"/>
      <c r="BA566" s="219"/>
      <c r="BB566" s="219"/>
      <c r="BC566" s="219"/>
      <c r="BD566" s="219"/>
    </row>
    <row r="567" spans="1:56" ht="12.75" customHeight="1" x14ac:dyDescent="0.2">
      <c r="A567" s="169"/>
      <c r="B567" s="169"/>
      <c r="C567" s="169"/>
      <c r="D567" s="169"/>
      <c r="E567" s="169"/>
      <c r="F567" s="169"/>
      <c r="G567" s="169"/>
      <c r="H567" s="169"/>
      <c r="I567" s="169"/>
      <c r="J567" s="169"/>
      <c r="K567" s="169"/>
      <c r="L567" s="169"/>
      <c r="M567" s="169"/>
      <c r="N567" s="169"/>
      <c r="O567" s="169"/>
      <c r="P567" s="170"/>
      <c r="Q567" s="170"/>
      <c r="R567" s="170"/>
      <c r="S567" s="170"/>
      <c r="T567" s="170"/>
      <c r="U567" s="170"/>
      <c r="V567" s="170"/>
      <c r="W567" s="170"/>
      <c r="X567" s="170"/>
      <c r="Y567" s="171"/>
      <c r="Z567" s="171"/>
      <c r="AA567" s="171"/>
      <c r="AB567" s="171"/>
      <c r="AC567" s="218"/>
      <c r="AD567" s="218"/>
      <c r="AE567" s="218"/>
      <c r="AF567" s="218"/>
      <c r="AG567" s="218"/>
      <c r="AH567" s="218"/>
      <c r="AI567" s="170"/>
      <c r="AJ567" s="170"/>
      <c r="AK567" s="170"/>
      <c r="AL567" s="170"/>
      <c r="AM567" s="170"/>
      <c r="AN567" s="170"/>
      <c r="AO567" s="170"/>
      <c r="AP567" s="170"/>
      <c r="AQ567" s="170"/>
      <c r="AR567" s="170"/>
      <c r="AS567" s="170"/>
      <c r="AT567" s="219"/>
      <c r="AU567" s="219"/>
      <c r="AV567" s="219"/>
      <c r="AW567" s="219"/>
      <c r="AX567" s="219"/>
      <c r="AY567" s="219"/>
      <c r="AZ567" s="219"/>
      <c r="BA567" s="219"/>
      <c r="BB567" s="219"/>
      <c r="BC567" s="219"/>
      <c r="BD567" s="219"/>
    </row>
    <row r="568" spans="1:56" ht="12.75" customHeight="1" x14ac:dyDescent="0.2">
      <c r="A568" s="169"/>
      <c r="B568" s="169"/>
      <c r="C568" s="169"/>
      <c r="D568" s="169"/>
      <c r="E568" s="169"/>
      <c r="F568" s="169"/>
      <c r="G568" s="169"/>
      <c r="H568" s="169"/>
      <c r="I568" s="169"/>
      <c r="J568" s="169"/>
      <c r="K568" s="169"/>
      <c r="L568" s="169"/>
      <c r="M568" s="169"/>
      <c r="N568" s="169"/>
      <c r="O568" s="169"/>
      <c r="P568" s="170"/>
      <c r="Q568" s="170"/>
      <c r="R568" s="170"/>
      <c r="S568" s="170"/>
      <c r="T568" s="170"/>
      <c r="U568" s="170"/>
      <c r="V568" s="170"/>
      <c r="W568" s="170"/>
      <c r="X568" s="170"/>
      <c r="Y568" s="171"/>
      <c r="Z568" s="171"/>
      <c r="AA568" s="171"/>
      <c r="AB568" s="171"/>
      <c r="AC568" s="218"/>
      <c r="AD568" s="218"/>
      <c r="AE568" s="218"/>
      <c r="AF568" s="218"/>
      <c r="AG568" s="218"/>
      <c r="AH568" s="218"/>
      <c r="AI568" s="170"/>
      <c r="AJ568" s="170"/>
      <c r="AK568" s="170"/>
      <c r="AL568" s="170"/>
      <c r="AM568" s="170"/>
      <c r="AN568" s="170"/>
      <c r="AO568" s="170"/>
      <c r="AP568" s="170"/>
      <c r="AQ568" s="170"/>
      <c r="AR568" s="170"/>
      <c r="AS568" s="170"/>
      <c r="AT568" s="219"/>
      <c r="AU568" s="219"/>
      <c r="AV568" s="219"/>
      <c r="AW568" s="219"/>
      <c r="AX568" s="219"/>
      <c r="AY568" s="219"/>
      <c r="AZ568" s="219"/>
      <c r="BA568" s="219"/>
      <c r="BB568" s="219"/>
      <c r="BC568" s="219"/>
      <c r="BD568" s="219"/>
    </row>
    <row r="569" spans="1:56" ht="12.75" customHeight="1" x14ac:dyDescent="0.2">
      <c r="A569" s="169"/>
      <c r="B569" s="169"/>
      <c r="C569" s="169"/>
      <c r="D569" s="169"/>
      <c r="E569" s="169"/>
      <c r="F569" s="169"/>
      <c r="G569" s="169"/>
      <c r="H569" s="169"/>
      <c r="I569" s="169"/>
      <c r="J569" s="169"/>
      <c r="K569" s="169"/>
      <c r="L569" s="169"/>
      <c r="M569" s="169"/>
      <c r="N569" s="169"/>
      <c r="O569" s="169"/>
      <c r="P569" s="170"/>
      <c r="Q569" s="170"/>
      <c r="R569" s="170"/>
      <c r="S569" s="170"/>
      <c r="T569" s="170"/>
      <c r="U569" s="170"/>
      <c r="V569" s="170"/>
      <c r="W569" s="170"/>
      <c r="X569" s="170"/>
      <c r="Y569" s="171"/>
      <c r="Z569" s="171"/>
      <c r="AA569" s="171"/>
      <c r="AB569" s="171"/>
      <c r="AC569" s="218"/>
      <c r="AD569" s="218"/>
      <c r="AE569" s="218"/>
      <c r="AF569" s="218"/>
      <c r="AG569" s="218"/>
      <c r="AH569" s="218"/>
      <c r="AI569" s="170"/>
      <c r="AJ569" s="170"/>
      <c r="AK569" s="170"/>
      <c r="AL569" s="170"/>
      <c r="AM569" s="170"/>
      <c r="AN569" s="170"/>
      <c r="AO569" s="170"/>
      <c r="AP569" s="170"/>
      <c r="AQ569" s="170"/>
      <c r="AR569" s="170"/>
      <c r="AS569" s="170"/>
      <c r="AT569" s="219"/>
      <c r="AU569" s="219"/>
      <c r="AV569" s="219"/>
      <c r="AW569" s="219"/>
      <c r="AX569" s="219"/>
      <c r="AY569" s="219"/>
      <c r="AZ569" s="219"/>
      <c r="BA569" s="219"/>
      <c r="BB569" s="219"/>
      <c r="BC569" s="219"/>
      <c r="BD569" s="219"/>
    </row>
    <row r="570" spans="1:56" ht="12.75" customHeight="1" x14ac:dyDescent="0.2">
      <c r="A570" s="169"/>
      <c r="B570" s="169"/>
      <c r="C570" s="169"/>
      <c r="D570" s="169"/>
      <c r="E570" s="169"/>
      <c r="F570" s="169"/>
      <c r="G570" s="169"/>
      <c r="H570" s="169"/>
      <c r="I570" s="169"/>
      <c r="J570" s="169"/>
      <c r="K570" s="169"/>
      <c r="L570" s="169"/>
      <c r="M570" s="169"/>
      <c r="N570" s="169"/>
      <c r="O570" s="169"/>
      <c r="P570" s="170"/>
      <c r="Q570" s="170"/>
      <c r="R570" s="170"/>
      <c r="S570" s="170"/>
      <c r="T570" s="170"/>
      <c r="U570" s="170"/>
      <c r="V570" s="170"/>
      <c r="W570" s="170"/>
      <c r="X570" s="170"/>
      <c r="Y570" s="171"/>
      <c r="Z570" s="171"/>
      <c r="AA570" s="171"/>
      <c r="AB570" s="171"/>
      <c r="AC570" s="218"/>
      <c r="AD570" s="218"/>
      <c r="AE570" s="218"/>
      <c r="AF570" s="218"/>
      <c r="AG570" s="218"/>
      <c r="AH570" s="218"/>
      <c r="AI570" s="170"/>
      <c r="AJ570" s="170"/>
      <c r="AK570" s="170"/>
      <c r="AL570" s="170"/>
      <c r="AM570" s="170"/>
      <c r="AN570" s="170"/>
      <c r="AO570" s="170"/>
      <c r="AP570" s="170"/>
      <c r="AQ570" s="170"/>
      <c r="AR570" s="170"/>
      <c r="AS570" s="170"/>
      <c r="AT570" s="219"/>
      <c r="AU570" s="219"/>
      <c r="AV570" s="219"/>
      <c r="AW570" s="219"/>
      <c r="AX570" s="219"/>
      <c r="AY570" s="219"/>
      <c r="AZ570" s="219"/>
      <c r="BA570" s="219"/>
      <c r="BB570" s="219"/>
      <c r="BC570" s="219"/>
      <c r="BD570" s="219"/>
    </row>
    <row r="571" spans="1:56" ht="12.75" customHeight="1" x14ac:dyDescent="0.2">
      <c r="A571" s="169"/>
      <c r="B571" s="169"/>
      <c r="C571" s="169"/>
      <c r="D571" s="169"/>
      <c r="E571" s="169"/>
      <c r="F571" s="169"/>
      <c r="G571" s="169"/>
      <c r="H571" s="169"/>
      <c r="I571" s="169"/>
      <c r="J571" s="169"/>
      <c r="K571" s="169"/>
      <c r="L571" s="169"/>
      <c r="M571" s="169"/>
      <c r="N571" s="169"/>
      <c r="O571" s="169"/>
      <c r="P571" s="170"/>
      <c r="Q571" s="170"/>
      <c r="R571" s="170"/>
      <c r="S571" s="170"/>
      <c r="T571" s="170"/>
      <c r="U571" s="170"/>
      <c r="V571" s="170"/>
      <c r="W571" s="170"/>
      <c r="X571" s="170"/>
      <c r="Y571" s="171"/>
      <c r="Z571" s="171"/>
      <c r="AA571" s="171"/>
      <c r="AB571" s="171"/>
      <c r="AC571" s="218"/>
      <c r="AD571" s="218"/>
      <c r="AE571" s="218"/>
      <c r="AF571" s="218"/>
      <c r="AG571" s="218"/>
      <c r="AH571" s="218"/>
      <c r="AI571" s="170"/>
      <c r="AJ571" s="170"/>
      <c r="AK571" s="170"/>
      <c r="AL571" s="170"/>
      <c r="AM571" s="170"/>
      <c r="AN571" s="170"/>
      <c r="AO571" s="170"/>
      <c r="AP571" s="170"/>
      <c r="AQ571" s="170"/>
      <c r="AR571" s="170"/>
      <c r="AS571" s="170"/>
      <c r="AT571" s="219"/>
      <c r="AU571" s="219"/>
      <c r="AV571" s="219"/>
      <c r="AW571" s="219"/>
      <c r="AX571" s="219"/>
      <c r="AY571" s="219"/>
      <c r="AZ571" s="219"/>
      <c r="BA571" s="219"/>
      <c r="BB571" s="219"/>
      <c r="BC571" s="219"/>
      <c r="BD571" s="219"/>
    </row>
    <row r="572" spans="1:56" ht="12.75" customHeight="1" x14ac:dyDescent="0.2">
      <c r="A572" s="169"/>
      <c r="B572" s="169"/>
      <c r="C572" s="169"/>
      <c r="D572" s="169"/>
      <c r="E572" s="169"/>
      <c r="F572" s="169"/>
      <c r="G572" s="169"/>
      <c r="H572" s="169"/>
      <c r="I572" s="169"/>
      <c r="J572" s="169"/>
      <c r="K572" s="169"/>
      <c r="L572" s="169"/>
      <c r="M572" s="169"/>
      <c r="N572" s="169"/>
      <c r="O572" s="169"/>
      <c r="P572" s="170"/>
      <c r="Q572" s="170"/>
      <c r="R572" s="170"/>
      <c r="S572" s="170"/>
      <c r="T572" s="170"/>
      <c r="U572" s="170"/>
      <c r="V572" s="170"/>
      <c r="W572" s="170"/>
      <c r="X572" s="170"/>
      <c r="Y572" s="171"/>
      <c r="Z572" s="171"/>
      <c r="AA572" s="171"/>
      <c r="AB572" s="171"/>
      <c r="AC572" s="218"/>
      <c r="AD572" s="218"/>
      <c r="AE572" s="218"/>
      <c r="AF572" s="218"/>
      <c r="AG572" s="218"/>
      <c r="AH572" s="218"/>
      <c r="AI572" s="170"/>
      <c r="AJ572" s="170"/>
      <c r="AK572" s="170"/>
      <c r="AL572" s="170"/>
      <c r="AM572" s="170"/>
      <c r="AN572" s="170"/>
      <c r="AO572" s="170"/>
      <c r="AP572" s="170"/>
      <c r="AQ572" s="170"/>
      <c r="AR572" s="170"/>
      <c r="AS572" s="170"/>
      <c r="AT572" s="219"/>
      <c r="AU572" s="219"/>
      <c r="AV572" s="219"/>
      <c r="AW572" s="219"/>
      <c r="AX572" s="219"/>
      <c r="AY572" s="219"/>
      <c r="AZ572" s="219"/>
      <c r="BA572" s="219"/>
      <c r="BB572" s="219"/>
      <c r="BC572" s="219"/>
      <c r="BD572" s="219"/>
    </row>
    <row r="573" spans="1:56" ht="12.75" customHeight="1" x14ac:dyDescent="0.2">
      <c r="A573" s="169"/>
      <c r="B573" s="169"/>
      <c r="C573" s="169"/>
      <c r="D573" s="169"/>
      <c r="E573" s="169"/>
      <c r="F573" s="169"/>
      <c r="G573" s="169"/>
      <c r="H573" s="169"/>
      <c r="I573" s="169"/>
      <c r="J573" s="169"/>
      <c r="K573" s="169"/>
      <c r="L573" s="169"/>
      <c r="M573" s="169"/>
      <c r="N573" s="169"/>
      <c r="O573" s="169"/>
      <c r="P573" s="170"/>
      <c r="Q573" s="170"/>
      <c r="R573" s="170"/>
      <c r="S573" s="170"/>
      <c r="T573" s="170"/>
      <c r="U573" s="170"/>
      <c r="V573" s="170"/>
      <c r="W573" s="170"/>
      <c r="X573" s="170"/>
      <c r="Y573" s="171"/>
      <c r="Z573" s="171"/>
      <c r="AA573" s="171"/>
      <c r="AB573" s="171"/>
      <c r="AC573" s="218"/>
      <c r="AD573" s="218"/>
      <c r="AE573" s="218"/>
      <c r="AF573" s="218"/>
      <c r="AG573" s="218"/>
      <c r="AH573" s="218"/>
      <c r="AI573" s="170"/>
      <c r="AJ573" s="170"/>
      <c r="AK573" s="170"/>
      <c r="AL573" s="170"/>
      <c r="AM573" s="170"/>
      <c r="AN573" s="170"/>
      <c r="AO573" s="170"/>
      <c r="AP573" s="170"/>
      <c r="AQ573" s="170"/>
      <c r="AR573" s="170"/>
      <c r="AS573" s="170"/>
      <c r="AT573" s="219"/>
      <c r="AU573" s="219"/>
      <c r="AV573" s="219"/>
      <c r="AW573" s="219"/>
      <c r="AX573" s="219"/>
      <c r="AY573" s="219"/>
      <c r="AZ573" s="219"/>
      <c r="BA573" s="219"/>
      <c r="BB573" s="219"/>
      <c r="BC573" s="219"/>
      <c r="BD573" s="219"/>
    </row>
    <row r="574" spans="1:56" ht="12.75" customHeight="1" x14ac:dyDescent="0.2">
      <c r="A574" s="169"/>
      <c r="B574" s="169"/>
      <c r="C574" s="169"/>
      <c r="D574" s="169"/>
      <c r="E574" s="169"/>
      <c r="F574" s="169"/>
      <c r="G574" s="169"/>
      <c r="H574" s="169"/>
      <c r="I574" s="169"/>
      <c r="J574" s="169"/>
      <c r="K574" s="169"/>
      <c r="L574" s="169"/>
      <c r="M574" s="169"/>
      <c r="N574" s="169"/>
      <c r="O574" s="169"/>
      <c r="P574" s="170"/>
      <c r="Q574" s="170"/>
      <c r="R574" s="170"/>
      <c r="S574" s="170"/>
      <c r="T574" s="170"/>
      <c r="U574" s="170"/>
      <c r="V574" s="170"/>
      <c r="W574" s="170"/>
      <c r="X574" s="170"/>
      <c r="Y574" s="171"/>
      <c r="Z574" s="171"/>
      <c r="AA574" s="171"/>
      <c r="AB574" s="171"/>
      <c r="AC574" s="218"/>
      <c r="AD574" s="218"/>
      <c r="AE574" s="218"/>
      <c r="AF574" s="218"/>
      <c r="AG574" s="218"/>
      <c r="AH574" s="218"/>
      <c r="AI574" s="170"/>
      <c r="AJ574" s="170"/>
      <c r="AK574" s="170"/>
      <c r="AL574" s="170"/>
      <c r="AM574" s="170"/>
      <c r="AN574" s="170"/>
      <c r="AO574" s="170"/>
      <c r="AP574" s="170"/>
      <c r="AQ574" s="170"/>
      <c r="AR574" s="170"/>
      <c r="AS574" s="170"/>
      <c r="AT574" s="219"/>
      <c r="AU574" s="219"/>
      <c r="AV574" s="219"/>
      <c r="AW574" s="219"/>
      <c r="AX574" s="219"/>
      <c r="AY574" s="219"/>
      <c r="AZ574" s="219"/>
      <c r="BA574" s="219"/>
      <c r="BB574" s="219"/>
      <c r="BC574" s="219"/>
      <c r="BD574" s="219"/>
    </row>
    <row r="575" spans="1:56" ht="12.75" customHeight="1" x14ac:dyDescent="0.2">
      <c r="A575" s="169"/>
      <c r="B575" s="169"/>
      <c r="C575" s="169"/>
      <c r="D575" s="169"/>
      <c r="E575" s="169"/>
      <c r="F575" s="169"/>
      <c r="G575" s="169"/>
      <c r="H575" s="169"/>
      <c r="I575" s="169"/>
      <c r="J575" s="169"/>
      <c r="K575" s="169"/>
      <c r="L575" s="169"/>
      <c r="M575" s="169"/>
      <c r="N575" s="169"/>
      <c r="O575" s="169"/>
      <c r="P575" s="170"/>
      <c r="Q575" s="170"/>
      <c r="R575" s="170"/>
      <c r="S575" s="170"/>
      <c r="T575" s="170"/>
      <c r="U575" s="170"/>
      <c r="V575" s="170"/>
      <c r="W575" s="170"/>
      <c r="X575" s="170"/>
      <c r="Y575" s="171"/>
      <c r="Z575" s="171"/>
      <c r="AA575" s="171"/>
      <c r="AB575" s="171"/>
      <c r="AC575" s="218"/>
      <c r="AD575" s="218"/>
      <c r="AE575" s="218"/>
      <c r="AF575" s="218"/>
      <c r="AG575" s="218"/>
      <c r="AH575" s="218"/>
      <c r="AI575" s="170"/>
      <c r="AJ575" s="170"/>
      <c r="AK575" s="170"/>
      <c r="AL575" s="170"/>
      <c r="AM575" s="170"/>
      <c r="AN575" s="170"/>
      <c r="AO575" s="170"/>
      <c r="AP575" s="170"/>
      <c r="AQ575" s="170"/>
      <c r="AR575" s="170"/>
      <c r="AS575" s="170"/>
      <c r="AT575" s="219"/>
      <c r="AU575" s="219"/>
      <c r="AV575" s="219"/>
      <c r="AW575" s="219"/>
      <c r="AX575" s="219"/>
      <c r="AY575" s="219"/>
      <c r="AZ575" s="219"/>
      <c r="BA575" s="219"/>
      <c r="BB575" s="219"/>
      <c r="BC575" s="219"/>
      <c r="BD575" s="219"/>
    </row>
    <row r="576" spans="1:56" ht="12.75" customHeight="1" x14ac:dyDescent="0.2">
      <c r="A576" s="169"/>
      <c r="B576" s="169"/>
      <c r="C576" s="169"/>
      <c r="D576" s="169"/>
      <c r="E576" s="169"/>
      <c r="F576" s="169"/>
      <c r="G576" s="169"/>
      <c r="H576" s="169"/>
      <c r="I576" s="169"/>
      <c r="J576" s="169"/>
      <c r="K576" s="169"/>
      <c r="L576" s="169"/>
      <c r="M576" s="169"/>
      <c r="N576" s="169"/>
      <c r="O576" s="169"/>
      <c r="P576" s="170"/>
      <c r="Q576" s="170"/>
      <c r="R576" s="170"/>
      <c r="S576" s="170"/>
      <c r="T576" s="170"/>
      <c r="U576" s="170"/>
      <c r="V576" s="170"/>
      <c r="W576" s="170"/>
      <c r="X576" s="170"/>
      <c r="Y576" s="171"/>
      <c r="Z576" s="171"/>
      <c r="AA576" s="171"/>
      <c r="AB576" s="171"/>
      <c r="AC576" s="218"/>
      <c r="AD576" s="218"/>
      <c r="AE576" s="218"/>
      <c r="AF576" s="218"/>
      <c r="AG576" s="218"/>
      <c r="AH576" s="218"/>
      <c r="AI576" s="170"/>
      <c r="AJ576" s="170"/>
      <c r="AK576" s="170"/>
      <c r="AL576" s="170"/>
      <c r="AM576" s="170"/>
      <c r="AN576" s="170"/>
      <c r="AO576" s="170"/>
      <c r="AP576" s="170"/>
      <c r="AQ576" s="170"/>
      <c r="AR576" s="170"/>
      <c r="AS576" s="170"/>
      <c r="AT576" s="219"/>
      <c r="AU576" s="219"/>
      <c r="AV576" s="219"/>
      <c r="AW576" s="219"/>
      <c r="AX576" s="219"/>
      <c r="AY576" s="219"/>
      <c r="AZ576" s="219"/>
      <c r="BA576" s="219"/>
      <c r="BB576" s="219"/>
      <c r="BC576" s="219"/>
      <c r="BD576" s="219"/>
    </row>
    <row r="577" spans="1:56" ht="12.75" customHeight="1" x14ac:dyDescent="0.2">
      <c r="A577" s="169"/>
      <c r="B577" s="169"/>
      <c r="C577" s="169"/>
      <c r="D577" s="169"/>
      <c r="E577" s="169"/>
      <c r="F577" s="169"/>
      <c r="G577" s="169"/>
      <c r="H577" s="169"/>
      <c r="I577" s="169"/>
      <c r="J577" s="169"/>
      <c r="K577" s="169"/>
      <c r="L577" s="169"/>
      <c r="M577" s="169"/>
      <c r="N577" s="169"/>
      <c r="O577" s="169"/>
      <c r="P577" s="170"/>
      <c r="Q577" s="170"/>
      <c r="R577" s="170"/>
      <c r="S577" s="170"/>
      <c r="T577" s="170"/>
      <c r="U577" s="170"/>
      <c r="V577" s="170"/>
      <c r="W577" s="170"/>
      <c r="X577" s="170"/>
      <c r="Y577" s="171"/>
      <c r="Z577" s="171"/>
      <c r="AA577" s="171"/>
      <c r="AB577" s="171"/>
      <c r="AC577" s="218"/>
      <c r="AD577" s="218"/>
      <c r="AE577" s="218"/>
      <c r="AF577" s="218"/>
      <c r="AG577" s="218"/>
      <c r="AH577" s="218"/>
      <c r="AI577" s="170"/>
      <c r="AJ577" s="170"/>
      <c r="AK577" s="170"/>
      <c r="AL577" s="170"/>
      <c r="AM577" s="170"/>
      <c r="AN577" s="170"/>
      <c r="AO577" s="170"/>
      <c r="AP577" s="170"/>
      <c r="AQ577" s="170"/>
      <c r="AR577" s="170"/>
      <c r="AS577" s="170"/>
      <c r="AT577" s="219"/>
      <c r="AU577" s="219"/>
      <c r="AV577" s="219"/>
      <c r="AW577" s="219"/>
      <c r="AX577" s="219"/>
      <c r="AY577" s="219"/>
      <c r="AZ577" s="219"/>
      <c r="BA577" s="219"/>
      <c r="BB577" s="219"/>
      <c r="BC577" s="219"/>
      <c r="BD577" s="219"/>
    </row>
    <row r="578" spans="1:56" ht="12.75" customHeight="1" x14ac:dyDescent="0.2">
      <c r="A578" s="169"/>
      <c r="B578" s="169"/>
      <c r="C578" s="169"/>
      <c r="D578" s="169"/>
      <c r="E578" s="169"/>
      <c r="F578" s="169"/>
      <c r="G578" s="169"/>
      <c r="H578" s="169"/>
      <c r="I578" s="169"/>
      <c r="J578" s="169"/>
      <c r="K578" s="169"/>
      <c r="L578" s="169"/>
      <c r="M578" s="169"/>
      <c r="N578" s="169"/>
      <c r="O578" s="169"/>
      <c r="P578" s="170"/>
      <c r="Q578" s="170"/>
      <c r="R578" s="170"/>
      <c r="S578" s="170"/>
      <c r="T578" s="170"/>
      <c r="U578" s="170"/>
      <c r="V578" s="170"/>
      <c r="W578" s="170"/>
      <c r="X578" s="170"/>
      <c r="Y578" s="171"/>
      <c r="Z578" s="171"/>
      <c r="AA578" s="171"/>
      <c r="AB578" s="171"/>
      <c r="AC578" s="218"/>
      <c r="AD578" s="218"/>
      <c r="AE578" s="218"/>
      <c r="AF578" s="218"/>
      <c r="AG578" s="218"/>
      <c r="AH578" s="218"/>
      <c r="AI578" s="170"/>
      <c r="AJ578" s="170"/>
      <c r="AK578" s="170"/>
      <c r="AL578" s="170"/>
      <c r="AM578" s="170"/>
      <c r="AN578" s="170"/>
      <c r="AO578" s="170"/>
      <c r="AP578" s="170"/>
      <c r="AQ578" s="170"/>
      <c r="AR578" s="170"/>
      <c r="AS578" s="170"/>
      <c r="AT578" s="219"/>
      <c r="AU578" s="219"/>
      <c r="AV578" s="219"/>
      <c r="AW578" s="219"/>
      <c r="AX578" s="219"/>
      <c r="AY578" s="219"/>
      <c r="AZ578" s="219"/>
      <c r="BA578" s="219"/>
      <c r="BB578" s="219"/>
      <c r="BC578" s="219"/>
      <c r="BD578" s="219"/>
    </row>
    <row r="579" spans="1:56" ht="12.75" customHeight="1" x14ac:dyDescent="0.2">
      <c r="A579" s="169"/>
      <c r="B579" s="169"/>
      <c r="C579" s="169"/>
      <c r="D579" s="169"/>
      <c r="E579" s="169"/>
      <c r="F579" s="169"/>
      <c r="G579" s="169"/>
      <c r="H579" s="169"/>
      <c r="I579" s="169"/>
      <c r="J579" s="169"/>
      <c r="K579" s="169"/>
      <c r="L579" s="169"/>
      <c r="M579" s="169"/>
      <c r="N579" s="169"/>
      <c r="O579" s="169"/>
      <c r="P579" s="170"/>
      <c r="Q579" s="170"/>
      <c r="R579" s="170"/>
      <c r="S579" s="170"/>
      <c r="T579" s="170"/>
      <c r="U579" s="170"/>
      <c r="V579" s="170"/>
      <c r="W579" s="170"/>
      <c r="X579" s="170"/>
      <c r="Y579" s="171"/>
      <c r="Z579" s="171"/>
      <c r="AA579" s="171"/>
      <c r="AB579" s="171"/>
      <c r="AC579" s="218"/>
      <c r="AD579" s="218"/>
      <c r="AE579" s="218"/>
      <c r="AF579" s="218"/>
      <c r="AG579" s="218"/>
      <c r="AH579" s="218"/>
      <c r="AI579" s="170"/>
      <c r="AJ579" s="170"/>
      <c r="AK579" s="170"/>
      <c r="AL579" s="170"/>
      <c r="AM579" s="170"/>
      <c r="AN579" s="170"/>
      <c r="AO579" s="170"/>
      <c r="AP579" s="170"/>
      <c r="AQ579" s="170"/>
      <c r="AR579" s="170"/>
      <c r="AS579" s="170"/>
      <c r="AT579" s="219"/>
      <c r="AU579" s="219"/>
      <c r="AV579" s="219"/>
      <c r="AW579" s="219"/>
      <c r="AX579" s="219"/>
      <c r="AY579" s="219"/>
      <c r="AZ579" s="219"/>
      <c r="BA579" s="219"/>
      <c r="BB579" s="219"/>
      <c r="BC579" s="219"/>
      <c r="BD579" s="219"/>
    </row>
    <row r="580" spans="1:56" ht="12.75" customHeight="1" x14ac:dyDescent="0.2">
      <c r="A580" s="169"/>
      <c r="B580" s="169"/>
      <c r="C580" s="169"/>
      <c r="D580" s="169"/>
      <c r="E580" s="169"/>
      <c r="F580" s="169"/>
      <c r="G580" s="169"/>
      <c r="H580" s="169"/>
      <c r="I580" s="169"/>
      <c r="J580" s="169"/>
      <c r="K580" s="169"/>
      <c r="L580" s="169"/>
      <c r="M580" s="169"/>
      <c r="N580" s="169"/>
      <c r="O580" s="169"/>
      <c r="P580" s="170"/>
      <c r="Q580" s="170"/>
      <c r="R580" s="170"/>
      <c r="S580" s="170"/>
      <c r="T580" s="170"/>
      <c r="U580" s="170"/>
      <c r="V580" s="170"/>
      <c r="W580" s="170"/>
      <c r="X580" s="170"/>
      <c r="Y580" s="171"/>
      <c r="Z580" s="171"/>
      <c r="AA580" s="171"/>
      <c r="AB580" s="171"/>
      <c r="AC580" s="218"/>
      <c r="AD580" s="218"/>
      <c r="AE580" s="218"/>
      <c r="AF580" s="218"/>
      <c r="AG580" s="218"/>
      <c r="AH580" s="218"/>
      <c r="AI580" s="170"/>
      <c r="AJ580" s="170"/>
      <c r="AK580" s="170"/>
      <c r="AL580" s="170"/>
      <c r="AM580" s="170"/>
      <c r="AN580" s="170"/>
      <c r="AO580" s="170"/>
      <c r="AP580" s="170"/>
      <c r="AQ580" s="170"/>
      <c r="AR580" s="170"/>
      <c r="AS580" s="170"/>
      <c r="AT580" s="219"/>
      <c r="AU580" s="219"/>
      <c r="AV580" s="219"/>
      <c r="AW580" s="219"/>
      <c r="AX580" s="219"/>
      <c r="AY580" s="219"/>
      <c r="AZ580" s="219"/>
      <c r="BA580" s="219"/>
      <c r="BB580" s="219"/>
      <c r="BC580" s="219"/>
      <c r="BD580" s="219"/>
    </row>
    <row r="581" spans="1:56" ht="12.75" customHeight="1" x14ac:dyDescent="0.2">
      <c r="A581" s="169"/>
      <c r="B581" s="169"/>
      <c r="C581" s="169"/>
      <c r="D581" s="169"/>
      <c r="E581" s="169"/>
      <c r="F581" s="169"/>
      <c r="G581" s="169"/>
      <c r="H581" s="169"/>
      <c r="I581" s="169"/>
      <c r="J581" s="169"/>
      <c r="K581" s="169"/>
      <c r="L581" s="169"/>
      <c r="M581" s="169"/>
      <c r="N581" s="169"/>
      <c r="O581" s="169"/>
      <c r="P581" s="170"/>
      <c r="Q581" s="170"/>
      <c r="R581" s="170"/>
      <c r="S581" s="170"/>
      <c r="T581" s="170"/>
      <c r="U581" s="170"/>
      <c r="V581" s="170"/>
      <c r="W581" s="170"/>
      <c r="X581" s="170"/>
      <c r="Y581" s="171"/>
      <c r="Z581" s="171"/>
      <c r="AA581" s="171"/>
      <c r="AB581" s="171"/>
      <c r="AC581" s="218"/>
      <c r="AD581" s="218"/>
      <c r="AE581" s="218"/>
      <c r="AF581" s="218"/>
      <c r="AG581" s="218"/>
      <c r="AH581" s="218"/>
      <c r="AI581" s="170"/>
      <c r="AJ581" s="170"/>
      <c r="AK581" s="170"/>
      <c r="AL581" s="170"/>
      <c r="AM581" s="170"/>
      <c r="AN581" s="170"/>
      <c r="AO581" s="170"/>
      <c r="AP581" s="170"/>
      <c r="AQ581" s="170"/>
      <c r="AR581" s="170"/>
      <c r="AS581" s="170"/>
      <c r="AT581" s="219"/>
      <c r="AU581" s="219"/>
      <c r="AV581" s="219"/>
      <c r="AW581" s="219"/>
      <c r="AX581" s="219"/>
      <c r="AY581" s="219"/>
      <c r="AZ581" s="219"/>
      <c r="BA581" s="219"/>
      <c r="BB581" s="219"/>
      <c r="BC581" s="219"/>
      <c r="BD581" s="219"/>
    </row>
    <row r="582" spans="1:56" ht="12.75" customHeight="1" x14ac:dyDescent="0.2">
      <c r="A582" s="169"/>
      <c r="B582" s="169"/>
      <c r="C582" s="169"/>
      <c r="D582" s="169"/>
      <c r="E582" s="169"/>
      <c r="F582" s="169"/>
      <c r="G582" s="169"/>
      <c r="H582" s="169"/>
      <c r="I582" s="169"/>
      <c r="J582" s="169"/>
      <c r="K582" s="169"/>
      <c r="L582" s="169"/>
      <c r="M582" s="169"/>
      <c r="N582" s="169"/>
      <c r="O582" s="169"/>
      <c r="P582" s="170"/>
      <c r="Q582" s="170"/>
      <c r="R582" s="170"/>
      <c r="S582" s="170"/>
      <c r="T582" s="170"/>
      <c r="U582" s="170"/>
      <c r="V582" s="170"/>
      <c r="W582" s="170"/>
      <c r="X582" s="170"/>
      <c r="Y582" s="171"/>
      <c r="Z582" s="171"/>
      <c r="AA582" s="171"/>
      <c r="AB582" s="171"/>
      <c r="AC582" s="218"/>
      <c r="AD582" s="218"/>
      <c r="AE582" s="218"/>
      <c r="AF582" s="218"/>
      <c r="AG582" s="218"/>
      <c r="AH582" s="218"/>
      <c r="AI582" s="170"/>
      <c r="AJ582" s="170"/>
      <c r="AK582" s="170"/>
      <c r="AL582" s="170"/>
      <c r="AM582" s="170"/>
      <c r="AN582" s="170"/>
      <c r="AO582" s="170"/>
      <c r="AP582" s="170"/>
      <c r="AQ582" s="170"/>
      <c r="AR582" s="170"/>
      <c r="AS582" s="170"/>
      <c r="AT582" s="219"/>
      <c r="AU582" s="219"/>
      <c r="AV582" s="219"/>
      <c r="AW582" s="219"/>
      <c r="AX582" s="219"/>
      <c r="AY582" s="219"/>
      <c r="AZ582" s="219"/>
      <c r="BA582" s="219"/>
      <c r="BB582" s="219"/>
      <c r="BC582" s="219"/>
      <c r="BD582" s="219"/>
    </row>
    <row r="583" spans="1:56" ht="12.75" customHeight="1" x14ac:dyDescent="0.2">
      <c r="A583" s="169"/>
      <c r="B583" s="169"/>
      <c r="C583" s="169"/>
      <c r="D583" s="169"/>
      <c r="E583" s="169"/>
      <c r="F583" s="169"/>
      <c r="G583" s="169"/>
      <c r="H583" s="169"/>
      <c r="I583" s="169"/>
      <c r="J583" s="169"/>
      <c r="K583" s="169"/>
      <c r="L583" s="169"/>
      <c r="M583" s="169"/>
      <c r="N583" s="169"/>
      <c r="O583" s="169"/>
      <c r="P583" s="170"/>
      <c r="Q583" s="170"/>
      <c r="R583" s="170"/>
      <c r="S583" s="170"/>
      <c r="T583" s="170"/>
      <c r="U583" s="170"/>
      <c r="V583" s="170"/>
      <c r="W583" s="170"/>
      <c r="X583" s="170"/>
      <c r="Y583" s="171"/>
      <c r="Z583" s="171"/>
      <c r="AA583" s="171"/>
      <c r="AB583" s="171"/>
      <c r="AC583" s="218"/>
      <c r="AD583" s="218"/>
      <c r="AE583" s="218"/>
      <c r="AF583" s="218"/>
      <c r="AG583" s="218"/>
      <c r="AH583" s="218"/>
      <c r="AI583" s="170"/>
      <c r="AJ583" s="170"/>
      <c r="AK583" s="170"/>
      <c r="AL583" s="170"/>
      <c r="AM583" s="170"/>
      <c r="AN583" s="170"/>
      <c r="AO583" s="170"/>
      <c r="AP583" s="170"/>
      <c r="AQ583" s="170"/>
      <c r="AR583" s="170"/>
      <c r="AS583" s="170"/>
      <c r="AT583" s="219"/>
      <c r="AU583" s="219"/>
      <c r="AV583" s="219"/>
      <c r="AW583" s="219"/>
      <c r="AX583" s="219"/>
      <c r="AY583" s="219"/>
      <c r="AZ583" s="219"/>
      <c r="BA583" s="219"/>
      <c r="BB583" s="219"/>
      <c r="BC583" s="219"/>
      <c r="BD583" s="219"/>
    </row>
    <row r="584" spans="1:56" ht="12.75" customHeight="1" x14ac:dyDescent="0.2">
      <c r="A584" s="169"/>
      <c r="B584" s="169"/>
      <c r="C584" s="169"/>
      <c r="D584" s="169"/>
      <c r="E584" s="169"/>
      <c r="F584" s="169"/>
      <c r="G584" s="169"/>
      <c r="H584" s="169"/>
      <c r="I584" s="169"/>
      <c r="J584" s="169"/>
      <c r="K584" s="169"/>
      <c r="L584" s="169"/>
      <c r="M584" s="169"/>
      <c r="N584" s="169"/>
      <c r="O584" s="169"/>
      <c r="P584" s="170"/>
      <c r="Q584" s="170"/>
      <c r="R584" s="170"/>
      <c r="S584" s="170"/>
      <c r="T584" s="170"/>
      <c r="U584" s="170"/>
      <c r="V584" s="170"/>
      <c r="W584" s="170"/>
      <c r="X584" s="170"/>
      <c r="Y584" s="171"/>
      <c r="Z584" s="171"/>
      <c r="AA584" s="171"/>
      <c r="AB584" s="171"/>
      <c r="AC584" s="218"/>
      <c r="AD584" s="218"/>
      <c r="AE584" s="218"/>
      <c r="AF584" s="218"/>
      <c r="AG584" s="218"/>
      <c r="AH584" s="218"/>
      <c r="AI584" s="170"/>
      <c r="AJ584" s="170"/>
      <c r="AK584" s="170"/>
      <c r="AL584" s="170"/>
      <c r="AM584" s="170"/>
      <c r="AN584" s="170"/>
      <c r="AO584" s="170"/>
      <c r="AP584" s="170"/>
      <c r="AQ584" s="170"/>
      <c r="AR584" s="170"/>
      <c r="AS584" s="170"/>
      <c r="AT584" s="219"/>
      <c r="AU584" s="219"/>
      <c r="AV584" s="219"/>
      <c r="AW584" s="219"/>
      <c r="AX584" s="219"/>
      <c r="AY584" s="219"/>
      <c r="AZ584" s="219"/>
      <c r="BA584" s="219"/>
      <c r="BB584" s="219"/>
      <c r="BC584" s="219"/>
      <c r="BD584" s="219"/>
    </row>
    <row r="585" spans="1:56" ht="12.75" customHeight="1" x14ac:dyDescent="0.2">
      <c r="A585" s="169"/>
      <c r="B585" s="169"/>
      <c r="C585" s="169"/>
      <c r="D585" s="169"/>
      <c r="E585" s="169"/>
      <c r="F585" s="169"/>
      <c r="G585" s="169"/>
      <c r="H585" s="169"/>
      <c r="I585" s="169"/>
      <c r="J585" s="169"/>
      <c r="K585" s="169"/>
      <c r="L585" s="169"/>
      <c r="M585" s="169"/>
      <c r="N585" s="169"/>
      <c r="O585" s="169"/>
      <c r="P585" s="170"/>
      <c r="Q585" s="170"/>
      <c r="R585" s="170"/>
      <c r="S585" s="170"/>
      <c r="T585" s="170"/>
      <c r="U585" s="170"/>
      <c r="V585" s="170"/>
      <c r="W585" s="170"/>
      <c r="X585" s="170"/>
      <c r="Y585" s="171"/>
      <c r="Z585" s="171"/>
      <c r="AA585" s="171"/>
      <c r="AB585" s="171"/>
      <c r="AC585" s="218"/>
      <c r="AD585" s="218"/>
      <c r="AE585" s="218"/>
      <c r="AF585" s="218"/>
      <c r="AG585" s="218"/>
      <c r="AH585" s="218"/>
      <c r="AI585" s="170"/>
      <c r="AJ585" s="170"/>
      <c r="AK585" s="170"/>
      <c r="AL585" s="170"/>
      <c r="AM585" s="170"/>
      <c r="AN585" s="170"/>
      <c r="AO585" s="170"/>
      <c r="AP585" s="170"/>
      <c r="AQ585" s="170"/>
      <c r="AR585" s="170"/>
      <c r="AS585" s="170"/>
      <c r="AT585" s="219"/>
      <c r="AU585" s="219"/>
      <c r="AV585" s="219"/>
      <c r="AW585" s="219"/>
      <c r="AX585" s="219"/>
      <c r="AY585" s="219"/>
      <c r="AZ585" s="219"/>
      <c r="BA585" s="219"/>
      <c r="BB585" s="219"/>
      <c r="BC585" s="219"/>
      <c r="BD585" s="219"/>
    </row>
    <row r="586" spans="1:56" ht="12.75" customHeight="1" x14ac:dyDescent="0.2">
      <c r="A586" s="169"/>
      <c r="B586" s="169"/>
      <c r="C586" s="169"/>
      <c r="D586" s="169"/>
      <c r="E586" s="169"/>
      <c r="F586" s="169"/>
      <c r="G586" s="169"/>
      <c r="H586" s="169"/>
      <c r="I586" s="169"/>
      <c r="J586" s="169"/>
      <c r="K586" s="169"/>
      <c r="L586" s="169"/>
      <c r="M586" s="169"/>
      <c r="N586" s="169"/>
      <c r="O586" s="169"/>
      <c r="P586" s="170"/>
      <c r="Q586" s="170"/>
      <c r="R586" s="170"/>
      <c r="S586" s="170"/>
      <c r="T586" s="170"/>
      <c r="U586" s="170"/>
      <c r="V586" s="170"/>
      <c r="W586" s="170"/>
      <c r="X586" s="170"/>
      <c r="Y586" s="171"/>
      <c r="Z586" s="171"/>
      <c r="AA586" s="171"/>
      <c r="AB586" s="171"/>
      <c r="AC586" s="218"/>
      <c r="AD586" s="218"/>
      <c r="AE586" s="218"/>
      <c r="AF586" s="218"/>
      <c r="AG586" s="218"/>
      <c r="AH586" s="218"/>
      <c r="AI586" s="170"/>
      <c r="AJ586" s="170"/>
      <c r="AK586" s="170"/>
      <c r="AL586" s="170"/>
      <c r="AM586" s="170"/>
      <c r="AN586" s="170"/>
      <c r="AO586" s="170"/>
      <c r="AP586" s="170"/>
      <c r="AQ586" s="170"/>
      <c r="AR586" s="170"/>
      <c r="AS586" s="170"/>
      <c r="AT586" s="219"/>
      <c r="AU586" s="219"/>
      <c r="AV586" s="219"/>
      <c r="AW586" s="219"/>
      <c r="AX586" s="219"/>
      <c r="AY586" s="219"/>
      <c r="AZ586" s="219"/>
      <c r="BA586" s="219"/>
      <c r="BB586" s="219"/>
      <c r="BC586" s="219"/>
      <c r="BD586" s="219"/>
    </row>
    <row r="587" spans="1:56" ht="12.75" customHeight="1" x14ac:dyDescent="0.2">
      <c r="A587" s="169"/>
      <c r="B587" s="169"/>
      <c r="C587" s="169"/>
      <c r="D587" s="169"/>
      <c r="E587" s="169"/>
      <c r="F587" s="169"/>
      <c r="G587" s="169"/>
      <c r="H587" s="169"/>
      <c r="I587" s="169"/>
      <c r="J587" s="169"/>
      <c r="K587" s="169"/>
      <c r="L587" s="169"/>
      <c r="M587" s="169"/>
      <c r="N587" s="169"/>
      <c r="O587" s="169"/>
      <c r="P587" s="170"/>
      <c r="Q587" s="170"/>
      <c r="R587" s="170"/>
      <c r="S587" s="170"/>
      <c r="T587" s="170"/>
      <c r="U587" s="170"/>
      <c r="V587" s="170"/>
      <c r="W587" s="170"/>
      <c r="X587" s="170"/>
      <c r="Y587" s="171"/>
      <c r="Z587" s="171"/>
      <c r="AA587" s="171"/>
      <c r="AB587" s="171"/>
      <c r="AC587" s="218"/>
      <c r="AD587" s="218"/>
      <c r="AE587" s="218"/>
      <c r="AF587" s="218"/>
      <c r="AG587" s="218"/>
      <c r="AH587" s="218"/>
      <c r="AI587" s="170"/>
      <c r="AJ587" s="170"/>
      <c r="AK587" s="170"/>
      <c r="AL587" s="170"/>
      <c r="AM587" s="170"/>
      <c r="AN587" s="170"/>
      <c r="AO587" s="170"/>
      <c r="AP587" s="170"/>
      <c r="AQ587" s="170"/>
      <c r="AR587" s="170"/>
      <c r="AS587" s="170"/>
      <c r="AT587" s="219"/>
      <c r="AU587" s="219"/>
      <c r="AV587" s="219"/>
      <c r="AW587" s="219"/>
      <c r="AX587" s="219"/>
      <c r="AY587" s="219"/>
      <c r="AZ587" s="219"/>
      <c r="BA587" s="219"/>
      <c r="BB587" s="219"/>
      <c r="BC587" s="219"/>
      <c r="BD587" s="219"/>
    </row>
    <row r="588" spans="1:56" ht="12.75" customHeight="1" x14ac:dyDescent="0.2">
      <c r="A588" s="169"/>
      <c r="B588" s="169"/>
      <c r="C588" s="169"/>
      <c r="D588" s="169"/>
      <c r="E588" s="169"/>
      <c r="F588" s="169"/>
      <c r="G588" s="169"/>
      <c r="H588" s="169"/>
      <c r="I588" s="169"/>
      <c r="J588" s="169"/>
      <c r="K588" s="169"/>
      <c r="L588" s="169"/>
      <c r="M588" s="169"/>
      <c r="N588" s="169"/>
      <c r="O588" s="169"/>
      <c r="P588" s="170"/>
      <c r="Q588" s="170"/>
      <c r="R588" s="170"/>
      <c r="S588" s="170"/>
      <c r="T588" s="170"/>
      <c r="U588" s="170"/>
      <c r="V588" s="170"/>
      <c r="W588" s="170"/>
      <c r="X588" s="170"/>
      <c r="Y588" s="171"/>
      <c r="Z588" s="171"/>
      <c r="AA588" s="171"/>
      <c r="AB588" s="171"/>
      <c r="AC588" s="218"/>
      <c r="AD588" s="218"/>
      <c r="AE588" s="218"/>
      <c r="AF588" s="218"/>
      <c r="AG588" s="218"/>
      <c r="AH588" s="218"/>
      <c r="AI588" s="170"/>
      <c r="AJ588" s="170"/>
      <c r="AK588" s="170"/>
      <c r="AL588" s="170"/>
      <c r="AM588" s="170"/>
      <c r="AN588" s="170"/>
      <c r="AO588" s="170"/>
      <c r="AP588" s="170"/>
      <c r="AQ588" s="170"/>
      <c r="AR588" s="170"/>
      <c r="AS588" s="170"/>
      <c r="AT588" s="219"/>
      <c r="AU588" s="219"/>
      <c r="AV588" s="219"/>
      <c r="AW588" s="219"/>
      <c r="AX588" s="219"/>
      <c r="AY588" s="219"/>
      <c r="AZ588" s="219"/>
      <c r="BA588" s="219"/>
      <c r="BB588" s="219"/>
      <c r="BC588" s="219"/>
      <c r="BD588" s="219"/>
    </row>
    <row r="589" spans="1:56" ht="12.75" customHeight="1" x14ac:dyDescent="0.2">
      <c r="A589" s="169"/>
      <c r="B589" s="169"/>
      <c r="C589" s="169"/>
      <c r="D589" s="169"/>
      <c r="E589" s="169"/>
      <c r="F589" s="169"/>
      <c r="G589" s="169"/>
      <c r="H589" s="169"/>
      <c r="I589" s="169"/>
      <c r="J589" s="169"/>
      <c r="K589" s="169"/>
      <c r="L589" s="169"/>
      <c r="M589" s="169"/>
      <c r="N589" s="169"/>
      <c r="O589" s="169"/>
      <c r="P589" s="170"/>
      <c r="Q589" s="170"/>
      <c r="R589" s="170"/>
      <c r="S589" s="170"/>
      <c r="T589" s="170"/>
      <c r="U589" s="170"/>
      <c r="V589" s="170"/>
      <c r="W589" s="170"/>
      <c r="X589" s="170"/>
      <c r="Y589" s="171"/>
      <c r="Z589" s="171"/>
      <c r="AA589" s="171"/>
      <c r="AB589" s="171"/>
      <c r="AC589" s="218"/>
      <c r="AD589" s="218"/>
      <c r="AE589" s="218"/>
      <c r="AF589" s="218"/>
      <c r="AG589" s="218"/>
      <c r="AH589" s="218"/>
      <c r="AI589" s="170"/>
      <c r="AJ589" s="170"/>
      <c r="AK589" s="170"/>
      <c r="AL589" s="170"/>
      <c r="AM589" s="170"/>
      <c r="AN589" s="170"/>
      <c r="AO589" s="170"/>
      <c r="AP589" s="170"/>
      <c r="AQ589" s="170"/>
      <c r="AR589" s="170"/>
      <c r="AS589" s="170"/>
      <c r="AT589" s="219"/>
      <c r="AU589" s="219"/>
      <c r="AV589" s="219"/>
      <c r="AW589" s="219"/>
      <c r="AX589" s="219"/>
      <c r="AY589" s="219"/>
      <c r="AZ589" s="219"/>
      <c r="BA589" s="219"/>
      <c r="BB589" s="219"/>
      <c r="BC589" s="219"/>
      <c r="BD589" s="219"/>
    </row>
    <row r="590" spans="1:56" ht="12.75" customHeight="1" x14ac:dyDescent="0.2">
      <c r="A590" s="169"/>
      <c r="B590" s="169"/>
      <c r="C590" s="169"/>
      <c r="D590" s="169"/>
      <c r="E590" s="169"/>
      <c r="F590" s="169"/>
      <c r="G590" s="169"/>
      <c r="H590" s="169"/>
      <c r="I590" s="169"/>
      <c r="J590" s="169"/>
      <c r="K590" s="169"/>
      <c r="L590" s="169"/>
      <c r="M590" s="169"/>
      <c r="N590" s="169"/>
      <c r="O590" s="169"/>
      <c r="P590" s="170"/>
      <c r="Q590" s="170"/>
      <c r="R590" s="170"/>
      <c r="S590" s="170"/>
      <c r="T590" s="170"/>
      <c r="U590" s="170"/>
      <c r="V590" s="170"/>
      <c r="W590" s="170"/>
      <c r="X590" s="170"/>
      <c r="Y590" s="171"/>
      <c r="Z590" s="171"/>
      <c r="AA590" s="171"/>
      <c r="AB590" s="171"/>
      <c r="AC590" s="218"/>
      <c r="AD590" s="218"/>
      <c r="AE590" s="218"/>
      <c r="AF590" s="218"/>
      <c r="AG590" s="218"/>
      <c r="AH590" s="218"/>
      <c r="AI590" s="170"/>
      <c r="AJ590" s="170"/>
      <c r="AK590" s="170"/>
      <c r="AL590" s="170"/>
      <c r="AM590" s="170"/>
      <c r="AN590" s="170"/>
      <c r="AO590" s="170"/>
      <c r="AP590" s="170"/>
      <c r="AQ590" s="170"/>
      <c r="AR590" s="170"/>
      <c r="AS590" s="170"/>
      <c r="AT590" s="219"/>
      <c r="AU590" s="219"/>
      <c r="AV590" s="219"/>
      <c r="AW590" s="219"/>
      <c r="AX590" s="219"/>
      <c r="AY590" s="219"/>
      <c r="AZ590" s="219"/>
      <c r="BA590" s="219"/>
      <c r="BB590" s="219"/>
      <c r="BC590" s="219"/>
      <c r="BD590" s="219"/>
    </row>
    <row r="591" spans="1:56" ht="12.75" customHeight="1" x14ac:dyDescent="0.2">
      <c r="A591" s="169"/>
      <c r="B591" s="169"/>
      <c r="C591" s="169"/>
      <c r="D591" s="169"/>
      <c r="E591" s="169"/>
      <c r="F591" s="169"/>
      <c r="G591" s="169"/>
      <c r="H591" s="169"/>
      <c r="I591" s="169"/>
      <c r="J591" s="169"/>
      <c r="K591" s="169"/>
      <c r="L591" s="169"/>
      <c r="M591" s="169"/>
      <c r="N591" s="169"/>
      <c r="O591" s="169"/>
      <c r="P591" s="170"/>
      <c r="Q591" s="170"/>
      <c r="R591" s="170"/>
      <c r="S591" s="170"/>
      <c r="T591" s="170"/>
      <c r="U591" s="170"/>
      <c r="V591" s="170"/>
      <c r="W591" s="170"/>
      <c r="X591" s="170"/>
      <c r="Y591" s="171"/>
      <c r="Z591" s="171"/>
      <c r="AA591" s="171"/>
      <c r="AB591" s="171"/>
      <c r="AC591" s="218"/>
      <c r="AD591" s="218"/>
      <c r="AE591" s="218"/>
      <c r="AF591" s="218"/>
      <c r="AG591" s="218"/>
      <c r="AH591" s="218"/>
      <c r="AI591" s="170"/>
      <c r="AJ591" s="170"/>
      <c r="AK591" s="170"/>
      <c r="AL591" s="170"/>
      <c r="AM591" s="170"/>
      <c r="AN591" s="170"/>
      <c r="AO591" s="170"/>
      <c r="AP591" s="170"/>
      <c r="AQ591" s="170"/>
      <c r="AR591" s="170"/>
      <c r="AS591" s="170"/>
      <c r="AT591" s="219"/>
      <c r="AU591" s="219"/>
      <c r="AV591" s="219"/>
      <c r="AW591" s="219"/>
      <c r="AX591" s="219"/>
      <c r="AY591" s="219"/>
      <c r="AZ591" s="219"/>
      <c r="BA591" s="219"/>
      <c r="BB591" s="219"/>
      <c r="BC591" s="219"/>
      <c r="BD591" s="219"/>
    </row>
    <row r="592" spans="1:56" ht="12.75" customHeight="1" x14ac:dyDescent="0.2">
      <c r="A592" s="169"/>
      <c r="B592" s="169"/>
      <c r="C592" s="169"/>
      <c r="D592" s="169"/>
      <c r="E592" s="169"/>
      <c r="F592" s="169"/>
      <c r="G592" s="169"/>
      <c r="H592" s="169"/>
      <c r="I592" s="169"/>
      <c r="J592" s="169"/>
      <c r="K592" s="169"/>
      <c r="L592" s="169"/>
      <c r="M592" s="169"/>
      <c r="N592" s="169"/>
      <c r="O592" s="169"/>
      <c r="P592" s="170"/>
      <c r="Q592" s="170"/>
      <c r="R592" s="170"/>
      <c r="S592" s="170"/>
      <c r="T592" s="170"/>
      <c r="U592" s="170"/>
      <c r="V592" s="170"/>
      <c r="W592" s="170"/>
      <c r="X592" s="170"/>
      <c r="Y592" s="171"/>
      <c r="Z592" s="171"/>
      <c r="AA592" s="171"/>
      <c r="AB592" s="171"/>
      <c r="AC592" s="218"/>
      <c r="AD592" s="218"/>
      <c r="AE592" s="218"/>
      <c r="AF592" s="218"/>
      <c r="AG592" s="218"/>
      <c r="AH592" s="218"/>
      <c r="AI592" s="170"/>
      <c r="AJ592" s="170"/>
      <c r="AK592" s="170"/>
      <c r="AL592" s="170"/>
      <c r="AM592" s="170"/>
      <c r="AN592" s="170"/>
      <c r="AO592" s="170"/>
      <c r="AP592" s="170"/>
      <c r="AQ592" s="170"/>
      <c r="AR592" s="170"/>
      <c r="AS592" s="170"/>
      <c r="AT592" s="219"/>
      <c r="AU592" s="219"/>
      <c r="AV592" s="219"/>
      <c r="AW592" s="219"/>
      <c r="AX592" s="219"/>
      <c r="AY592" s="219"/>
      <c r="AZ592" s="219"/>
      <c r="BA592" s="219"/>
      <c r="BB592" s="219"/>
      <c r="BC592" s="219"/>
      <c r="BD592" s="219"/>
    </row>
    <row r="593" spans="1:56" ht="12.75" customHeight="1" x14ac:dyDescent="0.2">
      <c r="A593" s="169"/>
      <c r="B593" s="169"/>
      <c r="C593" s="169"/>
      <c r="D593" s="169"/>
      <c r="E593" s="169"/>
      <c r="F593" s="169"/>
      <c r="G593" s="169"/>
      <c r="H593" s="169"/>
      <c r="I593" s="169"/>
      <c r="J593" s="169"/>
      <c r="K593" s="169"/>
      <c r="L593" s="169"/>
      <c r="M593" s="169"/>
      <c r="N593" s="169"/>
      <c r="O593" s="169"/>
      <c r="P593" s="170"/>
      <c r="Q593" s="170"/>
      <c r="R593" s="170"/>
      <c r="S593" s="170"/>
      <c r="T593" s="170"/>
      <c r="U593" s="170"/>
      <c r="V593" s="170"/>
      <c r="W593" s="170"/>
      <c r="X593" s="170"/>
      <c r="Y593" s="171"/>
      <c r="Z593" s="171"/>
      <c r="AA593" s="171"/>
      <c r="AB593" s="171"/>
      <c r="AC593" s="218"/>
      <c r="AD593" s="218"/>
      <c r="AE593" s="218"/>
      <c r="AF593" s="218"/>
      <c r="AG593" s="218"/>
      <c r="AH593" s="218"/>
      <c r="AI593" s="170"/>
      <c r="AJ593" s="170"/>
      <c r="AK593" s="170"/>
      <c r="AL593" s="170"/>
      <c r="AM593" s="170"/>
      <c r="AN593" s="170"/>
      <c r="AO593" s="170"/>
      <c r="AP593" s="170"/>
      <c r="AQ593" s="170"/>
      <c r="AR593" s="170"/>
      <c r="AS593" s="170"/>
      <c r="AT593" s="219"/>
      <c r="AU593" s="219"/>
      <c r="AV593" s="219"/>
      <c r="AW593" s="219"/>
      <c r="AX593" s="219"/>
      <c r="AY593" s="219"/>
      <c r="AZ593" s="219"/>
      <c r="BA593" s="219"/>
      <c r="BB593" s="219"/>
      <c r="BC593" s="219"/>
      <c r="BD593" s="219"/>
    </row>
    <row r="594" spans="1:56" ht="12.75" customHeight="1" x14ac:dyDescent="0.2">
      <c r="A594" s="169"/>
      <c r="B594" s="169"/>
      <c r="C594" s="169"/>
      <c r="D594" s="169"/>
      <c r="E594" s="169"/>
      <c r="F594" s="169"/>
      <c r="G594" s="169"/>
      <c r="H594" s="169"/>
      <c r="I594" s="169"/>
      <c r="J594" s="169"/>
      <c r="K594" s="169"/>
      <c r="L594" s="169"/>
      <c r="M594" s="169"/>
      <c r="N594" s="169"/>
      <c r="O594" s="169"/>
      <c r="P594" s="170"/>
      <c r="Q594" s="170"/>
      <c r="R594" s="170"/>
      <c r="S594" s="170"/>
      <c r="T594" s="170"/>
      <c r="U594" s="170"/>
      <c r="V594" s="170"/>
      <c r="W594" s="170"/>
      <c r="X594" s="170"/>
      <c r="Y594" s="171"/>
      <c r="Z594" s="171"/>
      <c r="AA594" s="171"/>
      <c r="AB594" s="171"/>
      <c r="AC594" s="218"/>
      <c r="AD594" s="218"/>
      <c r="AE594" s="218"/>
      <c r="AF594" s="218"/>
      <c r="AG594" s="218"/>
      <c r="AH594" s="218"/>
      <c r="AI594" s="170"/>
      <c r="AJ594" s="170"/>
      <c r="AK594" s="170"/>
      <c r="AL594" s="170"/>
      <c r="AM594" s="170"/>
      <c r="AN594" s="170"/>
      <c r="AO594" s="170"/>
      <c r="AP594" s="170"/>
      <c r="AQ594" s="170"/>
      <c r="AR594" s="170"/>
      <c r="AS594" s="170"/>
      <c r="AT594" s="219"/>
      <c r="AU594" s="219"/>
      <c r="AV594" s="219"/>
      <c r="AW594" s="219"/>
      <c r="AX594" s="219"/>
      <c r="AY594" s="219"/>
      <c r="AZ594" s="219"/>
      <c r="BA594" s="219"/>
      <c r="BB594" s="219"/>
      <c r="BC594" s="219"/>
      <c r="BD594" s="219"/>
    </row>
    <row r="595" spans="1:56" ht="12.75" customHeight="1" x14ac:dyDescent="0.2">
      <c r="A595" s="169"/>
      <c r="B595" s="169"/>
      <c r="C595" s="169"/>
      <c r="D595" s="169"/>
      <c r="E595" s="169"/>
      <c r="F595" s="169"/>
      <c r="G595" s="169"/>
      <c r="H595" s="169"/>
      <c r="I595" s="169"/>
      <c r="J595" s="169"/>
      <c r="K595" s="169"/>
      <c r="L595" s="169"/>
      <c r="M595" s="169"/>
      <c r="N595" s="169"/>
      <c r="O595" s="169"/>
      <c r="P595" s="170"/>
      <c r="Q595" s="170"/>
      <c r="R595" s="170"/>
      <c r="S595" s="170"/>
      <c r="T595" s="170"/>
      <c r="U595" s="170"/>
      <c r="V595" s="170"/>
      <c r="W595" s="170"/>
      <c r="X595" s="170"/>
      <c r="Y595" s="171"/>
      <c r="Z595" s="171"/>
      <c r="AA595" s="171"/>
      <c r="AB595" s="171"/>
      <c r="AC595" s="218"/>
      <c r="AD595" s="218"/>
      <c r="AE595" s="218"/>
      <c r="AF595" s="218"/>
      <c r="AG595" s="218"/>
      <c r="AH595" s="218"/>
      <c r="AI595" s="170"/>
      <c r="AJ595" s="170"/>
      <c r="AK595" s="170"/>
      <c r="AL595" s="170"/>
      <c r="AM595" s="170"/>
      <c r="AN595" s="170"/>
      <c r="AO595" s="170"/>
      <c r="AP595" s="170"/>
      <c r="AQ595" s="170"/>
      <c r="AR595" s="170"/>
      <c r="AS595" s="170"/>
      <c r="AT595" s="219"/>
      <c r="AU595" s="219"/>
      <c r="AV595" s="219"/>
      <c r="AW595" s="219"/>
      <c r="AX595" s="219"/>
      <c r="AY595" s="219"/>
      <c r="AZ595" s="219"/>
      <c r="BA595" s="219"/>
      <c r="BB595" s="219"/>
      <c r="BC595" s="219"/>
      <c r="BD595" s="219"/>
    </row>
    <row r="596" spans="1:56" ht="12.75" customHeight="1" x14ac:dyDescent="0.2">
      <c r="A596" s="169"/>
      <c r="B596" s="169"/>
      <c r="C596" s="169"/>
      <c r="D596" s="169"/>
      <c r="E596" s="169"/>
      <c r="F596" s="169"/>
      <c r="G596" s="169"/>
      <c r="H596" s="169"/>
      <c r="I596" s="169"/>
      <c r="J596" s="169"/>
      <c r="K596" s="169"/>
      <c r="L596" s="169"/>
      <c r="M596" s="169"/>
      <c r="N596" s="169"/>
      <c r="O596" s="169"/>
      <c r="P596" s="170"/>
      <c r="Q596" s="170"/>
      <c r="R596" s="170"/>
      <c r="S596" s="170"/>
      <c r="T596" s="170"/>
      <c r="U596" s="170"/>
      <c r="V596" s="170"/>
      <c r="W596" s="170"/>
      <c r="X596" s="170"/>
      <c r="Y596" s="171"/>
      <c r="Z596" s="171"/>
      <c r="AA596" s="171"/>
      <c r="AB596" s="171"/>
      <c r="AC596" s="218"/>
      <c r="AD596" s="218"/>
      <c r="AE596" s="218"/>
      <c r="AF596" s="218"/>
      <c r="AG596" s="218"/>
      <c r="AH596" s="218"/>
      <c r="AI596" s="170"/>
      <c r="AJ596" s="170"/>
      <c r="AK596" s="170"/>
      <c r="AL596" s="170"/>
      <c r="AM596" s="170"/>
      <c r="AN596" s="170"/>
      <c r="AO596" s="170"/>
      <c r="AP596" s="170"/>
      <c r="AQ596" s="170"/>
      <c r="AR596" s="170"/>
      <c r="AS596" s="170"/>
      <c r="AT596" s="219"/>
      <c r="AU596" s="219"/>
      <c r="AV596" s="219"/>
      <c r="AW596" s="219"/>
      <c r="AX596" s="219"/>
      <c r="AY596" s="219"/>
      <c r="AZ596" s="219"/>
      <c r="BA596" s="219"/>
      <c r="BB596" s="219"/>
      <c r="BC596" s="219"/>
      <c r="BD596" s="219"/>
    </row>
    <row r="597" spans="1:56" ht="12.75" customHeight="1" x14ac:dyDescent="0.2">
      <c r="A597" s="169"/>
      <c r="B597" s="169"/>
      <c r="C597" s="169"/>
      <c r="D597" s="169"/>
      <c r="E597" s="169"/>
      <c r="F597" s="169"/>
      <c r="G597" s="169"/>
      <c r="H597" s="169"/>
      <c r="I597" s="169"/>
      <c r="J597" s="169"/>
      <c r="K597" s="169"/>
      <c r="L597" s="169"/>
      <c r="M597" s="169"/>
      <c r="N597" s="169"/>
      <c r="O597" s="169"/>
      <c r="P597" s="170"/>
      <c r="Q597" s="170"/>
      <c r="R597" s="170"/>
      <c r="S597" s="170"/>
      <c r="T597" s="170"/>
      <c r="U597" s="170"/>
      <c r="V597" s="170"/>
      <c r="W597" s="170"/>
      <c r="X597" s="170"/>
      <c r="Y597" s="171"/>
      <c r="Z597" s="171"/>
      <c r="AA597" s="171"/>
      <c r="AB597" s="171"/>
      <c r="AC597" s="218"/>
      <c r="AD597" s="218"/>
      <c r="AE597" s="218"/>
      <c r="AF597" s="218"/>
      <c r="AG597" s="218"/>
      <c r="AH597" s="218"/>
      <c r="AI597" s="170"/>
      <c r="AJ597" s="170"/>
      <c r="AK597" s="170"/>
      <c r="AL597" s="170"/>
      <c r="AM597" s="170"/>
      <c r="AN597" s="170"/>
      <c r="AO597" s="170"/>
      <c r="AP597" s="170"/>
      <c r="AQ597" s="170"/>
      <c r="AR597" s="170"/>
      <c r="AS597" s="170"/>
      <c r="AT597" s="219"/>
      <c r="AU597" s="219"/>
      <c r="AV597" s="219"/>
      <c r="AW597" s="219"/>
      <c r="AX597" s="219"/>
      <c r="AY597" s="219"/>
      <c r="AZ597" s="219"/>
      <c r="BA597" s="219"/>
      <c r="BB597" s="219"/>
      <c r="BC597" s="219"/>
      <c r="BD597" s="219"/>
    </row>
    <row r="598" spans="1:56" ht="12.75" customHeight="1" x14ac:dyDescent="0.2">
      <c r="A598" s="169"/>
      <c r="B598" s="169"/>
      <c r="C598" s="169"/>
      <c r="D598" s="169"/>
      <c r="E598" s="169"/>
      <c r="F598" s="169"/>
      <c r="G598" s="169"/>
      <c r="H598" s="169"/>
      <c r="I598" s="169"/>
      <c r="J598" s="169"/>
      <c r="K598" s="169"/>
      <c r="L598" s="169"/>
      <c r="M598" s="169"/>
      <c r="N598" s="169"/>
      <c r="O598" s="169"/>
      <c r="P598" s="170"/>
      <c r="Q598" s="170"/>
      <c r="R598" s="170"/>
      <c r="S598" s="170"/>
      <c r="T598" s="170"/>
      <c r="U598" s="170"/>
      <c r="V598" s="170"/>
      <c r="W598" s="170"/>
      <c r="X598" s="170"/>
      <c r="Y598" s="171"/>
      <c r="Z598" s="171"/>
      <c r="AA598" s="171"/>
      <c r="AB598" s="171"/>
      <c r="AC598" s="218"/>
      <c r="AD598" s="218"/>
      <c r="AE598" s="218"/>
      <c r="AF598" s="218"/>
      <c r="AG598" s="218"/>
      <c r="AH598" s="218"/>
      <c r="AI598" s="170"/>
      <c r="AJ598" s="170"/>
      <c r="AK598" s="170"/>
      <c r="AL598" s="170"/>
      <c r="AM598" s="170"/>
      <c r="AN598" s="170"/>
      <c r="AO598" s="170"/>
      <c r="AP598" s="170"/>
      <c r="AQ598" s="170"/>
      <c r="AR598" s="170"/>
      <c r="AS598" s="170"/>
      <c r="AT598" s="219"/>
      <c r="AU598" s="219"/>
      <c r="AV598" s="219"/>
      <c r="AW598" s="219"/>
      <c r="AX598" s="219"/>
      <c r="AY598" s="219"/>
      <c r="AZ598" s="219"/>
      <c r="BA598" s="219"/>
      <c r="BB598" s="219"/>
      <c r="BC598" s="219"/>
      <c r="BD598" s="219"/>
    </row>
    <row r="599" spans="1:56" ht="12.75" customHeight="1" x14ac:dyDescent="0.2">
      <c r="A599" s="169"/>
      <c r="B599" s="169"/>
      <c r="C599" s="169"/>
      <c r="D599" s="169"/>
      <c r="E599" s="169"/>
      <c r="F599" s="169"/>
      <c r="G599" s="169"/>
      <c r="H599" s="169"/>
      <c r="I599" s="169"/>
      <c r="J599" s="169"/>
      <c r="K599" s="169"/>
      <c r="L599" s="169"/>
      <c r="M599" s="169"/>
      <c r="N599" s="169"/>
      <c r="O599" s="169"/>
      <c r="P599" s="170"/>
      <c r="Q599" s="170"/>
      <c r="R599" s="170"/>
      <c r="S599" s="170"/>
      <c r="T599" s="170"/>
      <c r="U599" s="170"/>
      <c r="V599" s="170"/>
      <c r="W599" s="170"/>
      <c r="X599" s="170"/>
      <c r="Y599" s="171"/>
      <c r="Z599" s="171"/>
      <c r="AA599" s="171"/>
      <c r="AB599" s="171"/>
      <c r="AC599" s="218"/>
      <c r="AD599" s="218"/>
      <c r="AE599" s="218"/>
      <c r="AF599" s="218"/>
      <c r="AG599" s="218"/>
      <c r="AH599" s="218"/>
      <c r="AI599" s="170"/>
      <c r="AJ599" s="170"/>
      <c r="AK599" s="170"/>
      <c r="AL599" s="170"/>
      <c r="AM599" s="170"/>
      <c r="AN599" s="170"/>
      <c r="AO599" s="170"/>
      <c r="AP599" s="170"/>
      <c r="AQ599" s="170"/>
      <c r="AR599" s="170"/>
      <c r="AS599" s="170"/>
      <c r="AT599" s="219"/>
      <c r="AU599" s="219"/>
      <c r="AV599" s="219"/>
      <c r="AW599" s="219"/>
      <c r="AX599" s="219"/>
      <c r="AY599" s="219"/>
      <c r="AZ599" s="219"/>
      <c r="BA599" s="219"/>
      <c r="BB599" s="219"/>
      <c r="BC599" s="219"/>
      <c r="BD599" s="219"/>
    </row>
    <row r="600" spans="1:56" ht="12.75" customHeight="1" x14ac:dyDescent="0.2">
      <c r="A600" s="169"/>
      <c r="B600" s="169"/>
      <c r="C600" s="169"/>
      <c r="D600" s="169"/>
      <c r="E600" s="169"/>
      <c r="F600" s="169"/>
      <c r="G600" s="169"/>
      <c r="H600" s="169"/>
      <c r="I600" s="169"/>
      <c r="J600" s="169"/>
      <c r="K600" s="169"/>
      <c r="L600" s="169"/>
      <c r="M600" s="169"/>
      <c r="N600" s="169"/>
      <c r="O600" s="169"/>
      <c r="P600" s="170"/>
      <c r="Q600" s="170"/>
      <c r="R600" s="170"/>
      <c r="S600" s="170"/>
      <c r="T600" s="170"/>
      <c r="U600" s="170"/>
      <c r="V600" s="170"/>
      <c r="W600" s="170"/>
      <c r="X600" s="170"/>
      <c r="Y600" s="171"/>
      <c r="Z600" s="171"/>
      <c r="AA600" s="171"/>
      <c r="AB600" s="171"/>
      <c r="AC600" s="218"/>
      <c r="AD600" s="218"/>
      <c r="AE600" s="218"/>
      <c r="AF600" s="218"/>
      <c r="AG600" s="218"/>
      <c r="AH600" s="218"/>
      <c r="AI600" s="170"/>
      <c r="AJ600" s="170"/>
      <c r="AK600" s="170"/>
      <c r="AL600" s="170"/>
      <c r="AM600" s="170"/>
      <c r="AN600" s="170"/>
      <c r="AO600" s="170"/>
      <c r="AP600" s="170"/>
      <c r="AQ600" s="170"/>
      <c r="AR600" s="170"/>
      <c r="AS600" s="170"/>
      <c r="AT600" s="219"/>
      <c r="AU600" s="219"/>
      <c r="AV600" s="219"/>
      <c r="AW600" s="219"/>
      <c r="AX600" s="219"/>
      <c r="AY600" s="219"/>
      <c r="AZ600" s="219"/>
      <c r="BA600" s="219"/>
      <c r="BB600" s="219"/>
      <c r="BC600" s="219"/>
      <c r="BD600" s="219"/>
    </row>
    <row r="601" spans="1:56" ht="12.75" customHeight="1" x14ac:dyDescent="0.2">
      <c r="A601" s="169"/>
      <c r="B601" s="169"/>
      <c r="C601" s="169"/>
      <c r="D601" s="169"/>
      <c r="E601" s="169"/>
      <c r="F601" s="169"/>
      <c r="G601" s="169"/>
      <c r="H601" s="169"/>
      <c r="I601" s="169"/>
      <c r="J601" s="169"/>
      <c r="K601" s="169"/>
      <c r="L601" s="169"/>
      <c r="M601" s="169"/>
      <c r="N601" s="169"/>
      <c r="O601" s="169"/>
      <c r="P601" s="170"/>
      <c r="Q601" s="170"/>
      <c r="R601" s="170"/>
      <c r="S601" s="170"/>
      <c r="T601" s="170"/>
      <c r="U601" s="170"/>
      <c r="V601" s="170"/>
      <c r="W601" s="170"/>
      <c r="X601" s="170"/>
      <c r="Y601" s="171"/>
      <c r="Z601" s="171"/>
      <c r="AA601" s="171"/>
      <c r="AB601" s="171"/>
      <c r="AC601" s="218"/>
      <c r="AD601" s="218"/>
      <c r="AE601" s="218"/>
      <c r="AF601" s="218"/>
      <c r="AG601" s="218"/>
      <c r="AH601" s="218"/>
      <c r="AI601" s="170"/>
      <c r="AJ601" s="170"/>
      <c r="AK601" s="170"/>
      <c r="AL601" s="170"/>
      <c r="AM601" s="170"/>
      <c r="AN601" s="170"/>
      <c r="AO601" s="170"/>
      <c r="AP601" s="170"/>
      <c r="AQ601" s="170"/>
      <c r="AR601" s="170"/>
      <c r="AS601" s="170"/>
      <c r="AT601" s="219"/>
      <c r="AU601" s="219"/>
      <c r="AV601" s="219"/>
      <c r="AW601" s="219"/>
      <c r="AX601" s="219"/>
      <c r="AY601" s="219"/>
      <c r="AZ601" s="219"/>
      <c r="BA601" s="219"/>
      <c r="BB601" s="219"/>
      <c r="BC601" s="219"/>
      <c r="BD601" s="219"/>
    </row>
    <row r="602" spans="1:56" ht="12.75" customHeight="1" x14ac:dyDescent="0.2">
      <c r="A602" s="169"/>
      <c r="B602" s="169"/>
      <c r="C602" s="169"/>
      <c r="D602" s="169"/>
      <c r="E602" s="169"/>
      <c r="F602" s="169"/>
      <c r="G602" s="169"/>
      <c r="H602" s="169"/>
      <c r="I602" s="169"/>
      <c r="J602" s="169"/>
      <c r="K602" s="169"/>
      <c r="L602" s="169"/>
      <c r="M602" s="169"/>
      <c r="N602" s="169"/>
      <c r="O602" s="169"/>
      <c r="P602" s="170"/>
      <c r="Q602" s="170"/>
      <c r="R602" s="170"/>
      <c r="S602" s="170"/>
      <c r="T602" s="170"/>
      <c r="U602" s="170"/>
      <c r="V602" s="170"/>
      <c r="W602" s="170"/>
      <c r="X602" s="170"/>
      <c r="Y602" s="171"/>
      <c r="Z602" s="171"/>
      <c r="AA602" s="171"/>
      <c r="AB602" s="171"/>
      <c r="AC602" s="218"/>
      <c r="AD602" s="218"/>
      <c r="AE602" s="218"/>
      <c r="AF602" s="218"/>
      <c r="AG602" s="218"/>
      <c r="AH602" s="218"/>
      <c r="AI602" s="170"/>
      <c r="AJ602" s="170"/>
      <c r="AK602" s="170"/>
      <c r="AL602" s="170"/>
      <c r="AM602" s="170"/>
      <c r="AN602" s="170"/>
      <c r="AO602" s="170"/>
      <c r="AP602" s="170"/>
      <c r="AQ602" s="170"/>
      <c r="AR602" s="170"/>
      <c r="AS602" s="170"/>
      <c r="AT602" s="219"/>
      <c r="AU602" s="219"/>
      <c r="AV602" s="219"/>
      <c r="AW602" s="219"/>
      <c r="AX602" s="219"/>
      <c r="AY602" s="219"/>
      <c r="AZ602" s="219"/>
      <c r="BA602" s="219"/>
      <c r="BB602" s="219"/>
      <c r="BC602" s="219"/>
      <c r="BD602" s="219"/>
    </row>
    <row r="603" spans="1:56" ht="12.75" customHeight="1" x14ac:dyDescent="0.2">
      <c r="A603" s="169"/>
      <c r="B603" s="169"/>
      <c r="C603" s="169"/>
      <c r="D603" s="169"/>
      <c r="E603" s="169"/>
      <c r="F603" s="169"/>
      <c r="G603" s="169"/>
      <c r="H603" s="169"/>
      <c r="I603" s="169"/>
      <c r="J603" s="169"/>
      <c r="K603" s="169"/>
      <c r="L603" s="169"/>
      <c r="M603" s="169"/>
      <c r="N603" s="169"/>
      <c r="O603" s="169"/>
      <c r="P603" s="170"/>
      <c r="Q603" s="170"/>
      <c r="R603" s="170"/>
      <c r="S603" s="170"/>
      <c r="T603" s="170"/>
      <c r="U603" s="170"/>
      <c r="V603" s="170"/>
      <c r="W603" s="170"/>
      <c r="X603" s="170"/>
      <c r="Y603" s="171"/>
      <c r="Z603" s="171"/>
      <c r="AA603" s="171"/>
      <c r="AB603" s="171"/>
      <c r="AC603" s="218"/>
      <c r="AD603" s="218"/>
      <c r="AE603" s="218"/>
      <c r="AF603" s="218"/>
      <c r="AG603" s="218"/>
      <c r="AH603" s="218"/>
      <c r="AI603" s="170"/>
      <c r="AJ603" s="170"/>
      <c r="AK603" s="170"/>
      <c r="AL603" s="170"/>
      <c r="AM603" s="170"/>
      <c r="AN603" s="170"/>
      <c r="AO603" s="170"/>
      <c r="AP603" s="170"/>
      <c r="AQ603" s="170"/>
      <c r="AR603" s="170"/>
      <c r="AS603" s="170"/>
      <c r="AT603" s="219"/>
      <c r="AU603" s="219"/>
      <c r="AV603" s="219"/>
      <c r="AW603" s="219"/>
      <c r="AX603" s="219"/>
      <c r="AY603" s="219"/>
      <c r="AZ603" s="219"/>
      <c r="BA603" s="219"/>
      <c r="BB603" s="219"/>
      <c r="BC603" s="219"/>
      <c r="BD603" s="219"/>
    </row>
    <row r="604" spans="1:56" ht="12.75" customHeight="1" x14ac:dyDescent="0.2">
      <c r="A604" s="169"/>
      <c r="B604" s="169"/>
      <c r="C604" s="169"/>
      <c r="D604" s="169"/>
      <c r="E604" s="169"/>
      <c r="F604" s="169"/>
      <c r="G604" s="169"/>
      <c r="H604" s="169"/>
      <c r="I604" s="169"/>
      <c r="J604" s="169"/>
      <c r="K604" s="169"/>
      <c r="L604" s="169"/>
      <c r="M604" s="169"/>
      <c r="N604" s="169"/>
      <c r="O604" s="169"/>
      <c r="P604" s="170"/>
      <c r="Q604" s="170"/>
      <c r="R604" s="170"/>
      <c r="S604" s="170"/>
      <c r="T604" s="170"/>
      <c r="U604" s="170"/>
      <c r="V604" s="170"/>
      <c r="W604" s="170"/>
      <c r="X604" s="170"/>
      <c r="Y604" s="171"/>
      <c r="Z604" s="171"/>
      <c r="AA604" s="171"/>
      <c r="AB604" s="171"/>
      <c r="AC604" s="218"/>
      <c r="AD604" s="218"/>
      <c r="AE604" s="218"/>
      <c r="AF604" s="218"/>
      <c r="AG604" s="218"/>
      <c r="AH604" s="218"/>
      <c r="AI604" s="170"/>
      <c r="AJ604" s="170"/>
      <c r="AK604" s="170"/>
      <c r="AL604" s="170"/>
      <c r="AM604" s="170"/>
      <c r="AN604" s="170"/>
      <c r="AO604" s="170"/>
      <c r="AP604" s="170"/>
      <c r="AQ604" s="170"/>
      <c r="AR604" s="170"/>
      <c r="AS604" s="170"/>
      <c r="AT604" s="219"/>
      <c r="AU604" s="219"/>
      <c r="AV604" s="219"/>
      <c r="AW604" s="219"/>
      <c r="AX604" s="219"/>
      <c r="AY604" s="219"/>
      <c r="AZ604" s="219"/>
      <c r="BA604" s="219"/>
      <c r="BB604" s="219"/>
      <c r="BC604" s="219"/>
      <c r="BD604" s="219"/>
    </row>
    <row r="605" spans="1:56" ht="12.75" customHeight="1" x14ac:dyDescent="0.2">
      <c r="A605" s="169"/>
      <c r="B605" s="169"/>
      <c r="C605" s="169"/>
      <c r="D605" s="169"/>
      <c r="E605" s="169"/>
      <c r="F605" s="169"/>
      <c r="G605" s="169"/>
      <c r="H605" s="169"/>
      <c r="I605" s="169"/>
      <c r="J605" s="169"/>
      <c r="K605" s="169"/>
      <c r="L605" s="169"/>
      <c r="M605" s="169"/>
      <c r="N605" s="169"/>
      <c r="O605" s="169"/>
      <c r="P605" s="170"/>
      <c r="Q605" s="170"/>
      <c r="R605" s="170"/>
      <c r="S605" s="170"/>
      <c r="T605" s="170"/>
      <c r="U605" s="170"/>
      <c r="V605" s="170"/>
      <c r="W605" s="170"/>
      <c r="X605" s="170"/>
      <c r="Y605" s="171"/>
      <c r="Z605" s="171"/>
      <c r="AA605" s="171"/>
      <c r="AB605" s="171"/>
      <c r="AC605" s="218"/>
      <c r="AD605" s="218"/>
      <c r="AE605" s="218"/>
      <c r="AF605" s="218"/>
      <c r="AG605" s="218"/>
      <c r="AH605" s="218"/>
      <c r="AI605" s="170"/>
      <c r="AJ605" s="170"/>
      <c r="AK605" s="170"/>
      <c r="AL605" s="170"/>
      <c r="AM605" s="170"/>
      <c r="AN605" s="170"/>
      <c r="AO605" s="170"/>
      <c r="AP605" s="170"/>
      <c r="AQ605" s="170"/>
      <c r="AR605" s="170"/>
      <c r="AS605" s="170"/>
      <c r="AT605" s="219"/>
      <c r="AU605" s="219"/>
      <c r="AV605" s="219"/>
      <c r="AW605" s="219"/>
      <c r="AX605" s="219"/>
      <c r="AY605" s="219"/>
      <c r="AZ605" s="219"/>
      <c r="BA605" s="219"/>
      <c r="BB605" s="219"/>
      <c r="BC605" s="219"/>
      <c r="BD605" s="219"/>
    </row>
    <row r="606" spans="1:56" ht="12.75" customHeight="1" x14ac:dyDescent="0.2">
      <c r="A606" s="169"/>
      <c r="B606" s="169"/>
      <c r="C606" s="169"/>
      <c r="D606" s="169"/>
      <c r="E606" s="169"/>
      <c r="F606" s="169"/>
      <c r="G606" s="169"/>
      <c r="H606" s="169"/>
      <c r="I606" s="169"/>
      <c r="J606" s="169"/>
      <c r="K606" s="169"/>
      <c r="L606" s="169"/>
      <c r="M606" s="169"/>
      <c r="N606" s="169"/>
      <c r="O606" s="169"/>
      <c r="P606" s="170"/>
      <c r="Q606" s="170"/>
      <c r="R606" s="170"/>
      <c r="S606" s="170"/>
      <c r="T606" s="170"/>
      <c r="U606" s="170"/>
      <c r="V606" s="170"/>
      <c r="W606" s="170"/>
      <c r="X606" s="170"/>
      <c r="Y606" s="171"/>
      <c r="Z606" s="171"/>
      <c r="AA606" s="171"/>
      <c r="AB606" s="171"/>
      <c r="AC606" s="218"/>
      <c r="AD606" s="218"/>
      <c r="AE606" s="218"/>
      <c r="AF606" s="218"/>
      <c r="AG606" s="218"/>
      <c r="AH606" s="218"/>
      <c r="AI606" s="170"/>
      <c r="AJ606" s="170"/>
      <c r="AK606" s="170"/>
      <c r="AL606" s="170"/>
      <c r="AM606" s="170"/>
      <c r="AN606" s="170"/>
      <c r="AO606" s="170"/>
      <c r="AP606" s="170"/>
      <c r="AQ606" s="170"/>
      <c r="AR606" s="170"/>
      <c r="AS606" s="170"/>
      <c r="AT606" s="219"/>
      <c r="AU606" s="219"/>
      <c r="AV606" s="219"/>
      <c r="AW606" s="219"/>
      <c r="AX606" s="219"/>
      <c r="AY606" s="219"/>
      <c r="AZ606" s="219"/>
      <c r="BA606" s="219"/>
      <c r="BB606" s="219"/>
      <c r="BC606" s="219"/>
      <c r="BD606" s="219"/>
    </row>
    <row r="607" spans="1:56" ht="12.75" customHeight="1" x14ac:dyDescent="0.2">
      <c r="A607" s="169"/>
      <c r="B607" s="169"/>
      <c r="C607" s="169"/>
      <c r="D607" s="169"/>
      <c r="E607" s="169"/>
      <c r="F607" s="169"/>
      <c r="G607" s="169"/>
      <c r="H607" s="169"/>
      <c r="I607" s="169"/>
      <c r="J607" s="169"/>
      <c r="K607" s="169"/>
      <c r="L607" s="169"/>
      <c r="M607" s="169"/>
      <c r="N607" s="169"/>
      <c r="O607" s="169"/>
      <c r="P607" s="170"/>
      <c r="Q607" s="170"/>
      <c r="R607" s="170"/>
      <c r="S607" s="170"/>
      <c r="T607" s="170"/>
      <c r="U607" s="170"/>
      <c r="V607" s="170"/>
      <c r="W607" s="170"/>
      <c r="X607" s="170"/>
      <c r="Y607" s="171"/>
      <c r="Z607" s="171"/>
      <c r="AA607" s="171"/>
      <c r="AB607" s="171"/>
      <c r="AC607" s="218"/>
      <c r="AD607" s="218"/>
      <c r="AE607" s="218"/>
      <c r="AF607" s="218"/>
      <c r="AG607" s="218"/>
      <c r="AH607" s="218"/>
      <c r="AI607" s="170"/>
      <c r="AJ607" s="170"/>
      <c r="AK607" s="170"/>
      <c r="AL607" s="170"/>
      <c r="AM607" s="170"/>
      <c r="AN607" s="170"/>
      <c r="AO607" s="170"/>
      <c r="AP607" s="170"/>
      <c r="AQ607" s="170"/>
      <c r="AR607" s="170"/>
      <c r="AS607" s="170"/>
      <c r="AT607" s="219"/>
      <c r="AU607" s="219"/>
      <c r="AV607" s="219"/>
      <c r="AW607" s="219"/>
      <c r="AX607" s="219"/>
      <c r="AY607" s="219"/>
      <c r="AZ607" s="219"/>
      <c r="BA607" s="219"/>
      <c r="BB607" s="219"/>
      <c r="BC607" s="219"/>
      <c r="BD607" s="219"/>
    </row>
    <row r="608" spans="1:56" ht="12.75" customHeight="1" x14ac:dyDescent="0.2">
      <c r="A608" s="169"/>
      <c r="B608" s="169"/>
      <c r="C608" s="169"/>
      <c r="D608" s="169"/>
      <c r="E608" s="169"/>
      <c r="F608" s="169"/>
      <c r="G608" s="169"/>
      <c r="H608" s="169"/>
      <c r="I608" s="169"/>
      <c r="J608" s="169"/>
      <c r="K608" s="169"/>
      <c r="L608" s="169"/>
      <c r="M608" s="169"/>
      <c r="N608" s="169"/>
      <c r="O608" s="169"/>
      <c r="P608" s="170"/>
      <c r="Q608" s="170"/>
      <c r="R608" s="170"/>
      <c r="S608" s="170"/>
      <c r="T608" s="170"/>
      <c r="U608" s="170"/>
      <c r="V608" s="170"/>
      <c r="W608" s="170"/>
      <c r="X608" s="170"/>
      <c r="Y608" s="171"/>
      <c r="Z608" s="171"/>
      <c r="AA608" s="171"/>
      <c r="AB608" s="171"/>
      <c r="AC608" s="218"/>
      <c r="AD608" s="218"/>
      <c r="AE608" s="218"/>
      <c r="AF608" s="218"/>
      <c r="AG608" s="218"/>
      <c r="AH608" s="218"/>
      <c r="AI608" s="170"/>
      <c r="AJ608" s="170"/>
      <c r="AK608" s="170"/>
      <c r="AL608" s="170"/>
      <c r="AM608" s="170"/>
      <c r="AN608" s="170"/>
      <c r="AO608" s="170"/>
      <c r="AP608" s="170"/>
      <c r="AQ608" s="170"/>
      <c r="AR608" s="170"/>
      <c r="AS608" s="170"/>
      <c r="AT608" s="219"/>
      <c r="AU608" s="219"/>
      <c r="AV608" s="219"/>
      <c r="AW608" s="219"/>
      <c r="AX608" s="219"/>
      <c r="AY608" s="219"/>
      <c r="AZ608" s="219"/>
      <c r="BA608" s="219"/>
      <c r="BB608" s="219"/>
      <c r="BC608" s="219"/>
      <c r="BD608" s="219"/>
    </row>
    <row r="609" spans="1:56" ht="12.75" customHeight="1" x14ac:dyDescent="0.2">
      <c r="A609" s="169"/>
      <c r="B609" s="169"/>
      <c r="C609" s="169"/>
      <c r="D609" s="169"/>
      <c r="E609" s="169"/>
      <c r="F609" s="169"/>
      <c r="G609" s="169"/>
      <c r="H609" s="169"/>
      <c r="I609" s="169"/>
      <c r="J609" s="169"/>
      <c r="K609" s="169"/>
      <c r="L609" s="169"/>
      <c r="M609" s="169"/>
      <c r="N609" s="169"/>
      <c r="O609" s="169"/>
      <c r="P609" s="170"/>
      <c r="Q609" s="170"/>
      <c r="R609" s="170"/>
      <c r="S609" s="170"/>
      <c r="T609" s="170"/>
      <c r="U609" s="170"/>
      <c r="V609" s="170"/>
      <c r="W609" s="170"/>
      <c r="X609" s="170"/>
      <c r="Y609" s="171"/>
      <c r="Z609" s="171"/>
      <c r="AA609" s="171"/>
      <c r="AB609" s="171"/>
      <c r="AC609" s="218"/>
      <c r="AD609" s="218"/>
      <c r="AE609" s="218"/>
      <c r="AF609" s="218"/>
      <c r="AG609" s="218"/>
      <c r="AH609" s="218"/>
      <c r="AI609" s="170"/>
      <c r="AJ609" s="170"/>
      <c r="AK609" s="170"/>
      <c r="AL609" s="170"/>
      <c r="AM609" s="170"/>
      <c r="AN609" s="170"/>
      <c r="AO609" s="170"/>
      <c r="AP609" s="170"/>
      <c r="AQ609" s="170"/>
      <c r="AR609" s="170"/>
      <c r="AS609" s="170"/>
      <c r="AT609" s="219"/>
      <c r="AU609" s="219"/>
      <c r="AV609" s="219"/>
      <c r="AW609" s="219"/>
      <c r="AX609" s="219"/>
      <c r="AY609" s="219"/>
      <c r="AZ609" s="219"/>
      <c r="BA609" s="219"/>
      <c r="BB609" s="219"/>
      <c r="BC609" s="219"/>
      <c r="BD609" s="219"/>
    </row>
    <row r="610" spans="1:56" ht="12.75" customHeight="1" x14ac:dyDescent="0.2">
      <c r="A610" s="169"/>
      <c r="B610" s="169"/>
      <c r="C610" s="169"/>
      <c r="D610" s="169"/>
      <c r="E610" s="169"/>
      <c r="F610" s="169"/>
      <c r="G610" s="169"/>
      <c r="H610" s="169"/>
      <c r="I610" s="169"/>
      <c r="J610" s="169"/>
      <c r="K610" s="169"/>
      <c r="L610" s="169"/>
      <c r="M610" s="169"/>
      <c r="N610" s="169"/>
      <c r="O610" s="169"/>
      <c r="P610" s="170"/>
      <c r="Q610" s="170"/>
      <c r="R610" s="170"/>
      <c r="S610" s="170"/>
      <c r="T610" s="170"/>
      <c r="U610" s="170"/>
      <c r="V610" s="170"/>
      <c r="W610" s="170"/>
      <c r="X610" s="170"/>
      <c r="Y610" s="171"/>
      <c r="Z610" s="171"/>
      <c r="AA610" s="171"/>
      <c r="AB610" s="171"/>
      <c r="AC610" s="218"/>
      <c r="AD610" s="218"/>
      <c r="AE610" s="218"/>
      <c r="AF610" s="218"/>
      <c r="AG610" s="218"/>
      <c r="AH610" s="218"/>
      <c r="AI610" s="170"/>
      <c r="AJ610" s="170"/>
      <c r="AK610" s="170"/>
      <c r="AL610" s="170"/>
      <c r="AM610" s="170"/>
      <c r="AN610" s="170"/>
      <c r="AO610" s="170"/>
      <c r="AP610" s="170"/>
      <c r="AQ610" s="170"/>
      <c r="AR610" s="170"/>
      <c r="AS610" s="170"/>
      <c r="AT610" s="219"/>
      <c r="AU610" s="219"/>
      <c r="AV610" s="219"/>
      <c r="AW610" s="219"/>
      <c r="AX610" s="219"/>
      <c r="AY610" s="219"/>
      <c r="AZ610" s="219"/>
      <c r="BA610" s="219"/>
      <c r="BB610" s="219"/>
      <c r="BC610" s="219"/>
      <c r="BD610" s="219"/>
    </row>
    <row r="611" spans="1:56" ht="12.75" customHeight="1" x14ac:dyDescent="0.2">
      <c r="A611" s="169"/>
      <c r="B611" s="169"/>
      <c r="C611" s="169"/>
      <c r="D611" s="169"/>
      <c r="E611" s="169"/>
      <c r="F611" s="169"/>
      <c r="G611" s="169"/>
      <c r="H611" s="169"/>
      <c r="I611" s="169"/>
      <c r="J611" s="169"/>
      <c r="K611" s="169"/>
      <c r="L611" s="169"/>
      <c r="M611" s="169"/>
      <c r="N611" s="169"/>
      <c r="O611" s="169"/>
      <c r="P611" s="170"/>
      <c r="Q611" s="170"/>
      <c r="R611" s="170"/>
      <c r="S611" s="170"/>
      <c r="T611" s="170"/>
      <c r="U611" s="170"/>
      <c r="V611" s="170"/>
      <c r="W611" s="170"/>
      <c r="X611" s="170"/>
      <c r="Y611" s="171"/>
      <c r="Z611" s="171"/>
      <c r="AA611" s="171"/>
      <c r="AB611" s="171"/>
      <c r="AC611" s="218"/>
      <c r="AD611" s="218"/>
      <c r="AE611" s="218"/>
      <c r="AF611" s="218"/>
      <c r="AG611" s="218"/>
      <c r="AH611" s="218"/>
      <c r="AI611" s="170"/>
      <c r="AJ611" s="170"/>
      <c r="AK611" s="170"/>
      <c r="AL611" s="170"/>
      <c r="AM611" s="170"/>
      <c r="AN611" s="170"/>
      <c r="AO611" s="170"/>
      <c r="AP611" s="170"/>
      <c r="AQ611" s="170"/>
      <c r="AR611" s="170"/>
      <c r="AS611" s="170"/>
      <c r="AT611" s="219"/>
      <c r="AU611" s="219"/>
      <c r="AV611" s="219"/>
      <c r="AW611" s="219"/>
      <c r="AX611" s="219"/>
      <c r="AY611" s="219"/>
      <c r="AZ611" s="219"/>
      <c r="BA611" s="219"/>
      <c r="BB611" s="219"/>
      <c r="BC611" s="219"/>
      <c r="BD611" s="219"/>
    </row>
    <row r="612" spans="1:56" ht="12.75" customHeight="1" x14ac:dyDescent="0.2">
      <c r="A612" s="169"/>
      <c r="B612" s="169"/>
      <c r="C612" s="169"/>
      <c r="D612" s="169"/>
      <c r="E612" s="169"/>
      <c r="F612" s="169"/>
      <c r="G612" s="169"/>
      <c r="H612" s="169"/>
      <c r="I612" s="169"/>
      <c r="J612" s="169"/>
      <c r="K612" s="169"/>
      <c r="L612" s="169"/>
      <c r="M612" s="169"/>
      <c r="N612" s="169"/>
      <c r="O612" s="169"/>
      <c r="P612" s="170"/>
      <c r="Q612" s="170"/>
      <c r="R612" s="170"/>
      <c r="S612" s="170"/>
      <c r="T612" s="170"/>
      <c r="U612" s="170"/>
      <c r="V612" s="170"/>
      <c r="W612" s="170"/>
      <c r="X612" s="170"/>
      <c r="Y612" s="171"/>
      <c r="Z612" s="171"/>
      <c r="AA612" s="171"/>
      <c r="AB612" s="171"/>
      <c r="AC612" s="218"/>
      <c r="AD612" s="218"/>
      <c r="AE612" s="218"/>
      <c r="AF612" s="218"/>
      <c r="AG612" s="218"/>
      <c r="AH612" s="218"/>
      <c r="AI612" s="170"/>
      <c r="AJ612" s="170"/>
      <c r="AK612" s="170"/>
      <c r="AL612" s="170"/>
      <c r="AM612" s="170"/>
      <c r="AN612" s="170"/>
      <c r="AO612" s="170"/>
      <c r="AP612" s="170"/>
      <c r="AQ612" s="170"/>
      <c r="AR612" s="170"/>
      <c r="AS612" s="170"/>
      <c r="AT612" s="219"/>
      <c r="AU612" s="219"/>
      <c r="AV612" s="219"/>
      <c r="AW612" s="219"/>
      <c r="AX612" s="219"/>
      <c r="AY612" s="219"/>
      <c r="AZ612" s="219"/>
      <c r="BA612" s="219"/>
      <c r="BB612" s="219"/>
      <c r="BC612" s="219"/>
      <c r="BD612" s="219"/>
    </row>
    <row r="613" spans="1:56" ht="12.75" customHeight="1" x14ac:dyDescent="0.2">
      <c r="A613" s="169"/>
      <c r="B613" s="169"/>
      <c r="C613" s="169"/>
      <c r="D613" s="169"/>
      <c r="E613" s="169"/>
      <c r="F613" s="169"/>
      <c r="G613" s="169"/>
      <c r="H613" s="169"/>
      <c r="I613" s="169"/>
      <c r="J613" s="169"/>
      <c r="K613" s="169"/>
      <c r="L613" s="169"/>
      <c r="M613" s="169"/>
      <c r="N613" s="169"/>
      <c r="O613" s="169"/>
      <c r="P613" s="170"/>
      <c r="Q613" s="170"/>
      <c r="R613" s="170"/>
      <c r="S613" s="170"/>
      <c r="T613" s="170"/>
      <c r="U613" s="170"/>
      <c r="V613" s="170"/>
      <c r="W613" s="170"/>
      <c r="X613" s="170"/>
      <c r="Y613" s="171"/>
      <c r="Z613" s="171"/>
      <c r="AA613" s="171"/>
      <c r="AB613" s="171"/>
      <c r="AC613" s="218"/>
      <c r="AD613" s="218"/>
      <c r="AE613" s="218"/>
      <c r="AF613" s="218"/>
      <c r="AG613" s="218"/>
      <c r="AH613" s="218"/>
      <c r="AI613" s="170"/>
      <c r="AJ613" s="170"/>
      <c r="AK613" s="170"/>
      <c r="AL613" s="170"/>
      <c r="AM613" s="170"/>
      <c r="AN613" s="170"/>
      <c r="AO613" s="170"/>
      <c r="AP613" s="170"/>
      <c r="AQ613" s="170"/>
      <c r="AR613" s="170"/>
      <c r="AS613" s="170"/>
      <c r="AT613" s="219"/>
      <c r="AU613" s="219"/>
      <c r="AV613" s="219"/>
      <c r="AW613" s="219"/>
      <c r="AX613" s="219"/>
      <c r="AY613" s="219"/>
      <c r="AZ613" s="219"/>
      <c r="BA613" s="219"/>
      <c r="BB613" s="219"/>
      <c r="BC613" s="219"/>
      <c r="BD613" s="219"/>
    </row>
    <row r="614" spans="1:56" ht="12.75" customHeight="1" x14ac:dyDescent="0.2">
      <c r="A614" s="169"/>
      <c r="B614" s="169"/>
      <c r="C614" s="169"/>
      <c r="D614" s="169"/>
      <c r="E614" s="169"/>
      <c r="F614" s="169"/>
      <c r="G614" s="169"/>
      <c r="H614" s="169"/>
      <c r="I614" s="169"/>
      <c r="J614" s="169"/>
      <c r="K614" s="169"/>
      <c r="L614" s="169"/>
      <c r="M614" s="169"/>
      <c r="N614" s="169"/>
      <c r="O614" s="169"/>
      <c r="P614" s="170"/>
      <c r="Q614" s="170"/>
      <c r="R614" s="170"/>
      <c r="S614" s="170"/>
      <c r="T614" s="170"/>
      <c r="U614" s="170"/>
      <c r="V614" s="170"/>
      <c r="W614" s="170"/>
      <c r="X614" s="170"/>
      <c r="Y614" s="171"/>
      <c r="Z614" s="171"/>
      <c r="AA614" s="171"/>
      <c r="AB614" s="171"/>
      <c r="AC614" s="218"/>
      <c r="AD614" s="218"/>
      <c r="AE614" s="218"/>
      <c r="AF614" s="218"/>
      <c r="AG614" s="218"/>
      <c r="AH614" s="218"/>
      <c r="AI614" s="170"/>
      <c r="AJ614" s="170"/>
      <c r="AK614" s="170"/>
      <c r="AL614" s="170"/>
      <c r="AM614" s="170"/>
      <c r="AN614" s="170"/>
      <c r="AO614" s="170"/>
      <c r="AP614" s="170"/>
      <c r="AQ614" s="170"/>
      <c r="AR614" s="170"/>
      <c r="AS614" s="170"/>
      <c r="AT614" s="219"/>
      <c r="AU614" s="219"/>
      <c r="AV614" s="219"/>
      <c r="AW614" s="219"/>
      <c r="AX614" s="219"/>
      <c r="AY614" s="219"/>
      <c r="AZ614" s="219"/>
      <c r="BA614" s="219"/>
      <c r="BB614" s="219"/>
      <c r="BC614" s="219"/>
      <c r="BD614" s="219"/>
    </row>
    <row r="615" spans="1:56" ht="12.75" customHeight="1" x14ac:dyDescent="0.2">
      <c r="A615" s="169"/>
      <c r="B615" s="169"/>
      <c r="C615" s="169"/>
      <c r="D615" s="169"/>
      <c r="E615" s="169"/>
      <c r="F615" s="169"/>
      <c r="G615" s="169"/>
      <c r="H615" s="169"/>
      <c r="I615" s="169"/>
      <c r="J615" s="169"/>
      <c r="K615" s="169"/>
      <c r="L615" s="169"/>
      <c r="M615" s="169"/>
      <c r="N615" s="169"/>
      <c r="O615" s="169"/>
      <c r="P615" s="170"/>
      <c r="Q615" s="170"/>
      <c r="R615" s="170"/>
      <c r="S615" s="170"/>
      <c r="T615" s="170"/>
      <c r="U615" s="170"/>
      <c r="V615" s="170"/>
      <c r="W615" s="170"/>
      <c r="X615" s="170"/>
      <c r="Y615" s="171"/>
      <c r="Z615" s="171"/>
      <c r="AA615" s="171"/>
      <c r="AB615" s="171"/>
      <c r="AC615" s="218"/>
      <c r="AD615" s="218"/>
      <c r="AE615" s="218"/>
      <c r="AF615" s="218"/>
      <c r="AG615" s="218"/>
      <c r="AH615" s="218"/>
      <c r="AI615" s="170"/>
      <c r="AJ615" s="170"/>
      <c r="AK615" s="170"/>
      <c r="AL615" s="170"/>
      <c r="AM615" s="170"/>
      <c r="AN615" s="170"/>
      <c r="AO615" s="170"/>
      <c r="AP615" s="170"/>
      <c r="AQ615" s="170"/>
      <c r="AR615" s="170"/>
      <c r="AS615" s="170"/>
      <c r="AT615" s="219"/>
      <c r="AU615" s="219"/>
      <c r="AV615" s="219"/>
      <c r="AW615" s="219"/>
      <c r="AX615" s="219"/>
      <c r="AY615" s="219"/>
      <c r="AZ615" s="219"/>
      <c r="BA615" s="219"/>
      <c r="BB615" s="219"/>
      <c r="BC615" s="219"/>
      <c r="BD615" s="219"/>
    </row>
    <row r="616" spans="1:56" ht="12.75" customHeight="1" x14ac:dyDescent="0.2">
      <c r="A616" s="169"/>
      <c r="B616" s="169"/>
      <c r="C616" s="169"/>
      <c r="D616" s="169"/>
      <c r="E616" s="169"/>
      <c r="F616" s="169"/>
      <c r="G616" s="169"/>
      <c r="H616" s="169"/>
      <c r="I616" s="169"/>
      <c r="J616" s="169"/>
      <c r="K616" s="169"/>
      <c r="L616" s="169"/>
      <c r="M616" s="169"/>
      <c r="N616" s="169"/>
      <c r="O616" s="169"/>
      <c r="P616" s="170"/>
      <c r="Q616" s="170"/>
      <c r="R616" s="170"/>
      <c r="S616" s="170"/>
      <c r="T616" s="170"/>
      <c r="U616" s="170"/>
      <c r="V616" s="170"/>
      <c r="W616" s="170"/>
      <c r="X616" s="170"/>
      <c r="Y616" s="171"/>
      <c r="Z616" s="171"/>
      <c r="AA616" s="171"/>
      <c r="AB616" s="171"/>
      <c r="AC616" s="218"/>
      <c r="AD616" s="218"/>
      <c r="AE616" s="218"/>
      <c r="AF616" s="218"/>
      <c r="AG616" s="218"/>
      <c r="AH616" s="218"/>
      <c r="AI616" s="170"/>
      <c r="AJ616" s="170"/>
      <c r="AK616" s="170"/>
      <c r="AL616" s="170"/>
      <c r="AM616" s="170"/>
      <c r="AN616" s="170"/>
      <c r="AO616" s="170"/>
      <c r="AP616" s="170"/>
      <c r="AQ616" s="170"/>
      <c r="AR616" s="170"/>
      <c r="AS616" s="170"/>
      <c r="AT616" s="219"/>
      <c r="AU616" s="219"/>
      <c r="AV616" s="219"/>
      <c r="AW616" s="219"/>
      <c r="AX616" s="219"/>
      <c r="AY616" s="219"/>
      <c r="AZ616" s="219"/>
      <c r="BA616" s="219"/>
      <c r="BB616" s="219"/>
      <c r="BC616" s="219"/>
      <c r="BD616" s="219"/>
    </row>
    <row r="617" spans="1:56" ht="12.75" customHeight="1" x14ac:dyDescent="0.2">
      <c r="A617" s="169"/>
      <c r="B617" s="169"/>
      <c r="C617" s="169"/>
      <c r="D617" s="169"/>
      <c r="E617" s="169"/>
      <c r="F617" s="169"/>
      <c r="G617" s="169"/>
      <c r="H617" s="169"/>
      <c r="I617" s="169"/>
      <c r="J617" s="169"/>
      <c r="K617" s="169"/>
      <c r="L617" s="169"/>
      <c r="M617" s="169"/>
      <c r="N617" s="169"/>
      <c r="O617" s="169"/>
      <c r="P617" s="170"/>
      <c r="Q617" s="170"/>
      <c r="R617" s="170"/>
      <c r="S617" s="170"/>
      <c r="T617" s="170"/>
      <c r="U617" s="170"/>
      <c r="V617" s="170"/>
      <c r="W617" s="170"/>
      <c r="X617" s="170"/>
      <c r="Y617" s="171"/>
      <c r="Z617" s="171"/>
      <c r="AA617" s="171"/>
      <c r="AB617" s="171"/>
      <c r="AC617" s="218"/>
      <c r="AD617" s="218"/>
      <c r="AE617" s="218"/>
      <c r="AF617" s="218"/>
      <c r="AG617" s="218"/>
      <c r="AH617" s="218"/>
      <c r="AI617" s="170"/>
      <c r="AJ617" s="170"/>
      <c r="AK617" s="170"/>
      <c r="AL617" s="170"/>
      <c r="AM617" s="170"/>
      <c r="AN617" s="170"/>
      <c r="AO617" s="170"/>
      <c r="AP617" s="170"/>
      <c r="AQ617" s="170"/>
      <c r="AR617" s="170"/>
      <c r="AS617" s="170"/>
      <c r="AT617" s="219"/>
      <c r="AU617" s="219"/>
      <c r="AV617" s="219"/>
      <c r="AW617" s="219"/>
      <c r="AX617" s="219"/>
      <c r="AY617" s="219"/>
      <c r="AZ617" s="219"/>
      <c r="BA617" s="219"/>
      <c r="BB617" s="219"/>
      <c r="BC617" s="219"/>
      <c r="BD617" s="219"/>
    </row>
    <row r="618" spans="1:56" ht="12.75" customHeight="1" x14ac:dyDescent="0.2">
      <c r="A618" s="169"/>
      <c r="B618" s="169"/>
      <c r="C618" s="169"/>
      <c r="D618" s="169"/>
      <c r="E618" s="169"/>
      <c r="F618" s="169"/>
      <c r="G618" s="169"/>
      <c r="H618" s="169"/>
      <c r="I618" s="169"/>
      <c r="J618" s="169"/>
      <c r="K618" s="169"/>
      <c r="L618" s="169"/>
      <c r="M618" s="169"/>
      <c r="N618" s="169"/>
      <c r="O618" s="169"/>
      <c r="P618" s="170"/>
      <c r="Q618" s="170"/>
      <c r="R618" s="170"/>
      <c r="S618" s="170"/>
      <c r="T618" s="170"/>
      <c r="U618" s="170"/>
      <c r="V618" s="170"/>
      <c r="W618" s="170"/>
      <c r="X618" s="170"/>
      <c r="Y618" s="171"/>
      <c r="Z618" s="171"/>
      <c r="AA618" s="171"/>
      <c r="AB618" s="171"/>
      <c r="AC618" s="218"/>
      <c r="AD618" s="218"/>
      <c r="AE618" s="218"/>
      <c r="AF618" s="218"/>
      <c r="AG618" s="218"/>
      <c r="AH618" s="218"/>
      <c r="AI618" s="170"/>
      <c r="AJ618" s="170"/>
      <c r="AK618" s="170"/>
      <c r="AL618" s="170"/>
      <c r="AM618" s="170"/>
      <c r="AN618" s="170"/>
      <c r="AO618" s="170"/>
      <c r="AP618" s="170"/>
      <c r="AQ618" s="170"/>
      <c r="AR618" s="170"/>
      <c r="AS618" s="170"/>
      <c r="AT618" s="219"/>
      <c r="AU618" s="219"/>
      <c r="AV618" s="219"/>
      <c r="AW618" s="219"/>
      <c r="AX618" s="219"/>
      <c r="AY618" s="219"/>
      <c r="AZ618" s="219"/>
      <c r="BA618" s="219"/>
      <c r="BB618" s="219"/>
      <c r="BC618" s="219"/>
      <c r="BD618" s="219"/>
    </row>
    <row r="619" spans="1:56" ht="12.75" customHeight="1" x14ac:dyDescent="0.2">
      <c r="A619" s="169"/>
      <c r="B619" s="169"/>
      <c r="C619" s="169"/>
      <c r="D619" s="169"/>
      <c r="E619" s="169"/>
      <c r="F619" s="169"/>
      <c r="G619" s="169"/>
      <c r="H619" s="169"/>
      <c r="I619" s="169"/>
      <c r="J619" s="169"/>
      <c r="K619" s="169"/>
      <c r="L619" s="169"/>
      <c r="M619" s="169"/>
      <c r="N619" s="169"/>
      <c r="O619" s="169"/>
      <c r="P619" s="170"/>
      <c r="Q619" s="170"/>
      <c r="R619" s="170"/>
      <c r="S619" s="170"/>
      <c r="T619" s="170"/>
      <c r="U619" s="170"/>
      <c r="V619" s="170"/>
      <c r="W619" s="170"/>
      <c r="X619" s="170"/>
      <c r="Y619" s="171"/>
      <c r="Z619" s="171"/>
      <c r="AA619" s="171"/>
      <c r="AB619" s="171"/>
      <c r="AC619" s="218"/>
      <c r="AD619" s="218"/>
      <c r="AE619" s="218"/>
      <c r="AF619" s="218"/>
      <c r="AG619" s="218"/>
      <c r="AH619" s="218"/>
      <c r="AI619" s="170"/>
      <c r="AJ619" s="170"/>
      <c r="AK619" s="170"/>
      <c r="AL619" s="170"/>
      <c r="AM619" s="170"/>
      <c r="AN619" s="170"/>
      <c r="AO619" s="170"/>
      <c r="AP619" s="170"/>
      <c r="AQ619" s="170"/>
      <c r="AR619" s="170"/>
      <c r="AS619" s="170"/>
      <c r="AT619" s="219"/>
      <c r="AU619" s="219"/>
      <c r="AV619" s="219"/>
      <c r="AW619" s="219"/>
      <c r="AX619" s="219"/>
      <c r="AY619" s="219"/>
      <c r="AZ619" s="219"/>
      <c r="BA619" s="219"/>
      <c r="BB619" s="219"/>
      <c r="BC619" s="219"/>
      <c r="BD619" s="219"/>
    </row>
    <row r="620" spans="1:56" ht="12.75" customHeight="1" x14ac:dyDescent="0.2">
      <c r="A620" s="169"/>
      <c r="B620" s="169"/>
      <c r="C620" s="169"/>
      <c r="D620" s="169"/>
      <c r="E620" s="169"/>
      <c r="F620" s="169"/>
      <c r="G620" s="169"/>
      <c r="H620" s="169"/>
      <c r="I620" s="169"/>
      <c r="J620" s="169"/>
      <c r="K620" s="169"/>
      <c r="L620" s="169"/>
      <c r="M620" s="169"/>
      <c r="N620" s="169"/>
      <c r="O620" s="169"/>
      <c r="P620" s="170"/>
      <c r="Q620" s="170"/>
      <c r="R620" s="170"/>
      <c r="S620" s="170"/>
      <c r="T620" s="170"/>
      <c r="U620" s="170"/>
      <c r="V620" s="170"/>
      <c r="W620" s="170"/>
      <c r="X620" s="170"/>
      <c r="Y620" s="171"/>
      <c r="Z620" s="171"/>
      <c r="AA620" s="171"/>
      <c r="AB620" s="171"/>
      <c r="AC620" s="218"/>
      <c r="AD620" s="218"/>
      <c r="AE620" s="218"/>
      <c r="AF620" s="218"/>
      <c r="AG620" s="218"/>
      <c r="AH620" s="218"/>
      <c r="AI620" s="170"/>
      <c r="AJ620" s="170"/>
      <c r="AK620" s="170"/>
      <c r="AL620" s="170"/>
      <c r="AM620" s="170"/>
      <c r="AN620" s="170"/>
      <c r="AO620" s="170"/>
      <c r="AP620" s="170"/>
      <c r="AQ620" s="170"/>
      <c r="AR620" s="170"/>
      <c r="AS620" s="170"/>
      <c r="AT620" s="219"/>
      <c r="AU620" s="219"/>
      <c r="AV620" s="219"/>
      <c r="AW620" s="219"/>
      <c r="AX620" s="219"/>
      <c r="AY620" s="219"/>
      <c r="AZ620" s="219"/>
      <c r="BA620" s="219"/>
      <c r="BB620" s="219"/>
      <c r="BC620" s="219"/>
      <c r="BD620" s="219"/>
    </row>
    <row r="621" spans="1:56" ht="12.75" customHeight="1" x14ac:dyDescent="0.2">
      <c r="A621" s="169"/>
      <c r="B621" s="169"/>
      <c r="C621" s="169"/>
      <c r="D621" s="169"/>
      <c r="E621" s="169"/>
      <c r="F621" s="169"/>
      <c r="G621" s="169"/>
      <c r="H621" s="169"/>
      <c r="I621" s="169"/>
      <c r="J621" s="169"/>
      <c r="K621" s="169"/>
      <c r="L621" s="169"/>
      <c r="M621" s="169"/>
      <c r="N621" s="169"/>
      <c r="O621" s="169"/>
      <c r="P621" s="170"/>
      <c r="Q621" s="170"/>
      <c r="R621" s="170"/>
      <c r="S621" s="170"/>
      <c r="T621" s="170"/>
      <c r="U621" s="170"/>
      <c r="V621" s="170"/>
      <c r="W621" s="170"/>
      <c r="X621" s="170"/>
      <c r="Y621" s="171"/>
      <c r="Z621" s="171"/>
      <c r="AA621" s="171"/>
      <c r="AB621" s="171"/>
      <c r="AC621" s="218"/>
      <c r="AD621" s="218"/>
      <c r="AE621" s="218"/>
      <c r="AF621" s="218"/>
      <c r="AG621" s="218"/>
      <c r="AH621" s="218"/>
      <c r="AI621" s="170"/>
      <c r="AJ621" s="170"/>
      <c r="AK621" s="170"/>
      <c r="AL621" s="170"/>
      <c r="AM621" s="170"/>
      <c r="AN621" s="170"/>
      <c r="AO621" s="170"/>
      <c r="AP621" s="170"/>
      <c r="AQ621" s="170"/>
      <c r="AR621" s="170"/>
      <c r="AS621" s="170"/>
      <c r="AT621" s="219"/>
      <c r="AU621" s="219"/>
      <c r="AV621" s="219"/>
      <c r="AW621" s="219"/>
      <c r="AX621" s="219"/>
      <c r="AY621" s="219"/>
      <c r="AZ621" s="219"/>
      <c r="BA621" s="219"/>
      <c r="BB621" s="219"/>
      <c r="BC621" s="219"/>
      <c r="BD621" s="219"/>
    </row>
    <row r="622" spans="1:56" ht="12.75" customHeight="1" x14ac:dyDescent="0.2">
      <c r="A622" s="169"/>
      <c r="B622" s="169"/>
      <c r="C622" s="169"/>
      <c r="D622" s="169"/>
      <c r="E622" s="169"/>
      <c r="F622" s="169"/>
      <c r="G622" s="169"/>
      <c r="H622" s="169"/>
      <c r="I622" s="169"/>
      <c r="J622" s="169"/>
      <c r="K622" s="169"/>
      <c r="L622" s="169"/>
      <c r="M622" s="169"/>
      <c r="N622" s="169"/>
      <c r="O622" s="169"/>
      <c r="P622" s="170"/>
      <c r="Q622" s="170"/>
      <c r="R622" s="170"/>
      <c r="S622" s="170"/>
      <c r="T622" s="170"/>
      <c r="U622" s="170"/>
      <c r="V622" s="170"/>
      <c r="W622" s="170"/>
      <c r="X622" s="170"/>
      <c r="Y622" s="171"/>
      <c r="Z622" s="171"/>
      <c r="AA622" s="171"/>
      <c r="AB622" s="171"/>
      <c r="AC622" s="218"/>
      <c r="AD622" s="218"/>
      <c r="AE622" s="218"/>
      <c r="AF622" s="218"/>
      <c r="AG622" s="218"/>
      <c r="AH622" s="218"/>
      <c r="AI622" s="170"/>
      <c r="AJ622" s="170"/>
      <c r="AK622" s="170"/>
      <c r="AL622" s="170"/>
      <c r="AM622" s="170"/>
      <c r="AN622" s="170"/>
      <c r="AO622" s="170"/>
      <c r="AP622" s="170"/>
      <c r="AQ622" s="170"/>
      <c r="AR622" s="170"/>
      <c r="AS622" s="170"/>
      <c r="AT622" s="219"/>
      <c r="AU622" s="219"/>
      <c r="AV622" s="219"/>
      <c r="AW622" s="219"/>
      <c r="AX622" s="219"/>
      <c r="AY622" s="219"/>
      <c r="AZ622" s="219"/>
      <c r="BA622" s="219"/>
      <c r="BB622" s="219"/>
      <c r="BC622" s="219"/>
      <c r="BD622" s="219"/>
    </row>
    <row r="623" spans="1:56" ht="12.75" customHeight="1" x14ac:dyDescent="0.2">
      <c r="A623" s="169"/>
      <c r="B623" s="169"/>
      <c r="C623" s="169"/>
      <c r="D623" s="169"/>
      <c r="E623" s="169"/>
      <c r="F623" s="169"/>
      <c r="G623" s="169"/>
      <c r="H623" s="169"/>
      <c r="I623" s="169"/>
      <c r="J623" s="169"/>
      <c r="K623" s="169"/>
      <c r="L623" s="169"/>
      <c r="M623" s="169"/>
      <c r="N623" s="169"/>
      <c r="O623" s="169"/>
      <c r="P623" s="170"/>
      <c r="Q623" s="170"/>
      <c r="R623" s="170"/>
      <c r="S623" s="170"/>
      <c r="T623" s="170"/>
      <c r="U623" s="170"/>
      <c r="V623" s="170"/>
      <c r="W623" s="170"/>
      <c r="X623" s="170"/>
      <c r="Y623" s="171"/>
      <c r="Z623" s="171"/>
      <c r="AA623" s="171"/>
      <c r="AB623" s="171"/>
      <c r="AC623" s="218"/>
      <c r="AD623" s="218"/>
      <c r="AE623" s="218"/>
      <c r="AF623" s="218"/>
      <c r="AG623" s="218"/>
      <c r="AH623" s="218"/>
      <c r="AI623" s="170"/>
      <c r="AJ623" s="170"/>
      <c r="AK623" s="170"/>
      <c r="AL623" s="170"/>
      <c r="AM623" s="170"/>
      <c r="AN623" s="170"/>
      <c r="AO623" s="170"/>
      <c r="AP623" s="170"/>
      <c r="AQ623" s="170"/>
      <c r="AR623" s="170"/>
      <c r="AS623" s="170"/>
      <c r="AT623" s="219"/>
      <c r="AU623" s="219"/>
      <c r="AV623" s="219"/>
      <c r="AW623" s="219"/>
      <c r="AX623" s="219"/>
      <c r="AY623" s="219"/>
      <c r="AZ623" s="219"/>
      <c r="BA623" s="219"/>
      <c r="BB623" s="219"/>
      <c r="BC623" s="219"/>
      <c r="BD623" s="219"/>
    </row>
    <row r="624" spans="1:56" ht="12.75" customHeight="1" x14ac:dyDescent="0.2">
      <c r="A624" s="169"/>
      <c r="B624" s="169"/>
      <c r="C624" s="169"/>
      <c r="D624" s="169"/>
      <c r="E624" s="169"/>
      <c r="F624" s="169"/>
      <c r="G624" s="169"/>
      <c r="H624" s="169"/>
      <c r="I624" s="169"/>
      <c r="J624" s="169"/>
      <c r="K624" s="169"/>
      <c r="L624" s="169"/>
      <c r="M624" s="169"/>
      <c r="N624" s="169"/>
      <c r="O624" s="169"/>
      <c r="P624" s="170"/>
      <c r="Q624" s="170"/>
      <c r="R624" s="170"/>
      <c r="S624" s="170"/>
      <c r="T624" s="170"/>
      <c r="U624" s="170"/>
      <c r="V624" s="170"/>
      <c r="W624" s="170"/>
      <c r="X624" s="170"/>
      <c r="Y624" s="171"/>
      <c r="Z624" s="171"/>
      <c r="AA624" s="171"/>
      <c r="AB624" s="171"/>
      <c r="AC624" s="218"/>
      <c r="AD624" s="218"/>
      <c r="AE624" s="218"/>
      <c r="AF624" s="218"/>
      <c r="AG624" s="218"/>
      <c r="AH624" s="218"/>
      <c r="AI624" s="170"/>
      <c r="AJ624" s="170"/>
      <c r="AK624" s="170"/>
      <c r="AL624" s="170"/>
      <c r="AM624" s="170"/>
      <c r="AN624" s="170"/>
      <c r="AO624" s="170"/>
      <c r="AP624" s="170"/>
      <c r="AQ624" s="170"/>
      <c r="AR624" s="170"/>
      <c r="AS624" s="170"/>
      <c r="AT624" s="219"/>
      <c r="AU624" s="219"/>
      <c r="AV624" s="219"/>
      <c r="AW624" s="219"/>
      <c r="AX624" s="219"/>
      <c r="AY624" s="219"/>
      <c r="AZ624" s="219"/>
      <c r="BA624" s="219"/>
      <c r="BB624" s="219"/>
      <c r="BC624" s="219"/>
      <c r="BD624" s="219"/>
    </row>
    <row r="625" spans="1:56" ht="12.75" customHeight="1" x14ac:dyDescent="0.2">
      <c r="A625" s="169"/>
      <c r="B625" s="169"/>
      <c r="C625" s="169"/>
      <c r="D625" s="169"/>
      <c r="E625" s="169"/>
      <c r="F625" s="169"/>
      <c r="G625" s="169"/>
      <c r="H625" s="169"/>
      <c r="I625" s="169"/>
      <c r="J625" s="169"/>
      <c r="K625" s="169"/>
      <c r="L625" s="169"/>
      <c r="M625" s="169"/>
      <c r="N625" s="169"/>
      <c r="O625" s="169"/>
      <c r="P625" s="170"/>
      <c r="Q625" s="170"/>
      <c r="R625" s="170"/>
      <c r="S625" s="170"/>
      <c r="T625" s="170"/>
      <c r="U625" s="170"/>
      <c r="V625" s="170"/>
      <c r="W625" s="170"/>
      <c r="X625" s="170"/>
      <c r="Y625" s="171"/>
      <c r="Z625" s="171"/>
      <c r="AA625" s="171"/>
      <c r="AB625" s="171"/>
      <c r="AC625" s="218"/>
      <c r="AD625" s="218"/>
      <c r="AE625" s="218"/>
      <c r="AF625" s="218"/>
      <c r="AG625" s="218"/>
      <c r="AH625" s="218"/>
      <c r="AI625" s="170"/>
      <c r="AJ625" s="170"/>
      <c r="AK625" s="170"/>
      <c r="AL625" s="170"/>
      <c r="AM625" s="170"/>
      <c r="AN625" s="170"/>
      <c r="AO625" s="170"/>
      <c r="AP625" s="170"/>
      <c r="AQ625" s="170"/>
      <c r="AR625" s="170"/>
      <c r="AS625" s="170"/>
      <c r="AT625" s="219"/>
      <c r="AU625" s="219"/>
      <c r="AV625" s="219"/>
      <c r="AW625" s="219"/>
      <c r="AX625" s="219"/>
      <c r="AY625" s="219"/>
      <c r="AZ625" s="219"/>
      <c r="BA625" s="219"/>
      <c r="BB625" s="219"/>
      <c r="BC625" s="219"/>
      <c r="BD625" s="219"/>
    </row>
    <row r="626" spans="1:56" ht="12.75" customHeight="1" x14ac:dyDescent="0.2">
      <c r="A626" s="169"/>
      <c r="B626" s="169"/>
      <c r="C626" s="169"/>
      <c r="D626" s="169"/>
      <c r="E626" s="169"/>
      <c r="F626" s="169"/>
      <c r="G626" s="169"/>
      <c r="H626" s="169"/>
      <c r="I626" s="169"/>
      <c r="J626" s="169"/>
      <c r="K626" s="169"/>
      <c r="L626" s="169"/>
      <c r="M626" s="169"/>
      <c r="N626" s="169"/>
      <c r="O626" s="169"/>
      <c r="P626" s="170"/>
      <c r="Q626" s="170"/>
      <c r="R626" s="170"/>
      <c r="S626" s="170"/>
      <c r="T626" s="170"/>
      <c r="U626" s="170"/>
      <c r="V626" s="170"/>
      <c r="W626" s="170"/>
      <c r="X626" s="170"/>
      <c r="Y626" s="171"/>
      <c r="Z626" s="171"/>
      <c r="AA626" s="171"/>
      <c r="AB626" s="171"/>
      <c r="AC626" s="218"/>
      <c r="AD626" s="218"/>
      <c r="AE626" s="218"/>
      <c r="AF626" s="218"/>
      <c r="AG626" s="218"/>
      <c r="AH626" s="218"/>
      <c r="AI626" s="170"/>
      <c r="AJ626" s="170"/>
      <c r="AK626" s="170"/>
      <c r="AL626" s="170"/>
      <c r="AM626" s="170"/>
      <c r="AN626" s="170"/>
      <c r="AO626" s="170"/>
      <c r="AP626" s="170"/>
      <c r="AQ626" s="170"/>
      <c r="AR626" s="170"/>
      <c r="AS626" s="170"/>
      <c r="AT626" s="219"/>
      <c r="AU626" s="219"/>
      <c r="AV626" s="219"/>
      <c r="AW626" s="219"/>
      <c r="AX626" s="219"/>
      <c r="AY626" s="219"/>
      <c r="AZ626" s="219"/>
      <c r="BA626" s="219"/>
      <c r="BB626" s="219"/>
      <c r="BC626" s="219"/>
      <c r="BD626" s="219"/>
    </row>
    <row r="627" spans="1:56" ht="12.75" customHeight="1" x14ac:dyDescent="0.2">
      <c r="A627" s="169"/>
      <c r="B627" s="169"/>
      <c r="C627" s="169"/>
      <c r="D627" s="169"/>
      <c r="E627" s="169"/>
      <c r="F627" s="169"/>
      <c r="G627" s="169"/>
      <c r="H627" s="169"/>
      <c r="I627" s="169"/>
      <c r="J627" s="169"/>
      <c r="K627" s="169"/>
      <c r="L627" s="169"/>
      <c r="M627" s="169"/>
      <c r="N627" s="169"/>
      <c r="O627" s="169"/>
      <c r="P627" s="170"/>
      <c r="Q627" s="170"/>
      <c r="R627" s="170"/>
      <c r="S627" s="170"/>
      <c r="T627" s="170"/>
      <c r="U627" s="170"/>
      <c r="V627" s="170"/>
      <c r="W627" s="170"/>
      <c r="X627" s="170"/>
      <c r="Y627" s="171"/>
      <c r="Z627" s="171"/>
      <c r="AA627" s="171"/>
      <c r="AB627" s="171"/>
      <c r="AC627" s="218"/>
      <c r="AD627" s="218"/>
      <c r="AE627" s="218"/>
      <c r="AF627" s="218"/>
      <c r="AG627" s="218"/>
      <c r="AH627" s="218"/>
      <c r="AI627" s="170"/>
      <c r="AJ627" s="170"/>
      <c r="AK627" s="170"/>
      <c r="AL627" s="170"/>
      <c r="AM627" s="170"/>
      <c r="AN627" s="170"/>
      <c r="AO627" s="170"/>
      <c r="AP627" s="170"/>
      <c r="AQ627" s="170"/>
      <c r="AR627" s="170"/>
      <c r="AS627" s="170"/>
      <c r="AT627" s="219"/>
      <c r="AU627" s="219"/>
      <c r="AV627" s="219"/>
      <c r="AW627" s="219"/>
      <c r="AX627" s="219"/>
      <c r="AY627" s="219"/>
      <c r="AZ627" s="219"/>
      <c r="BA627" s="219"/>
      <c r="BB627" s="219"/>
      <c r="BC627" s="219"/>
      <c r="BD627" s="219"/>
    </row>
    <row r="628" spans="1:56" ht="12.75" customHeight="1" x14ac:dyDescent="0.2">
      <c r="A628" s="169"/>
      <c r="B628" s="169"/>
      <c r="C628" s="169"/>
      <c r="D628" s="169"/>
      <c r="E628" s="169"/>
      <c r="F628" s="169"/>
      <c r="G628" s="169"/>
      <c r="H628" s="169"/>
      <c r="I628" s="169"/>
      <c r="J628" s="169"/>
      <c r="K628" s="169"/>
      <c r="L628" s="169"/>
      <c r="M628" s="169"/>
      <c r="N628" s="169"/>
      <c r="O628" s="169"/>
      <c r="P628" s="170"/>
      <c r="Q628" s="170"/>
      <c r="R628" s="170"/>
      <c r="S628" s="170"/>
      <c r="T628" s="170"/>
      <c r="U628" s="170"/>
      <c r="V628" s="170"/>
      <c r="W628" s="170"/>
      <c r="X628" s="170"/>
      <c r="Y628" s="171"/>
      <c r="Z628" s="171"/>
      <c r="AA628" s="171"/>
      <c r="AB628" s="171"/>
      <c r="AC628" s="218"/>
      <c r="AD628" s="218"/>
      <c r="AE628" s="218"/>
      <c r="AF628" s="218"/>
      <c r="AG628" s="218"/>
      <c r="AH628" s="218"/>
      <c r="AI628" s="170"/>
      <c r="AJ628" s="170"/>
      <c r="AK628" s="170"/>
      <c r="AL628" s="170"/>
      <c r="AM628" s="170"/>
      <c r="AN628" s="170"/>
      <c r="AO628" s="170"/>
      <c r="AP628" s="170"/>
      <c r="AQ628" s="170"/>
      <c r="AR628" s="170"/>
      <c r="AS628" s="170"/>
      <c r="AT628" s="219"/>
      <c r="AU628" s="219"/>
      <c r="AV628" s="219"/>
      <c r="AW628" s="219"/>
      <c r="AX628" s="219"/>
      <c r="AY628" s="219"/>
      <c r="AZ628" s="219"/>
      <c r="BA628" s="219"/>
      <c r="BB628" s="219"/>
      <c r="BC628" s="219"/>
      <c r="BD628" s="219"/>
    </row>
    <row r="629" spans="1:56" ht="12.75" customHeight="1" x14ac:dyDescent="0.2">
      <c r="A629" s="169"/>
      <c r="B629" s="169"/>
      <c r="C629" s="169"/>
      <c r="D629" s="169"/>
      <c r="E629" s="169"/>
      <c r="F629" s="169"/>
      <c r="G629" s="169"/>
      <c r="H629" s="169"/>
      <c r="I629" s="169"/>
      <c r="J629" s="169"/>
      <c r="K629" s="169"/>
      <c r="L629" s="169"/>
      <c r="M629" s="169"/>
      <c r="N629" s="169"/>
      <c r="O629" s="169"/>
      <c r="P629" s="170"/>
      <c r="Q629" s="170"/>
      <c r="R629" s="170"/>
      <c r="S629" s="170"/>
      <c r="T629" s="170"/>
      <c r="U629" s="170"/>
      <c r="V629" s="170"/>
      <c r="W629" s="170"/>
      <c r="X629" s="170"/>
      <c r="Y629" s="171"/>
      <c r="Z629" s="171"/>
      <c r="AA629" s="171"/>
      <c r="AB629" s="171"/>
      <c r="AC629" s="218"/>
      <c r="AD629" s="218"/>
      <c r="AE629" s="218"/>
      <c r="AF629" s="218"/>
      <c r="AG629" s="218"/>
      <c r="AH629" s="218"/>
      <c r="AI629" s="170"/>
      <c r="AJ629" s="170"/>
      <c r="AK629" s="170"/>
      <c r="AL629" s="170"/>
      <c r="AM629" s="170"/>
      <c r="AN629" s="170"/>
      <c r="AO629" s="170"/>
      <c r="AP629" s="170"/>
      <c r="AQ629" s="170"/>
      <c r="AR629" s="170"/>
      <c r="AS629" s="170"/>
      <c r="AT629" s="219"/>
      <c r="AU629" s="219"/>
      <c r="AV629" s="219"/>
      <c r="AW629" s="219"/>
      <c r="AX629" s="219"/>
      <c r="AY629" s="219"/>
      <c r="AZ629" s="219"/>
      <c r="BA629" s="219"/>
      <c r="BB629" s="219"/>
      <c r="BC629" s="219"/>
      <c r="BD629" s="219"/>
    </row>
    <row r="630" spans="1:56" ht="12.75" customHeight="1" x14ac:dyDescent="0.2">
      <c r="A630" s="169"/>
      <c r="B630" s="169"/>
      <c r="C630" s="169"/>
      <c r="D630" s="169"/>
      <c r="E630" s="169"/>
      <c r="F630" s="169"/>
      <c r="G630" s="169"/>
      <c r="H630" s="169"/>
      <c r="I630" s="169"/>
      <c r="J630" s="169"/>
      <c r="K630" s="169"/>
      <c r="L630" s="169"/>
      <c r="M630" s="169"/>
      <c r="N630" s="169"/>
      <c r="O630" s="169"/>
      <c r="P630" s="170"/>
      <c r="Q630" s="170"/>
      <c r="R630" s="170"/>
      <c r="S630" s="170"/>
      <c r="T630" s="170"/>
      <c r="U630" s="170"/>
      <c r="V630" s="170"/>
      <c r="W630" s="170"/>
      <c r="X630" s="170"/>
      <c r="Y630" s="171"/>
      <c r="Z630" s="171"/>
      <c r="AA630" s="171"/>
      <c r="AB630" s="171"/>
      <c r="AC630" s="218"/>
      <c r="AD630" s="218"/>
      <c r="AE630" s="218"/>
      <c r="AF630" s="218"/>
      <c r="AG630" s="218"/>
      <c r="AH630" s="218"/>
      <c r="AI630" s="170"/>
      <c r="AJ630" s="170"/>
      <c r="AK630" s="170"/>
      <c r="AL630" s="170"/>
      <c r="AM630" s="170"/>
      <c r="AN630" s="170"/>
      <c r="AO630" s="170"/>
      <c r="AP630" s="170"/>
      <c r="AQ630" s="170"/>
      <c r="AR630" s="170"/>
      <c r="AS630" s="170"/>
      <c r="AT630" s="219"/>
      <c r="AU630" s="219"/>
      <c r="AV630" s="219"/>
      <c r="AW630" s="219"/>
      <c r="AX630" s="219"/>
      <c r="AY630" s="219"/>
      <c r="AZ630" s="219"/>
      <c r="BA630" s="219"/>
      <c r="BB630" s="219"/>
      <c r="BC630" s="219"/>
      <c r="BD630" s="219"/>
    </row>
    <row r="631" spans="1:56" ht="12.75" customHeight="1" x14ac:dyDescent="0.2">
      <c r="A631" s="169"/>
      <c r="B631" s="169"/>
      <c r="C631" s="169"/>
      <c r="D631" s="169"/>
      <c r="E631" s="169"/>
      <c r="F631" s="169"/>
      <c r="G631" s="169"/>
      <c r="H631" s="169"/>
      <c r="I631" s="169"/>
      <c r="J631" s="169"/>
      <c r="K631" s="169"/>
      <c r="L631" s="169"/>
      <c r="M631" s="169"/>
      <c r="N631" s="169"/>
      <c r="O631" s="169"/>
      <c r="P631" s="170"/>
      <c r="Q631" s="170"/>
      <c r="R631" s="170"/>
      <c r="S631" s="170"/>
      <c r="T631" s="170"/>
      <c r="U631" s="170"/>
      <c r="V631" s="170"/>
      <c r="W631" s="170"/>
      <c r="X631" s="170"/>
      <c r="Y631" s="171"/>
      <c r="Z631" s="171"/>
      <c r="AA631" s="171"/>
      <c r="AB631" s="171"/>
      <c r="AC631" s="218"/>
      <c r="AD631" s="218"/>
      <c r="AE631" s="218"/>
      <c r="AF631" s="218"/>
      <c r="AG631" s="218"/>
      <c r="AH631" s="218"/>
      <c r="AI631" s="170"/>
      <c r="AJ631" s="170"/>
      <c r="AK631" s="170"/>
      <c r="AL631" s="170"/>
      <c r="AM631" s="170"/>
      <c r="AN631" s="170"/>
      <c r="AO631" s="170"/>
      <c r="AP631" s="170"/>
      <c r="AQ631" s="170"/>
      <c r="AR631" s="170"/>
      <c r="AS631" s="170"/>
      <c r="AT631" s="219"/>
      <c r="AU631" s="219"/>
      <c r="AV631" s="219"/>
      <c r="AW631" s="219"/>
      <c r="AX631" s="219"/>
      <c r="AY631" s="219"/>
      <c r="AZ631" s="219"/>
      <c r="BA631" s="219"/>
      <c r="BB631" s="219"/>
      <c r="BC631" s="219"/>
      <c r="BD631" s="219"/>
    </row>
    <row r="632" spans="1:56" ht="12.75" customHeight="1" x14ac:dyDescent="0.2">
      <c r="A632" s="169"/>
      <c r="B632" s="169"/>
      <c r="C632" s="169"/>
      <c r="D632" s="169"/>
      <c r="E632" s="169"/>
      <c r="F632" s="169"/>
      <c r="G632" s="169"/>
      <c r="H632" s="169"/>
      <c r="I632" s="169"/>
      <c r="J632" s="169"/>
      <c r="K632" s="169"/>
      <c r="L632" s="169"/>
      <c r="M632" s="169"/>
      <c r="N632" s="169"/>
      <c r="O632" s="169"/>
      <c r="P632" s="170"/>
      <c r="Q632" s="170"/>
      <c r="R632" s="170"/>
      <c r="S632" s="170"/>
      <c r="T632" s="170"/>
      <c r="U632" s="170"/>
      <c r="V632" s="170"/>
      <c r="W632" s="170"/>
      <c r="X632" s="170"/>
      <c r="Y632" s="171"/>
      <c r="Z632" s="171"/>
      <c r="AA632" s="171"/>
      <c r="AB632" s="171"/>
      <c r="AC632" s="218"/>
      <c r="AD632" s="218"/>
      <c r="AE632" s="218"/>
      <c r="AF632" s="218"/>
      <c r="AG632" s="218"/>
      <c r="AH632" s="218"/>
      <c r="AI632" s="170"/>
      <c r="AJ632" s="170"/>
      <c r="AK632" s="170"/>
      <c r="AL632" s="170"/>
      <c r="AM632" s="170"/>
      <c r="AN632" s="170"/>
      <c r="AO632" s="170"/>
      <c r="AP632" s="170"/>
      <c r="AQ632" s="170"/>
      <c r="AR632" s="170"/>
      <c r="AS632" s="170"/>
      <c r="AT632" s="219"/>
      <c r="AU632" s="219"/>
      <c r="AV632" s="219"/>
      <c r="AW632" s="219"/>
      <c r="AX632" s="219"/>
      <c r="AY632" s="219"/>
      <c r="AZ632" s="219"/>
      <c r="BA632" s="219"/>
      <c r="BB632" s="219"/>
      <c r="BC632" s="219"/>
      <c r="BD632" s="219"/>
    </row>
    <row r="633" spans="1:56" ht="12.75" customHeight="1" x14ac:dyDescent="0.2">
      <c r="A633" s="169"/>
      <c r="B633" s="169"/>
      <c r="C633" s="169"/>
      <c r="D633" s="169"/>
      <c r="E633" s="169"/>
      <c r="F633" s="169"/>
      <c r="G633" s="169"/>
      <c r="H633" s="169"/>
      <c r="I633" s="169"/>
      <c r="J633" s="169"/>
      <c r="K633" s="169"/>
      <c r="L633" s="169"/>
      <c r="M633" s="169"/>
      <c r="N633" s="169"/>
      <c r="O633" s="169"/>
      <c r="P633" s="170"/>
      <c r="Q633" s="170"/>
      <c r="R633" s="170"/>
      <c r="S633" s="170"/>
      <c r="T633" s="170"/>
      <c r="U633" s="170"/>
      <c r="V633" s="170"/>
      <c r="W633" s="170"/>
      <c r="X633" s="170"/>
      <c r="Y633" s="171"/>
      <c r="Z633" s="171"/>
      <c r="AA633" s="171"/>
      <c r="AB633" s="171"/>
      <c r="AC633" s="218"/>
      <c r="AD633" s="218"/>
      <c r="AE633" s="218"/>
      <c r="AF633" s="218"/>
      <c r="AG633" s="218"/>
      <c r="AH633" s="218"/>
      <c r="AI633" s="170"/>
      <c r="AJ633" s="170"/>
      <c r="AK633" s="170"/>
      <c r="AL633" s="170"/>
      <c r="AM633" s="170"/>
      <c r="AN633" s="170"/>
      <c r="AO633" s="170"/>
      <c r="AP633" s="170"/>
      <c r="AQ633" s="170"/>
      <c r="AR633" s="170"/>
      <c r="AS633" s="170"/>
      <c r="AT633" s="219"/>
      <c r="AU633" s="219"/>
      <c r="AV633" s="219"/>
      <c r="AW633" s="219"/>
      <c r="AX633" s="219"/>
      <c r="AY633" s="219"/>
      <c r="AZ633" s="219"/>
      <c r="BA633" s="219"/>
      <c r="BB633" s="219"/>
      <c r="BC633" s="219"/>
      <c r="BD633" s="219"/>
    </row>
    <row r="634" spans="1:56" ht="12.75" customHeight="1" x14ac:dyDescent="0.2">
      <c r="A634" s="169"/>
      <c r="B634" s="169"/>
      <c r="C634" s="169"/>
      <c r="D634" s="169"/>
      <c r="E634" s="169"/>
      <c r="F634" s="169"/>
      <c r="G634" s="169"/>
      <c r="H634" s="169"/>
      <c r="I634" s="169"/>
      <c r="J634" s="169"/>
      <c r="K634" s="169"/>
      <c r="L634" s="169"/>
      <c r="M634" s="169"/>
      <c r="N634" s="169"/>
      <c r="O634" s="169"/>
      <c r="P634" s="170"/>
      <c r="Q634" s="170"/>
      <c r="R634" s="170"/>
      <c r="S634" s="170"/>
      <c r="T634" s="170"/>
      <c r="U634" s="170"/>
      <c r="V634" s="170"/>
      <c r="W634" s="170"/>
      <c r="X634" s="170"/>
      <c r="Y634" s="171"/>
      <c r="Z634" s="171"/>
      <c r="AA634" s="171"/>
      <c r="AB634" s="171"/>
      <c r="AC634" s="218"/>
      <c r="AD634" s="218"/>
      <c r="AE634" s="218"/>
      <c r="AF634" s="218"/>
      <c r="AG634" s="218"/>
      <c r="AH634" s="218"/>
      <c r="AI634" s="170"/>
      <c r="AJ634" s="170"/>
      <c r="AK634" s="170"/>
      <c r="AL634" s="170"/>
      <c r="AM634" s="170"/>
      <c r="AN634" s="170"/>
      <c r="AO634" s="170"/>
      <c r="AP634" s="170"/>
      <c r="AQ634" s="170"/>
      <c r="AR634" s="170"/>
      <c r="AS634" s="170"/>
      <c r="AT634" s="219"/>
      <c r="AU634" s="219"/>
      <c r="AV634" s="219"/>
      <c r="AW634" s="219"/>
      <c r="AX634" s="219"/>
      <c r="AY634" s="219"/>
      <c r="AZ634" s="219"/>
      <c r="BA634" s="219"/>
      <c r="BB634" s="219"/>
      <c r="BC634" s="219"/>
      <c r="BD634" s="219"/>
    </row>
    <row r="635" spans="1:56" ht="12.75" customHeight="1" x14ac:dyDescent="0.2">
      <c r="A635" s="169"/>
      <c r="B635" s="169"/>
      <c r="C635" s="169"/>
      <c r="D635" s="169"/>
      <c r="E635" s="169"/>
      <c r="F635" s="169"/>
      <c r="G635" s="169"/>
      <c r="H635" s="169"/>
      <c r="I635" s="169"/>
      <c r="J635" s="169"/>
      <c r="K635" s="169"/>
      <c r="L635" s="169"/>
      <c r="M635" s="169"/>
      <c r="N635" s="169"/>
      <c r="O635" s="169"/>
      <c r="P635" s="170"/>
      <c r="Q635" s="170"/>
      <c r="R635" s="170"/>
      <c r="S635" s="170"/>
      <c r="T635" s="170"/>
      <c r="U635" s="170"/>
      <c r="V635" s="170"/>
      <c r="W635" s="170"/>
      <c r="X635" s="170"/>
      <c r="Y635" s="171"/>
      <c r="Z635" s="171"/>
      <c r="AA635" s="171"/>
      <c r="AB635" s="171"/>
      <c r="AC635" s="218"/>
      <c r="AD635" s="218"/>
      <c r="AE635" s="218"/>
      <c r="AF635" s="218"/>
      <c r="AG635" s="218"/>
      <c r="AH635" s="218"/>
      <c r="AI635" s="170"/>
      <c r="AJ635" s="170"/>
      <c r="AK635" s="170"/>
      <c r="AL635" s="170"/>
      <c r="AM635" s="170"/>
      <c r="AN635" s="170"/>
      <c r="AO635" s="170"/>
      <c r="AP635" s="170"/>
      <c r="AQ635" s="170"/>
      <c r="AR635" s="170"/>
      <c r="AS635" s="170"/>
      <c r="AT635" s="219"/>
      <c r="AU635" s="219"/>
      <c r="AV635" s="219"/>
      <c r="AW635" s="219"/>
      <c r="AX635" s="219"/>
      <c r="AY635" s="219"/>
      <c r="AZ635" s="219"/>
      <c r="BA635" s="219"/>
      <c r="BB635" s="219"/>
      <c r="BC635" s="219"/>
      <c r="BD635" s="219"/>
    </row>
    <row r="636" spans="1:56" ht="12.75" customHeight="1" x14ac:dyDescent="0.2">
      <c r="A636" s="169"/>
      <c r="B636" s="169"/>
      <c r="C636" s="169"/>
      <c r="D636" s="169"/>
      <c r="E636" s="169"/>
      <c r="F636" s="169"/>
      <c r="G636" s="169"/>
      <c r="H636" s="169"/>
      <c r="I636" s="169"/>
      <c r="J636" s="169"/>
      <c r="K636" s="169"/>
      <c r="L636" s="169"/>
      <c r="M636" s="169"/>
      <c r="N636" s="169"/>
      <c r="O636" s="169"/>
      <c r="P636" s="170"/>
      <c r="Q636" s="170"/>
      <c r="R636" s="170"/>
      <c r="S636" s="170"/>
      <c r="T636" s="170"/>
      <c r="U636" s="170"/>
      <c r="V636" s="170"/>
      <c r="W636" s="170"/>
      <c r="X636" s="170"/>
      <c r="Y636" s="171"/>
      <c r="Z636" s="171"/>
      <c r="AA636" s="171"/>
      <c r="AB636" s="171"/>
      <c r="AC636" s="218"/>
      <c r="AD636" s="218"/>
      <c r="AE636" s="218"/>
      <c r="AF636" s="218"/>
      <c r="AG636" s="218"/>
      <c r="AH636" s="218"/>
      <c r="AI636" s="170"/>
      <c r="AJ636" s="170"/>
      <c r="AK636" s="170"/>
      <c r="AL636" s="170"/>
      <c r="AM636" s="170"/>
      <c r="AN636" s="170"/>
      <c r="AO636" s="170"/>
      <c r="AP636" s="170"/>
      <c r="AQ636" s="170"/>
      <c r="AR636" s="170"/>
      <c r="AS636" s="170"/>
      <c r="AT636" s="219"/>
      <c r="AU636" s="219"/>
      <c r="AV636" s="219"/>
      <c r="AW636" s="219"/>
      <c r="AX636" s="219"/>
      <c r="AY636" s="219"/>
      <c r="AZ636" s="219"/>
      <c r="BA636" s="219"/>
      <c r="BB636" s="219"/>
      <c r="BC636" s="219"/>
      <c r="BD636" s="219"/>
    </row>
    <row r="637" spans="1:56" ht="12.75" customHeight="1" x14ac:dyDescent="0.2">
      <c r="A637" s="169"/>
      <c r="B637" s="169"/>
      <c r="C637" s="169"/>
      <c r="D637" s="169"/>
      <c r="E637" s="169"/>
      <c r="F637" s="169"/>
      <c r="G637" s="169"/>
      <c r="H637" s="169"/>
      <c r="I637" s="169"/>
      <c r="J637" s="169"/>
      <c r="K637" s="169"/>
      <c r="L637" s="169"/>
      <c r="M637" s="169"/>
      <c r="N637" s="169"/>
      <c r="O637" s="169"/>
      <c r="P637" s="170"/>
      <c r="Q637" s="170"/>
      <c r="R637" s="170"/>
      <c r="S637" s="170"/>
      <c r="T637" s="170"/>
      <c r="U637" s="170"/>
      <c r="V637" s="170"/>
      <c r="W637" s="170"/>
      <c r="X637" s="170"/>
      <c r="Y637" s="171"/>
      <c r="Z637" s="171"/>
      <c r="AA637" s="171"/>
      <c r="AB637" s="171"/>
      <c r="AC637" s="218"/>
      <c r="AD637" s="218"/>
      <c r="AE637" s="218"/>
      <c r="AF637" s="218"/>
      <c r="AG637" s="218"/>
      <c r="AH637" s="218"/>
      <c r="AI637" s="170"/>
      <c r="AJ637" s="170"/>
      <c r="AK637" s="170"/>
      <c r="AL637" s="170"/>
      <c r="AM637" s="170"/>
      <c r="AN637" s="170"/>
      <c r="AO637" s="170"/>
      <c r="AP637" s="170"/>
      <c r="AQ637" s="170"/>
      <c r="AR637" s="170"/>
      <c r="AS637" s="170"/>
      <c r="AT637" s="219"/>
      <c r="AU637" s="219"/>
      <c r="AV637" s="219"/>
      <c r="AW637" s="219"/>
      <c r="AX637" s="219"/>
      <c r="AY637" s="219"/>
      <c r="AZ637" s="219"/>
      <c r="BA637" s="219"/>
      <c r="BB637" s="219"/>
      <c r="BC637" s="219"/>
      <c r="BD637" s="219"/>
    </row>
    <row r="638" spans="1:56" ht="12.75" customHeight="1" x14ac:dyDescent="0.2">
      <c r="A638" s="169"/>
      <c r="B638" s="169"/>
      <c r="C638" s="169"/>
      <c r="D638" s="169"/>
      <c r="E638" s="169"/>
      <c r="F638" s="169"/>
      <c r="G638" s="169"/>
      <c r="H638" s="169"/>
      <c r="I638" s="169"/>
      <c r="J638" s="169"/>
      <c r="K638" s="169"/>
      <c r="L638" s="169"/>
      <c r="M638" s="169"/>
      <c r="N638" s="169"/>
      <c r="O638" s="169"/>
      <c r="P638" s="170"/>
      <c r="Q638" s="170"/>
      <c r="R638" s="170"/>
      <c r="S638" s="170"/>
      <c r="T638" s="170"/>
      <c r="U638" s="170"/>
      <c r="V638" s="170"/>
      <c r="W638" s="170"/>
      <c r="X638" s="170"/>
      <c r="Y638" s="171"/>
      <c r="Z638" s="171"/>
      <c r="AA638" s="171"/>
      <c r="AB638" s="171"/>
      <c r="AC638" s="218"/>
      <c r="AD638" s="218"/>
      <c r="AE638" s="218"/>
      <c r="AF638" s="218"/>
      <c r="AG638" s="218"/>
      <c r="AH638" s="218"/>
      <c r="AI638" s="170"/>
      <c r="AJ638" s="170"/>
      <c r="AK638" s="170"/>
      <c r="AL638" s="170"/>
      <c r="AM638" s="170"/>
      <c r="AN638" s="170"/>
      <c r="AO638" s="170"/>
      <c r="AP638" s="170"/>
      <c r="AQ638" s="170"/>
      <c r="AR638" s="170"/>
      <c r="AS638" s="170"/>
      <c r="AT638" s="219"/>
      <c r="AU638" s="219"/>
      <c r="AV638" s="219"/>
      <c r="AW638" s="219"/>
      <c r="AX638" s="219"/>
      <c r="AY638" s="219"/>
      <c r="AZ638" s="219"/>
      <c r="BA638" s="219"/>
      <c r="BB638" s="219"/>
      <c r="BC638" s="219"/>
      <c r="BD638" s="219"/>
    </row>
    <row r="639" spans="1:56" ht="12.75" customHeight="1" x14ac:dyDescent="0.2">
      <c r="A639" s="169"/>
      <c r="B639" s="169"/>
      <c r="C639" s="169"/>
      <c r="D639" s="169"/>
      <c r="E639" s="169"/>
      <c r="F639" s="169"/>
      <c r="G639" s="169"/>
      <c r="H639" s="169"/>
      <c r="I639" s="169"/>
      <c r="J639" s="169"/>
      <c r="K639" s="169"/>
      <c r="L639" s="169"/>
      <c r="M639" s="169"/>
      <c r="N639" s="169"/>
      <c r="O639" s="169"/>
      <c r="P639" s="170"/>
      <c r="Q639" s="170"/>
      <c r="R639" s="170"/>
      <c r="S639" s="170"/>
      <c r="T639" s="170"/>
      <c r="U639" s="170"/>
      <c r="V639" s="170"/>
      <c r="W639" s="170"/>
      <c r="X639" s="170"/>
      <c r="Y639" s="171"/>
      <c r="Z639" s="171"/>
      <c r="AA639" s="171"/>
      <c r="AB639" s="171"/>
      <c r="AC639" s="218"/>
      <c r="AD639" s="218"/>
      <c r="AE639" s="218"/>
      <c r="AF639" s="218"/>
      <c r="AG639" s="218"/>
      <c r="AH639" s="218"/>
      <c r="AI639" s="170"/>
      <c r="AJ639" s="170"/>
      <c r="AK639" s="170"/>
      <c r="AL639" s="170"/>
      <c r="AM639" s="170"/>
      <c r="AN639" s="170"/>
      <c r="AO639" s="170"/>
      <c r="AP639" s="170"/>
      <c r="AQ639" s="170"/>
      <c r="AR639" s="170"/>
      <c r="AS639" s="170"/>
      <c r="AT639" s="219"/>
      <c r="AU639" s="219"/>
      <c r="AV639" s="219"/>
      <c r="AW639" s="219"/>
      <c r="AX639" s="219"/>
      <c r="AY639" s="219"/>
      <c r="AZ639" s="219"/>
      <c r="BA639" s="219"/>
      <c r="BB639" s="219"/>
      <c r="BC639" s="219"/>
      <c r="BD639" s="219"/>
    </row>
    <row r="640" spans="1:56" ht="12.75" customHeight="1" x14ac:dyDescent="0.2">
      <c r="A640" s="169"/>
      <c r="B640" s="169"/>
      <c r="C640" s="169"/>
      <c r="D640" s="169"/>
      <c r="E640" s="169"/>
      <c r="F640" s="169"/>
      <c r="G640" s="169"/>
      <c r="H640" s="169"/>
      <c r="I640" s="169"/>
      <c r="J640" s="169"/>
      <c r="K640" s="169"/>
      <c r="L640" s="169"/>
      <c r="M640" s="169"/>
      <c r="N640" s="169"/>
      <c r="O640" s="169"/>
      <c r="P640" s="170"/>
      <c r="Q640" s="170"/>
      <c r="R640" s="170"/>
      <c r="S640" s="170"/>
      <c r="T640" s="170"/>
      <c r="U640" s="170"/>
      <c r="V640" s="170"/>
      <c r="W640" s="170"/>
      <c r="X640" s="170"/>
      <c r="Y640" s="171"/>
      <c r="Z640" s="171"/>
      <c r="AA640" s="171"/>
      <c r="AB640" s="171"/>
      <c r="AC640" s="218"/>
      <c r="AD640" s="218"/>
      <c r="AE640" s="218"/>
      <c r="AF640" s="218"/>
      <c r="AG640" s="218"/>
      <c r="AH640" s="218"/>
      <c r="AI640" s="170"/>
      <c r="AJ640" s="170"/>
      <c r="AK640" s="170"/>
      <c r="AL640" s="170"/>
      <c r="AM640" s="170"/>
      <c r="AN640" s="170"/>
      <c r="AO640" s="170"/>
      <c r="AP640" s="170"/>
      <c r="AQ640" s="170"/>
      <c r="AR640" s="170"/>
      <c r="AS640" s="170"/>
      <c r="AT640" s="219"/>
      <c r="AU640" s="219"/>
      <c r="AV640" s="219"/>
      <c r="AW640" s="219"/>
      <c r="AX640" s="219"/>
      <c r="AY640" s="219"/>
      <c r="AZ640" s="219"/>
      <c r="BA640" s="219"/>
      <c r="BB640" s="219"/>
      <c r="BC640" s="219"/>
      <c r="BD640" s="219"/>
    </row>
    <row r="641" spans="1:56" ht="12.75" customHeight="1" x14ac:dyDescent="0.2">
      <c r="A641" s="169"/>
      <c r="B641" s="169"/>
      <c r="C641" s="169"/>
      <c r="D641" s="169"/>
      <c r="E641" s="169"/>
      <c r="F641" s="169"/>
      <c r="G641" s="169"/>
      <c r="H641" s="169"/>
      <c r="I641" s="169"/>
      <c r="J641" s="169"/>
      <c r="K641" s="169"/>
      <c r="L641" s="169"/>
      <c r="M641" s="169"/>
      <c r="N641" s="169"/>
      <c r="O641" s="169"/>
      <c r="P641" s="170"/>
      <c r="Q641" s="170"/>
      <c r="R641" s="170"/>
      <c r="S641" s="170"/>
      <c r="T641" s="170"/>
      <c r="U641" s="170"/>
      <c r="V641" s="170"/>
      <c r="W641" s="170"/>
      <c r="X641" s="170"/>
      <c r="Y641" s="171"/>
      <c r="Z641" s="171"/>
      <c r="AA641" s="171"/>
      <c r="AB641" s="171"/>
      <c r="AC641" s="218"/>
      <c r="AD641" s="218"/>
      <c r="AE641" s="218"/>
      <c r="AF641" s="218"/>
      <c r="AG641" s="218"/>
      <c r="AH641" s="218"/>
      <c r="AI641" s="170"/>
      <c r="AJ641" s="170"/>
      <c r="AK641" s="170"/>
      <c r="AL641" s="170"/>
      <c r="AM641" s="170"/>
      <c r="AN641" s="170"/>
      <c r="AO641" s="170"/>
      <c r="AP641" s="170"/>
      <c r="AQ641" s="170"/>
      <c r="AR641" s="170"/>
      <c r="AS641" s="170"/>
      <c r="AT641" s="219"/>
      <c r="AU641" s="219"/>
      <c r="AV641" s="219"/>
      <c r="AW641" s="219"/>
      <c r="AX641" s="219"/>
      <c r="AY641" s="219"/>
      <c r="AZ641" s="219"/>
      <c r="BA641" s="219"/>
      <c r="BB641" s="219"/>
      <c r="BC641" s="219"/>
      <c r="BD641" s="219"/>
    </row>
    <row r="642" spans="1:56" ht="12.75" customHeight="1" x14ac:dyDescent="0.2">
      <c r="A642" s="169"/>
      <c r="B642" s="169"/>
      <c r="C642" s="169"/>
      <c r="D642" s="169"/>
      <c r="E642" s="169"/>
      <c r="F642" s="169"/>
      <c r="G642" s="169"/>
      <c r="H642" s="169"/>
      <c r="I642" s="169"/>
      <c r="J642" s="169"/>
      <c r="K642" s="169"/>
      <c r="L642" s="169"/>
      <c r="M642" s="169"/>
      <c r="N642" s="169"/>
      <c r="O642" s="169"/>
      <c r="P642" s="170"/>
      <c r="Q642" s="170"/>
      <c r="R642" s="170"/>
      <c r="S642" s="170"/>
      <c r="T642" s="170"/>
      <c r="U642" s="170"/>
      <c r="V642" s="170"/>
      <c r="W642" s="170"/>
      <c r="X642" s="170"/>
      <c r="Y642" s="171"/>
      <c r="Z642" s="171"/>
      <c r="AA642" s="171"/>
      <c r="AB642" s="171"/>
      <c r="AC642" s="218"/>
      <c r="AD642" s="218"/>
      <c r="AE642" s="218"/>
      <c r="AF642" s="218"/>
      <c r="AG642" s="218"/>
      <c r="AH642" s="218"/>
      <c r="AI642" s="170"/>
      <c r="AJ642" s="170"/>
      <c r="AK642" s="170"/>
      <c r="AL642" s="170"/>
      <c r="AM642" s="170"/>
      <c r="AN642" s="170"/>
      <c r="AO642" s="170"/>
      <c r="AP642" s="170"/>
      <c r="AQ642" s="170"/>
      <c r="AR642" s="170"/>
      <c r="AS642" s="170"/>
      <c r="AT642" s="219"/>
      <c r="AU642" s="219"/>
      <c r="AV642" s="219"/>
      <c r="AW642" s="219"/>
      <c r="AX642" s="219"/>
      <c r="AY642" s="219"/>
      <c r="AZ642" s="219"/>
      <c r="BA642" s="219"/>
      <c r="BB642" s="219"/>
      <c r="BC642" s="219"/>
      <c r="BD642" s="219"/>
    </row>
    <row r="643" spans="1:56" ht="12.75" customHeight="1" x14ac:dyDescent="0.2">
      <c r="A643" s="169"/>
      <c r="B643" s="169"/>
      <c r="C643" s="169"/>
      <c r="D643" s="169"/>
      <c r="E643" s="169"/>
      <c r="F643" s="169"/>
      <c r="G643" s="169"/>
      <c r="H643" s="169"/>
      <c r="I643" s="169"/>
      <c r="J643" s="169"/>
      <c r="K643" s="169"/>
      <c r="L643" s="169"/>
      <c r="M643" s="169"/>
      <c r="N643" s="169"/>
      <c r="O643" s="169"/>
      <c r="P643" s="170"/>
      <c r="Q643" s="170"/>
      <c r="R643" s="170"/>
      <c r="S643" s="170"/>
      <c r="T643" s="170"/>
      <c r="U643" s="170"/>
      <c r="V643" s="170"/>
      <c r="W643" s="170"/>
      <c r="X643" s="170"/>
      <c r="Y643" s="171"/>
      <c r="Z643" s="171"/>
      <c r="AA643" s="171"/>
      <c r="AB643" s="171"/>
      <c r="AC643" s="218"/>
      <c r="AD643" s="218"/>
      <c r="AE643" s="218"/>
      <c r="AF643" s="218"/>
      <c r="AG643" s="218"/>
      <c r="AH643" s="218"/>
      <c r="AI643" s="170"/>
      <c r="AJ643" s="170"/>
      <c r="AK643" s="170"/>
      <c r="AL643" s="170"/>
      <c r="AM643" s="170"/>
      <c r="AN643" s="170"/>
      <c r="AO643" s="170"/>
      <c r="AP643" s="170"/>
      <c r="AQ643" s="170"/>
      <c r="AR643" s="170"/>
      <c r="AS643" s="170"/>
      <c r="AT643" s="219"/>
      <c r="AU643" s="219"/>
      <c r="AV643" s="219"/>
      <c r="AW643" s="219"/>
      <c r="AX643" s="219"/>
      <c r="AY643" s="219"/>
      <c r="AZ643" s="219"/>
      <c r="BA643" s="219"/>
      <c r="BB643" s="219"/>
      <c r="BC643" s="219"/>
      <c r="BD643" s="219"/>
    </row>
    <row r="644" spans="1:56" ht="12.75" customHeight="1" x14ac:dyDescent="0.2">
      <c r="A644" s="169"/>
      <c r="B644" s="169"/>
      <c r="C644" s="169"/>
      <c r="D644" s="169"/>
      <c r="E644" s="169"/>
      <c r="F644" s="169"/>
      <c r="G644" s="169"/>
      <c r="H644" s="169"/>
      <c r="I644" s="169"/>
      <c r="J644" s="169"/>
      <c r="K644" s="169"/>
      <c r="L644" s="169"/>
      <c r="M644" s="169"/>
      <c r="N644" s="169"/>
      <c r="O644" s="169"/>
      <c r="P644" s="170"/>
      <c r="Q644" s="170"/>
      <c r="R644" s="170"/>
      <c r="S644" s="170"/>
      <c r="T644" s="170"/>
      <c r="U644" s="170"/>
      <c r="V644" s="170"/>
      <c r="W644" s="170"/>
      <c r="X644" s="170"/>
      <c r="Y644" s="171"/>
      <c r="Z644" s="171"/>
      <c r="AA644" s="171"/>
      <c r="AB644" s="171"/>
      <c r="AC644" s="218"/>
      <c r="AD644" s="218"/>
      <c r="AE644" s="218"/>
      <c r="AF644" s="218"/>
      <c r="AG644" s="218"/>
      <c r="AH644" s="218"/>
      <c r="AI644" s="170"/>
      <c r="AJ644" s="170"/>
      <c r="AK644" s="170"/>
      <c r="AL644" s="170"/>
      <c r="AM644" s="170"/>
      <c r="AN644" s="170"/>
      <c r="AO644" s="170"/>
      <c r="AP644" s="170"/>
      <c r="AQ644" s="170"/>
      <c r="AR644" s="170"/>
      <c r="AS644" s="170"/>
      <c r="AT644" s="219"/>
      <c r="AU644" s="219"/>
      <c r="AV644" s="219"/>
      <c r="AW644" s="219"/>
      <c r="AX644" s="219"/>
      <c r="AY644" s="219"/>
      <c r="AZ644" s="219"/>
      <c r="BA644" s="219"/>
      <c r="BB644" s="219"/>
      <c r="BC644" s="219"/>
      <c r="BD644" s="219"/>
    </row>
    <row r="645" spans="1:56" ht="12.75" customHeight="1" x14ac:dyDescent="0.2">
      <c r="A645" s="169"/>
      <c r="B645" s="169"/>
      <c r="C645" s="169"/>
      <c r="D645" s="169"/>
      <c r="E645" s="169"/>
      <c r="F645" s="169"/>
      <c r="G645" s="169"/>
      <c r="H645" s="169"/>
      <c r="I645" s="169"/>
      <c r="J645" s="169"/>
      <c r="K645" s="169"/>
      <c r="L645" s="169"/>
      <c r="M645" s="169"/>
      <c r="N645" s="169"/>
      <c r="O645" s="169"/>
      <c r="P645" s="170"/>
      <c r="Q645" s="170"/>
      <c r="R645" s="170"/>
      <c r="S645" s="170"/>
      <c r="T645" s="170"/>
      <c r="U645" s="170"/>
      <c r="V645" s="170"/>
      <c r="W645" s="170"/>
      <c r="X645" s="170"/>
      <c r="Y645" s="171"/>
      <c r="Z645" s="171"/>
      <c r="AA645" s="171"/>
      <c r="AB645" s="171"/>
      <c r="AC645" s="218"/>
      <c r="AD645" s="218"/>
      <c r="AE645" s="218"/>
      <c r="AF645" s="218"/>
      <c r="AG645" s="218"/>
      <c r="AH645" s="218"/>
      <c r="AI645" s="170"/>
      <c r="AJ645" s="170"/>
      <c r="AK645" s="170"/>
      <c r="AL645" s="170"/>
      <c r="AM645" s="170"/>
      <c r="AN645" s="170"/>
      <c r="AO645" s="170"/>
      <c r="AP645" s="170"/>
      <c r="AQ645" s="170"/>
      <c r="AR645" s="170"/>
      <c r="AS645" s="170"/>
      <c r="AT645" s="219"/>
      <c r="AU645" s="219"/>
      <c r="AV645" s="219"/>
      <c r="AW645" s="219"/>
      <c r="AX645" s="219"/>
      <c r="AY645" s="219"/>
      <c r="AZ645" s="219"/>
      <c r="BA645" s="219"/>
      <c r="BB645" s="219"/>
      <c r="BC645" s="219"/>
      <c r="BD645" s="219"/>
    </row>
    <row r="646" spans="1:56" ht="12.75" customHeight="1" x14ac:dyDescent="0.2">
      <c r="A646" s="169"/>
      <c r="B646" s="169"/>
      <c r="C646" s="169"/>
      <c r="D646" s="169"/>
      <c r="E646" s="169"/>
      <c r="F646" s="169"/>
      <c r="G646" s="169"/>
      <c r="H646" s="169"/>
      <c r="I646" s="169"/>
      <c r="J646" s="169"/>
      <c r="K646" s="169"/>
      <c r="L646" s="169"/>
      <c r="M646" s="169"/>
      <c r="N646" s="169"/>
      <c r="O646" s="169"/>
      <c r="P646" s="170"/>
      <c r="Q646" s="170"/>
      <c r="R646" s="170"/>
      <c r="S646" s="170"/>
      <c r="T646" s="170"/>
      <c r="U646" s="170"/>
      <c r="V646" s="170"/>
      <c r="W646" s="170"/>
      <c r="X646" s="170"/>
      <c r="Y646" s="171"/>
      <c r="Z646" s="171"/>
      <c r="AA646" s="171"/>
      <c r="AB646" s="171"/>
      <c r="AC646" s="218"/>
      <c r="AD646" s="218"/>
      <c r="AE646" s="218"/>
      <c r="AF646" s="218"/>
      <c r="AG646" s="218"/>
      <c r="AH646" s="218"/>
      <c r="AI646" s="170"/>
      <c r="AJ646" s="170"/>
      <c r="AK646" s="170"/>
      <c r="AL646" s="170"/>
      <c r="AM646" s="170"/>
      <c r="AN646" s="170"/>
      <c r="AO646" s="170"/>
      <c r="AP646" s="170"/>
      <c r="AQ646" s="170"/>
      <c r="AR646" s="170"/>
      <c r="AS646" s="170"/>
      <c r="AT646" s="219"/>
      <c r="AU646" s="219"/>
      <c r="AV646" s="219"/>
      <c r="AW646" s="219"/>
      <c r="AX646" s="219"/>
      <c r="AY646" s="219"/>
      <c r="AZ646" s="219"/>
      <c r="BA646" s="219"/>
      <c r="BB646" s="219"/>
      <c r="BC646" s="219"/>
      <c r="BD646" s="219"/>
    </row>
    <row r="647" spans="1:56" ht="12.75" customHeight="1" x14ac:dyDescent="0.2">
      <c r="A647" s="169"/>
      <c r="B647" s="169"/>
      <c r="C647" s="169"/>
      <c r="D647" s="169"/>
      <c r="E647" s="169"/>
      <c r="F647" s="169"/>
      <c r="G647" s="169"/>
      <c r="H647" s="169"/>
      <c r="I647" s="169"/>
      <c r="J647" s="169"/>
      <c r="K647" s="169"/>
      <c r="L647" s="169"/>
      <c r="M647" s="169"/>
      <c r="N647" s="169"/>
      <c r="O647" s="169"/>
      <c r="P647" s="170"/>
      <c r="Q647" s="170"/>
      <c r="R647" s="170"/>
      <c r="S647" s="170"/>
      <c r="T647" s="170"/>
      <c r="U647" s="170"/>
      <c r="V647" s="170"/>
      <c r="W647" s="170"/>
      <c r="X647" s="170"/>
      <c r="Y647" s="171"/>
      <c r="Z647" s="171"/>
      <c r="AA647" s="171"/>
      <c r="AB647" s="171"/>
      <c r="AC647" s="218"/>
      <c r="AD647" s="218"/>
      <c r="AE647" s="218"/>
      <c r="AF647" s="218"/>
      <c r="AG647" s="218"/>
      <c r="AH647" s="218"/>
      <c r="AI647" s="170"/>
      <c r="AJ647" s="170"/>
      <c r="AK647" s="170"/>
      <c r="AL647" s="170"/>
      <c r="AM647" s="170"/>
      <c r="AN647" s="170"/>
      <c r="AO647" s="170"/>
      <c r="AP647" s="170"/>
      <c r="AQ647" s="170"/>
      <c r="AR647" s="170"/>
      <c r="AS647" s="170"/>
      <c r="AT647" s="219"/>
      <c r="AU647" s="219"/>
      <c r="AV647" s="219"/>
      <c r="AW647" s="219"/>
      <c r="AX647" s="219"/>
      <c r="AY647" s="219"/>
      <c r="AZ647" s="219"/>
      <c r="BA647" s="219"/>
      <c r="BB647" s="219"/>
      <c r="BC647" s="219"/>
      <c r="BD647" s="219"/>
    </row>
    <row r="648" spans="1:56" ht="12.75" customHeight="1" x14ac:dyDescent="0.2">
      <c r="A648" s="169"/>
      <c r="B648" s="169"/>
      <c r="C648" s="169"/>
      <c r="D648" s="169"/>
      <c r="E648" s="169"/>
      <c r="F648" s="169"/>
      <c r="G648" s="169"/>
      <c r="H648" s="169"/>
      <c r="I648" s="169"/>
      <c r="J648" s="169"/>
      <c r="K648" s="169"/>
      <c r="L648" s="169"/>
      <c r="M648" s="169"/>
      <c r="N648" s="169"/>
      <c r="O648" s="169"/>
      <c r="P648" s="170"/>
      <c r="Q648" s="170"/>
      <c r="R648" s="170"/>
      <c r="S648" s="170"/>
      <c r="T648" s="170"/>
      <c r="U648" s="170"/>
      <c r="V648" s="170"/>
      <c r="W648" s="170"/>
      <c r="X648" s="170"/>
      <c r="Y648" s="171"/>
      <c r="Z648" s="171"/>
      <c r="AA648" s="171"/>
      <c r="AB648" s="171"/>
      <c r="AC648" s="218"/>
      <c r="AD648" s="218"/>
      <c r="AE648" s="218"/>
      <c r="AF648" s="218"/>
      <c r="AG648" s="218"/>
      <c r="AH648" s="218"/>
      <c r="AI648" s="170"/>
      <c r="AJ648" s="170"/>
      <c r="AK648" s="170"/>
      <c r="AL648" s="170"/>
      <c r="AM648" s="170"/>
      <c r="AN648" s="170"/>
      <c r="AO648" s="170"/>
      <c r="AP648" s="170"/>
      <c r="AQ648" s="170"/>
      <c r="AR648" s="170"/>
      <c r="AS648" s="170"/>
      <c r="AT648" s="219"/>
      <c r="AU648" s="219"/>
      <c r="AV648" s="219"/>
      <c r="AW648" s="219"/>
      <c r="AX648" s="219"/>
      <c r="AY648" s="219"/>
      <c r="AZ648" s="219"/>
      <c r="BA648" s="219"/>
      <c r="BB648" s="219"/>
      <c r="BC648" s="219"/>
      <c r="BD648" s="219"/>
    </row>
    <row r="649" spans="1:56" ht="12.75" customHeight="1" x14ac:dyDescent="0.2">
      <c r="A649" s="169"/>
      <c r="B649" s="169"/>
      <c r="C649" s="169"/>
      <c r="D649" s="169"/>
      <c r="E649" s="169"/>
      <c r="F649" s="169"/>
      <c r="G649" s="169"/>
      <c r="H649" s="169"/>
      <c r="I649" s="169"/>
      <c r="J649" s="169"/>
      <c r="K649" s="169"/>
      <c r="L649" s="169"/>
      <c r="M649" s="169"/>
      <c r="N649" s="169"/>
      <c r="O649" s="169"/>
      <c r="P649" s="170"/>
      <c r="Q649" s="170"/>
      <c r="R649" s="170"/>
      <c r="S649" s="170"/>
      <c r="T649" s="170"/>
      <c r="U649" s="170"/>
      <c r="V649" s="170"/>
      <c r="W649" s="170"/>
      <c r="X649" s="170"/>
      <c r="Y649" s="171"/>
      <c r="Z649" s="171"/>
      <c r="AA649" s="171"/>
      <c r="AB649" s="171"/>
      <c r="AC649" s="218"/>
      <c r="AD649" s="218"/>
      <c r="AE649" s="218"/>
      <c r="AF649" s="218"/>
      <c r="AG649" s="218"/>
      <c r="AH649" s="218"/>
      <c r="AI649" s="170"/>
      <c r="AJ649" s="170"/>
      <c r="AK649" s="170"/>
      <c r="AL649" s="170"/>
      <c r="AM649" s="170"/>
      <c r="AN649" s="170"/>
      <c r="AO649" s="170"/>
      <c r="AP649" s="170"/>
      <c r="AQ649" s="170"/>
      <c r="AR649" s="170"/>
      <c r="AS649" s="170"/>
      <c r="AT649" s="219"/>
      <c r="AU649" s="219"/>
      <c r="AV649" s="219"/>
      <c r="AW649" s="219"/>
      <c r="AX649" s="219"/>
      <c r="AY649" s="219"/>
      <c r="AZ649" s="219"/>
      <c r="BA649" s="219"/>
      <c r="BB649" s="219"/>
      <c r="BC649" s="219"/>
      <c r="BD649" s="219"/>
    </row>
    <row r="650" spans="1:56" ht="12.75" customHeight="1" x14ac:dyDescent="0.2">
      <c r="A650" s="169"/>
      <c r="B650" s="169"/>
      <c r="C650" s="169"/>
      <c r="D650" s="169"/>
      <c r="E650" s="169"/>
      <c r="F650" s="169"/>
      <c r="G650" s="169"/>
      <c r="H650" s="169"/>
      <c r="I650" s="169"/>
      <c r="J650" s="169"/>
      <c r="K650" s="169"/>
      <c r="L650" s="169"/>
      <c r="M650" s="169"/>
      <c r="N650" s="169"/>
      <c r="O650" s="169"/>
      <c r="P650" s="170"/>
      <c r="Q650" s="170"/>
      <c r="R650" s="170"/>
      <c r="S650" s="170"/>
      <c r="T650" s="170"/>
      <c r="U650" s="170"/>
      <c r="V650" s="170"/>
      <c r="W650" s="170"/>
      <c r="X650" s="170"/>
      <c r="Y650" s="171"/>
      <c r="Z650" s="171"/>
      <c r="AA650" s="171"/>
      <c r="AB650" s="171"/>
      <c r="AC650" s="218"/>
      <c r="AD650" s="218"/>
      <c r="AE650" s="218"/>
      <c r="AF650" s="218"/>
      <c r="AG650" s="218"/>
      <c r="AH650" s="218"/>
      <c r="AI650" s="170"/>
      <c r="AJ650" s="170"/>
      <c r="AK650" s="170"/>
      <c r="AL650" s="170"/>
      <c r="AM650" s="170"/>
      <c r="AN650" s="170"/>
      <c r="AO650" s="170"/>
      <c r="AP650" s="170"/>
      <c r="AQ650" s="170"/>
      <c r="AR650" s="170"/>
      <c r="AS650" s="170"/>
      <c r="AT650" s="219"/>
      <c r="AU650" s="219"/>
      <c r="AV650" s="219"/>
      <c r="AW650" s="219"/>
      <c r="AX650" s="219"/>
      <c r="AY650" s="219"/>
      <c r="AZ650" s="219"/>
      <c r="BA650" s="219"/>
      <c r="BB650" s="219"/>
      <c r="BC650" s="219"/>
      <c r="BD650" s="219"/>
    </row>
    <row r="651" spans="1:56" ht="12.75" customHeight="1" x14ac:dyDescent="0.2">
      <c r="A651" s="169"/>
      <c r="B651" s="169"/>
      <c r="C651" s="169"/>
      <c r="D651" s="169"/>
      <c r="E651" s="169"/>
      <c r="F651" s="169"/>
      <c r="G651" s="169"/>
      <c r="H651" s="169"/>
      <c r="I651" s="169"/>
      <c r="J651" s="169"/>
      <c r="K651" s="169"/>
      <c r="L651" s="169"/>
      <c r="M651" s="169"/>
      <c r="N651" s="169"/>
      <c r="O651" s="169"/>
      <c r="P651" s="170"/>
      <c r="Q651" s="170"/>
      <c r="R651" s="170"/>
      <c r="S651" s="170"/>
      <c r="T651" s="170"/>
      <c r="U651" s="170"/>
      <c r="V651" s="170"/>
      <c r="W651" s="170"/>
      <c r="X651" s="170"/>
      <c r="Y651" s="171"/>
      <c r="Z651" s="171"/>
      <c r="AA651" s="171"/>
      <c r="AB651" s="171"/>
      <c r="AC651" s="218"/>
      <c r="AD651" s="218"/>
      <c r="AE651" s="218"/>
      <c r="AF651" s="218"/>
      <c r="AG651" s="218"/>
      <c r="AH651" s="218"/>
      <c r="AI651" s="170"/>
      <c r="AJ651" s="170"/>
      <c r="AK651" s="170"/>
      <c r="AL651" s="170"/>
      <c r="AM651" s="170"/>
      <c r="AN651" s="170"/>
      <c r="AO651" s="170"/>
      <c r="AP651" s="170"/>
      <c r="AQ651" s="170"/>
      <c r="AR651" s="170"/>
      <c r="AS651" s="170"/>
      <c r="AT651" s="219"/>
      <c r="AU651" s="219"/>
      <c r="AV651" s="219"/>
      <c r="AW651" s="219"/>
      <c r="AX651" s="219"/>
      <c r="AY651" s="219"/>
      <c r="AZ651" s="219"/>
      <c r="BA651" s="219"/>
      <c r="BB651" s="219"/>
      <c r="BC651" s="219"/>
      <c r="BD651" s="219"/>
    </row>
    <row r="652" spans="1:56" ht="12.75" customHeight="1" x14ac:dyDescent="0.2">
      <c r="A652" s="169"/>
      <c r="B652" s="169"/>
      <c r="C652" s="169"/>
      <c r="D652" s="169"/>
      <c r="E652" s="169"/>
      <c r="F652" s="169"/>
      <c r="G652" s="169"/>
      <c r="H652" s="169"/>
      <c r="I652" s="169"/>
      <c r="J652" s="169"/>
      <c r="K652" s="169"/>
      <c r="L652" s="169"/>
      <c r="M652" s="169"/>
      <c r="N652" s="169"/>
      <c r="O652" s="169"/>
      <c r="P652" s="170"/>
      <c r="Q652" s="170"/>
      <c r="R652" s="170"/>
      <c r="S652" s="170"/>
      <c r="T652" s="170"/>
      <c r="U652" s="170"/>
      <c r="V652" s="170"/>
      <c r="W652" s="170"/>
      <c r="X652" s="170"/>
      <c r="Y652" s="171"/>
      <c r="Z652" s="171"/>
      <c r="AA652" s="171"/>
      <c r="AB652" s="171"/>
      <c r="AC652" s="218"/>
      <c r="AD652" s="218"/>
      <c r="AE652" s="218"/>
      <c r="AF652" s="218"/>
      <c r="AG652" s="218"/>
      <c r="AH652" s="218"/>
      <c r="AI652" s="170"/>
      <c r="AJ652" s="170"/>
      <c r="AK652" s="170"/>
      <c r="AL652" s="170"/>
      <c r="AM652" s="170"/>
      <c r="AN652" s="170"/>
      <c r="AO652" s="170"/>
      <c r="AP652" s="170"/>
      <c r="AQ652" s="170"/>
      <c r="AR652" s="170"/>
      <c r="AS652" s="170"/>
      <c r="AT652" s="219"/>
      <c r="AU652" s="219"/>
      <c r="AV652" s="219"/>
      <c r="AW652" s="219"/>
      <c r="AX652" s="219"/>
      <c r="AY652" s="219"/>
      <c r="AZ652" s="219"/>
      <c r="BA652" s="219"/>
      <c r="BB652" s="219"/>
      <c r="BC652" s="219"/>
      <c r="BD652" s="219"/>
    </row>
    <row r="653" spans="1:56" ht="12.75" customHeight="1" x14ac:dyDescent="0.2">
      <c r="A653" s="169"/>
      <c r="B653" s="169"/>
      <c r="C653" s="169"/>
      <c r="D653" s="169"/>
      <c r="E653" s="169"/>
      <c r="F653" s="169"/>
      <c r="G653" s="169"/>
      <c r="H653" s="169"/>
      <c r="I653" s="169"/>
      <c r="J653" s="169"/>
      <c r="K653" s="169"/>
      <c r="L653" s="169"/>
      <c r="M653" s="169"/>
      <c r="N653" s="169"/>
      <c r="O653" s="169"/>
      <c r="P653" s="170"/>
      <c r="Q653" s="170"/>
      <c r="R653" s="170"/>
      <c r="S653" s="170"/>
      <c r="T653" s="170"/>
      <c r="U653" s="170"/>
      <c r="V653" s="170"/>
      <c r="W653" s="170"/>
      <c r="X653" s="170"/>
      <c r="Y653" s="171"/>
      <c r="Z653" s="171"/>
      <c r="AA653" s="171"/>
      <c r="AB653" s="171"/>
      <c r="AC653" s="218"/>
      <c r="AD653" s="218"/>
      <c r="AE653" s="218"/>
      <c r="AF653" s="218"/>
      <c r="AG653" s="218"/>
      <c r="AH653" s="218"/>
      <c r="AI653" s="170"/>
      <c r="AJ653" s="170"/>
      <c r="AK653" s="170"/>
      <c r="AL653" s="170"/>
      <c r="AM653" s="170"/>
      <c r="AN653" s="170"/>
      <c r="AO653" s="170"/>
      <c r="AP653" s="170"/>
      <c r="AQ653" s="170"/>
      <c r="AR653" s="170"/>
      <c r="AS653" s="170"/>
      <c r="AT653" s="219"/>
      <c r="AU653" s="219"/>
      <c r="AV653" s="219"/>
      <c r="AW653" s="219"/>
      <c r="AX653" s="219"/>
      <c r="AY653" s="219"/>
      <c r="AZ653" s="219"/>
      <c r="BA653" s="219"/>
      <c r="BB653" s="219"/>
      <c r="BC653" s="219"/>
      <c r="BD653" s="219"/>
    </row>
    <row r="654" spans="1:56" ht="12.75" customHeight="1" x14ac:dyDescent="0.2">
      <c r="A654" s="169"/>
      <c r="B654" s="169"/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169"/>
      <c r="P654" s="170"/>
      <c r="Q654" s="170"/>
      <c r="R654" s="170"/>
      <c r="S654" s="170"/>
      <c r="T654" s="170"/>
      <c r="U654" s="170"/>
      <c r="V654" s="170"/>
      <c r="W654" s="170"/>
      <c r="X654" s="170"/>
      <c r="Y654" s="171"/>
      <c r="Z654" s="171"/>
      <c r="AA654" s="171"/>
      <c r="AB654" s="171"/>
      <c r="AC654" s="218"/>
      <c r="AD654" s="218"/>
      <c r="AE654" s="218"/>
      <c r="AF654" s="218"/>
      <c r="AG654" s="218"/>
      <c r="AH654" s="218"/>
      <c r="AI654" s="170"/>
      <c r="AJ654" s="170"/>
      <c r="AK654" s="170"/>
      <c r="AL654" s="170"/>
      <c r="AM654" s="170"/>
      <c r="AN654" s="170"/>
      <c r="AO654" s="170"/>
      <c r="AP654" s="170"/>
      <c r="AQ654" s="170"/>
      <c r="AR654" s="170"/>
      <c r="AS654" s="170"/>
      <c r="AT654" s="219"/>
      <c r="AU654" s="219"/>
      <c r="AV654" s="219"/>
      <c r="AW654" s="219"/>
      <c r="AX654" s="219"/>
      <c r="AY654" s="219"/>
      <c r="AZ654" s="219"/>
      <c r="BA654" s="219"/>
      <c r="BB654" s="219"/>
      <c r="BC654" s="219"/>
      <c r="BD654" s="219"/>
    </row>
    <row r="655" spans="1:56" ht="12.75" customHeight="1" x14ac:dyDescent="0.2">
      <c r="A655" s="169"/>
      <c r="B655" s="169"/>
      <c r="C655" s="169"/>
      <c r="D655" s="169"/>
      <c r="E655" s="169"/>
      <c r="F655" s="169"/>
      <c r="G655" s="169"/>
      <c r="H655" s="169"/>
      <c r="I655" s="169"/>
      <c r="J655" s="169"/>
      <c r="K655" s="169"/>
      <c r="L655" s="169"/>
      <c r="M655" s="169"/>
      <c r="N655" s="169"/>
      <c r="O655" s="169"/>
      <c r="P655" s="170"/>
      <c r="Q655" s="170"/>
      <c r="R655" s="170"/>
      <c r="S655" s="170"/>
      <c r="T655" s="170"/>
      <c r="U655" s="170"/>
      <c r="V655" s="170"/>
      <c r="W655" s="170"/>
      <c r="X655" s="170"/>
      <c r="Y655" s="171"/>
      <c r="Z655" s="171"/>
      <c r="AA655" s="171"/>
      <c r="AB655" s="171"/>
      <c r="AC655" s="218"/>
      <c r="AD655" s="218"/>
      <c r="AE655" s="218"/>
      <c r="AF655" s="218"/>
      <c r="AG655" s="218"/>
      <c r="AH655" s="218"/>
      <c r="AI655" s="170"/>
      <c r="AJ655" s="170"/>
      <c r="AK655" s="170"/>
      <c r="AL655" s="170"/>
      <c r="AM655" s="170"/>
      <c r="AN655" s="170"/>
      <c r="AO655" s="170"/>
      <c r="AP655" s="170"/>
      <c r="AQ655" s="170"/>
      <c r="AR655" s="170"/>
      <c r="AS655" s="170"/>
      <c r="AT655" s="219"/>
      <c r="AU655" s="219"/>
      <c r="AV655" s="219"/>
      <c r="AW655" s="219"/>
      <c r="AX655" s="219"/>
      <c r="AY655" s="219"/>
      <c r="AZ655" s="219"/>
      <c r="BA655" s="219"/>
      <c r="BB655" s="219"/>
      <c r="BC655" s="219"/>
      <c r="BD655" s="219"/>
    </row>
    <row r="656" spans="1:56" ht="12.75" customHeight="1" x14ac:dyDescent="0.2">
      <c r="A656" s="169"/>
      <c r="B656" s="169"/>
      <c r="C656" s="169"/>
      <c r="D656" s="169"/>
      <c r="E656" s="169"/>
      <c r="F656" s="169"/>
      <c r="G656" s="169"/>
      <c r="H656" s="169"/>
      <c r="I656" s="169"/>
      <c r="J656" s="169"/>
      <c r="K656" s="169"/>
      <c r="L656" s="169"/>
      <c r="M656" s="169"/>
      <c r="N656" s="169"/>
      <c r="O656" s="169"/>
      <c r="P656" s="170"/>
      <c r="Q656" s="170"/>
      <c r="R656" s="170"/>
      <c r="S656" s="170"/>
      <c r="T656" s="170"/>
      <c r="U656" s="170"/>
      <c r="V656" s="170"/>
      <c r="W656" s="170"/>
      <c r="X656" s="170"/>
      <c r="Y656" s="171"/>
      <c r="Z656" s="171"/>
      <c r="AA656" s="171"/>
      <c r="AB656" s="171"/>
      <c r="AC656" s="218"/>
      <c r="AD656" s="218"/>
      <c r="AE656" s="218"/>
      <c r="AF656" s="218"/>
      <c r="AG656" s="218"/>
      <c r="AH656" s="218"/>
      <c r="AI656" s="170"/>
      <c r="AJ656" s="170"/>
      <c r="AK656" s="170"/>
      <c r="AL656" s="170"/>
      <c r="AM656" s="170"/>
      <c r="AN656" s="170"/>
      <c r="AO656" s="170"/>
      <c r="AP656" s="170"/>
      <c r="AQ656" s="170"/>
      <c r="AR656" s="170"/>
      <c r="AS656" s="170"/>
      <c r="AT656" s="219"/>
      <c r="AU656" s="219"/>
      <c r="AV656" s="219"/>
      <c r="AW656" s="219"/>
      <c r="AX656" s="219"/>
      <c r="AY656" s="219"/>
      <c r="AZ656" s="219"/>
      <c r="BA656" s="219"/>
      <c r="BB656" s="219"/>
      <c r="BC656" s="219"/>
      <c r="BD656" s="219"/>
    </row>
    <row r="657" spans="1:56" ht="12.75" customHeight="1" x14ac:dyDescent="0.2">
      <c r="A657" s="169"/>
      <c r="B657" s="169"/>
      <c r="C657" s="169"/>
      <c r="D657" s="169"/>
      <c r="E657" s="169"/>
      <c r="F657" s="169"/>
      <c r="G657" s="169"/>
      <c r="H657" s="169"/>
      <c r="I657" s="169"/>
      <c r="J657" s="169"/>
      <c r="K657" s="169"/>
      <c r="L657" s="169"/>
      <c r="M657" s="169"/>
      <c r="N657" s="169"/>
      <c r="O657" s="169"/>
      <c r="P657" s="170"/>
      <c r="Q657" s="170"/>
      <c r="R657" s="170"/>
      <c r="S657" s="170"/>
      <c r="T657" s="170"/>
      <c r="U657" s="170"/>
      <c r="V657" s="170"/>
      <c r="W657" s="170"/>
      <c r="X657" s="170"/>
      <c r="Y657" s="171"/>
      <c r="Z657" s="171"/>
      <c r="AA657" s="171"/>
      <c r="AB657" s="171"/>
      <c r="AC657" s="218"/>
      <c r="AD657" s="218"/>
      <c r="AE657" s="218"/>
      <c r="AF657" s="218"/>
      <c r="AG657" s="218"/>
      <c r="AH657" s="218"/>
      <c r="AI657" s="170"/>
      <c r="AJ657" s="170"/>
      <c r="AK657" s="170"/>
      <c r="AL657" s="170"/>
      <c r="AM657" s="170"/>
      <c r="AN657" s="170"/>
      <c r="AO657" s="170"/>
      <c r="AP657" s="170"/>
      <c r="AQ657" s="170"/>
      <c r="AR657" s="170"/>
      <c r="AS657" s="170"/>
      <c r="AT657" s="219"/>
      <c r="AU657" s="219"/>
      <c r="AV657" s="219"/>
      <c r="AW657" s="219"/>
      <c r="AX657" s="219"/>
      <c r="AY657" s="219"/>
      <c r="AZ657" s="219"/>
      <c r="BA657" s="219"/>
      <c r="BB657" s="219"/>
      <c r="BC657" s="219"/>
      <c r="BD657" s="219"/>
    </row>
    <row r="658" spans="1:56" ht="12.75" customHeight="1" x14ac:dyDescent="0.2">
      <c r="A658" s="169"/>
      <c r="B658" s="169"/>
      <c r="C658" s="169"/>
      <c r="D658" s="169"/>
      <c r="E658" s="169"/>
      <c r="F658" s="169"/>
      <c r="G658" s="169"/>
      <c r="H658" s="169"/>
      <c r="I658" s="169"/>
      <c r="J658" s="169"/>
      <c r="K658" s="169"/>
      <c r="L658" s="169"/>
      <c r="M658" s="169"/>
      <c r="N658" s="169"/>
      <c r="O658" s="169"/>
      <c r="P658" s="170"/>
      <c r="Q658" s="170"/>
      <c r="R658" s="170"/>
      <c r="S658" s="170"/>
      <c r="T658" s="170"/>
      <c r="U658" s="170"/>
      <c r="V658" s="170"/>
      <c r="W658" s="170"/>
      <c r="X658" s="170"/>
      <c r="Y658" s="171"/>
      <c r="Z658" s="171"/>
      <c r="AA658" s="171"/>
      <c r="AB658" s="171"/>
      <c r="AC658" s="218"/>
      <c r="AD658" s="218"/>
      <c r="AE658" s="218"/>
      <c r="AF658" s="218"/>
      <c r="AG658" s="218"/>
      <c r="AH658" s="218"/>
      <c r="AI658" s="170"/>
      <c r="AJ658" s="170"/>
      <c r="AK658" s="170"/>
      <c r="AL658" s="170"/>
      <c r="AM658" s="170"/>
      <c r="AN658" s="170"/>
      <c r="AO658" s="170"/>
      <c r="AP658" s="170"/>
      <c r="AQ658" s="170"/>
      <c r="AR658" s="170"/>
      <c r="AS658" s="170"/>
      <c r="AT658" s="219"/>
      <c r="AU658" s="219"/>
      <c r="AV658" s="219"/>
      <c r="AW658" s="219"/>
      <c r="AX658" s="219"/>
      <c r="AY658" s="219"/>
      <c r="AZ658" s="219"/>
      <c r="BA658" s="219"/>
      <c r="BB658" s="219"/>
      <c r="BC658" s="219"/>
      <c r="BD658" s="219"/>
    </row>
    <row r="659" spans="1:56" ht="12.75" customHeight="1" x14ac:dyDescent="0.2">
      <c r="A659" s="169"/>
      <c r="B659" s="169"/>
      <c r="C659" s="169"/>
      <c r="D659" s="169"/>
      <c r="E659" s="169"/>
      <c r="F659" s="169"/>
      <c r="G659" s="169"/>
      <c r="H659" s="169"/>
      <c r="I659" s="169"/>
      <c r="J659" s="169"/>
      <c r="K659" s="169"/>
      <c r="L659" s="169"/>
      <c r="M659" s="169"/>
      <c r="N659" s="169"/>
      <c r="O659" s="169"/>
      <c r="P659" s="170"/>
      <c r="Q659" s="170"/>
      <c r="R659" s="170"/>
      <c r="S659" s="170"/>
      <c r="T659" s="170"/>
      <c r="U659" s="170"/>
      <c r="V659" s="170"/>
      <c r="W659" s="170"/>
      <c r="X659" s="170"/>
      <c r="Y659" s="171"/>
      <c r="Z659" s="171"/>
      <c r="AA659" s="171"/>
      <c r="AB659" s="171"/>
      <c r="AC659" s="218"/>
      <c r="AD659" s="218"/>
      <c r="AE659" s="218"/>
      <c r="AF659" s="218"/>
      <c r="AG659" s="218"/>
      <c r="AH659" s="218"/>
      <c r="AI659" s="170"/>
      <c r="AJ659" s="170"/>
      <c r="AK659" s="170"/>
      <c r="AL659" s="170"/>
      <c r="AM659" s="170"/>
      <c r="AN659" s="170"/>
      <c r="AO659" s="170"/>
      <c r="AP659" s="170"/>
      <c r="AQ659" s="170"/>
      <c r="AR659" s="170"/>
      <c r="AS659" s="170"/>
      <c r="AT659" s="219"/>
      <c r="AU659" s="219"/>
      <c r="AV659" s="219"/>
      <c r="AW659" s="219"/>
      <c r="AX659" s="219"/>
      <c r="AY659" s="219"/>
      <c r="AZ659" s="219"/>
      <c r="BA659" s="219"/>
      <c r="BB659" s="219"/>
      <c r="BC659" s="219"/>
      <c r="BD659" s="219"/>
    </row>
    <row r="660" spans="1:56" ht="12.75" customHeight="1" x14ac:dyDescent="0.2">
      <c r="A660" s="169"/>
      <c r="B660" s="169"/>
      <c r="C660" s="169"/>
      <c r="D660" s="169"/>
      <c r="E660" s="169"/>
      <c r="F660" s="169"/>
      <c r="G660" s="169"/>
      <c r="H660" s="169"/>
      <c r="I660" s="169"/>
      <c r="J660" s="169"/>
      <c r="K660" s="169"/>
      <c r="L660" s="169"/>
      <c r="M660" s="169"/>
      <c r="N660" s="169"/>
      <c r="O660" s="169"/>
      <c r="P660" s="170"/>
      <c r="Q660" s="170"/>
      <c r="R660" s="170"/>
      <c r="S660" s="170"/>
      <c r="T660" s="170"/>
      <c r="U660" s="170"/>
      <c r="V660" s="170"/>
      <c r="W660" s="170"/>
      <c r="X660" s="170"/>
      <c r="Y660" s="171"/>
      <c r="Z660" s="171"/>
      <c r="AA660" s="171"/>
      <c r="AB660" s="171"/>
      <c r="AC660" s="218"/>
      <c r="AD660" s="218"/>
      <c r="AE660" s="218"/>
      <c r="AF660" s="218"/>
      <c r="AG660" s="218"/>
      <c r="AH660" s="218"/>
      <c r="AI660" s="170"/>
      <c r="AJ660" s="170"/>
      <c r="AK660" s="170"/>
      <c r="AL660" s="170"/>
      <c r="AM660" s="170"/>
      <c r="AN660" s="170"/>
      <c r="AO660" s="170"/>
      <c r="AP660" s="170"/>
      <c r="AQ660" s="170"/>
      <c r="AR660" s="170"/>
      <c r="AS660" s="170"/>
      <c r="AT660" s="219"/>
      <c r="AU660" s="219"/>
      <c r="AV660" s="219"/>
      <c r="AW660" s="219"/>
      <c r="AX660" s="219"/>
      <c r="AY660" s="219"/>
      <c r="AZ660" s="219"/>
      <c r="BA660" s="219"/>
      <c r="BB660" s="219"/>
      <c r="BC660" s="219"/>
      <c r="BD660" s="219"/>
    </row>
    <row r="661" spans="1:56" ht="12.75" customHeight="1" x14ac:dyDescent="0.2">
      <c r="A661" s="169"/>
      <c r="B661" s="169"/>
      <c r="C661" s="169"/>
      <c r="D661" s="169"/>
      <c r="E661" s="169"/>
      <c r="F661" s="169"/>
      <c r="G661" s="169"/>
      <c r="H661" s="169"/>
      <c r="I661" s="169"/>
      <c r="J661" s="169"/>
      <c r="K661" s="169"/>
      <c r="L661" s="169"/>
      <c r="M661" s="169"/>
      <c r="N661" s="169"/>
      <c r="O661" s="169"/>
      <c r="P661" s="170"/>
      <c r="Q661" s="170"/>
      <c r="R661" s="170"/>
      <c r="S661" s="170"/>
      <c r="T661" s="170"/>
      <c r="U661" s="170"/>
      <c r="V661" s="170"/>
      <c r="W661" s="170"/>
      <c r="X661" s="170"/>
      <c r="Y661" s="171"/>
      <c r="Z661" s="171"/>
      <c r="AA661" s="171"/>
      <c r="AB661" s="171"/>
      <c r="AC661" s="218"/>
      <c r="AD661" s="218"/>
      <c r="AE661" s="218"/>
      <c r="AF661" s="218"/>
      <c r="AG661" s="218"/>
      <c r="AH661" s="218"/>
      <c r="AI661" s="170"/>
      <c r="AJ661" s="170"/>
      <c r="AK661" s="170"/>
      <c r="AL661" s="170"/>
      <c r="AM661" s="170"/>
      <c r="AN661" s="170"/>
      <c r="AO661" s="170"/>
      <c r="AP661" s="170"/>
      <c r="AQ661" s="170"/>
      <c r="AR661" s="170"/>
      <c r="AS661" s="170"/>
      <c r="AT661" s="219"/>
      <c r="AU661" s="219"/>
      <c r="AV661" s="219"/>
      <c r="AW661" s="219"/>
      <c r="AX661" s="219"/>
      <c r="AY661" s="219"/>
      <c r="AZ661" s="219"/>
      <c r="BA661" s="219"/>
      <c r="BB661" s="219"/>
      <c r="BC661" s="219"/>
      <c r="BD661" s="219"/>
    </row>
    <row r="662" spans="1:56" ht="12.75" customHeight="1" x14ac:dyDescent="0.2">
      <c r="A662" s="169"/>
      <c r="B662" s="169"/>
      <c r="C662" s="169"/>
      <c r="D662" s="169"/>
      <c r="E662" s="169"/>
      <c r="F662" s="169"/>
      <c r="G662" s="169"/>
      <c r="H662" s="169"/>
      <c r="I662" s="169"/>
      <c r="J662" s="169"/>
      <c r="K662" s="169"/>
      <c r="L662" s="169"/>
      <c r="M662" s="169"/>
      <c r="N662" s="169"/>
      <c r="O662" s="169"/>
      <c r="P662" s="170"/>
      <c r="Q662" s="170"/>
      <c r="R662" s="170"/>
      <c r="S662" s="170"/>
      <c r="T662" s="170"/>
      <c r="U662" s="170"/>
      <c r="V662" s="170"/>
      <c r="W662" s="170"/>
      <c r="X662" s="170"/>
      <c r="Y662" s="171"/>
      <c r="Z662" s="171"/>
      <c r="AA662" s="171"/>
      <c r="AB662" s="171"/>
      <c r="AC662" s="218"/>
      <c r="AD662" s="218"/>
      <c r="AE662" s="218"/>
      <c r="AF662" s="218"/>
      <c r="AG662" s="218"/>
      <c r="AH662" s="218"/>
      <c r="AI662" s="170"/>
      <c r="AJ662" s="170"/>
      <c r="AK662" s="170"/>
      <c r="AL662" s="170"/>
      <c r="AM662" s="170"/>
      <c r="AN662" s="170"/>
      <c r="AO662" s="170"/>
      <c r="AP662" s="170"/>
      <c r="AQ662" s="170"/>
      <c r="AR662" s="170"/>
      <c r="AS662" s="170"/>
      <c r="AT662" s="219"/>
      <c r="AU662" s="219"/>
      <c r="AV662" s="219"/>
      <c r="AW662" s="219"/>
      <c r="AX662" s="219"/>
      <c r="AY662" s="219"/>
      <c r="AZ662" s="219"/>
      <c r="BA662" s="219"/>
      <c r="BB662" s="219"/>
      <c r="BC662" s="219"/>
      <c r="BD662" s="219"/>
    </row>
    <row r="663" spans="1:56" ht="12.75" customHeight="1" x14ac:dyDescent="0.2">
      <c r="A663" s="169"/>
      <c r="B663" s="169"/>
      <c r="C663" s="169"/>
      <c r="D663" s="169"/>
      <c r="E663" s="169"/>
      <c r="F663" s="169"/>
      <c r="G663" s="169"/>
      <c r="H663" s="169"/>
      <c r="I663" s="169"/>
      <c r="J663" s="169"/>
      <c r="K663" s="169"/>
      <c r="L663" s="169"/>
      <c r="M663" s="169"/>
      <c r="N663" s="169"/>
      <c r="O663" s="169"/>
      <c r="P663" s="170"/>
      <c r="Q663" s="170"/>
      <c r="R663" s="170"/>
      <c r="S663" s="170"/>
      <c r="T663" s="170"/>
      <c r="U663" s="170"/>
      <c r="V663" s="170"/>
      <c r="W663" s="170"/>
      <c r="X663" s="170"/>
      <c r="Y663" s="171"/>
      <c r="Z663" s="171"/>
      <c r="AA663" s="171"/>
      <c r="AB663" s="171"/>
      <c r="AC663" s="218"/>
      <c r="AD663" s="218"/>
      <c r="AE663" s="218"/>
      <c r="AF663" s="218"/>
      <c r="AG663" s="218"/>
      <c r="AH663" s="218"/>
      <c r="AI663" s="170"/>
      <c r="AJ663" s="170"/>
      <c r="AK663" s="170"/>
      <c r="AL663" s="170"/>
      <c r="AM663" s="170"/>
      <c r="AN663" s="170"/>
      <c r="AO663" s="170"/>
      <c r="AP663" s="170"/>
      <c r="AQ663" s="170"/>
      <c r="AR663" s="170"/>
      <c r="AS663" s="170"/>
      <c r="AT663" s="219"/>
      <c r="AU663" s="219"/>
      <c r="AV663" s="219"/>
      <c r="AW663" s="219"/>
      <c r="AX663" s="219"/>
      <c r="AY663" s="219"/>
      <c r="AZ663" s="219"/>
      <c r="BA663" s="219"/>
      <c r="BB663" s="219"/>
      <c r="BC663" s="219"/>
      <c r="BD663" s="219"/>
    </row>
    <row r="664" spans="1:56" ht="12.75" customHeight="1" x14ac:dyDescent="0.2">
      <c r="A664" s="169"/>
      <c r="B664" s="169"/>
      <c r="C664" s="169"/>
      <c r="D664" s="169"/>
      <c r="E664" s="169"/>
      <c r="F664" s="169"/>
      <c r="G664" s="169"/>
      <c r="H664" s="169"/>
      <c r="I664" s="169"/>
      <c r="J664" s="169"/>
      <c r="K664" s="169"/>
      <c r="L664" s="169"/>
      <c r="M664" s="169"/>
      <c r="N664" s="169"/>
      <c r="O664" s="169"/>
      <c r="P664" s="170"/>
      <c r="Q664" s="170"/>
      <c r="R664" s="170"/>
      <c r="S664" s="170"/>
      <c r="T664" s="170"/>
      <c r="U664" s="170"/>
      <c r="V664" s="170"/>
      <c r="W664" s="170"/>
      <c r="X664" s="170"/>
      <c r="Y664" s="171"/>
      <c r="Z664" s="171"/>
      <c r="AA664" s="171"/>
      <c r="AB664" s="171"/>
      <c r="AC664" s="218"/>
      <c r="AD664" s="218"/>
      <c r="AE664" s="218"/>
      <c r="AF664" s="218"/>
      <c r="AG664" s="218"/>
      <c r="AH664" s="218"/>
      <c r="AI664" s="170"/>
      <c r="AJ664" s="170"/>
      <c r="AK664" s="170"/>
      <c r="AL664" s="170"/>
      <c r="AM664" s="170"/>
      <c r="AN664" s="170"/>
      <c r="AO664" s="170"/>
      <c r="AP664" s="170"/>
      <c r="AQ664" s="170"/>
      <c r="AR664" s="170"/>
      <c r="AS664" s="170"/>
      <c r="AT664" s="219"/>
      <c r="AU664" s="219"/>
      <c r="AV664" s="219"/>
      <c r="AW664" s="219"/>
      <c r="AX664" s="219"/>
      <c r="AY664" s="219"/>
      <c r="AZ664" s="219"/>
      <c r="BA664" s="219"/>
      <c r="BB664" s="219"/>
      <c r="BC664" s="219"/>
      <c r="BD664" s="219"/>
    </row>
    <row r="665" spans="1:56" ht="12.75" customHeight="1" x14ac:dyDescent="0.2">
      <c r="A665" s="169"/>
      <c r="B665" s="169"/>
      <c r="C665" s="169"/>
      <c r="D665" s="169"/>
      <c r="E665" s="169"/>
      <c r="F665" s="169"/>
      <c r="G665" s="169"/>
      <c r="H665" s="169"/>
      <c r="I665" s="169"/>
      <c r="J665" s="169"/>
      <c r="K665" s="169"/>
      <c r="L665" s="169"/>
      <c r="M665" s="169"/>
      <c r="N665" s="169"/>
      <c r="O665" s="169"/>
      <c r="P665" s="170"/>
      <c r="Q665" s="170"/>
      <c r="R665" s="170"/>
      <c r="S665" s="170"/>
      <c r="T665" s="170"/>
      <c r="U665" s="170"/>
      <c r="V665" s="170"/>
      <c r="W665" s="170"/>
      <c r="X665" s="170"/>
      <c r="Y665" s="171"/>
      <c r="Z665" s="171"/>
      <c r="AA665" s="171"/>
      <c r="AB665" s="171"/>
      <c r="AC665" s="218"/>
      <c r="AD665" s="218"/>
      <c r="AE665" s="218"/>
      <c r="AF665" s="218"/>
      <c r="AG665" s="218"/>
      <c r="AH665" s="218"/>
      <c r="AI665" s="170"/>
      <c r="AJ665" s="170"/>
      <c r="AK665" s="170"/>
      <c r="AL665" s="170"/>
      <c r="AM665" s="170"/>
      <c r="AN665" s="170"/>
      <c r="AO665" s="170"/>
      <c r="AP665" s="170"/>
      <c r="AQ665" s="170"/>
      <c r="AR665" s="170"/>
      <c r="AS665" s="170"/>
      <c r="AT665" s="219"/>
      <c r="AU665" s="219"/>
      <c r="AV665" s="219"/>
      <c r="AW665" s="219"/>
      <c r="AX665" s="219"/>
      <c r="AY665" s="219"/>
      <c r="AZ665" s="219"/>
      <c r="BA665" s="219"/>
      <c r="BB665" s="219"/>
      <c r="BC665" s="219"/>
      <c r="BD665" s="219"/>
    </row>
    <row r="666" spans="1:56" ht="12.75" customHeight="1" x14ac:dyDescent="0.2">
      <c r="A666" s="169"/>
      <c r="B666" s="169"/>
      <c r="C666" s="169"/>
      <c r="D666" s="169"/>
      <c r="E666" s="169"/>
      <c r="F666" s="169"/>
      <c r="G666" s="169"/>
      <c r="H666" s="169"/>
      <c r="I666" s="169"/>
      <c r="J666" s="169"/>
      <c r="K666" s="169"/>
      <c r="L666" s="169"/>
      <c r="M666" s="169"/>
      <c r="N666" s="169"/>
      <c r="O666" s="169"/>
      <c r="P666" s="170"/>
      <c r="Q666" s="170"/>
      <c r="R666" s="170"/>
      <c r="S666" s="170"/>
      <c r="T666" s="170"/>
      <c r="U666" s="170"/>
      <c r="V666" s="170"/>
      <c r="W666" s="170"/>
      <c r="X666" s="170"/>
      <c r="Y666" s="171"/>
      <c r="Z666" s="171"/>
      <c r="AA666" s="171"/>
      <c r="AB666" s="171"/>
      <c r="AC666" s="218"/>
      <c r="AD666" s="218"/>
      <c r="AE666" s="218"/>
      <c r="AF666" s="218"/>
      <c r="AG666" s="218"/>
      <c r="AH666" s="218"/>
      <c r="AI666" s="170"/>
      <c r="AJ666" s="170"/>
      <c r="AK666" s="170"/>
      <c r="AL666" s="170"/>
      <c r="AM666" s="170"/>
      <c r="AN666" s="170"/>
      <c r="AO666" s="170"/>
      <c r="AP666" s="170"/>
      <c r="AQ666" s="170"/>
      <c r="AR666" s="170"/>
      <c r="AS666" s="170"/>
      <c r="AT666" s="219"/>
      <c r="AU666" s="219"/>
      <c r="AV666" s="219"/>
      <c r="AW666" s="219"/>
      <c r="AX666" s="219"/>
      <c r="AY666" s="219"/>
      <c r="AZ666" s="219"/>
      <c r="BA666" s="219"/>
      <c r="BB666" s="219"/>
      <c r="BC666" s="219"/>
      <c r="BD666" s="219"/>
    </row>
    <row r="667" spans="1:56" ht="12.75" customHeight="1" x14ac:dyDescent="0.2">
      <c r="A667" s="169"/>
      <c r="B667" s="169"/>
      <c r="C667" s="169"/>
      <c r="D667" s="169"/>
      <c r="E667" s="169"/>
      <c r="F667" s="169"/>
      <c r="G667" s="169"/>
      <c r="H667" s="169"/>
      <c r="I667" s="169"/>
      <c r="J667" s="169"/>
      <c r="K667" s="169"/>
      <c r="L667" s="169"/>
      <c r="M667" s="169"/>
      <c r="N667" s="169"/>
      <c r="O667" s="169"/>
      <c r="P667" s="170"/>
      <c r="Q667" s="170"/>
      <c r="R667" s="170"/>
      <c r="S667" s="170"/>
      <c r="T667" s="170"/>
      <c r="U667" s="170"/>
      <c r="V667" s="170"/>
      <c r="W667" s="170"/>
      <c r="X667" s="170"/>
      <c r="Y667" s="171"/>
      <c r="Z667" s="171"/>
      <c r="AA667" s="171"/>
      <c r="AB667" s="171"/>
      <c r="AC667" s="218"/>
      <c r="AD667" s="218"/>
      <c r="AE667" s="218"/>
      <c r="AF667" s="218"/>
      <c r="AG667" s="218"/>
      <c r="AH667" s="218"/>
      <c r="AI667" s="170"/>
      <c r="AJ667" s="170"/>
      <c r="AK667" s="170"/>
      <c r="AL667" s="170"/>
      <c r="AM667" s="170"/>
      <c r="AN667" s="170"/>
      <c r="AO667" s="170"/>
      <c r="AP667" s="170"/>
      <c r="AQ667" s="170"/>
      <c r="AR667" s="170"/>
      <c r="AS667" s="170"/>
      <c r="AT667" s="219"/>
      <c r="AU667" s="219"/>
      <c r="AV667" s="219"/>
      <c r="AW667" s="219"/>
      <c r="AX667" s="219"/>
      <c r="AY667" s="219"/>
      <c r="AZ667" s="219"/>
      <c r="BA667" s="219"/>
      <c r="BB667" s="219"/>
      <c r="BC667" s="219"/>
      <c r="BD667" s="219"/>
    </row>
    <row r="668" spans="1:56" ht="12.75" customHeight="1" x14ac:dyDescent="0.2">
      <c r="A668" s="169"/>
      <c r="B668" s="169"/>
      <c r="C668" s="169"/>
      <c r="D668" s="169"/>
      <c r="E668" s="169"/>
      <c r="F668" s="169"/>
      <c r="G668" s="169"/>
      <c r="H668" s="169"/>
      <c r="I668" s="169"/>
      <c r="J668" s="169"/>
      <c r="K668" s="169"/>
      <c r="L668" s="169"/>
      <c r="M668" s="169"/>
      <c r="N668" s="169"/>
      <c r="O668" s="169"/>
      <c r="P668" s="170"/>
      <c r="Q668" s="170"/>
      <c r="R668" s="170"/>
      <c r="S668" s="170"/>
      <c r="T668" s="170"/>
      <c r="U668" s="170"/>
      <c r="V668" s="170"/>
      <c r="W668" s="170"/>
      <c r="X668" s="170"/>
      <c r="Y668" s="171"/>
      <c r="Z668" s="171"/>
      <c r="AA668" s="171"/>
      <c r="AB668" s="171"/>
      <c r="AC668" s="218"/>
      <c r="AD668" s="218"/>
      <c r="AE668" s="218"/>
      <c r="AF668" s="218"/>
      <c r="AG668" s="218"/>
      <c r="AH668" s="218"/>
      <c r="AI668" s="170"/>
      <c r="AJ668" s="170"/>
      <c r="AK668" s="170"/>
      <c r="AL668" s="170"/>
      <c r="AM668" s="170"/>
      <c r="AN668" s="170"/>
      <c r="AO668" s="170"/>
      <c r="AP668" s="170"/>
      <c r="AQ668" s="170"/>
      <c r="AR668" s="170"/>
      <c r="AS668" s="170"/>
      <c r="AT668" s="219"/>
      <c r="AU668" s="219"/>
      <c r="AV668" s="219"/>
      <c r="AW668" s="219"/>
      <c r="AX668" s="219"/>
      <c r="AY668" s="219"/>
      <c r="AZ668" s="219"/>
      <c r="BA668" s="219"/>
      <c r="BB668" s="219"/>
      <c r="BC668" s="219"/>
      <c r="BD668" s="219"/>
    </row>
    <row r="669" spans="1:56" ht="12.75" customHeight="1" x14ac:dyDescent="0.2">
      <c r="A669" s="169"/>
      <c r="B669" s="169"/>
      <c r="C669" s="169"/>
      <c r="D669" s="169"/>
      <c r="E669" s="169"/>
      <c r="F669" s="169"/>
      <c r="G669" s="169"/>
      <c r="H669" s="169"/>
      <c r="I669" s="169"/>
      <c r="J669" s="169"/>
      <c r="K669" s="169"/>
      <c r="L669" s="169"/>
      <c r="M669" s="169"/>
      <c r="N669" s="169"/>
      <c r="O669" s="169"/>
      <c r="P669" s="170"/>
      <c r="Q669" s="170"/>
      <c r="R669" s="170"/>
      <c r="S669" s="170"/>
      <c r="T669" s="170"/>
      <c r="U669" s="170"/>
      <c r="V669" s="170"/>
      <c r="W669" s="170"/>
      <c r="X669" s="170"/>
      <c r="Y669" s="171"/>
      <c r="Z669" s="171"/>
      <c r="AA669" s="171"/>
      <c r="AB669" s="171"/>
      <c r="AC669" s="218"/>
      <c r="AD669" s="218"/>
      <c r="AE669" s="218"/>
      <c r="AF669" s="218"/>
      <c r="AG669" s="218"/>
      <c r="AH669" s="218"/>
      <c r="AI669" s="170"/>
      <c r="AJ669" s="170"/>
      <c r="AK669" s="170"/>
      <c r="AL669" s="170"/>
      <c r="AM669" s="170"/>
      <c r="AN669" s="170"/>
      <c r="AO669" s="170"/>
      <c r="AP669" s="170"/>
      <c r="AQ669" s="170"/>
      <c r="AR669" s="170"/>
      <c r="AS669" s="170"/>
      <c r="AT669" s="219"/>
      <c r="AU669" s="219"/>
      <c r="AV669" s="219"/>
      <c r="AW669" s="219"/>
      <c r="AX669" s="219"/>
      <c r="AY669" s="219"/>
      <c r="AZ669" s="219"/>
      <c r="BA669" s="219"/>
      <c r="BB669" s="219"/>
      <c r="BC669" s="219"/>
      <c r="BD669" s="219"/>
    </row>
    <row r="670" spans="1:56" ht="12.75" customHeight="1" x14ac:dyDescent="0.2">
      <c r="A670" s="169"/>
      <c r="B670" s="169"/>
      <c r="C670" s="169"/>
      <c r="D670" s="169"/>
      <c r="E670" s="169"/>
      <c r="F670" s="169"/>
      <c r="G670" s="169"/>
      <c r="H670" s="169"/>
      <c r="I670" s="169"/>
      <c r="J670" s="169"/>
      <c r="K670" s="169"/>
      <c r="L670" s="169"/>
      <c r="M670" s="169"/>
      <c r="N670" s="169"/>
      <c r="O670" s="169"/>
      <c r="P670" s="170"/>
      <c r="Q670" s="170"/>
      <c r="R670" s="170"/>
      <c r="S670" s="170"/>
      <c r="T670" s="170"/>
      <c r="U670" s="170"/>
      <c r="V670" s="170"/>
      <c r="W670" s="170"/>
      <c r="X670" s="170"/>
      <c r="Y670" s="171"/>
      <c r="Z670" s="171"/>
      <c r="AA670" s="171"/>
      <c r="AB670" s="171"/>
      <c r="AC670" s="218"/>
      <c r="AD670" s="218"/>
      <c r="AE670" s="218"/>
      <c r="AF670" s="218"/>
      <c r="AG670" s="218"/>
      <c r="AH670" s="218"/>
      <c r="AI670" s="170"/>
      <c r="AJ670" s="170"/>
      <c r="AK670" s="170"/>
      <c r="AL670" s="170"/>
      <c r="AM670" s="170"/>
      <c r="AN670" s="170"/>
      <c r="AO670" s="170"/>
      <c r="AP670" s="170"/>
      <c r="AQ670" s="170"/>
      <c r="AR670" s="170"/>
      <c r="AS670" s="170"/>
      <c r="AT670" s="219"/>
      <c r="AU670" s="219"/>
      <c r="AV670" s="219"/>
      <c r="AW670" s="219"/>
      <c r="AX670" s="219"/>
      <c r="AY670" s="219"/>
      <c r="AZ670" s="219"/>
      <c r="BA670" s="219"/>
      <c r="BB670" s="219"/>
      <c r="BC670" s="219"/>
      <c r="BD670" s="219"/>
    </row>
    <row r="671" spans="1:56" ht="12.75" customHeight="1" x14ac:dyDescent="0.2">
      <c r="A671" s="169"/>
      <c r="B671" s="169"/>
      <c r="C671" s="169"/>
      <c r="D671" s="169"/>
      <c r="E671" s="169"/>
      <c r="F671" s="169"/>
      <c r="G671" s="169"/>
      <c r="H671" s="169"/>
      <c r="I671" s="169"/>
      <c r="J671" s="169"/>
      <c r="K671" s="169"/>
      <c r="L671" s="169"/>
      <c r="M671" s="169"/>
      <c r="N671" s="169"/>
      <c r="O671" s="169"/>
      <c r="P671" s="170"/>
      <c r="Q671" s="170"/>
      <c r="R671" s="170"/>
      <c r="S671" s="170"/>
      <c r="T671" s="170"/>
      <c r="U671" s="170"/>
      <c r="V671" s="170"/>
      <c r="W671" s="170"/>
      <c r="X671" s="170"/>
      <c r="Y671" s="171"/>
      <c r="Z671" s="171"/>
      <c r="AA671" s="171"/>
      <c r="AB671" s="171"/>
      <c r="AC671" s="218"/>
      <c r="AD671" s="218"/>
      <c r="AE671" s="218"/>
      <c r="AF671" s="218"/>
      <c r="AG671" s="218"/>
      <c r="AH671" s="218"/>
      <c r="AI671" s="170"/>
      <c r="AJ671" s="170"/>
      <c r="AK671" s="170"/>
      <c r="AL671" s="170"/>
      <c r="AM671" s="170"/>
      <c r="AN671" s="170"/>
      <c r="AO671" s="170"/>
      <c r="AP671" s="170"/>
      <c r="AQ671" s="170"/>
      <c r="AR671" s="170"/>
      <c r="AS671" s="170"/>
      <c r="AT671" s="219"/>
      <c r="AU671" s="219"/>
      <c r="AV671" s="219"/>
      <c r="AW671" s="219"/>
      <c r="AX671" s="219"/>
      <c r="AY671" s="219"/>
      <c r="AZ671" s="219"/>
      <c r="BA671" s="219"/>
      <c r="BB671" s="219"/>
      <c r="BC671" s="219"/>
      <c r="BD671" s="219"/>
    </row>
    <row r="672" spans="1:56" ht="12.75" customHeight="1" x14ac:dyDescent="0.2">
      <c r="A672" s="169"/>
      <c r="B672" s="169"/>
      <c r="C672" s="169"/>
      <c r="D672" s="169"/>
      <c r="E672" s="169"/>
      <c r="F672" s="169"/>
      <c r="G672" s="169"/>
      <c r="H672" s="169"/>
      <c r="I672" s="169"/>
      <c r="J672" s="169"/>
      <c r="K672" s="169"/>
      <c r="L672" s="169"/>
      <c r="M672" s="169"/>
      <c r="N672" s="169"/>
      <c r="O672" s="169"/>
      <c r="P672" s="170"/>
      <c r="Q672" s="170"/>
      <c r="R672" s="170"/>
      <c r="S672" s="170"/>
      <c r="T672" s="170"/>
      <c r="U672" s="170"/>
      <c r="V672" s="170"/>
      <c r="W672" s="170"/>
      <c r="X672" s="170"/>
      <c r="Y672" s="171"/>
      <c r="Z672" s="171"/>
      <c r="AA672" s="171"/>
      <c r="AB672" s="171"/>
      <c r="AC672" s="218"/>
      <c r="AD672" s="218"/>
      <c r="AE672" s="218"/>
      <c r="AF672" s="218"/>
      <c r="AG672" s="218"/>
      <c r="AH672" s="218"/>
      <c r="AI672" s="170"/>
      <c r="AJ672" s="170"/>
      <c r="AK672" s="170"/>
      <c r="AL672" s="170"/>
      <c r="AM672" s="170"/>
      <c r="AN672" s="170"/>
      <c r="AO672" s="170"/>
      <c r="AP672" s="170"/>
      <c r="AQ672" s="170"/>
      <c r="AR672" s="170"/>
      <c r="AS672" s="170"/>
      <c r="AT672" s="219"/>
      <c r="AU672" s="219"/>
      <c r="AV672" s="219"/>
      <c r="AW672" s="219"/>
      <c r="AX672" s="219"/>
      <c r="AY672" s="219"/>
      <c r="AZ672" s="219"/>
      <c r="BA672" s="219"/>
      <c r="BB672" s="219"/>
      <c r="BC672" s="219"/>
      <c r="BD672" s="219"/>
    </row>
    <row r="673" spans="1:56" ht="12.75" customHeight="1" x14ac:dyDescent="0.2">
      <c r="A673" s="169"/>
      <c r="B673" s="169"/>
      <c r="C673" s="169"/>
      <c r="D673" s="169"/>
      <c r="E673" s="169"/>
      <c r="F673" s="169"/>
      <c r="G673" s="169"/>
      <c r="H673" s="169"/>
      <c r="I673" s="169"/>
      <c r="J673" s="169"/>
      <c r="K673" s="169"/>
      <c r="L673" s="169"/>
      <c r="M673" s="169"/>
      <c r="N673" s="169"/>
      <c r="O673" s="169"/>
      <c r="P673" s="170"/>
      <c r="Q673" s="170"/>
      <c r="R673" s="170"/>
      <c r="S673" s="170"/>
      <c r="T673" s="170"/>
      <c r="U673" s="170"/>
      <c r="V673" s="170"/>
      <c r="W673" s="170"/>
      <c r="X673" s="170"/>
      <c r="Y673" s="171"/>
      <c r="Z673" s="171"/>
      <c r="AA673" s="171"/>
      <c r="AB673" s="171"/>
      <c r="AC673" s="218"/>
      <c r="AD673" s="218"/>
      <c r="AE673" s="218"/>
      <c r="AF673" s="218"/>
      <c r="AG673" s="218"/>
      <c r="AH673" s="218"/>
      <c r="AI673" s="170"/>
      <c r="AJ673" s="170"/>
      <c r="AK673" s="170"/>
      <c r="AL673" s="170"/>
      <c r="AM673" s="170"/>
      <c r="AN673" s="170"/>
      <c r="AO673" s="170"/>
      <c r="AP673" s="170"/>
      <c r="AQ673" s="170"/>
      <c r="AR673" s="170"/>
      <c r="AS673" s="170"/>
      <c r="AT673" s="219"/>
      <c r="AU673" s="219"/>
      <c r="AV673" s="219"/>
      <c r="AW673" s="219"/>
      <c r="AX673" s="219"/>
      <c r="AY673" s="219"/>
      <c r="AZ673" s="219"/>
      <c r="BA673" s="219"/>
      <c r="BB673" s="219"/>
      <c r="BC673" s="219"/>
      <c r="BD673" s="219"/>
    </row>
    <row r="674" spans="1:56" ht="12.75" customHeight="1" x14ac:dyDescent="0.2">
      <c r="A674" s="169"/>
      <c r="B674" s="169"/>
      <c r="C674" s="169"/>
      <c r="D674" s="169"/>
      <c r="E674" s="169"/>
      <c r="F674" s="169"/>
      <c r="G674" s="169"/>
      <c r="H674" s="169"/>
      <c r="I674" s="169"/>
      <c r="J674" s="169"/>
      <c r="K674" s="169"/>
      <c r="L674" s="169"/>
      <c r="M674" s="169"/>
      <c r="N674" s="169"/>
      <c r="O674" s="169"/>
      <c r="P674" s="170"/>
      <c r="Q674" s="170"/>
      <c r="R674" s="170"/>
      <c r="S674" s="170"/>
      <c r="T674" s="170"/>
      <c r="U674" s="170"/>
      <c r="V674" s="170"/>
      <c r="W674" s="170"/>
      <c r="X674" s="170"/>
      <c r="Y674" s="171"/>
      <c r="Z674" s="171"/>
      <c r="AA674" s="171"/>
      <c r="AB674" s="171"/>
      <c r="AC674" s="218"/>
      <c r="AD674" s="218"/>
      <c r="AE674" s="218"/>
      <c r="AF674" s="218"/>
      <c r="AG674" s="218"/>
      <c r="AH674" s="218"/>
      <c r="AI674" s="170"/>
      <c r="AJ674" s="170"/>
      <c r="AK674" s="170"/>
      <c r="AL674" s="170"/>
      <c r="AM674" s="170"/>
      <c r="AN674" s="170"/>
      <c r="AO674" s="170"/>
      <c r="AP674" s="170"/>
      <c r="AQ674" s="170"/>
      <c r="AR674" s="170"/>
      <c r="AS674" s="170"/>
      <c r="AT674" s="219"/>
      <c r="AU674" s="219"/>
      <c r="AV674" s="219"/>
      <c r="AW674" s="219"/>
      <c r="AX674" s="219"/>
      <c r="AY674" s="219"/>
      <c r="AZ674" s="219"/>
      <c r="BA674" s="219"/>
      <c r="BB674" s="219"/>
      <c r="BC674" s="219"/>
      <c r="BD674" s="219"/>
    </row>
    <row r="675" spans="1:56" ht="12.75" customHeight="1" x14ac:dyDescent="0.2">
      <c r="A675" s="169"/>
      <c r="B675" s="169"/>
      <c r="C675" s="169"/>
      <c r="D675" s="169"/>
      <c r="E675" s="169"/>
      <c r="F675" s="169"/>
      <c r="G675" s="169"/>
      <c r="H675" s="169"/>
      <c r="I675" s="169"/>
      <c r="J675" s="169"/>
      <c r="K675" s="169"/>
      <c r="L675" s="169"/>
      <c r="M675" s="169"/>
      <c r="N675" s="169"/>
      <c r="O675" s="169"/>
      <c r="P675" s="170"/>
      <c r="Q675" s="170"/>
      <c r="R675" s="170"/>
      <c r="S675" s="170"/>
      <c r="T675" s="170"/>
      <c r="U675" s="170"/>
      <c r="V675" s="170"/>
      <c r="W675" s="170"/>
      <c r="X675" s="170"/>
      <c r="Y675" s="171"/>
      <c r="Z675" s="171"/>
      <c r="AA675" s="171"/>
      <c r="AB675" s="171"/>
      <c r="AC675" s="218"/>
      <c r="AD675" s="218"/>
      <c r="AE675" s="218"/>
      <c r="AF675" s="218"/>
      <c r="AG675" s="218"/>
      <c r="AH675" s="218"/>
      <c r="AI675" s="170"/>
      <c r="AJ675" s="170"/>
      <c r="AK675" s="170"/>
      <c r="AL675" s="170"/>
      <c r="AM675" s="170"/>
      <c r="AN675" s="170"/>
      <c r="AO675" s="170"/>
      <c r="AP675" s="170"/>
      <c r="AQ675" s="170"/>
      <c r="AR675" s="170"/>
      <c r="AS675" s="170"/>
      <c r="AT675" s="219"/>
      <c r="AU675" s="219"/>
      <c r="AV675" s="219"/>
      <c r="AW675" s="219"/>
      <c r="AX675" s="219"/>
      <c r="AY675" s="219"/>
      <c r="AZ675" s="219"/>
      <c r="BA675" s="219"/>
      <c r="BB675" s="219"/>
      <c r="BC675" s="219"/>
      <c r="BD675" s="219"/>
    </row>
    <row r="676" spans="1:56" ht="12.75" customHeight="1" x14ac:dyDescent="0.2">
      <c r="A676" s="169"/>
      <c r="B676" s="169"/>
      <c r="C676" s="169"/>
      <c r="D676" s="169"/>
      <c r="E676" s="169"/>
      <c r="F676" s="169"/>
      <c r="G676" s="169"/>
      <c r="H676" s="169"/>
      <c r="I676" s="169"/>
      <c r="J676" s="169"/>
      <c r="K676" s="169"/>
      <c r="L676" s="169"/>
      <c r="M676" s="169"/>
      <c r="N676" s="169"/>
      <c r="O676" s="169"/>
      <c r="P676" s="170"/>
      <c r="Q676" s="170"/>
      <c r="R676" s="170"/>
      <c r="S676" s="170"/>
      <c r="T676" s="170"/>
      <c r="U676" s="170"/>
      <c r="V676" s="170"/>
      <c r="W676" s="170"/>
      <c r="X676" s="170"/>
      <c r="Y676" s="171"/>
      <c r="Z676" s="171"/>
      <c r="AA676" s="171"/>
      <c r="AB676" s="171"/>
      <c r="AC676" s="218"/>
      <c r="AD676" s="218"/>
      <c r="AE676" s="218"/>
      <c r="AF676" s="218"/>
      <c r="AG676" s="218"/>
      <c r="AH676" s="218"/>
      <c r="AI676" s="170"/>
      <c r="AJ676" s="170"/>
      <c r="AK676" s="170"/>
      <c r="AL676" s="170"/>
      <c r="AM676" s="170"/>
      <c r="AN676" s="170"/>
      <c r="AO676" s="170"/>
      <c r="AP676" s="170"/>
      <c r="AQ676" s="170"/>
      <c r="AR676" s="170"/>
      <c r="AS676" s="170"/>
      <c r="AT676" s="219"/>
      <c r="AU676" s="219"/>
      <c r="AV676" s="219"/>
      <c r="AW676" s="219"/>
      <c r="AX676" s="219"/>
      <c r="AY676" s="219"/>
      <c r="AZ676" s="219"/>
      <c r="BA676" s="219"/>
      <c r="BB676" s="219"/>
      <c r="BC676" s="219"/>
      <c r="BD676" s="219"/>
    </row>
    <row r="677" spans="1:56" ht="12.75" customHeight="1" x14ac:dyDescent="0.2">
      <c r="A677" s="169"/>
      <c r="B677" s="169"/>
      <c r="C677" s="169"/>
      <c r="D677" s="169"/>
      <c r="E677" s="169"/>
      <c r="F677" s="169"/>
      <c r="G677" s="169"/>
      <c r="H677" s="169"/>
      <c r="I677" s="169"/>
      <c r="J677" s="169"/>
      <c r="K677" s="169"/>
      <c r="L677" s="169"/>
      <c r="M677" s="169"/>
      <c r="N677" s="169"/>
      <c r="O677" s="169"/>
      <c r="P677" s="170"/>
      <c r="Q677" s="170"/>
      <c r="R677" s="170"/>
      <c r="S677" s="170"/>
      <c r="T677" s="170"/>
      <c r="U677" s="170"/>
      <c r="V677" s="170"/>
      <c r="W677" s="170"/>
      <c r="X677" s="170"/>
      <c r="Y677" s="171"/>
      <c r="Z677" s="171"/>
      <c r="AA677" s="171"/>
      <c r="AB677" s="171"/>
      <c r="AC677" s="218"/>
      <c r="AD677" s="218"/>
      <c r="AE677" s="218"/>
      <c r="AF677" s="218"/>
      <c r="AG677" s="218"/>
      <c r="AH677" s="218"/>
      <c r="AI677" s="170"/>
      <c r="AJ677" s="170"/>
      <c r="AK677" s="170"/>
      <c r="AL677" s="170"/>
      <c r="AM677" s="170"/>
      <c r="AN677" s="170"/>
      <c r="AO677" s="170"/>
      <c r="AP677" s="170"/>
      <c r="AQ677" s="170"/>
      <c r="AR677" s="170"/>
      <c r="AS677" s="170"/>
      <c r="AT677" s="219"/>
      <c r="AU677" s="219"/>
      <c r="AV677" s="219"/>
      <c r="AW677" s="219"/>
      <c r="AX677" s="219"/>
      <c r="AY677" s="219"/>
      <c r="AZ677" s="219"/>
      <c r="BA677" s="219"/>
      <c r="BB677" s="219"/>
      <c r="BC677" s="219"/>
      <c r="BD677" s="219"/>
    </row>
    <row r="678" spans="1:56" ht="12.75" customHeight="1" x14ac:dyDescent="0.2">
      <c r="A678" s="169"/>
      <c r="B678" s="169"/>
      <c r="C678" s="169"/>
      <c r="D678" s="169"/>
      <c r="E678" s="169"/>
      <c r="F678" s="169"/>
      <c r="G678" s="169"/>
      <c r="H678" s="169"/>
      <c r="I678" s="169"/>
      <c r="J678" s="169"/>
      <c r="K678" s="169"/>
      <c r="L678" s="169"/>
      <c r="M678" s="169"/>
      <c r="N678" s="169"/>
      <c r="O678" s="169"/>
      <c r="P678" s="170"/>
      <c r="Q678" s="170"/>
      <c r="R678" s="170"/>
      <c r="S678" s="170"/>
      <c r="T678" s="170"/>
      <c r="U678" s="170"/>
      <c r="V678" s="170"/>
      <c r="W678" s="170"/>
      <c r="X678" s="170"/>
      <c r="Y678" s="171"/>
      <c r="Z678" s="171"/>
      <c r="AA678" s="171"/>
      <c r="AB678" s="171"/>
      <c r="AC678" s="218"/>
      <c r="AD678" s="218"/>
      <c r="AE678" s="218"/>
      <c r="AF678" s="218"/>
      <c r="AG678" s="218"/>
      <c r="AH678" s="218"/>
      <c r="AI678" s="170"/>
      <c r="AJ678" s="170"/>
      <c r="AK678" s="170"/>
      <c r="AL678" s="170"/>
      <c r="AM678" s="170"/>
      <c r="AN678" s="170"/>
      <c r="AO678" s="170"/>
      <c r="AP678" s="170"/>
      <c r="AQ678" s="170"/>
      <c r="AR678" s="170"/>
      <c r="AS678" s="170"/>
      <c r="AT678" s="219"/>
      <c r="AU678" s="219"/>
      <c r="AV678" s="219"/>
      <c r="AW678" s="219"/>
      <c r="AX678" s="219"/>
      <c r="AY678" s="219"/>
      <c r="AZ678" s="219"/>
      <c r="BA678" s="219"/>
      <c r="BB678" s="219"/>
      <c r="BC678" s="219"/>
      <c r="BD678" s="219"/>
    </row>
    <row r="679" spans="1:56" ht="12.75" customHeight="1" x14ac:dyDescent="0.2">
      <c r="A679" s="169"/>
      <c r="B679" s="169"/>
      <c r="C679" s="169"/>
      <c r="D679" s="169"/>
      <c r="E679" s="169"/>
      <c r="F679" s="169"/>
      <c r="G679" s="169"/>
      <c r="H679" s="169"/>
      <c r="I679" s="169"/>
      <c r="J679" s="169"/>
      <c r="K679" s="169"/>
      <c r="L679" s="169"/>
      <c r="M679" s="169"/>
      <c r="N679" s="169"/>
      <c r="O679" s="169"/>
      <c r="P679" s="170"/>
      <c r="Q679" s="170"/>
      <c r="R679" s="170"/>
      <c r="S679" s="170"/>
      <c r="T679" s="170"/>
      <c r="U679" s="170"/>
      <c r="V679" s="170"/>
      <c r="W679" s="170"/>
      <c r="X679" s="170"/>
      <c r="Y679" s="171"/>
      <c r="Z679" s="171"/>
      <c r="AA679" s="171"/>
      <c r="AB679" s="171"/>
      <c r="AC679" s="218"/>
      <c r="AD679" s="218"/>
      <c r="AE679" s="218"/>
      <c r="AF679" s="218"/>
      <c r="AG679" s="218"/>
      <c r="AH679" s="218"/>
      <c r="AI679" s="170"/>
      <c r="AJ679" s="170"/>
      <c r="AK679" s="170"/>
      <c r="AL679" s="170"/>
      <c r="AM679" s="170"/>
      <c r="AN679" s="170"/>
      <c r="AO679" s="170"/>
      <c r="AP679" s="170"/>
      <c r="AQ679" s="170"/>
      <c r="AR679" s="170"/>
      <c r="AS679" s="170"/>
      <c r="AT679" s="219"/>
      <c r="AU679" s="219"/>
      <c r="AV679" s="219"/>
      <c r="AW679" s="219"/>
      <c r="AX679" s="219"/>
      <c r="AY679" s="219"/>
      <c r="AZ679" s="219"/>
      <c r="BA679" s="219"/>
      <c r="BB679" s="219"/>
      <c r="BC679" s="219"/>
      <c r="BD679" s="219"/>
    </row>
    <row r="680" spans="1:56" ht="12.75" customHeight="1" x14ac:dyDescent="0.2">
      <c r="A680" s="169"/>
      <c r="B680" s="169"/>
      <c r="C680" s="169"/>
      <c r="D680" s="169"/>
      <c r="E680" s="169"/>
      <c r="F680" s="169"/>
      <c r="G680" s="169"/>
      <c r="H680" s="169"/>
      <c r="I680" s="169"/>
      <c r="J680" s="169"/>
      <c r="K680" s="169"/>
      <c r="L680" s="169"/>
      <c r="M680" s="169"/>
      <c r="N680" s="169"/>
      <c r="O680" s="169"/>
      <c r="P680" s="170"/>
      <c r="Q680" s="170"/>
      <c r="R680" s="170"/>
      <c r="S680" s="170"/>
      <c r="T680" s="170"/>
      <c r="U680" s="170"/>
      <c r="V680" s="170"/>
      <c r="W680" s="170"/>
      <c r="X680" s="170"/>
      <c r="Y680" s="171"/>
      <c r="Z680" s="171"/>
      <c r="AA680" s="171"/>
      <c r="AB680" s="171"/>
      <c r="AC680" s="218"/>
      <c r="AD680" s="218"/>
      <c r="AE680" s="218"/>
      <c r="AF680" s="218"/>
      <c r="AG680" s="218"/>
      <c r="AH680" s="218"/>
      <c r="AI680" s="170"/>
      <c r="AJ680" s="170"/>
      <c r="AK680" s="170"/>
      <c r="AL680" s="170"/>
      <c r="AM680" s="170"/>
      <c r="AN680" s="170"/>
      <c r="AO680" s="170"/>
      <c r="AP680" s="170"/>
      <c r="AQ680" s="170"/>
      <c r="AR680" s="170"/>
      <c r="AS680" s="170"/>
      <c r="AT680" s="219"/>
      <c r="AU680" s="219"/>
      <c r="AV680" s="219"/>
      <c r="AW680" s="219"/>
      <c r="AX680" s="219"/>
      <c r="AY680" s="219"/>
      <c r="AZ680" s="219"/>
      <c r="BA680" s="219"/>
      <c r="BB680" s="219"/>
      <c r="BC680" s="219"/>
      <c r="BD680" s="219"/>
    </row>
    <row r="681" spans="1:56" ht="12.75" customHeight="1" x14ac:dyDescent="0.2">
      <c r="A681" s="169"/>
      <c r="B681" s="169"/>
      <c r="C681" s="169"/>
      <c r="D681" s="169"/>
      <c r="E681" s="169"/>
      <c r="F681" s="169"/>
      <c r="G681" s="169"/>
      <c r="H681" s="169"/>
      <c r="I681" s="169"/>
      <c r="J681" s="169"/>
      <c r="K681" s="169"/>
      <c r="L681" s="169"/>
      <c r="M681" s="169"/>
      <c r="N681" s="169"/>
      <c r="O681" s="169"/>
      <c r="P681" s="170"/>
      <c r="Q681" s="170"/>
      <c r="R681" s="170"/>
      <c r="S681" s="170"/>
      <c r="T681" s="170"/>
      <c r="U681" s="170"/>
      <c r="V681" s="170"/>
      <c r="W681" s="170"/>
      <c r="X681" s="170"/>
      <c r="Y681" s="171"/>
      <c r="Z681" s="171"/>
      <c r="AA681" s="171"/>
      <c r="AB681" s="171"/>
      <c r="AC681" s="218"/>
      <c r="AD681" s="218"/>
      <c r="AE681" s="218"/>
      <c r="AF681" s="218"/>
      <c r="AG681" s="218"/>
      <c r="AH681" s="218"/>
      <c r="AI681" s="170"/>
      <c r="AJ681" s="170"/>
      <c r="AK681" s="170"/>
      <c r="AL681" s="170"/>
      <c r="AM681" s="170"/>
      <c r="AN681" s="170"/>
      <c r="AO681" s="170"/>
      <c r="AP681" s="170"/>
      <c r="AQ681" s="170"/>
      <c r="AR681" s="170"/>
      <c r="AS681" s="170"/>
      <c r="AT681" s="219"/>
      <c r="AU681" s="219"/>
      <c r="AV681" s="219"/>
      <c r="AW681" s="219"/>
      <c r="AX681" s="219"/>
      <c r="AY681" s="219"/>
      <c r="AZ681" s="219"/>
      <c r="BA681" s="219"/>
      <c r="BB681" s="219"/>
      <c r="BC681" s="219"/>
      <c r="BD681" s="219"/>
    </row>
    <row r="682" spans="1:56" ht="12.75" customHeight="1" x14ac:dyDescent="0.2">
      <c r="A682" s="169"/>
      <c r="B682" s="169"/>
      <c r="C682" s="169"/>
      <c r="D682" s="169"/>
      <c r="E682" s="169"/>
      <c r="F682" s="169"/>
      <c r="G682" s="169"/>
      <c r="H682" s="169"/>
      <c r="I682" s="169"/>
      <c r="J682" s="169"/>
      <c r="K682" s="169"/>
      <c r="L682" s="169"/>
      <c r="M682" s="169"/>
      <c r="N682" s="169"/>
      <c r="O682" s="169"/>
      <c r="P682" s="170"/>
      <c r="Q682" s="170"/>
      <c r="R682" s="170"/>
      <c r="S682" s="170"/>
      <c r="T682" s="170"/>
      <c r="U682" s="170"/>
      <c r="V682" s="170"/>
      <c r="W682" s="170"/>
      <c r="X682" s="170"/>
      <c r="Y682" s="171"/>
      <c r="Z682" s="171"/>
      <c r="AA682" s="171"/>
      <c r="AB682" s="171"/>
      <c r="AC682" s="218"/>
      <c r="AD682" s="218"/>
      <c r="AE682" s="218"/>
      <c r="AF682" s="218"/>
      <c r="AG682" s="218"/>
      <c r="AH682" s="218"/>
      <c r="AI682" s="170"/>
      <c r="AJ682" s="170"/>
      <c r="AK682" s="170"/>
      <c r="AL682" s="170"/>
      <c r="AM682" s="170"/>
      <c r="AN682" s="170"/>
      <c r="AO682" s="170"/>
      <c r="AP682" s="170"/>
      <c r="AQ682" s="170"/>
      <c r="AR682" s="170"/>
      <c r="AS682" s="170"/>
      <c r="AT682" s="219"/>
      <c r="AU682" s="219"/>
      <c r="AV682" s="219"/>
      <c r="AW682" s="219"/>
      <c r="AX682" s="219"/>
      <c r="AY682" s="219"/>
      <c r="AZ682" s="219"/>
      <c r="BA682" s="219"/>
      <c r="BB682" s="219"/>
      <c r="BC682" s="219"/>
      <c r="BD682" s="219"/>
    </row>
    <row r="683" spans="1:56" ht="12.75" customHeight="1" x14ac:dyDescent="0.2">
      <c r="A683" s="169"/>
      <c r="B683" s="169"/>
      <c r="C683" s="169"/>
      <c r="D683" s="169"/>
      <c r="E683" s="169"/>
      <c r="F683" s="169"/>
      <c r="G683" s="169"/>
      <c r="H683" s="169"/>
      <c r="I683" s="169"/>
      <c r="J683" s="169"/>
      <c r="K683" s="169"/>
      <c r="L683" s="169"/>
      <c r="M683" s="169"/>
      <c r="N683" s="169"/>
      <c r="O683" s="169"/>
      <c r="P683" s="170"/>
      <c r="Q683" s="170"/>
      <c r="R683" s="170"/>
      <c r="S683" s="170"/>
      <c r="T683" s="170"/>
      <c r="U683" s="170"/>
      <c r="V683" s="170"/>
      <c r="W683" s="170"/>
      <c r="X683" s="170"/>
      <c r="Y683" s="171"/>
      <c r="Z683" s="171"/>
      <c r="AA683" s="171"/>
      <c r="AB683" s="171"/>
      <c r="AC683" s="218"/>
      <c r="AD683" s="218"/>
      <c r="AE683" s="218"/>
      <c r="AF683" s="218"/>
      <c r="AG683" s="218"/>
      <c r="AH683" s="218"/>
      <c r="AI683" s="170"/>
      <c r="AJ683" s="170"/>
      <c r="AK683" s="170"/>
      <c r="AL683" s="170"/>
      <c r="AM683" s="170"/>
      <c r="AN683" s="170"/>
      <c r="AO683" s="170"/>
      <c r="AP683" s="170"/>
      <c r="AQ683" s="170"/>
      <c r="AR683" s="170"/>
      <c r="AS683" s="170"/>
      <c r="AT683" s="219"/>
      <c r="AU683" s="219"/>
      <c r="AV683" s="219"/>
      <c r="AW683" s="219"/>
      <c r="AX683" s="219"/>
      <c r="AY683" s="219"/>
      <c r="AZ683" s="219"/>
      <c r="BA683" s="219"/>
      <c r="BB683" s="219"/>
      <c r="BC683" s="219"/>
      <c r="BD683" s="219"/>
    </row>
    <row r="684" spans="1:56" ht="12.75" customHeight="1" x14ac:dyDescent="0.2">
      <c r="A684" s="169"/>
      <c r="B684" s="169"/>
      <c r="C684" s="169"/>
      <c r="D684" s="169"/>
      <c r="E684" s="169"/>
      <c r="F684" s="169"/>
      <c r="G684" s="169"/>
      <c r="H684" s="169"/>
      <c r="I684" s="169"/>
      <c r="J684" s="169"/>
      <c r="K684" s="169"/>
      <c r="L684" s="169"/>
      <c r="M684" s="169"/>
      <c r="N684" s="169"/>
      <c r="O684" s="169"/>
      <c r="P684" s="170"/>
      <c r="Q684" s="170"/>
      <c r="R684" s="170"/>
      <c r="S684" s="170"/>
      <c r="T684" s="170"/>
      <c r="U684" s="170"/>
      <c r="V684" s="170"/>
      <c r="W684" s="170"/>
      <c r="X684" s="170"/>
      <c r="Y684" s="171"/>
      <c r="Z684" s="171"/>
      <c r="AA684" s="171"/>
      <c r="AB684" s="171"/>
      <c r="AC684" s="218"/>
      <c r="AD684" s="218"/>
      <c r="AE684" s="218"/>
      <c r="AF684" s="218"/>
      <c r="AG684" s="218"/>
      <c r="AH684" s="218"/>
      <c r="AI684" s="170"/>
      <c r="AJ684" s="170"/>
      <c r="AK684" s="170"/>
      <c r="AL684" s="170"/>
      <c r="AM684" s="170"/>
      <c r="AN684" s="170"/>
      <c r="AO684" s="170"/>
      <c r="AP684" s="170"/>
      <c r="AQ684" s="170"/>
      <c r="AR684" s="170"/>
      <c r="AS684" s="170"/>
      <c r="AT684" s="219"/>
      <c r="AU684" s="219"/>
      <c r="AV684" s="219"/>
      <c r="AW684" s="219"/>
      <c r="AX684" s="219"/>
      <c r="AY684" s="219"/>
      <c r="AZ684" s="219"/>
      <c r="BA684" s="219"/>
      <c r="BB684" s="219"/>
      <c r="BC684" s="219"/>
      <c r="BD684" s="219"/>
    </row>
    <row r="685" spans="1:56" ht="12.75" customHeight="1" x14ac:dyDescent="0.2">
      <c r="A685" s="169"/>
      <c r="B685" s="169"/>
      <c r="C685" s="169"/>
      <c r="D685" s="169"/>
      <c r="E685" s="169"/>
      <c r="F685" s="169"/>
      <c r="G685" s="169"/>
      <c r="H685" s="169"/>
      <c r="I685" s="169"/>
      <c r="J685" s="169"/>
      <c r="K685" s="169"/>
      <c r="L685" s="169"/>
      <c r="M685" s="169"/>
      <c r="N685" s="169"/>
      <c r="O685" s="169"/>
      <c r="P685" s="170"/>
      <c r="Q685" s="170"/>
      <c r="R685" s="170"/>
      <c r="S685" s="170"/>
      <c r="T685" s="170"/>
      <c r="U685" s="170"/>
      <c r="V685" s="170"/>
      <c r="W685" s="170"/>
      <c r="X685" s="170"/>
      <c r="Y685" s="171"/>
      <c r="Z685" s="171"/>
      <c r="AA685" s="171"/>
      <c r="AB685" s="171"/>
      <c r="AC685" s="218"/>
      <c r="AD685" s="218"/>
      <c r="AE685" s="218"/>
      <c r="AF685" s="218"/>
      <c r="AG685" s="218"/>
      <c r="AH685" s="218"/>
      <c r="AI685" s="170"/>
      <c r="AJ685" s="170"/>
      <c r="AK685" s="170"/>
      <c r="AL685" s="170"/>
      <c r="AM685" s="170"/>
      <c r="AN685" s="170"/>
      <c r="AO685" s="170"/>
      <c r="AP685" s="170"/>
      <c r="AQ685" s="170"/>
      <c r="AR685" s="170"/>
      <c r="AS685" s="170"/>
      <c r="AT685" s="219"/>
      <c r="AU685" s="219"/>
      <c r="AV685" s="219"/>
      <c r="AW685" s="219"/>
      <c r="AX685" s="219"/>
      <c r="AY685" s="219"/>
      <c r="AZ685" s="219"/>
      <c r="BA685" s="219"/>
      <c r="BB685" s="219"/>
      <c r="BC685" s="219"/>
      <c r="BD685" s="219"/>
    </row>
    <row r="686" spans="1:56" ht="12.75" customHeight="1" x14ac:dyDescent="0.2">
      <c r="A686" s="169"/>
      <c r="B686" s="169"/>
      <c r="C686" s="169"/>
      <c r="D686" s="169"/>
      <c r="E686" s="169"/>
      <c r="F686" s="169"/>
      <c r="G686" s="169"/>
      <c r="H686" s="169"/>
      <c r="I686" s="169"/>
      <c r="J686" s="169"/>
      <c r="K686" s="169"/>
      <c r="L686" s="169"/>
      <c r="M686" s="169"/>
      <c r="N686" s="169"/>
      <c r="O686" s="169"/>
      <c r="P686" s="170"/>
      <c r="Q686" s="170"/>
      <c r="R686" s="170"/>
      <c r="S686" s="170"/>
      <c r="T686" s="170"/>
      <c r="U686" s="170"/>
      <c r="V686" s="170"/>
      <c r="W686" s="170"/>
      <c r="X686" s="170"/>
      <c r="Y686" s="171"/>
      <c r="Z686" s="171"/>
      <c r="AA686" s="171"/>
      <c r="AB686" s="171"/>
      <c r="AC686" s="218"/>
      <c r="AD686" s="218"/>
      <c r="AE686" s="218"/>
      <c r="AF686" s="218"/>
      <c r="AG686" s="218"/>
      <c r="AH686" s="218"/>
      <c r="AI686" s="170"/>
      <c r="AJ686" s="170"/>
      <c r="AK686" s="170"/>
      <c r="AL686" s="170"/>
      <c r="AM686" s="170"/>
      <c r="AN686" s="170"/>
      <c r="AO686" s="170"/>
      <c r="AP686" s="170"/>
      <c r="AQ686" s="170"/>
      <c r="AR686" s="170"/>
      <c r="AS686" s="170"/>
      <c r="AT686" s="219"/>
      <c r="AU686" s="219"/>
      <c r="AV686" s="219"/>
      <c r="AW686" s="219"/>
      <c r="AX686" s="219"/>
      <c r="AY686" s="219"/>
      <c r="AZ686" s="219"/>
      <c r="BA686" s="219"/>
      <c r="BB686" s="219"/>
      <c r="BC686" s="219"/>
      <c r="BD686" s="219"/>
    </row>
    <row r="687" spans="1:56" ht="12.75" customHeight="1" x14ac:dyDescent="0.2">
      <c r="A687" s="169"/>
      <c r="B687" s="169"/>
      <c r="C687" s="169"/>
      <c r="D687" s="169"/>
      <c r="E687" s="169"/>
      <c r="F687" s="169"/>
      <c r="G687" s="169"/>
      <c r="H687" s="169"/>
      <c r="I687" s="169"/>
      <c r="J687" s="169"/>
      <c r="K687" s="169"/>
      <c r="L687" s="169"/>
      <c r="M687" s="169"/>
      <c r="N687" s="169"/>
      <c r="O687" s="169"/>
      <c r="P687" s="170"/>
      <c r="Q687" s="170"/>
      <c r="R687" s="170"/>
      <c r="S687" s="170"/>
      <c r="T687" s="170"/>
      <c r="U687" s="170"/>
      <c r="V687" s="170"/>
      <c r="W687" s="170"/>
      <c r="X687" s="170"/>
      <c r="Y687" s="171"/>
      <c r="Z687" s="171"/>
      <c r="AA687" s="171"/>
      <c r="AB687" s="171"/>
      <c r="AC687" s="218"/>
      <c r="AD687" s="218"/>
      <c r="AE687" s="218"/>
      <c r="AF687" s="218"/>
      <c r="AG687" s="218"/>
      <c r="AH687" s="218"/>
      <c r="AI687" s="170"/>
      <c r="AJ687" s="170"/>
      <c r="AK687" s="170"/>
      <c r="AL687" s="170"/>
      <c r="AM687" s="170"/>
      <c r="AN687" s="170"/>
      <c r="AO687" s="170"/>
      <c r="AP687" s="170"/>
      <c r="AQ687" s="170"/>
      <c r="AR687" s="170"/>
      <c r="AS687" s="170"/>
      <c r="AT687" s="219"/>
      <c r="AU687" s="219"/>
      <c r="AV687" s="219"/>
      <c r="AW687" s="219"/>
      <c r="AX687" s="219"/>
      <c r="AY687" s="219"/>
      <c r="AZ687" s="219"/>
      <c r="BA687" s="219"/>
      <c r="BB687" s="219"/>
      <c r="BC687" s="219"/>
      <c r="BD687" s="219"/>
    </row>
    <row r="688" spans="1:56" ht="12.75" customHeight="1" x14ac:dyDescent="0.2">
      <c r="A688" s="169"/>
      <c r="B688" s="169"/>
      <c r="C688" s="169"/>
      <c r="D688" s="169"/>
      <c r="E688" s="169"/>
      <c r="F688" s="169"/>
      <c r="G688" s="169"/>
      <c r="H688" s="169"/>
      <c r="I688" s="169"/>
      <c r="J688" s="169"/>
      <c r="K688" s="169"/>
      <c r="L688" s="169"/>
      <c r="M688" s="169"/>
      <c r="N688" s="169"/>
      <c r="O688" s="169"/>
      <c r="P688" s="170"/>
      <c r="Q688" s="170"/>
      <c r="R688" s="170"/>
      <c r="S688" s="170"/>
      <c r="T688" s="170"/>
      <c r="U688" s="170"/>
      <c r="V688" s="170"/>
      <c r="W688" s="170"/>
      <c r="X688" s="170"/>
      <c r="Y688" s="171"/>
      <c r="Z688" s="171"/>
      <c r="AA688" s="171"/>
      <c r="AB688" s="171"/>
      <c r="AC688" s="218"/>
      <c r="AD688" s="218"/>
      <c r="AE688" s="218"/>
      <c r="AF688" s="218"/>
      <c r="AG688" s="218"/>
      <c r="AH688" s="218"/>
      <c r="AI688" s="170"/>
      <c r="AJ688" s="170"/>
      <c r="AK688" s="170"/>
      <c r="AL688" s="170"/>
      <c r="AM688" s="170"/>
      <c r="AN688" s="170"/>
      <c r="AO688" s="170"/>
      <c r="AP688" s="170"/>
      <c r="AQ688" s="170"/>
      <c r="AR688" s="170"/>
      <c r="AS688" s="170"/>
      <c r="AT688" s="219"/>
      <c r="AU688" s="219"/>
      <c r="AV688" s="219"/>
      <c r="AW688" s="219"/>
      <c r="AX688" s="219"/>
      <c r="AY688" s="219"/>
      <c r="AZ688" s="219"/>
      <c r="BA688" s="219"/>
      <c r="BB688" s="219"/>
      <c r="BC688" s="219"/>
      <c r="BD688" s="219"/>
    </row>
    <row r="689" spans="1:56" ht="12.75" customHeight="1" x14ac:dyDescent="0.2">
      <c r="A689" s="169"/>
      <c r="B689" s="169"/>
      <c r="C689" s="169"/>
      <c r="D689" s="169"/>
      <c r="E689" s="169"/>
      <c r="F689" s="169"/>
      <c r="G689" s="169"/>
      <c r="H689" s="169"/>
      <c r="I689" s="169"/>
      <c r="J689" s="169"/>
      <c r="K689" s="169"/>
      <c r="L689" s="169"/>
      <c r="M689" s="169"/>
      <c r="N689" s="169"/>
      <c r="O689" s="169"/>
      <c r="P689" s="170"/>
      <c r="Q689" s="170"/>
      <c r="R689" s="170"/>
      <c r="S689" s="170"/>
      <c r="T689" s="170"/>
      <c r="U689" s="170"/>
      <c r="V689" s="170"/>
      <c r="W689" s="170"/>
      <c r="X689" s="170"/>
      <c r="Y689" s="171"/>
      <c r="Z689" s="171"/>
      <c r="AA689" s="171"/>
      <c r="AB689" s="171"/>
      <c r="AC689" s="218"/>
      <c r="AD689" s="218"/>
      <c r="AE689" s="218"/>
      <c r="AF689" s="218"/>
      <c r="AG689" s="218"/>
      <c r="AH689" s="218"/>
      <c r="AI689" s="170"/>
      <c r="AJ689" s="170"/>
      <c r="AK689" s="170"/>
      <c r="AL689" s="170"/>
      <c r="AM689" s="170"/>
      <c r="AN689" s="170"/>
      <c r="AO689" s="170"/>
      <c r="AP689" s="170"/>
      <c r="AQ689" s="170"/>
      <c r="AR689" s="170"/>
      <c r="AS689" s="170"/>
      <c r="AT689" s="219"/>
      <c r="AU689" s="219"/>
      <c r="AV689" s="219"/>
      <c r="AW689" s="219"/>
      <c r="AX689" s="219"/>
      <c r="AY689" s="219"/>
      <c r="AZ689" s="219"/>
      <c r="BA689" s="219"/>
      <c r="BB689" s="219"/>
      <c r="BC689" s="219"/>
      <c r="BD689" s="219"/>
    </row>
    <row r="690" spans="1:56" ht="12.75" customHeight="1" x14ac:dyDescent="0.2">
      <c r="A690" s="169"/>
      <c r="B690" s="169"/>
      <c r="C690" s="169"/>
      <c r="D690" s="169"/>
      <c r="E690" s="169"/>
      <c r="F690" s="169"/>
      <c r="G690" s="169"/>
      <c r="H690" s="169"/>
      <c r="I690" s="169"/>
      <c r="J690" s="169"/>
      <c r="K690" s="169"/>
      <c r="L690" s="169"/>
      <c r="M690" s="169"/>
      <c r="N690" s="169"/>
      <c r="O690" s="169"/>
      <c r="P690" s="170"/>
      <c r="Q690" s="170"/>
      <c r="R690" s="170"/>
      <c r="S690" s="170"/>
      <c r="T690" s="170"/>
      <c r="U690" s="170"/>
      <c r="V690" s="170"/>
      <c r="W690" s="170"/>
      <c r="X690" s="170"/>
      <c r="Y690" s="171"/>
      <c r="Z690" s="171"/>
      <c r="AA690" s="171"/>
      <c r="AB690" s="171"/>
      <c r="AC690" s="218"/>
      <c r="AD690" s="218"/>
      <c r="AE690" s="218"/>
      <c r="AF690" s="218"/>
      <c r="AG690" s="218"/>
      <c r="AH690" s="218"/>
      <c r="AI690" s="170"/>
      <c r="AJ690" s="170"/>
      <c r="AK690" s="170"/>
      <c r="AL690" s="170"/>
      <c r="AM690" s="170"/>
      <c r="AN690" s="170"/>
      <c r="AO690" s="170"/>
      <c r="AP690" s="170"/>
      <c r="AQ690" s="170"/>
      <c r="AR690" s="170"/>
      <c r="AS690" s="170"/>
      <c r="AT690" s="219"/>
      <c r="AU690" s="219"/>
      <c r="AV690" s="219"/>
      <c r="AW690" s="219"/>
      <c r="AX690" s="219"/>
      <c r="AY690" s="219"/>
      <c r="AZ690" s="219"/>
      <c r="BA690" s="219"/>
      <c r="BB690" s="219"/>
      <c r="BC690" s="219"/>
      <c r="BD690" s="219"/>
    </row>
    <row r="691" spans="1:56" ht="12.75" customHeight="1" x14ac:dyDescent="0.2">
      <c r="A691" s="169"/>
      <c r="B691" s="169"/>
      <c r="C691" s="169"/>
      <c r="D691" s="169"/>
      <c r="E691" s="169"/>
      <c r="F691" s="169"/>
      <c r="G691" s="169"/>
      <c r="H691" s="169"/>
      <c r="I691" s="169"/>
      <c r="J691" s="169"/>
      <c r="K691" s="169"/>
      <c r="L691" s="169"/>
      <c r="M691" s="169"/>
      <c r="N691" s="169"/>
      <c r="O691" s="169"/>
      <c r="P691" s="170"/>
      <c r="Q691" s="170"/>
      <c r="R691" s="170"/>
      <c r="S691" s="170"/>
      <c r="T691" s="170"/>
      <c r="U691" s="170"/>
      <c r="V691" s="170"/>
      <c r="W691" s="170"/>
      <c r="X691" s="170"/>
      <c r="Y691" s="171"/>
      <c r="Z691" s="171"/>
      <c r="AA691" s="171"/>
      <c r="AB691" s="171"/>
      <c r="AC691" s="218"/>
      <c r="AD691" s="218"/>
      <c r="AE691" s="218"/>
      <c r="AF691" s="218"/>
      <c r="AG691" s="218"/>
      <c r="AH691" s="218"/>
      <c r="AI691" s="170"/>
      <c r="AJ691" s="170"/>
      <c r="AK691" s="170"/>
      <c r="AL691" s="170"/>
      <c r="AM691" s="170"/>
      <c r="AN691" s="170"/>
      <c r="AO691" s="170"/>
      <c r="AP691" s="170"/>
      <c r="AQ691" s="170"/>
      <c r="AR691" s="170"/>
      <c r="AS691" s="170"/>
      <c r="AT691" s="219"/>
      <c r="AU691" s="219"/>
      <c r="AV691" s="219"/>
      <c r="AW691" s="219"/>
      <c r="AX691" s="219"/>
      <c r="AY691" s="219"/>
      <c r="AZ691" s="219"/>
      <c r="BA691" s="219"/>
      <c r="BB691" s="219"/>
      <c r="BC691" s="219"/>
      <c r="BD691" s="219"/>
    </row>
    <row r="692" spans="1:56" ht="12.75" customHeight="1" x14ac:dyDescent="0.2">
      <c r="A692" s="169"/>
      <c r="B692" s="169"/>
      <c r="C692" s="169"/>
      <c r="D692" s="169"/>
      <c r="E692" s="169"/>
      <c r="F692" s="169"/>
      <c r="G692" s="169"/>
      <c r="H692" s="169"/>
      <c r="I692" s="169"/>
      <c r="J692" s="169"/>
      <c r="K692" s="169"/>
      <c r="L692" s="169"/>
      <c r="M692" s="169"/>
      <c r="N692" s="169"/>
      <c r="O692" s="169"/>
      <c r="P692" s="170"/>
      <c r="Q692" s="170"/>
      <c r="R692" s="170"/>
      <c r="S692" s="170"/>
      <c r="T692" s="170"/>
      <c r="U692" s="170"/>
      <c r="V692" s="170"/>
      <c r="W692" s="170"/>
      <c r="X692" s="170"/>
      <c r="Y692" s="171"/>
      <c r="Z692" s="171"/>
      <c r="AA692" s="171"/>
      <c r="AB692" s="171"/>
      <c r="AC692" s="218"/>
      <c r="AD692" s="218"/>
      <c r="AE692" s="218"/>
      <c r="AF692" s="218"/>
      <c r="AG692" s="218"/>
      <c r="AH692" s="218"/>
      <c r="AI692" s="170"/>
      <c r="AJ692" s="170"/>
      <c r="AK692" s="170"/>
      <c r="AL692" s="170"/>
      <c r="AM692" s="170"/>
      <c r="AN692" s="170"/>
      <c r="AO692" s="170"/>
      <c r="AP692" s="170"/>
      <c r="AQ692" s="170"/>
      <c r="AR692" s="170"/>
      <c r="AS692" s="170"/>
      <c r="AT692" s="219"/>
      <c r="AU692" s="219"/>
      <c r="AV692" s="219"/>
      <c r="AW692" s="219"/>
      <c r="AX692" s="219"/>
      <c r="AY692" s="219"/>
      <c r="AZ692" s="219"/>
      <c r="BA692" s="219"/>
      <c r="BB692" s="219"/>
      <c r="BC692" s="219"/>
      <c r="BD692" s="219"/>
    </row>
    <row r="693" spans="1:56" ht="12.75" customHeight="1" x14ac:dyDescent="0.2">
      <c r="A693" s="169"/>
      <c r="B693" s="169"/>
      <c r="C693" s="169"/>
      <c r="D693" s="169"/>
      <c r="E693" s="169"/>
      <c r="F693" s="169"/>
      <c r="G693" s="169"/>
      <c r="H693" s="169"/>
      <c r="I693" s="169"/>
      <c r="J693" s="169"/>
      <c r="K693" s="169"/>
      <c r="L693" s="169"/>
      <c r="M693" s="169"/>
      <c r="N693" s="169"/>
      <c r="O693" s="169"/>
      <c r="P693" s="170"/>
      <c r="Q693" s="170"/>
      <c r="R693" s="170"/>
      <c r="S693" s="170"/>
      <c r="T693" s="170"/>
      <c r="U693" s="170"/>
      <c r="V693" s="170"/>
      <c r="W693" s="170"/>
      <c r="X693" s="170"/>
      <c r="Y693" s="171"/>
      <c r="Z693" s="171"/>
      <c r="AA693" s="171"/>
      <c r="AB693" s="171"/>
      <c r="AC693" s="218"/>
      <c r="AD693" s="218"/>
      <c r="AE693" s="218"/>
      <c r="AF693" s="218"/>
      <c r="AG693" s="218"/>
      <c r="AH693" s="218"/>
      <c r="AI693" s="170"/>
      <c r="AJ693" s="170"/>
      <c r="AK693" s="170"/>
      <c r="AL693" s="170"/>
      <c r="AM693" s="170"/>
      <c r="AN693" s="170"/>
      <c r="AO693" s="170"/>
      <c r="AP693" s="170"/>
      <c r="AQ693" s="170"/>
      <c r="AR693" s="170"/>
      <c r="AS693" s="170"/>
      <c r="AT693" s="219"/>
      <c r="AU693" s="219"/>
      <c r="AV693" s="219"/>
      <c r="AW693" s="219"/>
      <c r="AX693" s="219"/>
      <c r="AY693" s="219"/>
      <c r="AZ693" s="219"/>
      <c r="BA693" s="219"/>
      <c r="BB693" s="219"/>
      <c r="BC693" s="219"/>
      <c r="BD693" s="219"/>
    </row>
    <row r="694" spans="1:56" ht="12.75" customHeight="1" x14ac:dyDescent="0.2">
      <c r="A694" s="169"/>
      <c r="B694" s="169"/>
      <c r="C694" s="169"/>
      <c r="D694" s="169"/>
      <c r="E694" s="169"/>
      <c r="F694" s="169"/>
      <c r="G694" s="169"/>
      <c r="H694" s="169"/>
      <c r="I694" s="169"/>
      <c r="J694" s="169"/>
      <c r="K694" s="169"/>
      <c r="L694" s="169"/>
      <c r="M694" s="169"/>
      <c r="N694" s="169"/>
      <c r="O694" s="169"/>
      <c r="P694" s="170"/>
      <c r="Q694" s="170"/>
      <c r="R694" s="170"/>
      <c r="S694" s="170"/>
      <c r="T694" s="170"/>
      <c r="U694" s="170"/>
      <c r="V694" s="170"/>
      <c r="W694" s="170"/>
      <c r="X694" s="170"/>
      <c r="Y694" s="171"/>
      <c r="Z694" s="171"/>
      <c r="AA694" s="171"/>
      <c r="AB694" s="171"/>
      <c r="AC694" s="218"/>
      <c r="AD694" s="218"/>
      <c r="AE694" s="218"/>
      <c r="AF694" s="218"/>
      <c r="AG694" s="218"/>
      <c r="AH694" s="218"/>
      <c r="AI694" s="170"/>
      <c r="AJ694" s="170"/>
      <c r="AK694" s="170"/>
      <c r="AL694" s="170"/>
      <c r="AM694" s="170"/>
      <c r="AN694" s="170"/>
      <c r="AO694" s="170"/>
      <c r="AP694" s="170"/>
      <c r="AQ694" s="170"/>
      <c r="AR694" s="170"/>
      <c r="AS694" s="170"/>
      <c r="AT694" s="219"/>
      <c r="AU694" s="219"/>
      <c r="AV694" s="219"/>
      <c r="AW694" s="219"/>
      <c r="AX694" s="219"/>
      <c r="AY694" s="219"/>
      <c r="AZ694" s="219"/>
      <c r="BA694" s="219"/>
      <c r="BB694" s="219"/>
      <c r="BC694" s="219"/>
      <c r="BD694" s="219"/>
    </row>
    <row r="695" spans="1:56" ht="12.75" customHeight="1" x14ac:dyDescent="0.2">
      <c r="A695" s="169"/>
      <c r="B695" s="169"/>
      <c r="C695" s="169"/>
      <c r="D695" s="169"/>
      <c r="E695" s="169"/>
      <c r="F695" s="169"/>
      <c r="G695" s="169"/>
      <c r="H695" s="169"/>
      <c r="I695" s="169"/>
      <c r="J695" s="169"/>
      <c r="K695" s="169"/>
      <c r="L695" s="169"/>
      <c r="M695" s="169"/>
      <c r="N695" s="169"/>
      <c r="O695" s="169"/>
      <c r="P695" s="170"/>
      <c r="Q695" s="170"/>
      <c r="R695" s="170"/>
      <c r="S695" s="170"/>
      <c r="T695" s="170"/>
      <c r="U695" s="170"/>
      <c r="V695" s="170"/>
      <c r="W695" s="170"/>
      <c r="X695" s="170"/>
      <c r="Y695" s="171"/>
      <c r="Z695" s="171"/>
      <c r="AA695" s="171"/>
      <c r="AB695" s="171"/>
      <c r="AC695" s="218"/>
      <c r="AD695" s="218"/>
      <c r="AE695" s="218"/>
      <c r="AF695" s="218"/>
      <c r="AG695" s="218"/>
      <c r="AH695" s="218"/>
      <c r="AI695" s="170"/>
      <c r="AJ695" s="170"/>
      <c r="AK695" s="170"/>
      <c r="AL695" s="170"/>
      <c r="AM695" s="170"/>
      <c r="AN695" s="170"/>
      <c r="AO695" s="170"/>
      <c r="AP695" s="170"/>
      <c r="AQ695" s="170"/>
      <c r="AR695" s="170"/>
      <c r="AS695" s="170"/>
      <c r="AT695" s="219"/>
      <c r="AU695" s="219"/>
      <c r="AV695" s="219"/>
      <c r="AW695" s="219"/>
      <c r="AX695" s="219"/>
      <c r="AY695" s="219"/>
      <c r="AZ695" s="219"/>
      <c r="BA695" s="219"/>
      <c r="BB695" s="219"/>
      <c r="BC695" s="219"/>
      <c r="BD695" s="219"/>
    </row>
    <row r="696" spans="1:56" ht="12.75" customHeight="1" x14ac:dyDescent="0.2">
      <c r="A696" s="169"/>
      <c r="B696" s="169"/>
      <c r="C696" s="169"/>
      <c r="D696" s="169"/>
      <c r="E696" s="169"/>
      <c r="F696" s="169"/>
      <c r="G696" s="169"/>
      <c r="H696" s="169"/>
      <c r="I696" s="169"/>
      <c r="J696" s="169"/>
      <c r="K696" s="169"/>
      <c r="L696" s="169"/>
      <c r="M696" s="169"/>
      <c r="N696" s="169"/>
      <c r="O696" s="169"/>
      <c r="P696" s="170"/>
      <c r="Q696" s="170"/>
      <c r="R696" s="170"/>
      <c r="S696" s="170"/>
      <c r="T696" s="170"/>
      <c r="U696" s="170"/>
      <c r="V696" s="170"/>
      <c r="W696" s="170"/>
      <c r="X696" s="170"/>
      <c r="Y696" s="171"/>
      <c r="Z696" s="171"/>
      <c r="AA696" s="171"/>
      <c r="AB696" s="171"/>
      <c r="AC696" s="218"/>
      <c r="AD696" s="218"/>
      <c r="AE696" s="218"/>
      <c r="AF696" s="218"/>
      <c r="AG696" s="218"/>
      <c r="AH696" s="218"/>
      <c r="AI696" s="170"/>
      <c r="AJ696" s="170"/>
      <c r="AK696" s="170"/>
      <c r="AL696" s="170"/>
      <c r="AM696" s="170"/>
      <c r="AN696" s="170"/>
      <c r="AO696" s="170"/>
      <c r="AP696" s="170"/>
      <c r="AQ696" s="170"/>
      <c r="AR696" s="170"/>
      <c r="AS696" s="170"/>
      <c r="AT696" s="219"/>
      <c r="AU696" s="219"/>
      <c r="AV696" s="219"/>
      <c r="AW696" s="219"/>
      <c r="AX696" s="219"/>
      <c r="AY696" s="219"/>
      <c r="AZ696" s="219"/>
      <c r="BA696" s="219"/>
      <c r="BB696" s="219"/>
      <c r="BC696" s="219"/>
      <c r="BD696" s="219"/>
    </row>
    <row r="697" spans="1:56" ht="12.75" customHeight="1" x14ac:dyDescent="0.2">
      <c r="A697" s="169"/>
      <c r="B697" s="169"/>
      <c r="C697" s="169"/>
      <c r="D697" s="169"/>
      <c r="E697" s="169"/>
      <c r="F697" s="169"/>
      <c r="G697" s="169"/>
      <c r="H697" s="169"/>
      <c r="I697" s="169"/>
      <c r="J697" s="169"/>
      <c r="K697" s="169"/>
      <c r="L697" s="169"/>
      <c r="M697" s="169"/>
      <c r="N697" s="169"/>
      <c r="O697" s="169"/>
      <c r="P697" s="170"/>
      <c r="Q697" s="170"/>
      <c r="R697" s="170"/>
      <c r="S697" s="170"/>
      <c r="T697" s="170"/>
      <c r="U697" s="170"/>
      <c r="V697" s="170"/>
      <c r="W697" s="170"/>
      <c r="X697" s="170"/>
      <c r="Y697" s="171"/>
      <c r="Z697" s="171"/>
      <c r="AA697" s="171"/>
      <c r="AB697" s="171"/>
      <c r="AC697" s="218"/>
      <c r="AD697" s="218"/>
      <c r="AE697" s="218"/>
      <c r="AF697" s="218"/>
      <c r="AG697" s="218"/>
      <c r="AH697" s="218"/>
      <c r="AI697" s="170"/>
      <c r="AJ697" s="170"/>
      <c r="AK697" s="170"/>
      <c r="AL697" s="170"/>
      <c r="AM697" s="170"/>
      <c r="AN697" s="170"/>
      <c r="AO697" s="170"/>
      <c r="AP697" s="170"/>
      <c r="AQ697" s="170"/>
      <c r="AR697" s="170"/>
      <c r="AS697" s="170"/>
      <c r="AT697" s="219"/>
      <c r="AU697" s="219"/>
      <c r="AV697" s="219"/>
      <c r="AW697" s="219"/>
      <c r="AX697" s="219"/>
      <c r="AY697" s="219"/>
      <c r="AZ697" s="219"/>
      <c r="BA697" s="219"/>
      <c r="BB697" s="219"/>
      <c r="BC697" s="219"/>
      <c r="BD697" s="219"/>
    </row>
    <row r="698" spans="1:56" ht="12.75" customHeight="1" x14ac:dyDescent="0.2">
      <c r="A698" s="169"/>
      <c r="B698" s="169"/>
      <c r="C698" s="169"/>
      <c r="D698" s="169"/>
      <c r="E698" s="169"/>
      <c r="F698" s="169"/>
      <c r="G698" s="169"/>
      <c r="H698" s="169"/>
      <c r="I698" s="169"/>
      <c r="J698" s="169"/>
      <c r="K698" s="169"/>
      <c r="L698" s="169"/>
      <c r="M698" s="169"/>
      <c r="N698" s="169"/>
      <c r="O698" s="169"/>
      <c r="P698" s="170"/>
      <c r="Q698" s="170"/>
      <c r="R698" s="170"/>
      <c r="S698" s="170"/>
      <c r="T698" s="170"/>
      <c r="U698" s="170"/>
      <c r="V698" s="170"/>
      <c r="W698" s="170"/>
      <c r="X698" s="170"/>
      <c r="Y698" s="171"/>
      <c r="Z698" s="171"/>
      <c r="AA698" s="171"/>
      <c r="AB698" s="171"/>
      <c r="AC698" s="218"/>
      <c r="AD698" s="218"/>
      <c r="AE698" s="218"/>
      <c r="AF698" s="218"/>
      <c r="AG698" s="218"/>
      <c r="AH698" s="218"/>
      <c r="AI698" s="170"/>
      <c r="AJ698" s="170"/>
      <c r="AK698" s="170"/>
      <c r="AL698" s="170"/>
      <c r="AM698" s="170"/>
      <c r="AN698" s="170"/>
      <c r="AO698" s="170"/>
      <c r="AP698" s="170"/>
      <c r="AQ698" s="170"/>
      <c r="AR698" s="170"/>
      <c r="AS698" s="170"/>
      <c r="AT698" s="219"/>
      <c r="AU698" s="219"/>
      <c r="AV698" s="219"/>
      <c r="AW698" s="219"/>
      <c r="AX698" s="219"/>
      <c r="AY698" s="219"/>
      <c r="AZ698" s="219"/>
      <c r="BA698" s="219"/>
      <c r="BB698" s="219"/>
      <c r="BC698" s="219"/>
      <c r="BD698" s="219"/>
    </row>
    <row r="699" spans="1:56" ht="12.75" customHeight="1" x14ac:dyDescent="0.2">
      <c r="A699" s="169"/>
      <c r="B699" s="169"/>
      <c r="C699" s="169"/>
      <c r="D699" s="169"/>
      <c r="E699" s="169"/>
      <c r="F699" s="169"/>
      <c r="G699" s="169"/>
      <c r="H699" s="169"/>
      <c r="I699" s="169"/>
      <c r="J699" s="169"/>
      <c r="K699" s="169"/>
      <c r="L699" s="169"/>
      <c r="M699" s="169"/>
      <c r="N699" s="169"/>
      <c r="O699" s="169"/>
      <c r="P699" s="170"/>
      <c r="Q699" s="170"/>
      <c r="R699" s="170"/>
      <c r="S699" s="170"/>
      <c r="T699" s="170"/>
      <c r="U699" s="170"/>
      <c r="V699" s="170"/>
      <c r="W699" s="170"/>
      <c r="X699" s="170"/>
      <c r="Y699" s="171"/>
      <c r="Z699" s="171"/>
      <c r="AA699" s="171"/>
      <c r="AB699" s="171"/>
      <c r="AC699" s="218"/>
      <c r="AD699" s="218"/>
      <c r="AE699" s="218"/>
      <c r="AF699" s="218"/>
      <c r="AG699" s="218"/>
      <c r="AH699" s="218"/>
      <c r="AI699" s="170"/>
      <c r="AJ699" s="170"/>
      <c r="AK699" s="170"/>
      <c r="AL699" s="170"/>
      <c r="AM699" s="170"/>
      <c r="AN699" s="170"/>
      <c r="AO699" s="170"/>
      <c r="AP699" s="170"/>
      <c r="AQ699" s="170"/>
      <c r="AR699" s="170"/>
      <c r="AS699" s="170"/>
      <c r="AT699" s="219"/>
      <c r="AU699" s="219"/>
      <c r="AV699" s="219"/>
      <c r="AW699" s="219"/>
      <c r="AX699" s="219"/>
      <c r="AY699" s="219"/>
      <c r="AZ699" s="219"/>
      <c r="BA699" s="219"/>
      <c r="BB699" s="219"/>
      <c r="BC699" s="219"/>
      <c r="BD699" s="219"/>
    </row>
    <row r="700" spans="1:56" ht="12.75" customHeight="1" x14ac:dyDescent="0.2">
      <c r="A700" s="169"/>
      <c r="B700" s="169"/>
      <c r="C700" s="169"/>
      <c r="D700" s="169"/>
      <c r="E700" s="169"/>
      <c r="F700" s="169"/>
      <c r="G700" s="169"/>
      <c r="H700" s="169"/>
      <c r="I700" s="169"/>
      <c r="J700" s="169"/>
      <c r="K700" s="169"/>
      <c r="L700" s="169"/>
      <c r="M700" s="169"/>
      <c r="N700" s="169"/>
      <c r="O700" s="169"/>
      <c r="P700" s="170"/>
      <c r="Q700" s="170"/>
      <c r="R700" s="170"/>
      <c r="S700" s="170"/>
      <c r="T700" s="170"/>
      <c r="U700" s="170"/>
      <c r="V700" s="170"/>
      <c r="W700" s="170"/>
      <c r="X700" s="170"/>
      <c r="Y700" s="171"/>
      <c r="Z700" s="171"/>
      <c r="AA700" s="171"/>
      <c r="AB700" s="171"/>
      <c r="AC700" s="218"/>
      <c r="AD700" s="218"/>
      <c r="AE700" s="218"/>
      <c r="AF700" s="218"/>
      <c r="AG700" s="218"/>
      <c r="AH700" s="218"/>
      <c r="AI700" s="170"/>
      <c r="AJ700" s="170"/>
      <c r="AK700" s="170"/>
      <c r="AL700" s="170"/>
      <c r="AM700" s="170"/>
      <c r="AN700" s="170"/>
      <c r="AO700" s="170"/>
      <c r="AP700" s="170"/>
      <c r="AQ700" s="170"/>
      <c r="AR700" s="170"/>
      <c r="AS700" s="170"/>
      <c r="AT700" s="219"/>
      <c r="AU700" s="219"/>
      <c r="AV700" s="219"/>
      <c r="AW700" s="219"/>
      <c r="AX700" s="219"/>
      <c r="AY700" s="219"/>
      <c r="AZ700" s="219"/>
      <c r="BA700" s="219"/>
      <c r="BB700" s="219"/>
      <c r="BC700" s="219"/>
      <c r="BD700" s="219"/>
    </row>
    <row r="701" spans="1:56" ht="12.75" customHeight="1" x14ac:dyDescent="0.2">
      <c r="A701" s="169"/>
      <c r="B701" s="169"/>
      <c r="C701" s="169"/>
      <c r="D701" s="169"/>
      <c r="E701" s="169"/>
      <c r="F701" s="169"/>
      <c r="G701" s="169"/>
      <c r="H701" s="169"/>
      <c r="I701" s="169"/>
      <c r="J701" s="169"/>
      <c r="K701" s="169"/>
      <c r="L701" s="169"/>
      <c r="M701" s="169"/>
      <c r="N701" s="169"/>
      <c r="O701" s="169"/>
      <c r="P701" s="170"/>
      <c r="Q701" s="170"/>
      <c r="R701" s="170"/>
      <c r="S701" s="170"/>
      <c r="T701" s="170"/>
      <c r="U701" s="170"/>
      <c r="V701" s="170"/>
      <c r="W701" s="170"/>
      <c r="X701" s="170"/>
      <c r="Y701" s="171"/>
      <c r="Z701" s="171"/>
      <c r="AA701" s="171"/>
      <c r="AB701" s="171"/>
      <c r="AC701" s="218"/>
      <c r="AD701" s="218"/>
      <c r="AE701" s="218"/>
      <c r="AF701" s="218"/>
      <c r="AG701" s="218"/>
      <c r="AH701" s="218"/>
      <c r="AI701" s="170"/>
      <c r="AJ701" s="170"/>
      <c r="AK701" s="170"/>
      <c r="AL701" s="170"/>
      <c r="AM701" s="170"/>
      <c r="AN701" s="170"/>
      <c r="AO701" s="170"/>
      <c r="AP701" s="170"/>
      <c r="AQ701" s="170"/>
      <c r="AR701" s="170"/>
      <c r="AS701" s="170"/>
      <c r="AT701" s="219"/>
      <c r="AU701" s="219"/>
      <c r="AV701" s="219"/>
      <c r="AW701" s="219"/>
      <c r="AX701" s="219"/>
      <c r="AY701" s="219"/>
      <c r="AZ701" s="219"/>
      <c r="BA701" s="219"/>
      <c r="BB701" s="219"/>
      <c r="BC701" s="219"/>
      <c r="BD701" s="219"/>
    </row>
    <row r="702" spans="1:56" ht="12.75" customHeight="1" x14ac:dyDescent="0.2">
      <c r="A702" s="169"/>
      <c r="B702" s="169"/>
      <c r="C702" s="169"/>
      <c r="D702" s="169"/>
      <c r="E702" s="169"/>
      <c r="F702" s="169"/>
      <c r="G702" s="169"/>
      <c r="H702" s="169"/>
      <c r="I702" s="169"/>
      <c r="J702" s="169"/>
      <c r="K702" s="169"/>
      <c r="L702" s="169"/>
      <c r="M702" s="169"/>
      <c r="N702" s="169"/>
      <c r="O702" s="169"/>
      <c r="P702" s="170"/>
      <c r="Q702" s="170"/>
      <c r="R702" s="170"/>
      <c r="S702" s="170"/>
      <c r="T702" s="170"/>
      <c r="U702" s="170"/>
      <c r="V702" s="170"/>
      <c r="W702" s="170"/>
      <c r="X702" s="170"/>
      <c r="Y702" s="171"/>
      <c r="Z702" s="171"/>
      <c r="AA702" s="171"/>
      <c r="AB702" s="171"/>
      <c r="AC702" s="218"/>
      <c r="AD702" s="218"/>
      <c r="AE702" s="218"/>
      <c r="AF702" s="218"/>
      <c r="AG702" s="218"/>
      <c r="AH702" s="218"/>
      <c r="AI702" s="170"/>
      <c r="AJ702" s="170"/>
      <c r="AK702" s="170"/>
      <c r="AL702" s="170"/>
      <c r="AM702" s="170"/>
      <c r="AN702" s="170"/>
      <c r="AO702" s="170"/>
      <c r="AP702" s="170"/>
      <c r="AQ702" s="170"/>
      <c r="AR702" s="170"/>
      <c r="AS702" s="170"/>
      <c r="AT702" s="219"/>
      <c r="AU702" s="219"/>
      <c r="AV702" s="219"/>
      <c r="AW702" s="219"/>
      <c r="AX702" s="219"/>
      <c r="AY702" s="219"/>
      <c r="AZ702" s="219"/>
      <c r="BA702" s="219"/>
      <c r="BB702" s="219"/>
      <c r="BC702" s="219"/>
      <c r="BD702" s="219"/>
    </row>
    <row r="703" spans="1:56" ht="12.75" customHeight="1" x14ac:dyDescent="0.2">
      <c r="A703" s="169"/>
      <c r="B703" s="169"/>
      <c r="C703" s="169"/>
      <c r="D703" s="169"/>
      <c r="E703" s="169"/>
      <c r="F703" s="169"/>
      <c r="G703" s="169"/>
      <c r="H703" s="169"/>
      <c r="I703" s="169"/>
      <c r="J703" s="169"/>
      <c r="K703" s="169"/>
      <c r="L703" s="169"/>
      <c r="M703" s="169"/>
      <c r="N703" s="169"/>
      <c r="O703" s="169"/>
      <c r="P703" s="170"/>
      <c r="Q703" s="170"/>
      <c r="R703" s="170"/>
      <c r="S703" s="170"/>
      <c r="T703" s="170"/>
      <c r="U703" s="170"/>
      <c r="V703" s="170"/>
      <c r="W703" s="170"/>
      <c r="X703" s="170"/>
      <c r="Y703" s="171"/>
      <c r="Z703" s="171"/>
      <c r="AA703" s="171"/>
      <c r="AB703" s="171"/>
      <c r="AC703" s="218"/>
      <c r="AD703" s="218"/>
      <c r="AE703" s="218"/>
      <c r="AF703" s="218"/>
      <c r="AG703" s="218"/>
      <c r="AH703" s="218"/>
      <c r="AI703" s="170"/>
      <c r="AJ703" s="170"/>
      <c r="AK703" s="170"/>
      <c r="AL703" s="170"/>
      <c r="AM703" s="170"/>
      <c r="AN703" s="170"/>
      <c r="AO703" s="170"/>
      <c r="AP703" s="170"/>
      <c r="AQ703" s="170"/>
      <c r="AR703" s="170"/>
      <c r="AS703" s="170"/>
      <c r="AT703" s="219"/>
      <c r="AU703" s="219"/>
      <c r="AV703" s="219"/>
      <c r="AW703" s="219"/>
      <c r="AX703" s="219"/>
      <c r="AY703" s="219"/>
      <c r="AZ703" s="219"/>
      <c r="BA703" s="219"/>
      <c r="BB703" s="219"/>
      <c r="BC703" s="219"/>
      <c r="BD703" s="219"/>
    </row>
    <row r="704" spans="1:56" ht="12.75" customHeight="1" x14ac:dyDescent="0.2">
      <c r="A704" s="169"/>
      <c r="B704" s="169"/>
      <c r="C704" s="169"/>
      <c r="D704" s="169"/>
      <c r="E704" s="169"/>
      <c r="F704" s="169"/>
      <c r="G704" s="169"/>
      <c r="H704" s="169"/>
      <c r="I704" s="169"/>
      <c r="J704" s="169"/>
      <c r="K704" s="169"/>
      <c r="L704" s="169"/>
      <c r="M704" s="169"/>
      <c r="N704" s="169"/>
      <c r="O704" s="169"/>
      <c r="P704" s="170"/>
      <c r="Q704" s="170"/>
      <c r="R704" s="170"/>
      <c r="S704" s="170"/>
      <c r="T704" s="170"/>
      <c r="U704" s="170"/>
      <c r="V704" s="170"/>
      <c r="W704" s="170"/>
      <c r="X704" s="170"/>
      <c r="Y704" s="171"/>
      <c r="Z704" s="171"/>
      <c r="AA704" s="171"/>
      <c r="AB704" s="171"/>
      <c r="AC704" s="218"/>
      <c r="AD704" s="218"/>
      <c r="AE704" s="218"/>
      <c r="AF704" s="218"/>
      <c r="AG704" s="218"/>
      <c r="AH704" s="218"/>
      <c r="AI704" s="170"/>
      <c r="AJ704" s="170"/>
      <c r="AK704" s="170"/>
      <c r="AL704" s="170"/>
      <c r="AM704" s="170"/>
      <c r="AN704" s="170"/>
      <c r="AO704" s="170"/>
      <c r="AP704" s="170"/>
      <c r="AQ704" s="170"/>
      <c r="AR704" s="170"/>
      <c r="AS704" s="170"/>
      <c r="AT704" s="219"/>
      <c r="AU704" s="219"/>
      <c r="AV704" s="219"/>
      <c r="AW704" s="219"/>
      <c r="AX704" s="219"/>
      <c r="AY704" s="219"/>
      <c r="AZ704" s="219"/>
      <c r="BA704" s="219"/>
      <c r="BB704" s="219"/>
      <c r="BC704" s="219"/>
      <c r="BD704" s="219"/>
    </row>
    <row r="705" spans="1:56" ht="12.75" customHeight="1" x14ac:dyDescent="0.2">
      <c r="A705" s="169"/>
      <c r="B705" s="169"/>
      <c r="C705" s="169"/>
      <c r="D705" s="169"/>
      <c r="E705" s="169"/>
      <c r="F705" s="169"/>
      <c r="G705" s="169"/>
      <c r="H705" s="169"/>
      <c r="I705" s="169"/>
      <c r="J705" s="169"/>
      <c r="K705" s="169"/>
      <c r="L705" s="169"/>
      <c r="M705" s="169"/>
      <c r="N705" s="169"/>
      <c r="O705" s="169"/>
      <c r="P705" s="170"/>
      <c r="Q705" s="170"/>
      <c r="R705" s="170"/>
      <c r="S705" s="170"/>
      <c r="T705" s="170"/>
      <c r="U705" s="170"/>
      <c r="V705" s="170"/>
      <c r="W705" s="170"/>
      <c r="X705" s="170"/>
      <c r="Y705" s="171"/>
      <c r="Z705" s="171"/>
      <c r="AA705" s="171"/>
      <c r="AB705" s="171"/>
      <c r="AC705" s="218"/>
      <c r="AD705" s="218"/>
      <c r="AE705" s="218"/>
      <c r="AF705" s="218"/>
      <c r="AG705" s="218"/>
      <c r="AH705" s="218"/>
      <c r="AI705" s="170"/>
      <c r="AJ705" s="170"/>
      <c r="AK705" s="170"/>
      <c r="AL705" s="170"/>
      <c r="AM705" s="170"/>
      <c r="AN705" s="170"/>
      <c r="AO705" s="170"/>
      <c r="AP705" s="170"/>
      <c r="AQ705" s="170"/>
      <c r="AR705" s="170"/>
      <c r="AS705" s="170"/>
      <c r="AT705" s="219"/>
      <c r="AU705" s="219"/>
      <c r="AV705" s="219"/>
      <c r="AW705" s="219"/>
      <c r="AX705" s="219"/>
      <c r="AY705" s="219"/>
      <c r="AZ705" s="219"/>
      <c r="BA705" s="219"/>
      <c r="BB705" s="219"/>
      <c r="BC705" s="219"/>
      <c r="BD705" s="219"/>
    </row>
    <row r="706" spans="1:56" ht="12.75" customHeight="1" x14ac:dyDescent="0.2">
      <c r="A706" s="169"/>
      <c r="B706" s="169"/>
      <c r="C706" s="169"/>
      <c r="D706" s="169"/>
      <c r="E706" s="169"/>
      <c r="F706" s="169"/>
      <c r="G706" s="169"/>
      <c r="H706" s="169"/>
      <c r="I706" s="169"/>
      <c r="J706" s="169"/>
      <c r="K706" s="169"/>
      <c r="L706" s="169"/>
      <c r="M706" s="169"/>
      <c r="N706" s="169"/>
      <c r="O706" s="169"/>
      <c r="P706" s="170"/>
      <c r="Q706" s="170"/>
      <c r="R706" s="170"/>
      <c r="S706" s="170"/>
      <c r="T706" s="170"/>
      <c r="U706" s="170"/>
      <c r="V706" s="170"/>
      <c r="W706" s="170"/>
      <c r="X706" s="170"/>
      <c r="Y706" s="171"/>
      <c r="Z706" s="171"/>
      <c r="AA706" s="171"/>
      <c r="AB706" s="171"/>
      <c r="AC706" s="218"/>
      <c r="AD706" s="218"/>
      <c r="AE706" s="218"/>
      <c r="AF706" s="218"/>
      <c r="AG706" s="218"/>
      <c r="AH706" s="218"/>
      <c r="AI706" s="170"/>
      <c r="AJ706" s="170"/>
      <c r="AK706" s="170"/>
      <c r="AL706" s="170"/>
      <c r="AM706" s="170"/>
      <c r="AN706" s="170"/>
      <c r="AO706" s="170"/>
      <c r="AP706" s="170"/>
      <c r="AQ706" s="170"/>
      <c r="AR706" s="170"/>
      <c r="AS706" s="170"/>
      <c r="AT706" s="219"/>
      <c r="AU706" s="219"/>
      <c r="AV706" s="219"/>
      <c r="AW706" s="219"/>
      <c r="AX706" s="219"/>
      <c r="AY706" s="219"/>
      <c r="AZ706" s="219"/>
      <c r="BA706" s="219"/>
      <c r="BB706" s="219"/>
      <c r="BC706" s="219"/>
      <c r="BD706" s="219"/>
    </row>
    <row r="707" spans="1:56" ht="12.75" customHeight="1" x14ac:dyDescent="0.2">
      <c r="A707" s="169"/>
      <c r="B707" s="169"/>
      <c r="C707" s="169"/>
      <c r="D707" s="169"/>
      <c r="E707" s="169"/>
      <c r="F707" s="169"/>
      <c r="G707" s="169"/>
      <c r="H707" s="169"/>
      <c r="I707" s="169"/>
      <c r="J707" s="169"/>
      <c r="K707" s="169"/>
      <c r="L707" s="169"/>
      <c r="M707" s="169"/>
      <c r="N707" s="169"/>
      <c r="O707" s="169"/>
      <c r="P707" s="170"/>
      <c r="Q707" s="170"/>
      <c r="R707" s="170"/>
      <c r="S707" s="170"/>
      <c r="T707" s="170"/>
      <c r="U707" s="170"/>
      <c r="V707" s="170"/>
      <c r="W707" s="170"/>
      <c r="X707" s="170"/>
      <c r="Y707" s="171"/>
      <c r="Z707" s="171"/>
      <c r="AA707" s="171"/>
      <c r="AB707" s="171"/>
      <c r="AC707" s="218"/>
      <c r="AD707" s="218"/>
      <c r="AE707" s="218"/>
      <c r="AF707" s="218"/>
      <c r="AG707" s="218"/>
      <c r="AH707" s="218"/>
      <c r="AI707" s="170"/>
      <c r="AJ707" s="170"/>
      <c r="AK707" s="170"/>
      <c r="AL707" s="170"/>
      <c r="AM707" s="170"/>
      <c r="AN707" s="170"/>
      <c r="AO707" s="170"/>
      <c r="AP707" s="170"/>
      <c r="AQ707" s="170"/>
      <c r="AR707" s="170"/>
      <c r="AS707" s="170"/>
      <c r="AT707" s="219"/>
      <c r="AU707" s="219"/>
      <c r="AV707" s="219"/>
      <c r="AW707" s="219"/>
      <c r="AX707" s="219"/>
      <c r="AY707" s="219"/>
      <c r="AZ707" s="219"/>
      <c r="BA707" s="219"/>
      <c r="BB707" s="219"/>
      <c r="BC707" s="219"/>
      <c r="BD707" s="219"/>
    </row>
    <row r="708" spans="1:56" ht="12.75" customHeight="1" x14ac:dyDescent="0.2">
      <c r="A708" s="169"/>
      <c r="B708" s="169"/>
      <c r="C708" s="169"/>
      <c r="D708" s="169"/>
      <c r="E708" s="169"/>
      <c r="F708" s="169"/>
      <c r="G708" s="169"/>
      <c r="H708" s="169"/>
      <c r="I708" s="169"/>
      <c r="J708" s="169"/>
      <c r="K708" s="169"/>
      <c r="L708" s="169"/>
      <c r="M708" s="169"/>
      <c r="N708" s="169"/>
      <c r="O708" s="169"/>
      <c r="P708" s="170"/>
      <c r="Q708" s="170"/>
      <c r="R708" s="170"/>
      <c r="S708" s="170"/>
      <c r="T708" s="170"/>
      <c r="U708" s="170"/>
      <c r="V708" s="170"/>
      <c r="W708" s="170"/>
      <c r="X708" s="170"/>
      <c r="Y708" s="171"/>
      <c r="Z708" s="171"/>
      <c r="AA708" s="171"/>
      <c r="AB708" s="171"/>
      <c r="AC708" s="218"/>
      <c r="AD708" s="218"/>
      <c r="AE708" s="218"/>
      <c r="AF708" s="218"/>
      <c r="AG708" s="218"/>
      <c r="AH708" s="218"/>
      <c r="AI708" s="170"/>
      <c r="AJ708" s="170"/>
      <c r="AK708" s="170"/>
      <c r="AL708" s="170"/>
      <c r="AM708" s="170"/>
      <c r="AN708" s="170"/>
      <c r="AO708" s="170"/>
      <c r="AP708" s="170"/>
      <c r="AQ708" s="170"/>
      <c r="AR708" s="170"/>
      <c r="AS708" s="170"/>
      <c r="AT708" s="219"/>
      <c r="AU708" s="219"/>
      <c r="AV708" s="219"/>
      <c r="AW708" s="219"/>
      <c r="AX708" s="219"/>
      <c r="AY708" s="219"/>
      <c r="AZ708" s="219"/>
      <c r="BA708" s="219"/>
      <c r="BB708" s="219"/>
      <c r="BC708" s="219"/>
      <c r="BD708" s="219"/>
    </row>
    <row r="709" spans="1:56" ht="12.75" customHeight="1" x14ac:dyDescent="0.2">
      <c r="A709" s="169"/>
      <c r="B709" s="169"/>
      <c r="C709" s="169"/>
      <c r="D709" s="169"/>
      <c r="E709" s="169"/>
      <c r="F709" s="169"/>
      <c r="G709" s="169"/>
      <c r="H709" s="169"/>
      <c r="I709" s="169"/>
      <c r="J709" s="169"/>
      <c r="K709" s="169"/>
      <c r="L709" s="169"/>
      <c r="M709" s="169"/>
      <c r="N709" s="169"/>
      <c r="O709" s="169"/>
      <c r="P709" s="170"/>
      <c r="Q709" s="170"/>
      <c r="R709" s="170"/>
      <c r="S709" s="170"/>
      <c r="T709" s="170"/>
      <c r="U709" s="170"/>
      <c r="V709" s="170"/>
      <c r="W709" s="170"/>
      <c r="X709" s="170"/>
      <c r="Y709" s="171"/>
      <c r="Z709" s="171"/>
      <c r="AA709" s="171"/>
      <c r="AB709" s="171"/>
      <c r="AC709" s="218"/>
      <c r="AD709" s="218"/>
      <c r="AE709" s="218"/>
      <c r="AF709" s="218"/>
      <c r="AG709" s="218"/>
      <c r="AH709" s="218"/>
      <c r="AI709" s="170"/>
      <c r="AJ709" s="170"/>
      <c r="AK709" s="170"/>
      <c r="AL709" s="170"/>
      <c r="AM709" s="170"/>
      <c r="AN709" s="170"/>
      <c r="AO709" s="170"/>
      <c r="AP709" s="170"/>
      <c r="AQ709" s="170"/>
      <c r="AR709" s="170"/>
      <c r="AS709" s="170"/>
      <c r="AT709" s="219"/>
      <c r="AU709" s="219"/>
      <c r="AV709" s="219"/>
      <c r="AW709" s="219"/>
      <c r="AX709" s="219"/>
      <c r="AY709" s="219"/>
      <c r="AZ709" s="219"/>
      <c r="BA709" s="219"/>
      <c r="BB709" s="219"/>
      <c r="BC709" s="219"/>
      <c r="BD709" s="219"/>
    </row>
    <row r="710" spans="1:56" ht="12.75" customHeight="1" x14ac:dyDescent="0.2">
      <c r="A710" s="169"/>
      <c r="B710" s="169"/>
      <c r="C710" s="169"/>
      <c r="D710" s="169"/>
      <c r="E710" s="169"/>
      <c r="F710" s="169"/>
      <c r="G710" s="169"/>
      <c r="H710" s="169"/>
      <c r="I710" s="169"/>
      <c r="J710" s="169"/>
      <c r="K710" s="169"/>
      <c r="L710" s="169"/>
      <c r="M710" s="169"/>
      <c r="N710" s="169"/>
      <c r="O710" s="169"/>
      <c r="P710" s="170"/>
      <c r="Q710" s="170"/>
      <c r="R710" s="170"/>
      <c r="S710" s="170"/>
      <c r="T710" s="170"/>
      <c r="U710" s="170"/>
      <c r="V710" s="170"/>
      <c r="W710" s="170"/>
      <c r="X710" s="170"/>
      <c r="Y710" s="171"/>
      <c r="Z710" s="171"/>
      <c r="AA710" s="171"/>
      <c r="AB710" s="171"/>
      <c r="AC710" s="218"/>
      <c r="AD710" s="218"/>
      <c r="AE710" s="218"/>
      <c r="AF710" s="218"/>
      <c r="AG710" s="218"/>
      <c r="AH710" s="218"/>
      <c r="AI710" s="170"/>
      <c r="AJ710" s="170"/>
      <c r="AK710" s="170"/>
      <c r="AL710" s="170"/>
      <c r="AM710" s="170"/>
      <c r="AN710" s="170"/>
      <c r="AO710" s="170"/>
      <c r="AP710" s="170"/>
      <c r="AQ710" s="170"/>
      <c r="AR710" s="170"/>
      <c r="AS710" s="170"/>
      <c r="AT710" s="219"/>
      <c r="AU710" s="219"/>
      <c r="AV710" s="219"/>
      <c r="AW710" s="219"/>
      <c r="AX710" s="219"/>
      <c r="AY710" s="219"/>
      <c r="AZ710" s="219"/>
      <c r="BA710" s="219"/>
      <c r="BB710" s="219"/>
      <c r="BC710" s="219"/>
      <c r="BD710" s="219"/>
    </row>
    <row r="711" spans="1:56" ht="12.75" customHeight="1" x14ac:dyDescent="0.2">
      <c r="A711" s="169"/>
      <c r="B711" s="169"/>
      <c r="C711" s="169"/>
      <c r="D711" s="169"/>
      <c r="E711" s="169"/>
      <c r="F711" s="169"/>
      <c r="G711" s="169"/>
      <c r="H711" s="169"/>
      <c r="I711" s="169"/>
      <c r="J711" s="169"/>
      <c r="K711" s="169"/>
      <c r="L711" s="169"/>
      <c r="M711" s="169"/>
      <c r="N711" s="169"/>
      <c r="O711" s="169"/>
      <c r="P711" s="170"/>
      <c r="Q711" s="170"/>
      <c r="R711" s="170"/>
      <c r="S711" s="170"/>
      <c r="T711" s="170"/>
      <c r="U711" s="170"/>
      <c r="V711" s="170"/>
      <c r="W711" s="170"/>
      <c r="X711" s="170"/>
      <c r="Y711" s="171"/>
      <c r="Z711" s="171"/>
      <c r="AA711" s="171"/>
      <c r="AB711" s="171"/>
      <c r="AC711" s="218"/>
      <c r="AD711" s="218"/>
      <c r="AE711" s="218"/>
      <c r="AF711" s="218"/>
      <c r="AG711" s="218"/>
      <c r="AH711" s="218"/>
      <c r="AI711" s="170"/>
      <c r="AJ711" s="170"/>
      <c r="AK711" s="170"/>
      <c r="AL711" s="170"/>
      <c r="AM711" s="170"/>
      <c r="AN711" s="170"/>
      <c r="AO711" s="170"/>
      <c r="AP711" s="170"/>
      <c r="AQ711" s="170"/>
      <c r="AR711" s="170"/>
      <c r="AS711" s="170"/>
      <c r="AT711" s="219"/>
      <c r="AU711" s="219"/>
      <c r="AV711" s="219"/>
      <c r="AW711" s="219"/>
      <c r="AX711" s="219"/>
      <c r="AY711" s="219"/>
      <c r="AZ711" s="219"/>
      <c r="BA711" s="219"/>
      <c r="BB711" s="219"/>
      <c r="BC711" s="219"/>
      <c r="BD711" s="219"/>
    </row>
    <row r="712" spans="1:56" ht="12.75" customHeight="1" x14ac:dyDescent="0.2">
      <c r="A712" s="169"/>
      <c r="B712" s="169"/>
      <c r="C712" s="169"/>
      <c r="D712" s="169"/>
      <c r="E712" s="169"/>
      <c r="F712" s="169"/>
      <c r="G712" s="169"/>
      <c r="H712" s="169"/>
      <c r="I712" s="169"/>
      <c r="J712" s="169"/>
      <c r="K712" s="169"/>
      <c r="L712" s="169"/>
      <c r="M712" s="169"/>
      <c r="N712" s="169"/>
      <c r="O712" s="169"/>
      <c r="P712" s="170"/>
      <c r="Q712" s="170"/>
      <c r="R712" s="170"/>
      <c r="S712" s="170"/>
      <c r="T712" s="170"/>
      <c r="U712" s="170"/>
      <c r="V712" s="170"/>
      <c r="W712" s="170"/>
      <c r="X712" s="170"/>
      <c r="Y712" s="171"/>
      <c r="Z712" s="171"/>
      <c r="AA712" s="171"/>
      <c r="AB712" s="171"/>
      <c r="AC712" s="218"/>
      <c r="AD712" s="218"/>
      <c r="AE712" s="218"/>
      <c r="AF712" s="218"/>
      <c r="AG712" s="218"/>
      <c r="AH712" s="218"/>
      <c r="AI712" s="170"/>
      <c r="AJ712" s="170"/>
      <c r="AK712" s="170"/>
      <c r="AL712" s="170"/>
      <c r="AM712" s="170"/>
      <c r="AN712" s="170"/>
      <c r="AO712" s="170"/>
      <c r="AP712" s="170"/>
      <c r="AQ712" s="170"/>
      <c r="AR712" s="170"/>
      <c r="AS712" s="170"/>
      <c r="AT712" s="219"/>
      <c r="AU712" s="219"/>
      <c r="AV712" s="219"/>
      <c r="AW712" s="219"/>
      <c r="AX712" s="219"/>
      <c r="AY712" s="219"/>
      <c r="AZ712" s="219"/>
      <c r="BA712" s="219"/>
      <c r="BB712" s="219"/>
      <c r="BC712" s="219"/>
      <c r="BD712" s="219"/>
    </row>
    <row r="713" spans="1:56" ht="12.75" customHeight="1" x14ac:dyDescent="0.2">
      <c r="A713" s="169"/>
      <c r="B713" s="169"/>
      <c r="C713" s="169"/>
      <c r="D713" s="169"/>
      <c r="E713" s="169"/>
      <c r="F713" s="169"/>
      <c r="G713" s="169"/>
      <c r="H713" s="169"/>
      <c r="I713" s="169"/>
      <c r="J713" s="169"/>
      <c r="K713" s="169"/>
      <c r="L713" s="169"/>
      <c r="M713" s="169"/>
      <c r="N713" s="169"/>
      <c r="O713" s="169"/>
      <c r="P713" s="170"/>
      <c r="Q713" s="170"/>
      <c r="R713" s="170"/>
      <c r="S713" s="170"/>
      <c r="T713" s="170"/>
      <c r="U713" s="170"/>
      <c r="V713" s="170"/>
      <c r="W713" s="170"/>
      <c r="X713" s="170"/>
      <c r="Y713" s="171"/>
      <c r="Z713" s="171"/>
      <c r="AA713" s="171"/>
      <c r="AB713" s="171"/>
      <c r="AC713" s="218"/>
      <c r="AD713" s="218"/>
      <c r="AE713" s="218"/>
      <c r="AF713" s="218"/>
      <c r="AG713" s="218"/>
      <c r="AH713" s="218"/>
      <c r="AI713" s="170"/>
      <c r="AJ713" s="170"/>
      <c r="AK713" s="170"/>
      <c r="AL713" s="170"/>
      <c r="AM713" s="170"/>
      <c r="AN713" s="170"/>
      <c r="AO713" s="170"/>
      <c r="AP713" s="170"/>
      <c r="AQ713" s="170"/>
      <c r="AR713" s="170"/>
      <c r="AS713" s="170"/>
      <c r="AT713" s="219"/>
      <c r="AU713" s="219"/>
      <c r="AV713" s="219"/>
      <c r="AW713" s="219"/>
      <c r="AX713" s="219"/>
      <c r="AY713" s="219"/>
      <c r="AZ713" s="219"/>
      <c r="BA713" s="219"/>
      <c r="BB713" s="219"/>
      <c r="BC713" s="219"/>
      <c r="BD713" s="219"/>
    </row>
    <row r="714" spans="1:56" ht="12.75" customHeight="1" x14ac:dyDescent="0.2">
      <c r="A714" s="169"/>
      <c r="B714" s="169"/>
      <c r="C714" s="169"/>
      <c r="D714" s="169"/>
      <c r="E714" s="169"/>
      <c r="F714" s="169"/>
      <c r="G714" s="169"/>
      <c r="H714" s="169"/>
      <c r="I714" s="169"/>
      <c r="J714" s="169"/>
      <c r="K714" s="169"/>
      <c r="L714" s="169"/>
      <c r="M714" s="169"/>
      <c r="N714" s="169"/>
      <c r="O714" s="169"/>
      <c r="P714" s="170"/>
      <c r="Q714" s="170"/>
      <c r="R714" s="170"/>
      <c r="S714" s="170"/>
      <c r="T714" s="170"/>
      <c r="U714" s="170"/>
      <c r="V714" s="170"/>
      <c r="W714" s="170"/>
      <c r="X714" s="170"/>
      <c r="Y714" s="171"/>
      <c r="Z714" s="171"/>
      <c r="AA714" s="171"/>
      <c r="AB714" s="171"/>
      <c r="AC714" s="218"/>
      <c r="AD714" s="218"/>
      <c r="AE714" s="218"/>
      <c r="AF714" s="218"/>
      <c r="AG714" s="218"/>
      <c r="AH714" s="218"/>
      <c r="AI714" s="170"/>
      <c r="AJ714" s="170"/>
      <c r="AK714" s="170"/>
      <c r="AL714" s="170"/>
      <c r="AM714" s="170"/>
      <c r="AN714" s="170"/>
      <c r="AO714" s="170"/>
      <c r="AP714" s="170"/>
      <c r="AQ714" s="170"/>
      <c r="AR714" s="170"/>
      <c r="AS714" s="170"/>
      <c r="AT714" s="219"/>
      <c r="AU714" s="219"/>
      <c r="AV714" s="219"/>
      <c r="AW714" s="219"/>
      <c r="AX714" s="219"/>
      <c r="AY714" s="219"/>
      <c r="AZ714" s="219"/>
      <c r="BA714" s="219"/>
      <c r="BB714" s="219"/>
      <c r="BC714" s="219"/>
      <c r="BD714" s="219"/>
    </row>
    <row r="715" spans="1:56" ht="12.75" customHeight="1" x14ac:dyDescent="0.2">
      <c r="A715" s="169"/>
      <c r="B715" s="169"/>
      <c r="C715" s="169"/>
      <c r="D715" s="169"/>
      <c r="E715" s="169"/>
      <c r="F715" s="169"/>
      <c r="G715" s="169"/>
      <c r="H715" s="169"/>
      <c r="I715" s="169"/>
      <c r="J715" s="169"/>
      <c r="K715" s="169"/>
      <c r="L715" s="169"/>
      <c r="M715" s="169"/>
      <c r="N715" s="169"/>
      <c r="O715" s="169"/>
      <c r="P715" s="170"/>
      <c r="Q715" s="170"/>
      <c r="R715" s="170"/>
      <c r="S715" s="170"/>
      <c r="T715" s="170"/>
      <c r="U715" s="170"/>
      <c r="V715" s="170"/>
      <c r="W715" s="170"/>
      <c r="X715" s="170"/>
      <c r="Y715" s="171"/>
      <c r="Z715" s="171"/>
      <c r="AA715" s="171"/>
      <c r="AB715" s="171"/>
      <c r="AC715" s="218"/>
      <c r="AD715" s="218"/>
      <c r="AE715" s="218"/>
      <c r="AF715" s="218"/>
      <c r="AG715" s="218"/>
      <c r="AH715" s="218"/>
      <c r="AI715" s="170"/>
      <c r="AJ715" s="170"/>
      <c r="AK715" s="170"/>
      <c r="AL715" s="170"/>
      <c r="AM715" s="170"/>
      <c r="AN715" s="170"/>
      <c r="AO715" s="170"/>
      <c r="AP715" s="170"/>
      <c r="AQ715" s="170"/>
      <c r="AR715" s="170"/>
      <c r="AS715" s="170"/>
      <c r="AT715" s="219"/>
      <c r="AU715" s="219"/>
      <c r="AV715" s="219"/>
      <c r="AW715" s="219"/>
      <c r="AX715" s="219"/>
      <c r="AY715" s="219"/>
      <c r="AZ715" s="219"/>
      <c r="BA715" s="219"/>
      <c r="BB715" s="219"/>
      <c r="BC715" s="219"/>
      <c r="BD715" s="219"/>
    </row>
    <row r="716" spans="1:56" ht="12.75" customHeight="1" x14ac:dyDescent="0.2">
      <c r="A716" s="169"/>
      <c r="B716" s="169"/>
      <c r="C716" s="169"/>
      <c r="D716" s="169"/>
      <c r="E716" s="169"/>
      <c r="F716" s="169"/>
      <c r="G716" s="169"/>
      <c r="H716" s="169"/>
      <c r="I716" s="169"/>
      <c r="J716" s="169"/>
      <c r="K716" s="169"/>
      <c r="L716" s="169"/>
      <c r="M716" s="169"/>
      <c r="N716" s="169"/>
      <c r="O716" s="169"/>
      <c r="P716" s="170"/>
      <c r="Q716" s="170"/>
      <c r="R716" s="170"/>
      <c r="S716" s="170"/>
      <c r="T716" s="170"/>
      <c r="U716" s="170"/>
      <c r="V716" s="170"/>
      <c r="W716" s="170"/>
      <c r="X716" s="170"/>
      <c r="Y716" s="171"/>
      <c r="Z716" s="171"/>
      <c r="AA716" s="171"/>
      <c r="AB716" s="171"/>
      <c r="AC716" s="218"/>
      <c r="AD716" s="218"/>
      <c r="AE716" s="218"/>
      <c r="AF716" s="218"/>
      <c r="AG716" s="218"/>
      <c r="AH716" s="218"/>
      <c r="AI716" s="170"/>
      <c r="AJ716" s="170"/>
      <c r="AK716" s="170"/>
      <c r="AL716" s="170"/>
      <c r="AM716" s="170"/>
      <c r="AN716" s="170"/>
      <c r="AO716" s="170"/>
      <c r="AP716" s="170"/>
      <c r="AQ716" s="170"/>
      <c r="AR716" s="170"/>
      <c r="AS716" s="170"/>
      <c r="AT716" s="219"/>
      <c r="AU716" s="219"/>
      <c r="AV716" s="219"/>
      <c r="AW716" s="219"/>
      <c r="AX716" s="219"/>
      <c r="AY716" s="219"/>
      <c r="AZ716" s="219"/>
      <c r="BA716" s="219"/>
      <c r="BB716" s="219"/>
      <c r="BC716" s="219"/>
      <c r="BD716" s="219"/>
    </row>
    <row r="717" spans="1:56" ht="12.75" customHeight="1" x14ac:dyDescent="0.2">
      <c r="A717" s="169"/>
      <c r="B717" s="169"/>
      <c r="C717" s="169"/>
      <c r="D717" s="169"/>
      <c r="E717" s="169"/>
      <c r="F717" s="169"/>
      <c r="G717" s="169"/>
      <c r="H717" s="169"/>
      <c r="I717" s="169"/>
      <c r="J717" s="169"/>
      <c r="K717" s="169"/>
      <c r="L717" s="169"/>
      <c r="M717" s="169"/>
      <c r="N717" s="169"/>
      <c r="O717" s="169"/>
      <c r="P717" s="170"/>
      <c r="Q717" s="170"/>
      <c r="R717" s="170"/>
      <c r="S717" s="170"/>
      <c r="T717" s="170"/>
      <c r="U717" s="170"/>
      <c r="V717" s="170"/>
      <c r="W717" s="170"/>
      <c r="X717" s="170"/>
      <c r="Y717" s="171"/>
      <c r="Z717" s="171"/>
      <c r="AA717" s="171"/>
      <c r="AB717" s="171"/>
      <c r="AC717" s="218"/>
      <c r="AD717" s="218"/>
      <c r="AE717" s="218"/>
      <c r="AF717" s="218"/>
      <c r="AG717" s="218"/>
      <c r="AH717" s="218"/>
      <c r="AI717" s="170"/>
      <c r="AJ717" s="170"/>
      <c r="AK717" s="170"/>
      <c r="AL717" s="170"/>
      <c r="AM717" s="170"/>
      <c r="AN717" s="170"/>
      <c r="AO717" s="170"/>
      <c r="AP717" s="170"/>
      <c r="AQ717" s="170"/>
      <c r="AR717" s="170"/>
      <c r="AS717" s="170"/>
      <c r="AT717" s="219"/>
      <c r="AU717" s="219"/>
      <c r="AV717" s="219"/>
      <c r="AW717" s="219"/>
      <c r="AX717" s="219"/>
      <c r="AY717" s="219"/>
      <c r="AZ717" s="219"/>
      <c r="BA717" s="219"/>
      <c r="BB717" s="219"/>
      <c r="BC717" s="219"/>
      <c r="BD717" s="219"/>
    </row>
    <row r="718" spans="1:56" ht="12.75" customHeight="1" x14ac:dyDescent="0.2">
      <c r="A718" s="169"/>
      <c r="B718" s="169"/>
      <c r="C718" s="169"/>
      <c r="D718" s="169"/>
      <c r="E718" s="169"/>
      <c r="F718" s="169"/>
      <c r="G718" s="169"/>
      <c r="H718" s="169"/>
      <c r="I718" s="169"/>
      <c r="J718" s="169"/>
      <c r="K718" s="169"/>
      <c r="L718" s="169"/>
      <c r="M718" s="169"/>
      <c r="N718" s="169"/>
      <c r="O718" s="169"/>
      <c r="P718" s="170"/>
      <c r="Q718" s="170"/>
      <c r="R718" s="170"/>
      <c r="S718" s="170"/>
      <c r="T718" s="170"/>
      <c r="U718" s="170"/>
      <c r="V718" s="170"/>
      <c r="W718" s="170"/>
      <c r="X718" s="170"/>
      <c r="Y718" s="171"/>
      <c r="Z718" s="171"/>
      <c r="AA718" s="171"/>
      <c r="AB718" s="171"/>
      <c r="AC718" s="218"/>
      <c r="AD718" s="218"/>
      <c r="AE718" s="218"/>
      <c r="AF718" s="218"/>
      <c r="AG718" s="218"/>
      <c r="AH718" s="218"/>
      <c r="AI718" s="170"/>
      <c r="AJ718" s="170"/>
      <c r="AK718" s="170"/>
      <c r="AL718" s="170"/>
      <c r="AM718" s="170"/>
      <c r="AN718" s="170"/>
      <c r="AO718" s="170"/>
      <c r="AP718" s="170"/>
      <c r="AQ718" s="170"/>
      <c r="AR718" s="170"/>
      <c r="AS718" s="170"/>
      <c r="AT718" s="219"/>
      <c r="AU718" s="219"/>
      <c r="AV718" s="219"/>
      <c r="AW718" s="219"/>
      <c r="AX718" s="219"/>
      <c r="AY718" s="219"/>
      <c r="AZ718" s="219"/>
      <c r="BA718" s="219"/>
      <c r="BB718" s="219"/>
      <c r="BC718" s="219"/>
      <c r="BD718" s="219"/>
    </row>
    <row r="719" spans="1:56" ht="12.75" customHeight="1" x14ac:dyDescent="0.2">
      <c r="A719" s="169"/>
      <c r="B719" s="169"/>
      <c r="C719" s="169"/>
      <c r="D719" s="169"/>
      <c r="E719" s="169"/>
      <c r="F719" s="169"/>
      <c r="G719" s="169"/>
      <c r="H719" s="169"/>
      <c r="I719" s="169"/>
      <c r="J719" s="169"/>
      <c r="K719" s="169"/>
      <c r="L719" s="169"/>
      <c r="M719" s="169"/>
      <c r="N719" s="169"/>
      <c r="O719" s="169"/>
      <c r="P719" s="170"/>
      <c r="Q719" s="170"/>
      <c r="R719" s="170"/>
      <c r="S719" s="170"/>
      <c r="T719" s="170"/>
      <c r="U719" s="170"/>
      <c r="V719" s="170"/>
      <c r="W719" s="170"/>
      <c r="X719" s="170"/>
      <c r="Y719" s="171"/>
      <c r="Z719" s="171"/>
      <c r="AA719" s="171"/>
      <c r="AB719" s="171"/>
      <c r="AC719" s="218"/>
      <c r="AD719" s="218"/>
      <c r="AE719" s="218"/>
      <c r="AF719" s="218"/>
      <c r="AG719" s="218"/>
      <c r="AH719" s="218"/>
      <c r="AI719" s="170"/>
      <c r="AJ719" s="170"/>
      <c r="AK719" s="170"/>
      <c r="AL719" s="170"/>
      <c r="AM719" s="170"/>
      <c r="AN719" s="170"/>
      <c r="AO719" s="170"/>
      <c r="AP719" s="170"/>
      <c r="AQ719" s="170"/>
      <c r="AR719" s="170"/>
      <c r="AS719" s="170"/>
      <c r="AT719" s="219"/>
      <c r="AU719" s="219"/>
      <c r="AV719" s="219"/>
      <c r="AW719" s="219"/>
      <c r="AX719" s="219"/>
      <c r="AY719" s="219"/>
      <c r="AZ719" s="219"/>
      <c r="BA719" s="219"/>
      <c r="BB719" s="219"/>
      <c r="BC719" s="219"/>
      <c r="BD719" s="219"/>
    </row>
    <row r="720" spans="1:56" ht="12.75" customHeight="1" x14ac:dyDescent="0.2">
      <c r="A720" s="169"/>
      <c r="B720" s="169"/>
      <c r="C720" s="169"/>
      <c r="D720" s="169"/>
      <c r="E720" s="169"/>
      <c r="F720" s="169"/>
      <c r="G720" s="169"/>
      <c r="H720" s="169"/>
      <c r="I720" s="169"/>
      <c r="J720" s="169"/>
      <c r="K720" s="169"/>
      <c r="L720" s="169"/>
      <c r="M720" s="169"/>
      <c r="N720" s="169"/>
      <c r="O720" s="169"/>
      <c r="P720" s="170"/>
      <c r="Q720" s="170"/>
      <c r="R720" s="170"/>
      <c r="S720" s="170"/>
      <c r="T720" s="170"/>
      <c r="U720" s="170"/>
      <c r="V720" s="170"/>
      <c r="W720" s="170"/>
      <c r="X720" s="170"/>
      <c r="Y720" s="171"/>
      <c r="Z720" s="171"/>
      <c r="AA720" s="171"/>
      <c r="AB720" s="171"/>
      <c r="AC720" s="218"/>
      <c r="AD720" s="218"/>
      <c r="AE720" s="218"/>
      <c r="AF720" s="218"/>
      <c r="AG720" s="218"/>
      <c r="AH720" s="218"/>
      <c r="AI720" s="170"/>
      <c r="AJ720" s="170"/>
      <c r="AK720" s="170"/>
      <c r="AL720" s="170"/>
      <c r="AM720" s="170"/>
      <c r="AN720" s="170"/>
      <c r="AO720" s="170"/>
      <c r="AP720" s="170"/>
      <c r="AQ720" s="170"/>
      <c r="AR720" s="170"/>
      <c r="AS720" s="170"/>
      <c r="AT720" s="219"/>
      <c r="AU720" s="219"/>
      <c r="AV720" s="219"/>
      <c r="AW720" s="219"/>
      <c r="AX720" s="219"/>
      <c r="AY720" s="219"/>
      <c r="AZ720" s="219"/>
      <c r="BA720" s="219"/>
      <c r="BB720" s="219"/>
      <c r="BC720" s="219"/>
      <c r="BD720" s="219"/>
    </row>
    <row r="721" spans="1:56" ht="12.75" customHeight="1" x14ac:dyDescent="0.2">
      <c r="A721" s="169"/>
      <c r="B721" s="169"/>
      <c r="C721" s="169"/>
      <c r="D721" s="169"/>
      <c r="E721" s="169"/>
      <c r="F721" s="169"/>
      <c r="G721" s="169"/>
      <c r="H721" s="169"/>
      <c r="I721" s="169"/>
      <c r="J721" s="169"/>
      <c r="K721" s="169"/>
      <c r="L721" s="169"/>
      <c r="M721" s="169"/>
      <c r="N721" s="169"/>
      <c r="O721" s="169"/>
      <c r="P721" s="170"/>
      <c r="Q721" s="170"/>
      <c r="R721" s="170"/>
      <c r="S721" s="170"/>
      <c r="T721" s="170"/>
      <c r="U721" s="170"/>
      <c r="V721" s="170"/>
      <c r="W721" s="170"/>
      <c r="X721" s="170"/>
      <c r="Y721" s="171"/>
      <c r="Z721" s="171"/>
      <c r="AA721" s="171"/>
      <c r="AB721" s="171"/>
      <c r="AC721" s="218"/>
      <c r="AD721" s="218"/>
      <c r="AE721" s="218"/>
      <c r="AF721" s="218"/>
      <c r="AG721" s="218"/>
      <c r="AH721" s="218"/>
      <c r="AI721" s="170"/>
      <c r="AJ721" s="170"/>
      <c r="AK721" s="170"/>
      <c r="AL721" s="170"/>
      <c r="AM721" s="170"/>
      <c r="AN721" s="170"/>
      <c r="AO721" s="170"/>
      <c r="AP721" s="170"/>
      <c r="AQ721" s="170"/>
      <c r="AR721" s="170"/>
      <c r="AS721" s="170"/>
      <c r="AT721" s="219"/>
      <c r="AU721" s="219"/>
      <c r="AV721" s="219"/>
      <c r="AW721" s="219"/>
      <c r="AX721" s="219"/>
      <c r="AY721" s="219"/>
      <c r="AZ721" s="219"/>
      <c r="BA721" s="219"/>
      <c r="BB721" s="219"/>
      <c r="BC721" s="219"/>
      <c r="BD721" s="219"/>
    </row>
    <row r="722" spans="1:56" ht="12.75" customHeight="1" x14ac:dyDescent="0.2">
      <c r="A722" s="169"/>
      <c r="B722" s="169"/>
      <c r="C722" s="169"/>
      <c r="D722" s="169"/>
      <c r="E722" s="169"/>
      <c r="F722" s="169"/>
      <c r="G722" s="169"/>
      <c r="H722" s="169"/>
      <c r="I722" s="169"/>
      <c r="J722" s="169"/>
      <c r="K722" s="169"/>
      <c r="L722" s="169"/>
      <c r="M722" s="169"/>
      <c r="N722" s="169"/>
      <c r="O722" s="169"/>
      <c r="P722" s="170"/>
      <c r="Q722" s="170"/>
      <c r="R722" s="170"/>
      <c r="S722" s="170"/>
      <c r="T722" s="170"/>
      <c r="U722" s="170"/>
      <c r="V722" s="170"/>
      <c r="W722" s="170"/>
      <c r="X722" s="170"/>
      <c r="Y722" s="171"/>
      <c r="Z722" s="171"/>
      <c r="AA722" s="171"/>
      <c r="AB722" s="171"/>
      <c r="AC722" s="218"/>
      <c r="AD722" s="218"/>
      <c r="AE722" s="218"/>
      <c r="AF722" s="218"/>
      <c r="AG722" s="218"/>
      <c r="AH722" s="218"/>
      <c r="AI722" s="170"/>
      <c r="AJ722" s="170"/>
      <c r="AK722" s="170"/>
      <c r="AL722" s="170"/>
      <c r="AM722" s="170"/>
      <c r="AN722" s="170"/>
      <c r="AO722" s="170"/>
      <c r="AP722" s="170"/>
      <c r="AQ722" s="170"/>
      <c r="AR722" s="170"/>
      <c r="AS722" s="170"/>
      <c r="AT722" s="219"/>
      <c r="AU722" s="219"/>
      <c r="AV722" s="219"/>
      <c r="AW722" s="219"/>
      <c r="AX722" s="219"/>
      <c r="AY722" s="219"/>
      <c r="AZ722" s="219"/>
      <c r="BA722" s="219"/>
      <c r="BB722" s="219"/>
      <c r="BC722" s="219"/>
      <c r="BD722" s="219"/>
    </row>
    <row r="723" spans="1:56" ht="12.75" customHeight="1" x14ac:dyDescent="0.2">
      <c r="A723" s="169"/>
      <c r="B723" s="169"/>
      <c r="C723" s="169"/>
      <c r="D723" s="169"/>
      <c r="E723" s="169"/>
      <c r="F723" s="169"/>
      <c r="G723" s="169"/>
      <c r="H723" s="169"/>
      <c r="I723" s="169"/>
      <c r="J723" s="169"/>
      <c r="K723" s="169"/>
      <c r="L723" s="169"/>
      <c r="M723" s="169"/>
      <c r="N723" s="169"/>
      <c r="O723" s="169"/>
      <c r="P723" s="170"/>
      <c r="Q723" s="170"/>
      <c r="R723" s="170"/>
      <c r="S723" s="170"/>
      <c r="T723" s="170"/>
      <c r="U723" s="170"/>
      <c r="V723" s="170"/>
      <c r="W723" s="170"/>
      <c r="X723" s="170"/>
      <c r="Y723" s="171"/>
      <c r="Z723" s="171"/>
      <c r="AA723" s="171"/>
      <c r="AB723" s="171"/>
      <c r="AC723" s="218"/>
      <c r="AD723" s="218"/>
      <c r="AE723" s="218"/>
      <c r="AF723" s="218"/>
      <c r="AG723" s="218"/>
      <c r="AH723" s="218"/>
      <c r="AI723" s="170"/>
      <c r="AJ723" s="170"/>
      <c r="AK723" s="170"/>
      <c r="AL723" s="170"/>
      <c r="AM723" s="170"/>
      <c r="AN723" s="170"/>
      <c r="AO723" s="170"/>
      <c r="AP723" s="170"/>
      <c r="AQ723" s="170"/>
      <c r="AR723" s="170"/>
      <c r="AS723" s="170"/>
      <c r="AT723" s="219"/>
      <c r="AU723" s="219"/>
      <c r="AV723" s="219"/>
      <c r="AW723" s="219"/>
      <c r="AX723" s="219"/>
      <c r="AY723" s="219"/>
      <c r="AZ723" s="219"/>
      <c r="BA723" s="219"/>
      <c r="BB723" s="219"/>
      <c r="BC723" s="219"/>
      <c r="BD723" s="219"/>
    </row>
    <row r="724" spans="1:56" ht="12.75" customHeight="1" x14ac:dyDescent="0.2">
      <c r="A724" s="169"/>
      <c r="B724" s="169"/>
      <c r="C724" s="169"/>
      <c r="D724" s="169"/>
      <c r="E724" s="169"/>
      <c r="F724" s="169"/>
      <c r="G724" s="169"/>
      <c r="H724" s="169"/>
      <c r="I724" s="169"/>
      <c r="J724" s="169"/>
      <c r="K724" s="169"/>
      <c r="L724" s="169"/>
      <c r="M724" s="169"/>
      <c r="N724" s="169"/>
      <c r="O724" s="169"/>
      <c r="P724" s="170"/>
      <c r="Q724" s="170"/>
      <c r="R724" s="170"/>
      <c r="S724" s="170"/>
      <c r="T724" s="170"/>
      <c r="U724" s="170"/>
      <c r="V724" s="170"/>
      <c r="W724" s="170"/>
      <c r="X724" s="170"/>
      <c r="Y724" s="171"/>
      <c r="Z724" s="171"/>
      <c r="AA724" s="171"/>
      <c r="AB724" s="171"/>
      <c r="AC724" s="218"/>
      <c r="AD724" s="218"/>
      <c r="AE724" s="218"/>
      <c r="AF724" s="218"/>
      <c r="AG724" s="218"/>
      <c r="AH724" s="218"/>
      <c r="AI724" s="170"/>
      <c r="AJ724" s="170"/>
      <c r="AK724" s="170"/>
      <c r="AL724" s="170"/>
      <c r="AM724" s="170"/>
      <c r="AN724" s="170"/>
      <c r="AO724" s="170"/>
      <c r="AP724" s="170"/>
      <c r="AQ724" s="170"/>
      <c r="AR724" s="170"/>
      <c r="AS724" s="170"/>
      <c r="AT724" s="219"/>
      <c r="AU724" s="219"/>
      <c r="AV724" s="219"/>
      <c r="AW724" s="219"/>
      <c r="AX724" s="219"/>
      <c r="AY724" s="219"/>
      <c r="AZ724" s="219"/>
      <c r="BA724" s="219"/>
      <c r="BB724" s="219"/>
      <c r="BC724" s="219"/>
      <c r="BD724" s="219"/>
    </row>
    <row r="725" spans="1:56" ht="12.75" customHeight="1" x14ac:dyDescent="0.2">
      <c r="A725" s="169"/>
      <c r="B725" s="169"/>
      <c r="C725" s="169"/>
      <c r="D725" s="169"/>
      <c r="E725" s="169"/>
      <c r="F725" s="169"/>
      <c r="G725" s="169"/>
      <c r="H725" s="169"/>
      <c r="I725" s="169"/>
      <c r="J725" s="169"/>
      <c r="K725" s="169"/>
      <c r="L725" s="169"/>
      <c r="M725" s="169"/>
      <c r="N725" s="169"/>
      <c r="O725" s="169"/>
      <c r="P725" s="170"/>
      <c r="Q725" s="170"/>
      <c r="R725" s="170"/>
      <c r="S725" s="170"/>
      <c r="T725" s="170"/>
      <c r="U725" s="170"/>
      <c r="V725" s="170"/>
      <c r="W725" s="170"/>
      <c r="X725" s="170"/>
      <c r="Y725" s="171"/>
      <c r="Z725" s="171"/>
      <c r="AA725" s="171"/>
      <c r="AB725" s="171"/>
      <c r="AC725" s="218"/>
      <c r="AD725" s="218"/>
      <c r="AE725" s="218"/>
      <c r="AF725" s="218"/>
      <c r="AG725" s="218"/>
      <c r="AH725" s="218"/>
      <c r="AI725" s="170"/>
      <c r="AJ725" s="170"/>
      <c r="AK725" s="170"/>
      <c r="AL725" s="170"/>
      <c r="AM725" s="170"/>
      <c r="AN725" s="170"/>
      <c r="AO725" s="170"/>
      <c r="AP725" s="170"/>
      <c r="AQ725" s="170"/>
      <c r="AR725" s="170"/>
      <c r="AS725" s="170"/>
      <c r="AT725" s="219"/>
      <c r="AU725" s="219"/>
      <c r="AV725" s="219"/>
      <c r="AW725" s="219"/>
      <c r="AX725" s="219"/>
      <c r="AY725" s="219"/>
      <c r="AZ725" s="219"/>
      <c r="BA725" s="219"/>
      <c r="BB725" s="219"/>
      <c r="BC725" s="219"/>
      <c r="BD725" s="219"/>
    </row>
    <row r="726" spans="1:56" ht="12.75" customHeight="1" x14ac:dyDescent="0.2">
      <c r="A726" s="169"/>
      <c r="B726" s="169"/>
      <c r="C726" s="169"/>
      <c r="D726" s="169"/>
      <c r="E726" s="169"/>
      <c r="F726" s="169"/>
      <c r="G726" s="169"/>
      <c r="H726" s="169"/>
      <c r="I726" s="169"/>
      <c r="J726" s="169"/>
      <c r="K726" s="169"/>
      <c r="L726" s="169"/>
      <c r="M726" s="169"/>
      <c r="N726" s="169"/>
      <c r="O726" s="169"/>
      <c r="P726" s="170"/>
      <c r="Q726" s="170"/>
      <c r="R726" s="170"/>
      <c r="S726" s="170"/>
      <c r="T726" s="170"/>
      <c r="U726" s="170"/>
      <c r="V726" s="170"/>
      <c r="W726" s="170"/>
      <c r="X726" s="170"/>
      <c r="Y726" s="171"/>
      <c r="Z726" s="171"/>
      <c r="AA726" s="171"/>
      <c r="AB726" s="171"/>
      <c r="AC726" s="218"/>
      <c r="AD726" s="218"/>
      <c r="AE726" s="218"/>
      <c r="AF726" s="218"/>
      <c r="AG726" s="218"/>
      <c r="AH726" s="218"/>
      <c r="AI726" s="170"/>
      <c r="AJ726" s="170"/>
      <c r="AK726" s="170"/>
      <c r="AL726" s="170"/>
      <c r="AM726" s="170"/>
      <c r="AN726" s="170"/>
      <c r="AO726" s="170"/>
      <c r="AP726" s="170"/>
      <c r="AQ726" s="170"/>
      <c r="AR726" s="170"/>
      <c r="AS726" s="170"/>
      <c r="AT726" s="219"/>
      <c r="AU726" s="219"/>
      <c r="AV726" s="219"/>
      <c r="AW726" s="219"/>
      <c r="AX726" s="219"/>
      <c r="AY726" s="219"/>
      <c r="AZ726" s="219"/>
      <c r="BA726" s="219"/>
      <c r="BB726" s="219"/>
      <c r="BC726" s="219"/>
      <c r="BD726" s="219"/>
    </row>
    <row r="727" spans="1:56" ht="12.75" customHeight="1" x14ac:dyDescent="0.2">
      <c r="A727" s="169"/>
      <c r="B727" s="169"/>
      <c r="C727" s="169"/>
      <c r="D727" s="169"/>
      <c r="E727" s="169"/>
      <c r="F727" s="169"/>
      <c r="G727" s="169"/>
      <c r="H727" s="169"/>
      <c r="I727" s="169"/>
      <c r="J727" s="169"/>
      <c r="K727" s="169"/>
      <c r="L727" s="169"/>
      <c r="M727" s="169"/>
      <c r="N727" s="169"/>
      <c r="O727" s="169"/>
      <c r="P727" s="170"/>
      <c r="Q727" s="170"/>
      <c r="R727" s="170"/>
      <c r="S727" s="170"/>
      <c r="T727" s="170"/>
      <c r="U727" s="170"/>
      <c r="V727" s="170"/>
      <c r="W727" s="170"/>
      <c r="X727" s="170"/>
      <c r="Y727" s="171"/>
      <c r="Z727" s="171"/>
      <c r="AA727" s="171"/>
      <c r="AB727" s="171"/>
      <c r="AC727" s="218"/>
      <c r="AD727" s="218"/>
      <c r="AE727" s="218"/>
      <c r="AF727" s="218"/>
      <c r="AG727" s="218"/>
      <c r="AH727" s="218"/>
      <c r="AI727" s="170"/>
      <c r="AJ727" s="170"/>
      <c r="AK727" s="170"/>
      <c r="AL727" s="170"/>
      <c r="AM727" s="170"/>
      <c r="AN727" s="170"/>
      <c r="AO727" s="170"/>
      <c r="AP727" s="170"/>
      <c r="AQ727" s="170"/>
      <c r="AR727" s="170"/>
      <c r="AS727" s="170"/>
      <c r="AT727" s="219"/>
      <c r="AU727" s="219"/>
      <c r="AV727" s="219"/>
      <c r="AW727" s="219"/>
      <c r="AX727" s="219"/>
      <c r="AY727" s="219"/>
      <c r="AZ727" s="219"/>
      <c r="BA727" s="219"/>
      <c r="BB727" s="219"/>
      <c r="BC727" s="219"/>
      <c r="BD727" s="219"/>
    </row>
    <row r="728" spans="1:56" ht="12.75" customHeight="1" x14ac:dyDescent="0.2">
      <c r="A728" s="169"/>
      <c r="B728" s="169"/>
      <c r="C728" s="169"/>
      <c r="D728" s="169"/>
      <c r="E728" s="169"/>
      <c r="F728" s="169"/>
      <c r="G728" s="169"/>
      <c r="H728" s="169"/>
      <c r="I728" s="169"/>
      <c r="J728" s="169"/>
      <c r="K728" s="169"/>
      <c r="L728" s="169"/>
      <c r="M728" s="169"/>
      <c r="N728" s="169"/>
      <c r="O728" s="169"/>
      <c r="P728" s="170"/>
      <c r="Q728" s="170"/>
      <c r="R728" s="170"/>
      <c r="S728" s="170"/>
      <c r="T728" s="170"/>
      <c r="U728" s="170"/>
      <c r="V728" s="170"/>
      <c r="W728" s="170"/>
      <c r="X728" s="170"/>
      <c r="Y728" s="171"/>
      <c r="Z728" s="171"/>
      <c r="AA728" s="171"/>
      <c r="AB728" s="171"/>
      <c r="AC728" s="218"/>
      <c r="AD728" s="218"/>
      <c r="AE728" s="218"/>
      <c r="AF728" s="218"/>
      <c r="AG728" s="218"/>
      <c r="AH728" s="218"/>
      <c r="AI728" s="170"/>
      <c r="AJ728" s="170"/>
      <c r="AK728" s="170"/>
      <c r="AL728" s="170"/>
      <c r="AM728" s="170"/>
      <c r="AN728" s="170"/>
      <c r="AO728" s="170"/>
      <c r="AP728" s="170"/>
      <c r="AQ728" s="170"/>
      <c r="AR728" s="170"/>
      <c r="AS728" s="170"/>
      <c r="AT728" s="219"/>
      <c r="AU728" s="219"/>
      <c r="AV728" s="219"/>
      <c r="AW728" s="219"/>
      <c r="AX728" s="219"/>
      <c r="AY728" s="219"/>
      <c r="AZ728" s="219"/>
      <c r="BA728" s="219"/>
      <c r="BB728" s="219"/>
      <c r="BC728" s="219"/>
      <c r="BD728" s="219"/>
    </row>
    <row r="729" spans="1:56" ht="12.75" customHeight="1" x14ac:dyDescent="0.2">
      <c r="A729" s="169"/>
      <c r="B729" s="169"/>
      <c r="C729" s="169"/>
      <c r="D729" s="169"/>
      <c r="E729" s="169"/>
      <c r="F729" s="169"/>
      <c r="G729" s="169"/>
      <c r="H729" s="169"/>
      <c r="I729" s="169"/>
      <c r="J729" s="169"/>
      <c r="K729" s="169"/>
      <c r="L729" s="169"/>
      <c r="M729" s="169"/>
      <c r="N729" s="169"/>
      <c r="O729" s="169"/>
      <c r="P729" s="170"/>
      <c r="Q729" s="170"/>
      <c r="R729" s="170"/>
      <c r="S729" s="170"/>
      <c r="T729" s="170"/>
      <c r="U729" s="170"/>
      <c r="V729" s="170"/>
      <c r="W729" s="170"/>
      <c r="X729" s="170"/>
      <c r="Y729" s="171"/>
      <c r="Z729" s="171"/>
      <c r="AA729" s="171"/>
      <c r="AB729" s="171"/>
      <c r="AC729" s="218"/>
      <c r="AD729" s="218"/>
      <c r="AE729" s="218"/>
      <c r="AF729" s="218"/>
      <c r="AG729" s="218"/>
      <c r="AH729" s="218"/>
      <c r="AI729" s="170"/>
      <c r="AJ729" s="170"/>
      <c r="AK729" s="170"/>
      <c r="AL729" s="170"/>
      <c r="AM729" s="170"/>
      <c r="AN729" s="170"/>
      <c r="AO729" s="170"/>
      <c r="AP729" s="170"/>
      <c r="AQ729" s="170"/>
      <c r="AR729" s="170"/>
      <c r="AS729" s="170"/>
      <c r="AT729" s="219"/>
      <c r="AU729" s="219"/>
      <c r="AV729" s="219"/>
      <c r="AW729" s="219"/>
      <c r="AX729" s="219"/>
      <c r="AY729" s="219"/>
      <c r="AZ729" s="219"/>
      <c r="BA729" s="219"/>
      <c r="BB729" s="219"/>
      <c r="BC729" s="219"/>
      <c r="BD729" s="219"/>
    </row>
    <row r="730" spans="1:56" ht="12.75" customHeight="1" x14ac:dyDescent="0.2">
      <c r="A730" s="169"/>
      <c r="B730" s="169"/>
      <c r="C730" s="169"/>
      <c r="D730" s="169"/>
      <c r="E730" s="169"/>
      <c r="F730" s="169"/>
      <c r="G730" s="169"/>
      <c r="H730" s="169"/>
      <c r="I730" s="169"/>
      <c r="J730" s="169"/>
      <c r="K730" s="169"/>
      <c r="L730" s="169"/>
      <c r="M730" s="169"/>
      <c r="N730" s="169"/>
      <c r="O730" s="169"/>
      <c r="P730" s="170"/>
      <c r="Q730" s="170"/>
      <c r="R730" s="170"/>
      <c r="S730" s="170"/>
      <c r="T730" s="170"/>
      <c r="U730" s="170"/>
      <c r="V730" s="170"/>
      <c r="W730" s="170"/>
      <c r="X730" s="170"/>
      <c r="Y730" s="171"/>
      <c r="Z730" s="171"/>
      <c r="AA730" s="171"/>
      <c r="AB730" s="171"/>
      <c r="AC730" s="218"/>
      <c r="AD730" s="218"/>
      <c r="AE730" s="218"/>
      <c r="AF730" s="218"/>
      <c r="AG730" s="218"/>
      <c r="AH730" s="218"/>
      <c r="AI730" s="170"/>
      <c r="AJ730" s="170"/>
      <c r="AK730" s="170"/>
      <c r="AL730" s="170"/>
      <c r="AM730" s="170"/>
      <c r="AN730" s="170"/>
      <c r="AO730" s="170"/>
      <c r="AP730" s="170"/>
      <c r="AQ730" s="170"/>
      <c r="AR730" s="170"/>
      <c r="AS730" s="170"/>
      <c r="AT730" s="219"/>
      <c r="AU730" s="219"/>
      <c r="AV730" s="219"/>
      <c r="AW730" s="219"/>
      <c r="AX730" s="219"/>
      <c r="AY730" s="219"/>
      <c r="AZ730" s="219"/>
      <c r="BA730" s="219"/>
      <c r="BB730" s="219"/>
      <c r="BC730" s="219"/>
      <c r="BD730" s="219"/>
    </row>
    <row r="731" spans="1:56" ht="12.75" customHeight="1" x14ac:dyDescent="0.2">
      <c r="A731" s="169"/>
      <c r="B731" s="169"/>
      <c r="C731" s="169"/>
      <c r="D731" s="169"/>
      <c r="E731" s="169"/>
      <c r="F731" s="169"/>
      <c r="G731" s="169"/>
      <c r="H731" s="169"/>
      <c r="I731" s="169"/>
      <c r="J731" s="169"/>
      <c r="K731" s="169"/>
      <c r="L731" s="169"/>
      <c r="M731" s="169"/>
      <c r="N731" s="169"/>
      <c r="O731" s="169"/>
      <c r="P731" s="170"/>
      <c r="Q731" s="170"/>
      <c r="R731" s="170"/>
      <c r="S731" s="170"/>
      <c r="T731" s="170"/>
      <c r="U731" s="170"/>
      <c r="V731" s="170"/>
      <c r="W731" s="170"/>
      <c r="X731" s="170"/>
      <c r="Y731" s="171"/>
      <c r="Z731" s="171"/>
      <c r="AA731" s="171"/>
      <c r="AB731" s="171"/>
      <c r="AC731" s="218"/>
      <c r="AD731" s="218"/>
      <c r="AE731" s="218"/>
      <c r="AF731" s="218"/>
      <c r="AG731" s="218"/>
      <c r="AH731" s="218"/>
      <c r="AI731" s="170"/>
      <c r="AJ731" s="170"/>
      <c r="AK731" s="170"/>
      <c r="AL731" s="170"/>
      <c r="AM731" s="170"/>
      <c r="AN731" s="170"/>
      <c r="AO731" s="170"/>
      <c r="AP731" s="170"/>
      <c r="AQ731" s="170"/>
      <c r="AR731" s="170"/>
      <c r="AS731" s="170"/>
      <c r="AT731" s="219"/>
      <c r="AU731" s="219"/>
      <c r="AV731" s="219"/>
      <c r="AW731" s="219"/>
      <c r="AX731" s="219"/>
      <c r="AY731" s="219"/>
      <c r="AZ731" s="219"/>
      <c r="BA731" s="219"/>
      <c r="BB731" s="219"/>
      <c r="BC731" s="219"/>
      <c r="BD731" s="219"/>
    </row>
    <row r="732" spans="1:56" ht="12.75" customHeight="1" x14ac:dyDescent="0.2">
      <c r="A732" s="169"/>
      <c r="B732" s="169"/>
      <c r="C732" s="169"/>
      <c r="D732" s="169"/>
      <c r="E732" s="169"/>
      <c r="F732" s="169"/>
      <c r="G732" s="169"/>
      <c r="H732" s="169"/>
      <c r="I732" s="169"/>
      <c r="J732" s="169"/>
      <c r="K732" s="169"/>
      <c r="L732" s="169"/>
      <c r="M732" s="169"/>
      <c r="N732" s="169"/>
      <c r="O732" s="169"/>
      <c r="P732" s="170"/>
      <c r="Q732" s="170"/>
      <c r="R732" s="170"/>
      <c r="S732" s="170"/>
      <c r="T732" s="170"/>
      <c r="U732" s="170"/>
      <c r="V732" s="170"/>
      <c r="W732" s="170"/>
      <c r="X732" s="170"/>
      <c r="Y732" s="171"/>
      <c r="Z732" s="171"/>
      <c r="AA732" s="171"/>
      <c r="AB732" s="171"/>
      <c r="AC732" s="218"/>
      <c r="AD732" s="218"/>
      <c r="AE732" s="218"/>
      <c r="AF732" s="218"/>
      <c r="AG732" s="218"/>
      <c r="AH732" s="218"/>
      <c r="AI732" s="170"/>
      <c r="AJ732" s="170"/>
      <c r="AK732" s="170"/>
      <c r="AL732" s="170"/>
      <c r="AM732" s="170"/>
      <c r="AN732" s="170"/>
      <c r="AO732" s="170"/>
      <c r="AP732" s="170"/>
      <c r="AQ732" s="170"/>
      <c r="AR732" s="170"/>
      <c r="AS732" s="170"/>
      <c r="AT732" s="219"/>
      <c r="AU732" s="219"/>
      <c r="AV732" s="219"/>
      <c r="AW732" s="219"/>
      <c r="AX732" s="219"/>
      <c r="AY732" s="219"/>
      <c r="AZ732" s="219"/>
      <c r="BA732" s="219"/>
      <c r="BB732" s="219"/>
      <c r="BC732" s="219"/>
      <c r="BD732" s="219"/>
    </row>
    <row r="733" spans="1:56" ht="12.75" customHeight="1" x14ac:dyDescent="0.2">
      <c r="A733" s="169"/>
      <c r="B733" s="169"/>
      <c r="C733" s="169"/>
      <c r="D733" s="169"/>
      <c r="E733" s="169"/>
      <c r="F733" s="169"/>
      <c r="G733" s="169"/>
      <c r="H733" s="169"/>
      <c r="I733" s="169"/>
      <c r="J733" s="169"/>
      <c r="K733" s="169"/>
      <c r="L733" s="169"/>
      <c r="M733" s="169"/>
      <c r="N733" s="169"/>
      <c r="O733" s="169"/>
      <c r="P733" s="170"/>
      <c r="Q733" s="170"/>
      <c r="R733" s="170"/>
      <c r="S733" s="170"/>
      <c r="T733" s="170"/>
      <c r="U733" s="170"/>
      <c r="V733" s="170"/>
      <c r="W733" s="170"/>
      <c r="X733" s="170"/>
      <c r="Y733" s="171"/>
      <c r="Z733" s="171"/>
      <c r="AA733" s="171"/>
      <c r="AB733" s="171"/>
      <c r="AC733" s="218"/>
      <c r="AD733" s="218"/>
      <c r="AE733" s="218"/>
      <c r="AF733" s="218"/>
      <c r="AG733" s="218"/>
      <c r="AH733" s="218"/>
      <c r="AI733" s="170"/>
      <c r="AJ733" s="170"/>
      <c r="AK733" s="170"/>
      <c r="AL733" s="170"/>
      <c r="AM733" s="170"/>
      <c r="AN733" s="170"/>
      <c r="AO733" s="170"/>
      <c r="AP733" s="170"/>
      <c r="AQ733" s="170"/>
      <c r="AR733" s="170"/>
      <c r="AS733" s="170"/>
      <c r="AT733" s="219"/>
      <c r="AU733" s="219"/>
      <c r="AV733" s="219"/>
      <c r="AW733" s="219"/>
      <c r="AX733" s="219"/>
      <c r="AY733" s="219"/>
      <c r="AZ733" s="219"/>
      <c r="BA733" s="219"/>
      <c r="BB733" s="219"/>
      <c r="BC733" s="219"/>
      <c r="BD733" s="219"/>
    </row>
    <row r="734" spans="1:56" ht="12.75" customHeight="1" x14ac:dyDescent="0.2">
      <c r="A734" s="169"/>
      <c r="B734" s="169"/>
      <c r="C734" s="169"/>
      <c r="D734" s="169"/>
      <c r="E734" s="169"/>
      <c r="F734" s="169"/>
      <c r="G734" s="169"/>
      <c r="H734" s="169"/>
      <c r="I734" s="169"/>
      <c r="J734" s="169"/>
      <c r="K734" s="169"/>
      <c r="L734" s="169"/>
      <c r="M734" s="169"/>
      <c r="N734" s="169"/>
      <c r="O734" s="169"/>
      <c r="P734" s="170"/>
      <c r="Q734" s="170"/>
      <c r="R734" s="170"/>
      <c r="S734" s="170"/>
      <c r="T734" s="170"/>
      <c r="U734" s="170"/>
      <c r="V734" s="170"/>
      <c r="W734" s="170"/>
      <c r="X734" s="170"/>
      <c r="Y734" s="171"/>
      <c r="Z734" s="171"/>
      <c r="AA734" s="171"/>
      <c r="AB734" s="171"/>
      <c r="AC734" s="218"/>
      <c r="AD734" s="218"/>
      <c r="AE734" s="218"/>
      <c r="AF734" s="218"/>
      <c r="AG734" s="218"/>
      <c r="AH734" s="218"/>
      <c r="AI734" s="170"/>
      <c r="AJ734" s="170"/>
      <c r="AK734" s="170"/>
      <c r="AL734" s="170"/>
      <c r="AM734" s="170"/>
      <c r="AN734" s="170"/>
      <c r="AO734" s="170"/>
      <c r="AP734" s="170"/>
      <c r="AQ734" s="170"/>
      <c r="AR734" s="170"/>
      <c r="AS734" s="170"/>
      <c r="AT734" s="219"/>
      <c r="AU734" s="219"/>
      <c r="AV734" s="219"/>
      <c r="AW734" s="219"/>
      <c r="AX734" s="219"/>
      <c r="AY734" s="219"/>
      <c r="AZ734" s="219"/>
      <c r="BA734" s="219"/>
      <c r="BB734" s="219"/>
      <c r="BC734" s="219"/>
      <c r="BD734" s="219"/>
    </row>
    <row r="735" spans="1:56" ht="12.75" customHeight="1" x14ac:dyDescent="0.2">
      <c r="A735" s="169"/>
      <c r="B735" s="169"/>
      <c r="C735" s="169"/>
      <c r="D735" s="169"/>
      <c r="E735" s="169"/>
      <c r="F735" s="169"/>
      <c r="G735" s="169"/>
      <c r="H735" s="169"/>
      <c r="I735" s="169"/>
      <c r="J735" s="169"/>
      <c r="K735" s="169"/>
      <c r="L735" s="169"/>
      <c r="M735" s="169"/>
      <c r="N735" s="169"/>
      <c r="O735" s="169"/>
      <c r="P735" s="170"/>
      <c r="Q735" s="170"/>
      <c r="R735" s="170"/>
      <c r="S735" s="170"/>
      <c r="T735" s="170"/>
      <c r="U735" s="170"/>
      <c r="V735" s="170"/>
      <c r="W735" s="170"/>
      <c r="X735" s="170"/>
      <c r="Y735" s="171"/>
      <c r="Z735" s="171"/>
      <c r="AA735" s="171"/>
      <c r="AB735" s="171"/>
      <c r="AC735" s="218"/>
      <c r="AD735" s="218"/>
      <c r="AE735" s="218"/>
      <c r="AF735" s="218"/>
      <c r="AG735" s="218"/>
      <c r="AH735" s="218"/>
      <c r="AI735" s="170"/>
      <c r="AJ735" s="170"/>
      <c r="AK735" s="170"/>
      <c r="AL735" s="170"/>
      <c r="AM735" s="170"/>
      <c r="AN735" s="170"/>
      <c r="AO735" s="170"/>
      <c r="AP735" s="170"/>
      <c r="AQ735" s="170"/>
      <c r="AR735" s="170"/>
      <c r="AS735" s="170"/>
      <c r="AT735" s="219"/>
      <c r="AU735" s="219"/>
      <c r="AV735" s="219"/>
      <c r="AW735" s="219"/>
      <c r="AX735" s="219"/>
      <c r="AY735" s="219"/>
      <c r="AZ735" s="219"/>
      <c r="BA735" s="219"/>
      <c r="BB735" s="219"/>
      <c r="BC735" s="219"/>
      <c r="BD735" s="219"/>
    </row>
    <row r="736" spans="1:56" ht="12.75" customHeight="1" x14ac:dyDescent="0.2">
      <c r="A736" s="169"/>
      <c r="B736" s="169"/>
      <c r="C736" s="169"/>
      <c r="D736" s="169"/>
      <c r="E736" s="169"/>
      <c r="F736" s="169"/>
      <c r="G736" s="169"/>
      <c r="H736" s="169"/>
      <c r="I736" s="169"/>
      <c r="J736" s="169"/>
      <c r="K736" s="169"/>
      <c r="L736" s="169"/>
      <c r="M736" s="169"/>
      <c r="N736" s="169"/>
      <c r="O736" s="169"/>
      <c r="P736" s="170"/>
      <c r="Q736" s="170"/>
      <c r="R736" s="170"/>
      <c r="S736" s="170"/>
      <c r="T736" s="170"/>
      <c r="U736" s="170"/>
      <c r="V736" s="170"/>
      <c r="W736" s="170"/>
      <c r="X736" s="170"/>
      <c r="Y736" s="171"/>
      <c r="Z736" s="171"/>
      <c r="AA736" s="171"/>
      <c r="AB736" s="171"/>
      <c r="AC736" s="218"/>
      <c r="AD736" s="218"/>
      <c r="AE736" s="218"/>
      <c r="AF736" s="218"/>
      <c r="AG736" s="218"/>
      <c r="AH736" s="218"/>
      <c r="AI736" s="170"/>
      <c r="AJ736" s="170"/>
      <c r="AK736" s="170"/>
      <c r="AL736" s="170"/>
      <c r="AM736" s="170"/>
      <c r="AN736" s="170"/>
      <c r="AO736" s="170"/>
      <c r="AP736" s="170"/>
      <c r="AQ736" s="170"/>
      <c r="AR736" s="170"/>
      <c r="AS736" s="170"/>
      <c r="AT736" s="219"/>
      <c r="AU736" s="219"/>
      <c r="AV736" s="219"/>
      <c r="AW736" s="219"/>
      <c r="AX736" s="219"/>
      <c r="AY736" s="219"/>
      <c r="AZ736" s="219"/>
      <c r="BA736" s="219"/>
      <c r="BB736" s="219"/>
      <c r="BC736" s="219"/>
      <c r="BD736" s="219"/>
    </row>
    <row r="737" spans="1:56" ht="12.75" customHeight="1" x14ac:dyDescent="0.2">
      <c r="A737" s="169"/>
      <c r="B737" s="169"/>
      <c r="C737" s="169"/>
      <c r="D737" s="169"/>
      <c r="E737" s="169"/>
      <c r="F737" s="169"/>
      <c r="G737" s="169"/>
      <c r="H737" s="169"/>
      <c r="I737" s="169"/>
      <c r="J737" s="169"/>
      <c r="K737" s="169"/>
      <c r="L737" s="169"/>
      <c r="M737" s="169"/>
      <c r="N737" s="169"/>
      <c r="O737" s="169"/>
      <c r="P737" s="170"/>
      <c r="Q737" s="170"/>
      <c r="R737" s="170"/>
      <c r="S737" s="170"/>
      <c r="T737" s="170"/>
      <c r="U737" s="170"/>
      <c r="V737" s="170"/>
      <c r="W737" s="170"/>
      <c r="X737" s="170"/>
      <c r="Y737" s="171"/>
      <c r="Z737" s="171"/>
      <c r="AA737" s="171"/>
      <c r="AB737" s="171"/>
      <c r="AC737" s="218"/>
      <c r="AD737" s="218"/>
      <c r="AE737" s="218"/>
      <c r="AF737" s="218"/>
      <c r="AG737" s="218"/>
      <c r="AH737" s="218"/>
      <c r="AI737" s="170"/>
      <c r="AJ737" s="170"/>
      <c r="AK737" s="170"/>
      <c r="AL737" s="170"/>
      <c r="AM737" s="170"/>
      <c r="AN737" s="170"/>
      <c r="AO737" s="170"/>
      <c r="AP737" s="170"/>
      <c r="AQ737" s="170"/>
      <c r="AR737" s="170"/>
      <c r="AS737" s="170"/>
      <c r="AT737" s="219"/>
      <c r="AU737" s="219"/>
      <c r="AV737" s="219"/>
      <c r="AW737" s="219"/>
      <c r="AX737" s="219"/>
      <c r="AY737" s="219"/>
      <c r="AZ737" s="219"/>
      <c r="BA737" s="219"/>
      <c r="BB737" s="219"/>
      <c r="BC737" s="219"/>
      <c r="BD737" s="219"/>
    </row>
    <row r="738" spans="1:56" ht="12.75" customHeight="1" x14ac:dyDescent="0.2">
      <c r="A738" s="169"/>
      <c r="B738" s="169"/>
      <c r="C738" s="169"/>
      <c r="D738" s="169"/>
      <c r="E738" s="169"/>
      <c r="F738" s="169"/>
      <c r="G738" s="169"/>
      <c r="H738" s="169"/>
      <c r="I738" s="169"/>
      <c r="J738" s="169"/>
      <c r="K738" s="169"/>
      <c r="L738" s="169"/>
      <c r="M738" s="169"/>
      <c r="N738" s="169"/>
      <c r="O738" s="169"/>
      <c r="P738" s="170"/>
      <c r="Q738" s="170"/>
      <c r="R738" s="170"/>
      <c r="S738" s="170"/>
      <c r="T738" s="170"/>
      <c r="U738" s="170"/>
      <c r="V738" s="170"/>
      <c r="W738" s="170"/>
      <c r="X738" s="170"/>
      <c r="Y738" s="171"/>
      <c r="Z738" s="171"/>
      <c r="AA738" s="171"/>
      <c r="AB738" s="171"/>
      <c r="AC738" s="218"/>
      <c r="AD738" s="218"/>
      <c r="AE738" s="218"/>
      <c r="AF738" s="218"/>
      <c r="AG738" s="218"/>
      <c r="AH738" s="218"/>
      <c r="AI738" s="170"/>
      <c r="AJ738" s="170"/>
      <c r="AK738" s="170"/>
      <c r="AL738" s="170"/>
      <c r="AM738" s="170"/>
      <c r="AN738" s="170"/>
      <c r="AO738" s="170"/>
      <c r="AP738" s="170"/>
      <c r="AQ738" s="170"/>
      <c r="AR738" s="170"/>
      <c r="AS738" s="170"/>
      <c r="AT738" s="219"/>
      <c r="AU738" s="219"/>
      <c r="AV738" s="219"/>
      <c r="AW738" s="219"/>
      <c r="AX738" s="219"/>
      <c r="AY738" s="219"/>
      <c r="AZ738" s="219"/>
      <c r="BA738" s="219"/>
      <c r="BB738" s="219"/>
      <c r="BC738" s="219"/>
      <c r="BD738" s="219"/>
    </row>
    <row r="739" spans="1:56" ht="12.75" customHeight="1" x14ac:dyDescent="0.2">
      <c r="A739" s="169"/>
      <c r="B739" s="169"/>
      <c r="C739" s="169"/>
      <c r="D739" s="169"/>
      <c r="E739" s="169"/>
      <c r="F739" s="169"/>
      <c r="G739" s="169"/>
      <c r="H739" s="169"/>
      <c r="I739" s="169"/>
      <c r="J739" s="169"/>
      <c r="K739" s="169"/>
      <c r="L739" s="169"/>
      <c r="M739" s="169"/>
      <c r="N739" s="169"/>
      <c r="O739" s="169"/>
      <c r="P739" s="170"/>
      <c r="Q739" s="170"/>
      <c r="R739" s="170"/>
      <c r="S739" s="170"/>
      <c r="T739" s="170"/>
      <c r="U739" s="170"/>
      <c r="V739" s="170"/>
      <c r="W739" s="170"/>
      <c r="X739" s="170"/>
      <c r="Y739" s="171"/>
      <c r="Z739" s="171"/>
      <c r="AA739" s="171"/>
      <c r="AB739" s="171"/>
      <c r="AC739" s="218"/>
      <c r="AD739" s="218"/>
      <c r="AE739" s="218"/>
      <c r="AF739" s="218"/>
      <c r="AG739" s="218"/>
      <c r="AH739" s="218"/>
      <c r="AI739" s="170"/>
      <c r="AJ739" s="170"/>
      <c r="AK739" s="170"/>
      <c r="AL739" s="170"/>
      <c r="AM739" s="170"/>
      <c r="AN739" s="170"/>
      <c r="AO739" s="170"/>
      <c r="AP739" s="170"/>
      <c r="AQ739" s="170"/>
      <c r="AR739" s="170"/>
      <c r="AS739" s="170"/>
      <c r="AT739" s="219"/>
      <c r="AU739" s="219"/>
      <c r="AV739" s="219"/>
      <c r="AW739" s="219"/>
      <c r="AX739" s="219"/>
      <c r="AY739" s="219"/>
      <c r="AZ739" s="219"/>
      <c r="BA739" s="219"/>
      <c r="BB739" s="219"/>
      <c r="BC739" s="219"/>
      <c r="BD739" s="219"/>
    </row>
    <row r="740" spans="1:56" ht="12.75" customHeight="1" x14ac:dyDescent="0.2">
      <c r="A740" s="169"/>
      <c r="B740" s="169"/>
      <c r="C740" s="169"/>
      <c r="D740" s="169"/>
      <c r="E740" s="169"/>
      <c r="F740" s="169"/>
      <c r="G740" s="169"/>
      <c r="H740" s="169"/>
      <c r="I740" s="169"/>
      <c r="J740" s="169"/>
      <c r="K740" s="169"/>
      <c r="L740" s="169"/>
      <c r="M740" s="169"/>
      <c r="N740" s="169"/>
      <c r="O740" s="169"/>
      <c r="P740" s="170"/>
      <c r="Q740" s="170"/>
      <c r="R740" s="170"/>
      <c r="S740" s="170"/>
      <c r="T740" s="170"/>
      <c r="U740" s="170"/>
      <c r="V740" s="170"/>
      <c r="W740" s="170"/>
      <c r="X740" s="170"/>
      <c r="Y740" s="171"/>
      <c r="Z740" s="171"/>
      <c r="AA740" s="171"/>
      <c r="AB740" s="171"/>
      <c r="AC740" s="218"/>
      <c r="AD740" s="218"/>
      <c r="AE740" s="218"/>
      <c r="AF740" s="218"/>
      <c r="AG740" s="218"/>
      <c r="AH740" s="218"/>
      <c r="AI740" s="170"/>
      <c r="AJ740" s="170"/>
      <c r="AK740" s="170"/>
      <c r="AL740" s="170"/>
      <c r="AM740" s="170"/>
      <c r="AN740" s="170"/>
      <c r="AO740" s="170"/>
      <c r="AP740" s="170"/>
      <c r="AQ740" s="170"/>
      <c r="AR740" s="170"/>
      <c r="AS740" s="170"/>
      <c r="AT740" s="219"/>
      <c r="AU740" s="219"/>
      <c r="AV740" s="219"/>
      <c r="AW740" s="219"/>
      <c r="AX740" s="219"/>
      <c r="AY740" s="219"/>
      <c r="AZ740" s="219"/>
      <c r="BA740" s="219"/>
      <c r="BB740" s="219"/>
      <c r="BC740" s="219"/>
      <c r="BD740" s="219"/>
    </row>
    <row r="741" spans="1:56" ht="12.75" customHeight="1" x14ac:dyDescent="0.2">
      <c r="A741" s="169"/>
      <c r="B741" s="169"/>
      <c r="C741" s="169"/>
      <c r="D741" s="169"/>
      <c r="E741" s="169"/>
      <c r="F741" s="169"/>
      <c r="G741" s="169"/>
      <c r="H741" s="169"/>
      <c r="I741" s="169"/>
      <c r="J741" s="169"/>
      <c r="K741" s="169"/>
      <c r="L741" s="169"/>
      <c r="M741" s="169"/>
      <c r="N741" s="169"/>
      <c r="O741" s="169"/>
      <c r="P741" s="170"/>
      <c r="Q741" s="170"/>
      <c r="R741" s="170"/>
      <c r="S741" s="170"/>
      <c r="T741" s="170"/>
      <c r="U741" s="170"/>
      <c r="V741" s="170"/>
      <c r="W741" s="170"/>
      <c r="X741" s="170"/>
      <c r="Y741" s="171"/>
      <c r="Z741" s="171"/>
      <c r="AA741" s="171"/>
      <c r="AB741" s="171"/>
      <c r="AC741" s="218"/>
      <c r="AD741" s="218"/>
      <c r="AE741" s="218"/>
      <c r="AF741" s="218"/>
      <c r="AG741" s="218"/>
      <c r="AH741" s="218"/>
      <c r="AI741" s="170"/>
      <c r="AJ741" s="170"/>
      <c r="AK741" s="170"/>
      <c r="AL741" s="170"/>
      <c r="AM741" s="170"/>
      <c r="AN741" s="170"/>
      <c r="AO741" s="170"/>
      <c r="AP741" s="170"/>
      <c r="AQ741" s="170"/>
      <c r="AR741" s="170"/>
      <c r="AS741" s="170"/>
      <c r="AT741" s="219"/>
      <c r="AU741" s="219"/>
      <c r="AV741" s="219"/>
      <c r="AW741" s="219"/>
      <c r="AX741" s="219"/>
      <c r="AY741" s="219"/>
      <c r="AZ741" s="219"/>
      <c r="BA741" s="219"/>
      <c r="BB741" s="219"/>
      <c r="BC741" s="219"/>
      <c r="BD741" s="219"/>
    </row>
    <row r="742" spans="1:56" ht="12.75" customHeight="1" x14ac:dyDescent="0.2">
      <c r="A742" s="169"/>
      <c r="B742" s="169"/>
      <c r="C742" s="169"/>
      <c r="D742" s="169"/>
      <c r="E742" s="169"/>
      <c r="F742" s="169"/>
      <c r="G742" s="169"/>
      <c r="H742" s="169"/>
      <c r="I742" s="169"/>
      <c r="J742" s="169"/>
      <c r="K742" s="169"/>
      <c r="L742" s="169"/>
      <c r="M742" s="169"/>
      <c r="N742" s="169"/>
      <c r="O742" s="169"/>
      <c r="P742" s="170"/>
      <c r="Q742" s="170"/>
      <c r="R742" s="170"/>
      <c r="S742" s="170"/>
      <c r="T742" s="170"/>
      <c r="U742" s="170"/>
      <c r="V742" s="170"/>
      <c r="W742" s="170"/>
      <c r="X742" s="170"/>
      <c r="Y742" s="171"/>
      <c r="Z742" s="171"/>
      <c r="AA742" s="171"/>
      <c r="AB742" s="171"/>
      <c r="AC742" s="218"/>
      <c r="AD742" s="218"/>
      <c r="AE742" s="218"/>
      <c r="AF742" s="218"/>
      <c r="AG742" s="218"/>
      <c r="AH742" s="218"/>
      <c r="AI742" s="170"/>
      <c r="AJ742" s="170"/>
      <c r="AK742" s="170"/>
      <c r="AL742" s="170"/>
      <c r="AM742" s="170"/>
      <c r="AN742" s="170"/>
      <c r="AO742" s="170"/>
      <c r="AP742" s="170"/>
      <c r="AQ742" s="170"/>
      <c r="AR742" s="170"/>
      <c r="AS742" s="170"/>
      <c r="AT742" s="219"/>
      <c r="AU742" s="219"/>
      <c r="AV742" s="219"/>
      <c r="AW742" s="219"/>
      <c r="AX742" s="219"/>
      <c r="AY742" s="219"/>
      <c r="AZ742" s="219"/>
      <c r="BA742" s="219"/>
      <c r="BB742" s="219"/>
      <c r="BC742" s="219"/>
      <c r="BD742" s="219"/>
    </row>
    <row r="743" spans="1:56" ht="12.75" customHeight="1" x14ac:dyDescent="0.2">
      <c r="A743" s="169"/>
      <c r="B743" s="169"/>
      <c r="C743" s="169"/>
      <c r="D743" s="169"/>
      <c r="E743" s="169"/>
      <c r="F743" s="169"/>
      <c r="G743" s="169"/>
      <c r="H743" s="169"/>
      <c r="I743" s="169"/>
      <c r="J743" s="169"/>
      <c r="K743" s="169"/>
      <c r="L743" s="169"/>
      <c r="M743" s="169"/>
      <c r="N743" s="169"/>
      <c r="O743" s="169"/>
      <c r="P743" s="170"/>
      <c r="Q743" s="170"/>
      <c r="R743" s="170"/>
      <c r="S743" s="170"/>
      <c r="T743" s="170"/>
      <c r="U743" s="170"/>
      <c r="V743" s="170"/>
      <c r="W743" s="170"/>
      <c r="X743" s="170"/>
      <c r="Y743" s="171"/>
      <c r="Z743" s="171"/>
      <c r="AA743" s="171"/>
      <c r="AB743" s="171"/>
      <c r="AC743" s="218"/>
      <c r="AD743" s="218"/>
      <c r="AE743" s="218"/>
      <c r="AF743" s="218"/>
      <c r="AG743" s="218"/>
      <c r="AH743" s="218"/>
      <c r="AI743" s="170"/>
      <c r="AJ743" s="170"/>
      <c r="AK743" s="170"/>
      <c r="AL743" s="170"/>
      <c r="AM743" s="170"/>
      <c r="AN743" s="170"/>
      <c r="AO743" s="170"/>
      <c r="AP743" s="170"/>
      <c r="AQ743" s="170"/>
      <c r="AR743" s="170"/>
      <c r="AS743" s="170"/>
      <c r="AT743" s="219"/>
      <c r="AU743" s="219"/>
      <c r="AV743" s="219"/>
      <c r="AW743" s="219"/>
      <c r="AX743" s="219"/>
      <c r="AY743" s="219"/>
      <c r="AZ743" s="219"/>
      <c r="BA743" s="219"/>
      <c r="BB743" s="219"/>
      <c r="BC743" s="219"/>
      <c r="BD743" s="219"/>
    </row>
    <row r="744" spans="1:56" ht="12.75" customHeight="1" x14ac:dyDescent="0.2">
      <c r="A744" s="169"/>
      <c r="B744" s="169"/>
      <c r="C744" s="169"/>
      <c r="D744" s="169"/>
      <c r="E744" s="169"/>
      <c r="F744" s="169"/>
      <c r="G744" s="169"/>
      <c r="H744" s="169"/>
      <c r="I744" s="169"/>
      <c r="J744" s="169"/>
      <c r="K744" s="169"/>
      <c r="L744" s="169"/>
      <c r="M744" s="169"/>
      <c r="N744" s="169"/>
      <c r="O744" s="169"/>
      <c r="P744" s="170"/>
      <c r="Q744" s="170"/>
      <c r="R744" s="170"/>
      <c r="S744" s="170"/>
      <c r="T744" s="170"/>
      <c r="U744" s="170"/>
      <c r="V744" s="170"/>
      <c r="W744" s="170"/>
      <c r="X744" s="170"/>
      <c r="Y744" s="171"/>
      <c r="Z744" s="171"/>
      <c r="AA744" s="171"/>
      <c r="AB744" s="171"/>
      <c r="AC744" s="218"/>
      <c r="AD744" s="218"/>
      <c r="AE744" s="218"/>
      <c r="AF744" s="218"/>
      <c r="AG744" s="218"/>
      <c r="AH744" s="218"/>
      <c r="AI744" s="170"/>
      <c r="AJ744" s="170"/>
      <c r="AK744" s="170"/>
      <c r="AL744" s="170"/>
      <c r="AM744" s="170"/>
      <c r="AN744" s="170"/>
      <c r="AO744" s="170"/>
      <c r="AP744" s="170"/>
      <c r="AQ744" s="170"/>
      <c r="AR744" s="170"/>
      <c r="AS744" s="170"/>
      <c r="AT744" s="219"/>
      <c r="AU744" s="219"/>
      <c r="AV744" s="219"/>
      <c r="AW744" s="219"/>
      <c r="AX744" s="219"/>
      <c r="AY744" s="219"/>
      <c r="AZ744" s="219"/>
      <c r="BA744" s="219"/>
      <c r="BB744" s="219"/>
      <c r="BC744" s="219"/>
      <c r="BD744" s="219"/>
    </row>
    <row r="745" spans="1:56" ht="12.75" customHeight="1" x14ac:dyDescent="0.2">
      <c r="A745" s="169"/>
      <c r="B745" s="169"/>
      <c r="C745" s="169"/>
      <c r="D745" s="169"/>
      <c r="E745" s="169"/>
      <c r="F745" s="169"/>
      <c r="G745" s="169"/>
      <c r="H745" s="169"/>
      <c r="I745" s="169"/>
      <c r="J745" s="169"/>
      <c r="K745" s="169"/>
      <c r="L745" s="169"/>
      <c r="M745" s="169"/>
      <c r="N745" s="169"/>
      <c r="O745" s="169"/>
      <c r="P745" s="170"/>
      <c r="Q745" s="170"/>
      <c r="R745" s="170"/>
      <c r="S745" s="170"/>
      <c r="T745" s="170"/>
      <c r="U745" s="170"/>
      <c r="V745" s="170"/>
      <c r="W745" s="170"/>
      <c r="X745" s="170"/>
      <c r="Y745" s="171"/>
      <c r="Z745" s="171"/>
      <c r="AA745" s="171"/>
      <c r="AB745" s="171"/>
      <c r="AC745" s="218"/>
      <c r="AD745" s="218"/>
      <c r="AE745" s="218"/>
      <c r="AF745" s="218"/>
      <c r="AG745" s="218"/>
      <c r="AH745" s="218"/>
      <c r="AI745" s="170"/>
      <c r="AJ745" s="170"/>
      <c r="AK745" s="170"/>
      <c r="AL745" s="170"/>
      <c r="AM745" s="170"/>
      <c r="AN745" s="170"/>
      <c r="AO745" s="170"/>
      <c r="AP745" s="170"/>
      <c r="AQ745" s="170"/>
      <c r="AR745" s="170"/>
      <c r="AS745" s="170"/>
      <c r="AT745" s="219"/>
      <c r="AU745" s="219"/>
      <c r="AV745" s="219"/>
      <c r="AW745" s="219"/>
      <c r="AX745" s="219"/>
      <c r="AY745" s="219"/>
      <c r="AZ745" s="219"/>
      <c r="BA745" s="219"/>
      <c r="BB745" s="219"/>
      <c r="BC745" s="219"/>
      <c r="BD745" s="219"/>
    </row>
    <row r="746" spans="1:56" ht="12.75" customHeight="1" x14ac:dyDescent="0.2">
      <c r="A746" s="169"/>
      <c r="B746" s="169"/>
      <c r="C746" s="169"/>
      <c r="D746" s="169"/>
      <c r="E746" s="169"/>
      <c r="F746" s="169"/>
      <c r="G746" s="169"/>
      <c r="H746" s="169"/>
      <c r="I746" s="169"/>
      <c r="J746" s="169"/>
      <c r="K746" s="169"/>
      <c r="L746" s="169"/>
      <c r="M746" s="169"/>
      <c r="N746" s="169"/>
      <c r="O746" s="169"/>
      <c r="P746" s="170"/>
      <c r="Q746" s="170"/>
      <c r="R746" s="170"/>
      <c r="S746" s="170"/>
      <c r="T746" s="170"/>
      <c r="U746" s="170"/>
      <c r="V746" s="170"/>
      <c r="W746" s="170"/>
      <c r="X746" s="170"/>
      <c r="Y746" s="171"/>
      <c r="Z746" s="171"/>
      <c r="AA746" s="171"/>
      <c r="AB746" s="171"/>
      <c r="AC746" s="218"/>
      <c r="AD746" s="218"/>
      <c r="AE746" s="218"/>
      <c r="AF746" s="218"/>
      <c r="AG746" s="218"/>
      <c r="AH746" s="218"/>
      <c r="AI746" s="170"/>
      <c r="AJ746" s="170"/>
      <c r="AK746" s="170"/>
      <c r="AL746" s="170"/>
      <c r="AM746" s="170"/>
      <c r="AN746" s="170"/>
      <c r="AO746" s="170"/>
      <c r="AP746" s="170"/>
      <c r="AQ746" s="170"/>
      <c r="AR746" s="170"/>
      <c r="AS746" s="170"/>
      <c r="AT746" s="219"/>
      <c r="AU746" s="219"/>
      <c r="AV746" s="219"/>
      <c r="AW746" s="219"/>
      <c r="AX746" s="219"/>
      <c r="AY746" s="219"/>
      <c r="AZ746" s="219"/>
      <c r="BA746" s="219"/>
      <c r="BB746" s="219"/>
      <c r="BC746" s="219"/>
      <c r="BD746" s="219"/>
    </row>
    <row r="747" spans="1:56" ht="12.75" customHeight="1" x14ac:dyDescent="0.2">
      <c r="A747" s="169"/>
      <c r="B747" s="169"/>
      <c r="C747" s="169"/>
      <c r="D747" s="169"/>
      <c r="E747" s="169"/>
      <c r="F747" s="169"/>
      <c r="G747" s="169"/>
      <c r="H747" s="169"/>
      <c r="I747" s="169"/>
      <c r="J747" s="169"/>
      <c r="K747" s="169"/>
      <c r="L747" s="169"/>
      <c r="M747" s="169"/>
      <c r="N747" s="169"/>
      <c r="O747" s="169"/>
      <c r="P747" s="170"/>
      <c r="Q747" s="170"/>
      <c r="R747" s="170"/>
      <c r="S747" s="170"/>
      <c r="T747" s="170"/>
      <c r="U747" s="170"/>
      <c r="V747" s="170"/>
      <c r="W747" s="170"/>
      <c r="X747" s="170"/>
      <c r="Y747" s="171"/>
      <c r="Z747" s="171"/>
      <c r="AA747" s="171"/>
      <c r="AB747" s="171"/>
      <c r="AC747" s="218"/>
      <c r="AD747" s="218"/>
      <c r="AE747" s="218"/>
      <c r="AF747" s="218"/>
      <c r="AG747" s="218"/>
      <c r="AH747" s="218"/>
      <c r="AI747" s="170"/>
      <c r="AJ747" s="170"/>
      <c r="AK747" s="170"/>
      <c r="AL747" s="170"/>
      <c r="AM747" s="170"/>
      <c r="AN747" s="170"/>
      <c r="AO747" s="170"/>
      <c r="AP747" s="170"/>
      <c r="AQ747" s="170"/>
      <c r="AR747" s="170"/>
      <c r="AS747" s="170"/>
      <c r="AT747" s="219"/>
      <c r="AU747" s="219"/>
      <c r="AV747" s="219"/>
      <c r="AW747" s="219"/>
      <c r="AX747" s="219"/>
      <c r="AY747" s="219"/>
      <c r="AZ747" s="219"/>
      <c r="BA747" s="219"/>
      <c r="BB747" s="219"/>
      <c r="BC747" s="219"/>
      <c r="BD747" s="219"/>
    </row>
    <row r="748" spans="1:56" ht="12.75" customHeight="1" x14ac:dyDescent="0.2">
      <c r="A748" s="169"/>
      <c r="B748" s="169"/>
      <c r="C748" s="169"/>
      <c r="D748" s="169"/>
      <c r="E748" s="169"/>
      <c r="F748" s="169"/>
      <c r="G748" s="169"/>
      <c r="H748" s="169"/>
      <c r="I748" s="169"/>
      <c r="J748" s="169"/>
      <c r="K748" s="169"/>
      <c r="L748" s="169"/>
      <c r="M748" s="169"/>
      <c r="N748" s="169"/>
      <c r="O748" s="169"/>
      <c r="P748" s="170"/>
      <c r="Q748" s="170"/>
      <c r="R748" s="170"/>
      <c r="S748" s="170"/>
      <c r="T748" s="170"/>
      <c r="U748" s="170"/>
      <c r="V748" s="170"/>
      <c r="W748" s="170"/>
      <c r="X748" s="170"/>
      <c r="Y748" s="171"/>
      <c r="Z748" s="171"/>
      <c r="AA748" s="171"/>
      <c r="AB748" s="171"/>
      <c r="AC748" s="218"/>
      <c r="AD748" s="218"/>
      <c r="AE748" s="218"/>
      <c r="AF748" s="218"/>
      <c r="AG748" s="218"/>
      <c r="AH748" s="218"/>
      <c r="AI748" s="170"/>
      <c r="AJ748" s="170"/>
      <c r="AK748" s="170"/>
      <c r="AL748" s="170"/>
      <c r="AM748" s="170"/>
      <c r="AN748" s="170"/>
      <c r="AO748" s="170"/>
      <c r="AP748" s="170"/>
      <c r="AQ748" s="170"/>
      <c r="AR748" s="170"/>
      <c r="AS748" s="170"/>
      <c r="AT748" s="219"/>
      <c r="AU748" s="219"/>
      <c r="AV748" s="219"/>
      <c r="AW748" s="219"/>
      <c r="AX748" s="219"/>
      <c r="AY748" s="219"/>
      <c r="AZ748" s="219"/>
      <c r="BA748" s="219"/>
      <c r="BB748" s="219"/>
      <c r="BC748" s="219"/>
      <c r="BD748" s="219"/>
    </row>
    <row r="749" spans="1:56" ht="12.75" customHeight="1" x14ac:dyDescent="0.2">
      <c r="A749" s="169"/>
      <c r="B749" s="169"/>
      <c r="C749" s="169"/>
      <c r="D749" s="169"/>
      <c r="E749" s="169"/>
      <c r="F749" s="169"/>
      <c r="G749" s="169"/>
      <c r="H749" s="169"/>
      <c r="I749" s="169"/>
      <c r="J749" s="169"/>
      <c r="K749" s="169"/>
      <c r="L749" s="169"/>
      <c r="M749" s="169"/>
      <c r="N749" s="169"/>
      <c r="O749" s="169"/>
      <c r="P749" s="170"/>
      <c r="Q749" s="170"/>
      <c r="R749" s="170"/>
      <c r="S749" s="170"/>
      <c r="T749" s="170"/>
      <c r="U749" s="170"/>
      <c r="V749" s="170"/>
      <c r="W749" s="170"/>
      <c r="X749" s="170"/>
      <c r="Y749" s="171"/>
      <c r="Z749" s="171"/>
      <c r="AA749" s="171"/>
      <c r="AB749" s="171"/>
      <c r="AC749" s="218"/>
      <c r="AD749" s="218"/>
      <c r="AE749" s="218"/>
      <c r="AF749" s="218"/>
      <c r="AG749" s="218"/>
      <c r="AH749" s="218"/>
      <c r="AI749" s="170"/>
      <c r="AJ749" s="170"/>
      <c r="AK749" s="170"/>
      <c r="AL749" s="170"/>
      <c r="AM749" s="170"/>
      <c r="AN749" s="170"/>
      <c r="AO749" s="170"/>
      <c r="AP749" s="170"/>
      <c r="AQ749" s="170"/>
      <c r="AR749" s="170"/>
      <c r="AS749" s="170"/>
      <c r="AT749" s="219"/>
      <c r="AU749" s="219"/>
      <c r="AV749" s="219"/>
      <c r="AW749" s="219"/>
      <c r="AX749" s="219"/>
      <c r="AY749" s="219"/>
      <c r="AZ749" s="219"/>
      <c r="BA749" s="219"/>
      <c r="BB749" s="219"/>
      <c r="BC749" s="219"/>
      <c r="BD749" s="219"/>
    </row>
    <row r="750" spans="1:56" ht="12.75" customHeight="1" x14ac:dyDescent="0.2">
      <c r="A750" s="169"/>
      <c r="B750" s="169"/>
      <c r="C750" s="169"/>
      <c r="D750" s="169"/>
      <c r="E750" s="169"/>
      <c r="F750" s="169"/>
      <c r="G750" s="169"/>
      <c r="H750" s="169"/>
      <c r="I750" s="169"/>
      <c r="J750" s="169"/>
      <c r="K750" s="169"/>
      <c r="L750" s="169"/>
      <c r="M750" s="169"/>
      <c r="N750" s="169"/>
      <c r="O750" s="169"/>
      <c r="P750" s="170"/>
      <c r="Q750" s="170"/>
      <c r="R750" s="170"/>
      <c r="S750" s="170"/>
      <c r="T750" s="170"/>
      <c r="U750" s="170"/>
      <c r="V750" s="170"/>
      <c r="W750" s="170"/>
      <c r="X750" s="170"/>
      <c r="Y750" s="171"/>
      <c r="Z750" s="171"/>
      <c r="AA750" s="171"/>
      <c r="AB750" s="171"/>
      <c r="AC750" s="218"/>
      <c r="AD750" s="218"/>
      <c r="AE750" s="218"/>
      <c r="AF750" s="218"/>
      <c r="AG750" s="218"/>
      <c r="AH750" s="218"/>
      <c r="AI750" s="170"/>
      <c r="AJ750" s="170"/>
      <c r="AK750" s="170"/>
      <c r="AL750" s="170"/>
      <c r="AM750" s="170"/>
      <c r="AN750" s="170"/>
      <c r="AO750" s="170"/>
      <c r="AP750" s="170"/>
      <c r="AQ750" s="170"/>
      <c r="AR750" s="170"/>
      <c r="AS750" s="170"/>
      <c r="AT750" s="219"/>
      <c r="AU750" s="219"/>
      <c r="AV750" s="219"/>
      <c r="AW750" s="219"/>
      <c r="AX750" s="219"/>
      <c r="AY750" s="219"/>
      <c r="AZ750" s="219"/>
      <c r="BA750" s="219"/>
      <c r="BB750" s="219"/>
      <c r="BC750" s="219"/>
      <c r="BD750" s="219"/>
    </row>
    <row r="751" spans="1:56" ht="12.75" customHeight="1" x14ac:dyDescent="0.2">
      <c r="A751" s="169"/>
      <c r="B751" s="169"/>
      <c r="C751" s="169"/>
      <c r="D751" s="169"/>
      <c r="E751" s="169"/>
      <c r="F751" s="169"/>
      <c r="G751" s="169"/>
      <c r="H751" s="169"/>
      <c r="I751" s="169"/>
      <c r="J751" s="169"/>
      <c r="K751" s="169"/>
      <c r="L751" s="169"/>
      <c r="M751" s="169"/>
      <c r="N751" s="169"/>
      <c r="O751" s="169"/>
      <c r="P751" s="170"/>
      <c r="Q751" s="170"/>
      <c r="R751" s="170"/>
      <c r="S751" s="170"/>
      <c r="T751" s="170"/>
      <c r="U751" s="170"/>
      <c r="V751" s="170"/>
      <c r="W751" s="170"/>
      <c r="X751" s="170"/>
      <c r="Y751" s="171"/>
      <c r="Z751" s="171"/>
      <c r="AA751" s="171"/>
      <c r="AB751" s="171"/>
      <c r="AC751" s="218"/>
      <c r="AD751" s="218"/>
      <c r="AE751" s="218"/>
      <c r="AF751" s="218"/>
      <c r="AG751" s="218"/>
      <c r="AH751" s="218"/>
      <c r="AI751" s="170"/>
      <c r="AJ751" s="170"/>
      <c r="AK751" s="170"/>
      <c r="AL751" s="170"/>
      <c r="AM751" s="170"/>
      <c r="AN751" s="170"/>
      <c r="AO751" s="170"/>
      <c r="AP751" s="170"/>
      <c r="AQ751" s="170"/>
      <c r="AR751" s="170"/>
      <c r="AS751" s="170"/>
      <c r="AT751" s="219"/>
      <c r="AU751" s="219"/>
      <c r="AV751" s="219"/>
      <c r="AW751" s="219"/>
      <c r="AX751" s="219"/>
      <c r="AY751" s="219"/>
      <c r="AZ751" s="219"/>
      <c r="BA751" s="219"/>
      <c r="BB751" s="219"/>
      <c r="BC751" s="219"/>
      <c r="BD751" s="219"/>
    </row>
    <row r="752" spans="1:56" ht="12.75" customHeight="1" x14ac:dyDescent="0.2">
      <c r="A752" s="169"/>
      <c r="B752" s="169"/>
      <c r="C752" s="169"/>
      <c r="D752" s="169"/>
      <c r="E752" s="169"/>
      <c r="F752" s="169"/>
      <c r="G752" s="169"/>
      <c r="H752" s="169"/>
      <c r="I752" s="169"/>
      <c r="J752" s="169"/>
      <c r="K752" s="169"/>
      <c r="L752" s="169"/>
      <c r="M752" s="169"/>
      <c r="N752" s="169"/>
      <c r="O752" s="169"/>
      <c r="P752" s="170"/>
      <c r="Q752" s="170"/>
      <c r="R752" s="170"/>
      <c r="S752" s="170"/>
      <c r="T752" s="170"/>
      <c r="U752" s="170"/>
      <c r="V752" s="170"/>
      <c r="W752" s="170"/>
      <c r="X752" s="170"/>
      <c r="Y752" s="171"/>
      <c r="Z752" s="171"/>
      <c r="AA752" s="171"/>
      <c r="AB752" s="171"/>
      <c r="AC752" s="218"/>
      <c r="AD752" s="218"/>
      <c r="AE752" s="218"/>
      <c r="AF752" s="218"/>
      <c r="AG752" s="218"/>
      <c r="AH752" s="218"/>
      <c r="AI752" s="170"/>
      <c r="AJ752" s="170"/>
      <c r="AK752" s="170"/>
      <c r="AL752" s="170"/>
      <c r="AM752" s="170"/>
      <c r="AN752" s="170"/>
      <c r="AO752" s="170"/>
      <c r="AP752" s="170"/>
      <c r="AQ752" s="170"/>
      <c r="AR752" s="170"/>
      <c r="AS752" s="170"/>
      <c r="AT752" s="219"/>
      <c r="AU752" s="219"/>
      <c r="AV752" s="219"/>
      <c r="AW752" s="219"/>
      <c r="AX752" s="219"/>
      <c r="AY752" s="219"/>
      <c r="AZ752" s="219"/>
      <c r="BA752" s="219"/>
      <c r="BB752" s="219"/>
      <c r="BC752" s="219"/>
      <c r="BD752" s="219"/>
    </row>
    <row r="753" spans="1:56" ht="12.75" customHeight="1" x14ac:dyDescent="0.2">
      <c r="A753" s="169"/>
      <c r="B753" s="169"/>
      <c r="C753" s="169"/>
      <c r="D753" s="169"/>
      <c r="E753" s="169"/>
      <c r="F753" s="169"/>
      <c r="G753" s="169"/>
      <c r="H753" s="169"/>
      <c r="I753" s="169"/>
      <c r="J753" s="169"/>
      <c r="K753" s="169"/>
      <c r="L753" s="169"/>
      <c r="M753" s="169"/>
      <c r="N753" s="169"/>
      <c r="O753" s="169"/>
      <c r="P753" s="170"/>
      <c r="Q753" s="170"/>
      <c r="R753" s="170"/>
      <c r="S753" s="170"/>
      <c r="T753" s="170"/>
      <c r="U753" s="170"/>
      <c r="V753" s="170"/>
      <c r="W753" s="170"/>
      <c r="X753" s="170"/>
      <c r="Y753" s="171"/>
      <c r="Z753" s="171"/>
      <c r="AA753" s="171"/>
      <c r="AB753" s="171"/>
      <c r="AC753" s="218"/>
      <c r="AD753" s="218"/>
      <c r="AE753" s="218"/>
      <c r="AF753" s="218"/>
      <c r="AG753" s="218"/>
      <c r="AH753" s="218"/>
      <c r="AI753" s="170"/>
      <c r="AJ753" s="170"/>
      <c r="AK753" s="170"/>
      <c r="AL753" s="170"/>
      <c r="AM753" s="170"/>
      <c r="AN753" s="170"/>
      <c r="AO753" s="170"/>
      <c r="AP753" s="170"/>
      <c r="AQ753" s="170"/>
      <c r="AR753" s="170"/>
      <c r="AS753" s="170"/>
      <c r="AT753" s="219"/>
      <c r="AU753" s="219"/>
      <c r="AV753" s="219"/>
      <c r="AW753" s="219"/>
      <c r="AX753" s="219"/>
      <c r="AY753" s="219"/>
      <c r="AZ753" s="219"/>
      <c r="BA753" s="219"/>
      <c r="BB753" s="219"/>
      <c r="BC753" s="219"/>
      <c r="BD753" s="219"/>
    </row>
    <row r="754" spans="1:56" ht="12.75" customHeight="1" x14ac:dyDescent="0.2">
      <c r="A754" s="169"/>
      <c r="B754" s="169"/>
      <c r="C754" s="169"/>
      <c r="D754" s="169"/>
      <c r="E754" s="169"/>
      <c r="F754" s="169"/>
      <c r="G754" s="169"/>
      <c r="H754" s="169"/>
      <c r="I754" s="169"/>
      <c r="J754" s="169"/>
      <c r="K754" s="169"/>
      <c r="L754" s="169"/>
      <c r="M754" s="169"/>
      <c r="N754" s="169"/>
      <c r="O754" s="169"/>
      <c r="P754" s="170"/>
      <c r="Q754" s="170"/>
      <c r="R754" s="170"/>
      <c r="S754" s="170"/>
      <c r="T754" s="170"/>
      <c r="U754" s="170"/>
      <c r="V754" s="170"/>
      <c r="W754" s="170"/>
      <c r="X754" s="170"/>
      <c r="Y754" s="171"/>
      <c r="Z754" s="171"/>
      <c r="AA754" s="171"/>
      <c r="AB754" s="171"/>
      <c r="AC754" s="218"/>
      <c r="AD754" s="218"/>
      <c r="AE754" s="218"/>
      <c r="AF754" s="218"/>
      <c r="AG754" s="218"/>
      <c r="AH754" s="218"/>
      <c r="AI754" s="170"/>
      <c r="AJ754" s="170"/>
      <c r="AK754" s="170"/>
      <c r="AL754" s="170"/>
      <c r="AM754" s="170"/>
      <c r="AN754" s="170"/>
      <c r="AO754" s="170"/>
      <c r="AP754" s="170"/>
      <c r="AQ754" s="170"/>
      <c r="AR754" s="170"/>
      <c r="AS754" s="170"/>
      <c r="AT754" s="219"/>
      <c r="AU754" s="219"/>
      <c r="AV754" s="219"/>
      <c r="AW754" s="219"/>
      <c r="AX754" s="219"/>
      <c r="AY754" s="219"/>
      <c r="AZ754" s="219"/>
      <c r="BA754" s="219"/>
      <c r="BB754" s="219"/>
      <c r="BC754" s="219"/>
      <c r="BD754" s="219"/>
    </row>
    <row r="755" spans="1:56" ht="12.75" customHeight="1" x14ac:dyDescent="0.2">
      <c r="A755" s="169"/>
      <c r="B755" s="169"/>
      <c r="C755" s="169"/>
      <c r="D755" s="169"/>
      <c r="E755" s="169"/>
      <c r="F755" s="169"/>
      <c r="G755" s="169"/>
      <c r="H755" s="169"/>
      <c r="I755" s="169"/>
      <c r="J755" s="169"/>
      <c r="K755" s="169"/>
      <c r="L755" s="169"/>
      <c r="M755" s="169"/>
      <c r="N755" s="169"/>
      <c r="O755" s="169"/>
      <c r="P755" s="170"/>
      <c r="Q755" s="170"/>
      <c r="R755" s="170"/>
      <c r="S755" s="170"/>
      <c r="T755" s="170"/>
      <c r="U755" s="170"/>
      <c r="V755" s="170"/>
      <c r="W755" s="170"/>
      <c r="X755" s="170"/>
      <c r="Y755" s="171"/>
      <c r="Z755" s="171"/>
      <c r="AA755" s="171"/>
      <c r="AB755" s="171"/>
      <c r="AC755" s="218"/>
      <c r="AD755" s="218"/>
      <c r="AE755" s="218"/>
      <c r="AF755" s="218"/>
      <c r="AG755" s="218"/>
      <c r="AH755" s="218"/>
      <c r="AI755" s="170"/>
      <c r="AJ755" s="170"/>
      <c r="AK755" s="170"/>
      <c r="AL755" s="170"/>
      <c r="AM755" s="170"/>
      <c r="AN755" s="170"/>
      <c r="AO755" s="170"/>
      <c r="AP755" s="170"/>
      <c r="AQ755" s="170"/>
      <c r="AR755" s="170"/>
      <c r="AS755" s="170"/>
      <c r="AT755" s="219"/>
      <c r="AU755" s="219"/>
      <c r="AV755" s="219"/>
      <c r="AW755" s="219"/>
      <c r="AX755" s="219"/>
      <c r="AY755" s="219"/>
      <c r="AZ755" s="219"/>
      <c r="BA755" s="219"/>
      <c r="BB755" s="219"/>
      <c r="BC755" s="219"/>
      <c r="BD755" s="219"/>
    </row>
    <row r="756" spans="1:56" ht="12.75" customHeight="1" x14ac:dyDescent="0.2">
      <c r="A756" s="169"/>
      <c r="B756" s="169"/>
      <c r="C756" s="169"/>
      <c r="D756" s="169"/>
      <c r="E756" s="169"/>
      <c r="F756" s="169"/>
      <c r="G756" s="169"/>
      <c r="H756" s="169"/>
      <c r="I756" s="169"/>
      <c r="J756" s="169"/>
      <c r="K756" s="169"/>
      <c r="L756" s="169"/>
      <c r="M756" s="169"/>
      <c r="N756" s="169"/>
      <c r="O756" s="169"/>
      <c r="P756" s="170"/>
      <c r="Q756" s="170"/>
      <c r="R756" s="170"/>
      <c r="S756" s="170"/>
      <c r="T756" s="170"/>
      <c r="U756" s="170"/>
      <c r="V756" s="170"/>
      <c r="W756" s="170"/>
      <c r="X756" s="170"/>
      <c r="Y756" s="171"/>
      <c r="Z756" s="171"/>
      <c r="AA756" s="171"/>
      <c r="AB756" s="171"/>
      <c r="AC756" s="218"/>
      <c r="AD756" s="218"/>
      <c r="AE756" s="218"/>
      <c r="AF756" s="218"/>
      <c r="AG756" s="218"/>
      <c r="AH756" s="218"/>
      <c r="AI756" s="170"/>
      <c r="AJ756" s="170"/>
      <c r="AK756" s="170"/>
      <c r="AL756" s="170"/>
      <c r="AM756" s="170"/>
      <c r="AN756" s="170"/>
      <c r="AO756" s="170"/>
      <c r="AP756" s="170"/>
      <c r="AQ756" s="170"/>
      <c r="AR756" s="170"/>
      <c r="AS756" s="170"/>
      <c r="AT756" s="219"/>
      <c r="AU756" s="219"/>
      <c r="AV756" s="219"/>
      <c r="AW756" s="219"/>
      <c r="AX756" s="219"/>
      <c r="AY756" s="219"/>
      <c r="AZ756" s="219"/>
      <c r="BA756" s="219"/>
      <c r="BB756" s="219"/>
      <c r="BC756" s="219"/>
      <c r="BD756" s="219"/>
    </row>
    <row r="757" spans="1:56" ht="12.75" customHeight="1" x14ac:dyDescent="0.2">
      <c r="A757" s="169"/>
      <c r="B757" s="169"/>
      <c r="C757" s="169"/>
      <c r="D757" s="169"/>
      <c r="E757" s="169"/>
      <c r="F757" s="169"/>
      <c r="G757" s="169"/>
      <c r="H757" s="169"/>
      <c r="I757" s="169"/>
      <c r="J757" s="169"/>
      <c r="K757" s="169"/>
      <c r="L757" s="169"/>
      <c r="M757" s="169"/>
      <c r="N757" s="169"/>
      <c r="O757" s="169"/>
      <c r="P757" s="170"/>
      <c r="Q757" s="170"/>
      <c r="R757" s="170"/>
      <c r="S757" s="170"/>
      <c r="T757" s="170"/>
      <c r="U757" s="170"/>
      <c r="V757" s="170"/>
      <c r="W757" s="170"/>
      <c r="X757" s="170"/>
      <c r="Y757" s="171"/>
      <c r="Z757" s="171"/>
      <c r="AA757" s="171"/>
      <c r="AB757" s="171"/>
      <c r="AC757" s="218"/>
      <c r="AD757" s="218"/>
      <c r="AE757" s="218"/>
      <c r="AF757" s="218"/>
      <c r="AG757" s="218"/>
      <c r="AH757" s="218"/>
      <c r="AI757" s="170"/>
      <c r="AJ757" s="170"/>
      <c r="AK757" s="170"/>
      <c r="AL757" s="170"/>
      <c r="AM757" s="170"/>
      <c r="AN757" s="170"/>
      <c r="AO757" s="170"/>
      <c r="AP757" s="170"/>
      <c r="AQ757" s="170"/>
      <c r="AR757" s="170"/>
      <c r="AS757" s="170"/>
      <c r="AT757" s="219"/>
      <c r="AU757" s="219"/>
      <c r="AV757" s="219"/>
      <c r="AW757" s="219"/>
      <c r="AX757" s="219"/>
      <c r="AY757" s="219"/>
      <c r="AZ757" s="219"/>
      <c r="BA757" s="219"/>
      <c r="BB757" s="219"/>
      <c r="BC757" s="219"/>
      <c r="BD757" s="219"/>
    </row>
    <row r="758" spans="1:56" ht="12.75" customHeight="1" x14ac:dyDescent="0.2">
      <c r="A758" s="169"/>
      <c r="B758" s="169"/>
      <c r="C758" s="169"/>
      <c r="D758" s="169"/>
      <c r="E758" s="169"/>
      <c r="F758" s="169"/>
      <c r="G758" s="169"/>
      <c r="H758" s="169"/>
      <c r="I758" s="169"/>
      <c r="J758" s="169"/>
      <c r="K758" s="169"/>
      <c r="L758" s="169"/>
      <c r="M758" s="169"/>
      <c r="N758" s="169"/>
      <c r="O758" s="169"/>
      <c r="P758" s="170"/>
      <c r="Q758" s="170"/>
      <c r="R758" s="170"/>
      <c r="S758" s="170"/>
      <c r="T758" s="170"/>
      <c r="U758" s="170"/>
      <c r="V758" s="170"/>
      <c r="W758" s="170"/>
      <c r="X758" s="170"/>
      <c r="Y758" s="171"/>
      <c r="Z758" s="171"/>
      <c r="AA758" s="171"/>
      <c r="AB758" s="171"/>
      <c r="AC758" s="218"/>
      <c r="AD758" s="218"/>
      <c r="AE758" s="218"/>
      <c r="AF758" s="218"/>
      <c r="AG758" s="218"/>
      <c r="AH758" s="218"/>
      <c r="AI758" s="170"/>
      <c r="AJ758" s="170"/>
      <c r="AK758" s="170"/>
      <c r="AL758" s="170"/>
      <c r="AM758" s="170"/>
      <c r="AN758" s="170"/>
      <c r="AO758" s="170"/>
      <c r="AP758" s="170"/>
      <c r="AQ758" s="170"/>
      <c r="AR758" s="170"/>
      <c r="AS758" s="170"/>
      <c r="AT758" s="219"/>
      <c r="AU758" s="219"/>
      <c r="AV758" s="219"/>
      <c r="AW758" s="219"/>
      <c r="AX758" s="219"/>
      <c r="AY758" s="219"/>
      <c r="AZ758" s="219"/>
      <c r="BA758" s="219"/>
      <c r="BB758" s="219"/>
      <c r="BC758" s="219"/>
      <c r="BD758" s="219"/>
    </row>
    <row r="759" spans="1:56" ht="12.75" customHeight="1" x14ac:dyDescent="0.2">
      <c r="A759" s="169"/>
      <c r="B759" s="169"/>
      <c r="C759" s="169"/>
      <c r="D759" s="169"/>
      <c r="E759" s="169"/>
      <c r="F759" s="169"/>
      <c r="G759" s="169"/>
      <c r="H759" s="169"/>
      <c r="I759" s="169"/>
      <c r="J759" s="169"/>
      <c r="K759" s="169"/>
      <c r="L759" s="169"/>
      <c r="M759" s="169"/>
      <c r="N759" s="169"/>
      <c r="O759" s="169"/>
      <c r="P759" s="170"/>
      <c r="Q759" s="170"/>
      <c r="R759" s="170"/>
      <c r="S759" s="170"/>
      <c r="T759" s="170"/>
      <c r="U759" s="170"/>
      <c r="V759" s="170"/>
      <c r="W759" s="170"/>
      <c r="X759" s="170"/>
      <c r="Y759" s="171"/>
      <c r="Z759" s="171"/>
      <c r="AA759" s="171"/>
      <c r="AB759" s="171"/>
      <c r="AC759" s="218"/>
      <c r="AD759" s="218"/>
      <c r="AE759" s="218"/>
      <c r="AF759" s="218"/>
      <c r="AG759" s="218"/>
      <c r="AH759" s="218"/>
      <c r="AI759" s="170"/>
      <c r="AJ759" s="170"/>
      <c r="AK759" s="170"/>
      <c r="AL759" s="170"/>
      <c r="AM759" s="170"/>
      <c r="AN759" s="170"/>
      <c r="AO759" s="170"/>
      <c r="AP759" s="170"/>
      <c r="AQ759" s="170"/>
      <c r="AR759" s="170"/>
      <c r="AS759" s="170"/>
      <c r="AT759" s="219"/>
      <c r="AU759" s="219"/>
      <c r="AV759" s="219"/>
      <c r="AW759" s="219"/>
      <c r="AX759" s="219"/>
      <c r="AY759" s="219"/>
      <c r="AZ759" s="219"/>
      <c r="BA759" s="219"/>
      <c r="BB759" s="219"/>
      <c r="BC759" s="219"/>
      <c r="BD759" s="219"/>
    </row>
    <row r="760" spans="1:56" ht="12.75" customHeight="1" x14ac:dyDescent="0.2">
      <c r="A760" s="169"/>
      <c r="B760" s="169"/>
      <c r="C760" s="169"/>
      <c r="D760" s="169"/>
      <c r="E760" s="169"/>
      <c r="F760" s="169"/>
      <c r="G760" s="169"/>
      <c r="H760" s="169"/>
      <c r="I760" s="169"/>
      <c r="J760" s="169"/>
      <c r="K760" s="169"/>
      <c r="L760" s="169"/>
      <c r="M760" s="169"/>
      <c r="N760" s="169"/>
      <c r="O760" s="169"/>
      <c r="P760" s="170"/>
      <c r="Q760" s="170"/>
      <c r="R760" s="170"/>
      <c r="S760" s="170"/>
      <c r="T760" s="170"/>
      <c r="U760" s="170"/>
      <c r="V760" s="170"/>
      <c r="W760" s="170"/>
      <c r="X760" s="170"/>
      <c r="Y760" s="171"/>
      <c r="Z760" s="171"/>
      <c r="AA760" s="171"/>
      <c r="AB760" s="171"/>
      <c r="AC760" s="218"/>
      <c r="AD760" s="218"/>
      <c r="AE760" s="218"/>
      <c r="AF760" s="218"/>
      <c r="AG760" s="218"/>
      <c r="AH760" s="218"/>
      <c r="AI760" s="170"/>
      <c r="AJ760" s="170"/>
      <c r="AK760" s="170"/>
      <c r="AL760" s="170"/>
      <c r="AM760" s="170"/>
      <c r="AN760" s="170"/>
      <c r="AO760" s="170"/>
      <c r="AP760" s="170"/>
      <c r="AQ760" s="170"/>
      <c r="AR760" s="170"/>
      <c r="AS760" s="170"/>
      <c r="AT760" s="219"/>
      <c r="AU760" s="219"/>
      <c r="AV760" s="219"/>
      <c r="AW760" s="219"/>
      <c r="AX760" s="219"/>
      <c r="AY760" s="219"/>
      <c r="AZ760" s="219"/>
      <c r="BA760" s="219"/>
      <c r="BB760" s="219"/>
      <c r="BC760" s="219"/>
      <c r="BD760" s="219"/>
    </row>
    <row r="761" spans="1:56" ht="12.75" customHeight="1" x14ac:dyDescent="0.2">
      <c r="A761" s="169"/>
      <c r="B761" s="169"/>
      <c r="C761" s="169"/>
      <c r="D761" s="169"/>
      <c r="E761" s="169"/>
      <c r="F761" s="169"/>
      <c r="G761" s="169"/>
      <c r="H761" s="169"/>
      <c r="I761" s="169"/>
      <c r="J761" s="169"/>
      <c r="K761" s="169"/>
      <c r="L761" s="169"/>
      <c r="M761" s="169"/>
      <c r="N761" s="169"/>
      <c r="O761" s="169"/>
      <c r="P761" s="170"/>
      <c r="Q761" s="170"/>
      <c r="R761" s="170"/>
      <c r="S761" s="170"/>
      <c r="T761" s="170"/>
      <c r="U761" s="170"/>
      <c r="V761" s="170"/>
      <c r="W761" s="170"/>
      <c r="X761" s="170"/>
      <c r="Y761" s="171"/>
      <c r="Z761" s="171"/>
      <c r="AA761" s="171"/>
      <c r="AB761" s="171"/>
      <c r="AC761" s="218"/>
      <c r="AD761" s="218"/>
      <c r="AE761" s="218"/>
      <c r="AF761" s="218"/>
      <c r="AG761" s="218"/>
      <c r="AH761" s="218"/>
      <c r="AI761" s="170"/>
      <c r="AJ761" s="170"/>
      <c r="AK761" s="170"/>
      <c r="AL761" s="170"/>
      <c r="AM761" s="170"/>
      <c r="AN761" s="170"/>
      <c r="AO761" s="170"/>
      <c r="AP761" s="170"/>
      <c r="AQ761" s="170"/>
      <c r="AR761" s="170"/>
      <c r="AS761" s="170"/>
      <c r="AT761" s="219"/>
      <c r="AU761" s="219"/>
      <c r="AV761" s="219"/>
      <c r="AW761" s="219"/>
      <c r="AX761" s="219"/>
      <c r="AY761" s="219"/>
      <c r="AZ761" s="219"/>
      <c r="BA761" s="219"/>
      <c r="BB761" s="219"/>
      <c r="BC761" s="219"/>
      <c r="BD761" s="219"/>
    </row>
    <row r="762" spans="1:56" ht="12.75" customHeight="1" x14ac:dyDescent="0.2">
      <c r="A762" s="169"/>
      <c r="B762" s="169"/>
      <c r="C762" s="169"/>
      <c r="D762" s="169"/>
      <c r="E762" s="169"/>
      <c r="F762" s="169"/>
      <c r="G762" s="169"/>
      <c r="H762" s="169"/>
      <c r="I762" s="169"/>
      <c r="J762" s="169"/>
      <c r="K762" s="169"/>
      <c r="L762" s="169"/>
      <c r="M762" s="169"/>
      <c r="N762" s="169"/>
      <c r="O762" s="169"/>
      <c r="P762" s="170"/>
      <c r="Q762" s="170"/>
      <c r="R762" s="170"/>
      <c r="S762" s="170"/>
      <c r="T762" s="170"/>
      <c r="U762" s="170"/>
      <c r="V762" s="170"/>
      <c r="W762" s="170"/>
      <c r="X762" s="170"/>
      <c r="Y762" s="171"/>
      <c r="Z762" s="171"/>
      <c r="AA762" s="171"/>
      <c r="AB762" s="171"/>
      <c r="AC762" s="218"/>
      <c r="AD762" s="218"/>
      <c r="AE762" s="218"/>
      <c r="AF762" s="218"/>
      <c r="AG762" s="218"/>
      <c r="AH762" s="218"/>
      <c r="AI762" s="170"/>
      <c r="AJ762" s="170"/>
      <c r="AK762" s="170"/>
      <c r="AL762" s="170"/>
      <c r="AM762" s="170"/>
      <c r="AN762" s="170"/>
      <c r="AO762" s="170"/>
      <c r="AP762" s="170"/>
      <c r="AQ762" s="170"/>
      <c r="AR762" s="170"/>
      <c r="AS762" s="170"/>
      <c r="AT762" s="219"/>
      <c r="AU762" s="219"/>
      <c r="AV762" s="219"/>
      <c r="AW762" s="219"/>
      <c r="AX762" s="219"/>
      <c r="AY762" s="219"/>
      <c r="AZ762" s="219"/>
      <c r="BA762" s="219"/>
      <c r="BB762" s="219"/>
      <c r="BC762" s="219"/>
      <c r="BD762" s="219"/>
    </row>
    <row r="763" spans="1:56" ht="12.75" customHeight="1" x14ac:dyDescent="0.2">
      <c r="A763" s="169"/>
      <c r="B763" s="169"/>
      <c r="C763" s="169"/>
      <c r="D763" s="169"/>
      <c r="E763" s="169"/>
      <c r="F763" s="169"/>
      <c r="G763" s="169"/>
      <c r="H763" s="169"/>
      <c r="I763" s="169"/>
      <c r="J763" s="169"/>
      <c r="K763" s="169"/>
      <c r="L763" s="169"/>
      <c r="M763" s="169"/>
      <c r="N763" s="169"/>
      <c r="O763" s="169"/>
      <c r="P763" s="170"/>
      <c r="Q763" s="170"/>
      <c r="R763" s="170"/>
      <c r="S763" s="170"/>
      <c r="T763" s="170"/>
      <c r="U763" s="170"/>
      <c r="V763" s="170"/>
      <c r="W763" s="170"/>
      <c r="X763" s="170"/>
      <c r="Y763" s="171"/>
      <c r="Z763" s="171"/>
      <c r="AA763" s="171"/>
      <c r="AB763" s="171"/>
      <c r="AC763" s="218"/>
      <c r="AD763" s="218"/>
      <c r="AE763" s="218"/>
      <c r="AF763" s="218"/>
      <c r="AG763" s="218"/>
      <c r="AH763" s="218"/>
      <c r="AI763" s="170"/>
      <c r="AJ763" s="170"/>
      <c r="AK763" s="170"/>
      <c r="AL763" s="170"/>
      <c r="AM763" s="170"/>
      <c r="AN763" s="170"/>
      <c r="AO763" s="170"/>
      <c r="AP763" s="170"/>
      <c r="AQ763" s="170"/>
      <c r="AR763" s="170"/>
      <c r="AS763" s="170"/>
      <c r="AT763" s="219"/>
      <c r="AU763" s="219"/>
      <c r="AV763" s="219"/>
      <c r="AW763" s="219"/>
      <c r="AX763" s="219"/>
      <c r="AY763" s="219"/>
      <c r="AZ763" s="219"/>
      <c r="BA763" s="219"/>
      <c r="BB763" s="219"/>
      <c r="BC763" s="219"/>
      <c r="BD763" s="219"/>
    </row>
    <row r="764" spans="1:56" ht="12.75" customHeight="1" x14ac:dyDescent="0.2">
      <c r="A764" s="169"/>
      <c r="B764" s="169"/>
      <c r="C764" s="169"/>
      <c r="D764" s="169"/>
      <c r="E764" s="169"/>
      <c r="F764" s="169"/>
      <c r="G764" s="169"/>
      <c r="H764" s="169"/>
      <c r="I764" s="169"/>
      <c r="J764" s="169"/>
      <c r="K764" s="169"/>
      <c r="L764" s="169"/>
      <c r="M764" s="169"/>
      <c r="N764" s="169"/>
      <c r="O764" s="169"/>
      <c r="P764" s="170"/>
      <c r="Q764" s="170"/>
      <c r="R764" s="170"/>
      <c r="S764" s="170"/>
      <c r="T764" s="170"/>
      <c r="U764" s="170"/>
      <c r="V764" s="170"/>
      <c r="W764" s="170"/>
      <c r="X764" s="170"/>
      <c r="Y764" s="171"/>
      <c r="Z764" s="171"/>
      <c r="AA764" s="171"/>
      <c r="AB764" s="171"/>
      <c r="AC764" s="218"/>
      <c r="AD764" s="218"/>
      <c r="AE764" s="218"/>
      <c r="AF764" s="218"/>
      <c r="AG764" s="218"/>
      <c r="AH764" s="218"/>
      <c r="AI764" s="170"/>
      <c r="AJ764" s="170"/>
      <c r="AK764" s="170"/>
      <c r="AL764" s="170"/>
      <c r="AM764" s="170"/>
      <c r="AN764" s="170"/>
      <c r="AO764" s="170"/>
      <c r="AP764" s="170"/>
      <c r="AQ764" s="170"/>
      <c r="AR764" s="170"/>
      <c r="AS764" s="170"/>
      <c r="AT764" s="219"/>
      <c r="AU764" s="219"/>
      <c r="AV764" s="219"/>
      <c r="AW764" s="219"/>
      <c r="AX764" s="219"/>
      <c r="AY764" s="219"/>
      <c r="AZ764" s="219"/>
      <c r="BA764" s="219"/>
      <c r="BB764" s="219"/>
      <c r="BC764" s="219"/>
      <c r="BD764" s="219"/>
    </row>
    <row r="765" spans="1:56" ht="12.75" customHeight="1" x14ac:dyDescent="0.2">
      <c r="A765" s="169"/>
      <c r="B765" s="169"/>
      <c r="C765" s="169"/>
      <c r="D765" s="169"/>
      <c r="E765" s="169"/>
      <c r="F765" s="169"/>
      <c r="G765" s="169"/>
      <c r="H765" s="169"/>
      <c r="I765" s="169"/>
      <c r="J765" s="169"/>
      <c r="K765" s="169"/>
      <c r="L765" s="169"/>
      <c r="M765" s="169"/>
      <c r="N765" s="169"/>
      <c r="O765" s="169"/>
      <c r="P765" s="170"/>
      <c r="Q765" s="170"/>
      <c r="R765" s="170"/>
      <c r="S765" s="170"/>
      <c r="T765" s="170"/>
      <c r="U765" s="170"/>
      <c r="V765" s="170"/>
      <c r="W765" s="170"/>
      <c r="X765" s="170"/>
      <c r="Y765" s="171"/>
      <c r="Z765" s="171"/>
      <c r="AA765" s="171"/>
      <c r="AB765" s="171"/>
      <c r="AC765" s="218"/>
      <c r="AD765" s="218"/>
      <c r="AE765" s="218"/>
      <c r="AF765" s="218"/>
      <c r="AG765" s="218"/>
      <c r="AH765" s="218"/>
      <c r="AI765" s="170"/>
      <c r="AJ765" s="170"/>
      <c r="AK765" s="170"/>
      <c r="AL765" s="170"/>
      <c r="AM765" s="170"/>
      <c r="AN765" s="170"/>
      <c r="AO765" s="170"/>
      <c r="AP765" s="170"/>
      <c r="AQ765" s="170"/>
      <c r="AR765" s="170"/>
      <c r="AS765" s="170"/>
      <c r="AT765" s="219"/>
      <c r="AU765" s="219"/>
      <c r="AV765" s="219"/>
      <c r="AW765" s="219"/>
      <c r="AX765" s="219"/>
      <c r="AY765" s="219"/>
      <c r="AZ765" s="219"/>
      <c r="BA765" s="219"/>
      <c r="BB765" s="219"/>
      <c r="BC765" s="219"/>
      <c r="BD765" s="219"/>
    </row>
    <row r="766" spans="1:56" ht="12.75" customHeight="1" x14ac:dyDescent="0.2">
      <c r="A766" s="169"/>
      <c r="B766" s="169"/>
      <c r="C766" s="169"/>
      <c r="D766" s="169"/>
      <c r="E766" s="169"/>
      <c r="F766" s="169"/>
      <c r="G766" s="169"/>
      <c r="H766" s="169"/>
      <c r="I766" s="169"/>
      <c r="J766" s="169"/>
      <c r="K766" s="169"/>
      <c r="L766" s="169"/>
      <c r="M766" s="169"/>
      <c r="N766" s="169"/>
      <c r="O766" s="169"/>
      <c r="P766" s="170"/>
      <c r="Q766" s="170"/>
      <c r="R766" s="170"/>
      <c r="S766" s="170"/>
      <c r="T766" s="170"/>
      <c r="U766" s="170"/>
      <c r="V766" s="170"/>
      <c r="W766" s="170"/>
      <c r="X766" s="170"/>
      <c r="Y766" s="171"/>
      <c r="Z766" s="171"/>
      <c r="AA766" s="171"/>
      <c r="AB766" s="171"/>
      <c r="AC766" s="218"/>
      <c r="AD766" s="218"/>
      <c r="AE766" s="218"/>
      <c r="AF766" s="218"/>
      <c r="AG766" s="218"/>
      <c r="AH766" s="218"/>
      <c r="AI766" s="170"/>
      <c r="AJ766" s="170"/>
      <c r="AK766" s="170"/>
      <c r="AL766" s="170"/>
      <c r="AM766" s="170"/>
      <c r="AN766" s="170"/>
      <c r="AO766" s="170"/>
      <c r="AP766" s="170"/>
      <c r="AQ766" s="170"/>
      <c r="AR766" s="170"/>
      <c r="AS766" s="170"/>
      <c r="AT766" s="219"/>
      <c r="AU766" s="219"/>
      <c r="AV766" s="219"/>
      <c r="AW766" s="219"/>
      <c r="AX766" s="219"/>
      <c r="AY766" s="219"/>
      <c r="AZ766" s="219"/>
      <c r="BA766" s="219"/>
      <c r="BB766" s="219"/>
      <c r="BC766" s="219"/>
      <c r="BD766" s="219"/>
    </row>
    <row r="767" spans="1:56" ht="12.75" customHeight="1" x14ac:dyDescent="0.2">
      <c r="A767" s="169"/>
      <c r="B767" s="169"/>
      <c r="C767" s="169"/>
      <c r="D767" s="169"/>
      <c r="E767" s="169"/>
      <c r="F767" s="169"/>
      <c r="G767" s="169"/>
      <c r="H767" s="169"/>
      <c r="I767" s="169"/>
      <c r="J767" s="169"/>
      <c r="K767" s="169"/>
      <c r="L767" s="169"/>
      <c r="M767" s="169"/>
      <c r="N767" s="169"/>
      <c r="O767" s="169"/>
      <c r="P767" s="170"/>
      <c r="Q767" s="170"/>
      <c r="R767" s="170"/>
      <c r="S767" s="170"/>
      <c r="T767" s="170"/>
      <c r="U767" s="170"/>
      <c r="V767" s="170"/>
      <c r="W767" s="170"/>
      <c r="X767" s="170"/>
      <c r="Y767" s="171"/>
      <c r="Z767" s="171"/>
      <c r="AA767" s="171"/>
      <c r="AB767" s="171"/>
      <c r="AC767" s="218"/>
      <c r="AD767" s="218"/>
      <c r="AE767" s="218"/>
      <c r="AF767" s="218"/>
      <c r="AG767" s="218"/>
      <c r="AH767" s="218"/>
      <c r="AI767" s="170"/>
      <c r="AJ767" s="170"/>
      <c r="AK767" s="170"/>
      <c r="AL767" s="170"/>
      <c r="AM767" s="170"/>
      <c r="AN767" s="170"/>
      <c r="AO767" s="170"/>
      <c r="AP767" s="170"/>
      <c r="AQ767" s="170"/>
      <c r="AR767" s="170"/>
      <c r="AS767" s="170"/>
      <c r="AT767" s="219"/>
      <c r="AU767" s="219"/>
      <c r="AV767" s="219"/>
      <c r="AW767" s="219"/>
      <c r="AX767" s="219"/>
      <c r="AY767" s="219"/>
      <c r="AZ767" s="219"/>
      <c r="BA767" s="219"/>
      <c r="BB767" s="219"/>
      <c r="BC767" s="219"/>
      <c r="BD767" s="219"/>
    </row>
    <row r="768" spans="1:56" ht="12.75" customHeight="1" x14ac:dyDescent="0.2">
      <c r="A768" s="169"/>
      <c r="B768" s="169"/>
      <c r="C768" s="169"/>
      <c r="D768" s="169"/>
      <c r="E768" s="169"/>
      <c r="F768" s="169"/>
      <c r="G768" s="169"/>
      <c r="H768" s="169"/>
      <c r="I768" s="169"/>
      <c r="J768" s="169"/>
      <c r="K768" s="169"/>
      <c r="L768" s="169"/>
      <c r="M768" s="169"/>
      <c r="N768" s="169"/>
      <c r="O768" s="169"/>
      <c r="P768" s="170"/>
      <c r="Q768" s="170"/>
      <c r="R768" s="170"/>
      <c r="S768" s="170"/>
      <c r="T768" s="170"/>
      <c r="U768" s="170"/>
      <c r="V768" s="170"/>
      <c r="W768" s="170"/>
      <c r="X768" s="170"/>
      <c r="Y768" s="171"/>
      <c r="Z768" s="171"/>
      <c r="AA768" s="171"/>
      <c r="AB768" s="171"/>
      <c r="AC768" s="218"/>
      <c r="AD768" s="218"/>
      <c r="AE768" s="218"/>
      <c r="AF768" s="218"/>
      <c r="AG768" s="218"/>
      <c r="AH768" s="218"/>
      <c r="AI768" s="170"/>
      <c r="AJ768" s="170"/>
      <c r="AK768" s="170"/>
      <c r="AL768" s="170"/>
      <c r="AM768" s="170"/>
      <c r="AN768" s="170"/>
      <c r="AO768" s="170"/>
      <c r="AP768" s="170"/>
      <c r="AQ768" s="170"/>
      <c r="AR768" s="170"/>
      <c r="AS768" s="170"/>
      <c r="AT768" s="219"/>
      <c r="AU768" s="219"/>
      <c r="AV768" s="219"/>
      <c r="AW768" s="219"/>
      <c r="AX768" s="219"/>
      <c r="AY768" s="219"/>
      <c r="AZ768" s="219"/>
      <c r="BA768" s="219"/>
      <c r="BB768" s="219"/>
      <c r="BC768" s="219"/>
      <c r="BD768" s="219"/>
    </row>
    <row r="769" spans="1:56" ht="12.75" customHeight="1" x14ac:dyDescent="0.2">
      <c r="A769" s="169"/>
      <c r="B769" s="169"/>
      <c r="C769" s="169"/>
      <c r="D769" s="169"/>
      <c r="E769" s="169"/>
      <c r="F769" s="169"/>
      <c r="G769" s="169"/>
      <c r="H769" s="169"/>
      <c r="I769" s="169"/>
      <c r="J769" s="169"/>
      <c r="K769" s="169"/>
      <c r="L769" s="169"/>
      <c r="M769" s="169"/>
      <c r="N769" s="169"/>
      <c r="O769" s="169"/>
      <c r="P769" s="170"/>
      <c r="Q769" s="170"/>
      <c r="R769" s="170"/>
      <c r="S769" s="170"/>
      <c r="T769" s="170"/>
      <c r="U769" s="170"/>
      <c r="V769" s="170"/>
      <c r="W769" s="170"/>
      <c r="X769" s="170"/>
      <c r="Y769" s="171"/>
      <c r="Z769" s="171"/>
      <c r="AA769" s="171"/>
      <c r="AB769" s="171"/>
      <c r="AC769" s="218"/>
      <c r="AD769" s="218"/>
      <c r="AE769" s="218"/>
      <c r="AF769" s="218"/>
      <c r="AG769" s="218"/>
      <c r="AH769" s="218"/>
      <c r="AI769" s="170"/>
      <c r="AJ769" s="170"/>
      <c r="AK769" s="170"/>
      <c r="AL769" s="170"/>
      <c r="AM769" s="170"/>
      <c r="AN769" s="170"/>
      <c r="AO769" s="170"/>
      <c r="AP769" s="170"/>
      <c r="AQ769" s="170"/>
      <c r="AR769" s="170"/>
      <c r="AS769" s="170"/>
      <c r="AT769" s="219"/>
      <c r="AU769" s="219"/>
      <c r="AV769" s="219"/>
      <c r="AW769" s="219"/>
      <c r="AX769" s="219"/>
      <c r="AY769" s="219"/>
      <c r="AZ769" s="219"/>
      <c r="BA769" s="219"/>
      <c r="BB769" s="219"/>
      <c r="BC769" s="219"/>
      <c r="BD769" s="219"/>
    </row>
    <row r="770" spans="1:56" ht="12.75" customHeight="1" x14ac:dyDescent="0.2">
      <c r="A770" s="169"/>
      <c r="B770" s="169"/>
      <c r="C770" s="169"/>
      <c r="D770" s="169"/>
      <c r="E770" s="169"/>
      <c r="F770" s="169"/>
      <c r="G770" s="169"/>
      <c r="H770" s="169"/>
      <c r="I770" s="169"/>
      <c r="J770" s="169"/>
      <c r="K770" s="169"/>
      <c r="L770" s="169"/>
      <c r="M770" s="169"/>
      <c r="N770" s="169"/>
      <c r="O770" s="169"/>
      <c r="P770" s="170"/>
      <c r="Q770" s="170"/>
      <c r="R770" s="170"/>
      <c r="S770" s="170"/>
      <c r="T770" s="170"/>
      <c r="U770" s="170"/>
      <c r="V770" s="170"/>
      <c r="W770" s="170"/>
      <c r="X770" s="170"/>
      <c r="Y770" s="171"/>
      <c r="Z770" s="171"/>
      <c r="AA770" s="171"/>
      <c r="AB770" s="171"/>
      <c r="AC770" s="218"/>
      <c r="AD770" s="218"/>
      <c r="AE770" s="218"/>
      <c r="AF770" s="218"/>
      <c r="AG770" s="218"/>
      <c r="AH770" s="218"/>
      <c r="AI770" s="170"/>
      <c r="AJ770" s="170"/>
      <c r="AK770" s="170"/>
      <c r="AL770" s="170"/>
      <c r="AM770" s="170"/>
      <c r="AN770" s="170"/>
      <c r="AO770" s="170"/>
      <c r="AP770" s="170"/>
      <c r="AQ770" s="170"/>
      <c r="AR770" s="170"/>
      <c r="AS770" s="170"/>
      <c r="AT770" s="219"/>
      <c r="AU770" s="219"/>
      <c r="AV770" s="219"/>
      <c r="AW770" s="219"/>
      <c r="AX770" s="219"/>
      <c r="AY770" s="219"/>
      <c r="AZ770" s="219"/>
      <c r="BA770" s="219"/>
      <c r="BB770" s="219"/>
      <c r="BC770" s="219"/>
      <c r="BD770" s="219"/>
    </row>
    <row r="771" spans="1:56" ht="12.75" customHeight="1" x14ac:dyDescent="0.2">
      <c r="A771" s="169"/>
      <c r="B771" s="169"/>
      <c r="C771" s="169"/>
      <c r="D771" s="169"/>
      <c r="E771" s="169"/>
      <c r="F771" s="169"/>
      <c r="G771" s="169"/>
      <c r="H771" s="169"/>
      <c r="I771" s="169"/>
      <c r="J771" s="169"/>
      <c r="K771" s="169"/>
      <c r="L771" s="169"/>
      <c r="M771" s="169"/>
      <c r="N771" s="169"/>
      <c r="O771" s="169"/>
      <c r="P771" s="170"/>
      <c r="Q771" s="170"/>
      <c r="R771" s="170"/>
      <c r="S771" s="170"/>
      <c r="T771" s="170"/>
      <c r="U771" s="170"/>
      <c r="V771" s="170"/>
      <c r="W771" s="170"/>
      <c r="X771" s="170"/>
      <c r="Y771" s="171"/>
      <c r="Z771" s="171"/>
      <c r="AA771" s="171"/>
      <c r="AB771" s="171"/>
      <c r="AC771" s="218"/>
      <c r="AD771" s="218"/>
      <c r="AE771" s="218"/>
      <c r="AF771" s="218"/>
      <c r="AG771" s="218"/>
      <c r="AH771" s="218"/>
      <c r="AI771" s="170"/>
      <c r="AJ771" s="170"/>
      <c r="AK771" s="170"/>
      <c r="AL771" s="170"/>
      <c r="AM771" s="170"/>
      <c r="AN771" s="170"/>
      <c r="AO771" s="170"/>
      <c r="AP771" s="170"/>
      <c r="AQ771" s="170"/>
      <c r="AR771" s="170"/>
      <c r="AS771" s="170"/>
      <c r="AT771" s="219"/>
      <c r="AU771" s="219"/>
      <c r="AV771" s="219"/>
      <c r="AW771" s="219"/>
      <c r="AX771" s="219"/>
      <c r="AY771" s="219"/>
      <c r="AZ771" s="219"/>
      <c r="BA771" s="219"/>
      <c r="BB771" s="219"/>
      <c r="BC771" s="219"/>
      <c r="BD771" s="219"/>
    </row>
    <row r="772" spans="1:56" ht="12.75" customHeight="1" x14ac:dyDescent="0.2">
      <c r="A772" s="169"/>
      <c r="B772" s="169"/>
      <c r="C772" s="169"/>
      <c r="D772" s="169"/>
      <c r="E772" s="169"/>
      <c r="F772" s="169"/>
      <c r="G772" s="169"/>
      <c r="H772" s="169"/>
      <c r="I772" s="169"/>
      <c r="J772" s="169"/>
      <c r="K772" s="169"/>
      <c r="L772" s="169"/>
      <c r="M772" s="169"/>
      <c r="N772" s="169"/>
      <c r="O772" s="169"/>
      <c r="P772" s="170"/>
      <c r="Q772" s="170"/>
      <c r="R772" s="170"/>
      <c r="S772" s="170"/>
      <c r="T772" s="170"/>
      <c r="U772" s="170"/>
      <c r="V772" s="170"/>
      <c r="W772" s="170"/>
      <c r="X772" s="170"/>
      <c r="Y772" s="171"/>
      <c r="Z772" s="171"/>
      <c r="AA772" s="171"/>
      <c r="AB772" s="171"/>
      <c r="AC772" s="218"/>
      <c r="AD772" s="218"/>
      <c r="AE772" s="218"/>
      <c r="AF772" s="218"/>
      <c r="AG772" s="218"/>
      <c r="AH772" s="218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219"/>
      <c r="AU772" s="219"/>
      <c r="AV772" s="219"/>
      <c r="AW772" s="219"/>
      <c r="AX772" s="219"/>
      <c r="AY772" s="219"/>
      <c r="AZ772" s="219"/>
      <c r="BA772" s="219"/>
      <c r="BB772" s="219"/>
      <c r="BC772" s="219"/>
      <c r="BD772" s="219"/>
    </row>
    <row r="773" spans="1:56" ht="12.75" customHeight="1" x14ac:dyDescent="0.2">
      <c r="A773" s="169"/>
      <c r="B773" s="169"/>
      <c r="C773" s="169"/>
      <c r="D773" s="169"/>
      <c r="E773" s="169"/>
      <c r="F773" s="169"/>
      <c r="G773" s="169"/>
      <c r="H773" s="169"/>
      <c r="I773" s="169"/>
      <c r="J773" s="169"/>
      <c r="K773" s="169"/>
      <c r="L773" s="169"/>
      <c r="M773" s="169"/>
      <c r="N773" s="169"/>
      <c r="O773" s="169"/>
      <c r="P773" s="170"/>
      <c r="Q773" s="170"/>
      <c r="R773" s="170"/>
      <c r="S773" s="170"/>
      <c r="T773" s="170"/>
      <c r="U773" s="170"/>
      <c r="V773" s="170"/>
      <c r="W773" s="170"/>
      <c r="X773" s="170"/>
      <c r="Y773" s="171"/>
      <c r="Z773" s="171"/>
      <c r="AA773" s="171"/>
      <c r="AB773" s="171"/>
      <c r="AC773" s="218"/>
      <c r="AD773" s="218"/>
      <c r="AE773" s="218"/>
      <c r="AF773" s="218"/>
      <c r="AG773" s="218"/>
      <c r="AH773" s="218"/>
      <c r="AI773" s="170"/>
      <c r="AJ773" s="170"/>
      <c r="AK773" s="170"/>
      <c r="AL773" s="170"/>
      <c r="AM773" s="170"/>
      <c r="AN773" s="170"/>
      <c r="AO773" s="170"/>
      <c r="AP773" s="170"/>
      <c r="AQ773" s="170"/>
      <c r="AR773" s="170"/>
      <c r="AS773" s="170"/>
      <c r="AT773" s="219"/>
      <c r="AU773" s="219"/>
      <c r="AV773" s="219"/>
      <c r="AW773" s="219"/>
      <c r="AX773" s="219"/>
      <c r="AY773" s="219"/>
      <c r="AZ773" s="219"/>
      <c r="BA773" s="219"/>
      <c r="BB773" s="219"/>
      <c r="BC773" s="219"/>
      <c r="BD773" s="219"/>
    </row>
    <row r="774" spans="1:56" ht="12.75" customHeight="1" x14ac:dyDescent="0.2">
      <c r="A774" s="169"/>
      <c r="B774" s="169"/>
      <c r="C774" s="169"/>
      <c r="D774" s="169"/>
      <c r="E774" s="169"/>
      <c r="F774" s="169"/>
      <c r="G774" s="169"/>
      <c r="H774" s="169"/>
      <c r="I774" s="169"/>
      <c r="J774" s="169"/>
      <c r="K774" s="169"/>
      <c r="L774" s="169"/>
      <c r="M774" s="169"/>
      <c r="N774" s="169"/>
      <c r="O774" s="169"/>
      <c r="P774" s="170"/>
      <c r="Q774" s="170"/>
      <c r="R774" s="170"/>
      <c r="S774" s="170"/>
      <c r="T774" s="170"/>
      <c r="U774" s="170"/>
      <c r="V774" s="170"/>
      <c r="W774" s="170"/>
      <c r="X774" s="170"/>
      <c r="Y774" s="171"/>
      <c r="Z774" s="171"/>
      <c r="AA774" s="171"/>
      <c r="AB774" s="171"/>
      <c r="AC774" s="218"/>
      <c r="AD774" s="218"/>
      <c r="AE774" s="218"/>
      <c r="AF774" s="218"/>
      <c r="AG774" s="218"/>
      <c r="AH774" s="218"/>
      <c r="AI774" s="170"/>
      <c r="AJ774" s="170"/>
      <c r="AK774" s="170"/>
      <c r="AL774" s="170"/>
      <c r="AM774" s="170"/>
      <c r="AN774" s="170"/>
      <c r="AO774" s="170"/>
      <c r="AP774" s="170"/>
      <c r="AQ774" s="170"/>
      <c r="AR774" s="170"/>
      <c r="AS774" s="170"/>
      <c r="AT774" s="219"/>
      <c r="AU774" s="219"/>
      <c r="AV774" s="219"/>
      <c r="AW774" s="219"/>
      <c r="AX774" s="219"/>
      <c r="AY774" s="219"/>
      <c r="AZ774" s="219"/>
      <c r="BA774" s="219"/>
      <c r="BB774" s="219"/>
      <c r="BC774" s="219"/>
      <c r="BD774" s="219"/>
    </row>
    <row r="775" spans="1:56" ht="12.75" customHeight="1" x14ac:dyDescent="0.2">
      <c r="A775" s="169"/>
      <c r="B775" s="169"/>
      <c r="C775" s="169"/>
      <c r="D775" s="169"/>
      <c r="E775" s="169"/>
      <c r="F775" s="169"/>
      <c r="G775" s="169"/>
      <c r="H775" s="169"/>
      <c r="I775" s="169"/>
      <c r="J775" s="169"/>
      <c r="K775" s="169"/>
      <c r="L775" s="169"/>
      <c r="M775" s="169"/>
      <c r="N775" s="169"/>
      <c r="O775" s="169"/>
      <c r="P775" s="170"/>
      <c r="Q775" s="170"/>
      <c r="R775" s="170"/>
      <c r="S775" s="170"/>
      <c r="T775" s="170"/>
      <c r="U775" s="170"/>
      <c r="V775" s="170"/>
      <c r="W775" s="170"/>
      <c r="X775" s="170"/>
      <c r="Y775" s="171"/>
      <c r="Z775" s="171"/>
      <c r="AA775" s="171"/>
      <c r="AB775" s="171"/>
      <c r="AC775" s="218"/>
      <c r="AD775" s="218"/>
      <c r="AE775" s="218"/>
      <c r="AF775" s="218"/>
      <c r="AG775" s="218"/>
      <c r="AH775" s="218"/>
      <c r="AI775" s="170"/>
      <c r="AJ775" s="170"/>
      <c r="AK775" s="170"/>
      <c r="AL775" s="170"/>
      <c r="AM775" s="170"/>
      <c r="AN775" s="170"/>
      <c r="AO775" s="170"/>
      <c r="AP775" s="170"/>
      <c r="AQ775" s="170"/>
      <c r="AR775" s="170"/>
      <c r="AS775" s="170"/>
      <c r="AT775" s="219"/>
      <c r="AU775" s="219"/>
      <c r="AV775" s="219"/>
      <c r="AW775" s="219"/>
      <c r="AX775" s="219"/>
      <c r="AY775" s="219"/>
      <c r="AZ775" s="219"/>
      <c r="BA775" s="219"/>
      <c r="BB775" s="219"/>
      <c r="BC775" s="219"/>
      <c r="BD775" s="219"/>
    </row>
    <row r="776" spans="1:56" ht="12.75" customHeight="1" x14ac:dyDescent="0.2">
      <c r="A776" s="169"/>
      <c r="B776" s="169"/>
      <c r="C776" s="169"/>
      <c r="D776" s="169"/>
      <c r="E776" s="169"/>
      <c r="F776" s="169"/>
      <c r="G776" s="169"/>
      <c r="H776" s="169"/>
      <c r="I776" s="169"/>
      <c r="J776" s="169"/>
      <c r="K776" s="169"/>
      <c r="L776" s="169"/>
      <c r="M776" s="169"/>
      <c r="N776" s="169"/>
      <c r="O776" s="169"/>
      <c r="P776" s="170"/>
      <c r="Q776" s="170"/>
      <c r="R776" s="170"/>
      <c r="S776" s="170"/>
      <c r="T776" s="170"/>
      <c r="U776" s="170"/>
      <c r="V776" s="170"/>
      <c r="W776" s="170"/>
      <c r="X776" s="170"/>
      <c r="Y776" s="171"/>
      <c r="Z776" s="171"/>
      <c r="AA776" s="171"/>
      <c r="AB776" s="171"/>
      <c r="AC776" s="218"/>
      <c r="AD776" s="218"/>
      <c r="AE776" s="218"/>
      <c r="AF776" s="218"/>
      <c r="AG776" s="218"/>
      <c r="AH776" s="218"/>
      <c r="AI776" s="170"/>
      <c r="AJ776" s="170"/>
      <c r="AK776" s="170"/>
      <c r="AL776" s="170"/>
      <c r="AM776" s="170"/>
      <c r="AN776" s="170"/>
      <c r="AO776" s="170"/>
      <c r="AP776" s="170"/>
      <c r="AQ776" s="170"/>
      <c r="AR776" s="170"/>
      <c r="AS776" s="170"/>
      <c r="AT776" s="219"/>
      <c r="AU776" s="219"/>
      <c r="AV776" s="219"/>
      <c r="AW776" s="219"/>
      <c r="AX776" s="219"/>
      <c r="AY776" s="219"/>
      <c r="AZ776" s="219"/>
      <c r="BA776" s="219"/>
      <c r="BB776" s="219"/>
      <c r="BC776" s="219"/>
      <c r="BD776" s="219"/>
    </row>
    <row r="777" spans="1:56" ht="12.75" customHeight="1" x14ac:dyDescent="0.2">
      <c r="A777" s="169"/>
      <c r="B777" s="169"/>
      <c r="C777" s="169"/>
      <c r="D777" s="169"/>
      <c r="E777" s="169"/>
      <c r="F777" s="169"/>
      <c r="G777" s="169"/>
      <c r="H777" s="169"/>
      <c r="I777" s="169"/>
      <c r="J777" s="169"/>
      <c r="K777" s="169"/>
      <c r="L777" s="169"/>
      <c r="M777" s="169"/>
      <c r="N777" s="169"/>
      <c r="O777" s="169"/>
      <c r="P777" s="170"/>
      <c r="Q777" s="170"/>
      <c r="R777" s="170"/>
      <c r="S777" s="170"/>
      <c r="T777" s="170"/>
      <c r="U777" s="170"/>
      <c r="V777" s="170"/>
      <c r="W777" s="170"/>
      <c r="X777" s="170"/>
      <c r="Y777" s="171"/>
      <c r="Z777" s="171"/>
      <c r="AA777" s="171"/>
      <c r="AB777" s="171"/>
      <c r="AC777" s="218"/>
      <c r="AD777" s="218"/>
      <c r="AE777" s="218"/>
      <c r="AF777" s="218"/>
      <c r="AG777" s="218"/>
      <c r="AH777" s="218"/>
      <c r="AI777" s="170"/>
      <c r="AJ777" s="170"/>
      <c r="AK777" s="170"/>
      <c r="AL777" s="170"/>
      <c r="AM777" s="170"/>
      <c r="AN777" s="170"/>
      <c r="AO777" s="170"/>
      <c r="AP777" s="170"/>
      <c r="AQ777" s="170"/>
      <c r="AR777" s="170"/>
      <c r="AS777" s="170"/>
      <c r="AT777" s="219"/>
      <c r="AU777" s="219"/>
      <c r="AV777" s="219"/>
      <c r="AW777" s="219"/>
      <c r="AX777" s="219"/>
      <c r="AY777" s="219"/>
      <c r="AZ777" s="219"/>
      <c r="BA777" s="219"/>
      <c r="BB777" s="219"/>
      <c r="BC777" s="219"/>
      <c r="BD777" s="219"/>
    </row>
    <row r="778" spans="1:56" ht="12.75" customHeight="1" x14ac:dyDescent="0.2">
      <c r="A778" s="169"/>
      <c r="B778" s="169"/>
      <c r="C778" s="169"/>
      <c r="D778" s="169"/>
      <c r="E778" s="169"/>
      <c r="F778" s="169"/>
      <c r="G778" s="169"/>
      <c r="H778" s="169"/>
      <c r="I778" s="169"/>
      <c r="J778" s="169"/>
      <c r="K778" s="169"/>
      <c r="L778" s="169"/>
      <c r="M778" s="169"/>
      <c r="N778" s="169"/>
      <c r="O778" s="169"/>
      <c r="P778" s="170"/>
      <c r="Q778" s="170"/>
      <c r="R778" s="170"/>
      <c r="S778" s="170"/>
      <c r="T778" s="170"/>
      <c r="U778" s="170"/>
      <c r="V778" s="170"/>
      <c r="W778" s="170"/>
      <c r="X778" s="170"/>
      <c r="Y778" s="171"/>
      <c r="Z778" s="171"/>
      <c r="AA778" s="171"/>
      <c r="AB778" s="171"/>
      <c r="AC778" s="218"/>
      <c r="AD778" s="218"/>
      <c r="AE778" s="218"/>
      <c r="AF778" s="218"/>
      <c r="AG778" s="218"/>
      <c r="AH778" s="218"/>
      <c r="AI778" s="170"/>
      <c r="AJ778" s="170"/>
      <c r="AK778" s="170"/>
      <c r="AL778" s="170"/>
      <c r="AM778" s="170"/>
      <c r="AN778" s="170"/>
      <c r="AO778" s="170"/>
      <c r="AP778" s="170"/>
      <c r="AQ778" s="170"/>
      <c r="AR778" s="170"/>
      <c r="AS778" s="170"/>
      <c r="AT778" s="219"/>
      <c r="AU778" s="219"/>
      <c r="AV778" s="219"/>
      <c r="AW778" s="219"/>
      <c r="AX778" s="219"/>
      <c r="AY778" s="219"/>
      <c r="AZ778" s="219"/>
      <c r="BA778" s="219"/>
      <c r="BB778" s="219"/>
      <c r="BC778" s="219"/>
      <c r="BD778" s="219"/>
    </row>
    <row r="779" spans="1:56" ht="12.75" customHeight="1" x14ac:dyDescent="0.2">
      <c r="A779" s="169"/>
      <c r="B779" s="169"/>
      <c r="C779" s="169"/>
      <c r="D779" s="169"/>
      <c r="E779" s="169"/>
      <c r="F779" s="169"/>
      <c r="G779" s="169"/>
      <c r="H779" s="169"/>
      <c r="I779" s="169"/>
      <c r="J779" s="169"/>
      <c r="K779" s="169"/>
      <c r="L779" s="169"/>
      <c r="M779" s="169"/>
      <c r="N779" s="169"/>
      <c r="O779" s="169"/>
      <c r="P779" s="170"/>
      <c r="Q779" s="170"/>
      <c r="R779" s="170"/>
      <c r="S779" s="170"/>
      <c r="T779" s="170"/>
      <c r="U779" s="170"/>
      <c r="V779" s="170"/>
      <c r="W779" s="170"/>
      <c r="X779" s="170"/>
      <c r="Y779" s="171"/>
      <c r="Z779" s="171"/>
      <c r="AA779" s="171"/>
      <c r="AB779" s="171"/>
      <c r="AC779" s="218"/>
      <c r="AD779" s="218"/>
      <c r="AE779" s="218"/>
      <c r="AF779" s="218"/>
      <c r="AG779" s="218"/>
      <c r="AH779" s="218"/>
      <c r="AI779" s="170"/>
      <c r="AJ779" s="170"/>
      <c r="AK779" s="170"/>
      <c r="AL779" s="170"/>
      <c r="AM779" s="170"/>
      <c r="AN779" s="170"/>
      <c r="AO779" s="170"/>
      <c r="AP779" s="170"/>
      <c r="AQ779" s="170"/>
      <c r="AR779" s="170"/>
      <c r="AS779" s="170"/>
      <c r="AT779" s="219"/>
      <c r="AU779" s="219"/>
      <c r="AV779" s="219"/>
      <c r="AW779" s="219"/>
      <c r="AX779" s="219"/>
      <c r="AY779" s="219"/>
      <c r="AZ779" s="219"/>
      <c r="BA779" s="219"/>
      <c r="BB779" s="219"/>
      <c r="BC779" s="219"/>
      <c r="BD779" s="219"/>
    </row>
    <row r="780" spans="1:56" ht="12.75" customHeight="1" x14ac:dyDescent="0.2">
      <c r="A780" s="169"/>
      <c r="B780" s="169"/>
      <c r="C780" s="169"/>
      <c r="D780" s="169"/>
      <c r="E780" s="169"/>
      <c r="F780" s="169"/>
      <c r="G780" s="169"/>
      <c r="H780" s="169"/>
      <c r="I780" s="169"/>
      <c r="J780" s="169"/>
      <c r="K780" s="169"/>
      <c r="L780" s="169"/>
      <c r="M780" s="169"/>
      <c r="N780" s="169"/>
      <c r="O780" s="169"/>
      <c r="P780" s="170"/>
      <c r="Q780" s="170"/>
      <c r="R780" s="170"/>
      <c r="S780" s="170"/>
      <c r="T780" s="170"/>
      <c r="U780" s="170"/>
      <c r="V780" s="170"/>
      <c r="W780" s="170"/>
      <c r="X780" s="170"/>
      <c r="Y780" s="171"/>
      <c r="Z780" s="171"/>
      <c r="AA780" s="171"/>
      <c r="AB780" s="171"/>
      <c r="AC780" s="218"/>
      <c r="AD780" s="218"/>
      <c r="AE780" s="218"/>
      <c r="AF780" s="218"/>
      <c r="AG780" s="218"/>
      <c r="AH780" s="218"/>
      <c r="AI780" s="170"/>
      <c r="AJ780" s="170"/>
      <c r="AK780" s="170"/>
      <c r="AL780" s="170"/>
      <c r="AM780" s="170"/>
      <c r="AN780" s="170"/>
      <c r="AO780" s="170"/>
      <c r="AP780" s="170"/>
      <c r="AQ780" s="170"/>
      <c r="AR780" s="170"/>
      <c r="AS780" s="170"/>
      <c r="AT780" s="219"/>
      <c r="AU780" s="219"/>
      <c r="AV780" s="219"/>
      <c r="AW780" s="219"/>
      <c r="AX780" s="219"/>
      <c r="AY780" s="219"/>
      <c r="AZ780" s="219"/>
      <c r="BA780" s="219"/>
      <c r="BB780" s="219"/>
      <c r="BC780" s="219"/>
      <c r="BD780" s="219"/>
    </row>
    <row r="781" spans="1:56" ht="12.75" customHeight="1" x14ac:dyDescent="0.2">
      <c r="A781" s="169"/>
      <c r="B781" s="169"/>
      <c r="C781" s="169"/>
      <c r="D781" s="169"/>
      <c r="E781" s="169"/>
      <c r="F781" s="169"/>
      <c r="G781" s="169"/>
      <c r="H781" s="169"/>
      <c r="I781" s="169"/>
      <c r="J781" s="169"/>
      <c r="K781" s="169"/>
      <c r="L781" s="169"/>
      <c r="M781" s="169"/>
      <c r="N781" s="169"/>
      <c r="O781" s="169"/>
      <c r="P781" s="170"/>
      <c r="Q781" s="170"/>
      <c r="R781" s="170"/>
      <c r="S781" s="170"/>
      <c r="T781" s="170"/>
      <c r="U781" s="170"/>
      <c r="V781" s="170"/>
      <c r="W781" s="170"/>
      <c r="X781" s="170"/>
      <c r="Y781" s="171"/>
      <c r="Z781" s="171"/>
      <c r="AA781" s="171"/>
      <c r="AB781" s="171"/>
      <c r="AC781" s="218"/>
      <c r="AD781" s="218"/>
      <c r="AE781" s="218"/>
      <c r="AF781" s="218"/>
      <c r="AG781" s="218"/>
      <c r="AH781" s="218"/>
      <c r="AI781" s="170"/>
      <c r="AJ781" s="170"/>
      <c r="AK781" s="170"/>
      <c r="AL781" s="170"/>
      <c r="AM781" s="170"/>
      <c r="AN781" s="170"/>
      <c r="AO781" s="170"/>
      <c r="AP781" s="170"/>
      <c r="AQ781" s="170"/>
      <c r="AR781" s="170"/>
      <c r="AS781" s="170"/>
      <c r="AT781" s="219"/>
      <c r="AU781" s="219"/>
      <c r="AV781" s="219"/>
      <c r="AW781" s="219"/>
      <c r="AX781" s="219"/>
      <c r="AY781" s="219"/>
      <c r="AZ781" s="219"/>
      <c r="BA781" s="219"/>
      <c r="BB781" s="219"/>
      <c r="BC781" s="219"/>
      <c r="BD781" s="219"/>
    </row>
    <row r="782" spans="1:56" ht="12.75" customHeight="1" x14ac:dyDescent="0.2">
      <c r="A782" s="169"/>
      <c r="B782" s="169"/>
      <c r="C782" s="169"/>
      <c r="D782" s="169"/>
      <c r="E782" s="169"/>
      <c r="F782" s="169"/>
      <c r="G782" s="169"/>
      <c r="H782" s="169"/>
      <c r="I782" s="169"/>
      <c r="J782" s="169"/>
      <c r="K782" s="169"/>
      <c r="L782" s="169"/>
      <c r="M782" s="169"/>
      <c r="N782" s="169"/>
      <c r="O782" s="169"/>
      <c r="P782" s="170"/>
      <c r="Q782" s="170"/>
      <c r="R782" s="170"/>
      <c r="S782" s="170"/>
      <c r="T782" s="170"/>
      <c r="U782" s="170"/>
      <c r="V782" s="170"/>
      <c r="W782" s="170"/>
      <c r="X782" s="170"/>
      <c r="Y782" s="171"/>
      <c r="Z782" s="171"/>
      <c r="AA782" s="171"/>
      <c r="AB782" s="171"/>
      <c r="AC782" s="218"/>
      <c r="AD782" s="218"/>
      <c r="AE782" s="218"/>
      <c r="AF782" s="218"/>
      <c r="AG782" s="218"/>
      <c r="AH782" s="218"/>
      <c r="AI782" s="170"/>
      <c r="AJ782" s="170"/>
      <c r="AK782" s="170"/>
      <c r="AL782" s="170"/>
      <c r="AM782" s="170"/>
      <c r="AN782" s="170"/>
      <c r="AO782" s="170"/>
      <c r="AP782" s="170"/>
      <c r="AQ782" s="170"/>
      <c r="AR782" s="170"/>
      <c r="AS782" s="170"/>
      <c r="AT782" s="219"/>
      <c r="AU782" s="219"/>
      <c r="AV782" s="219"/>
      <c r="AW782" s="219"/>
      <c r="AX782" s="219"/>
      <c r="AY782" s="219"/>
      <c r="AZ782" s="219"/>
      <c r="BA782" s="219"/>
      <c r="BB782" s="219"/>
      <c r="BC782" s="219"/>
      <c r="BD782" s="219"/>
    </row>
    <row r="783" spans="1:56" ht="12.75" customHeight="1" x14ac:dyDescent="0.2">
      <c r="A783" s="169"/>
      <c r="B783" s="169"/>
      <c r="C783" s="169"/>
      <c r="D783" s="169"/>
      <c r="E783" s="169"/>
      <c r="F783" s="169"/>
      <c r="G783" s="169"/>
      <c r="H783" s="169"/>
      <c r="I783" s="169"/>
      <c r="J783" s="169"/>
      <c r="K783" s="169"/>
      <c r="L783" s="169"/>
      <c r="M783" s="169"/>
      <c r="N783" s="169"/>
      <c r="O783" s="169"/>
      <c r="P783" s="170"/>
      <c r="Q783" s="170"/>
      <c r="R783" s="170"/>
      <c r="S783" s="170"/>
      <c r="T783" s="170"/>
      <c r="U783" s="170"/>
      <c r="V783" s="170"/>
      <c r="W783" s="170"/>
      <c r="X783" s="170"/>
      <c r="Y783" s="171"/>
      <c r="Z783" s="171"/>
      <c r="AA783" s="171"/>
      <c r="AB783" s="171"/>
      <c r="AC783" s="218"/>
      <c r="AD783" s="218"/>
      <c r="AE783" s="218"/>
      <c r="AF783" s="218"/>
      <c r="AG783" s="218"/>
      <c r="AH783" s="218"/>
      <c r="AI783" s="170"/>
      <c r="AJ783" s="170"/>
      <c r="AK783" s="170"/>
      <c r="AL783" s="170"/>
      <c r="AM783" s="170"/>
      <c r="AN783" s="170"/>
      <c r="AO783" s="170"/>
      <c r="AP783" s="170"/>
      <c r="AQ783" s="170"/>
      <c r="AR783" s="170"/>
      <c r="AS783" s="170"/>
      <c r="AT783" s="219"/>
      <c r="AU783" s="219"/>
      <c r="AV783" s="219"/>
      <c r="AW783" s="219"/>
      <c r="AX783" s="219"/>
      <c r="AY783" s="219"/>
      <c r="AZ783" s="219"/>
      <c r="BA783" s="219"/>
      <c r="BB783" s="219"/>
      <c r="BC783" s="219"/>
      <c r="BD783" s="219"/>
    </row>
    <row r="784" spans="1:56" ht="12.75" customHeight="1" x14ac:dyDescent="0.2">
      <c r="A784" s="169"/>
      <c r="B784" s="169"/>
      <c r="C784" s="169"/>
      <c r="D784" s="169"/>
      <c r="E784" s="169"/>
      <c r="F784" s="169"/>
      <c r="G784" s="169"/>
      <c r="H784" s="169"/>
      <c r="I784" s="169"/>
      <c r="J784" s="169"/>
      <c r="K784" s="169"/>
      <c r="L784" s="169"/>
      <c r="M784" s="169"/>
      <c r="N784" s="169"/>
      <c r="O784" s="169"/>
      <c r="P784" s="170"/>
      <c r="Q784" s="170"/>
      <c r="R784" s="170"/>
      <c r="S784" s="170"/>
      <c r="T784" s="170"/>
      <c r="U784" s="170"/>
      <c r="V784" s="170"/>
      <c r="W784" s="170"/>
      <c r="X784" s="170"/>
      <c r="Y784" s="171"/>
      <c r="Z784" s="171"/>
      <c r="AA784" s="171"/>
      <c r="AB784" s="171"/>
      <c r="AC784" s="218"/>
      <c r="AD784" s="218"/>
      <c r="AE784" s="218"/>
      <c r="AF784" s="218"/>
      <c r="AG784" s="218"/>
      <c r="AH784" s="218"/>
      <c r="AI784" s="170"/>
      <c r="AJ784" s="170"/>
      <c r="AK784" s="170"/>
      <c r="AL784" s="170"/>
      <c r="AM784" s="170"/>
      <c r="AN784" s="170"/>
      <c r="AO784" s="170"/>
      <c r="AP784" s="170"/>
      <c r="AQ784" s="170"/>
      <c r="AR784" s="170"/>
      <c r="AS784" s="170"/>
      <c r="AT784" s="219"/>
      <c r="AU784" s="219"/>
      <c r="AV784" s="219"/>
      <c r="AW784" s="219"/>
      <c r="AX784" s="219"/>
      <c r="AY784" s="219"/>
      <c r="AZ784" s="219"/>
      <c r="BA784" s="219"/>
      <c r="BB784" s="219"/>
      <c r="BC784" s="219"/>
      <c r="BD784" s="219"/>
    </row>
    <row r="785" spans="1:56" ht="12.75" customHeight="1" x14ac:dyDescent="0.2">
      <c r="A785" s="169"/>
      <c r="B785" s="169"/>
      <c r="C785" s="169"/>
      <c r="D785" s="169"/>
      <c r="E785" s="169"/>
      <c r="F785" s="169"/>
      <c r="G785" s="169"/>
      <c r="H785" s="169"/>
      <c r="I785" s="169"/>
      <c r="J785" s="169"/>
      <c r="K785" s="169"/>
      <c r="L785" s="169"/>
      <c r="M785" s="169"/>
      <c r="N785" s="169"/>
      <c r="O785" s="169"/>
      <c r="P785" s="170"/>
      <c r="Q785" s="170"/>
      <c r="R785" s="170"/>
      <c r="S785" s="170"/>
      <c r="T785" s="170"/>
      <c r="U785" s="170"/>
      <c r="V785" s="170"/>
      <c r="W785" s="170"/>
      <c r="X785" s="170"/>
      <c r="Y785" s="171"/>
      <c r="Z785" s="171"/>
      <c r="AA785" s="171"/>
      <c r="AB785" s="171"/>
      <c r="AC785" s="218"/>
      <c r="AD785" s="218"/>
      <c r="AE785" s="218"/>
      <c r="AF785" s="218"/>
      <c r="AG785" s="218"/>
      <c r="AH785" s="218"/>
      <c r="AI785" s="170"/>
      <c r="AJ785" s="170"/>
      <c r="AK785" s="170"/>
      <c r="AL785" s="170"/>
      <c r="AM785" s="170"/>
      <c r="AN785" s="170"/>
      <c r="AO785" s="170"/>
      <c r="AP785" s="170"/>
      <c r="AQ785" s="170"/>
      <c r="AR785" s="170"/>
      <c r="AS785" s="170"/>
      <c r="AT785" s="219"/>
      <c r="AU785" s="219"/>
      <c r="AV785" s="219"/>
      <c r="AW785" s="219"/>
      <c r="AX785" s="219"/>
      <c r="AY785" s="219"/>
      <c r="AZ785" s="219"/>
      <c r="BA785" s="219"/>
      <c r="BB785" s="219"/>
      <c r="BC785" s="219"/>
      <c r="BD785" s="219"/>
    </row>
    <row r="786" spans="1:56" ht="12.75" customHeight="1" x14ac:dyDescent="0.2">
      <c r="A786" s="169"/>
      <c r="B786" s="169"/>
      <c r="C786" s="169"/>
      <c r="D786" s="169"/>
      <c r="E786" s="169"/>
      <c r="F786" s="169"/>
      <c r="G786" s="169"/>
      <c r="H786" s="169"/>
      <c r="I786" s="169"/>
      <c r="J786" s="169"/>
      <c r="K786" s="169"/>
      <c r="L786" s="169"/>
      <c r="M786" s="169"/>
      <c r="N786" s="169"/>
      <c r="O786" s="169"/>
      <c r="P786" s="170"/>
      <c r="Q786" s="170"/>
      <c r="R786" s="170"/>
      <c r="S786" s="170"/>
      <c r="T786" s="170"/>
      <c r="U786" s="170"/>
      <c r="V786" s="170"/>
      <c r="W786" s="170"/>
      <c r="X786" s="170"/>
      <c r="Y786" s="171"/>
      <c r="Z786" s="171"/>
      <c r="AA786" s="171"/>
      <c r="AB786" s="171"/>
      <c r="AC786" s="218"/>
      <c r="AD786" s="218"/>
      <c r="AE786" s="218"/>
      <c r="AF786" s="218"/>
      <c r="AG786" s="218"/>
      <c r="AH786" s="218"/>
      <c r="AI786" s="170"/>
      <c r="AJ786" s="170"/>
      <c r="AK786" s="170"/>
      <c r="AL786" s="170"/>
      <c r="AM786" s="170"/>
      <c r="AN786" s="170"/>
      <c r="AO786" s="170"/>
      <c r="AP786" s="170"/>
      <c r="AQ786" s="170"/>
      <c r="AR786" s="170"/>
      <c r="AS786" s="170"/>
      <c r="AT786" s="219"/>
      <c r="AU786" s="219"/>
      <c r="AV786" s="219"/>
      <c r="AW786" s="219"/>
      <c r="AX786" s="219"/>
      <c r="AY786" s="219"/>
      <c r="AZ786" s="219"/>
      <c r="BA786" s="219"/>
      <c r="BB786" s="219"/>
      <c r="BC786" s="219"/>
      <c r="BD786" s="219"/>
    </row>
    <row r="787" spans="1:56" ht="12.75" customHeight="1" x14ac:dyDescent="0.2">
      <c r="A787" s="169"/>
      <c r="B787" s="169"/>
      <c r="C787" s="169"/>
      <c r="D787" s="169"/>
      <c r="E787" s="169"/>
      <c r="F787" s="169"/>
      <c r="G787" s="169"/>
      <c r="H787" s="169"/>
      <c r="I787" s="169"/>
      <c r="J787" s="169"/>
      <c r="K787" s="169"/>
      <c r="L787" s="169"/>
      <c r="M787" s="169"/>
      <c r="N787" s="169"/>
      <c r="O787" s="169"/>
      <c r="P787" s="170"/>
      <c r="Q787" s="170"/>
      <c r="R787" s="170"/>
      <c r="S787" s="170"/>
      <c r="T787" s="170"/>
      <c r="U787" s="170"/>
      <c r="V787" s="170"/>
      <c r="W787" s="170"/>
      <c r="X787" s="170"/>
      <c r="Y787" s="171"/>
      <c r="Z787" s="171"/>
      <c r="AA787" s="171"/>
      <c r="AB787" s="171"/>
      <c r="AC787" s="218"/>
      <c r="AD787" s="218"/>
      <c r="AE787" s="218"/>
      <c r="AF787" s="218"/>
      <c r="AG787" s="218"/>
      <c r="AH787" s="218"/>
      <c r="AI787" s="170"/>
      <c r="AJ787" s="170"/>
      <c r="AK787" s="170"/>
      <c r="AL787" s="170"/>
      <c r="AM787" s="170"/>
      <c r="AN787" s="170"/>
      <c r="AO787" s="170"/>
      <c r="AP787" s="170"/>
      <c r="AQ787" s="170"/>
      <c r="AR787" s="170"/>
      <c r="AS787" s="170"/>
      <c r="AT787" s="219"/>
      <c r="AU787" s="219"/>
      <c r="AV787" s="219"/>
      <c r="AW787" s="219"/>
      <c r="AX787" s="219"/>
      <c r="AY787" s="219"/>
      <c r="AZ787" s="219"/>
      <c r="BA787" s="219"/>
      <c r="BB787" s="219"/>
      <c r="BC787" s="219"/>
      <c r="BD787" s="219"/>
    </row>
    <row r="788" spans="1:56" ht="12.75" customHeight="1" x14ac:dyDescent="0.2">
      <c r="A788" s="169"/>
      <c r="B788" s="169"/>
      <c r="C788" s="169"/>
      <c r="D788" s="169"/>
      <c r="E788" s="169"/>
      <c r="F788" s="169"/>
      <c r="G788" s="169"/>
      <c r="H788" s="169"/>
      <c r="I788" s="169"/>
      <c r="J788" s="169"/>
      <c r="K788" s="169"/>
      <c r="L788" s="169"/>
      <c r="M788" s="169"/>
      <c r="N788" s="169"/>
      <c r="O788" s="169"/>
      <c r="P788" s="170"/>
      <c r="Q788" s="170"/>
      <c r="R788" s="170"/>
      <c r="S788" s="170"/>
      <c r="T788" s="170"/>
      <c r="U788" s="170"/>
      <c r="V788" s="170"/>
      <c r="W788" s="170"/>
      <c r="X788" s="170"/>
      <c r="Y788" s="171"/>
      <c r="Z788" s="171"/>
      <c r="AA788" s="171"/>
      <c r="AB788" s="171"/>
      <c r="AC788" s="218"/>
      <c r="AD788" s="218"/>
      <c r="AE788" s="218"/>
      <c r="AF788" s="218"/>
      <c r="AG788" s="218"/>
      <c r="AH788" s="218"/>
      <c r="AI788" s="170"/>
      <c r="AJ788" s="170"/>
      <c r="AK788" s="170"/>
      <c r="AL788" s="170"/>
      <c r="AM788" s="170"/>
      <c r="AN788" s="170"/>
      <c r="AO788" s="170"/>
      <c r="AP788" s="170"/>
      <c r="AQ788" s="170"/>
      <c r="AR788" s="170"/>
      <c r="AS788" s="170"/>
      <c r="AT788" s="219"/>
      <c r="AU788" s="219"/>
      <c r="AV788" s="219"/>
      <c r="AW788" s="219"/>
      <c r="AX788" s="219"/>
      <c r="AY788" s="219"/>
      <c r="AZ788" s="219"/>
      <c r="BA788" s="219"/>
      <c r="BB788" s="219"/>
      <c r="BC788" s="219"/>
      <c r="BD788" s="219"/>
    </row>
    <row r="789" spans="1:56" ht="12.75" customHeight="1" x14ac:dyDescent="0.2">
      <c r="A789" s="169"/>
      <c r="B789" s="169"/>
      <c r="C789" s="169"/>
      <c r="D789" s="169"/>
      <c r="E789" s="169"/>
      <c r="F789" s="169"/>
      <c r="G789" s="169"/>
      <c r="H789" s="169"/>
      <c r="I789" s="169"/>
      <c r="J789" s="169"/>
      <c r="K789" s="169"/>
      <c r="L789" s="169"/>
      <c r="M789" s="169"/>
      <c r="N789" s="169"/>
      <c r="O789" s="169"/>
      <c r="P789" s="170"/>
      <c r="Q789" s="170"/>
      <c r="R789" s="170"/>
      <c r="S789" s="170"/>
      <c r="T789" s="170"/>
      <c r="U789" s="170"/>
      <c r="V789" s="170"/>
      <c r="W789" s="170"/>
      <c r="X789" s="170"/>
      <c r="Y789" s="171"/>
      <c r="Z789" s="171"/>
      <c r="AA789" s="171"/>
      <c r="AB789" s="171"/>
      <c r="AC789" s="218"/>
      <c r="AD789" s="218"/>
      <c r="AE789" s="218"/>
      <c r="AF789" s="218"/>
      <c r="AG789" s="218"/>
      <c r="AH789" s="218"/>
      <c r="AI789" s="170"/>
      <c r="AJ789" s="170"/>
      <c r="AK789" s="170"/>
      <c r="AL789" s="170"/>
      <c r="AM789" s="170"/>
      <c r="AN789" s="170"/>
      <c r="AO789" s="170"/>
      <c r="AP789" s="170"/>
      <c r="AQ789" s="170"/>
      <c r="AR789" s="170"/>
      <c r="AS789" s="170"/>
      <c r="AT789" s="219"/>
      <c r="AU789" s="219"/>
      <c r="AV789" s="219"/>
      <c r="AW789" s="219"/>
      <c r="AX789" s="219"/>
      <c r="AY789" s="219"/>
      <c r="AZ789" s="219"/>
      <c r="BA789" s="219"/>
      <c r="BB789" s="219"/>
      <c r="BC789" s="219"/>
      <c r="BD789" s="219"/>
    </row>
    <row r="790" spans="1:56" ht="12.75" customHeight="1" x14ac:dyDescent="0.2">
      <c r="A790" s="169"/>
      <c r="B790" s="169"/>
      <c r="C790" s="169"/>
      <c r="D790" s="169"/>
      <c r="E790" s="169"/>
      <c r="F790" s="169"/>
      <c r="G790" s="169"/>
      <c r="H790" s="169"/>
      <c r="I790" s="169"/>
      <c r="J790" s="169"/>
      <c r="K790" s="169"/>
      <c r="L790" s="169"/>
      <c r="M790" s="169"/>
      <c r="N790" s="169"/>
      <c r="O790" s="169"/>
      <c r="P790" s="170"/>
      <c r="Q790" s="170"/>
      <c r="R790" s="170"/>
      <c r="S790" s="170"/>
      <c r="T790" s="170"/>
      <c r="U790" s="170"/>
      <c r="V790" s="170"/>
      <c r="W790" s="170"/>
      <c r="X790" s="170"/>
      <c r="Y790" s="171"/>
      <c r="Z790" s="171"/>
      <c r="AA790" s="171"/>
      <c r="AB790" s="171"/>
      <c r="AC790" s="218"/>
      <c r="AD790" s="218"/>
      <c r="AE790" s="218"/>
      <c r="AF790" s="218"/>
      <c r="AG790" s="218"/>
      <c r="AH790" s="218"/>
      <c r="AI790" s="170"/>
      <c r="AJ790" s="170"/>
      <c r="AK790" s="170"/>
      <c r="AL790" s="170"/>
      <c r="AM790" s="170"/>
      <c r="AN790" s="170"/>
      <c r="AO790" s="170"/>
      <c r="AP790" s="170"/>
      <c r="AQ790" s="170"/>
      <c r="AR790" s="170"/>
      <c r="AS790" s="170"/>
      <c r="AT790" s="219"/>
      <c r="AU790" s="219"/>
      <c r="AV790" s="219"/>
      <c r="AW790" s="219"/>
      <c r="AX790" s="219"/>
      <c r="AY790" s="219"/>
      <c r="AZ790" s="219"/>
      <c r="BA790" s="219"/>
      <c r="BB790" s="219"/>
      <c r="BC790" s="219"/>
      <c r="BD790" s="219"/>
    </row>
    <row r="791" spans="1:56" ht="12.75" customHeight="1" x14ac:dyDescent="0.2">
      <c r="A791" s="169"/>
      <c r="B791" s="169"/>
      <c r="C791" s="169"/>
      <c r="D791" s="169"/>
      <c r="E791" s="169"/>
      <c r="F791" s="169"/>
      <c r="G791" s="169"/>
      <c r="H791" s="169"/>
      <c r="I791" s="169"/>
      <c r="J791" s="169"/>
      <c r="K791" s="169"/>
      <c r="L791" s="169"/>
      <c r="M791" s="169"/>
      <c r="N791" s="169"/>
      <c r="O791" s="169"/>
      <c r="P791" s="170"/>
      <c r="Q791" s="170"/>
      <c r="R791" s="170"/>
      <c r="S791" s="170"/>
      <c r="T791" s="170"/>
      <c r="U791" s="170"/>
      <c r="V791" s="170"/>
      <c r="W791" s="170"/>
      <c r="X791" s="170"/>
      <c r="Y791" s="171"/>
      <c r="Z791" s="171"/>
      <c r="AA791" s="171"/>
      <c r="AB791" s="171"/>
      <c r="AC791" s="218"/>
      <c r="AD791" s="218"/>
      <c r="AE791" s="218"/>
      <c r="AF791" s="218"/>
      <c r="AG791" s="218"/>
      <c r="AH791" s="218"/>
      <c r="AI791" s="170"/>
      <c r="AJ791" s="170"/>
      <c r="AK791" s="170"/>
      <c r="AL791" s="170"/>
      <c r="AM791" s="170"/>
      <c r="AN791" s="170"/>
      <c r="AO791" s="170"/>
      <c r="AP791" s="170"/>
      <c r="AQ791" s="170"/>
      <c r="AR791" s="170"/>
      <c r="AS791" s="170"/>
      <c r="AT791" s="219"/>
      <c r="AU791" s="219"/>
      <c r="AV791" s="219"/>
      <c r="AW791" s="219"/>
      <c r="AX791" s="219"/>
      <c r="AY791" s="219"/>
      <c r="AZ791" s="219"/>
      <c r="BA791" s="219"/>
      <c r="BB791" s="219"/>
      <c r="BC791" s="219"/>
      <c r="BD791" s="219"/>
    </row>
    <row r="792" spans="1:56" ht="12.75" customHeight="1" x14ac:dyDescent="0.2">
      <c r="A792" s="169"/>
      <c r="B792" s="169"/>
      <c r="C792" s="169"/>
      <c r="D792" s="169"/>
      <c r="E792" s="169"/>
      <c r="F792" s="169"/>
      <c r="G792" s="169"/>
      <c r="H792" s="169"/>
      <c r="I792" s="169"/>
      <c r="J792" s="169"/>
      <c r="K792" s="169"/>
      <c r="L792" s="169"/>
      <c r="M792" s="169"/>
      <c r="N792" s="169"/>
      <c r="O792" s="169"/>
      <c r="P792" s="170"/>
      <c r="Q792" s="170"/>
      <c r="R792" s="170"/>
      <c r="S792" s="170"/>
      <c r="T792" s="170"/>
      <c r="U792" s="170"/>
      <c r="V792" s="170"/>
      <c r="W792" s="170"/>
      <c r="X792" s="170"/>
      <c r="Y792" s="171"/>
      <c r="Z792" s="171"/>
      <c r="AA792" s="171"/>
      <c r="AB792" s="171"/>
      <c r="AC792" s="218"/>
      <c r="AD792" s="218"/>
      <c r="AE792" s="218"/>
      <c r="AF792" s="218"/>
      <c r="AG792" s="218"/>
      <c r="AH792" s="218"/>
      <c r="AI792" s="170"/>
      <c r="AJ792" s="170"/>
      <c r="AK792" s="170"/>
      <c r="AL792" s="170"/>
      <c r="AM792" s="170"/>
      <c r="AN792" s="170"/>
      <c r="AO792" s="170"/>
      <c r="AP792" s="170"/>
      <c r="AQ792" s="170"/>
      <c r="AR792" s="170"/>
      <c r="AS792" s="170"/>
      <c r="AT792" s="219"/>
      <c r="AU792" s="219"/>
      <c r="AV792" s="219"/>
      <c r="AW792" s="219"/>
      <c r="AX792" s="219"/>
      <c r="AY792" s="219"/>
      <c r="AZ792" s="219"/>
      <c r="BA792" s="219"/>
      <c r="BB792" s="219"/>
      <c r="BC792" s="219"/>
      <c r="BD792" s="219"/>
    </row>
    <row r="793" spans="1:56" ht="12.75" customHeight="1" x14ac:dyDescent="0.2">
      <c r="A793" s="169"/>
      <c r="B793" s="169"/>
      <c r="C793" s="169"/>
      <c r="D793" s="169"/>
      <c r="E793" s="169"/>
      <c r="F793" s="169"/>
      <c r="G793" s="169"/>
      <c r="H793" s="169"/>
      <c r="I793" s="169"/>
      <c r="J793" s="169"/>
      <c r="K793" s="169"/>
      <c r="L793" s="169"/>
      <c r="M793" s="169"/>
      <c r="N793" s="169"/>
      <c r="O793" s="169"/>
      <c r="P793" s="170"/>
      <c r="Q793" s="170"/>
      <c r="R793" s="170"/>
      <c r="S793" s="170"/>
      <c r="T793" s="170"/>
      <c r="U793" s="170"/>
      <c r="V793" s="170"/>
      <c r="W793" s="170"/>
      <c r="X793" s="170"/>
      <c r="Y793" s="171"/>
      <c r="Z793" s="171"/>
      <c r="AA793" s="171"/>
      <c r="AB793" s="171"/>
      <c r="AC793" s="218"/>
      <c r="AD793" s="218"/>
      <c r="AE793" s="218"/>
      <c r="AF793" s="218"/>
      <c r="AG793" s="218"/>
      <c r="AH793" s="218"/>
      <c r="AI793" s="170"/>
      <c r="AJ793" s="170"/>
      <c r="AK793" s="170"/>
      <c r="AL793" s="170"/>
      <c r="AM793" s="170"/>
      <c r="AN793" s="170"/>
      <c r="AO793" s="170"/>
      <c r="AP793" s="170"/>
      <c r="AQ793" s="170"/>
      <c r="AR793" s="170"/>
      <c r="AS793" s="170"/>
      <c r="AT793" s="219"/>
      <c r="AU793" s="219"/>
      <c r="AV793" s="219"/>
      <c r="AW793" s="219"/>
      <c r="AX793" s="219"/>
      <c r="AY793" s="219"/>
      <c r="AZ793" s="219"/>
      <c r="BA793" s="219"/>
      <c r="BB793" s="219"/>
      <c r="BC793" s="219"/>
      <c r="BD793" s="219"/>
    </row>
    <row r="794" spans="1:56" ht="12.75" customHeight="1" x14ac:dyDescent="0.2">
      <c r="A794" s="169"/>
      <c r="B794" s="169"/>
      <c r="C794" s="169"/>
      <c r="D794" s="169"/>
      <c r="E794" s="169"/>
      <c r="F794" s="169"/>
      <c r="G794" s="169"/>
      <c r="H794" s="169"/>
      <c r="I794" s="169"/>
      <c r="J794" s="169"/>
      <c r="K794" s="169"/>
      <c r="L794" s="169"/>
      <c r="M794" s="169"/>
      <c r="N794" s="169"/>
      <c r="O794" s="169"/>
      <c r="P794" s="170"/>
      <c r="Q794" s="170"/>
      <c r="R794" s="170"/>
      <c r="S794" s="170"/>
      <c r="T794" s="170"/>
      <c r="U794" s="170"/>
      <c r="V794" s="170"/>
      <c r="W794" s="170"/>
      <c r="X794" s="170"/>
      <c r="Y794" s="171"/>
      <c r="Z794" s="171"/>
      <c r="AA794" s="171"/>
      <c r="AB794" s="171"/>
      <c r="AC794" s="218"/>
      <c r="AD794" s="218"/>
      <c r="AE794" s="218"/>
      <c r="AF794" s="218"/>
      <c r="AG794" s="218"/>
      <c r="AH794" s="218"/>
      <c r="AI794" s="170"/>
      <c r="AJ794" s="170"/>
      <c r="AK794" s="170"/>
      <c r="AL794" s="170"/>
      <c r="AM794" s="170"/>
      <c r="AN794" s="170"/>
      <c r="AO794" s="170"/>
      <c r="AP794" s="170"/>
      <c r="AQ794" s="170"/>
      <c r="AR794" s="170"/>
      <c r="AS794" s="170"/>
      <c r="AT794" s="219"/>
      <c r="AU794" s="219"/>
      <c r="AV794" s="219"/>
      <c r="AW794" s="219"/>
      <c r="AX794" s="219"/>
      <c r="AY794" s="219"/>
      <c r="AZ794" s="219"/>
      <c r="BA794" s="219"/>
      <c r="BB794" s="219"/>
      <c r="BC794" s="219"/>
      <c r="BD794" s="219"/>
    </row>
    <row r="795" spans="1:56" ht="12.75" customHeight="1" x14ac:dyDescent="0.2">
      <c r="A795" s="169"/>
      <c r="B795" s="169"/>
      <c r="C795" s="169"/>
      <c r="D795" s="169"/>
      <c r="E795" s="169"/>
      <c r="F795" s="169"/>
      <c r="G795" s="169"/>
      <c r="H795" s="169"/>
      <c r="I795" s="169"/>
      <c r="J795" s="169"/>
      <c r="K795" s="169"/>
      <c r="L795" s="169"/>
      <c r="M795" s="169"/>
      <c r="N795" s="169"/>
      <c r="O795" s="169"/>
      <c r="P795" s="170"/>
      <c r="Q795" s="170"/>
      <c r="R795" s="170"/>
      <c r="S795" s="170"/>
      <c r="T795" s="170"/>
      <c r="U795" s="170"/>
      <c r="V795" s="170"/>
      <c r="W795" s="170"/>
      <c r="X795" s="170"/>
      <c r="Y795" s="171"/>
      <c r="Z795" s="171"/>
      <c r="AA795" s="171"/>
      <c r="AB795" s="171"/>
      <c r="AC795" s="218"/>
      <c r="AD795" s="218"/>
      <c r="AE795" s="218"/>
      <c r="AF795" s="218"/>
      <c r="AG795" s="218"/>
      <c r="AH795" s="218"/>
      <c r="AI795" s="170"/>
      <c r="AJ795" s="170"/>
      <c r="AK795" s="170"/>
      <c r="AL795" s="170"/>
      <c r="AM795" s="170"/>
      <c r="AN795" s="170"/>
      <c r="AO795" s="170"/>
      <c r="AP795" s="170"/>
      <c r="AQ795" s="170"/>
      <c r="AR795" s="170"/>
      <c r="AS795" s="170"/>
      <c r="AT795" s="219"/>
      <c r="AU795" s="219"/>
      <c r="AV795" s="219"/>
      <c r="AW795" s="219"/>
      <c r="AX795" s="219"/>
      <c r="AY795" s="219"/>
      <c r="AZ795" s="219"/>
      <c r="BA795" s="219"/>
      <c r="BB795" s="219"/>
      <c r="BC795" s="219"/>
      <c r="BD795" s="219"/>
    </row>
    <row r="796" spans="1:56" ht="12.75" customHeight="1" x14ac:dyDescent="0.2">
      <c r="A796" s="169"/>
      <c r="B796" s="169"/>
      <c r="C796" s="169"/>
      <c r="D796" s="169"/>
      <c r="E796" s="169"/>
      <c r="F796" s="169"/>
      <c r="G796" s="169"/>
      <c r="H796" s="169"/>
      <c r="I796" s="169"/>
      <c r="J796" s="169"/>
      <c r="K796" s="169"/>
      <c r="L796" s="169"/>
      <c r="M796" s="169"/>
      <c r="N796" s="169"/>
      <c r="O796" s="169"/>
      <c r="P796" s="170"/>
      <c r="Q796" s="170"/>
      <c r="R796" s="170"/>
      <c r="S796" s="170"/>
      <c r="T796" s="170"/>
      <c r="U796" s="170"/>
      <c r="V796" s="170"/>
      <c r="W796" s="170"/>
      <c r="X796" s="170"/>
      <c r="Y796" s="171"/>
      <c r="Z796" s="171"/>
      <c r="AA796" s="171"/>
      <c r="AB796" s="171"/>
      <c r="AC796" s="218"/>
      <c r="AD796" s="218"/>
      <c r="AE796" s="218"/>
      <c r="AF796" s="218"/>
      <c r="AG796" s="218"/>
      <c r="AH796" s="218"/>
      <c r="AI796" s="170"/>
      <c r="AJ796" s="170"/>
      <c r="AK796" s="170"/>
      <c r="AL796" s="170"/>
      <c r="AM796" s="170"/>
      <c r="AN796" s="170"/>
      <c r="AO796" s="170"/>
      <c r="AP796" s="170"/>
      <c r="AQ796" s="170"/>
      <c r="AR796" s="170"/>
      <c r="AS796" s="170"/>
      <c r="AT796" s="219"/>
      <c r="AU796" s="219"/>
      <c r="AV796" s="219"/>
      <c r="AW796" s="219"/>
      <c r="AX796" s="219"/>
      <c r="AY796" s="219"/>
      <c r="AZ796" s="219"/>
      <c r="BA796" s="219"/>
      <c r="BB796" s="219"/>
      <c r="BC796" s="219"/>
      <c r="BD796" s="219"/>
    </row>
    <row r="797" spans="1:56" ht="12.75" customHeight="1" x14ac:dyDescent="0.2">
      <c r="A797" s="169"/>
      <c r="B797" s="169"/>
      <c r="C797" s="169"/>
      <c r="D797" s="169"/>
      <c r="E797" s="169"/>
      <c r="F797" s="169"/>
      <c r="G797" s="169"/>
      <c r="H797" s="169"/>
      <c r="I797" s="169"/>
      <c r="J797" s="169"/>
      <c r="K797" s="169"/>
      <c r="L797" s="169"/>
      <c r="M797" s="169"/>
      <c r="N797" s="169"/>
      <c r="O797" s="169"/>
      <c r="P797" s="170"/>
      <c r="Q797" s="170"/>
      <c r="R797" s="170"/>
      <c r="S797" s="170"/>
      <c r="T797" s="170"/>
      <c r="U797" s="170"/>
      <c r="V797" s="170"/>
      <c r="W797" s="170"/>
      <c r="X797" s="170"/>
      <c r="Y797" s="171"/>
      <c r="Z797" s="171"/>
      <c r="AA797" s="171"/>
      <c r="AB797" s="171"/>
      <c r="AC797" s="218"/>
      <c r="AD797" s="218"/>
      <c r="AE797" s="218"/>
      <c r="AF797" s="218"/>
      <c r="AG797" s="218"/>
      <c r="AH797" s="218"/>
      <c r="AI797" s="170"/>
      <c r="AJ797" s="170"/>
      <c r="AK797" s="170"/>
      <c r="AL797" s="170"/>
      <c r="AM797" s="170"/>
      <c r="AN797" s="170"/>
      <c r="AO797" s="170"/>
      <c r="AP797" s="170"/>
      <c r="AQ797" s="170"/>
      <c r="AR797" s="170"/>
      <c r="AS797" s="170"/>
      <c r="AT797" s="219"/>
      <c r="AU797" s="219"/>
      <c r="AV797" s="219"/>
      <c r="AW797" s="219"/>
      <c r="AX797" s="219"/>
      <c r="AY797" s="219"/>
      <c r="AZ797" s="219"/>
      <c r="BA797" s="219"/>
      <c r="BB797" s="219"/>
      <c r="BC797" s="219"/>
      <c r="BD797" s="219"/>
    </row>
    <row r="798" spans="1:56" ht="12.75" customHeight="1" x14ac:dyDescent="0.2">
      <c r="A798" s="169"/>
      <c r="B798" s="169"/>
      <c r="C798" s="169"/>
      <c r="D798" s="169"/>
      <c r="E798" s="169"/>
      <c r="F798" s="169"/>
      <c r="G798" s="169"/>
      <c r="H798" s="169"/>
      <c r="I798" s="169"/>
      <c r="J798" s="169"/>
      <c r="K798" s="169"/>
      <c r="L798" s="169"/>
      <c r="M798" s="169"/>
      <c r="N798" s="169"/>
      <c r="O798" s="169"/>
      <c r="P798" s="170"/>
      <c r="Q798" s="170"/>
      <c r="R798" s="170"/>
      <c r="S798" s="170"/>
      <c r="T798" s="170"/>
      <c r="U798" s="170"/>
      <c r="V798" s="170"/>
      <c r="W798" s="170"/>
      <c r="X798" s="170"/>
      <c r="Y798" s="171"/>
      <c r="Z798" s="171"/>
      <c r="AA798" s="171"/>
      <c r="AB798" s="171"/>
      <c r="AC798" s="218"/>
      <c r="AD798" s="218"/>
      <c r="AE798" s="218"/>
      <c r="AF798" s="218"/>
      <c r="AG798" s="218"/>
      <c r="AH798" s="218"/>
      <c r="AI798" s="170"/>
      <c r="AJ798" s="170"/>
      <c r="AK798" s="170"/>
      <c r="AL798" s="170"/>
      <c r="AM798" s="170"/>
      <c r="AN798" s="170"/>
      <c r="AO798" s="170"/>
      <c r="AP798" s="170"/>
      <c r="AQ798" s="170"/>
      <c r="AR798" s="170"/>
      <c r="AS798" s="170"/>
      <c r="AT798" s="219"/>
      <c r="AU798" s="219"/>
      <c r="AV798" s="219"/>
      <c r="AW798" s="219"/>
      <c r="AX798" s="219"/>
      <c r="AY798" s="219"/>
      <c r="AZ798" s="219"/>
      <c r="BA798" s="219"/>
      <c r="BB798" s="219"/>
      <c r="BC798" s="219"/>
      <c r="BD798" s="219"/>
    </row>
    <row r="799" spans="1:56" ht="12.75" customHeight="1" x14ac:dyDescent="0.2">
      <c r="A799" s="169"/>
      <c r="B799" s="169"/>
      <c r="C799" s="169"/>
      <c r="D799" s="169"/>
      <c r="E799" s="169"/>
      <c r="F799" s="169"/>
      <c r="G799" s="169"/>
      <c r="H799" s="169"/>
      <c r="I799" s="169"/>
      <c r="J799" s="169"/>
      <c r="K799" s="169"/>
      <c r="L799" s="169"/>
      <c r="M799" s="169"/>
      <c r="N799" s="169"/>
      <c r="O799" s="169"/>
      <c r="P799" s="170"/>
      <c r="Q799" s="170"/>
      <c r="R799" s="170"/>
      <c r="S799" s="170"/>
      <c r="T799" s="170"/>
      <c r="U799" s="170"/>
      <c r="V799" s="170"/>
      <c r="W799" s="170"/>
      <c r="X799" s="170"/>
      <c r="Y799" s="171"/>
      <c r="Z799" s="171"/>
      <c r="AA799" s="171"/>
      <c r="AB799" s="171"/>
      <c r="AC799" s="218"/>
      <c r="AD799" s="218"/>
      <c r="AE799" s="218"/>
      <c r="AF799" s="218"/>
      <c r="AG799" s="218"/>
      <c r="AH799" s="218"/>
      <c r="AI799" s="170"/>
      <c r="AJ799" s="170"/>
      <c r="AK799" s="170"/>
      <c r="AL799" s="170"/>
      <c r="AM799" s="170"/>
      <c r="AN799" s="170"/>
      <c r="AO799" s="170"/>
      <c r="AP799" s="170"/>
      <c r="AQ799" s="170"/>
      <c r="AR799" s="170"/>
      <c r="AS799" s="170"/>
      <c r="AT799" s="219"/>
      <c r="AU799" s="219"/>
      <c r="AV799" s="219"/>
      <c r="AW799" s="219"/>
      <c r="AX799" s="219"/>
      <c r="AY799" s="219"/>
      <c r="AZ799" s="219"/>
      <c r="BA799" s="219"/>
      <c r="BB799" s="219"/>
      <c r="BC799" s="219"/>
      <c r="BD799" s="219"/>
    </row>
    <row r="800" spans="1:56" ht="12.75" customHeight="1" x14ac:dyDescent="0.2">
      <c r="A800" s="169"/>
      <c r="B800" s="169"/>
      <c r="C800" s="169"/>
      <c r="D800" s="169"/>
      <c r="E800" s="169"/>
      <c r="F800" s="169"/>
      <c r="G800" s="169"/>
      <c r="H800" s="169"/>
      <c r="I800" s="169"/>
      <c r="J800" s="169"/>
      <c r="K800" s="169"/>
      <c r="L800" s="169"/>
      <c r="M800" s="169"/>
      <c r="N800" s="169"/>
      <c r="O800" s="169"/>
      <c r="P800" s="170"/>
      <c r="Q800" s="170"/>
      <c r="R800" s="170"/>
      <c r="S800" s="170"/>
      <c r="T800" s="170"/>
      <c r="U800" s="170"/>
      <c r="V800" s="170"/>
      <c r="W800" s="170"/>
      <c r="X800" s="170"/>
      <c r="Y800" s="171"/>
      <c r="Z800" s="171"/>
      <c r="AA800" s="171"/>
      <c r="AB800" s="171"/>
      <c r="AC800" s="218"/>
      <c r="AD800" s="218"/>
      <c r="AE800" s="218"/>
      <c r="AF800" s="218"/>
      <c r="AG800" s="218"/>
      <c r="AH800" s="218"/>
      <c r="AI800" s="170"/>
      <c r="AJ800" s="170"/>
      <c r="AK800" s="170"/>
      <c r="AL800" s="170"/>
      <c r="AM800" s="170"/>
      <c r="AN800" s="170"/>
      <c r="AO800" s="170"/>
      <c r="AP800" s="170"/>
      <c r="AQ800" s="170"/>
      <c r="AR800" s="170"/>
      <c r="AS800" s="170"/>
      <c r="AT800" s="219"/>
      <c r="AU800" s="219"/>
      <c r="AV800" s="219"/>
      <c r="AW800" s="219"/>
      <c r="AX800" s="219"/>
      <c r="AY800" s="219"/>
      <c r="AZ800" s="219"/>
      <c r="BA800" s="219"/>
      <c r="BB800" s="219"/>
      <c r="BC800" s="219"/>
      <c r="BD800" s="219"/>
    </row>
    <row r="801" spans="1:56" ht="12.75" customHeight="1" x14ac:dyDescent="0.2">
      <c r="A801" s="169"/>
      <c r="B801" s="169"/>
      <c r="C801" s="169"/>
      <c r="D801" s="169"/>
      <c r="E801" s="169"/>
      <c r="F801" s="169"/>
      <c r="G801" s="169"/>
      <c r="H801" s="169"/>
      <c r="I801" s="169"/>
      <c r="J801" s="169"/>
      <c r="K801" s="169"/>
      <c r="L801" s="169"/>
      <c r="M801" s="169"/>
      <c r="N801" s="169"/>
      <c r="O801" s="169"/>
      <c r="P801" s="170"/>
      <c r="Q801" s="170"/>
      <c r="R801" s="170"/>
      <c r="S801" s="170"/>
      <c r="T801" s="170"/>
      <c r="U801" s="170"/>
      <c r="V801" s="170"/>
      <c r="W801" s="170"/>
      <c r="X801" s="170"/>
      <c r="Y801" s="171"/>
      <c r="Z801" s="171"/>
      <c r="AA801" s="171"/>
      <c r="AB801" s="171"/>
      <c r="AC801" s="218"/>
      <c r="AD801" s="218"/>
      <c r="AE801" s="218"/>
      <c r="AF801" s="218"/>
      <c r="AG801" s="218"/>
      <c r="AH801" s="218"/>
      <c r="AI801" s="170"/>
      <c r="AJ801" s="170"/>
      <c r="AK801" s="170"/>
      <c r="AL801" s="170"/>
      <c r="AM801" s="170"/>
      <c r="AN801" s="170"/>
      <c r="AO801" s="170"/>
      <c r="AP801" s="170"/>
      <c r="AQ801" s="170"/>
      <c r="AR801" s="170"/>
      <c r="AS801" s="170"/>
      <c r="AT801" s="219"/>
      <c r="AU801" s="219"/>
      <c r="AV801" s="219"/>
      <c r="AW801" s="219"/>
      <c r="AX801" s="219"/>
      <c r="AY801" s="219"/>
      <c r="AZ801" s="219"/>
      <c r="BA801" s="219"/>
      <c r="BB801" s="219"/>
      <c r="BC801" s="219"/>
      <c r="BD801" s="219"/>
    </row>
    <row r="802" spans="1:56" ht="12.75" customHeight="1" x14ac:dyDescent="0.2">
      <c r="A802" s="169"/>
      <c r="B802" s="169"/>
      <c r="C802" s="169"/>
      <c r="D802" s="169"/>
      <c r="E802" s="169"/>
      <c r="F802" s="169"/>
      <c r="G802" s="169"/>
      <c r="H802" s="169"/>
      <c r="I802" s="169"/>
      <c r="J802" s="169"/>
      <c r="K802" s="169"/>
      <c r="L802" s="169"/>
      <c r="M802" s="169"/>
      <c r="N802" s="169"/>
      <c r="O802" s="169"/>
      <c r="P802" s="170"/>
      <c r="Q802" s="170"/>
      <c r="R802" s="170"/>
      <c r="S802" s="170"/>
      <c r="T802" s="170"/>
      <c r="U802" s="170"/>
      <c r="V802" s="170"/>
      <c r="W802" s="170"/>
      <c r="X802" s="170"/>
      <c r="Y802" s="171"/>
      <c r="Z802" s="171"/>
      <c r="AA802" s="171"/>
      <c r="AB802" s="171"/>
      <c r="AC802" s="218"/>
      <c r="AD802" s="218"/>
      <c r="AE802" s="218"/>
      <c r="AF802" s="218"/>
      <c r="AG802" s="218"/>
      <c r="AH802" s="218"/>
      <c r="AI802" s="170"/>
      <c r="AJ802" s="170"/>
      <c r="AK802" s="170"/>
      <c r="AL802" s="170"/>
      <c r="AM802" s="170"/>
      <c r="AN802" s="170"/>
      <c r="AO802" s="170"/>
      <c r="AP802" s="170"/>
      <c r="AQ802" s="170"/>
      <c r="AR802" s="170"/>
      <c r="AS802" s="170"/>
      <c r="AT802" s="219"/>
      <c r="AU802" s="219"/>
      <c r="AV802" s="219"/>
      <c r="AW802" s="219"/>
      <c r="AX802" s="219"/>
      <c r="AY802" s="219"/>
      <c r="AZ802" s="219"/>
      <c r="BA802" s="219"/>
      <c r="BB802" s="219"/>
      <c r="BC802" s="219"/>
      <c r="BD802" s="219"/>
    </row>
    <row r="803" spans="1:56" ht="12.75" customHeight="1" x14ac:dyDescent="0.2">
      <c r="A803" s="169"/>
      <c r="B803" s="169"/>
      <c r="C803" s="169"/>
      <c r="D803" s="169"/>
      <c r="E803" s="169"/>
      <c r="F803" s="169"/>
      <c r="G803" s="169"/>
      <c r="H803" s="169"/>
      <c r="I803" s="169"/>
      <c r="J803" s="169"/>
      <c r="K803" s="169"/>
      <c r="L803" s="169"/>
      <c r="M803" s="169"/>
      <c r="N803" s="169"/>
      <c r="O803" s="169"/>
      <c r="P803" s="170"/>
      <c r="Q803" s="170"/>
      <c r="R803" s="170"/>
      <c r="S803" s="170"/>
      <c r="T803" s="170"/>
      <c r="U803" s="170"/>
      <c r="V803" s="170"/>
      <c r="W803" s="170"/>
      <c r="X803" s="170"/>
      <c r="Y803" s="171"/>
      <c r="Z803" s="171"/>
      <c r="AA803" s="171"/>
      <c r="AB803" s="171"/>
      <c r="AC803" s="218"/>
      <c r="AD803" s="218"/>
      <c r="AE803" s="218"/>
      <c r="AF803" s="218"/>
      <c r="AG803" s="218"/>
      <c r="AH803" s="218"/>
      <c r="AI803" s="170"/>
      <c r="AJ803" s="170"/>
      <c r="AK803" s="170"/>
      <c r="AL803" s="170"/>
      <c r="AM803" s="170"/>
      <c r="AN803" s="170"/>
      <c r="AO803" s="170"/>
      <c r="AP803" s="170"/>
      <c r="AQ803" s="170"/>
      <c r="AR803" s="170"/>
      <c r="AS803" s="170"/>
      <c r="AT803" s="219"/>
      <c r="AU803" s="219"/>
      <c r="AV803" s="219"/>
      <c r="AW803" s="219"/>
      <c r="AX803" s="219"/>
      <c r="AY803" s="219"/>
      <c r="AZ803" s="219"/>
      <c r="BA803" s="219"/>
      <c r="BB803" s="219"/>
      <c r="BC803" s="219"/>
      <c r="BD803" s="219"/>
    </row>
    <row r="804" spans="1:56" ht="12.75" customHeight="1" x14ac:dyDescent="0.2">
      <c r="A804" s="169"/>
      <c r="B804" s="169"/>
      <c r="C804" s="169"/>
      <c r="D804" s="169"/>
      <c r="E804" s="169"/>
      <c r="F804" s="169"/>
      <c r="G804" s="169"/>
      <c r="H804" s="169"/>
      <c r="I804" s="169"/>
      <c r="J804" s="169"/>
      <c r="K804" s="169"/>
      <c r="L804" s="169"/>
      <c r="M804" s="169"/>
      <c r="N804" s="169"/>
      <c r="O804" s="169"/>
      <c r="P804" s="170"/>
      <c r="Q804" s="170"/>
      <c r="R804" s="170"/>
      <c r="S804" s="170"/>
      <c r="T804" s="170"/>
      <c r="U804" s="170"/>
      <c r="V804" s="170"/>
      <c r="W804" s="170"/>
      <c r="X804" s="170"/>
      <c r="Y804" s="171"/>
      <c r="Z804" s="171"/>
      <c r="AA804" s="171"/>
      <c r="AB804" s="171"/>
      <c r="AC804" s="218"/>
      <c r="AD804" s="218"/>
      <c r="AE804" s="218"/>
      <c r="AF804" s="218"/>
      <c r="AG804" s="218"/>
      <c r="AH804" s="218"/>
      <c r="AI804" s="170"/>
      <c r="AJ804" s="170"/>
      <c r="AK804" s="170"/>
      <c r="AL804" s="170"/>
      <c r="AM804" s="170"/>
      <c r="AN804" s="170"/>
      <c r="AO804" s="170"/>
      <c r="AP804" s="170"/>
      <c r="AQ804" s="170"/>
      <c r="AR804" s="170"/>
      <c r="AS804" s="170"/>
      <c r="AT804" s="219"/>
      <c r="AU804" s="219"/>
      <c r="AV804" s="219"/>
      <c r="AW804" s="219"/>
      <c r="AX804" s="219"/>
      <c r="AY804" s="219"/>
      <c r="AZ804" s="219"/>
      <c r="BA804" s="219"/>
      <c r="BB804" s="219"/>
      <c r="BC804" s="219"/>
      <c r="BD804" s="219"/>
    </row>
    <row r="805" spans="1:56" ht="12.75" customHeight="1" x14ac:dyDescent="0.2">
      <c r="A805" s="169"/>
      <c r="B805" s="169"/>
      <c r="C805" s="169"/>
      <c r="D805" s="169"/>
      <c r="E805" s="169"/>
      <c r="F805" s="169"/>
      <c r="G805" s="169"/>
      <c r="H805" s="169"/>
      <c r="I805" s="169"/>
      <c r="J805" s="169"/>
      <c r="K805" s="169"/>
      <c r="L805" s="169"/>
      <c r="M805" s="169"/>
      <c r="N805" s="169"/>
      <c r="O805" s="169"/>
      <c r="P805" s="170"/>
      <c r="Q805" s="170"/>
      <c r="R805" s="170"/>
      <c r="S805" s="170"/>
      <c r="T805" s="170"/>
      <c r="U805" s="170"/>
      <c r="V805" s="170"/>
      <c r="W805" s="170"/>
      <c r="X805" s="170"/>
      <c r="Y805" s="171"/>
      <c r="Z805" s="171"/>
      <c r="AA805" s="171"/>
      <c r="AB805" s="171"/>
      <c r="AC805" s="218"/>
      <c r="AD805" s="218"/>
      <c r="AE805" s="218"/>
      <c r="AF805" s="218"/>
      <c r="AG805" s="218"/>
      <c r="AH805" s="218"/>
      <c r="AI805" s="170"/>
      <c r="AJ805" s="170"/>
      <c r="AK805" s="170"/>
      <c r="AL805" s="170"/>
      <c r="AM805" s="170"/>
      <c r="AN805" s="170"/>
      <c r="AO805" s="170"/>
      <c r="AP805" s="170"/>
      <c r="AQ805" s="170"/>
      <c r="AR805" s="170"/>
      <c r="AS805" s="170"/>
      <c r="AT805" s="219"/>
      <c r="AU805" s="219"/>
      <c r="AV805" s="219"/>
      <c r="AW805" s="219"/>
      <c r="AX805" s="219"/>
      <c r="AY805" s="219"/>
      <c r="AZ805" s="219"/>
      <c r="BA805" s="219"/>
      <c r="BB805" s="219"/>
      <c r="BC805" s="219"/>
      <c r="BD805" s="219"/>
    </row>
    <row r="806" spans="1:56" ht="12.75" customHeight="1" x14ac:dyDescent="0.2">
      <c r="A806" s="169"/>
      <c r="B806" s="169"/>
      <c r="C806" s="169"/>
      <c r="D806" s="169"/>
      <c r="E806" s="169"/>
      <c r="F806" s="169"/>
      <c r="G806" s="169"/>
      <c r="H806" s="169"/>
      <c r="I806" s="169"/>
      <c r="J806" s="169"/>
      <c r="K806" s="169"/>
      <c r="L806" s="169"/>
      <c r="M806" s="169"/>
      <c r="N806" s="169"/>
      <c r="O806" s="169"/>
      <c r="P806" s="170"/>
      <c r="Q806" s="170"/>
      <c r="R806" s="170"/>
      <c r="S806" s="170"/>
      <c r="T806" s="170"/>
      <c r="U806" s="170"/>
      <c r="V806" s="170"/>
      <c r="W806" s="170"/>
      <c r="X806" s="170"/>
      <c r="Y806" s="171"/>
      <c r="Z806" s="171"/>
      <c r="AA806" s="171"/>
      <c r="AB806" s="171"/>
      <c r="AC806" s="218"/>
      <c r="AD806" s="218"/>
      <c r="AE806" s="218"/>
      <c r="AF806" s="218"/>
      <c r="AG806" s="218"/>
      <c r="AH806" s="218"/>
      <c r="AI806" s="170"/>
      <c r="AJ806" s="170"/>
      <c r="AK806" s="170"/>
      <c r="AL806" s="170"/>
      <c r="AM806" s="170"/>
      <c r="AN806" s="170"/>
      <c r="AO806" s="170"/>
      <c r="AP806" s="170"/>
      <c r="AQ806" s="170"/>
      <c r="AR806" s="170"/>
      <c r="AS806" s="170"/>
      <c r="AT806" s="219"/>
      <c r="AU806" s="219"/>
      <c r="AV806" s="219"/>
      <c r="AW806" s="219"/>
      <c r="AX806" s="219"/>
      <c r="AY806" s="219"/>
      <c r="AZ806" s="219"/>
      <c r="BA806" s="219"/>
      <c r="BB806" s="219"/>
      <c r="BC806" s="219"/>
      <c r="BD806" s="219"/>
    </row>
    <row r="807" spans="1:56" ht="12.75" customHeight="1" x14ac:dyDescent="0.2">
      <c r="A807" s="169"/>
      <c r="B807" s="169"/>
      <c r="C807" s="169"/>
      <c r="D807" s="169"/>
      <c r="E807" s="169"/>
      <c r="F807" s="169"/>
      <c r="G807" s="169"/>
      <c r="H807" s="169"/>
      <c r="I807" s="169"/>
      <c r="J807" s="169"/>
      <c r="K807" s="169"/>
      <c r="L807" s="169"/>
      <c r="M807" s="169"/>
      <c r="N807" s="169"/>
      <c r="O807" s="169"/>
      <c r="P807" s="170"/>
      <c r="Q807" s="170"/>
      <c r="R807" s="170"/>
      <c r="S807" s="170"/>
      <c r="T807" s="170"/>
      <c r="U807" s="170"/>
      <c r="V807" s="170"/>
      <c r="W807" s="170"/>
      <c r="X807" s="170"/>
      <c r="Y807" s="171"/>
      <c r="Z807" s="171"/>
      <c r="AA807" s="171"/>
      <c r="AB807" s="171"/>
      <c r="AC807" s="218"/>
      <c r="AD807" s="218"/>
      <c r="AE807" s="218"/>
      <c r="AF807" s="218"/>
      <c r="AG807" s="218"/>
      <c r="AH807" s="218"/>
      <c r="AI807" s="170"/>
      <c r="AJ807" s="170"/>
      <c r="AK807" s="170"/>
      <c r="AL807" s="170"/>
      <c r="AM807" s="170"/>
      <c r="AN807" s="170"/>
      <c r="AO807" s="170"/>
      <c r="AP807" s="170"/>
      <c r="AQ807" s="170"/>
      <c r="AR807" s="170"/>
      <c r="AS807" s="170"/>
      <c r="AT807" s="219"/>
      <c r="AU807" s="219"/>
      <c r="AV807" s="219"/>
      <c r="AW807" s="219"/>
      <c r="AX807" s="219"/>
      <c r="AY807" s="219"/>
      <c r="AZ807" s="219"/>
      <c r="BA807" s="219"/>
      <c r="BB807" s="219"/>
      <c r="BC807" s="219"/>
      <c r="BD807" s="219"/>
    </row>
    <row r="808" spans="1:56" ht="12.75" customHeight="1" x14ac:dyDescent="0.2">
      <c r="A808" s="169"/>
      <c r="B808" s="169"/>
      <c r="C808" s="169"/>
      <c r="D808" s="169"/>
      <c r="E808" s="169"/>
      <c r="F808" s="169"/>
      <c r="G808" s="169"/>
      <c r="H808" s="169"/>
      <c r="I808" s="169"/>
      <c r="J808" s="169"/>
      <c r="K808" s="169"/>
      <c r="L808" s="169"/>
      <c r="M808" s="169"/>
      <c r="N808" s="169"/>
      <c r="O808" s="169"/>
      <c r="P808" s="170"/>
      <c r="Q808" s="170"/>
      <c r="R808" s="170"/>
      <c r="S808" s="170"/>
      <c r="T808" s="170"/>
      <c r="U808" s="170"/>
      <c r="V808" s="170"/>
      <c r="W808" s="170"/>
      <c r="X808" s="170"/>
      <c r="Y808" s="171"/>
      <c r="Z808" s="171"/>
      <c r="AA808" s="171"/>
      <c r="AB808" s="171"/>
      <c r="AC808" s="218"/>
      <c r="AD808" s="218"/>
      <c r="AE808" s="218"/>
      <c r="AF808" s="218"/>
      <c r="AG808" s="218"/>
      <c r="AH808" s="218"/>
      <c r="AI808" s="170"/>
      <c r="AJ808" s="170"/>
      <c r="AK808" s="170"/>
      <c r="AL808" s="170"/>
      <c r="AM808" s="170"/>
      <c r="AN808" s="170"/>
      <c r="AO808" s="170"/>
      <c r="AP808" s="170"/>
      <c r="AQ808" s="170"/>
      <c r="AR808" s="170"/>
      <c r="AS808" s="170"/>
      <c r="AT808" s="219"/>
      <c r="AU808" s="219"/>
      <c r="AV808" s="219"/>
      <c r="AW808" s="219"/>
      <c r="AX808" s="219"/>
      <c r="AY808" s="219"/>
      <c r="AZ808" s="219"/>
      <c r="BA808" s="219"/>
      <c r="BB808" s="219"/>
      <c r="BC808" s="219"/>
      <c r="BD808" s="219"/>
    </row>
    <row r="809" spans="1:56" ht="12.75" customHeight="1" x14ac:dyDescent="0.2">
      <c r="A809" s="169"/>
      <c r="B809" s="169"/>
      <c r="C809" s="169"/>
      <c r="D809" s="169"/>
      <c r="E809" s="169"/>
      <c r="F809" s="169"/>
      <c r="G809" s="169"/>
      <c r="H809" s="169"/>
      <c r="I809" s="169"/>
      <c r="J809" s="169"/>
      <c r="K809" s="169"/>
      <c r="L809" s="169"/>
      <c r="M809" s="169"/>
      <c r="N809" s="169"/>
      <c r="O809" s="169"/>
      <c r="P809" s="170"/>
      <c r="Q809" s="170"/>
      <c r="R809" s="170"/>
      <c r="S809" s="170"/>
      <c r="T809" s="170"/>
      <c r="U809" s="170"/>
      <c r="V809" s="170"/>
      <c r="W809" s="170"/>
      <c r="X809" s="170"/>
      <c r="Y809" s="171"/>
      <c r="Z809" s="171"/>
      <c r="AA809" s="171"/>
      <c r="AB809" s="171"/>
      <c r="AC809" s="218"/>
      <c r="AD809" s="218"/>
      <c r="AE809" s="218"/>
      <c r="AF809" s="218"/>
      <c r="AG809" s="218"/>
      <c r="AH809" s="218"/>
      <c r="AI809" s="170"/>
      <c r="AJ809" s="170"/>
      <c r="AK809" s="170"/>
      <c r="AL809" s="170"/>
      <c r="AM809" s="170"/>
      <c r="AN809" s="170"/>
      <c r="AO809" s="170"/>
      <c r="AP809" s="170"/>
      <c r="AQ809" s="170"/>
      <c r="AR809" s="170"/>
      <c r="AS809" s="170"/>
      <c r="AT809" s="219"/>
      <c r="AU809" s="219"/>
      <c r="AV809" s="219"/>
      <c r="AW809" s="219"/>
      <c r="AX809" s="219"/>
      <c r="AY809" s="219"/>
      <c r="AZ809" s="219"/>
      <c r="BA809" s="219"/>
      <c r="BB809" s="219"/>
      <c r="BC809" s="219"/>
      <c r="BD809" s="219"/>
    </row>
    <row r="810" spans="1:56" ht="12.75" customHeight="1" x14ac:dyDescent="0.2">
      <c r="A810" s="169"/>
      <c r="B810" s="169"/>
      <c r="C810" s="169"/>
      <c r="D810" s="169"/>
      <c r="E810" s="169"/>
      <c r="F810" s="169"/>
      <c r="G810" s="169"/>
      <c r="H810" s="169"/>
      <c r="I810" s="169"/>
      <c r="J810" s="169"/>
      <c r="K810" s="169"/>
      <c r="L810" s="169"/>
      <c r="M810" s="169"/>
      <c r="N810" s="169"/>
      <c r="O810" s="169"/>
      <c r="P810" s="170"/>
      <c r="Q810" s="170"/>
      <c r="R810" s="170"/>
      <c r="S810" s="170"/>
      <c r="T810" s="170"/>
      <c r="U810" s="170"/>
      <c r="V810" s="170"/>
      <c r="W810" s="170"/>
      <c r="X810" s="170"/>
      <c r="Y810" s="171"/>
      <c r="Z810" s="171"/>
      <c r="AA810" s="171"/>
      <c r="AB810" s="171"/>
      <c r="AC810" s="218"/>
      <c r="AD810" s="218"/>
      <c r="AE810" s="218"/>
      <c r="AF810" s="218"/>
      <c r="AG810" s="218"/>
      <c r="AH810" s="218"/>
      <c r="AI810" s="170"/>
      <c r="AJ810" s="170"/>
      <c r="AK810" s="170"/>
      <c r="AL810" s="170"/>
      <c r="AM810" s="170"/>
      <c r="AN810" s="170"/>
      <c r="AO810" s="170"/>
      <c r="AP810" s="170"/>
      <c r="AQ810" s="170"/>
      <c r="AR810" s="170"/>
      <c r="AS810" s="170"/>
      <c r="AT810" s="219"/>
      <c r="AU810" s="219"/>
      <c r="AV810" s="219"/>
      <c r="AW810" s="219"/>
      <c r="AX810" s="219"/>
      <c r="AY810" s="219"/>
      <c r="AZ810" s="219"/>
      <c r="BA810" s="219"/>
      <c r="BB810" s="219"/>
      <c r="BC810" s="219"/>
      <c r="BD810" s="219"/>
    </row>
    <row r="811" spans="1:56" ht="12.75" customHeight="1" x14ac:dyDescent="0.2">
      <c r="A811" s="169"/>
      <c r="B811" s="169"/>
      <c r="C811" s="169"/>
      <c r="D811" s="169"/>
      <c r="E811" s="169"/>
      <c r="F811" s="169"/>
      <c r="G811" s="169"/>
      <c r="H811" s="169"/>
      <c r="I811" s="169"/>
      <c r="J811" s="169"/>
      <c r="K811" s="169"/>
      <c r="L811" s="169"/>
      <c r="M811" s="169"/>
      <c r="N811" s="169"/>
      <c r="O811" s="169"/>
      <c r="P811" s="170"/>
      <c r="Q811" s="170"/>
      <c r="R811" s="170"/>
      <c r="S811" s="170"/>
      <c r="T811" s="170"/>
      <c r="U811" s="170"/>
      <c r="V811" s="170"/>
      <c r="W811" s="170"/>
      <c r="X811" s="170"/>
      <c r="Y811" s="171"/>
      <c r="Z811" s="171"/>
      <c r="AA811" s="171"/>
      <c r="AB811" s="171"/>
      <c r="AC811" s="218"/>
      <c r="AD811" s="218"/>
      <c r="AE811" s="218"/>
      <c r="AF811" s="218"/>
      <c r="AG811" s="218"/>
      <c r="AH811" s="218"/>
      <c r="AI811" s="170"/>
      <c r="AJ811" s="170"/>
      <c r="AK811" s="170"/>
      <c r="AL811" s="170"/>
      <c r="AM811" s="170"/>
      <c r="AN811" s="170"/>
      <c r="AO811" s="170"/>
      <c r="AP811" s="170"/>
      <c r="AQ811" s="170"/>
      <c r="AR811" s="170"/>
      <c r="AS811" s="170"/>
      <c r="AT811" s="219"/>
      <c r="AU811" s="219"/>
      <c r="AV811" s="219"/>
      <c r="AW811" s="219"/>
      <c r="AX811" s="219"/>
      <c r="AY811" s="219"/>
      <c r="AZ811" s="219"/>
      <c r="BA811" s="219"/>
      <c r="BB811" s="219"/>
      <c r="BC811" s="219"/>
      <c r="BD811" s="219"/>
    </row>
    <row r="812" spans="1:56" ht="12.75" customHeight="1" x14ac:dyDescent="0.2">
      <c r="A812" s="169"/>
      <c r="B812" s="169"/>
      <c r="C812" s="169"/>
      <c r="D812" s="169"/>
      <c r="E812" s="169"/>
      <c r="F812" s="169"/>
      <c r="G812" s="169"/>
      <c r="H812" s="169"/>
      <c r="I812" s="169"/>
      <c r="J812" s="169"/>
      <c r="K812" s="169"/>
      <c r="L812" s="169"/>
      <c r="M812" s="169"/>
      <c r="N812" s="169"/>
      <c r="O812" s="169"/>
      <c r="P812" s="170"/>
      <c r="Q812" s="170"/>
      <c r="R812" s="170"/>
      <c r="S812" s="170"/>
      <c r="T812" s="170"/>
      <c r="U812" s="170"/>
      <c r="V812" s="170"/>
      <c r="W812" s="170"/>
      <c r="X812" s="170"/>
      <c r="Y812" s="171"/>
      <c r="Z812" s="171"/>
      <c r="AA812" s="171"/>
      <c r="AB812" s="171"/>
      <c r="AC812" s="218"/>
      <c r="AD812" s="218"/>
      <c r="AE812" s="218"/>
      <c r="AF812" s="218"/>
      <c r="AG812" s="218"/>
      <c r="AH812" s="218"/>
      <c r="AI812" s="170"/>
      <c r="AJ812" s="170"/>
      <c r="AK812" s="170"/>
      <c r="AL812" s="170"/>
      <c r="AM812" s="170"/>
      <c r="AN812" s="170"/>
      <c r="AO812" s="170"/>
      <c r="AP812" s="170"/>
      <c r="AQ812" s="170"/>
      <c r="AR812" s="170"/>
      <c r="AS812" s="170"/>
      <c r="AT812" s="219"/>
      <c r="AU812" s="219"/>
      <c r="AV812" s="219"/>
      <c r="AW812" s="219"/>
      <c r="AX812" s="219"/>
      <c r="AY812" s="219"/>
      <c r="AZ812" s="219"/>
      <c r="BA812" s="219"/>
      <c r="BB812" s="219"/>
      <c r="BC812" s="219"/>
      <c r="BD812" s="219"/>
    </row>
    <row r="813" spans="1:56" ht="12.75" customHeight="1" x14ac:dyDescent="0.2">
      <c r="A813" s="169"/>
      <c r="B813" s="169"/>
      <c r="C813" s="169"/>
      <c r="D813" s="169"/>
      <c r="E813" s="169"/>
      <c r="F813" s="169"/>
      <c r="G813" s="169"/>
      <c r="H813" s="169"/>
      <c r="I813" s="169"/>
      <c r="J813" s="169"/>
      <c r="K813" s="169"/>
      <c r="L813" s="169"/>
      <c r="M813" s="169"/>
      <c r="N813" s="169"/>
      <c r="O813" s="169"/>
      <c r="P813" s="170"/>
      <c r="Q813" s="170"/>
      <c r="R813" s="170"/>
      <c r="S813" s="170"/>
      <c r="T813" s="170"/>
      <c r="U813" s="170"/>
      <c r="V813" s="170"/>
      <c r="W813" s="170"/>
      <c r="X813" s="170"/>
      <c r="Y813" s="171"/>
      <c r="Z813" s="171"/>
      <c r="AA813" s="171"/>
      <c r="AB813" s="171"/>
      <c r="AC813" s="218"/>
      <c r="AD813" s="218"/>
      <c r="AE813" s="218"/>
      <c r="AF813" s="218"/>
      <c r="AG813" s="218"/>
      <c r="AH813" s="218"/>
      <c r="AI813" s="170"/>
      <c r="AJ813" s="170"/>
      <c r="AK813" s="170"/>
      <c r="AL813" s="170"/>
      <c r="AM813" s="170"/>
      <c r="AN813" s="170"/>
      <c r="AO813" s="170"/>
      <c r="AP813" s="170"/>
      <c r="AQ813" s="170"/>
      <c r="AR813" s="170"/>
      <c r="AS813" s="170"/>
      <c r="AT813" s="219"/>
      <c r="AU813" s="219"/>
      <c r="AV813" s="219"/>
      <c r="AW813" s="219"/>
      <c r="AX813" s="219"/>
      <c r="AY813" s="219"/>
      <c r="AZ813" s="219"/>
      <c r="BA813" s="219"/>
      <c r="BB813" s="219"/>
      <c r="BC813" s="219"/>
      <c r="BD813" s="219"/>
    </row>
    <row r="814" spans="1:56" ht="12.75" customHeight="1" x14ac:dyDescent="0.2">
      <c r="A814" s="169"/>
      <c r="B814" s="169"/>
      <c r="C814" s="169"/>
      <c r="D814" s="169"/>
      <c r="E814" s="169"/>
      <c r="F814" s="169"/>
      <c r="G814" s="169"/>
      <c r="H814" s="169"/>
      <c r="I814" s="169"/>
      <c r="J814" s="169"/>
      <c r="K814" s="169"/>
      <c r="L814" s="169"/>
      <c r="M814" s="169"/>
      <c r="N814" s="169"/>
      <c r="O814" s="169"/>
      <c r="P814" s="170"/>
      <c r="Q814" s="170"/>
      <c r="R814" s="170"/>
      <c r="S814" s="170"/>
      <c r="T814" s="170"/>
      <c r="U814" s="170"/>
      <c r="V814" s="170"/>
      <c r="W814" s="170"/>
      <c r="X814" s="170"/>
      <c r="Y814" s="171"/>
      <c r="Z814" s="171"/>
      <c r="AA814" s="171"/>
      <c r="AB814" s="171"/>
      <c r="AC814" s="218"/>
      <c r="AD814" s="218"/>
      <c r="AE814" s="218"/>
      <c r="AF814" s="218"/>
      <c r="AG814" s="218"/>
      <c r="AH814" s="218"/>
      <c r="AI814" s="170"/>
      <c r="AJ814" s="170"/>
      <c r="AK814" s="170"/>
      <c r="AL814" s="170"/>
      <c r="AM814" s="170"/>
      <c r="AN814" s="170"/>
      <c r="AO814" s="170"/>
      <c r="AP814" s="170"/>
      <c r="AQ814" s="170"/>
      <c r="AR814" s="170"/>
      <c r="AS814" s="170"/>
      <c r="AT814" s="219"/>
      <c r="AU814" s="219"/>
      <c r="AV814" s="219"/>
      <c r="AW814" s="219"/>
      <c r="AX814" s="219"/>
      <c r="AY814" s="219"/>
      <c r="AZ814" s="219"/>
      <c r="BA814" s="219"/>
      <c r="BB814" s="219"/>
      <c r="BC814" s="219"/>
      <c r="BD814" s="219"/>
    </row>
    <row r="815" spans="1:56" ht="12.75" customHeight="1" x14ac:dyDescent="0.2">
      <c r="A815" s="169"/>
      <c r="B815" s="169"/>
      <c r="C815" s="169"/>
      <c r="D815" s="169"/>
      <c r="E815" s="169"/>
      <c r="F815" s="169"/>
      <c r="G815" s="169"/>
      <c r="H815" s="169"/>
      <c r="I815" s="169"/>
      <c r="J815" s="169"/>
      <c r="K815" s="169"/>
      <c r="L815" s="169"/>
      <c r="M815" s="169"/>
      <c r="N815" s="169"/>
      <c r="O815" s="169"/>
      <c r="P815" s="170"/>
      <c r="Q815" s="170"/>
      <c r="R815" s="170"/>
      <c r="S815" s="170"/>
      <c r="T815" s="170"/>
      <c r="U815" s="170"/>
      <c r="V815" s="170"/>
      <c r="W815" s="170"/>
      <c r="X815" s="170"/>
      <c r="Y815" s="171"/>
      <c r="Z815" s="171"/>
      <c r="AA815" s="171"/>
      <c r="AB815" s="171"/>
      <c r="AC815" s="218"/>
      <c r="AD815" s="218"/>
      <c r="AE815" s="218"/>
      <c r="AF815" s="218"/>
      <c r="AG815" s="218"/>
      <c r="AH815" s="218"/>
      <c r="AI815" s="170"/>
      <c r="AJ815" s="170"/>
      <c r="AK815" s="170"/>
      <c r="AL815" s="170"/>
      <c r="AM815" s="170"/>
      <c r="AN815" s="170"/>
      <c r="AO815" s="170"/>
      <c r="AP815" s="170"/>
      <c r="AQ815" s="170"/>
      <c r="AR815" s="170"/>
      <c r="AS815" s="170"/>
      <c r="AT815" s="219"/>
      <c r="AU815" s="219"/>
      <c r="AV815" s="219"/>
      <c r="AW815" s="219"/>
      <c r="AX815" s="219"/>
      <c r="AY815" s="219"/>
      <c r="AZ815" s="219"/>
      <c r="BA815" s="219"/>
      <c r="BB815" s="219"/>
      <c r="BC815" s="219"/>
      <c r="BD815" s="219"/>
    </row>
    <row r="816" spans="1:56" ht="12.75" customHeight="1" x14ac:dyDescent="0.2">
      <c r="A816" s="169"/>
      <c r="B816" s="169"/>
      <c r="C816" s="169"/>
      <c r="D816" s="169"/>
      <c r="E816" s="169"/>
      <c r="F816" s="169"/>
      <c r="G816" s="169"/>
      <c r="H816" s="169"/>
      <c r="I816" s="169"/>
      <c r="J816" s="169"/>
      <c r="K816" s="169"/>
      <c r="L816" s="169"/>
      <c r="M816" s="169"/>
      <c r="N816" s="169"/>
      <c r="O816" s="169"/>
      <c r="P816" s="170"/>
      <c r="Q816" s="170"/>
      <c r="R816" s="170"/>
      <c r="S816" s="170"/>
      <c r="T816" s="170"/>
      <c r="U816" s="170"/>
      <c r="V816" s="170"/>
      <c r="W816" s="170"/>
      <c r="X816" s="170"/>
      <c r="Y816" s="171"/>
      <c r="Z816" s="171"/>
      <c r="AA816" s="171"/>
      <c r="AB816" s="171"/>
      <c r="AC816" s="218"/>
      <c r="AD816" s="218"/>
      <c r="AE816" s="218"/>
      <c r="AF816" s="218"/>
      <c r="AG816" s="218"/>
      <c r="AH816" s="218"/>
      <c r="AI816" s="170"/>
      <c r="AJ816" s="170"/>
      <c r="AK816" s="170"/>
      <c r="AL816" s="170"/>
      <c r="AM816" s="170"/>
      <c r="AN816" s="170"/>
      <c r="AO816" s="170"/>
      <c r="AP816" s="170"/>
      <c r="AQ816" s="170"/>
      <c r="AR816" s="170"/>
      <c r="AS816" s="170"/>
      <c r="AT816" s="219"/>
      <c r="AU816" s="219"/>
      <c r="AV816" s="219"/>
      <c r="AW816" s="219"/>
      <c r="AX816" s="219"/>
      <c r="AY816" s="219"/>
      <c r="AZ816" s="219"/>
      <c r="BA816" s="219"/>
      <c r="BB816" s="219"/>
      <c r="BC816" s="219"/>
      <c r="BD816" s="219"/>
    </row>
    <row r="817" spans="1:56" ht="12.75" customHeight="1" x14ac:dyDescent="0.2">
      <c r="A817" s="169"/>
      <c r="B817" s="169"/>
      <c r="C817" s="169"/>
      <c r="D817" s="169"/>
      <c r="E817" s="169"/>
      <c r="F817" s="169"/>
      <c r="G817" s="169"/>
      <c r="H817" s="169"/>
      <c r="I817" s="169"/>
      <c r="J817" s="169"/>
      <c r="K817" s="169"/>
      <c r="L817" s="169"/>
      <c r="M817" s="169"/>
      <c r="N817" s="169"/>
      <c r="O817" s="169"/>
      <c r="P817" s="170"/>
      <c r="Q817" s="170"/>
      <c r="R817" s="170"/>
      <c r="S817" s="170"/>
      <c r="T817" s="170"/>
      <c r="U817" s="170"/>
      <c r="V817" s="170"/>
      <c r="W817" s="170"/>
      <c r="X817" s="170"/>
      <c r="Y817" s="171"/>
      <c r="Z817" s="171"/>
      <c r="AA817" s="171"/>
      <c r="AB817" s="171"/>
      <c r="AC817" s="218"/>
      <c r="AD817" s="218"/>
      <c r="AE817" s="218"/>
      <c r="AF817" s="218"/>
      <c r="AG817" s="218"/>
      <c r="AH817" s="218"/>
      <c r="AI817" s="170"/>
      <c r="AJ817" s="170"/>
      <c r="AK817" s="170"/>
      <c r="AL817" s="170"/>
      <c r="AM817" s="170"/>
      <c r="AN817" s="170"/>
      <c r="AO817" s="170"/>
      <c r="AP817" s="170"/>
      <c r="AQ817" s="170"/>
      <c r="AR817" s="170"/>
      <c r="AS817" s="170"/>
      <c r="AT817" s="219"/>
      <c r="AU817" s="219"/>
      <c r="AV817" s="219"/>
      <c r="AW817" s="219"/>
      <c r="AX817" s="219"/>
      <c r="AY817" s="219"/>
      <c r="AZ817" s="219"/>
      <c r="BA817" s="219"/>
      <c r="BB817" s="219"/>
      <c r="BC817" s="219"/>
      <c r="BD817" s="219"/>
    </row>
    <row r="818" spans="1:56" ht="12.75" customHeight="1" x14ac:dyDescent="0.2">
      <c r="A818" s="169"/>
      <c r="B818" s="169"/>
      <c r="C818" s="169"/>
      <c r="D818" s="169"/>
      <c r="E818" s="169"/>
      <c r="F818" s="169"/>
      <c r="G818" s="169"/>
      <c r="H818" s="169"/>
      <c r="I818" s="169"/>
      <c r="J818" s="169"/>
      <c r="K818" s="169"/>
      <c r="L818" s="169"/>
      <c r="M818" s="169"/>
      <c r="N818" s="169"/>
      <c r="O818" s="169"/>
      <c r="P818" s="170"/>
      <c r="Q818" s="170"/>
      <c r="R818" s="170"/>
      <c r="S818" s="170"/>
      <c r="T818" s="170"/>
      <c r="U818" s="170"/>
      <c r="V818" s="170"/>
      <c r="W818" s="170"/>
      <c r="X818" s="170"/>
      <c r="Y818" s="171"/>
      <c r="Z818" s="171"/>
      <c r="AA818" s="171"/>
      <c r="AB818" s="171"/>
      <c r="AC818" s="218"/>
      <c r="AD818" s="218"/>
      <c r="AE818" s="218"/>
      <c r="AF818" s="218"/>
      <c r="AG818" s="218"/>
      <c r="AH818" s="218"/>
      <c r="AI818" s="170"/>
      <c r="AJ818" s="170"/>
      <c r="AK818" s="170"/>
      <c r="AL818" s="170"/>
      <c r="AM818" s="170"/>
      <c r="AN818" s="170"/>
      <c r="AO818" s="170"/>
      <c r="AP818" s="170"/>
      <c r="AQ818" s="170"/>
      <c r="AR818" s="170"/>
      <c r="AS818" s="170"/>
      <c r="AT818" s="219"/>
      <c r="AU818" s="219"/>
      <c r="AV818" s="219"/>
      <c r="AW818" s="219"/>
      <c r="AX818" s="219"/>
      <c r="AY818" s="219"/>
      <c r="AZ818" s="219"/>
      <c r="BA818" s="219"/>
      <c r="BB818" s="219"/>
      <c r="BC818" s="219"/>
      <c r="BD818" s="219"/>
    </row>
    <row r="819" spans="1:56" ht="12.75" customHeight="1" x14ac:dyDescent="0.2">
      <c r="A819" s="169"/>
      <c r="B819" s="169"/>
      <c r="C819" s="169"/>
      <c r="D819" s="169"/>
      <c r="E819" s="169"/>
      <c r="F819" s="169"/>
      <c r="G819" s="169"/>
      <c r="H819" s="169"/>
      <c r="I819" s="169"/>
      <c r="J819" s="169"/>
      <c r="K819" s="169"/>
      <c r="L819" s="169"/>
      <c r="M819" s="169"/>
      <c r="N819" s="169"/>
      <c r="O819" s="169"/>
      <c r="P819" s="170"/>
      <c r="Q819" s="170"/>
      <c r="R819" s="170"/>
      <c r="S819" s="170"/>
      <c r="T819" s="170"/>
      <c r="U819" s="170"/>
      <c r="V819" s="170"/>
      <c r="W819" s="170"/>
      <c r="X819" s="170"/>
      <c r="Y819" s="171"/>
      <c r="Z819" s="171"/>
      <c r="AA819" s="171"/>
      <c r="AB819" s="171"/>
      <c r="AC819" s="218"/>
      <c r="AD819" s="218"/>
      <c r="AE819" s="218"/>
      <c r="AF819" s="218"/>
      <c r="AG819" s="218"/>
      <c r="AH819" s="218"/>
      <c r="AI819" s="170"/>
      <c r="AJ819" s="170"/>
      <c r="AK819" s="170"/>
      <c r="AL819" s="170"/>
      <c r="AM819" s="170"/>
      <c r="AN819" s="170"/>
      <c r="AO819" s="170"/>
      <c r="AP819" s="170"/>
      <c r="AQ819" s="170"/>
      <c r="AR819" s="170"/>
      <c r="AS819" s="170"/>
      <c r="AT819" s="219"/>
      <c r="AU819" s="219"/>
      <c r="AV819" s="219"/>
      <c r="AW819" s="219"/>
      <c r="AX819" s="219"/>
      <c r="AY819" s="219"/>
      <c r="AZ819" s="219"/>
      <c r="BA819" s="219"/>
      <c r="BB819" s="219"/>
      <c r="BC819" s="219"/>
      <c r="BD819" s="219"/>
    </row>
    <row r="820" spans="1:56" ht="12.75" customHeight="1" x14ac:dyDescent="0.2">
      <c r="A820" s="169"/>
      <c r="B820" s="169"/>
      <c r="C820" s="169"/>
      <c r="D820" s="169"/>
      <c r="E820" s="169"/>
      <c r="F820" s="169"/>
      <c r="G820" s="169"/>
      <c r="H820" s="169"/>
      <c r="I820" s="169"/>
      <c r="J820" s="169"/>
      <c r="K820" s="169"/>
      <c r="L820" s="169"/>
      <c r="M820" s="169"/>
      <c r="N820" s="169"/>
      <c r="O820" s="169"/>
      <c r="P820" s="170"/>
      <c r="Q820" s="170"/>
      <c r="R820" s="170"/>
      <c r="S820" s="170"/>
      <c r="T820" s="170"/>
      <c r="U820" s="170"/>
      <c r="V820" s="170"/>
      <c r="W820" s="170"/>
      <c r="X820" s="170"/>
      <c r="Y820" s="171"/>
      <c r="Z820" s="171"/>
      <c r="AA820" s="171"/>
      <c r="AB820" s="171"/>
      <c r="AC820" s="218"/>
      <c r="AD820" s="218"/>
      <c r="AE820" s="218"/>
      <c r="AF820" s="218"/>
      <c r="AG820" s="218"/>
      <c r="AH820" s="218"/>
      <c r="AI820" s="170"/>
      <c r="AJ820" s="170"/>
      <c r="AK820" s="170"/>
      <c r="AL820" s="170"/>
      <c r="AM820" s="170"/>
      <c r="AN820" s="170"/>
      <c r="AO820" s="170"/>
      <c r="AP820" s="170"/>
      <c r="AQ820" s="170"/>
      <c r="AR820" s="170"/>
      <c r="AS820" s="170"/>
      <c r="AT820" s="219"/>
      <c r="AU820" s="219"/>
      <c r="AV820" s="219"/>
      <c r="AW820" s="219"/>
      <c r="AX820" s="219"/>
      <c r="AY820" s="219"/>
      <c r="AZ820" s="219"/>
      <c r="BA820" s="219"/>
      <c r="BB820" s="219"/>
      <c r="BC820" s="219"/>
      <c r="BD820" s="219"/>
    </row>
    <row r="821" spans="1:56" ht="12.75" customHeight="1" x14ac:dyDescent="0.2">
      <c r="A821" s="169"/>
      <c r="B821" s="169"/>
      <c r="C821" s="169"/>
      <c r="D821" s="169"/>
      <c r="E821" s="169"/>
      <c r="F821" s="169"/>
      <c r="G821" s="169"/>
      <c r="H821" s="169"/>
      <c r="I821" s="169"/>
      <c r="J821" s="169"/>
      <c r="K821" s="169"/>
      <c r="L821" s="169"/>
      <c r="M821" s="169"/>
      <c r="N821" s="169"/>
      <c r="O821" s="169"/>
      <c r="P821" s="170"/>
      <c r="Q821" s="170"/>
      <c r="R821" s="170"/>
      <c r="S821" s="170"/>
      <c r="T821" s="170"/>
      <c r="U821" s="170"/>
      <c r="V821" s="170"/>
      <c r="W821" s="170"/>
      <c r="X821" s="170"/>
      <c r="Y821" s="171"/>
      <c r="Z821" s="171"/>
      <c r="AA821" s="171"/>
      <c r="AB821" s="171"/>
      <c r="AC821" s="218"/>
      <c r="AD821" s="218"/>
      <c r="AE821" s="218"/>
      <c r="AF821" s="218"/>
      <c r="AG821" s="218"/>
      <c r="AH821" s="218"/>
      <c r="AI821" s="170"/>
      <c r="AJ821" s="170"/>
      <c r="AK821" s="170"/>
      <c r="AL821" s="170"/>
      <c r="AM821" s="170"/>
      <c r="AN821" s="170"/>
      <c r="AO821" s="170"/>
      <c r="AP821" s="170"/>
      <c r="AQ821" s="170"/>
      <c r="AR821" s="170"/>
      <c r="AS821" s="170"/>
      <c r="AT821" s="219"/>
      <c r="AU821" s="219"/>
      <c r="AV821" s="219"/>
      <c r="AW821" s="219"/>
      <c r="AX821" s="219"/>
      <c r="AY821" s="219"/>
      <c r="AZ821" s="219"/>
      <c r="BA821" s="219"/>
      <c r="BB821" s="219"/>
      <c r="BC821" s="219"/>
      <c r="BD821" s="219"/>
    </row>
    <row r="822" spans="1:56" ht="12.75" customHeight="1" x14ac:dyDescent="0.2">
      <c r="A822" s="169"/>
      <c r="B822" s="169"/>
      <c r="C822" s="169"/>
      <c r="D822" s="169"/>
      <c r="E822" s="169"/>
      <c r="F822" s="169"/>
      <c r="G822" s="169"/>
      <c r="H822" s="169"/>
      <c r="I822" s="169"/>
      <c r="J822" s="169"/>
      <c r="K822" s="169"/>
      <c r="L822" s="169"/>
      <c r="M822" s="169"/>
      <c r="N822" s="169"/>
      <c r="O822" s="169"/>
      <c r="P822" s="170"/>
      <c r="Q822" s="170"/>
      <c r="R822" s="170"/>
      <c r="S822" s="170"/>
      <c r="T822" s="170"/>
      <c r="U822" s="170"/>
      <c r="V822" s="170"/>
      <c r="W822" s="170"/>
      <c r="X822" s="170"/>
      <c r="Y822" s="171"/>
      <c r="Z822" s="171"/>
      <c r="AA822" s="171"/>
      <c r="AB822" s="171"/>
      <c r="AC822" s="218"/>
      <c r="AD822" s="218"/>
      <c r="AE822" s="218"/>
      <c r="AF822" s="218"/>
      <c r="AG822" s="218"/>
      <c r="AH822" s="218"/>
      <c r="AI822" s="170"/>
      <c r="AJ822" s="170"/>
      <c r="AK822" s="170"/>
      <c r="AL822" s="170"/>
      <c r="AM822" s="170"/>
      <c r="AN822" s="170"/>
      <c r="AO822" s="170"/>
      <c r="AP822" s="170"/>
      <c r="AQ822" s="170"/>
      <c r="AR822" s="170"/>
      <c r="AS822" s="170"/>
      <c r="AT822" s="219"/>
      <c r="AU822" s="219"/>
      <c r="AV822" s="219"/>
      <c r="AW822" s="219"/>
      <c r="AX822" s="219"/>
      <c r="AY822" s="219"/>
      <c r="AZ822" s="219"/>
      <c r="BA822" s="219"/>
      <c r="BB822" s="219"/>
      <c r="BC822" s="219"/>
      <c r="BD822" s="219"/>
    </row>
    <row r="823" spans="1:56" ht="12.75" customHeight="1" x14ac:dyDescent="0.2">
      <c r="A823" s="169"/>
      <c r="B823" s="169"/>
      <c r="C823" s="169"/>
      <c r="D823" s="169"/>
      <c r="E823" s="169"/>
      <c r="F823" s="169"/>
      <c r="G823" s="169"/>
      <c r="H823" s="169"/>
      <c r="I823" s="169"/>
      <c r="J823" s="169"/>
      <c r="K823" s="169"/>
      <c r="L823" s="169"/>
      <c r="M823" s="169"/>
      <c r="N823" s="169"/>
      <c r="O823" s="169"/>
      <c r="P823" s="170"/>
      <c r="Q823" s="170"/>
      <c r="R823" s="170"/>
      <c r="S823" s="170"/>
      <c r="T823" s="170"/>
      <c r="U823" s="170"/>
      <c r="V823" s="170"/>
      <c r="W823" s="170"/>
      <c r="X823" s="170"/>
      <c r="Y823" s="171"/>
      <c r="Z823" s="171"/>
      <c r="AA823" s="171"/>
      <c r="AB823" s="171"/>
      <c r="AC823" s="218"/>
      <c r="AD823" s="218"/>
      <c r="AE823" s="218"/>
      <c r="AF823" s="218"/>
      <c r="AG823" s="218"/>
      <c r="AH823" s="218"/>
      <c r="AI823" s="170"/>
      <c r="AJ823" s="170"/>
      <c r="AK823" s="170"/>
      <c r="AL823" s="170"/>
      <c r="AM823" s="170"/>
      <c r="AN823" s="170"/>
      <c r="AO823" s="170"/>
      <c r="AP823" s="170"/>
      <c r="AQ823" s="170"/>
      <c r="AR823" s="170"/>
      <c r="AS823" s="170"/>
      <c r="AT823" s="219"/>
      <c r="AU823" s="219"/>
      <c r="AV823" s="219"/>
      <c r="AW823" s="219"/>
      <c r="AX823" s="219"/>
      <c r="AY823" s="219"/>
      <c r="AZ823" s="219"/>
      <c r="BA823" s="219"/>
      <c r="BB823" s="219"/>
      <c r="BC823" s="219"/>
      <c r="BD823" s="219"/>
    </row>
    <row r="824" spans="1:56" ht="12.75" customHeight="1" x14ac:dyDescent="0.2">
      <c r="A824" s="169"/>
      <c r="B824" s="169"/>
      <c r="C824" s="169"/>
      <c r="D824" s="169"/>
      <c r="E824" s="169"/>
      <c r="F824" s="169"/>
      <c r="G824" s="169"/>
      <c r="H824" s="169"/>
      <c r="I824" s="169"/>
      <c r="J824" s="169"/>
      <c r="K824" s="169"/>
      <c r="L824" s="169"/>
      <c r="M824" s="169"/>
      <c r="N824" s="169"/>
      <c r="O824" s="169"/>
      <c r="P824" s="170"/>
      <c r="Q824" s="170"/>
      <c r="R824" s="170"/>
      <c r="S824" s="170"/>
      <c r="T824" s="170"/>
      <c r="U824" s="170"/>
      <c r="V824" s="170"/>
      <c r="W824" s="170"/>
      <c r="X824" s="170"/>
      <c r="Y824" s="171"/>
      <c r="Z824" s="171"/>
      <c r="AA824" s="171"/>
      <c r="AB824" s="171"/>
      <c r="AC824" s="218"/>
      <c r="AD824" s="218"/>
      <c r="AE824" s="218"/>
      <c r="AF824" s="218"/>
      <c r="AG824" s="218"/>
      <c r="AH824" s="218"/>
      <c r="AI824" s="170"/>
      <c r="AJ824" s="170"/>
      <c r="AK824" s="170"/>
      <c r="AL824" s="170"/>
      <c r="AM824" s="170"/>
      <c r="AN824" s="170"/>
      <c r="AO824" s="170"/>
      <c r="AP824" s="170"/>
      <c r="AQ824" s="170"/>
      <c r="AR824" s="170"/>
      <c r="AS824" s="170"/>
      <c r="AT824" s="219"/>
      <c r="AU824" s="219"/>
      <c r="AV824" s="219"/>
      <c r="AW824" s="219"/>
      <c r="AX824" s="219"/>
      <c r="AY824" s="219"/>
      <c r="AZ824" s="219"/>
      <c r="BA824" s="219"/>
      <c r="BB824" s="219"/>
      <c r="BC824" s="219"/>
      <c r="BD824" s="219"/>
    </row>
    <row r="825" spans="1:56" ht="12.75" customHeight="1" x14ac:dyDescent="0.2">
      <c r="A825" s="169"/>
      <c r="B825" s="169"/>
      <c r="C825" s="169"/>
      <c r="D825" s="169"/>
      <c r="E825" s="169"/>
      <c r="F825" s="169"/>
      <c r="G825" s="169"/>
      <c r="H825" s="169"/>
      <c r="I825" s="169"/>
      <c r="J825" s="169"/>
      <c r="K825" s="169"/>
      <c r="L825" s="169"/>
      <c r="M825" s="169"/>
      <c r="N825" s="169"/>
      <c r="O825" s="169"/>
      <c r="P825" s="170"/>
      <c r="Q825" s="170"/>
      <c r="R825" s="170"/>
      <c r="S825" s="170"/>
      <c r="T825" s="170"/>
      <c r="U825" s="170"/>
      <c r="V825" s="170"/>
      <c r="W825" s="170"/>
      <c r="X825" s="170"/>
      <c r="Y825" s="171"/>
      <c r="Z825" s="171"/>
      <c r="AA825" s="171"/>
      <c r="AB825" s="171"/>
      <c r="AC825" s="218"/>
      <c r="AD825" s="218"/>
      <c r="AE825" s="218"/>
      <c r="AF825" s="218"/>
      <c r="AG825" s="218"/>
      <c r="AH825" s="218"/>
      <c r="AI825" s="170"/>
      <c r="AJ825" s="170"/>
      <c r="AK825" s="170"/>
      <c r="AL825" s="170"/>
      <c r="AM825" s="170"/>
      <c r="AN825" s="170"/>
      <c r="AO825" s="170"/>
      <c r="AP825" s="170"/>
      <c r="AQ825" s="170"/>
      <c r="AR825" s="170"/>
      <c r="AS825" s="170"/>
      <c r="AT825" s="219"/>
      <c r="AU825" s="219"/>
      <c r="AV825" s="219"/>
      <c r="AW825" s="219"/>
      <c r="AX825" s="219"/>
      <c r="AY825" s="219"/>
      <c r="AZ825" s="219"/>
      <c r="BA825" s="219"/>
      <c r="BB825" s="219"/>
      <c r="BC825" s="219"/>
      <c r="BD825" s="219"/>
    </row>
    <row r="826" spans="1:56" ht="12.75" customHeight="1" x14ac:dyDescent="0.2">
      <c r="A826" s="169"/>
      <c r="B826" s="169"/>
      <c r="C826" s="169"/>
      <c r="D826" s="169"/>
      <c r="E826" s="169"/>
      <c r="F826" s="169"/>
      <c r="G826" s="169"/>
      <c r="H826" s="169"/>
      <c r="I826" s="169"/>
      <c r="J826" s="169"/>
      <c r="K826" s="169"/>
      <c r="L826" s="169"/>
      <c r="M826" s="169"/>
      <c r="N826" s="169"/>
      <c r="O826" s="169"/>
      <c r="P826" s="170"/>
      <c r="Q826" s="170"/>
      <c r="R826" s="170"/>
      <c r="S826" s="170"/>
      <c r="T826" s="170"/>
      <c r="U826" s="170"/>
      <c r="V826" s="170"/>
      <c r="W826" s="170"/>
      <c r="X826" s="170"/>
      <c r="Y826" s="171"/>
      <c r="Z826" s="171"/>
      <c r="AA826" s="171"/>
      <c r="AB826" s="171"/>
      <c r="AC826" s="218"/>
      <c r="AD826" s="218"/>
      <c r="AE826" s="218"/>
      <c r="AF826" s="218"/>
      <c r="AG826" s="218"/>
      <c r="AH826" s="218"/>
      <c r="AI826" s="170"/>
      <c r="AJ826" s="170"/>
      <c r="AK826" s="170"/>
      <c r="AL826" s="170"/>
      <c r="AM826" s="170"/>
      <c r="AN826" s="170"/>
      <c r="AO826" s="170"/>
      <c r="AP826" s="170"/>
      <c r="AQ826" s="170"/>
      <c r="AR826" s="170"/>
      <c r="AS826" s="170"/>
      <c r="AT826" s="219"/>
      <c r="AU826" s="219"/>
      <c r="AV826" s="219"/>
      <c r="AW826" s="219"/>
      <c r="AX826" s="219"/>
      <c r="AY826" s="219"/>
      <c r="AZ826" s="219"/>
      <c r="BA826" s="219"/>
      <c r="BB826" s="219"/>
      <c r="BC826" s="219"/>
      <c r="BD826" s="219"/>
    </row>
    <row r="827" spans="1:56" ht="12.75" customHeight="1" x14ac:dyDescent="0.2">
      <c r="A827" s="169"/>
      <c r="B827" s="169"/>
      <c r="C827" s="169"/>
      <c r="D827" s="169"/>
      <c r="E827" s="169"/>
      <c r="F827" s="169"/>
      <c r="G827" s="169"/>
      <c r="H827" s="169"/>
      <c r="I827" s="169"/>
      <c r="J827" s="169"/>
      <c r="K827" s="169"/>
      <c r="L827" s="169"/>
      <c r="M827" s="169"/>
      <c r="N827" s="169"/>
      <c r="O827" s="169"/>
      <c r="P827" s="170"/>
      <c r="Q827" s="170"/>
      <c r="R827" s="170"/>
      <c r="S827" s="170"/>
      <c r="T827" s="170"/>
      <c r="U827" s="170"/>
      <c r="V827" s="170"/>
      <c r="W827" s="170"/>
      <c r="X827" s="170"/>
      <c r="Y827" s="171"/>
      <c r="Z827" s="171"/>
      <c r="AA827" s="171"/>
      <c r="AB827" s="171"/>
      <c r="AC827" s="218"/>
      <c r="AD827" s="218"/>
      <c r="AE827" s="218"/>
      <c r="AF827" s="218"/>
      <c r="AG827" s="218"/>
      <c r="AH827" s="218"/>
      <c r="AI827" s="170"/>
      <c r="AJ827" s="170"/>
      <c r="AK827" s="170"/>
      <c r="AL827" s="170"/>
      <c r="AM827" s="170"/>
      <c r="AN827" s="170"/>
      <c r="AO827" s="170"/>
      <c r="AP827" s="170"/>
      <c r="AQ827" s="170"/>
      <c r="AR827" s="170"/>
      <c r="AS827" s="170"/>
      <c r="AT827" s="219"/>
      <c r="AU827" s="219"/>
      <c r="AV827" s="219"/>
      <c r="AW827" s="219"/>
      <c r="AX827" s="219"/>
      <c r="AY827" s="219"/>
      <c r="AZ827" s="219"/>
      <c r="BA827" s="219"/>
      <c r="BB827" s="219"/>
      <c r="BC827" s="219"/>
      <c r="BD827" s="219"/>
    </row>
    <row r="828" spans="1:56" ht="12.75" customHeight="1" x14ac:dyDescent="0.2">
      <c r="A828" s="169"/>
      <c r="B828" s="169"/>
      <c r="C828" s="169"/>
      <c r="D828" s="169"/>
      <c r="E828" s="169"/>
      <c r="F828" s="169"/>
      <c r="G828" s="169"/>
      <c r="H828" s="169"/>
      <c r="I828" s="169"/>
      <c r="J828" s="169"/>
      <c r="K828" s="169"/>
      <c r="L828" s="169"/>
      <c r="M828" s="169"/>
      <c r="N828" s="169"/>
      <c r="O828" s="169"/>
      <c r="P828" s="170"/>
      <c r="Q828" s="170"/>
      <c r="R828" s="170"/>
      <c r="S828" s="170"/>
      <c r="T828" s="170"/>
      <c r="U828" s="170"/>
      <c r="V828" s="170"/>
      <c r="W828" s="170"/>
      <c r="X828" s="170"/>
      <c r="Y828" s="171"/>
      <c r="Z828" s="171"/>
      <c r="AA828" s="171"/>
      <c r="AB828" s="171"/>
      <c r="AC828" s="218"/>
      <c r="AD828" s="218"/>
      <c r="AE828" s="218"/>
      <c r="AF828" s="218"/>
      <c r="AG828" s="218"/>
      <c r="AH828" s="218"/>
      <c r="AI828" s="170"/>
      <c r="AJ828" s="170"/>
      <c r="AK828" s="170"/>
      <c r="AL828" s="170"/>
      <c r="AM828" s="170"/>
      <c r="AN828" s="170"/>
      <c r="AO828" s="170"/>
      <c r="AP828" s="170"/>
      <c r="AQ828" s="170"/>
      <c r="AR828" s="170"/>
      <c r="AS828" s="170"/>
      <c r="AT828" s="219"/>
      <c r="AU828" s="219"/>
      <c r="AV828" s="219"/>
      <c r="AW828" s="219"/>
      <c r="AX828" s="219"/>
      <c r="AY828" s="219"/>
      <c r="AZ828" s="219"/>
      <c r="BA828" s="219"/>
      <c r="BB828" s="219"/>
      <c r="BC828" s="219"/>
      <c r="BD828" s="219"/>
    </row>
    <row r="829" spans="1:56" ht="12.75" customHeight="1" x14ac:dyDescent="0.2">
      <c r="A829" s="169"/>
      <c r="B829" s="169"/>
      <c r="C829" s="169"/>
      <c r="D829" s="169"/>
      <c r="E829" s="169"/>
      <c r="F829" s="169"/>
      <c r="G829" s="169"/>
      <c r="H829" s="169"/>
      <c r="I829" s="169"/>
      <c r="J829" s="169"/>
      <c r="K829" s="169"/>
      <c r="L829" s="169"/>
      <c r="M829" s="169"/>
      <c r="N829" s="169"/>
      <c r="O829" s="169"/>
      <c r="P829" s="170"/>
      <c r="Q829" s="170"/>
      <c r="R829" s="170"/>
      <c r="S829" s="170"/>
      <c r="T829" s="170"/>
      <c r="U829" s="170"/>
      <c r="V829" s="170"/>
      <c r="W829" s="170"/>
      <c r="X829" s="170"/>
      <c r="Y829" s="171"/>
      <c r="Z829" s="171"/>
      <c r="AA829" s="171"/>
      <c r="AB829" s="171"/>
      <c r="AC829" s="218"/>
      <c r="AD829" s="218"/>
      <c r="AE829" s="218"/>
      <c r="AF829" s="218"/>
      <c r="AG829" s="218"/>
      <c r="AH829" s="218"/>
      <c r="AI829" s="170"/>
      <c r="AJ829" s="170"/>
      <c r="AK829" s="170"/>
      <c r="AL829" s="170"/>
      <c r="AM829" s="170"/>
      <c r="AN829" s="170"/>
      <c r="AO829" s="170"/>
      <c r="AP829" s="170"/>
      <c r="AQ829" s="170"/>
      <c r="AR829" s="170"/>
      <c r="AS829" s="170"/>
      <c r="AT829" s="219"/>
      <c r="AU829" s="219"/>
      <c r="AV829" s="219"/>
      <c r="AW829" s="219"/>
      <c r="AX829" s="219"/>
      <c r="AY829" s="219"/>
      <c r="AZ829" s="219"/>
      <c r="BA829" s="219"/>
      <c r="BB829" s="219"/>
      <c r="BC829" s="219"/>
      <c r="BD829" s="219"/>
    </row>
    <row r="830" spans="1:56" ht="12.75" customHeight="1" x14ac:dyDescent="0.2">
      <c r="A830" s="169"/>
      <c r="B830" s="169"/>
      <c r="C830" s="169"/>
      <c r="D830" s="169"/>
      <c r="E830" s="169"/>
      <c r="F830" s="169"/>
      <c r="G830" s="169"/>
      <c r="H830" s="169"/>
      <c r="I830" s="169"/>
      <c r="J830" s="169"/>
      <c r="K830" s="169"/>
      <c r="L830" s="169"/>
      <c r="M830" s="169"/>
      <c r="N830" s="169"/>
      <c r="O830" s="169"/>
      <c r="P830" s="170"/>
      <c r="Q830" s="170"/>
      <c r="R830" s="170"/>
      <c r="S830" s="170"/>
      <c r="T830" s="170"/>
      <c r="U830" s="170"/>
      <c r="V830" s="170"/>
      <c r="W830" s="170"/>
      <c r="X830" s="170"/>
      <c r="Y830" s="171"/>
      <c r="Z830" s="171"/>
      <c r="AA830" s="171"/>
      <c r="AB830" s="171"/>
      <c r="AC830" s="218"/>
      <c r="AD830" s="218"/>
      <c r="AE830" s="218"/>
      <c r="AF830" s="218"/>
      <c r="AG830" s="218"/>
      <c r="AH830" s="218"/>
      <c r="AI830" s="170"/>
      <c r="AJ830" s="170"/>
      <c r="AK830" s="170"/>
      <c r="AL830" s="170"/>
      <c r="AM830" s="170"/>
      <c r="AN830" s="170"/>
      <c r="AO830" s="170"/>
      <c r="AP830" s="170"/>
      <c r="AQ830" s="170"/>
      <c r="AR830" s="170"/>
      <c r="AS830" s="170"/>
      <c r="AT830" s="219"/>
      <c r="AU830" s="219"/>
      <c r="AV830" s="219"/>
      <c r="AW830" s="219"/>
      <c r="AX830" s="219"/>
      <c r="AY830" s="219"/>
      <c r="AZ830" s="219"/>
      <c r="BA830" s="219"/>
      <c r="BB830" s="219"/>
      <c r="BC830" s="219"/>
      <c r="BD830" s="219"/>
    </row>
    <row r="831" spans="1:56" ht="12.75" customHeight="1" x14ac:dyDescent="0.2">
      <c r="A831" s="169"/>
      <c r="B831" s="169"/>
      <c r="C831" s="169"/>
      <c r="D831" s="169"/>
      <c r="E831" s="169"/>
      <c r="F831" s="169"/>
      <c r="G831" s="169"/>
      <c r="H831" s="169"/>
      <c r="I831" s="169"/>
      <c r="J831" s="169"/>
      <c r="K831" s="169"/>
      <c r="L831" s="169"/>
      <c r="M831" s="169"/>
      <c r="N831" s="169"/>
      <c r="O831" s="169"/>
      <c r="P831" s="170"/>
      <c r="Q831" s="170"/>
      <c r="R831" s="170"/>
      <c r="S831" s="170"/>
      <c r="T831" s="170"/>
      <c r="U831" s="170"/>
      <c r="V831" s="170"/>
      <c r="W831" s="170"/>
      <c r="X831" s="170"/>
      <c r="Y831" s="171"/>
      <c r="Z831" s="171"/>
      <c r="AA831" s="171"/>
      <c r="AB831" s="171"/>
      <c r="AC831" s="218"/>
      <c r="AD831" s="218"/>
      <c r="AE831" s="218"/>
      <c r="AF831" s="218"/>
      <c r="AG831" s="218"/>
      <c r="AH831" s="218"/>
      <c r="AI831" s="170"/>
      <c r="AJ831" s="170"/>
      <c r="AK831" s="170"/>
      <c r="AL831" s="170"/>
      <c r="AM831" s="170"/>
      <c r="AN831" s="170"/>
      <c r="AO831" s="170"/>
      <c r="AP831" s="170"/>
      <c r="AQ831" s="170"/>
      <c r="AR831" s="170"/>
      <c r="AS831" s="170"/>
      <c r="AT831" s="219"/>
      <c r="AU831" s="219"/>
      <c r="AV831" s="219"/>
      <c r="AW831" s="219"/>
      <c r="AX831" s="219"/>
      <c r="AY831" s="219"/>
      <c r="AZ831" s="219"/>
      <c r="BA831" s="219"/>
      <c r="BB831" s="219"/>
      <c r="BC831" s="219"/>
      <c r="BD831" s="219"/>
    </row>
    <row r="832" spans="1:56" ht="12.75" customHeight="1" x14ac:dyDescent="0.2">
      <c r="A832" s="169"/>
      <c r="B832" s="169"/>
      <c r="C832" s="169"/>
      <c r="D832" s="169"/>
      <c r="E832" s="169"/>
      <c r="F832" s="169"/>
      <c r="G832" s="169"/>
      <c r="H832" s="169"/>
      <c r="I832" s="169"/>
      <c r="J832" s="169"/>
      <c r="K832" s="169"/>
      <c r="L832" s="169"/>
      <c r="M832" s="169"/>
      <c r="N832" s="169"/>
      <c r="O832" s="169"/>
      <c r="P832" s="170"/>
      <c r="Q832" s="170"/>
      <c r="R832" s="170"/>
      <c r="S832" s="170"/>
      <c r="T832" s="170"/>
      <c r="U832" s="170"/>
      <c r="V832" s="170"/>
      <c r="W832" s="170"/>
      <c r="X832" s="170"/>
      <c r="Y832" s="171"/>
      <c r="Z832" s="171"/>
      <c r="AA832" s="171"/>
      <c r="AB832" s="171"/>
      <c r="AC832" s="218"/>
      <c r="AD832" s="218"/>
      <c r="AE832" s="218"/>
      <c r="AF832" s="218"/>
      <c r="AG832" s="218"/>
      <c r="AH832" s="218"/>
      <c r="AI832" s="170"/>
      <c r="AJ832" s="170"/>
      <c r="AK832" s="170"/>
      <c r="AL832" s="170"/>
      <c r="AM832" s="170"/>
      <c r="AN832" s="170"/>
      <c r="AO832" s="170"/>
      <c r="AP832" s="170"/>
      <c r="AQ832" s="170"/>
      <c r="AR832" s="170"/>
      <c r="AS832" s="170"/>
      <c r="AT832" s="219"/>
      <c r="AU832" s="219"/>
      <c r="AV832" s="219"/>
      <c r="AW832" s="219"/>
      <c r="AX832" s="219"/>
      <c r="AY832" s="219"/>
      <c r="AZ832" s="219"/>
      <c r="BA832" s="219"/>
      <c r="BB832" s="219"/>
      <c r="BC832" s="219"/>
      <c r="BD832" s="219"/>
    </row>
    <row r="833" spans="1:56" ht="12.75" customHeight="1" x14ac:dyDescent="0.2">
      <c r="A833" s="169"/>
      <c r="B833" s="169"/>
      <c r="C833" s="169"/>
      <c r="D833" s="169"/>
      <c r="E833" s="169"/>
      <c r="F833" s="169"/>
      <c r="G833" s="169"/>
      <c r="H833" s="169"/>
      <c r="I833" s="169"/>
      <c r="J833" s="169"/>
      <c r="K833" s="169"/>
      <c r="L833" s="169"/>
      <c r="M833" s="169"/>
      <c r="N833" s="169"/>
      <c r="O833" s="169"/>
      <c r="P833" s="170"/>
      <c r="Q833" s="170"/>
      <c r="R833" s="170"/>
      <c r="S833" s="170"/>
      <c r="T833" s="170"/>
      <c r="U833" s="170"/>
      <c r="V833" s="170"/>
      <c r="W833" s="170"/>
      <c r="X833" s="170"/>
      <c r="Y833" s="171"/>
      <c r="Z833" s="171"/>
      <c r="AA833" s="171"/>
      <c r="AB833" s="171"/>
      <c r="AC833" s="218"/>
      <c r="AD833" s="218"/>
      <c r="AE833" s="218"/>
      <c r="AF833" s="218"/>
      <c r="AG833" s="218"/>
      <c r="AH833" s="218"/>
      <c r="AI833" s="170"/>
      <c r="AJ833" s="170"/>
      <c r="AK833" s="170"/>
      <c r="AL833" s="170"/>
      <c r="AM833" s="170"/>
      <c r="AN833" s="170"/>
      <c r="AO833" s="170"/>
      <c r="AP833" s="170"/>
      <c r="AQ833" s="170"/>
      <c r="AR833" s="170"/>
      <c r="AS833" s="170"/>
      <c r="AT833" s="219"/>
      <c r="AU833" s="219"/>
      <c r="AV833" s="219"/>
      <c r="AW833" s="219"/>
      <c r="AX833" s="219"/>
      <c r="AY833" s="219"/>
      <c r="AZ833" s="219"/>
      <c r="BA833" s="219"/>
      <c r="BB833" s="219"/>
      <c r="BC833" s="219"/>
      <c r="BD833" s="219"/>
    </row>
    <row r="834" spans="1:56" ht="12.75" customHeight="1" x14ac:dyDescent="0.2">
      <c r="A834" s="169"/>
      <c r="B834" s="169"/>
      <c r="C834" s="169"/>
      <c r="D834" s="169"/>
      <c r="E834" s="169"/>
      <c r="F834" s="169"/>
      <c r="G834" s="169"/>
      <c r="H834" s="169"/>
      <c r="I834" s="169"/>
      <c r="J834" s="169"/>
      <c r="K834" s="169"/>
      <c r="L834" s="169"/>
      <c r="M834" s="169"/>
      <c r="N834" s="169"/>
      <c r="O834" s="169"/>
      <c r="P834" s="170"/>
      <c r="Q834" s="170"/>
      <c r="R834" s="170"/>
      <c r="S834" s="170"/>
      <c r="T834" s="170"/>
      <c r="U834" s="170"/>
      <c r="V834" s="170"/>
      <c r="W834" s="170"/>
      <c r="X834" s="170"/>
      <c r="Y834" s="171"/>
      <c r="Z834" s="171"/>
      <c r="AA834" s="171"/>
      <c r="AB834" s="171"/>
      <c r="AC834" s="218"/>
      <c r="AD834" s="218"/>
      <c r="AE834" s="218"/>
      <c r="AF834" s="218"/>
      <c r="AG834" s="218"/>
      <c r="AH834" s="218"/>
      <c r="AI834" s="170"/>
      <c r="AJ834" s="170"/>
      <c r="AK834" s="170"/>
      <c r="AL834" s="170"/>
      <c r="AM834" s="170"/>
      <c r="AN834" s="170"/>
      <c r="AO834" s="170"/>
      <c r="AP834" s="170"/>
      <c r="AQ834" s="170"/>
      <c r="AR834" s="170"/>
      <c r="AS834" s="170"/>
      <c r="AT834" s="219"/>
      <c r="AU834" s="219"/>
      <c r="AV834" s="219"/>
      <c r="AW834" s="219"/>
      <c r="AX834" s="219"/>
      <c r="AY834" s="219"/>
      <c r="AZ834" s="219"/>
      <c r="BA834" s="219"/>
      <c r="BB834" s="219"/>
      <c r="BC834" s="219"/>
      <c r="BD834" s="219"/>
    </row>
    <row r="835" spans="1:56" ht="12.75" customHeight="1" x14ac:dyDescent="0.2">
      <c r="A835" s="169"/>
      <c r="B835" s="169"/>
      <c r="C835" s="169"/>
      <c r="D835" s="169"/>
      <c r="E835" s="169"/>
      <c r="F835" s="169"/>
      <c r="G835" s="169"/>
      <c r="H835" s="169"/>
      <c r="I835" s="169"/>
      <c r="J835" s="169"/>
      <c r="K835" s="169"/>
      <c r="L835" s="169"/>
      <c r="M835" s="169"/>
      <c r="N835" s="169"/>
      <c r="O835" s="169"/>
      <c r="P835" s="170"/>
      <c r="Q835" s="170"/>
      <c r="R835" s="170"/>
      <c r="S835" s="170"/>
      <c r="T835" s="170"/>
      <c r="U835" s="170"/>
      <c r="V835" s="170"/>
      <c r="W835" s="170"/>
      <c r="X835" s="170"/>
      <c r="Y835" s="171"/>
      <c r="Z835" s="171"/>
      <c r="AA835" s="171"/>
      <c r="AB835" s="171"/>
      <c r="AC835" s="218"/>
      <c r="AD835" s="218"/>
      <c r="AE835" s="218"/>
      <c r="AF835" s="218"/>
      <c r="AG835" s="218"/>
      <c r="AH835" s="218"/>
      <c r="AI835" s="170"/>
      <c r="AJ835" s="170"/>
      <c r="AK835" s="170"/>
      <c r="AL835" s="170"/>
      <c r="AM835" s="170"/>
      <c r="AN835" s="170"/>
      <c r="AO835" s="170"/>
      <c r="AP835" s="170"/>
      <c r="AQ835" s="170"/>
      <c r="AR835" s="170"/>
      <c r="AS835" s="170"/>
      <c r="AT835" s="219"/>
      <c r="AU835" s="219"/>
      <c r="AV835" s="219"/>
      <c r="AW835" s="219"/>
      <c r="AX835" s="219"/>
      <c r="AY835" s="219"/>
      <c r="AZ835" s="219"/>
      <c r="BA835" s="219"/>
      <c r="BB835" s="219"/>
      <c r="BC835" s="219"/>
      <c r="BD835" s="219"/>
    </row>
    <row r="836" spans="1:56" ht="12.75" customHeight="1" x14ac:dyDescent="0.2">
      <c r="A836" s="169"/>
      <c r="B836" s="169"/>
      <c r="C836" s="169"/>
      <c r="D836" s="169"/>
      <c r="E836" s="169"/>
      <c r="F836" s="169"/>
      <c r="G836" s="169"/>
      <c r="H836" s="169"/>
      <c r="I836" s="169"/>
      <c r="J836" s="169"/>
      <c r="K836" s="169"/>
      <c r="L836" s="169"/>
      <c r="M836" s="169"/>
      <c r="N836" s="169"/>
      <c r="O836" s="169"/>
      <c r="P836" s="170"/>
      <c r="Q836" s="170"/>
      <c r="R836" s="170"/>
      <c r="S836" s="170"/>
      <c r="T836" s="170"/>
      <c r="U836" s="170"/>
      <c r="V836" s="170"/>
      <c r="W836" s="170"/>
      <c r="X836" s="170"/>
      <c r="Y836" s="171"/>
      <c r="Z836" s="171"/>
      <c r="AA836" s="171"/>
      <c r="AB836" s="171"/>
      <c r="AC836" s="218"/>
      <c r="AD836" s="218"/>
      <c r="AE836" s="218"/>
      <c r="AF836" s="218"/>
      <c r="AG836" s="218"/>
      <c r="AH836" s="218"/>
      <c r="AI836" s="170"/>
      <c r="AJ836" s="170"/>
      <c r="AK836" s="170"/>
      <c r="AL836" s="170"/>
      <c r="AM836" s="170"/>
      <c r="AN836" s="170"/>
      <c r="AO836" s="170"/>
      <c r="AP836" s="170"/>
      <c r="AQ836" s="170"/>
      <c r="AR836" s="170"/>
      <c r="AS836" s="170"/>
      <c r="AT836" s="219"/>
      <c r="AU836" s="219"/>
      <c r="AV836" s="219"/>
      <c r="AW836" s="219"/>
      <c r="AX836" s="219"/>
      <c r="AY836" s="219"/>
      <c r="AZ836" s="219"/>
      <c r="BA836" s="219"/>
      <c r="BB836" s="219"/>
      <c r="BC836" s="219"/>
      <c r="BD836" s="219"/>
    </row>
    <row r="837" spans="1:56" ht="12.75" customHeight="1" x14ac:dyDescent="0.2">
      <c r="A837" s="169"/>
      <c r="B837" s="169"/>
      <c r="C837" s="169"/>
      <c r="D837" s="169"/>
      <c r="E837" s="169"/>
      <c r="F837" s="169"/>
      <c r="G837" s="169"/>
      <c r="H837" s="169"/>
      <c r="I837" s="169"/>
      <c r="J837" s="169"/>
      <c r="K837" s="169"/>
      <c r="L837" s="169"/>
      <c r="M837" s="169"/>
      <c r="N837" s="169"/>
      <c r="O837" s="169"/>
      <c r="P837" s="170"/>
      <c r="Q837" s="170"/>
      <c r="R837" s="170"/>
      <c r="S837" s="170"/>
      <c r="T837" s="170"/>
      <c r="U837" s="170"/>
      <c r="V837" s="170"/>
      <c r="W837" s="170"/>
      <c r="X837" s="170"/>
      <c r="Y837" s="171"/>
      <c r="Z837" s="171"/>
      <c r="AA837" s="171"/>
      <c r="AB837" s="171"/>
      <c r="AC837" s="218"/>
      <c r="AD837" s="218"/>
      <c r="AE837" s="218"/>
      <c r="AF837" s="218"/>
      <c r="AG837" s="218"/>
      <c r="AH837" s="218"/>
      <c r="AI837" s="170"/>
      <c r="AJ837" s="170"/>
      <c r="AK837" s="170"/>
      <c r="AL837" s="170"/>
      <c r="AM837" s="170"/>
      <c r="AN837" s="170"/>
      <c r="AO837" s="170"/>
      <c r="AP837" s="170"/>
      <c r="AQ837" s="170"/>
      <c r="AR837" s="170"/>
      <c r="AS837" s="170"/>
      <c r="AT837" s="219"/>
      <c r="AU837" s="219"/>
      <c r="AV837" s="219"/>
      <c r="AW837" s="219"/>
      <c r="AX837" s="219"/>
      <c r="AY837" s="219"/>
      <c r="AZ837" s="219"/>
      <c r="BA837" s="219"/>
      <c r="BB837" s="219"/>
      <c r="BC837" s="219"/>
      <c r="BD837" s="219"/>
    </row>
    <row r="838" spans="1:56" ht="12.75" customHeight="1" x14ac:dyDescent="0.2">
      <c r="A838" s="169"/>
      <c r="B838" s="169"/>
      <c r="C838" s="169"/>
      <c r="D838" s="169"/>
      <c r="E838" s="169"/>
      <c r="F838" s="169"/>
      <c r="G838" s="169"/>
      <c r="H838" s="169"/>
      <c r="I838" s="169"/>
      <c r="J838" s="169"/>
      <c r="K838" s="169"/>
      <c r="L838" s="169"/>
      <c r="M838" s="169"/>
      <c r="N838" s="169"/>
      <c r="O838" s="169"/>
      <c r="P838" s="170"/>
      <c r="Q838" s="170"/>
      <c r="R838" s="170"/>
      <c r="S838" s="170"/>
      <c r="T838" s="170"/>
      <c r="U838" s="170"/>
      <c r="V838" s="170"/>
      <c r="W838" s="170"/>
      <c r="X838" s="170"/>
      <c r="Y838" s="171"/>
      <c r="Z838" s="171"/>
      <c r="AA838" s="171"/>
      <c r="AB838" s="171"/>
      <c r="AC838" s="218"/>
      <c r="AD838" s="218"/>
      <c r="AE838" s="218"/>
      <c r="AF838" s="218"/>
      <c r="AG838" s="218"/>
      <c r="AH838" s="218"/>
      <c r="AI838" s="170"/>
      <c r="AJ838" s="170"/>
      <c r="AK838" s="170"/>
      <c r="AL838" s="170"/>
      <c r="AM838" s="170"/>
      <c r="AN838" s="170"/>
      <c r="AO838" s="170"/>
      <c r="AP838" s="170"/>
      <c r="AQ838" s="170"/>
      <c r="AR838" s="170"/>
      <c r="AS838" s="170"/>
      <c r="AT838" s="219"/>
      <c r="AU838" s="219"/>
      <c r="AV838" s="219"/>
      <c r="AW838" s="219"/>
      <c r="AX838" s="219"/>
      <c r="AY838" s="219"/>
      <c r="AZ838" s="219"/>
      <c r="BA838" s="219"/>
      <c r="BB838" s="219"/>
      <c r="BC838" s="219"/>
      <c r="BD838" s="219"/>
    </row>
    <row r="839" spans="1:56" ht="12.75" customHeight="1" x14ac:dyDescent="0.2">
      <c r="A839" s="169"/>
      <c r="B839" s="169"/>
      <c r="C839" s="169"/>
      <c r="D839" s="169"/>
      <c r="E839" s="169"/>
      <c r="F839" s="169"/>
      <c r="G839" s="169"/>
      <c r="H839" s="169"/>
      <c r="I839" s="169"/>
      <c r="J839" s="169"/>
      <c r="K839" s="169"/>
      <c r="L839" s="169"/>
      <c r="M839" s="169"/>
      <c r="N839" s="169"/>
      <c r="O839" s="169"/>
      <c r="P839" s="170"/>
      <c r="Q839" s="170"/>
      <c r="R839" s="170"/>
      <c r="S839" s="170"/>
      <c r="T839" s="170"/>
      <c r="U839" s="170"/>
      <c r="V839" s="170"/>
      <c r="W839" s="170"/>
      <c r="X839" s="170"/>
      <c r="Y839" s="171"/>
      <c r="Z839" s="171"/>
      <c r="AA839" s="171"/>
      <c r="AB839" s="171"/>
      <c r="AC839" s="218"/>
      <c r="AD839" s="218"/>
      <c r="AE839" s="218"/>
      <c r="AF839" s="218"/>
      <c r="AG839" s="218"/>
      <c r="AH839" s="218"/>
      <c r="AI839" s="170"/>
      <c r="AJ839" s="170"/>
      <c r="AK839" s="170"/>
      <c r="AL839" s="170"/>
      <c r="AM839" s="170"/>
      <c r="AN839" s="170"/>
      <c r="AO839" s="170"/>
      <c r="AP839" s="170"/>
      <c r="AQ839" s="170"/>
      <c r="AR839" s="170"/>
      <c r="AS839" s="170"/>
      <c r="AT839" s="219"/>
      <c r="AU839" s="219"/>
      <c r="AV839" s="219"/>
      <c r="AW839" s="219"/>
      <c r="AX839" s="219"/>
      <c r="AY839" s="219"/>
      <c r="AZ839" s="219"/>
      <c r="BA839" s="219"/>
      <c r="BB839" s="219"/>
      <c r="BC839" s="219"/>
      <c r="BD839" s="219"/>
    </row>
    <row r="840" spans="1:56" ht="12.75" customHeight="1" x14ac:dyDescent="0.2">
      <c r="A840" s="169"/>
      <c r="B840" s="169"/>
      <c r="C840" s="169"/>
      <c r="D840" s="169"/>
      <c r="E840" s="169"/>
      <c r="F840" s="169"/>
      <c r="G840" s="169"/>
      <c r="H840" s="169"/>
      <c r="I840" s="169"/>
      <c r="J840" s="169"/>
      <c r="K840" s="169"/>
      <c r="L840" s="169"/>
      <c r="M840" s="169"/>
      <c r="N840" s="169"/>
      <c r="O840" s="169"/>
      <c r="P840" s="170"/>
      <c r="Q840" s="170"/>
      <c r="R840" s="170"/>
      <c r="S840" s="170"/>
      <c r="T840" s="170"/>
      <c r="U840" s="170"/>
      <c r="V840" s="170"/>
      <c r="W840" s="170"/>
      <c r="X840" s="170"/>
      <c r="Y840" s="171"/>
      <c r="Z840" s="171"/>
      <c r="AA840" s="171"/>
      <c r="AB840" s="171"/>
      <c r="AC840" s="218"/>
      <c r="AD840" s="218"/>
      <c r="AE840" s="218"/>
      <c r="AF840" s="218"/>
      <c r="AG840" s="218"/>
      <c r="AH840" s="218"/>
      <c r="AI840" s="170"/>
      <c r="AJ840" s="170"/>
      <c r="AK840" s="170"/>
      <c r="AL840" s="170"/>
      <c r="AM840" s="170"/>
      <c r="AN840" s="170"/>
      <c r="AO840" s="170"/>
      <c r="AP840" s="170"/>
      <c r="AQ840" s="170"/>
      <c r="AR840" s="170"/>
      <c r="AS840" s="170"/>
      <c r="AT840" s="219"/>
      <c r="AU840" s="219"/>
      <c r="AV840" s="219"/>
      <c r="AW840" s="219"/>
      <c r="AX840" s="219"/>
      <c r="AY840" s="219"/>
      <c r="AZ840" s="219"/>
      <c r="BA840" s="219"/>
      <c r="BB840" s="219"/>
      <c r="BC840" s="219"/>
      <c r="BD840" s="219"/>
    </row>
    <row r="841" spans="1:56" ht="12.75" customHeight="1" x14ac:dyDescent="0.2">
      <c r="A841" s="169"/>
      <c r="B841" s="169"/>
      <c r="C841" s="169"/>
      <c r="D841" s="169"/>
      <c r="E841" s="169"/>
      <c r="F841" s="169"/>
      <c r="G841" s="169"/>
      <c r="H841" s="169"/>
      <c r="I841" s="169"/>
      <c r="J841" s="169"/>
      <c r="K841" s="169"/>
      <c r="L841" s="169"/>
      <c r="M841" s="169"/>
      <c r="N841" s="169"/>
      <c r="O841" s="169"/>
      <c r="P841" s="170"/>
      <c r="Q841" s="170"/>
      <c r="R841" s="170"/>
      <c r="S841" s="170"/>
      <c r="T841" s="170"/>
      <c r="U841" s="170"/>
      <c r="V841" s="170"/>
      <c r="W841" s="170"/>
      <c r="X841" s="170"/>
      <c r="Y841" s="171"/>
      <c r="Z841" s="171"/>
      <c r="AA841" s="171"/>
      <c r="AB841" s="171"/>
      <c r="AC841" s="218"/>
      <c r="AD841" s="218"/>
      <c r="AE841" s="218"/>
      <c r="AF841" s="218"/>
      <c r="AG841" s="218"/>
      <c r="AH841" s="218"/>
      <c r="AI841" s="170"/>
      <c r="AJ841" s="170"/>
      <c r="AK841" s="170"/>
      <c r="AL841" s="170"/>
      <c r="AM841" s="170"/>
      <c r="AN841" s="170"/>
      <c r="AO841" s="170"/>
      <c r="AP841" s="170"/>
      <c r="AQ841" s="170"/>
      <c r="AR841" s="170"/>
      <c r="AS841" s="170"/>
      <c r="AT841" s="219"/>
      <c r="AU841" s="219"/>
      <c r="AV841" s="219"/>
      <c r="AW841" s="219"/>
      <c r="AX841" s="219"/>
      <c r="AY841" s="219"/>
      <c r="AZ841" s="219"/>
      <c r="BA841" s="219"/>
      <c r="BB841" s="219"/>
      <c r="BC841" s="219"/>
      <c r="BD841" s="219"/>
    </row>
    <row r="842" spans="1:56" ht="12.75" customHeight="1" x14ac:dyDescent="0.2">
      <c r="A842" s="169"/>
      <c r="B842" s="169"/>
      <c r="C842" s="169"/>
      <c r="D842" s="169"/>
      <c r="E842" s="169"/>
      <c r="F842" s="169"/>
      <c r="G842" s="169"/>
      <c r="H842" s="169"/>
      <c r="I842" s="169"/>
      <c r="J842" s="169"/>
      <c r="K842" s="169"/>
      <c r="L842" s="169"/>
      <c r="M842" s="169"/>
      <c r="N842" s="169"/>
      <c r="O842" s="169"/>
      <c r="P842" s="170"/>
      <c r="Q842" s="170"/>
      <c r="R842" s="170"/>
      <c r="S842" s="170"/>
      <c r="T842" s="170"/>
      <c r="U842" s="170"/>
      <c r="V842" s="170"/>
      <c r="W842" s="170"/>
      <c r="X842" s="170"/>
      <c r="Y842" s="171"/>
      <c r="Z842" s="171"/>
      <c r="AA842" s="171"/>
      <c r="AB842" s="171"/>
      <c r="AC842" s="218"/>
      <c r="AD842" s="218"/>
      <c r="AE842" s="218"/>
      <c r="AF842" s="218"/>
      <c r="AG842" s="218"/>
      <c r="AH842" s="218"/>
      <c r="AI842" s="170"/>
      <c r="AJ842" s="170"/>
      <c r="AK842" s="170"/>
      <c r="AL842" s="170"/>
      <c r="AM842" s="170"/>
      <c r="AN842" s="170"/>
      <c r="AO842" s="170"/>
      <c r="AP842" s="170"/>
      <c r="AQ842" s="170"/>
      <c r="AR842" s="170"/>
      <c r="AS842" s="170"/>
      <c r="AT842" s="219"/>
      <c r="AU842" s="219"/>
      <c r="AV842" s="219"/>
      <c r="AW842" s="219"/>
      <c r="AX842" s="219"/>
      <c r="AY842" s="219"/>
      <c r="AZ842" s="219"/>
      <c r="BA842" s="219"/>
      <c r="BB842" s="219"/>
      <c r="BC842" s="219"/>
      <c r="BD842" s="219"/>
    </row>
    <row r="843" spans="1:56" ht="12.75" customHeight="1" x14ac:dyDescent="0.2">
      <c r="A843" s="169"/>
      <c r="B843" s="169"/>
      <c r="C843" s="169"/>
      <c r="D843" s="169"/>
      <c r="E843" s="169"/>
      <c r="F843" s="169"/>
      <c r="G843" s="169"/>
      <c r="H843" s="169"/>
      <c r="I843" s="169"/>
      <c r="J843" s="169"/>
      <c r="K843" s="169"/>
      <c r="L843" s="169"/>
      <c r="M843" s="169"/>
      <c r="N843" s="169"/>
      <c r="O843" s="169"/>
      <c r="P843" s="170"/>
      <c r="Q843" s="170"/>
      <c r="R843" s="170"/>
      <c r="S843" s="170"/>
      <c r="T843" s="170"/>
      <c r="U843" s="170"/>
      <c r="V843" s="170"/>
      <c r="W843" s="170"/>
      <c r="X843" s="170"/>
      <c r="Y843" s="171"/>
      <c r="Z843" s="171"/>
      <c r="AA843" s="171"/>
      <c r="AB843" s="171"/>
      <c r="AC843" s="218"/>
      <c r="AD843" s="218"/>
      <c r="AE843" s="218"/>
      <c r="AF843" s="218"/>
      <c r="AG843" s="218"/>
      <c r="AH843" s="218"/>
      <c r="AI843" s="170"/>
      <c r="AJ843" s="170"/>
      <c r="AK843" s="170"/>
      <c r="AL843" s="170"/>
      <c r="AM843" s="170"/>
      <c r="AN843" s="170"/>
      <c r="AO843" s="170"/>
      <c r="AP843" s="170"/>
      <c r="AQ843" s="170"/>
      <c r="AR843" s="170"/>
      <c r="AS843" s="170"/>
      <c r="AT843" s="219"/>
      <c r="AU843" s="219"/>
      <c r="AV843" s="219"/>
      <c r="AW843" s="219"/>
      <c r="AX843" s="219"/>
      <c r="AY843" s="219"/>
      <c r="AZ843" s="219"/>
      <c r="BA843" s="219"/>
      <c r="BB843" s="219"/>
      <c r="BC843" s="219"/>
      <c r="BD843" s="219"/>
    </row>
    <row r="844" spans="1:56" ht="12.75" customHeight="1" x14ac:dyDescent="0.2">
      <c r="A844" s="169"/>
      <c r="B844" s="169"/>
      <c r="C844" s="169"/>
      <c r="D844" s="169"/>
      <c r="E844" s="169"/>
      <c r="F844" s="169"/>
      <c r="G844" s="169"/>
      <c r="H844" s="169"/>
      <c r="I844" s="169"/>
      <c r="J844" s="169"/>
      <c r="K844" s="169"/>
      <c r="L844" s="169"/>
      <c r="M844" s="169"/>
      <c r="N844" s="169"/>
      <c r="O844" s="169"/>
      <c r="P844" s="170"/>
      <c r="Q844" s="170"/>
      <c r="R844" s="170"/>
      <c r="S844" s="170"/>
      <c r="T844" s="170"/>
      <c r="U844" s="170"/>
      <c r="V844" s="170"/>
      <c r="W844" s="170"/>
      <c r="X844" s="170"/>
      <c r="Y844" s="171"/>
      <c r="Z844" s="171"/>
      <c r="AA844" s="171"/>
      <c r="AB844" s="171"/>
      <c r="AC844" s="218"/>
      <c r="AD844" s="218"/>
      <c r="AE844" s="218"/>
      <c r="AF844" s="218"/>
      <c r="AG844" s="218"/>
      <c r="AH844" s="218"/>
      <c r="AI844" s="170"/>
      <c r="AJ844" s="170"/>
      <c r="AK844" s="170"/>
      <c r="AL844" s="170"/>
      <c r="AM844" s="170"/>
      <c r="AN844" s="170"/>
      <c r="AO844" s="170"/>
      <c r="AP844" s="170"/>
      <c r="AQ844" s="170"/>
      <c r="AR844" s="170"/>
      <c r="AS844" s="170"/>
      <c r="AT844" s="219"/>
      <c r="AU844" s="219"/>
      <c r="AV844" s="219"/>
      <c r="AW844" s="219"/>
      <c r="AX844" s="219"/>
      <c r="AY844" s="219"/>
      <c r="AZ844" s="219"/>
      <c r="BA844" s="219"/>
      <c r="BB844" s="219"/>
      <c r="BC844" s="219"/>
      <c r="BD844" s="219"/>
    </row>
    <row r="845" spans="1:56" ht="12.75" customHeight="1" x14ac:dyDescent="0.2">
      <c r="A845" s="169"/>
      <c r="B845" s="169"/>
      <c r="C845" s="169"/>
      <c r="D845" s="169"/>
      <c r="E845" s="169"/>
      <c r="F845" s="169"/>
      <c r="G845" s="169"/>
      <c r="H845" s="169"/>
      <c r="I845" s="169"/>
      <c r="J845" s="169"/>
      <c r="K845" s="169"/>
      <c r="L845" s="169"/>
      <c r="M845" s="169"/>
      <c r="N845" s="169"/>
      <c r="O845" s="169"/>
      <c r="P845" s="170"/>
      <c r="Q845" s="170"/>
      <c r="R845" s="170"/>
      <c r="S845" s="170"/>
      <c r="T845" s="170"/>
      <c r="U845" s="170"/>
      <c r="V845" s="170"/>
      <c r="W845" s="170"/>
      <c r="X845" s="170"/>
      <c r="Y845" s="171"/>
      <c r="Z845" s="171"/>
      <c r="AA845" s="171"/>
      <c r="AB845" s="171"/>
      <c r="AC845" s="218"/>
      <c r="AD845" s="218"/>
      <c r="AE845" s="218"/>
      <c r="AF845" s="218"/>
      <c r="AG845" s="218"/>
      <c r="AH845" s="218"/>
      <c r="AI845" s="170"/>
      <c r="AJ845" s="170"/>
      <c r="AK845" s="170"/>
      <c r="AL845" s="170"/>
      <c r="AM845" s="170"/>
      <c r="AN845" s="170"/>
      <c r="AO845" s="170"/>
      <c r="AP845" s="170"/>
      <c r="AQ845" s="170"/>
      <c r="AR845" s="170"/>
      <c r="AS845" s="170"/>
      <c r="AT845" s="219"/>
      <c r="AU845" s="219"/>
      <c r="AV845" s="219"/>
      <c r="AW845" s="219"/>
      <c r="AX845" s="219"/>
      <c r="AY845" s="219"/>
      <c r="AZ845" s="219"/>
      <c r="BA845" s="219"/>
      <c r="BB845" s="219"/>
      <c r="BC845" s="219"/>
      <c r="BD845" s="219"/>
    </row>
    <row r="846" spans="1:56" ht="12.75" customHeight="1" x14ac:dyDescent="0.2">
      <c r="A846" s="169"/>
      <c r="B846" s="169"/>
      <c r="C846" s="169"/>
      <c r="D846" s="169"/>
      <c r="E846" s="169"/>
      <c r="F846" s="169"/>
      <c r="G846" s="169"/>
      <c r="H846" s="169"/>
      <c r="I846" s="169"/>
      <c r="J846" s="169"/>
      <c r="K846" s="169"/>
      <c r="L846" s="169"/>
      <c r="M846" s="169"/>
      <c r="N846" s="169"/>
      <c r="O846" s="169"/>
      <c r="P846" s="170"/>
      <c r="Q846" s="170"/>
      <c r="R846" s="170"/>
      <c r="S846" s="170"/>
      <c r="T846" s="170"/>
      <c r="U846" s="170"/>
      <c r="V846" s="170"/>
      <c r="W846" s="170"/>
      <c r="X846" s="170"/>
      <c r="Y846" s="171"/>
      <c r="Z846" s="171"/>
      <c r="AA846" s="171"/>
      <c r="AB846" s="171"/>
      <c r="AC846" s="218"/>
      <c r="AD846" s="218"/>
      <c r="AE846" s="218"/>
      <c r="AF846" s="218"/>
      <c r="AG846" s="218"/>
      <c r="AH846" s="218"/>
      <c r="AI846" s="170"/>
      <c r="AJ846" s="170"/>
      <c r="AK846" s="170"/>
      <c r="AL846" s="170"/>
      <c r="AM846" s="170"/>
      <c r="AN846" s="170"/>
      <c r="AO846" s="170"/>
      <c r="AP846" s="170"/>
      <c r="AQ846" s="170"/>
      <c r="AR846" s="170"/>
      <c r="AS846" s="170"/>
      <c r="AT846" s="219"/>
      <c r="AU846" s="219"/>
      <c r="AV846" s="219"/>
      <c r="AW846" s="219"/>
      <c r="AX846" s="219"/>
      <c r="AY846" s="219"/>
      <c r="AZ846" s="219"/>
      <c r="BA846" s="219"/>
      <c r="BB846" s="219"/>
      <c r="BC846" s="219"/>
      <c r="BD846" s="219"/>
    </row>
    <row r="847" spans="1:56" ht="12.75" customHeight="1" x14ac:dyDescent="0.2">
      <c r="A847" s="169"/>
      <c r="B847" s="169"/>
      <c r="C847" s="169"/>
      <c r="D847" s="169"/>
      <c r="E847" s="169"/>
      <c r="F847" s="169"/>
      <c r="G847" s="169"/>
      <c r="H847" s="169"/>
      <c r="I847" s="169"/>
      <c r="J847" s="169"/>
      <c r="K847" s="169"/>
      <c r="L847" s="169"/>
      <c r="M847" s="169"/>
      <c r="N847" s="169"/>
      <c r="O847" s="169"/>
      <c r="P847" s="170"/>
      <c r="Q847" s="170"/>
      <c r="R847" s="170"/>
      <c r="S847" s="170"/>
      <c r="T847" s="170"/>
      <c r="U847" s="170"/>
      <c r="V847" s="170"/>
      <c r="W847" s="170"/>
      <c r="X847" s="170"/>
      <c r="Y847" s="171"/>
      <c r="Z847" s="171"/>
      <c r="AA847" s="171"/>
      <c r="AB847" s="171"/>
      <c r="AC847" s="218"/>
      <c r="AD847" s="218"/>
      <c r="AE847" s="218"/>
      <c r="AF847" s="218"/>
      <c r="AG847" s="218"/>
      <c r="AH847" s="218"/>
      <c r="AI847" s="170"/>
      <c r="AJ847" s="170"/>
      <c r="AK847" s="170"/>
      <c r="AL847" s="170"/>
      <c r="AM847" s="170"/>
      <c r="AN847" s="170"/>
      <c r="AO847" s="170"/>
      <c r="AP847" s="170"/>
      <c r="AQ847" s="170"/>
      <c r="AR847" s="170"/>
      <c r="AS847" s="170"/>
      <c r="AT847" s="219"/>
      <c r="AU847" s="219"/>
      <c r="AV847" s="219"/>
      <c r="AW847" s="219"/>
      <c r="AX847" s="219"/>
      <c r="AY847" s="219"/>
      <c r="AZ847" s="219"/>
      <c r="BA847" s="219"/>
      <c r="BB847" s="219"/>
      <c r="BC847" s="219"/>
      <c r="BD847" s="219"/>
    </row>
    <row r="848" spans="1:56" ht="12.75" customHeight="1" x14ac:dyDescent="0.2">
      <c r="A848" s="169"/>
      <c r="B848" s="169"/>
      <c r="C848" s="169"/>
      <c r="D848" s="169"/>
      <c r="E848" s="169"/>
      <c r="F848" s="169"/>
      <c r="G848" s="169"/>
      <c r="H848" s="169"/>
      <c r="I848" s="169"/>
      <c r="J848" s="169"/>
      <c r="K848" s="169"/>
      <c r="L848" s="169"/>
      <c r="M848" s="169"/>
      <c r="N848" s="169"/>
      <c r="O848" s="169"/>
      <c r="P848" s="170"/>
      <c r="Q848" s="170"/>
      <c r="R848" s="170"/>
      <c r="S848" s="170"/>
      <c r="T848" s="170"/>
      <c r="U848" s="170"/>
      <c r="V848" s="170"/>
      <c r="W848" s="170"/>
      <c r="X848" s="170"/>
      <c r="Y848" s="171"/>
      <c r="Z848" s="171"/>
      <c r="AA848" s="171"/>
      <c r="AB848" s="171"/>
      <c r="AC848" s="218"/>
      <c r="AD848" s="218"/>
      <c r="AE848" s="218"/>
      <c r="AF848" s="218"/>
      <c r="AG848" s="218"/>
      <c r="AH848" s="218"/>
      <c r="AI848" s="170"/>
      <c r="AJ848" s="170"/>
      <c r="AK848" s="170"/>
      <c r="AL848" s="170"/>
      <c r="AM848" s="170"/>
      <c r="AN848" s="170"/>
      <c r="AO848" s="170"/>
      <c r="AP848" s="170"/>
      <c r="AQ848" s="170"/>
      <c r="AR848" s="170"/>
      <c r="AS848" s="170"/>
      <c r="AT848" s="219"/>
      <c r="AU848" s="219"/>
      <c r="AV848" s="219"/>
      <c r="AW848" s="219"/>
      <c r="AX848" s="219"/>
      <c r="AY848" s="219"/>
      <c r="AZ848" s="219"/>
      <c r="BA848" s="219"/>
      <c r="BB848" s="219"/>
      <c r="BC848" s="219"/>
      <c r="BD848" s="219"/>
    </row>
    <row r="849" spans="1:56" ht="12.75" customHeight="1" x14ac:dyDescent="0.2">
      <c r="A849" s="169"/>
      <c r="B849" s="169"/>
      <c r="C849" s="169"/>
      <c r="D849" s="169"/>
      <c r="E849" s="169"/>
      <c r="F849" s="169"/>
      <c r="G849" s="169"/>
      <c r="H849" s="169"/>
      <c r="I849" s="169"/>
      <c r="J849" s="169"/>
      <c r="K849" s="169"/>
      <c r="L849" s="169"/>
      <c r="M849" s="169"/>
      <c r="N849" s="169"/>
      <c r="O849" s="169"/>
      <c r="P849" s="170"/>
      <c r="Q849" s="170"/>
      <c r="R849" s="170"/>
      <c r="S849" s="170"/>
      <c r="T849" s="170"/>
      <c r="U849" s="170"/>
      <c r="V849" s="170"/>
      <c r="W849" s="170"/>
      <c r="X849" s="170"/>
      <c r="Y849" s="171"/>
      <c r="Z849" s="171"/>
      <c r="AA849" s="171"/>
      <c r="AB849" s="171"/>
      <c r="AC849" s="218"/>
      <c r="AD849" s="218"/>
      <c r="AE849" s="218"/>
      <c r="AF849" s="218"/>
      <c r="AG849" s="218"/>
      <c r="AH849" s="218"/>
      <c r="AI849" s="170"/>
      <c r="AJ849" s="170"/>
      <c r="AK849" s="170"/>
      <c r="AL849" s="170"/>
      <c r="AM849" s="170"/>
      <c r="AN849" s="170"/>
      <c r="AO849" s="170"/>
      <c r="AP849" s="170"/>
      <c r="AQ849" s="170"/>
      <c r="AR849" s="170"/>
      <c r="AS849" s="170"/>
      <c r="AT849" s="219"/>
      <c r="AU849" s="219"/>
      <c r="AV849" s="219"/>
      <c r="AW849" s="219"/>
      <c r="AX849" s="219"/>
      <c r="AY849" s="219"/>
      <c r="AZ849" s="219"/>
      <c r="BA849" s="219"/>
      <c r="BB849" s="219"/>
      <c r="BC849" s="219"/>
      <c r="BD849" s="219"/>
    </row>
    <row r="850" spans="1:56" ht="12.75" customHeight="1" x14ac:dyDescent="0.2">
      <c r="A850" s="169"/>
      <c r="B850" s="169"/>
      <c r="C850" s="169"/>
      <c r="D850" s="169"/>
      <c r="E850" s="169"/>
      <c r="F850" s="169"/>
      <c r="G850" s="169"/>
      <c r="H850" s="169"/>
      <c r="I850" s="169"/>
      <c r="J850" s="169"/>
      <c r="K850" s="169"/>
      <c r="L850" s="169"/>
      <c r="M850" s="169"/>
      <c r="N850" s="169"/>
      <c r="O850" s="169"/>
      <c r="P850" s="170"/>
      <c r="Q850" s="170"/>
      <c r="R850" s="170"/>
      <c r="S850" s="170"/>
      <c r="T850" s="170"/>
      <c r="U850" s="170"/>
      <c r="V850" s="170"/>
      <c r="W850" s="170"/>
      <c r="X850" s="170"/>
      <c r="Y850" s="171"/>
      <c r="Z850" s="171"/>
      <c r="AA850" s="171"/>
      <c r="AB850" s="171"/>
      <c r="AC850" s="218"/>
      <c r="AD850" s="218"/>
      <c r="AE850" s="218"/>
      <c r="AF850" s="218"/>
      <c r="AG850" s="218"/>
      <c r="AH850" s="218"/>
      <c r="AI850" s="170"/>
      <c r="AJ850" s="170"/>
      <c r="AK850" s="170"/>
      <c r="AL850" s="170"/>
      <c r="AM850" s="170"/>
      <c r="AN850" s="170"/>
      <c r="AO850" s="170"/>
      <c r="AP850" s="170"/>
      <c r="AQ850" s="170"/>
      <c r="AR850" s="170"/>
      <c r="AS850" s="170"/>
      <c r="AT850" s="219"/>
      <c r="AU850" s="219"/>
      <c r="AV850" s="219"/>
      <c r="AW850" s="219"/>
      <c r="AX850" s="219"/>
      <c r="AY850" s="219"/>
      <c r="AZ850" s="219"/>
      <c r="BA850" s="219"/>
      <c r="BB850" s="219"/>
      <c r="BC850" s="219"/>
      <c r="BD850" s="219"/>
    </row>
    <row r="851" spans="1:56" ht="12.75" customHeight="1" x14ac:dyDescent="0.2">
      <c r="A851" s="169"/>
      <c r="B851" s="169"/>
      <c r="C851" s="169"/>
      <c r="D851" s="169"/>
      <c r="E851" s="169"/>
      <c r="F851" s="169"/>
      <c r="G851" s="169"/>
      <c r="H851" s="169"/>
      <c r="I851" s="169"/>
      <c r="J851" s="169"/>
      <c r="K851" s="169"/>
      <c r="L851" s="169"/>
      <c r="M851" s="169"/>
      <c r="N851" s="169"/>
      <c r="O851" s="169"/>
      <c r="P851" s="170"/>
      <c r="Q851" s="170"/>
      <c r="R851" s="170"/>
      <c r="S851" s="170"/>
      <c r="T851" s="170"/>
      <c r="U851" s="170"/>
      <c r="V851" s="170"/>
      <c r="W851" s="170"/>
      <c r="X851" s="170"/>
      <c r="Y851" s="171"/>
      <c r="Z851" s="171"/>
      <c r="AA851" s="171"/>
      <c r="AB851" s="171"/>
      <c r="AC851" s="218"/>
      <c r="AD851" s="218"/>
      <c r="AE851" s="218"/>
      <c r="AF851" s="218"/>
      <c r="AG851" s="218"/>
      <c r="AH851" s="218"/>
      <c r="AI851" s="170"/>
      <c r="AJ851" s="170"/>
      <c r="AK851" s="170"/>
      <c r="AL851" s="170"/>
      <c r="AM851" s="170"/>
      <c r="AN851" s="170"/>
      <c r="AO851" s="170"/>
      <c r="AP851" s="170"/>
      <c r="AQ851" s="170"/>
      <c r="AR851" s="170"/>
      <c r="AS851" s="170"/>
      <c r="AT851" s="219"/>
      <c r="AU851" s="219"/>
      <c r="AV851" s="219"/>
      <c r="AW851" s="219"/>
      <c r="AX851" s="219"/>
      <c r="AY851" s="219"/>
      <c r="AZ851" s="219"/>
      <c r="BA851" s="219"/>
      <c r="BB851" s="219"/>
      <c r="BC851" s="219"/>
      <c r="BD851" s="219"/>
    </row>
    <row r="852" spans="1:56" ht="12.75" customHeight="1" x14ac:dyDescent="0.2">
      <c r="A852" s="169"/>
      <c r="B852" s="169"/>
      <c r="C852" s="169"/>
      <c r="D852" s="169"/>
      <c r="E852" s="169"/>
      <c r="F852" s="169"/>
      <c r="G852" s="169"/>
      <c r="H852" s="169"/>
      <c r="I852" s="169"/>
      <c r="J852" s="169"/>
      <c r="K852" s="169"/>
      <c r="L852" s="169"/>
      <c r="M852" s="169"/>
      <c r="N852" s="169"/>
      <c r="O852" s="169"/>
      <c r="P852" s="170"/>
      <c r="Q852" s="170"/>
      <c r="R852" s="170"/>
      <c r="S852" s="170"/>
      <c r="T852" s="170"/>
      <c r="U852" s="170"/>
      <c r="V852" s="170"/>
      <c r="W852" s="170"/>
      <c r="X852" s="170"/>
      <c r="Y852" s="171"/>
      <c r="Z852" s="171"/>
      <c r="AA852" s="171"/>
      <c r="AB852" s="171"/>
      <c r="AC852" s="218"/>
      <c r="AD852" s="218"/>
      <c r="AE852" s="218"/>
      <c r="AF852" s="218"/>
      <c r="AG852" s="218"/>
      <c r="AH852" s="218"/>
      <c r="AI852" s="170"/>
      <c r="AJ852" s="170"/>
      <c r="AK852" s="170"/>
      <c r="AL852" s="170"/>
      <c r="AM852" s="170"/>
      <c r="AN852" s="170"/>
      <c r="AO852" s="170"/>
      <c r="AP852" s="170"/>
      <c r="AQ852" s="170"/>
      <c r="AR852" s="170"/>
      <c r="AS852" s="170"/>
      <c r="AT852" s="219"/>
      <c r="AU852" s="219"/>
      <c r="AV852" s="219"/>
      <c r="AW852" s="219"/>
      <c r="AX852" s="219"/>
      <c r="AY852" s="219"/>
      <c r="AZ852" s="219"/>
      <c r="BA852" s="219"/>
      <c r="BB852" s="219"/>
      <c r="BC852" s="219"/>
      <c r="BD852" s="219"/>
    </row>
    <row r="853" spans="1:56" ht="12.75" customHeight="1" x14ac:dyDescent="0.2">
      <c r="A853" s="169"/>
      <c r="B853" s="169"/>
      <c r="C853" s="169"/>
      <c r="D853" s="169"/>
      <c r="E853" s="169"/>
      <c r="F853" s="169"/>
      <c r="G853" s="169"/>
      <c r="H853" s="169"/>
      <c r="I853" s="169"/>
      <c r="J853" s="169"/>
      <c r="K853" s="169"/>
      <c r="L853" s="169"/>
      <c r="M853" s="169"/>
      <c r="N853" s="169"/>
      <c r="O853" s="169"/>
      <c r="P853" s="170"/>
      <c r="Q853" s="170"/>
      <c r="R853" s="170"/>
      <c r="S853" s="170"/>
      <c r="T853" s="170"/>
      <c r="U853" s="170"/>
      <c r="V853" s="170"/>
      <c r="W853" s="170"/>
      <c r="X853" s="170"/>
      <c r="Y853" s="171"/>
      <c r="Z853" s="171"/>
      <c r="AA853" s="171"/>
      <c r="AB853" s="171"/>
      <c r="AC853" s="218"/>
      <c r="AD853" s="218"/>
      <c r="AE853" s="218"/>
      <c r="AF853" s="218"/>
      <c r="AG853" s="218"/>
      <c r="AH853" s="218"/>
      <c r="AI853" s="170"/>
      <c r="AJ853" s="170"/>
      <c r="AK853" s="170"/>
      <c r="AL853" s="170"/>
      <c r="AM853" s="170"/>
      <c r="AN853" s="170"/>
      <c r="AO853" s="170"/>
      <c r="AP853" s="170"/>
      <c r="AQ853" s="170"/>
      <c r="AR853" s="170"/>
      <c r="AS853" s="170"/>
      <c r="AT853" s="219"/>
      <c r="AU853" s="219"/>
      <c r="AV853" s="219"/>
      <c r="AW853" s="219"/>
      <c r="AX853" s="219"/>
      <c r="AY853" s="219"/>
      <c r="AZ853" s="219"/>
      <c r="BA853" s="219"/>
      <c r="BB853" s="219"/>
      <c r="BC853" s="219"/>
      <c r="BD853" s="219"/>
    </row>
    <row r="854" spans="1:56" ht="12.75" customHeight="1" x14ac:dyDescent="0.2">
      <c r="A854" s="169"/>
      <c r="B854" s="169"/>
      <c r="C854" s="169"/>
      <c r="D854" s="169"/>
      <c r="E854" s="169"/>
      <c r="F854" s="169"/>
      <c r="G854" s="169"/>
      <c r="H854" s="169"/>
      <c r="I854" s="169"/>
      <c r="J854" s="169"/>
      <c r="K854" s="169"/>
      <c r="L854" s="169"/>
      <c r="M854" s="169"/>
      <c r="N854" s="169"/>
      <c r="O854" s="169"/>
      <c r="P854" s="170"/>
      <c r="Q854" s="170"/>
      <c r="R854" s="170"/>
      <c r="S854" s="170"/>
      <c r="T854" s="170"/>
      <c r="U854" s="170"/>
      <c r="V854" s="170"/>
      <c r="W854" s="170"/>
      <c r="X854" s="170"/>
      <c r="Y854" s="171"/>
      <c r="Z854" s="171"/>
      <c r="AA854" s="171"/>
      <c r="AB854" s="171"/>
      <c r="AC854" s="218"/>
      <c r="AD854" s="218"/>
      <c r="AE854" s="218"/>
      <c r="AF854" s="218"/>
      <c r="AG854" s="218"/>
      <c r="AH854" s="218"/>
      <c r="AI854" s="170"/>
      <c r="AJ854" s="170"/>
      <c r="AK854" s="170"/>
      <c r="AL854" s="170"/>
      <c r="AM854" s="170"/>
      <c r="AN854" s="170"/>
      <c r="AO854" s="170"/>
      <c r="AP854" s="170"/>
      <c r="AQ854" s="170"/>
      <c r="AR854" s="170"/>
      <c r="AS854" s="170"/>
      <c r="AT854" s="219"/>
      <c r="AU854" s="219"/>
      <c r="AV854" s="219"/>
      <c r="AW854" s="219"/>
      <c r="AX854" s="219"/>
      <c r="AY854" s="219"/>
      <c r="AZ854" s="219"/>
      <c r="BA854" s="219"/>
      <c r="BB854" s="219"/>
      <c r="BC854" s="219"/>
      <c r="BD854" s="219"/>
    </row>
    <row r="855" spans="1:56" ht="12.75" customHeight="1" x14ac:dyDescent="0.2">
      <c r="A855" s="169"/>
      <c r="B855" s="169"/>
      <c r="C855" s="169"/>
      <c r="D855" s="169"/>
      <c r="E855" s="169"/>
      <c r="F855" s="169"/>
      <c r="G855" s="169"/>
      <c r="H855" s="169"/>
      <c r="I855" s="169"/>
      <c r="J855" s="169"/>
      <c r="K855" s="169"/>
      <c r="L855" s="169"/>
      <c r="M855" s="169"/>
      <c r="N855" s="169"/>
      <c r="O855" s="169"/>
      <c r="P855" s="170"/>
      <c r="Q855" s="170"/>
      <c r="R855" s="170"/>
      <c r="S855" s="170"/>
      <c r="T855" s="170"/>
      <c r="U855" s="170"/>
      <c r="V855" s="170"/>
      <c r="W855" s="170"/>
      <c r="X855" s="170"/>
      <c r="Y855" s="171"/>
      <c r="Z855" s="171"/>
      <c r="AA855" s="171"/>
      <c r="AB855" s="171"/>
      <c r="AC855" s="218"/>
      <c r="AD855" s="218"/>
      <c r="AE855" s="218"/>
      <c r="AF855" s="218"/>
      <c r="AG855" s="218"/>
      <c r="AH855" s="218"/>
      <c r="AI855" s="170"/>
      <c r="AJ855" s="170"/>
      <c r="AK855" s="170"/>
      <c r="AL855" s="170"/>
      <c r="AM855" s="170"/>
      <c r="AN855" s="170"/>
      <c r="AO855" s="170"/>
      <c r="AP855" s="170"/>
      <c r="AQ855" s="170"/>
      <c r="AR855" s="170"/>
      <c r="AS855" s="170"/>
      <c r="AT855" s="219"/>
      <c r="AU855" s="219"/>
      <c r="AV855" s="219"/>
      <c r="AW855" s="219"/>
      <c r="AX855" s="219"/>
      <c r="AY855" s="219"/>
      <c r="AZ855" s="219"/>
      <c r="BA855" s="219"/>
      <c r="BB855" s="219"/>
      <c r="BC855" s="219"/>
      <c r="BD855" s="219"/>
    </row>
    <row r="856" spans="1:56" ht="12.75" customHeight="1" x14ac:dyDescent="0.2">
      <c r="A856" s="169"/>
      <c r="B856" s="169"/>
      <c r="C856" s="169"/>
      <c r="D856" s="169"/>
      <c r="E856" s="169"/>
      <c r="F856" s="169"/>
      <c r="G856" s="169"/>
      <c r="H856" s="169"/>
      <c r="I856" s="169"/>
      <c r="J856" s="169"/>
      <c r="K856" s="169"/>
      <c r="L856" s="169"/>
      <c r="M856" s="169"/>
      <c r="N856" s="169"/>
      <c r="O856" s="169"/>
      <c r="P856" s="170"/>
      <c r="Q856" s="170"/>
      <c r="R856" s="170"/>
      <c r="S856" s="170"/>
      <c r="T856" s="170"/>
      <c r="U856" s="170"/>
      <c r="V856" s="170"/>
      <c r="W856" s="170"/>
      <c r="X856" s="170"/>
      <c r="Y856" s="171"/>
      <c r="Z856" s="171"/>
      <c r="AA856" s="171"/>
      <c r="AB856" s="171"/>
      <c r="AC856" s="218"/>
      <c r="AD856" s="218"/>
      <c r="AE856" s="218"/>
      <c r="AF856" s="218"/>
      <c r="AG856" s="218"/>
      <c r="AH856" s="218"/>
      <c r="AI856" s="170"/>
      <c r="AJ856" s="170"/>
      <c r="AK856" s="170"/>
      <c r="AL856" s="170"/>
      <c r="AM856" s="170"/>
      <c r="AN856" s="170"/>
      <c r="AO856" s="170"/>
      <c r="AP856" s="170"/>
      <c r="AQ856" s="170"/>
      <c r="AR856" s="170"/>
      <c r="AS856" s="170"/>
      <c r="AT856" s="219"/>
      <c r="AU856" s="219"/>
      <c r="AV856" s="219"/>
      <c r="AW856" s="219"/>
      <c r="AX856" s="219"/>
      <c r="AY856" s="219"/>
      <c r="AZ856" s="219"/>
      <c r="BA856" s="219"/>
      <c r="BB856" s="219"/>
      <c r="BC856" s="219"/>
      <c r="BD856" s="219"/>
    </row>
    <row r="857" spans="1:56" ht="12.75" customHeight="1" x14ac:dyDescent="0.2">
      <c r="A857" s="169"/>
      <c r="B857" s="169"/>
      <c r="C857" s="169"/>
      <c r="D857" s="169"/>
      <c r="E857" s="169"/>
      <c r="F857" s="169"/>
      <c r="G857" s="169"/>
      <c r="H857" s="169"/>
      <c r="I857" s="169"/>
      <c r="J857" s="169"/>
      <c r="K857" s="169"/>
      <c r="L857" s="169"/>
      <c r="M857" s="169"/>
      <c r="N857" s="169"/>
      <c r="O857" s="169"/>
      <c r="P857" s="170"/>
      <c r="Q857" s="170"/>
      <c r="R857" s="170"/>
      <c r="S857" s="170"/>
      <c r="T857" s="170"/>
      <c r="U857" s="170"/>
      <c r="V857" s="170"/>
      <c r="W857" s="170"/>
      <c r="X857" s="170"/>
      <c r="Y857" s="171"/>
      <c r="Z857" s="171"/>
      <c r="AA857" s="171"/>
      <c r="AB857" s="171"/>
      <c r="AC857" s="218"/>
      <c r="AD857" s="218"/>
      <c r="AE857" s="218"/>
      <c r="AF857" s="218"/>
      <c r="AG857" s="218"/>
      <c r="AH857" s="218"/>
      <c r="AI857" s="170"/>
      <c r="AJ857" s="170"/>
      <c r="AK857" s="170"/>
      <c r="AL857" s="170"/>
      <c r="AM857" s="170"/>
      <c r="AN857" s="170"/>
      <c r="AO857" s="170"/>
      <c r="AP857" s="170"/>
      <c r="AQ857" s="170"/>
      <c r="AR857" s="170"/>
      <c r="AS857" s="170"/>
      <c r="AT857" s="219"/>
      <c r="AU857" s="219"/>
      <c r="AV857" s="219"/>
      <c r="AW857" s="219"/>
      <c r="AX857" s="219"/>
      <c r="AY857" s="219"/>
      <c r="AZ857" s="219"/>
      <c r="BA857" s="219"/>
      <c r="BB857" s="219"/>
      <c r="BC857" s="219"/>
      <c r="BD857" s="219"/>
    </row>
    <row r="858" spans="1:56" ht="12.75" customHeight="1" x14ac:dyDescent="0.2">
      <c r="A858" s="169"/>
      <c r="B858" s="169"/>
      <c r="C858" s="169"/>
      <c r="D858" s="169"/>
      <c r="E858" s="169"/>
      <c r="F858" s="169"/>
      <c r="G858" s="169"/>
      <c r="H858" s="169"/>
      <c r="I858" s="169"/>
      <c r="J858" s="169"/>
      <c r="K858" s="169"/>
      <c r="L858" s="169"/>
      <c r="M858" s="169"/>
      <c r="N858" s="169"/>
      <c r="O858" s="169"/>
      <c r="P858" s="170"/>
      <c r="Q858" s="170"/>
      <c r="R858" s="170"/>
      <c r="S858" s="170"/>
      <c r="T858" s="170"/>
      <c r="U858" s="170"/>
      <c r="V858" s="170"/>
      <c r="W858" s="170"/>
      <c r="X858" s="170"/>
      <c r="Y858" s="171"/>
      <c r="Z858" s="171"/>
      <c r="AA858" s="171"/>
      <c r="AB858" s="171"/>
      <c r="AC858" s="218"/>
      <c r="AD858" s="218"/>
      <c r="AE858" s="218"/>
      <c r="AF858" s="218"/>
      <c r="AG858" s="218"/>
      <c r="AH858" s="218"/>
      <c r="AI858" s="170"/>
      <c r="AJ858" s="170"/>
      <c r="AK858" s="170"/>
      <c r="AL858" s="170"/>
      <c r="AM858" s="170"/>
      <c r="AN858" s="170"/>
      <c r="AO858" s="170"/>
      <c r="AP858" s="170"/>
      <c r="AQ858" s="170"/>
      <c r="AR858" s="170"/>
      <c r="AS858" s="170"/>
      <c r="AT858" s="219"/>
      <c r="AU858" s="219"/>
      <c r="AV858" s="219"/>
      <c r="AW858" s="219"/>
      <c r="AX858" s="219"/>
      <c r="AY858" s="219"/>
      <c r="AZ858" s="219"/>
      <c r="BA858" s="219"/>
      <c r="BB858" s="219"/>
      <c r="BC858" s="219"/>
      <c r="BD858" s="219"/>
    </row>
    <row r="859" spans="1:56" ht="12.75" customHeight="1" x14ac:dyDescent="0.2">
      <c r="A859" s="169"/>
      <c r="B859" s="169"/>
      <c r="C859" s="169"/>
      <c r="D859" s="169"/>
      <c r="E859" s="169"/>
      <c r="F859" s="169"/>
      <c r="G859" s="169"/>
      <c r="H859" s="169"/>
      <c r="I859" s="169"/>
      <c r="J859" s="169"/>
      <c r="K859" s="169"/>
      <c r="L859" s="169"/>
      <c r="M859" s="169"/>
      <c r="N859" s="169"/>
      <c r="O859" s="169"/>
      <c r="P859" s="170"/>
      <c r="Q859" s="170"/>
      <c r="R859" s="170"/>
      <c r="S859" s="170"/>
      <c r="T859" s="170"/>
      <c r="U859" s="170"/>
      <c r="V859" s="170"/>
      <c r="W859" s="170"/>
      <c r="X859" s="170"/>
      <c r="Y859" s="171"/>
      <c r="Z859" s="171"/>
      <c r="AA859" s="171"/>
      <c r="AB859" s="171"/>
      <c r="AC859" s="218"/>
      <c r="AD859" s="218"/>
      <c r="AE859" s="218"/>
      <c r="AF859" s="218"/>
      <c r="AG859" s="218"/>
      <c r="AH859" s="218"/>
      <c r="AI859" s="170"/>
      <c r="AJ859" s="170"/>
      <c r="AK859" s="170"/>
      <c r="AL859" s="170"/>
      <c r="AM859" s="170"/>
      <c r="AN859" s="170"/>
      <c r="AO859" s="170"/>
      <c r="AP859" s="170"/>
      <c r="AQ859" s="170"/>
      <c r="AR859" s="170"/>
      <c r="AS859" s="170"/>
      <c r="AT859" s="219"/>
      <c r="AU859" s="219"/>
      <c r="AV859" s="219"/>
      <c r="AW859" s="219"/>
      <c r="AX859" s="219"/>
      <c r="AY859" s="219"/>
      <c r="AZ859" s="219"/>
      <c r="BA859" s="219"/>
      <c r="BB859" s="219"/>
      <c r="BC859" s="219"/>
      <c r="BD859" s="219"/>
    </row>
    <row r="860" spans="1:56" ht="12.75" customHeight="1" x14ac:dyDescent="0.2">
      <c r="A860" s="169"/>
      <c r="B860" s="169"/>
      <c r="C860" s="169"/>
      <c r="D860" s="169"/>
      <c r="E860" s="169"/>
      <c r="F860" s="169"/>
      <c r="G860" s="169"/>
      <c r="H860" s="169"/>
      <c r="I860" s="169"/>
      <c r="J860" s="169"/>
      <c r="K860" s="169"/>
      <c r="L860" s="169"/>
      <c r="M860" s="169"/>
      <c r="N860" s="169"/>
      <c r="O860" s="169"/>
      <c r="P860" s="170"/>
      <c r="Q860" s="170"/>
      <c r="R860" s="170"/>
      <c r="S860" s="170"/>
      <c r="T860" s="170"/>
      <c r="U860" s="170"/>
      <c r="V860" s="170"/>
      <c r="W860" s="170"/>
      <c r="X860" s="170"/>
      <c r="Y860" s="171"/>
      <c r="Z860" s="171"/>
      <c r="AA860" s="171"/>
      <c r="AB860" s="171"/>
      <c r="AC860" s="218"/>
      <c r="AD860" s="218"/>
      <c r="AE860" s="218"/>
      <c r="AF860" s="218"/>
      <c r="AG860" s="218"/>
      <c r="AH860" s="218"/>
      <c r="AI860" s="170"/>
      <c r="AJ860" s="170"/>
      <c r="AK860" s="170"/>
      <c r="AL860" s="170"/>
      <c r="AM860" s="170"/>
      <c r="AN860" s="170"/>
      <c r="AO860" s="170"/>
      <c r="AP860" s="170"/>
      <c r="AQ860" s="170"/>
      <c r="AR860" s="170"/>
      <c r="AS860" s="170"/>
      <c r="AT860" s="219"/>
      <c r="AU860" s="219"/>
      <c r="AV860" s="219"/>
      <c r="AW860" s="219"/>
      <c r="AX860" s="219"/>
      <c r="AY860" s="219"/>
      <c r="AZ860" s="219"/>
      <c r="BA860" s="219"/>
      <c r="BB860" s="219"/>
      <c r="BC860" s="219"/>
      <c r="BD860" s="219"/>
    </row>
    <row r="861" spans="1:56" ht="12.75" customHeight="1" x14ac:dyDescent="0.2">
      <c r="A861" s="169"/>
      <c r="B861" s="169"/>
      <c r="C861" s="169"/>
      <c r="D861" s="169"/>
      <c r="E861" s="169"/>
      <c r="F861" s="169"/>
      <c r="G861" s="169"/>
      <c r="H861" s="169"/>
      <c r="I861" s="169"/>
      <c r="J861" s="169"/>
      <c r="K861" s="169"/>
      <c r="L861" s="169"/>
      <c r="M861" s="169"/>
      <c r="N861" s="169"/>
      <c r="O861" s="169"/>
      <c r="P861" s="170"/>
      <c r="Q861" s="170"/>
      <c r="R861" s="170"/>
      <c r="S861" s="170"/>
      <c r="T861" s="170"/>
      <c r="U861" s="170"/>
      <c r="V861" s="170"/>
      <c r="W861" s="170"/>
      <c r="X861" s="170"/>
      <c r="Y861" s="171"/>
      <c r="Z861" s="171"/>
      <c r="AA861" s="171"/>
      <c r="AB861" s="171"/>
      <c r="AC861" s="218"/>
      <c r="AD861" s="218"/>
      <c r="AE861" s="218"/>
      <c r="AF861" s="218"/>
      <c r="AG861" s="218"/>
      <c r="AH861" s="218"/>
      <c r="AI861" s="170"/>
      <c r="AJ861" s="170"/>
      <c r="AK861" s="170"/>
      <c r="AL861" s="170"/>
      <c r="AM861" s="170"/>
      <c r="AN861" s="170"/>
      <c r="AO861" s="170"/>
      <c r="AP861" s="170"/>
      <c r="AQ861" s="170"/>
      <c r="AR861" s="170"/>
      <c r="AS861" s="170"/>
      <c r="AT861" s="219"/>
      <c r="AU861" s="219"/>
      <c r="AV861" s="219"/>
      <c r="AW861" s="219"/>
      <c r="AX861" s="219"/>
      <c r="AY861" s="219"/>
      <c r="AZ861" s="219"/>
      <c r="BA861" s="219"/>
      <c r="BB861" s="219"/>
      <c r="BC861" s="219"/>
      <c r="BD861" s="219"/>
    </row>
    <row r="862" spans="1:56" ht="12.75" customHeight="1" x14ac:dyDescent="0.2">
      <c r="A862" s="169"/>
      <c r="B862" s="169"/>
      <c r="C862" s="169"/>
      <c r="D862" s="169"/>
      <c r="E862" s="169"/>
      <c r="F862" s="169"/>
      <c r="G862" s="169"/>
      <c r="H862" s="169"/>
      <c r="I862" s="169"/>
      <c r="J862" s="169"/>
      <c r="K862" s="169"/>
      <c r="L862" s="169"/>
      <c r="M862" s="169"/>
      <c r="N862" s="169"/>
      <c r="O862" s="169"/>
      <c r="P862" s="170"/>
      <c r="Q862" s="170"/>
      <c r="R862" s="170"/>
      <c r="S862" s="170"/>
      <c r="T862" s="170"/>
      <c r="U862" s="170"/>
      <c r="V862" s="170"/>
      <c r="W862" s="170"/>
      <c r="X862" s="170"/>
      <c r="Y862" s="171"/>
      <c r="Z862" s="171"/>
      <c r="AA862" s="171"/>
      <c r="AB862" s="171"/>
      <c r="AC862" s="218"/>
      <c r="AD862" s="218"/>
      <c r="AE862" s="218"/>
      <c r="AF862" s="218"/>
      <c r="AG862" s="218"/>
      <c r="AH862" s="218"/>
      <c r="AI862" s="170"/>
      <c r="AJ862" s="170"/>
      <c r="AK862" s="170"/>
      <c r="AL862" s="170"/>
      <c r="AM862" s="170"/>
      <c r="AN862" s="170"/>
      <c r="AO862" s="170"/>
      <c r="AP862" s="170"/>
      <c r="AQ862" s="170"/>
      <c r="AR862" s="170"/>
      <c r="AS862" s="170"/>
      <c r="AT862" s="219"/>
      <c r="AU862" s="219"/>
      <c r="AV862" s="219"/>
      <c r="AW862" s="219"/>
      <c r="AX862" s="219"/>
      <c r="AY862" s="219"/>
      <c r="AZ862" s="219"/>
      <c r="BA862" s="219"/>
      <c r="BB862" s="219"/>
      <c r="BC862" s="219"/>
      <c r="BD862" s="219"/>
    </row>
    <row r="863" spans="1:56" ht="12.75" customHeight="1" x14ac:dyDescent="0.2">
      <c r="A863" s="169"/>
      <c r="B863" s="169"/>
      <c r="C863" s="169"/>
      <c r="D863" s="169"/>
      <c r="E863" s="169"/>
      <c r="F863" s="169"/>
      <c r="G863" s="169"/>
      <c r="H863" s="169"/>
      <c r="I863" s="169"/>
      <c r="J863" s="169"/>
      <c r="K863" s="169"/>
      <c r="L863" s="169"/>
      <c r="M863" s="169"/>
      <c r="N863" s="169"/>
      <c r="O863" s="169"/>
      <c r="P863" s="170"/>
      <c r="Q863" s="170"/>
      <c r="R863" s="170"/>
      <c r="S863" s="170"/>
      <c r="T863" s="170"/>
      <c r="U863" s="170"/>
      <c r="V863" s="170"/>
      <c r="W863" s="170"/>
      <c r="X863" s="170"/>
      <c r="Y863" s="171"/>
      <c r="Z863" s="171"/>
      <c r="AA863" s="171"/>
      <c r="AB863" s="171"/>
      <c r="AC863" s="218"/>
      <c r="AD863" s="218"/>
      <c r="AE863" s="218"/>
      <c r="AF863" s="218"/>
      <c r="AG863" s="218"/>
      <c r="AH863" s="218"/>
      <c r="AI863" s="170"/>
      <c r="AJ863" s="170"/>
      <c r="AK863" s="170"/>
      <c r="AL863" s="170"/>
      <c r="AM863" s="170"/>
      <c r="AN863" s="170"/>
      <c r="AO863" s="170"/>
      <c r="AP863" s="170"/>
      <c r="AQ863" s="170"/>
      <c r="AR863" s="170"/>
      <c r="AS863" s="170"/>
      <c r="AT863" s="219"/>
      <c r="AU863" s="219"/>
      <c r="AV863" s="219"/>
      <c r="AW863" s="219"/>
      <c r="AX863" s="219"/>
      <c r="AY863" s="219"/>
      <c r="AZ863" s="219"/>
      <c r="BA863" s="219"/>
      <c r="BB863" s="219"/>
      <c r="BC863" s="219"/>
      <c r="BD863" s="219"/>
    </row>
    <row r="864" spans="1:56" ht="12.75" customHeight="1" x14ac:dyDescent="0.2">
      <c r="A864" s="169"/>
      <c r="B864" s="169"/>
      <c r="C864" s="169"/>
      <c r="D864" s="169"/>
      <c r="E864" s="169"/>
      <c r="F864" s="169"/>
      <c r="G864" s="169"/>
      <c r="H864" s="169"/>
      <c r="I864" s="169"/>
      <c r="J864" s="169"/>
      <c r="K864" s="169"/>
      <c r="L864" s="169"/>
      <c r="M864" s="169"/>
      <c r="N864" s="169"/>
      <c r="O864" s="169"/>
      <c r="P864" s="170"/>
      <c r="Q864" s="170"/>
      <c r="R864" s="170"/>
      <c r="S864" s="170"/>
      <c r="T864" s="170"/>
      <c r="U864" s="170"/>
      <c r="V864" s="170"/>
      <c r="W864" s="170"/>
      <c r="X864" s="170"/>
      <c r="Y864" s="171"/>
      <c r="Z864" s="171"/>
      <c r="AA864" s="171"/>
      <c r="AB864" s="171"/>
      <c r="AC864" s="218"/>
      <c r="AD864" s="218"/>
      <c r="AE864" s="218"/>
      <c r="AF864" s="218"/>
      <c r="AG864" s="218"/>
      <c r="AH864" s="218"/>
      <c r="AI864" s="170"/>
      <c r="AJ864" s="170"/>
      <c r="AK864" s="170"/>
      <c r="AL864" s="170"/>
      <c r="AM864" s="170"/>
      <c r="AN864" s="170"/>
      <c r="AO864" s="170"/>
      <c r="AP864" s="170"/>
      <c r="AQ864" s="170"/>
      <c r="AR864" s="170"/>
      <c r="AS864" s="170"/>
      <c r="AT864" s="219"/>
      <c r="AU864" s="219"/>
      <c r="AV864" s="219"/>
      <c r="AW864" s="219"/>
      <c r="AX864" s="219"/>
      <c r="AY864" s="219"/>
      <c r="AZ864" s="219"/>
      <c r="BA864" s="219"/>
      <c r="BB864" s="219"/>
      <c r="BC864" s="219"/>
      <c r="BD864" s="219"/>
    </row>
    <row r="865" spans="1:56" ht="12.75" customHeight="1" x14ac:dyDescent="0.2">
      <c r="A865" s="169"/>
      <c r="B865" s="169"/>
      <c r="C865" s="169"/>
      <c r="D865" s="169"/>
      <c r="E865" s="169"/>
      <c r="F865" s="169"/>
      <c r="G865" s="169"/>
      <c r="H865" s="169"/>
      <c r="I865" s="169"/>
      <c r="J865" s="169"/>
      <c r="K865" s="169"/>
      <c r="L865" s="169"/>
      <c r="M865" s="169"/>
      <c r="N865" s="169"/>
      <c r="O865" s="169"/>
      <c r="P865" s="170"/>
      <c r="Q865" s="170"/>
      <c r="R865" s="170"/>
      <c r="S865" s="170"/>
      <c r="T865" s="170"/>
      <c r="U865" s="170"/>
      <c r="V865" s="170"/>
      <c r="W865" s="170"/>
      <c r="X865" s="170"/>
      <c r="Y865" s="171"/>
      <c r="Z865" s="171"/>
      <c r="AA865" s="171"/>
      <c r="AB865" s="171"/>
      <c r="AC865" s="218"/>
      <c r="AD865" s="218"/>
      <c r="AE865" s="218"/>
      <c r="AF865" s="218"/>
      <c r="AG865" s="218"/>
      <c r="AH865" s="218"/>
      <c r="AI865" s="170"/>
      <c r="AJ865" s="170"/>
      <c r="AK865" s="170"/>
      <c r="AL865" s="170"/>
      <c r="AM865" s="170"/>
      <c r="AN865" s="170"/>
      <c r="AO865" s="170"/>
      <c r="AP865" s="170"/>
      <c r="AQ865" s="170"/>
      <c r="AR865" s="170"/>
      <c r="AS865" s="170"/>
      <c r="AT865" s="219"/>
      <c r="AU865" s="219"/>
      <c r="AV865" s="219"/>
      <c r="AW865" s="219"/>
      <c r="AX865" s="219"/>
      <c r="AY865" s="219"/>
      <c r="AZ865" s="219"/>
      <c r="BA865" s="219"/>
      <c r="BB865" s="219"/>
      <c r="BC865" s="219"/>
      <c r="BD865" s="219"/>
    </row>
    <row r="866" spans="1:56" ht="12.75" customHeight="1" x14ac:dyDescent="0.2">
      <c r="A866" s="169"/>
      <c r="B866" s="169"/>
      <c r="C866" s="169"/>
      <c r="D866" s="169"/>
      <c r="E866" s="169"/>
      <c r="F866" s="169"/>
      <c r="G866" s="169"/>
      <c r="H866" s="169"/>
      <c r="I866" s="169"/>
      <c r="J866" s="169"/>
      <c r="K866" s="169"/>
      <c r="L866" s="169"/>
      <c r="M866" s="169"/>
      <c r="N866" s="169"/>
      <c r="O866" s="169"/>
      <c r="P866" s="170"/>
      <c r="Q866" s="170"/>
      <c r="R866" s="170"/>
      <c r="S866" s="170"/>
      <c r="T866" s="170"/>
      <c r="U866" s="170"/>
      <c r="V866" s="170"/>
      <c r="W866" s="170"/>
      <c r="X866" s="170"/>
      <c r="Y866" s="171"/>
      <c r="Z866" s="171"/>
      <c r="AA866" s="171"/>
      <c r="AB866" s="171"/>
      <c r="AC866" s="218"/>
      <c r="AD866" s="218"/>
      <c r="AE866" s="218"/>
      <c r="AF866" s="218"/>
      <c r="AG866" s="218"/>
      <c r="AH866" s="218"/>
      <c r="AI866" s="170"/>
      <c r="AJ866" s="170"/>
      <c r="AK866" s="170"/>
      <c r="AL866" s="170"/>
      <c r="AM866" s="170"/>
      <c r="AN866" s="170"/>
      <c r="AO866" s="170"/>
      <c r="AP866" s="170"/>
      <c r="AQ866" s="170"/>
      <c r="AR866" s="170"/>
      <c r="AS866" s="170"/>
      <c r="AT866" s="219"/>
      <c r="AU866" s="219"/>
      <c r="AV866" s="219"/>
      <c r="AW866" s="219"/>
      <c r="AX866" s="219"/>
      <c r="AY866" s="219"/>
      <c r="AZ866" s="219"/>
      <c r="BA866" s="219"/>
      <c r="BB866" s="219"/>
      <c r="BC866" s="219"/>
      <c r="BD866" s="219"/>
    </row>
    <row r="867" spans="1:56" ht="12.75" customHeight="1" x14ac:dyDescent="0.2">
      <c r="A867" s="169"/>
      <c r="B867" s="169"/>
      <c r="C867" s="169"/>
      <c r="D867" s="169"/>
      <c r="E867" s="169"/>
      <c r="F867" s="169"/>
      <c r="G867" s="169"/>
      <c r="H867" s="169"/>
      <c r="I867" s="169"/>
      <c r="J867" s="169"/>
      <c r="K867" s="169"/>
      <c r="L867" s="169"/>
      <c r="M867" s="169"/>
      <c r="N867" s="169"/>
      <c r="O867" s="169"/>
      <c r="P867" s="170"/>
      <c r="Q867" s="170"/>
      <c r="R867" s="170"/>
      <c r="S867" s="170"/>
      <c r="T867" s="170"/>
      <c r="U867" s="170"/>
      <c r="V867" s="170"/>
      <c r="W867" s="170"/>
      <c r="X867" s="170"/>
      <c r="Y867" s="171"/>
      <c r="Z867" s="171"/>
      <c r="AA867" s="171"/>
      <c r="AB867" s="171"/>
      <c r="AC867" s="218"/>
      <c r="AD867" s="218"/>
      <c r="AE867" s="218"/>
      <c r="AF867" s="218"/>
      <c r="AG867" s="218"/>
      <c r="AH867" s="218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219"/>
      <c r="AU867" s="219"/>
      <c r="AV867" s="219"/>
      <c r="AW867" s="219"/>
      <c r="AX867" s="219"/>
      <c r="AY867" s="219"/>
      <c r="AZ867" s="219"/>
      <c r="BA867" s="219"/>
      <c r="BB867" s="219"/>
      <c r="BC867" s="219"/>
      <c r="BD867" s="219"/>
    </row>
    <row r="868" spans="1:56" ht="12.75" customHeight="1" x14ac:dyDescent="0.2">
      <c r="A868" s="169"/>
      <c r="B868" s="169"/>
      <c r="C868" s="169"/>
      <c r="D868" s="169"/>
      <c r="E868" s="169"/>
      <c r="F868" s="169"/>
      <c r="G868" s="169"/>
      <c r="H868" s="169"/>
      <c r="I868" s="169"/>
      <c r="J868" s="169"/>
      <c r="K868" s="169"/>
      <c r="L868" s="169"/>
      <c r="M868" s="169"/>
      <c r="N868" s="169"/>
      <c r="O868" s="169"/>
      <c r="P868" s="170"/>
      <c r="Q868" s="170"/>
      <c r="R868" s="170"/>
      <c r="S868" s="170"/>
      <c r="T868" s="170"/>
      <c r="U868" s="170"/>
      <c r="V868" s="170"/>
      <c r="W868" s="170"/>
      <c r="X868" s="170"/>
      <c r="Y868" s="171"/>
      <c r="Z868" s="171"/>
      <c r="AA868" s="171"/>
      <c r="AB868" s="171"/>
      <c r="AC868" s="218"/>
      <c r="AD868" s="218"/>
      <c r="AE868" s="218"/>
      <c r="AF868" s="218"/>
      <c r="AG868" s="218"/>
      <c r="AH868" s="218"/>
      <c r="AI868" s="170"/>
      <c r="AJ868" s="170"/>
      <c r="AK868" s="170"/>
      <c r="AL868" s="170"/>
      <c r="AM868" s="170"/>
      <c r="AN868" s="170"/>
      <c r="AO868" s="170"/>
      <c r="AP868" s="170"/>
      <c r="AQ868" s="170"/>
      <c r="AR868" s="170"/>
      <c r="AS868" s="170"/>
      <c r="AT868" s="219"/>
      <c r="AU868" s="219"/>
      <c r="AV868" s="219"/>
      <c r="AW868" s="219"/>
      <c r="AX868" s="219"/>
      <c r="AY868" s="219"/>
      <c r="AZ868" s="219"/>
      <c r="BA868" s="219"/>
      <c r="BB868" s="219"/>
      <c r="BC868" s="219"/>
      <c r="BD868" s="219"/>
    </row>
    <row r="869" spans="1:56" ht="12.75" customHeight="1" x14ac:dyDescent="0.2">
      <c r="A869" s="169"/>
      <c r="B869" s="169"/>
      <c r="C869" s="169"/>
      <c r="D869" s="169"/>
      <c r="E869" s="169"/>
      <c r="F869" s="169"/>
      <c r="G869" s="169"/>
      <c r="H869" s="169"/>
      <c r="I869" s="169"/>
      <c r="J869" s="169"/>
      <c r="K869" s="169"/>
      <c r="L869" s="169"/>
      <c r="M869" s="169"/>
      <c r="N869" s="169"/>
      <c r="O869" s="169"/>
      <c r="P869" s="170"/>
      <c r="Q869" s="170"/>
      <c r="R869" s="170"/>
      <c r="S869" s="170"/>
      <c r="T869" s="170"/>
      <c r="U869" s="170"/>
      <c r="V869" s="170"/>
      <c r="W869" s="170"/>
      <c r="X869" s="170"/>
      <c r="Y869" s="171"/>
      <c r="Z869" s="171"/>
      <c r="AA869" s="171"/>
      <c r="AB869" s="171"/>
      <c r="AC869" s="218"/>
      <c r="AD869" s="218"/>
      <c r="AE869" s="218"/>
      <c r="AF869" s="218"/>
      <c r="AG869" s="218"/>
      <c r="AH869" s="218"/>
      <c r="AI869" s="170"/>
      <c r="AJ869" s="170"/>
      <c r="AK869" s="170"/>
      <c r="AL869" s="170"/>
      <c r="AM869" s="170"/>
      <c r="AN869" s="170"/>
      <c r="AO869" s="170"/>
      <c r="AP869" s="170"/>
      <c r="AQ869" s="170"/>
      <c r="AR869" s="170"/>
      <c r="AS869" s="170"/>
      <c r="AT869" s="219"/>
      <c r="AU869" s="219"/>
      <c r="AV869" s="219"/>
      <c r="AW869" s="219"/>
      <c r="AX869" s="219"/>
      <c r="AY869" s="219"/>
      <c r="AZ869" s="219"/>
      <c r="BA869" s="219"/>
      <c r="BB869" s="219"/>
      <c r="BC869" s="219"/>
      <c r="BD869" s="219"/>
    </row>
    <row r="870" spans="1:56" ht="12.75" customHeight="1" x14ac:dyDescent="0.2">
      <c r="A870" s="169"/>
      <c r="B870" s="169"/>
      <c r="C870" s="169"/>
      <c r="D870" s="169"/>
      <c r="E870" s="169"/>
      <c r="F870" s="169"/>
      <c r="G870" s="169"/>
      <c r="H870" s="169"/>
      <c r="I870" s="169"/>
      <c r="J870" s="169"/>
      <c r="K870" s="169"/>
      <c r="L870" s="169"/>
      <c r="M870" s="169"/>
      <c r="N870" s="169"/>
      <c r="O870" s="169"/>
      <c r="P870" s="170"/>
      <c r="Q870" s="170"/>
      <c r="R870" s="170"/>
      <c r="S870" s="170"/>
      <c r="T870" s="170"/>
      <c r="U870" s="170"/>
      <c r="V870" s="170"/>
      <c r="W870" s="170"/>
      <c r="X870" s="170"/>
      <c r="Y870" s="171"/>
      <c r="Z870" s="171"/>
      <c r="AA870" s="171"/>
      <c r="AB870" s="171"/>
      <c r="AC870" s="218"/>
      <c r="AD870" s="218"/>
      <c r="AE870" s="218"/>
      <c r="AF870" s="218"/>
      <c r="AG870" s="218"/>
      <c r="AH870" s="218"/>
      <c r="AI870" s="170"/>
      <c r="AJ870" s="170"/>
      <c r="AK870" s="170"/>
      <c r="AL870" s="170"/>
      <c r="AM870" s="170"/>
      <c r="AN870" s="170"/>
      <c r="AO870" s="170"/>
      <c r="AP870" s="170"/>
      <c r="AQ870" s="170"/>
      <c r="AR870" s="170"/>
      <c r="AS870" s="170"/>
      <c r="AT870" s="219"/>
      <c r="AU870" s="219"/>
      <c r="AV870" s="219"/>
      <c r="AW870" s="219"/>
      <c r="AX870" s="219"/>
      <c r="AY870" s="219"/>
      <c r="AZ870" s="219"/>
      <c r="BA870" s="219"/>
      <c r="BB870" s="219"/>
      <c r="BC870" s="219"/>
      <c r="BD870" s="219"/>
    </row>
    <row r="871" spans="1:56" ht="12.75" customHeight="1" x14ac:dyDescent="0.2">
      <c r="A871" s="169"/>
      <c r="B871" s="169"/>
      <c r="C871" s="169"/>
      <c r="D871" s="169"/>
      <c r="E871" s="169"/>
      <c r="F871" s="169"/>
      <c r="G871" s="169"/>
      <c r="H871" s="169"/>
      <c r="I871" s="169"/>
      <c r="J871" s="169"/>
      <c r="K871" s="169"/>
      <c r="L871" s="169"/>
      <c r="M871" s="169"/>
      <c r="N871" s="169"/>
      <c r="O871" s="169"/>
      <c r="P871" s="170"/>
      <c r="Q871" s="170"/>
      <c r="R871" s="170"/>
      <c r="S871" s="170"/>
      <c r="T871" s="170"/>
      <c r="U871" s="170"/>
      <c r="V871" s="170"/>
      <c r="W871" s="170"/>
      <c r="X871" s="170"/>
      <c r="Y871" s="171"/>
      <c r="Z871" s="171"/>
      <c r="AA871" s="171"/>
      <c r="AB871" s="171"/>
      <c r="AC871" s="218"/>
      <c r="AD871" s="218"/>
      <c r="AE871" s="218"/>
      <c r="AF871" s="218"/>
      <c r="AG871" s="218"/>
      <c r="AH871" s="218"/>
      <c r="AI871" s="170"/>
      <c r="AJ871" s="170"/>
      <c r="AK871" s="170"/>
      <c r="AL871" s="170"/>
      <c r="AM871" s="170"/>
      <c r="AN871" s="170"/>
      <c r="AO871" s="170"/>
      <c r="AP871" s="170"/>
      <c r="AQ871" s="170"/>
      <c r="AR871" s="170"/>
      <c r="AS871" s="170"/>
      <c r="AT871" s="219"/>
      <c r="AU871" s="219"/>
      <c r="AV871" s="219"/>
      <c r="AW871" s="219"/>
      <c r="AX871" s="219"/>
      <c r="AY871" s="219"/>
      <c r="AZ871" s="219"/>
      <c r="BA871" s="219"/>
      <c r="BB871" s="219"/>
      <c r="BC871" s="219"/>
      <c r="BD871" s="219"/>
    </row>
    <row r="872" spans="1:56" ht="12.75" customHeight="1" x14ac:dyDescent="0.2">
      <c r="A872" s="169"/>
      <c r="B872" s="169"/>
      <c r="C872" s="169"/>
      <c r="D872" s="169"/>
      <c r="E872" s="169"/>
      <c r="F872" s="169"/>
      <c r="G872" s="169"/>
      <c r="H872" s="169"/>
      <c r="I872" s="169"/>
      <c r="J872" s="169"/>
      <c r="K872" s="169"/>
      <c r="L872" s="169"/>
      <c r="M872" s="169"/>
      <c r="N872" s="169"/>
      <c r="O872" s="169"/>
      <c r="P872" s="170"/>
      <c r="Q872" s="170"/>
      <c r="R872" s="170"/>
      <c r="S872" s="170"/>
      <c r="T872" s="170"/>
      <c r="U872" s="170"/>
      <c r="V872" s="170"/>
      <c r="W872" s="170"/>
      <c r="X872" s="170"/>
      <c r="Y872" s="171"/>
      <c r="Z872" s="171"/>
      <c r="AA872" s="171"/>
      <c r="AB872" s="171"/>
      <c r="AC872" s="218"/>
      <c r="AD872" s="218"/>
      <c r="AE872" s="218"/>
      <c r="AF872" s="218"/>
      <c r="AG872" s="218"/>
      <c r="AH872" s="218"/>
      <c r="AI872" s="170"/>
      <c r="AJ872" s="170"/>
      <c r="AK872" s="170"/>
      <c r="AL872" s="170"/>
      <c r="AM872" s="170"/>
      <c r="AN872" s="170"/>
      <c r="AO872" s="170"/>
      <c r="AP872" s="170"/>
      <c r="AQ872" s="170"/>
      <c r="AR872" s="170"/>
      <c r="AS872" s="170"/>
      <c r="AT872" s="219"/>
      <c r="AU872" s="219"/>
      <c r="AV872" s="219"/>
      <c r="AW872" s="219"/>
      <c r="AX872" s="219"/>
      <c r="AY872" s="219"/>
      <c r="AZ872" s="219"/>
      <c r="BA872" s="219"/>
      <c r="BB872" s="219"/>
      <c r="BC872" s="219"/>
      <c r="BD872" s="219"/>
    </row>
    <row r="873" spans="1:56" ht="12.75" customHeight="1" x14ac:dyDescent="0.2">
      <c r="A873" s="169"/>
      <c r="B873" s="169"/>
      <c r="C873" s="169"/>
      <c r="D873" s="169"/>
      <c r="E873" s="169"/>
      <c r="F873" s="169"/>
      <c r="G873" s="169"/>
      <c r="H873" s="169"/>
      <c r="I873" s="169"/>
      <c r="J873" s="169"/>
      <c r="K873" s="169"/>
      <c r="L873" s="169"/>
      <c r="M873" s="169"/>
      <c r="N873" s="169"/>
      <c r="O873" s="169"/>
      <c r="P873" s="170"/>
      <c r="Q873" s="170"/>
      <c r="R873" s="170"/>
      <c r="S873" s="170"/>
      <c r="T873" s="170"/>
      <c r="U873" s="170"/>
      <c r="V873" s="170"/>
      <c r="W873" s="170"/>
      <c r="X873" s="170"/>
      <c r="Y873" s="171"/>
      <c r="Z873" s="171"/>
      <c r="AA873" s="171"/>
      <c r="AB873" s="171"/>
      <c r="AC873" s="218"/>
      <c r="AD873" s="218"/>
      <c r="AE873" s="218"/>
      <c r="AF873" s="218"/>
      <c r="AG873" s="218"/>
      <c r="AH873" s="218"/>
      <c r="AI873" s="170"/>
      <c r="AJ873" s="170"/>
      <c r="AK873" s="170"/>
      <c r="AL873" s="170"/>
      <c r="AM873" s="170"/>
      <c r="AN873" s="170"/>
      <c r="AO873" s="170"/>
      <c r="AP873" s="170"/>
      <c r="AQ873" s="170"/>
      <c r="AR873" s="170"/>
      <c r="AS873" s="170"/>
      <c r="AT873" s="219"/>
      <c r="AU873" s="219"/>
      <c r="AV873" s="219"/>
      <c r="AW873" s="219"/>
      <c r="AX873" s="219"/>
      <c r="AY873" s="219"/>
      <c r="AZ873" s="219"/>
      <c r="BA873" s="219"/>
      <c r="BB873" s="219"/>
      <c r="BC873" s="219"/>
      <c r="BD873" s="219"/>
    </row>
    <row r="874" spans="1:56" ht="12.75" customHeight="1" x14ac:dyDescent="0.2">
      <c r="A874" s="169"/>
      <c r="B874" s="169"/>
      <c r="C874" s="169"/>
      <c r="D874" s="169"/>
      <c r="E874" s="169"/>
      <c r="F874" s="169"/>
      <c r="G874" s="169"/>
      <c r="H874" s="169"/>
      <c r="I874" s="169"/>
      <c r="J874" s="169"/>
      <c r="K874" s="169"/>
      <c r="L874" s="169"/>
      <c r="M874" s="169"/>
      <c r="N874" s="169"/>
      <c r="O874" s="169"/>
      <c r="P874" s="170"/>
      <c r="Q874" s="170"/>
      <c r="R874" s="170"/>
      <c r="S874" s="170"/>
      <c r="T874" s="170"/>
      <c r="U874" s="170"/>
      <c r="V874" s="170"/>
      <c r="W874" s="170"/>
      <c r="X874" s="170"/>
      <c r="Y874" s="171"/>
      <c r="Z874" s="171"/>
      <c r="AA874" s="171"/>
      <c r="AB874" s="171"/>
      <c r="AC874" s="218"/>
      <c r="AD874" s="218"/>
      <c r="AE874" s="218"/>
      <c r="AF874" s="218"/>
      <c r="AG874" s="218"/>
      <c r="AH874" s="218"/>
      <c r="AI874" s="170"/>
      <c r="AJ874" s="170"/>
      <c r="AK874" s="170"/>
      <c r="AL874" s="170"/>
      <c r="AM874" s="170"/>
      <c r="AN874" s="170"/>
      <c r="AO874" s="170"/>
      <c r="AP874" s="170"/>
      <c r="AQ874" s="170"/>
      <c r="AR874" s="170"/>
      <c r="AS874" s="170"/>
      <c r="AT874" s="219"/>
      <c r="AU874" s="219"/>
      <c r="AV874" s="219"/>
      <c r="AW874" s="219"/>
      <c r="AX874" s="219"/>
      <c r="AY874" s="219"/>
      <c r="AZ874" s="219"/>
      <c r="BA874" s="219"/>
      <c r="BB874" s="219"/>
      <c r="BC874" s="219"/>
      <c r="BD874" s="219"/>
    </row>
    <row r="875" spans="1:56" ht="12.75" customHeight="1" x14ac:dyDescent="0.2">
      <c r="A875" s="169"/>
      <c r="B875" s="169"/>
      <c r="C875" s="169"/>
      <c r="D875" s="169"/>
      <c r="E875" s="169"/>
      <c r="F875" s="169"/>
      <c r="G875" s="169"/>
      <c r="H875" s="169"/>
      <c r="I875" s="169"/>
      <c r="J875" s="169"/>
      <c r="K875" s="169"/>
      <c r="L875" s="169"/>
      <c r="M875" s="169"/>
      <c r="N875" s="169"/>
      <c r="O875" s="169"/>
      <c r="P875" s="170"/>
      <c r="Q875" s="170"/>
      <c r="R875" s="170"/>
      <c r="S875" s="170"/>
      <c r="T875" s="170"/>
      <c r="U875" s="170"/>
      <c r="V875" s="170"/>
      <c r="W875" s="170"/>
      <c r="X875" s="170"/>
      <c r="Y875" s="171"/>
      <c r="Z875" s="171"/>
      <c r="AA875" s="171"/>
      <c r="AB875" s="171"/>
      <c r="AC875" s="218"/>
      <c r="AD875" s="218"/>
      <c r="AE875" s="218"/>
      <c r="AF875" s="218"/>
      <c r="AG875" s="218"/>
      <c r="AH875" s="218"/>
      <c r="AI875" s="170"/>
      <c r="AJ875" s="170"/>
      <c r="AK875" s="170"/>
      <c r="AL875" s="170"/>
      <c r="AM875" s="170"/>
      <c r="AN875" s="170"/>
      <c r="AO875" s="170"/>
      <c r="AP875" s="170"/>
      <c r="AQ875" s="170"/>
      <c r="AR875" s="170"/>
      <c r="AS875" s="170"/>
      <c r="AT875" s="219"/>
      <c r="AU875" s="219"/>
      <c r="AV875" s="219"/>
      <c r="AW875" s="219"/>
      <c r="AX875" s="219"/>
      <c r="AY875" s="219"/>
      <c r="AZ875" s="219"/>
      <c r="BA875" s="219"/>
      <c r="BB875" s="219"/>
      <c r="BC875" s="219"/>
      <c r="BD875" s="219"/>
    </row>
    <row r="876" spans="1:56" ht="12.75" customHeight="1" x14ac:dyDescent="0.2">
      <c r="A876" s="169"/>
      <c r="B876" s="169"/>
      <c r="C876" s="169"/>
      <c r="D876" s="169"/>
      <c r="E876" s="169"/>
      <c r="F876" s="169"/>
      <c r="G876" s="169"/>
      <c r="H876" s="169"/>
      <c r="I876" s="169"/>
      <c r="J876" s="169"/>
      <c r="K876" s="169"/>
      <c r="L876" s="169"/>
      <c r="M876" s="169"/>
      <c r="N876" s="169"/>
      <c r="O876" s="169"/>
      <c r="P876" s="170"/>
      <c r="Q876" s="170"/>
      <c r="R876" s="170"/>
      <c r="S876" s="170"/>
      <c r="T876" s="170"/>
      <c r="U876" s="170"/>
      <c r="V876" s="170"/>
      <c r="W876" s="170"/>
      <c r="X876" s="170"/>
      <c r="Y876" s="171"/>
      <c r="Z876" s="171"/>
      <c r="AA876" s="171"/>
      <c r="AB876" s="171"/>
      <c r="AC876" s="218"/>
      <c r="AD876" s="218"/>
      <c r="AE876" s="218"/>
      <c r="AF876" s="218"/>
      <c r="AG876" s="218"/>
      <c r="AH876" s="218"/>
      <c r="AI876" s="170"/>
      <c r="AJ876" s="170"/>
      <c r="AK876" s="170"/>
      <c r="AL876" s="170"/>
      <c r="AM876" s="170"/>
      <c r="AN876" s="170"/>
      <c r="AO876" s="170"/>
      <c r="AP876" s="170"/>
      <c r="AQ876" s="170"/>
      <c r="AR876" s="170"/>
      <c r="AS876" s="170"/>
      <c r="AT876" s="219"/>
      <c r="AU876" s="219"/>
      <c r="AV876" s="219"/>
      <c r="AW876" s="219"/>
      <c r="AX876" s="219"/>
      <c r="AY876" s="219"/>
      <c r="AZ876" s="219"/>
      <c r="BA876" s="219"/>
      <c r="BB876" s="219"/>
      <c r="BC876" s="219"/>
      <c r="BD876" s="219"/>
    </row>
    <row r="877" spans="1:56" ht="12.75" customHeight="1" x14ac:dyDescent="0.2">
      <c r="A877" s="169"/>
      <c r="B877" s="169"/>
      <c r="C877" s="169"/>
      <c r="D877" s="169"/>
      <c r="E877" s="169"/>
      <c r="F877" s="169"/>
      <c r="G877" s="169"/>
      <c r="H877" s="169"/>
      <c r="I877" s="169"/>
      <c r="J877" s="169"/>
      <c r="K877" s="169"/>
      <c r="L877" s="169"/>
      <c r="M877" s="169"/>
      <c r="N877" s="169"/>
      <c r="O877" s="169"/>
      <c r="P877" s="170"/>
      <c r="Q877" s="170"/>
      <c r="R877" s="170"/>
      <c r="S877" s="170"/>
      <c r="T877" s="170"/>
      <c r="U877" s="170"/>
      <c r="V877" s="170"/>
      <c r="W877" s="170"/>
      <c r="X877" s="170"/>
      <c r="Y877" s="171"/>
      <c r="Z877" s="171"/>
      <c r="AA877" s="171"/>
      <c r="AB877" s="171"/>
      <c r="AC877" s="218"/>
      <c r="AD877" s="218"/>
      <c r="AE877" s="218"/>
      <c r="AF877" s="218"/>
      <c r="AG877" s="218"/>
      <c r="AH877" s="218"/>
      <c r="AI877" s="170"/>
      <c r="AJ877" s="170"/>
      <c r="AK877" s="170"/>
      <c r="AL877" s="170"/>
      <c r="AM877" s="170"/>
      <c r="AN877" s="170"/>
      <c r="AO877" s="170"/>
      <c r="AP877" s="170"/>
      <c r="AQ877" s="170"/>
      <c r="AR877" s="170"/>
      <c r="AS877" s="170"/>
      <c r="AT877" s="219"/>
      <c r="AU877" s="219"/>
      <c r="AV877" s="219"/>
      <c r="AW877" s="219"/>
      <c r="AX877" s="219"/>
      <c r="AY877" s="219"/>
      <c r="AZ877" s="219"/>
      <c r="BA877" s="219"/>
      <c r="BB877" s="219"/>
      <c r="BC877" s="219"/>
      <c r="BD877" s="219"/>
    </row>
    <row r="878" spans="1:56" ht="12.75" customHeight="1" x14ac:dyDescent="0.2">
      <c r="A878" s="169"/>
      <c r="B878" s="169"/>
      <c r="C878" s="169"/>
      <c r="D878" s="169"/>
      <c r="E878" s="169"/>
      <c r="F878" s="169"/>
      <c r="G878" s="169"/>
      <c r="H878" s="169"/>
      <c r="I878" s="169"/>
      <c r="J878" s="169"/>
      <c r="K878" s="169"/>
      <c r="L878" s="169"/>
      <c r="M878" s="169"/>
      <c r="N878" s="169"/>
      <c r="O878" s="169"/>
      <c r="P878" s="170"/>
      <c r="Q878" s="170"/>
      <c r="R878" s="170"/>
      <c r="S878" s="170"/>
      <c r="T878" s="170"/>
      <c r="U878" s="170"/>
      <c r="V878" s="170"/>
      <c r="W878" s="170"/>
      <c r="X878" s="170"/>
      <c r="Y878" s="171"/>
      <c r="Z878" s="171"/>
      <c r="AA878" s="171"/>
      <c r="AB878" s="171"/>
      <c r="AC878" s="218"/>
      <c r="AD878" s="218"/>
      <c r="AE878" s="218"/>
      <c r="AF878" s="218"/>
      <c r="AG878" s="218"/>
      <c r="AH878" s="218"/>
      <c r="AI878" s="170"/>
      <c r="AJ878" s="170"/>
      <c r="AK878" s="170"/>
      <c r="AL878" s="170"/>
      <c r="AM878" s="170"/>
      <c r="AN878" s="170"/>
      <c r="AO878" s="170"/>
      <c r="AP878" s="170"/>
      <c r="AQ878" s="170"/>
      <c r="AR878" s="170"/>
      <c r="AS878" s="170"/>
      <c r="AT878" s="219"/>
      <c r="AU878" s="219"/>
      <c r="AV878" s="219"/>
      <c r="AW878" s="219"/>
      <c r="AX878" s="219"/>
      <c r="AY878" s="219"/>
      <c r="AZ878" s="219"/>
      <c r="BA878" s="219"/>
      <c r="BB878" s="219"/>
      <c r="BC878" s="219"/>
      <c r="BD878" s="219"/>
    </row>
    <row r="879" spans="1:56" ht="12.75" customHeight="1" x14ac:dyDescent="0.2">
      <c r="A879" s="169"/>
      <c r="B879" s="169"/>
      <c r="C879" s="169"/>
      <c r="D879" s="169"/>
      <c r="E879" s="169"/>
      <c r="F879" s="169"/>
      <c r="G879" s="169"/>
      <c r="H879" s="169"/>
      <c r="I879" s="169"/>
      <c r="J879" s="169"/>
      <c r="K879" s="169"/>
      <c r="L879" s="169"/>
      <c r="M879" s="169"/>
      <c r="N879" s="169"/>
      <c r="O879" s="169"/>
      <c r="P879" s="170"/>
      <c r="Q879" s="170"/>
      <c r="R879" s="170"/>
      <c r="S879" s="170"/>
      <c r="T879" s="170"/>
      <c r="U879" s="170"/>
      <c r="V879" s="170"/>
      <c r="W879" s="170"/>
      <c r="X879" s="170"/>
      <c r="Y879" s="171"/>
      <c r="Z879" s="171"/>
      <c r="AA879" s="171"/>
      <c r="AB879" s="171"/>
      <c r="AC879" s="218"/>
      <c r="AD879" s="218"/>
      <c r="AE879" s="218"/>
      <c r="AF879" s="218"/>
      <c r="AG879" s="218"/>
      <c r="AH879" s="218"/>
      <c r="AI879" s="170"/>
      <c r="AJ879" s="170"/>
      <c r="AK879" s="170"/>
      <c r="AL879" s="170"/>
      <c r="AM879" s="170"/>
      <c r="AN879" s="170"/>
      <c r="AO879" s="170"/>
      <c r="AP879" s="170"/>
      <c r="AQ879" s="170"/>
      <c r="AR879" s="170"/>
      <c r="AS879" s="170"/>
      <c r="AT879" s="219"/>
      <c r="AU879" s="219"/>
      <c r="AV879" s="219"/>
      <c r="AW879" s="219"/>
      <c r="AX879" s="219"/>
      <c r="AY879" s="219"/>
      <c r="AZ879" s="219"/>
      <c r="BA879" s="219"/>
      <c r="BB879" s="219"/>
      <c r="BC879" s="219"/>
      <c r="BD879" s="219"/>
    </row>
    <row r="880" spans="1:56" ht="12.75" customHeight="1" x14ac:dyDescent="0.2">
      <c r="A880" s="169"/>
      <c r="B880" s="169"/>
      <c r="C880" s="169"/>
      <c r="D880" s="169"/>
      <c r="E880" s="169"/>
      <c r="F880" s="169"/>
      <c r="G880" s="169"/>
      <c r="H880" s="169"/>
      <c r="I880" s="169"/>
      <c r="J880" s="169"/>
      <c r="K880" s="169"/>
      <c r="L880" s="169"/>
      <c r="M880" s="169"/>
      <c r="N880" s="169"/>
      <c r="O880" s="169"/>
      <c r="P880" s="170"/>
      <c r="Q880" s="170"/>
      <c r="R880" s="170"/>
      <c r="S880" s="170"/>
      <c r="T880" s="170"/>
      <c r="U880" s="170"/>
      <c r="V880" s="170"/>
      <c r="W880" s="170"/>
      <c r="X880" s="170"/>
      <c r="Y880" s="171"/>
      <c r="Z880" s="171"/>
      <c r="AA880" s="171"/>
      <c r="AB880" s="171"/>
      <c r="AC880" s="218"/>
      <c r="AD880" s="218"/>
      <c r="AE880" s="218"/>
      <c r="AF880" s="218"/>
      <c r="AG880" s="218"/>
      <c r="AH880" s="218"/>
      <c r="AI880" s="170"/>
      <c r="AJ880" s="170"/>
      <c r="AK880" s="170"/>
      <c r="AL880" s="170"/>
      <c r="AM880" s="170"/>
      <c r="AN880" s="170"/>
      <c r="AO880" s="170"/>
      <c r="AP880" s="170"/>
      <c r="AQ880" s="170"/>
      <c r="AR880" s="170"/>
      <c r="AS880" s="170"/>
      <c r="AT880" s="219"/>
      <c r="AU880" s="219"/>
      <c r="AV880" s="219"/>
      <c r="AW880" s="219"/>
      <c r="AX880" s="219"/>
      <c r="AY880" s="219"/>
      <c r="AZ880" s="219"/>
      <c r="BA880" s="219"/>
      <c r="BB880" s="219"/>
      <c r="BC880" s="219"/>
      <c r="BD880" s="219"/>
    </row>
    <row r="881" spans="1:56" ht="12.75" customHeight="1" x14ac:dyDescent="0.2">
      <c r="A881" s="169"/>
      <c r="B881" s="169"/>
      <c r="C881" s="169"/>
      <c r="D881" s="169"/>
      <c r="E881" s="169"/>
      <c r="F881" s="169"/>
      <c r="G881" s="169"/>
      <c r="H881" s="169"/>
      <c r="I881" s="169"/>
      <c r="J881" s="169"/>
      <c r="K881" s="169"/>
      <c r="L881" s="169"/>
      <c r="M881" s="169"/>
      <c r="N881" s="169"/>
      <c r="O881" s="169"/>
      <c r="P881" s="170"/>
      <c r="Q881" s="170"/>
      <c r="R881" s="170"/>
      <c r="S881" s="170"/>
      <c r="T881" s="170"/>
      <c r="U881" s="170"/>
      <c r="V881" s="170"/>
      <c r="W881" s="170"/>
      <c r="X881" s="170"/>
      <c r="Y881" s="171"/>
      <c r="Z881" s="171"/>
      <c r="AA881" s="171"/>
      <c r="AB881" s="171"/>
      <c r="AC881" s="218"/>
      <c r="AD881" s="218"/>
      <c r="AE881" s="218"/>
      <c r="AF881" s="218"/>
      <c r="AG881" s="218"/>
      <c r="AH881" s="218"/>
      <c r="AI881" s="170"/>
      <c r="AJ881" s="170"/>
      <c r="AK881" s="170"/>
      <c r="AL881" s="170"/>
      <c r="AM881" s="170"/>
      <c r="AN881" s="170"/>
      <c r="AO881" s="170"/>
      <c r="AP881" s="170"/>
      <c r="AQ881" s="170"/>
      <c r="AR881" s="170"/>
      <c r="AS881" s="170"/>
      <c r="AT881" s="219"/>
      <c r="AU881" s="219"/>
      <c r="AV881" s="219"/>
      <c r="AW881" s="219"/>
      <c r="AX881" s="219"/>
      <c r="AY881" s="219"/>
      <c r="AZ881" s="219"/>
      <c r="BA881" s="219"/>
      <c r="BB881" s="219"/>
      <c r="BC881" s="219"/>
      <c r="BD881" s="219"/>
    </row>
    <row r="882" spans="1:56" ht="12.75" customHeight="1" x14ac:dyDescent="0.2">
      <c r="A882" s="169"/>
      <c r="B882" s="169"/>
      <c r="C882" s="169"/>
      <c r="D882" s="169"/>
      <c r="E882" s="169"/>
      <c r="F882" s="169"/>
      <c r="G882" s="169"/>
      <c r="H882" s="169"/>
      <c r="I882" s="169"/>
      <c r="J882" s="169"/>
      <c r="K882" s="169"/>
      <c r="L882" s="169"/>
      <c r="M882" s="169"/>
      <c r="N882" s="169"/>
      <c r="O882" s="169"/>
      <c r="P882" s="170"/>
      <c r="Q882" s="170"/>
      <c r="R882" s="170"/>
      <c r="S882" s="170"/>
      <c r="T882" s="170"/>
      <c r="U882" s="170"/>
      <c r="V882" s="170"/>
      <c r="W882" s="170"/>
      <c r="X882" s="170"/>
      <c r="Y882" s="171"/>
      <c r="Z882" s="171"/>
      <c r="AA882" s="171"/>
      <c r="AB882" s="171"/>
      <c r="AC882" s="218"/>
      <c r="AD882" s="218"/>
      <c r="AE882" s="218"/>
      <c r="AF882" s="218"/>
      <c r="AG882" s="218"/>
      <c r="AH882" s="218"/>
      <c r="AI882" s="170"/>
      <c r="AJ882" s="170"/>
      <c r="AK882" s="170"/>
      <c r="AL882" s="170"/>
      <c r="AM882" s="170"/>
      <c r="AN882" s="170"/>
      <c r="AO882" s="170"/>
      <c r="AP882" s="170"/>
      <c r="AQ882" s="170"/>
      <c r="AR882" s="170"/>
      <c r="AS882" s="170"/>
      <c r="AT882" s="219"/>
      <c r="AU882" s="219"/>
      <c r="AV882" s="219"/>
      <c r="AW882" s="219"/>
      <c r="AX882" s="219"/>
      <c r="AY882" s="219"/>
      <c r="AZ882" s="219"/>
      <c r="BA882" s="219"/>
      <c r="BB882" s="219"/>
      <c r="BC882" s="219"/>
      <c r="BD882" s="219"/>
    </row>
    <row r="883" spans="1:56" ht="12.75" customHeight="1" x14ac:dyDescent="0.2">
      <c r="A883" s="169"/>
      <c r="B883" s="169"/>
      <c r="C883" s="169"/>
      <c r="D883" s="169"/>
      <c r="E883" s="169"/>
      <c r="F883" s="169"/>
      <c r="G883" s="169"/>
      <c r="H883" s="169"/>
      <c r="I883" s="169"/>
      <c r="J883" s="169"/>
      <c r="K883" s="169"/>
      <c r="L883" s="169"/>
      <c r="M883" s="169"/>
      <c r="N883" s="169"/>
      <c r="O883" s="169"/>
      <c r="P883" s="170"/>
      <c r="Q883" s="170"/>
      <c r="R883" s="170"/>
      <c r="S883" s="170"/>
      <c r="T883" s="170"/>
      <c r="U883" s="170"/>
      <c r="V883" s="170"/>
      <c r="W883" s="170"/>
      <c r="X883" s="170"/>
      <c r="Y883" s="171"/>
      <c r="Z883" s="171"/>
      <c r="AA883" s="171"/>
      <c r="AB883" s="171"/>
      <c r="AC883" s="218"/>
      <c r="AD883" s="218"/>
      <c r="AE883" s="218"/>
      <c r="AF883" s="218"/>
      <c r="AG883" s="218"/>
      <c r="AH883" s="218"/>
      <c r="AI883" s="170"/>
      <c r="AJ883" s="170"/>
      <c r="AK883" s="170"/>
      <c r="AL883" s="170"/>
      <c r="AM883" s="170"/>
      <c r="AN883" s="170"/>
      <c r="AO883" s="170"/>
      <c r="AP883" s="170"/>
      <c r="AQ883" s="170"/>
      <c r="AR883" s="170"/>
      <c r="AS883" s="170"/>
      <c r="AT883" s="219"/>
      <c r="AU883" s="219"/>
      <c r="AV883" s="219"/>
      <c r="AW883" s="219"/>
      <c r="AX883" s="219"/>
      <c r="AY883" s="219"/>
      <c r="AZ883" s="219"/>
      <c r="BA883" s="219"/>
      <c r="BB883" s="219"/>
      <c r="BC883" s="219"/>
      <c r="BD883" s="219"/>
    </row>
    <row r="884" spans="1:56" ht="12.75" customHeight="1" x14ac:dyDescent="0.2">
      <c r="A884" s="169"/>
      <c r="B884" s="169"/>
      <c r="C884" s="169"/>
      <c r="D884" s="169"/>
      <c r="E884" s="169"/>
      <c r="F884" s="169"/>
      <c r="G884" s="169"/>
      <c r="H884" s="169"/>
      <c r="I884" s="169"/>
      <c r="J884" s="169"/>
      <c r="K884" s="169"/>
      <c r="L884" s="169"/>
      <c r="M884" s="169"/>
      <c r="N884" s="169"/>
      <c r="O884" s="169"/>
      <c r="P884" s="170"/>
      <c r="Q884" s="170"/>
      <c r="R884" s="170"/>
      <c r="S884" s="170"/>
      <c r="T884" s="170"/>
      <c r="U884" s="170"/>
      <c r="V884" s="170"/>
      <c r="W884" s="170"/>
      <c r="X884" s="170"/>
      <c r="Y884" s="171"/>
      <c r="Z884" s="171"/>
      <c r="AA884" s="171"/>
      <c r="AB884" s="171"/>
      <c r="AC884" s="218"/>
      <c r="AD884" s="218"/>
      <c r="AE884" s="218"/>
      <c r="AF884" s="218"/>
      <c r="AG884" s="218"/>
      <c r="AH884" s="218"/>
      <c r="AI884" s="170"/>
      <c r="AJ884" s="170"/>
      <c r="AK884" s="170"/>
      <c r="AL884" s="170"/>
      <c r="AM884" s="170"/>
      <c r="AN884" s="170"/>
      <c r="AO884" s="170"/>
      <c r="AP884" s="170"/>
      <c r="AQ884" s="170"/>
      <c r="AR884" s="170"/>
      <c r="AS884" s="170"/>
      <c r="AT884" s="219"/>
      <c r="AU884" s="219"/>
      <c r="AV884" s="219"/>
      <c r="AW884" s="219"/>
      <c r="AX884" s="219"/>
      <c r="AY884" s="219"/>
      <c r="AZ884" s="219"/>
      <c r="BA884" s="219"/>
      <c r="BB884" s="219"/>
      <c r="BC884" s="219"/>
      <c r="BD884" s="219"/>
    </row>
    <row r="885" spans="1:56" ht="12.75" customHeight="1" x14ac:dyDescent="0.2">
      <c r="A885" s="169"/>
      <c r="B885" s="169"/>
      <c r="C885" s="169"/>
      <c r="D885" s="169"/>
      <c r="E885" s="169"/>
      <c r="F885" s="169"/>
      <c r="G885" s="169"/>
      <c r="H885" s="169"/>
      <c r="I885" s="169"/>
      <c r="J885" s="169"/>
      <c r="K885" s="169"/>
      <c r="L885" s="169"/>
      <c r="M885" s="169"/>
      <c r="N885" s="169"/>
      <c r="O885" s="169"/>
      <c r="P885" s="170"/>
      <c r="Q885" s="170"/>
      <c r="R885" s="170"/>
      <c r="S885" s="170"/>
      <c r="T885" s="170"/>
      <c r="U885" s="170"/>
      <c r="V885" s="170"/>
      <c r="W885" s="170"/>
      <c r="X885" s="170"/>
      <c r="Y885" s="171"/>
      <c r="Z885" s="171"/>
      <c r="AA885" s="171"/>
      <c r="AB885" s="171"/>
      <c r="AC885" s="218"/>
      <c r="AD885" s="218"/>
      <c r="AE885" s="218"/>
      <c r="AF885" s="218"/>
      <c r="AG885" s="218"/>
      <c r="AH885" s="218"/>
      <c r="AI885" s="170"/>
      <c r="AJ885" s="170"/>
      <c r="AK885" s="170"/>
      <c r="AL885" s="170"/>
      <c r="AM885" s="170"/>
      <c r="AN885" s="170"/>
      <c r="AO885" s="170"/>
      <c r="AP885" s="170"/>
      <c r="AQ885" s="170"/>
      <c r="AR885" s="170"/>
      <c r="AS885" s="170"/>
      <c r="AT885" s="219"/>
      <c r="AU885" s="219"/>
      <c r="AV885" s="219"/>
      <c r="AW885" s="219"/>
      <c r="AX885" s="219"/>
      <c r="AY885" s="219"/>
      <c r="AZ885" s="219"/>
      <c r="BA885" s="219"/>
      <c r="BB885" s="219"/>
      <c r="BC885" s="219"/>
      <c r="BD885" s="219"/>
    </row>
    <row r="886" spans="1:56" ht="12.75" customHeight="1" x14ac:dyDescent="0.2">
      <c r="A886" s="169"/>
      <c r="B886" s="169"/>
      <c r="C886" s="169"/>
      <c r="D886" s="169"/>
      <c r="E886" s="169"/>
      <c r="F886" s="169"/>
      <c r="G886" s="169"/>
      <c r="H886" s="169"/>
      <c r="I886" s="169"/>
      <c r="J886" s="169"/>
      <c r="K886" s="169"/>
      <c r="L886" s="169"/>
      <c r="M886" s="169"/>
      <c r="N886" s="169"/>
      <c r="O886" s="169"/>
      <c r="P886" s="170"/>
      <c r="Q886" s="170"/>
      <c r="R886" s="170"/>
      <c r="S886" s="170"/>
      <c r="T886" s="170"/>
      <c r="U886" s="170"/>
      <c r="V886" s="170"/>
      <c r="W886" s="170"/>
      <c r="X886" s="170"/>
      <c r="Y886" s="171"/>
      <c r="Z886" s="171"/>
      <c r="AA886" s="171"/>
      <c r="AB886" s="171"/>
      <c r="AC886" s="218"/>
      <c r="AD886" s="218"/>
      <c r="AE886" s="218"/>
      <c r="AF886" s="218"/>
      <c r="AG886" s="218"/>
      <c r="AH886" s="218"/>
      <c r="AI886" s="170"/>
      <c r="AJ886" s="170"/>
      <c r="AK886" s="170"/>
      <c r="AL886" s="170"/>
      <c r="AM886" s="170"/>
      <c r="AN886" s="170"/>
      <c r="AO886" s="170"/>
      <c r="AP886" s="170"/>
      <c r="AQ886" s="170"/>
      <c r="AR886" s="170"/>
      <c r="AS886" s="170"/>
      <c r="AT886" s="219"/>
      <c r="AU886" s="219"/>
      <c r="AV886" s="219"/>
      <c r="AW886" s="219"/>
      <c r="AX886" s="219"/>
      <c r="AY886" s="219"/>
      <c r="AZ886" s="219"/>
      <c r="BA886" s="219"/>
      <c r="BB886" s="219"/>
      <c r="BC886" s="219"/>
      <c r="BD886" s="219"/>
    </row>
    <row r="887" spans="1:56" ht="12.75" customHeight="1" x14ac:dyDescent="0.2">
      <c r="A887" s="169"/>
      <c r="B887" s="169"/>
      <c r="C887" s="169"/>
      <c r="D887" s="169"/>
      <c r="E887" s="169"/>
      <c r="F887" s="169"/>
      <c r="G887" s="169"/>
      <c r="H887" s="169"/>
      <c r="I887" s="169"/>
      <c r="J887" s="169"/>
      <c r="K887" s="169"/>
      <c r="L887" s="169"/>
      <c r="M887" s="169"/>
      <c r="N887" s="169"/>
      <c r="O887" s="169"/>
      <c r="P887" s="170"/>
      <c r="Q887" s="170"/>
      <c r="R887" s="170"/>
      <c r="S887" s="170"/>
      <c r="T887" s="170"/>
      <c r="U887" s="170"/>
      <c r="V887" s="170"/>
      <c r="W887" s="170"/>
      <c r="X887" s="170"/>
      <c r="Y887" s="171"/>
      <c r="Z887" s="171"/>
      <c r="AA887" s="171"/>
      <c r="AB887" s="171"/>
      <c r="AC887" s="218"/>
      <c r="AD887" s="218"/>
      <c r="AE887" s="218"/>
      <c r="AF887" s="218"/>
      <c r="AG887" s="218"/>
      <c r="AH887" s="218"/>
      <c r="AI887" s="170"/>
      <c r="AJ887" s="170"/>
      <c r="AK887" s="170"/>
      <c r="AL887" s="170"/>
      <c r="AM887" s="170"/>
      <c r="AN887" s="170"/>
      <c r="AO887" s="170"/>
      <c r="AP887" s="170"/>
      <c r="AQ887" s="170"/>
      <c r="AR887" s="170"/>
      <c r="AS887" s="170"/>
      <c r="AT887" s="219"/>
      <c r="AU887" s="219"/>
      <c r="AV887" s="219"/>
      <c r="AW887" s="219"/>
      <c r="AX887" s="219"/>
      <c r="AY887" s="219"/>
      <c r="AZ887" s="219"/>
      <c r="BA887" s="219"/>
      <c r="BB887" s="219"/>
      <c r="BC887" s="219"/>
      <c r="BD887" s="219"/>
    </row>
    <row r="888" spans="1:56" ht="12.75" customHeight="1" x14ac:dyDescent="0.2">
      <c r="A888" s="169"/>
      <c r="B888" s="169"/>
      <c r="C888" s="169"/>
      <c r="D888" s="169"/>
      <c r="E888" s="169"/>
      <c r="F888" s="169"/>
      <c r="G888" s="169"/>
      <c r="H888" s="169"/>
      <c r="I888" s="169"/>
      <c r="J888" s="169"/>
      <c r="K888" s="169"/>
      <c r="L888" s="169"/>
      <c r="M888" s="169"/>
      <c r="N888" s="169"/>
      <c r="O888" s="169"/>
      <c r="P888" s="170"/>
      <c r="Q888" s="170"/>
      <c r="R888" s="170"/>
      <c r="S888" s="170"/>
      <c r="T888" s="170"/>
      <c r="U888" s="170"/>
      <c r="V888" s="170"/>
      <c r="W888" s="170"/>
      <c r="X888" s="170"/>
      <c r="Y888" s="171"/>
      <c r="Z888" s="171"/>
      <c r="AA888" s="171"/>
      <c r="AB888" s="171"/>
      <c r="AC888" s="218"/>
      <c r="AD888" s="218"/>
      <c r="AE888" s="218"/>
      <c r="AF888" s="218"/>
      <c r="AG888" s="218"/>
      <c r="AH888" s="218"/>
      <c r="AI888" s="170"/>
      <c r="AJ888" s="170"/>
      <c r="AK888" s="170"/>
      <c r="AL888" s="170"/>
      <c r="AM888" s="170"/>
      <c r="AN888" s="170"/>
      <c r="AO888" s="170"/>
      <c r="AP888" s="170"/>
      <c r="AQ888" s="170"/>
      <c r="AR888" s="170"/>
      <c r="AS888" s="170"/>
      <c r="AT888" s="219"/>
      <c r="AU888" s="219"/>
      <c r="AV888" s="219"/>
      <c r="AW888" s="219"/>
      <c r="AX888" s="219"/>
      <c r="AY888" s="219"/>
      <c r="AZ888" s="219"/>
      <c r="BA888" s="219"/>
      <c r="BB888" s="219"/>
      <c r="BC888" s="219"/>
      <c r="BD888" s="219"/>
    </row>
    <row r="889" spans="1:56" ht="12.75" customHeight="1" x14ac:dyDescent="0.2">
      <c r="A889" s="169"/>
      <c r="B889" s="169"/>
      <c r="C889" s="169"/>
      <c r="D889" s="169"/>
      <c r="E889" s="169"/>
      <c r="F889" s="169"/>
      <c r="G889" s="169"/>
      <c r="H889" s="169"/>
      <c r="I889" s="169"/>
      <c r="J889" s="169"/>
      <c r="K889" s="169"/>
      <c r="L889" s="169"/>
      <c r="M889" s="169"/>
      <c r="N889" s="169"/>
      <c r="O889" s="169"/>
      <c r="P889" s="170"/>
      <c r="Q889" s="170"/>
      <c r="R889" s="170"/>
      <c r="S889" s="170"/>
      <c r="T889" s="170"/>
      <c r="U889" s="170"/>
      <c r="V889" s="170"/>
      <c r="W889" s="170"/>
      <c r="X889" s="170"/>
      <c r="Y889" s="171"/>
      <c r="Z889" s="171"/>
      <c r="AA889" s="171"/>
      <c r="AB889" s="171"/>
      <c r="AC889" s="218"/>
      <c r="AD889" s="218"/>
      <c r="AE889" s="218"/>
      <c r="AF889" s="218"/>
      <c r="AG889" s="218"/>
      <c r="AH889" s="218"/>
      <c r="AI889" s="170"/>
      <c r="AJ889" s="170"/>
      <c r="AK889" s="170"/>
      <c r="AL889" s="170"/>
      <c r="AM889" s="170"/>
      <c r="AN889" s="170"/>
      <c r="AO889" s="170"/>
      <c r="AP889" s="170"/>
      <c r="AQ889" s="170"/>
      <c r="AR889" s="170"/>
      <c r="AS889" s="170"/>
      <c r="AT889" s="219"/>
      <c r="AU889" s="219"/>
      <c r="AV889" s="219"/>
      <c r="AW889" s="219"/>
      <c r="AX889" s="219"/>
      <c r="AY889" s="219"/>
      <c r="AZ889" s="219"/>
      <c r="BA889" s="219"/>
      <c r="BB889" s="219"/>
      <c r="BC889" s="219"/>
      <c r="BD889" s="219"/>
    </row>
    <row r="890" spans="1:56" ht="12.75" customHeight="1" x14ac:dyDescent="0.2">
      <c r="A890" s="169"/>
      <c r="B890" s="169"/>
      <c r="C890" s="169"/>
      <c r="D890" s="169"/>
      <c r="E890" s="169"/>
      <c r="F890" s="169"/>
      <c r="G890" s="169"/>
      <c r="H890" s="169"/>
      <c r="I890" s="169"/>
      <c r="J890" s="169"/>
      <c r="K890" s="169"/>
      <c r="L890" s="169"/>
      <c r="M890" s="169"/>
      <c r="N890" s="169"/>
      <c r="O890" s="169"/>
      <c r="P890" s="170"/>
      <c r="Q890" s="170"/>
      <c r="R890" s="170"/>
      <c r="S890" s="170"/>
      <c r="T890" s="170"/>
      <c r="U890" s="170"/>
      <c r="V890" s="170"/>
      <c r="W890" s="170"/>
      <c r="X890" s="170"/>
      <c r="Y890" s="171"/>
      <c r="Z890" s="171"/>
      <c r="AA890" s="171"/>
      <c r="AB890" s="171"/>
      <c r="AC890" s="218"/>
      <c r="AD890" s="218"/>
      <c r="AE890" s="218"/>
      <c r="AF890" s="218"/>
      <c r="AG890" s="218"/>
      <c r="AH890" s="218"/>
      <c r="AI890" s="170"/>
      <c r="AJ890" s="170"/>
      <c r="AK890" s="170"/>
      <c r="AL890" s="170"/>
      <c r="AM890" s="170"/>
      <c r="AN890" s="170"/>
      <c r="AO890" s="170"/>
      <c r="AP890" s="170"/>
      <c r="AQ890" s="170"/>
      <c r="AR890" s="170"/>
      <c r="AS890" s="170"/>
      <c r="AT890" s="219"/>
      <c r="AU890" s="219"/>
      <c r="AV890" s="219"/>
      <c r="AW890" s="219"/>
      <c r="AX890" s="219"/>
      <c r="AY890" s="219"/>
      <c r="AZ890" s="219"/>
      <c r="BA890" s="219"/>
      <c r="BB890" s="219"/>
      <c r="BC890" s="219"/>
      <c r="BD890" s="219"/>
    </row>
    <row r="891" spans="1:56" ht="12.75" customHeight="1" x14ac:dyDescent="0.2">
      <c r="A891" s="169"/>
      <c r="B891" s="169"/>
      <c r="C891" s="169"/>
      <c r="D891" s="169"/>
      <c r="E891" s="169"/>
      <c r="F891" s="169"/>
      <c r="G891" s="169"/>
      <c r="H891" s="169"/>
      <c r="I891" s="169"/>
      <c r="J891" s="169"/>
      <c r="K891" s="169"/>
      <c r="L891" s="169"/>
      <c r="M891" s="169"/>
      <c r="N891" s="169"/>
      <c r="O891" s="169"/>
      <c r="P891" s="170"/>
      <c r="Q891" s="170"/>
      <c r="R891" s="170"/>
      <c r="S891" s="170"/>
      <c r="T891" s="170"/>
      <c r="U891" s="170"/>
      <c r="V891" s="170"/>
      <c r="W891" s="170"/>
      <c r="X891" s="170"/>
      <c r="Y891" s="171"/>
      <c r="Z891" s="171"/>
      <c r="AA891" s="171"/>
      <c r="AB891" s="171"/>
      <c r="AC891" s="218"/>
      <c r="AD891" s="218"/>
      <c r="AE891" s="218"/>
      <c r="AF891" s="218"/>
      <c r="AG891" s="218"/>
      <c r="AH891" s="218"/>
      <c r="AI891" s="170"/>
      <c r="AJ891" s="170"/>
      <c r="AK891" s="170"/>
      <c r="AL891" s="170"/>
      <c r="AM891" s="170"/>
      <c r="AN891" s="170"/>
      <c r="AO891" s="170"/>
      <c r="AP891" s="170"/>
      <c r="AQ891" s="170"/>
      <c r="AR891" s="170"/>
      <c r="AS891" s="170"/>
      <c r="AT891" s="219"/>
      <c r="AU891" s="219"/>
      <c r="AV891" s="219"/>
      <c r="AW891" s="219"/>
      <c r="AX891" s="219"/>
      <c r="AY891" s="219"/>
      <c r="AZ891" s="219"/>
      <c r="BA891" s="219"/>
      <c r="BB891" s="219"/>
      <c r="BC891" s="219"/>
      <c r="BD891" s="219"/>
    </row>
    <row r="892" spans="1:56" ht="12.75" customHeight="1" x14ac:dyDescent="0.2">
      <c r="A892" s="169"/>
      <c r="B892" s="169"/>
      <c r="C892" s="169"/>
      <c r="D892" s="169"/>
      <c r="E892" s="169"/>
      <c r="F892" s="169"/>
      <c r="G892" s="169"/>
      <c r="H892" s="169"/>
      <c r="I892" s="169"/>
      <c r="J892" s="169"/>
      <c r="K892" s="169"/>
      <c r="L892" s="169"/>
      <c r="M892" s="169"/>
      <c r="N892" s="169"/>
      <c r="O892" s="169"/>
      <c r="P892" s="170"/>
      <c r="Q892" s="170"/>
      <c r="R892" s="170"/>
      <c r="S892" s="170"/>
      <c r="T892" s="170"/>
      <c r="U892" s="170"/>
      <c r="V892" s="170"/>
      <c r="W892" s="170"/>
      <c r="X892" s="170"/>
      <c r="Y892" s="171"/>
      <c r="Z892" s="171"/>
      <c r="AA892" s="171"/>
      <c r="AB892" s="171"/>
      <c r="AC892" s="218"/>
      <c r="AD892" s="218"/>
      <c r="AE892" s="218"/>
      <c r="AF892" s="218"/>
      <c r="AG892" s="218"/>
      <c r="AH892" s="218"/>
      <c r="AI892" s="170"/>
      <c r="AJ892" s="170"/>
      <c r="AK892" s="170"/>
      <c r="AL892" s="170"/>
      <c r="AM892" s="170"/>
      <c r="AN892" s="170"/>
      <c r="AO892" s="170"/>
      <c r="AP892" s="170"/>
      <c r="AQ892" s="170"/>
      <c r="AR892" s="170"/>
      <c r="AS892" s="170"/>
      <c r="AT892" s="219"/>
      <c r="AU892" s="219"/>
      <c r="AV892" s="219"/>
      <c r="AW892" s="219"/>
      <c r="AX892" s="219"/>
      <c r="AY892" s="219"/>
      <c r="AZ892" s="219"/>
      <c r="BA892" s="219"/>
      <c r="BB892" s="219"/>
      <c r="BC892" s="219"/>
      <c r="BD892" s="219"/>
    </row>
    <row r="893" spans="1:56" ht="12.75" customHeight="1" x14ac:dyDescent="0.2">
      <c r="A893" s="169"/>
      <c r="B893" s="169"/>
      <c r="C893" s="169"/>
      <c r="D893" s="169"/>
      <c r="E893" s="169"/>
      <c r="F893" s="169"/>
      <c r="G893" s="169"/>
      <c r="H893" s="169"/>
      <c r="I893" s="169"/>
      <c r="J893" s="169"/>
      <c r="K893" s="169"/>
      <c r="L893" s="169"/>
      <c r="M893" s="169"/>
      <c r="N893" s="169"/>
      <c r="O893" s="169"/>
      <c r="P893" s="170"/>
      <c r="Q893" s="170"/>
      <c r="R893" s="170"/>
      <c r="S893" s="170"/>
      <c r="T893" s="170"/>
      <c r="U893" s="170"/>
      <c r="V893" s="170"/>
      <c r="W893" s="170"/>
      <c r="X893" s="170"/>
      <c r="Y893" s="171"/>
      <c r="Z893" s="171"/>
      <c r="AA893" s="171"/>
      <c r="AB893" s="171"/>
      <c r="AC893" s="218"/>
      <c r="AD893" s="218"/>
      <c r="AE893" s="218"/>
      <c r="AF893" s="218"/>
      <c r="AG893" s="218"/>
      <c r="AH893" s="218"/>
      <c r="AI893" s="170"/>
      <c r="AJ893" s="170"/>
      <c r="AK893" s="170"/>
      <c r="AL893" s="170"/>
      <c r="AM893" s="170"/>
      <c r="AN893" s="170"/>
      <c r="AO893" s="170"/>
      <c r="AP893" s="170"/>
      <c r="AQ893" s="170"/>
      <c r="AR893" s="170"/>
      <c r="AS893" s="170"/>
      <c r="AT893" s="219"/>
      <c r="AU893" s="219"/>
      <c r="AV893" s="219"/>
      <c r="AW893" s="219"/>
      <c r="AX893" s="219"/>
      <c r="AY893" s="219"/>
      <c r="AZ893" s="219"/>
      <c r="BA893" s="219"/>
      <c r="BB893" s="219"/>
      <c r="BC893" s="219"/>
      <c r="BD893" s="219"/>
    </row>
    <row r="894" spans="1:56" ht="12.75" customHeight="1" x14ac:dyDescent="0.2">
      <c r="A894" s="169"/>
      <c r="B894" s="169"/>
      <c r="C894" s="169"/>
      <c r="D894" s="169"/>
      <c r="E894" s="169"/>
      <c r="F894" s="169"/>
      <c r="G894" s="169"/>
      <c r="H894" s="169"/>
      <c r="I894" s="169"/>
      <c r="J894" s="169"/>
      <c r="K894" s="169"/>
      <c r="L894" s="169"/>
      <c r="M894" s="169"/>
      <c r="N894" s="169"/>
      <c r="O894" s="169"/>
      <c r="P894" s="170"/>
      <c r="Q894" s="170"/>
      <c r="R894" s="170"/>
      <c r="S894" s="170"/>
      <c r="T894" s="170"/>
      <c r="U894" s="170"/>
      <c r="V894" s="170"/>
      <c r="W894" s="170"/>
      <c r="X894" s="170"/>
      <c r="Y894" s="171"/>
      <c r="Z894" s="171"/>
      <c r="AA894" s="171"/>
      <c r="AB894" s="171"/>
      <c r="AC894" s="218"/>
      <c r="AD894" s="218"/>
      <c r="AE894" s="218"/>
      <c r="AF894" s="218"/>
      <c r="AG894" s="218"/>
      <c r="AH894" s="218"/>
      <c r="AI894" s="170"/>
      <c r="AJ894" s="170"/>
      <c r="AK894" s="170"/>
      <c r="AL894" s="170"/>
      <c r="AM894" s="170"/>
      <c r="AN894" s="170"/>
      <c r="AO894" s="170"/>
      <c r="AP894" s="170"/>
      <c r="AQ894" s="170"/>
      <c r="AR894" s="170"/>
      <c r="AS894" s="170"/>
      <c r="AT894" s="219"/>
      <c r="AU894" s="219"/>
      <c r="AV894" s="219"/>
      <c r="AW894" s="219"/>
      <c r="AX894" s="219"/>
      <c r="AY894" s="219"/>
      <c r="AZ894" s="219"/>
      <c r="BA894" s="219"/>
      <c r="BB894" s="219"/>
      <c r="BC894" s="219"/>
      <c r="BD894" s="219"/>
    </row>
    <row r="895" spans="1:56" ht="12.75" customHeight="1" x14ac:dyDescent="0.2">
      <c r="A895" s="169"/>
      <c r="B895" s="169"/>
      <c r="C895" s="169"/>
      <c r="D895" s="169"/>
      <c r="E895" s="169"/>
      <c r="F895" s="169"/>
      <c r="G895" s="169"/>
      <c r="H895" s="169"/>
      <c r="I895" s="169"/>
      <c r="J895" s="169"/>
      <c r="K895" s="169"/>
      <c r="L895" s="169"/>
      <c r="M895" s="169"/>
      <c r="N895" s="169"/>
      <c r="O895" s="169"/>
      <c r="P895" s="170"/>
      <c r="Q895" s="170"/>
      <c r="R895" s="170"/>
      <c r="S895" s="170"/>
      <c r="T895" s="170"/>
      <c r="U895" s="170"/>
      <c r="V895" s="170"/>
      <c r="W895" s="170"/>
      <c r="X895" s="170"/>
      <c r="Y895" s="171"/>
      <c r="Z895" s="171"/>
      <c r="AA895" s="171"/>
      <c r="AB895" s="171"/>
      <c r="AC895" s="218"/>
      <c r="AD895" s="218"/>
      <c r="AE895" s="218"/>
      <c r="AF895" s="218"/>
      <c r="AG895" s="218"/>
      <c r="AH895" s="218"/>
      <c r="AI895" s="170"/>
      <c r="AJ895" s="170"/>
      <c r="AK895" s="170"/>
      <c r="AL895" s="170"/>
      <c r="AM895" s="170"/>
      <c r="AN895" s="170"/>
      <c r="AO895" s="170"/>
      <c r="AP895" s="170"/>
      <c r="AQ895" s="170"/>
      <c r="AR895" s="170"/>
      <c r="AS895" s="170"/>
      <c r="AT895" s="219"/>
      <c r="AU895" s="219"/>
      <c r="AV895" s="219"/>
      <c r="AW895" s="219"/>
      <c r="AX895" s="219"/>
      <c r="AY895" s="219"/>
      <c r="AZ895" s="219"/>
      <c r="BA895" s="219"/>
      <c r="BB895" s="219"/>
      <c r="BC895" s="219"/>
      <c r="BD895" s="219"/>
    </row>
    <row r="896" spans="1:56" ht="12.75" customHeight="1" x14ac:dyDescent="0.2">
      <c r="A896" s="169"/>
      <c r="B896" s="169"/>
      <c r="C896" s="169"/>
      <c r="D896" s="169"/>
      <c r="E896" s="169"/>
      <c r="F896" s="169"/>
      <c r="G896" s="169"/>
      <c r="H896" s="169"/>
      <c r="I896" s="169"/>
      <c r="J896" s="169"/>
      <c r="K896" s="169"/>
      <c r="L896" s="169"/>
      <c r="M896" s="169"/>
      <c r="N896" s="169"/>
      <c r="O896" s="169"/>
      <c r="P896" s="170"/>
      <c r="Q896" s="170"/>
      <c r="R896" s="170"/>
      <c r="S896" s="170"/>
      <c r="T896" s="170"/>
      <c r="U896" s="170"/>
      <c r="V896" s="170"/>
      <c r="W896" s="170"/>
      <c r="X896" s="170"/>
      <c r="Y896" s="171"/>
      <c r="Z896" s="171"/>
      <c r="AA896" s="171"/>
      <c r="AB896" s="171"/>
      <c r="AC896" s="218"/>
      <c r="AD896" s="218"/>
      <c r="AE896" s="218"/>
      <c r="AF896" s="218"/>
      <c r="AG896" s="218"/>
      <c r="AH896" s="218"/>
      <c r="AI896" s="170"/>
      <c r="AJ896" s="170"/>
      <c r="AK896" s="170"/>
      <c r="AL896" s="170"/>
      <c r="AM896" s="170"/>
      <c r="AN896" s="170"/>
      <c r="AO896" s="170"/>
      <c r="AP896" s="170"/>
      <c r="AQ896" s="170"/>
      <c r="AR896" s="170"/>
      <c r="AS896" s="170"/>
      <c r="AT896" s="219"/>
      <c r="AU896" s="219"/>
      <c r="AV896" s="219"/>
      <c r="AW896" s="219"/>
      <c r="AX896" s="219"/>
      <c r="AY896" s="219"/>
      <c r="AZ896" s="219"/>
      <c r="BA896" s="219"/>
      <c r="BB896" s="219"/>
      <c r="BC896" s="219"/>
      <c r="BD896" s="219"/>
    </row>
    <row r="897" spans="1:56" ht="12.75" customHeight="1" x14ac:dyDescent="0.2">
      <c r="A897" s="169"/>
      <c r="B897" s="169"/>
      <c r="C897" s="169"/>
      <c r="D897" s="169"/>
      <c r="E897" s="169"/>
      <c r="F897" s="169"/>
      <c r="G897" s="169"/>
      <c r="H897" s="169"/>
      <c r="I897" s="169"/>
      <c r="J897" s="169"/>
      <c r="K897" s="169"/>
      <c r="L897" s="169"/>
      <c r="M897" s="169"/>
      <c r="N897" s="169"/>
      <c r="O897" s="169"/>
      <c r="P897" s="170"/>
      <c r="Q897" s="170"/>
      <c r="R897" s="170"/>
      <c r="S897" s="170"/>
      <c r="T897" s="170"/>
      <c r="U897" s="170"/>
      <c r="V897" s="170"/>
      <c r="W897" s="170"/>
      <c r="X897" s="170"/>
      <c r="Y897" s="171"/>
      <c r="Z897" s="171"/>
      <c r="AA897" s="171"/>
      <c r="AB897" s="171"/>
      <c r="AC897" s="218"/>
      <c r="AD897" s="218"/>
      <c r="AE897" s="218"/>
      <c r="AF897" s="218"/>
      <c r="AG897" s="218"/>
      <c r="AH897" s="218"/>
      <c r="AI897" s="170"/>
      <c r="AJ897" s="170"/>
      <c r="AK897" s="170"/>
      <c r="AL897" s="170"/>
      <c r="AM897" s="170"/>
      <c r="AN897" s="170"/>
      <c r="AO897" s="170"/>
      <c r="AP897" s="170"/>
      <c r="AQ897" s="170"/>
      <c r="AR897" s="170"/>
      <c r="AS897" s="170"/>
      <c r="AT897" s="219"/>
      <c r="AU897" s="219"/>
      <c r="AV897" s="219"/>
      <c r="AW897" s="219"/>
      <c r="AX897" s="219"/>
      <c r="AY897" s="219"/>
      <c r="AZ897" s="219"/>
      <c r="BA897" s="219"/>
      <c r="BB897" s="219"/>
      <c r="BC897" s="219"/>
      <c r="BD897" s="219"/>
    </row>
    <row r="898" spans="1:56" ht="12.75" customHeight="1" x14ac:dyDescent="0.2">
      <c r="A898" s="169"/>
      <c r="B898" s="169"/>
      <c r="C898" s="169"/>
      <c r="D898" s="169"/>
      <c r="E898" s="169"/>
      <c r="F898" s="169"/>
      <c r="G898" s="169"/>
      <c r="H898" s="169"/>
      <c r="I898" s="169"/>
      <c r="J898" s="169"/>
      <c r="K898" s="169"/>
      <c r="L898" s="169"/>
      <c r="M898" s="169"/>
      <c r="N898" s="169"/>
      <c r="O898" s="169"/>
      <c r="P898" s="170"/>
      <c r="Q898" s="170"/>
      <c r="R898" s="170"/>
      <c r="S898" s="170"/>
      <c r="T898" s="170"/>
      <c r="U898" s="170"/>
      <c r="V898" s="170"/>
      <c r="W898" s="170"/>
      <c r="X898" s="170"/>
      <c r="Y898" s="171"/>
      <c r="Z898" s="171"/>
      <c r="AA898" s="171"/>
      <c r="AB898" s="171"/>
      <c r="AC898" s="218"/>
      <c r="AD898" s="218"/>
      <c r="AE898" s="218"/>
      <c r="AF898" s="218"/>
      <c r="AG898" s="218"/>
      <c r="AH898" s="218"/>
      <c r="AI898" s="170"/>
      <c r="AJ898" s="170"/>
      <c r="AK898" s="170"/>
      <c r="AL898" s="170"/>
      <c r="AM898" s="170"/>
      <c r="AN898" s="170"/>
      <c r="AO898" s="170"/>
      <c r="AP898" s="170"/>
      <c r="AQ898" s="170"/>
      <c r="AR898" s="170"/>
      <c r="AS898" s="170"/>
      <c r="AT898" s="219"/>
      <c r="AU898" s="219"/>
      <c r="AV898" s="219"/>
      <c r="AW898" s="219"/>
      <c r="AX898" s="219"/>
      <c r="AY898" s="219"/>
      <c r="AZ898" s="219"/>
      <c r="BA898" s="219"/>
      <c r="BB898" s="219"/>
      <c r="BC898" s="219"/>
      <c r="BD898" s="219"/>
    </row>
    <row r="899" spans="1:56" ht="12.75" customHeight="1" x14ac:dyDescent="0.2">
      <c r="A899" s="169"/>
      <c r="B899" s="169"/>
      <c r="C899" s="169"/>
      <c r="D899" s="169"/>
      <c r="E899" s="169"/>
      <c r="F899" s="169"/>
      <c r="G899" s="169"/>
      <c r="H899" s="169"/>
      <c r="I899" s="169"/>
      <c r="J899" s="169"/>
      <c r="K899" s="169"/>
      <c r="L899" s="169"/>
      <c r="M899" s="169"/>
      <c r="N899" s="169"/>
      <c r="O899" s="169"/>
      <c r="P899" s="170"/>
      <c r="Q899" s="170"/>
      <c r="R899" s="170"/>
      <c r="S899" s="170"/>
      <c r="T899" s="170"/>
      <c r="U899" s="170"/>
      <c r="V899" s="170"/>
      <c r="W899" s="170"/>
      <c r="X899" s="170"/>
      <c r="Y899" s="171"/>
      <c r="Z899" s="171"/>
      <c r="AA899" s="171"/>
      <c r="AB899" s="171"/>
      <c r="AC899" s="218"/>
      <c r="AD899" s="218"/>
      <c r="AE899" s="218"/>
      <c r="AF899" s="218"/>
      <c r="AG899" s="218"/>
      <c r="AH899" s="218"/>
      <c r="AI899" s="170"/>
      <c r="AJ899" s="170"/>
      <c r="AK899" s="170"/>
      <c r="AL899" s="170"/>
      <c r="AM899" s="170"/>
      <c r="AN899" s="170"/>
      <c r="AO899" s="170"/>
      <c r="AP899" s="170"/>
      <c r="AQ899" s="170"/>
      <c r="AR899" s="170"/>
      <c r="AS899" s="170"/>
      <c r="AT899" s="219"/>
      <c r="AU899" s="219"/>
      <c r="AV899" s="219"/>
      <c r="AW899" s="219"/>
      <c r="AX899" s="219"/>
      <c r="AY899" s="219"/>
      <c r="AZ899" s="219"/>
      <c r="BA899" s="219"/>
      <c r="BB899" s="219"/>
      <c r="BC899" s="219"/>
      <c r="BD899" s="219"/>
    </row>
    <row r="900" spans="1:56" ht="12.75" customHeight="1" x14ac:dyDescent="0.2">
      <c r="A900" s="169"/>
      <c r="B900" s="169"/>
      <c r="C900" s="169"/>
      <c r="D900" s="169"/>
      <c r="E900" s="169"/>
      <c r="F900" s="169"/>
      <c r="G900" s="169"/>
      <c r="H900" s="169"/>
      <c r="I900" s="169"/>
      <c r="J900" s="169"/>
      <c r="K900" s="169"/>
      <c r="L900" s="169"/>
      <c r="M900" s="169"/>
      <c r="N900" s="169"/>
      <c r="O900" s="169"/>
      <c r="P900" s="170"/>
      <c r="Q900" s="170"/>
      <c r="R900" s="170"/>
      <c r="S900" s="170"/>
      <c r="T900" s="170"/>
      <c r="U900" s="170"/>
      <c r="V900" s="170"/>
      <c r="W900" s="170"/>
      <c r="X900" s="170"/>
      <c r="Y900" s="171"/>
      <c r="Z900" s="171"/>
      <c r="AA900" s="171"/>
      <c r="AB900" s="171"/>
      <c r="AC900" s="218"/>
      <c r="AD900" s="218"/>
      <c r="AE900" s="218"/>
      <c r="AF900" s="218"/>
      <c r="AG900" s="218"/>
      <c r="AH900" s="218"/>
      <c r="AI900" s="170"/>
      <c r="AJ900" s="170"/>
      <c r="AK900" s="170"/>
      <c r="AL900" s="170"/>
      <c r="AM900" s="170"/>
      <c r="AN900" s="170"/>
      <c r="AO900" s="170"/>
      <c r="AP900" s="170"/>
      <c r="AQ900" s="170"/>
      <c r="AR900" s="170"/>
      <c r="AS900" s="170"/>
      <c r="AT900" s="219"/>
      <c r="AU900" s="219"/>
      <c r="AV900" s="219"/>
      <c r="AW900" s="219"/>
      <c r="AX900" s="219"/>
      <c r="AY900" s="219"/>
      <c r="AZ900" s="219"/>
      <c r="BA900" s="219"/>
      <c r="BB900" s="219"/>
      <c r="BC900" s="219"/>
      <c r="BD900" s="219"/>
    </row>
    <row r="901" spans="1:56" ht="12.75" customHeight="1" x14ac:dyDescent="0.2">
      <c r="A901" s="169"/>
      <c r="B901" s="169"/>
      <c r="C901" s="169"/>
      <c r="D901" s="169"/>
      <c r="E901" s="169"/>
      <c r="F901" s="169"/>
      <c r="G901" s="169"/>
      <c r="H901" s="169"/>
      <c r="I901" s="169"/>
      <c r="J901" s="169"/>
      <c r="K901" s="169"/>
      <c r="L901" s="169"/>
      <c r="M901" s="169"/>
      <c r="N901" s="169"/>
      <c r="O901" s="169"/>
      <c r="P901" s="170"/>
      <c r="Q901" s="170"/>
      <c r="R901" s="170"/>
      <c r="S901" s="170"/>
      <c r="T901" s="170"/>
      <c r="U901" s="170"/>
      <c r="V901" s="170"/>
      <c r="W901" s="170"/>
      <c r="X901" s="170"/>
      <c r="Y901" s="171"/>
      <c r="Z901" s="171"/>
      <c r="AA901" s="171"/>
      <c r="AB901" s="171"/>
      <c r="AC901" s="218"/>
      <c r="AD901" s="218"/>
      <c r="AE901" s="218"/>
      <c r="AF901" s="218"/>
      <c r="AG901" s="218"/>
      <c r="AH901" s="218"/>
      <c r="AI901" s="170"/>
      <c r="AJ901" s="170"/>
      <c r="AK901" s="170"/>
      <c r="AL901" s="170"/>
      <c r="AM901" s="170"/>
      <c r="AN901" s="170"/>
      <c r="AO901" s="170"/>
      <c r="AP901" s="170"/>
      <c r="AQ901" s="170"/>
      <c r="AR901" s="170"/>
      <c r="AS901" s="170"/>
      <c r="AT901" s="219"/>
      <c r="AU901" s="219"/>
      <c r="AV901" s="219"/>
      <c r="AW901" s="219"/>
      <c r="AX901" s="219"/>
      <c r="AY901" s="219"/>
      <c r="AZ901" s="219"/>
      <c r="BA901" s="219"/>
      <c r="BB901" s="219"/>
      <c r="BC901" s="219"/>
      <c r="BD901" s="219"/>
    </row>
    <row r="902" spans="1:56" ht="12.75" customHeight="1" x14ac:dyDescent="0.2">
      <c r="A902" s="169"/>
      <c r="B902" s="169"/>
      <c r="C902" s="169"/>
      <c r="D902" s="169"/>
      <c r="E902" s="169"/>
      <c r="F902" s="169"/>
      <c r="G902" s="169"/>
      <c r="H902" s="169"/>
      <c r="I902" s="169"/>
      <c r="J902" s="169"/>
      <c r="K902" s="169"/>
      <c r="L902" s="169"/>
      <c r="M902" s="169"/>
      <c r="N902" s="169"/>
      <c r="O902" s="169"/>
      <c r="P902" s="170"/>
      <c r="Q902" s="170"/>
      <c r="R902" s="170"/>
      <c r="S902" s="170"/>
      <c r="T902" s="170"/>
      <c r="U902" s="170"/>
      <c r="V902" s="170"/>
      <c r="W902" s="170"/>
      <c r="X902" s="170"/>
      <c r="Y902" s="171"/>
      <c r="Z902" s="171"/>
      <c r="AA902" s="171"/>
      <c r="AB902" s="171"/>
      <c r="AC902" s="218"/>
      <c r="AD902" s="218"/>
      <c r="AE902" s="218"/>
      <c r="AF902" s="218"/>
      <c r="AG902" s="218"/>
      <c r="AH902" s="218"/>
      <c r="AI902" s="170"/>
      <c r="AJ902" s="170"/>
      <c r="AK902" s="170"/>
      <c r="AL902" s="170"/>
      <c r="AM902" s="170"/>
      <c r="AN902" s="170"/>
      <c r="AO902" s="170"/>
      <c r="AP902" s="170"/>
      <c r="AQ902" s="170"/>
      <c r="AR902" s="170"/>
      <c r="AS902" s="170"/>
      <c r="AT902" s="219"/>
      <c r="AU902" s="219"/>
      <c r="AV902" s="219"/>
      <c r="AW902" s="219"/>
      <c r="AX902" s="219"/>
      <c r="AY902" s="219"/>
      <c r="AZ902" s="219"/>
      <c r="BA902" s="219"/>
      <c r="BB902" s="219"/>
      <c r="BC902" s="219"/>
      <c r="BD902" s="219"/>
    </row>
    <row r="903" spans="1:56" ht="12.75" customHeight="1" x14ac:dyDescent="0.2">
      <c r="A903" s="169"/>
      <c r="B903" s="169"/>
      <c r="C903" s="169"/>
      <c r="D903" s="169"/>
      <c r="E903" s="169"/>
      <c r="F903" s="169"/>
      <c r="G903" s="169"/>
      <c r="H903" s="169"/>
      <c r="I903" s="169"/>
      <c r="J903" s="169"/>
      <c r="K903" s="169"/>
      <c r="L903" s="169"/>
      <c r="M903" s="169"/>
      <c r="N903" s="169"/>
      <c r="O903" s="169"/>
      <c r="P903" s="170"/>
      <c r="Q903" s="170"/>
      <c r="R903" s="170"/>
      <c r="S903" s="170"/>
      <c r="T903" s="170"/>
      <c r="U903" s="170"/>
      <c r="V903" s="170"/>
      <c r="W903" s="170"/>
      <c r="X903" s="170"/>
      <c r="Y903" s="171"/>
      <c r="Z903" s="171"/>
      <c r="AA903" s="171"/>
      <c r="AB903" s="171"/>
      <c r="AC903" s="218"/>
      <c r="AD903" s="218"/>
      <c r="AE903" s="218"/>
      <c r="AF903" s="218"/>
      <c r="AG903" s="218"/>
      <c r="AH903" s="218"/>
      <c r="AI903" s="170"/>
      <c r="AJ903" s="170"/>
      <c r="AK903" s="170"/>
      <c r="AL903" s="170"/>
      <c r="AM903" s="170"/>
      <c r="AN903" s="170"/>
      <c r="AO903" s="170"/>
      <c r="AP903" s="170"/>
      <c r="AQ903" s="170"/>
      <c r="AR903" s="170"/>
      <c r="AS903" s="170"/>
      <c r="AT903" s="219"/>
      <c r="AU903" s="219"/>
      <c r="AV903" s="219"/>
      <c r="AW903" s="219"/>
      <c r="AX903" s="219"/>
      <c r="AY903" s="219"/>
      <c r="AZ903" s="219"/>
      <c r="BA903" s="219"/>
      <c r="BB903" s="219"/>
      <c r="BC903" s="219"/>
      <c r="BD903" s="219"/>
    </row>
    <row r="904" spans="1:56" ht="12.75" customHeight="1" x14ac:dyDescent="0.2">
      <c r="A904" s="169"/>
      <c r="B904" s="169"/>
      <c r="C904" s="169"/>
      <c r="D904" s="169"/>
      <c r="E904" s="169"/>
      <c r="F904" s="169"/>
      <c r="G904" s="169"/>
      <c r="H904" s="169"/>
      <c r="I904" s="169"/>
      <c r="J904" s="169"/>
      <c r="K904" s="169"/>
      <c r="L904" s="169"/>
      <c r="M904" s="169"/>
      <c r="N904" s="169"/>
      <c r="O904" s="169"/>
      <c r="P904" s="170"/>
      <c r="Q904" s="170"/>
      <c r="R904" s="170"/>
      <c r="S904" s="170"/>
      <c r="T904" s="170"/>
      <c r="U904" s="170"/>
      <c r="V904" s="170"/>
      <c r="W904" s="170"/>
      <c r="X904" s="170"/>
      <c r="Y904" s="171"/>
      <c r="Z904" s="171"/>
      <c r="AA904" s="171"/>
      <c r="AB904" s="171"/>
      <c r="AC904" s="218"/>
      <c r="AD904" s="218"/>
      <c r="AE904" s="218"/>
      <c r="AF904" s="218"/>
      <c r="AG904" s="218"/>
      <c r="AH904" s="218"/>
      <c r="AI904" s="170"/>
      <c r="AJ904" s="170"/>
      <c r="AK904" s="170"/>
      <c r="AL904" s="170"/>
      <c r="AM904" s="170"/>
      <c r="AN904" s="170"/>
      <c r="AO904" s="170"/>
      <c r="AP904" s="170"/>
      <c r="AQ904" s="170"/>
      <c r="AR904" s="170"/>
      <c r="AS904" s="170"/>
      <c r="AT904" s="219"/>
      <c r="AU904" s="219"/>
      <c r="AV904" s="219"/>
      <c r="AW904" s="219"/>
      <c r="AX904" s="219"/>
      <c r="AY904" s="219"/>
      <c r="AZ904" s="219"/>
      <c r="BA904" s="219"/>
      <c r="BB904" s="219"/>
      <c r="BC904" s="219"/>
      <c r="BD904" s="219"/>
    </row>
    <row r="905" spans="1:56" ht="12.75" customHeight="1" x14ac:dyDescent="0.2">
      <c r="A905" s="169"/>
      <c r="B905" s="169"/>
      <c r="C905" s="169"/>
      <c r="D905" s="169"/>
      <c r="E905" s="169"/>
      <c r="F905" s="169"/>
      <c r="G905" s="169"/>
      <c r="H905" s="169"/>
      <c r="I905" s="169"/>
      <c r="J905" s="169"/>
      <c r="K905" s="169"/>
      <c r="L905" s="169"/>
      <c r="M905" s="169"/>
      <c r="N905" s="169"/>
      <c r="O905" s="169"/>
      <c r="P905" s="170"/>
      <c r="Q905" s="170"/>
      <c r="R905" s="170"/>
      <c r="S905" s="170"/>
      <c r="T905" s="170"/>
      <c r="U905" s="170"/>
      <c r="V905" s="170"/>
      <c r="W905" s="170"/>
      <c r="X905" s="170"/>
      <c r="Y905" s="171"/>
      <c r="Z905" s="171"/>
      <c r="AA905" s="171"/>
      <c r="AB905" s="171"/>
      <c r="AC905" s="218"/>
      <c r="AD905" s="218"/>
      <c r="AE905" s="218"/>
      <c r="AF905" s="218"/>
      <c r="AG905" s="218"/>
      <c r="AH905" s="218"/>
      <c r="AI905" s="170"/>
      <c r="AJ905" s="170"/>
      <c r="AK905" s="170"/>
      <c r="AL905" s="170"/>
      <c r="AM905" s="170"/>
      <c r="AN905" s="170"/>
      <c r="AO905" s="170"/>
      <c r="AP905" s="170"/>
      <c r="AQ905" s="170"/>
      <c r="AR905" s="170"/>
      <c r="AS905" s="170"/>
      <c r="AT905" s="219"/>
      <c r="AU905" s="219"/>
      <c r="AV905" s="219"/>
      <c r="AW905" s="219"/>
      <c r="AX905" s="219"/>
      <c r="AY905" s="219"/>
      <c r="AZ905" s="219"/>
      <c r="BA905" s="219"/>
      <c r="BB905" s="219"/>
      <c r="BC905" s="219"/>
      <c r="BD905" s="219"/>
    </row>
    <row r="906" spans="1:56" ht="12.75" customHeight="1" x14ac:dyDescent="0.2">
      <c r="A906" s="169"/>
      <c r="B906" s="169"/>
      <c r="C906" s="169"/>
      <c r="D906" s="169"/>
      <c r="E906" s="169"/>
      <c r="F906" s="169"/>
      <c r="G906" s="169"/>
      <c r="H906" s="169"/>
      <c r="I906" s="169"/>
      <c r="J906" s="169"/>
      <c r="K906" s="169"/>
      <c r="L906" s="169"/>
      <c r="M906" s="169"/>
      <c r="N906" s="169"/>
      <c r="O906" s="169"/>
      <c r="P906" s="170"/>
      <c r="Q906" s="170"/>
      <c r="R906" s="170"/>
      <c r="S906" s="170"/>
      <c r="T906" s="170"/>
      <c r="U906" s="170"/>
      <c r="V906" s="170"/>
      <c r="W906" s="170"/>
      <c r="X906" s="170"/>
      <c r="Y906" s="171"/>
      <c r="Z906" s="171"/>
      <c r="AA906" s="171"/>
      <c r="AB906" s="171"/>
      <c r="AC906" s="218"/>
      <c r="AD906" s="218"/>
      <c r="AE906" s="218"/>
      <c r="AF906" s="218"/>
      <c r="AG906" s="218"/>
      <c r="AH906" s="218"/>
      <c r="AI906" s="170"/>
      <c r="AJ906" s="170"/>
      <c r="AK906" s="170"/>
      <c r="AL906" s="170"/>
      <c r="AM906" s="170"/>
      <c r="AN906" s="170"/>
      <c r="AO906" s="170"/>
      <c r="AP906" s="170"/>
      <c r="AQ906" s="170"/>
      <c r="AR906" s="170"/>
      <c r="AS906" s="170"/>
      <c r="AT906" s="219"/>
      <c r="AU906" s="219"/>
      <c r="AV906" s="219"/>
      <c r="AW906" s="219"/>
      <c r="AX906" s="219"/>
      <c r="AY906" s="219"/>
      <c r="AZ906" s="219"/>
      <c r="BA906" s="219"/>
      <c r="BB906" s="219"/>
      <c r="BC906" s="219"/>
      <c r="BD906" s="219"/>
    </row>
    <row r="907" spans="1:56" ht="12.75" customHeight="1" x14ac:dyDescent="0.2">
      <c r="A907" s="169"/>
      <c r="B907" s="169"/>
      <c r="C907" s="169"/>
      <c r="D907" s="169"/>
      <c r="E907" s="169"/>
      <c r="F907" s="169"/>
      <c r="G907" s="169"/>
      <c r="H907" s="169"/>
      <c r="I907" s="169"/>
      <c r="J907" s="169"/>
      <c r="K907" s="169"/>
      <c r="L907" s="169"/>
      <c r="M907" s="169"/>
      <c r="N907" s="169"/>
      <c r="O907" s="169"/>
      <c r="P907" s="170"/>
      <c r="Q907" s="170"/>
      <c r="R907" s="170"/>
      <c r="S907" s="170"/>
      <c r="T907" s="170"/>
      <c r="U907" s="170"/>
      <c r="V907" s="170"/>
      <c r="W907" s="170"/>
      <c r="X907" s="170"/>
      <c r="Y907" s="171"/>
      <c r="Z907" s="171"/>
      <c r="AA907" s="171"/>
      <c r="AB907" s="171"/>
      <c r="AC907" s="218"/>
      <c r="AD907" s="218"/>
      <c r="AE907" s="218"/>
      <c r="AF907" s="218"/>
      <c r="AG907" s="218"/>
      <c r="AH907" s="218"/>
      <c r="AI907" s="170"/>
      <c r="AJ907" s="170"/>
      <c r="AK907" s="170"/>
      <c r="AL907" s="170"/>
      <c r="AM907" s="170"/>
      <c r="AN907" s="170"/>
      <c r="AO907" s="170"/>
      <c r="AP907" s="170"/>
      <c r="AQ907" s="170"/>
      <c r="AR907" s="170"/>
      <c r="AS907" s="170"/>
      <c r="AT907" s="219"/>
      <c r="AU907" s="219"/>
      <c r="AV907" s="219"/>
      <c r="AW907" s="219"/>
      <c r="AX907" s="219"/>
      <c r="AY907" s="219"/>
      <c r="AZ907" s="219"/>
      <c r="BA907" s="219"/>
      <c r="BB907" s="219"/>
      <c r="BC907" s="219"/>
      <c r="BD907" s="219"/>
    </row>
    <row r="908" spans="1:56" ht="12.75" customHeight="1" x14ac:dyDescent="0.2">
      <c r="A908" s="169"/>
      <c r="B908" s="169"/>
      <c r="C908" s="169"/>
      <c r="D908" s="169"/>
      <c r="E908" s="169"/>
      <c r="F908" s="169"/>
      <c r="G908" s="169"/>
      <c r="H908" s="169"/>
      <c r="I908" s="169"/>
      <c r="J908" s="169"/>
      <c r="K908" s="169"/>
      <c r="L908" s="169"/>
      <c r="M908" s="169"/>
      <c r="N908" s="169"/>
      <c r="O908" s="169"/>
      <c r="P908" s="170"/>
      <c r="Q908" s="170"/>
      <c r="R908" s="170"/>
      <c r="S908" s="170"/>
      <c r="T908" s="170"/>
      <c r="U908" s="170"/>
      <c r="V908" s="170"/>
      <c r="W908" s="170"/>
      <c r="X908" s="170"/>
      <c r="Y908" s="171"/>
      <c r="Z908" s="171"/>
      <c r="AA908" s="171"/>
      <c r="AB908" s="171"/>
      <c r="AC908" s="218"/>
      <c r="AD908" s="218"/>
      <c r="AE908" s="218"/>
      <c r="AF908" s="218"/>
      <c r="AG908" s="218"/>
      <c r="AH908" s="218"/>
      <c r="AI908" s="170"/>
      <c r="AJ908" s="170"/>
      <c r="AK908" s="170"/>
      <c r="AL908" s="170"/>
      <c r="AM908" s="170"/>
      <c r="AN908" s="170"/>
      <c r="AO908" s="170"/>
      <c r="AP908" s="170"/>
      <c r="AQ908" s="170"/>
      <c r="AR908" s="170"/>
      <c r="AS908" s="170"/>
      <c r="AT908" s="219"/>
      <c r="AU908" s="219"/>
      <c r="AV908" s="219"/>
      <c r="AW908" s="219"/>
      <c r="AX908" s="219"/>
      <c r="AY908" s="219"/>
      <c r="AZ908" s="219"/>
      <c r="BA908" s="219"/>
      <c r="BB908" s="219"/>
      <c r="BC908" s="219"/>
      <c r="BD908" s="219"/>
    </row>
    <row r="909" spans="1:56" ht="12.75" customHeight="1" x14ac:dyDescent="0.2">
      <c r="A909" s="169"/>
      <c r="B909" s="169"/>
      <c r="C909" s="169"/>
      <c r="D909" s="169"/>
      <c r="E909" s="169"/>
      <c r="F909" s="169"/>
      <c r="G909" s="169"/>
      <c r="H909" s="169"/>
      <c r="I909" s="169"/>
      <c r="J909" s="169"/>
      <c r="K909" s="169"/>
      <c r="L909" s="169"/>
      <c r="M909" s="169"/>
      <c r="N909" s="169"/>
      <c r="O909" s="169"/>
      <c r="P909" s="170"/>
      <c r="Q909" s="170"/>
      <c r="R909" s="170"/>
      <c r="S909" s="170"/>
      <c r="T909" s="170"/>
      <c r="U909" s="170"/>
      <c r="V909" s="170"/>
      <c r="W909" s="170"/>
      <c r="X909" s="170"/>
      <c r="Y909" s="171"/>
      <c r="Z909" s="171"/>
      <c r="AA909" s="171"/>
      <c r="AB909" s="171"/>
      <c r="AC909" s="218"/>
      <c r="AD909" s="218"/>
      <c r="AE909" s="218"/>
      <c r="AF909" s="218"/>
      <c r="AG909" s="218"/>
      <c r="AH909" s="218"/>
      <c r="AI909" s="170"/>
      <c r="AJ909" s="170"/>
      <c r="AK909" s="170"/>
      <c r="AL909" s="170"/>
      <c r="AM909" s="170"/>
      <c r="AN909" s="170"/>
      <c r="AO909" s="170"/>
      <c r="AP909" s="170"/>
      <c r="AQ909" s="170"/>
      <c r="AR909" s="170"/>
      <c r="AS909" s="170"/>
      <c r="AT909" s="219"/>
      <c r="AU909" s="219"/>
      <c r="AV909" s="219"/>
      <c r="AW909" s="219"/>
      <c r="AX909" s="219"/>
      <c r="AY909" s="219"/>
      <c r="AZ909" s="219"/>
      <c r="BA909" s="219"/>
      <c r="BB909" s="219"/>
      <c r="BC909" s="219"/>
      <c r="BD909" s="219"/>
    </row>
    <row r="910" spans="1:56" ht="12.75" customHeight="1" x14ac:dyDescent="0.2">
      <c r="A910" s="169"/>
      <c r="B910" s="169"/>
      <c r="C910" s="169"/>
      <c r="D910" s="169"/>
      <c r="E910" s="169"/>
      <c r="F910" s="169"/>
      <c r="G910" s="169"/>
      <c r="H910" s="169"/>
      <c r="I910" s="169"/>
      <c r="J910" s="169"/>
      <c r="K910" s="169"/>
      <c r="L910" s="169"/>
      <c r="M910" s="169"/>
      <c r="N910" s="169"/>
      <c r="O910" s="169"/>
      <c r="P910" s="170"/>
      <c r="Q910" s="170"/>
      <c r="R910" s="170"/>
      <c r="S910" s="170"/>
      <c r="T910" s="170"/>
      <c r="U910" s="170"/>
      <c r="V910" s="170"/>
      <c r="W910" s="170"/>
      <c r="X910" s="170"/>
      <c r="Y910" s="171"/>
      <c r="Z910" s="171"/>
      <c r="AA910" s="171"/>
      <c r="AB910" s="171"/>
      <c r="AC910" s="218"/>
      <c r="AD910" s="218"/>
      <c r="AE910" s="218"/>
      <c r="AF910" s="218"/>
      <c r="AG910" s="218"/>
      <c r="AH910" s="218"/>
      <c r="AI910" s="170"/>
      <c r="AJ910" s="170"/>
      <c r="AK910" s="170"/>
      <c r="AL910" s="170"/>
      <c r="AM910" s="170"/>
      <c r="AN910" s="170"/>
      <c r="AO910" s="170"/>
      <c r="AP910" s="170"/>
      <c r="AQ910" s="170"/>
      <c r="AR910" s="170"/>
      <c r="AS910" s="170"/>
      <c r="AT910" s="219"/>
      <c r="AU910" s="219"/>
      <c r="AV910" s="219"/>
      <c r="AW910" s="219"/>
      <c r="AX910" s="219"/>
      <c r="AY910" s="219"/>
      <c r="AZ910" s="219"/>
      <c r="BA910" s="219"/>
      <c r="BB910" s="219"/>
      <c r="BC910" s="219"/>
      <c r="BD910" s="219"/>
    </row>
    <row r="911" spans="1:56" ht="12.75" customHeight="1" x14ac:dyDescent="0.2">
      <c r="A911" s="169"/>
      <c r="B911" s="169"/>
      <c r="C911" s="169"/>
      <c r="D911" s="169"/>
      <c r="E911" s="169"/>
      <c r="F911" s="169"/>
      <c r="G911" s="169"/>
      <c r="H911" s="169"/>
      <c r="I911" s="169"/>
      <c r="J911" s="169"/>
      <c r="K911" s="169"/>
      <c r="L911" s="169"/>
      <c r="M911" s="169"/>
      <c r="N911" s="169"/>
      <c r="O911" s="169"/>
      <c r="P911" s="170"/>
      <c r="Q911" s="170"/>
      <c r="R911" s="170"/>
      <c r="S911" s="170"/>
      <c r="T911" s="170"/>
      <c r="U911" s="170"/>
      <c r="V911" s="170"/>
      <c r="W911" s="170"/>
      <c r="X911" s="170"/>
      <c r="Y911" s="171"/>
      <c r="Z911" s="171"/>
      <c r="AA911" s="171"/>
      <c r="AB911" s="171"/>
      <c r="AC911" s="218"/>
      <c r="AD911" s="218"/>
      <c r="AE911" s="218"/>
      <c r="AF911" s="218"/>
      <c r="AG911" s="218"/>
      <c r="AH911" s="218"/>
      <c r="AI911" s="170"/>
      <c r="AJ911" s="170"/>
      <c r="AK911" s="170"/>
      <c r="AL911" s="170"/>
      <c r="AM911" s="170"/>
      <c r="AN911" s="170"/>
      <c r="AO911" s="170"/>
      <c r="AP911" s="170"/>
      <c r="AQ911" s="170"/>
      <c r="AR911" s="170"/>
      <c r="AS911" s="170"/>
      <c r="AT911" s="219"/>
      <c r="AU911" s="219"/>
      <c r="AV911" s="219"/>
      <c r="AW911" s="219"/>
      <c r="AX911" s="219"/>
      <c r="AY911" s="219"/>
      <c r="AZ911" s="219"/>
      <c r="BA911" s="219"/>
      <c r="BB911" s="219"/>
      <c r="BC911" s="219"/>
      <c r="BD911" s="219"/>
    </row>
    <row r="912" spans="1:56" ht="12.75" customHeight="1" x14ac:dyDescent="0.2">
      <c r="A912" s="169"/>
      <c r="B912" s="169"/>
      <c r="C912" s="169"/>
      <c r="D912" s="169"/>
      <c r="E912" s="169"/>
      <c r="F912" s="169"/>
      <c r="G912" s="169"/>
      <c r="H912" s="169"/>
      <c r="I912" s="169"/>
      <c r="J912" s="169"/>
      <c r="K912" s="169"/>
      <c r="L912" s="169"/>
      <c r="M912" s="169"/>
      <c r="N912" s="169"/>
      <c r="O912" s="169"/>
      <c r="P912" s="170"/>
      <c r="Q912" s="170"/>
      <c r="R912" s="170"/>
      <c r="S912" s="170"/>
      <c r="T912" s="170"/>
      <c r="U912" s="170"/>
      <c r="V912" s="170"/>
      <c r="W912" s="170"/>
      <c r="X912" s="170"/>
      <c r="Y912" s="171"/>
      <c r="Z912" s="171"/>
      <c r="AA912" s="171"/>
      <c r="AB912" s="171"/>
      <c r="AC912" s="218"/>
      <c r="AD912" s="218"/>
      <c r="AE912" s="218"/>
      <c r="AF912" s="218"/>
      <c r="AG912" s="218"/>
      <c r="AH912" s="218"/>
      <c r="AI912" s="170"/>
      <c r="AJ912" s="170"/>
      <c r="AK912" s="170"/>
      <c r="AL912" s="170"/>
      <c r="AM912" s="170"/>
      <c r="AN912" s="170"/>
      <c r="AO912" s="170"/>
      <c r="AP912" s="170"/>
      <c r="AQ912" s="170"/>
      <c r="AR912" s="170"/>
      <c r="AS912" s="170"/>
      <c r="AT912" s="219"/>
      <c r="AU912" s="219"/>
      <c r="AV912" s="219"/>
      <c r="AW912" s="219"/>
      <c r="AX912" s="219"/>
      <c r="AY912" s="219"/>
      <c r="AZ912" s="219"/>
      <c r="BA912" s="219"/>
      <c r="BB912" s="219"/>
      <c r="BC912" s="219"/>
      <c r="BD912" s="219"/>
    </row>
    <row r="913" spans="1:56" ht="12.75" customHeight="1" x14ac:dyDescent="0.2">
      <c r="A913" s="169"/>
      <c r="B913" s="169"/>
      <c r="C913" s="169"/>
      <c r="D913" s="169"/>
      <c r="E913" s="169"/>
      <c r="F913" s="169"/>
      <c r="G913" s="169"/>
      <c r="H913" s="169"/>
      <c r="I913" s="169"/>
      <c r="J913" s="169"/>
      <c r="K913" s="169"/>
      <c r="L913" s="169"/>
      <c r="M913" s="169"/>
      <c r="N913" s="169"/>
      <c r="O913" s="169"/>
      <c r="P913" s="170"/>
      <c r="Q913" s="170"/>
      <c r="R913" s="170"/>
      <c r="S913" s="170"/>
      <c r="T913" s="170"/>
      <c r="U913" s="170"/>
      <c r="V913" s="170"/>
      <c r="W913" s="170"/>
      <c r="X913" s="170"/>
      <c r="Y913" s="171"/>
      <c r="Z913" s="171"/>
      <c r="AA913" s="171"/>
      <c r="AB913" s="171"/>
      <c r="AC913" s="218"/>
      <c r="AD913" s="218"/>
      <c r="AE913" s="218"/>
      <c r="AF913" s="218"/>
      <c r="AG913" s="218"/>
      <c r="AH913" s="218"/>
      <c r="AI913" s="170"/>
      <c r="AJ913" s="170"/>
      <c r="AK913" s="170"/>
      <c r="AL913" s="170"/>
      <c r="AM913" s="170"/>
      <c r="AN913" s="170"/>
      <c r="AO913" s="170"/>
      <c r="AP913" s="170"/>
      <c r="AQ913" s="170"/>
      <c r="AR913" s="170"/>
      <c r="AS913" s="170"/>
      <c r="AT913" s="219"/>
      <c r="AU913" s="219"/>
      <c r="AV913" s="219"/>
      <c r="AW913" s="219"/>
      <c r="AX913" s="219"/>
      <c r="AY913" s="219"/>
      <c r="AZ913" s="219"/>
      <c r="BA913" s="219"/>
      <c r="BB913" s="219"/>
      <c r="BC913" s="219"/>
      <c r="BD913" s="219"/>
    </row>
    <row r="914" spans="1:56" ht="12.75" customHeight="1" x14ac:dyDescent="0.2">
      <c r="A914" s="169"/>
      <c r="B914" s="169"/>
      <c r="C914" s="169"/>
      <c r="D914" s="169"/>
      <c r="E914" s="169"/>
      <c r="F914" s="169"/>
      <c r="G914" s="169"/>
      <c r="H914" s="169"/>
      <c r="I914" s="169"/>
      <c r="J914" s="169"/>
      <c r="K914" s="169"/>
      <c r="L914" s="169"/>
      <c r="M914" s="169"/>
      <c r="N914" s="169"/>
      <c r="O914" s="169"/>
      <c r="P914" s="170"/>
      <c r="Q914" s="170"/>
      <c r="R914" s="170"/>
      <c r="S914" s="170"/>
      <c r="T914" s="170"/>
      <c r="U914" s="170"/>
      <c r="V914" s="170"/>
      <c r="W914" s="170"/>
      <c r="X914" s="170"/>
      <c r="Y914" s="171"/>
      <c r="Z914" s="171"/>
      <c r="AA914" s="171"/>
      <c r="AB914" s="171"/>
      <c r="AC914" s="218"/>
      <c r="AD914" s="218"/>
      <c r="AE914" s="218"/>
      <c r="AF914" s="218"/>
      <c r="AG914" s="218"/>
      <c r="AH914" s="218"/>
      <c r="AI914" s="170"/>
      <c r="AJ914" s="170"/>
      <c r="AK914" s="170"/>
      <c r="AL914" s="170"/>
      <c r="AM914" s="170"/>
      <c r="AN914" s="170"/>
      <c r="AO914" s="170"/>
      <c r="AP914" s="170"/>
      <c r="AQ914" s="170"/>
      <c r="AR914" s="170"/>
      <c r="AS914" s="170"/>
      <c r="AT914" s="219"/>
      <c r="AU914" s="219"/>
      <c r="AV914" s="219"/>
      <c r="AW914" s="219"/>
      <c r="AX914" s="219"/>
      <c r="AY914" s="219"/>
      <c r="AZ914" s="219"/>
      <c r="BA914" s="219"/>
      <c r="BB914" s="219"/>
      <c r="BC914" s="219"/>
      <c r="BD914" s="219"/>
    </row>
    <row r="915" spans="1:56" ht="12.75" customHeight="1" x14ac:dyDescent="0.2">
      <c r="A915" s="169"/>
      <c r="B915" s="169"/>
      <c r="C915" s="169"/>
      <c r="D915" s="169"/>
      <c r="E915" s="169"/>
      <c r="F915" s="169"/>
      <c r="G915" s="169"/>
      <c r="H915" s="169"/>
      <c r="I915" s="169"/>
      <c r="J915" s="169"/>
      <c r="K915" s="169"/>
      <c r="L915" s="169"/>
      <c r="M915" s="169"/>
      <c r="N915" s="169"/>
      <c r="O915" s="169"/>
      <c r="P915" s="170"/>
      <c r="Q915" s="170"/>
      <c r="R915" s="170"/>
      <c r="S915" s="170"/>
      <c r="T915" s="170"/>
      <c r="U915" s="170"/>
      <c r="V915" s="170"/>
      <c r="W915" s="170"/>
      <c r="X915" s="170"/>
      <c r="Y915" s="171"/>
      <c r="Z915" s="171"/>
      <c r="AA915" s="171"/>
      <c r="AB915" s="171"/>
      <c r="AC915" s="218"/>
      <c r="AD915" s="218"/>
      <c r="AE915" s="218"/>
      <c r="AF915" s="218"/>
      <c r="AG915" s="218"/>
      <c r="AH915" s="218"/>
      <c r="AI915" s="170"/>
      <c r="AJ915" s="170"/>
      <c r="AK915" s="170"/>
      <c r="AL915" s="170"/>
      <c r="AM915" s="170"/>
      <c r="AN915" s="170"/>
      <c r="AO915" s="170"/>
      <c r="AP915" s="170"/>
      <c r="AQ915" s="170"/>
      <c r="AR915" s="170"/>
      <c r="AS915" s="170"/>
      <c r="AT915" s="219"/>
      <c r="AU915" s="219"/>
      <c r="AV915" s="219"/>
      <c r="AW915" s="219"/>
      <c r="AX915" s="219"/>
      <c r="AY915" s="219"/>
      <c r="AZ915" s="219"/>
      <c r="BA915" s="219"/>
      <c r="BB915" s="219"/>
      <c r="BC915" s="219"/>
      <c r="BD915" s="219"/>
    </row>
    <row r="916" spans="1:56" ht="12.75" customHeight="1" x14ac:dyDescent="0.2">
      <c r="A916" s="169"/>
      <c r="B916" s="169"/>
      <c r="C916" s="169"/>
      <c r="D916" s="169"/>
      <c r="E916" s="169"/>
      <c r="F916" s="169"/>
      <c r="G916" s="169"/>
      <c r="H916" s="169"/>
      <c r="I916" s="169"/>
      <c r="J916" s="169"/>
      <c r="K916" s="169"/>
      <c r="L916" s="169"/>
      <c r="M916" s="169"/>
      <c r="N916" s="169"/>
      <c r="O916" s="169"/>
      <c r="P916" s="170"/>
      <c r="Q916" s="170"/>
      <c r="R916" s="170"/>
      <c r="S916" s="170"/>
      <c r="T916" s="170"/>
      <c r="U916" s="170"/>
      <c r="V916" s="170"/>
      <c r="W916" s="170"/>
      <c r="X916" s="170"/>
      <c r="Y916" s="171"/>
      <c r="Z916" s="171"/>
      <c r="AA916" s="171"/>
      <c r="AB916" s="171"/>
      <c r="AC916" s="218"/>
      <c r="AD916" s="218"/>
      <c r="AE916" s="218"/>
      <c r="AF916" s="218"/>
      <c r="AG916" s="218"/>
      <c r="AH916" s="218"/>
      <c r="AI916" s="170"/>
      <c r="AJ916" s="170"/>
      <c r="AK916" s="170"/>
      <c r="AL916" s="170"/>
      <c r="AM916" s="170"/>
      <c r="AN916" s="170"/>
      <c r="AO916" s="170"/>
      <c r="AP916" s="170"/>
      <c r="AQ916" s="170"/>
      <c r="AR916" s="170"/>
      <c r="AS916" s="170"/>
      <c r="AT916" s="219"/>
      <c r="AU916" s="219"/>
      <c r="AV916" s="219"/>
      <c r="AW916" s="219"/>
      <c r="AX916" s="219"/>
      <c r="AY916" s="219"/>
      <c r="AZ916" s="219"/>
      <c r="BA916" s="219"/>
      <c r="BB916" s="219"/>
      <c r="BC916" s="219"/>
      <c r="BD916" s="219"/>
    </row>
    <row r="917" spans="1:56" ht="12.75" customHeight="1" x14ac:dyDescent="0.2">
      <c r="A917" s="169"/>
      <c r="B917" s="169"/>
      <c r="C917" s="169"/>
      <c r="D917" s="169"/>
      <c r="E917" s="169"/>
      <c r="F917" s="169"/>
      <c r="G917" s="169"/>
      <c r="H917" s="169"/>
      <c r="I917" s="169"/>
      <c r="J917" s="169"/>
      <c r="K917" s="169"/>
      <c r="L917" s="169"/>
      <c r="M917" s="169"/>
      <c r="N917" s="169"/>
      <c r="O917" s="169"/>
      <c r="P917" s="170"/>
      <c r="Q917" s="170"/>
      <c r="R917" s="170"/>
      <c r="S917" s="170"/>
      <c r="T917" s="170"/>
      <c r="U917" s="170"/>
      <c r="V917" s="170"/>
      <c r="W917" s="170"/>
      <c r="X917" s="170"/>
      <c r="Y917" s="171"/>
      <c r="Z917" s="171"/>
      <c r="AA917" s="171"/>
      <c r="AB917" s="171"/>
      <c r="AC917" s="218"/>
      <c r="AD917" s="218"/>
      <c r="AE917" s="218"/>
      <c r="AF917" s="218"/>
      <c r="AG917" s="218"/>
      <c r="AH917" s="218"/>
      <c r="AI917" s="170"/>
      <c r="AJ917" s="170"/>
      <c r="AK917" s="170"/>
      <c r="AL917" s="170"/>
      <c r="AM917" s="170"/>
      <c r="AN917" s="170"/>
      <c r="AO917" s="170"/>
      <c r="AP917" s="170"/>
      <c r="AQ917" s="170"/>
      <c r="AR917" s="170"/>
      <c r="AS917" s="170"/>
      <c r="AT917" s="219"/>
      <c r="AU917" s="219"/>
      <c r="AV917" s="219"/>
      <c r="AW917" s="219"/>
      <c r="AX917" s="219"/>
      <c r="AY917" s="219"/>
      <c r="AZ917" s="219"/>
      <c r="BA917" s="219"/>
      <c r="BB917" s="219"/>
      <c r="BC917" s="219"/>
      <c r="BD917" s="219"/>
    </row>
    <row r="918" spans="1:56" ht="12.75" customHeight="1" x14ac:dyDescent="0.2">
      <c r="A918" s="169"/>
      <c r="B918" s="169"/>
      <c r="C918" s="169"/>
      <c r="D918" s="169"/>
      <c r="E918" s="169"/>
      <c r="F918" s="169"/>
      <c r="G918" s="169"/>
      <c r="H918" s="169"/>
      <c r="I918" s="169"/>
      <c r="J918" s="169"/>
      <c r="K918" s="169"/>
      <c r="L918" s="169"/>
      <c r="M918" s="169"/>
      <c r="N918" s="169"/>
      <c r="O918" s="169"/>
      <c r="P918" s="170"/>
      <c r="Q918" s="170"/>
      <c r="R918" s="170"/>
      <c r="S918" s="170"/>
      <c r="T918" s="170"/>
      <c r="U918" s="170"/>
      <c r="V918" s="170"/>
      <c r="W918" s="170"/>
      <c r="X918" s="170"/>
      <c r="Y918" s="171"/>
      <c r="Z918" s="171"/>
      <c r="AA918" s="171"/>
      <c r="AB918" s="171"/>
      <c r="AC918" s="218"/>
      <c r="AD918" s="218"/>
      <c r="AE918" s="218"/>
      <c r="AF918" s="218"/>
      <c r="AG918" s="218"/>
      <c r="AH918" s="218"/>
      <c r="AI918" s="170"/>
      <c r="AJ918" s="170"/>
      <c r="AK918" s="170"/>
      <c r="AL918" s="170"/>
      <c r="AM918" s="170"/>
      <c r="AN918" s="170"/>
      <c r="AO918" s="170"/>
      <c r="AP918" s="170"/>
      <c r="AQ918" s="170"/>
      <c r="AR918" s="170"/>
      <c r="AS918" s="170"/>
      <c r="AT918" s="219"/>
      <c r="AU918" s="219"/>
      <c r="AV918" s="219"/>
      <c r="AW918" s="219"/>
      <c r="AX918" s="219"/>
      <c r="AY918" s="219"/>
      <c r="AZ918" s="219"/>
      <c r="BA918" s="219"/>
      <c r="BB918" s="219"/>
      <c r="BC918" s="219"/>
      <c r="BD918" s="219"/>
    </row>
    <row r="919" spans="1:56" ht="12.75" customHeight="1" x14ac:dyDescent="0.2">
      <c r="A919" s="169"/>
      <c r="B919" s="169"/>
      <c r="C919" s="169"/>
      <c r="D919" s="169"/>
      <c r="E919" s="169"/>
      <c r="F919" s="169"/>
      <c r="G919" s="169"/>
      <c r="H919" s="169"/>
      <c r="I919" s="169"/>
      <c r="J919" s="169"/>
      <c r="K919" s="169"/>
      <c r="L919" s="169"/>
      <c r="M919" s="169"/>
      <c r="N919" s="169"/>
      <c r="O919" s="169"/>
      <c r="P919" s="170"/>
      <c r="Q919" s="170"/>
      <c r="R919" s="170"/>
      <c r="S919" s="170"/>
      <c r="T919" s="170"/>
      <c r="U919" s="170"/>
      <c r="V919" s="170"/>
      <c r="W919" s="170"/>
      <c r="X919" s="170"/>
      <c r="Y919" s="171"/>
      <c r="Z919" s="171"/>
      <c r="AA919" s="171"/>
      <c r="AB919" s="171"/>
      <c r="AC919" s="218"/>
      <c r="AD919" s="218"/>
      <c r="AE919" s="218"/>
      <c r="AF919" s="218"/>
      <c r="AG919" s="218"/>
      <c r="AH919" s="218"/>
      <c r="AI919" s="170"/>
      <c r="AJ919" s="170"/>
      <c r="AK919" s="170"/>
      <c r="AL919" s="170"/>
      <c r="AM919" s="170"/>
      <c r="AN919" s="170"/>
      <c r="AO919" s="170"/>
      <c r="AP919" s="170"/>
      <c r="AQ919" s="170"/>
      <c r="AR919" s="170"/>
      <c r="AS919" s="170"/>
      <c r="AT919" s="219"/>
      <c r="AU919" s="219"/>
      <c r="AV919" s="219"/>
      <c r="AW919" s="219"/>
      <c r="AX919" s="219"/>
      <c r="AY919" s="219"/>
      <c r="AZ919" s="219"/>
      <c r="BA919" s="219"/>
      <c r="BB919" s="219"/>
      <c r="BC919" s="219"/>
      <c r="BD919" s="219"/>
    </row>
    <row r="920" spans="1:56" ht="12.75" customHeight="1" x14ac:dyDescent="0.2">
      <c r="A920" s="169"/>
      <c r="B920" s="169"/>
      <c r="C920" s="169"/>
      <c r="D920" s="169"/>
      <c r="E920" s="169"/>
      <c r="F920" s="169"/>
      <c r="G920" s="169"/>
      <c r="H920" s="169"/>
      <c r="I920" s="169"/>
      <c r="J920" s="169"/>
      <c r="K920" s="169"/>
      <c r="L920" s="169"/>
      <c r="M920" s="169"/>
      <c r="N920" s="169"/>
      <c r="O920" s="169"/>
      <c r="P920" s="170"/>
      <c r="Q920" s="170"/>
      <c r="R920" s="170"/>
      <c r="S920" s="170"/>
      <c r="T920" s="170"/>
      <c r="U920" s="170"/>
      <c r="V920" s="170"/>
      <c r="W920" s="170"/>
      <c r="X920" s="170"/>
      <c r="Y920" s="171"/>
      <c r="Z920" s="171"/>
      <c r="AA920" s="171"/>
      <c r="AB920" s="171"/>
      <c r="AC920" s="218"/>
      <c r="AD920" s="218"/>
      <c r="AE920" s="218"/>
      <c r="AF920" s="218"/>
      <c r="AG920" s="218"/>
      <c r="AH920" s="218"/>
      <c r="AI920" s="170"/>
      <c r="AJ920" s="170"/>
      <c r="AK920" s="170"/>
      <c r="AL920" s="170"/>
      <c r="AM920" s="170"/>
      <c r="AN920" s="170"/>
      <c r="AO920" s="170"/>
      <c r="AP920" s="170"/>
      <c r="AQ920" s="170"/>
      <c r="AR920" s="170"/>
      <c r="AS920" s="170"/>
      <c r="AT920" s="219"/>
      <c r="AU920" s="219"/>
      <c r="AV920" s="219"/>
      <c r="AW920" s="219"/>
      <c r="AX920" s="219"/>
      <c r="AY920" s="219"/>
      <c r="AZ920" s="219"/>
      <c r="BA920" s="219"/>
      <c r="BB920" s="219"/>
      <c r="BC920" s="219"/>
      <c r="BD920" s="219"/>
    </row>
    <row r="921" spans="1:56" ht="12.75" customHeight="1" x14ac:dyDescent="0.2">
      <c r="A921" s="169"/>
      <c r="B921" s="169"/>
      <c r="C921" s="169"/>
      <c r="D921" s="169"/>
      <c r="E921" s="169"/>
      <c r="F921" s="169"/>
      <c r="G921" s="169"/>
      <c r="H921" s="169"/>
      <c r="I921" s="169"/>
      <c r="J921" s="169"/>
      <c r="K921" s="169"/>
      <c r="L921" s="169"/>
      <c r="M921" s="169"/>
      <c r="N921" s="169"/>
      <c r="O921" s="169"/>
      <c r="P921" s="170"/>
      <c r="Q921" s="170"/>
      <c r="R921" s="170"/>
      <c r="S921" s="170"/>
      <c r="T921" s="170"/>
      <c r="U921" s="170"/>
      <c r="V921" s="170"/>
      <c r="W921" s="170"/>
      <c r="X921" s="170"/>
      <c r="Y921" s="171"/>
      <c r="Z921" s="171"/>
      <c r="AA921" s="171"/>
      <c r="AB921" s="171"/>
      <c r="AC921" s="218"/>
      <c r="AD921" s="218"/>
      <c r="AE921" s="218"/>
      <c r="AF921" s="218"/>
      <c r="AG921" s="218"/>
      <c r="AH921" s="218"/>
      <c r="AI921" s="170"/>
      <c r="AJ921" s="170"/>
      <c r="AK921" s="170"/>
      <c r="AL921" s="170"/>
      <c r="AM921" s="170"/>
      <c r="AN921" s="170"/>
      <c r="AO921" s="170"/>
      <c r="AP921" s="170"/>
      <c r="AQ921" s="170"/>
      <c r="AR921" s="170"/>
      <c r="AS921" s="170"/>
      <c r="AT921" s="219"/>
      <c r="AU921" s="219"/>
      <c r="AV921" s="219"/>
      <c r="AW921" s="219"/>
      <c r="AX921" s="219"/>
      <c r="AY921" s="219"/>
      <c r="AZ921" s="219"/>
      <c r="BA921" s="219"/>
      <c r="BB921" s="219"/>
      <c r="BC921" s="219"/>
      <c r="BD921" s="219"/>
    </row>
    <row r="922" spans="1:56" ht="12.75" customHeight="1" x14ac:dyDescent="0.2">
      <c r="A922" s="169"/>
      <c r="B922" s="169"/>
      <c r="C922" s="169"/>
      <c r="D922" s="169"/>
      <c r="E922" s="169"/>
      <c r="F922" s="169"/>
      <c r="G922" s="169"/>
      <c r="H922" s="169"/>
      <c r="I922" s="169"/>
      <c r="J922" s="169"/>
      <c r="K922" s="169"/>
      <c r="L922" s="169"/>
      <c r="M922" s="169"/>
      <c r="N922" s="169"/>
      <c r="O922" s="169"/>
      <c r="P922" s="170"/>
      <c r="Q922" s="170"/>
      <c r="R922" s="170"/>
      <c r="S922" s="170"/>
      <c r="T922" s="170"/>
      <c r="U922" s="170"/>
      <c r="V922" s="170"/>
      <c r="W922" s="170"/>
      <c r="X922" s="170"/>
      <c r="Y922" s="171"/>
      <c r="Z922" s="171"/>
      <c r="AA922" s="171"/>
      <c r="AB922" s="171"/>
      <c r="AC922" s="218"/>
      <c r="AD922" s="218"/>
      <c r="AE922" s="218"/>
      <c r="AF922" s="218"/>
      <c r="AG922" s="218"/>
      <c r="AH922" s="218"/>
      <c r="AI922" s="170"/>
      <c r="AJ922" s="170"/>
      <c r="AK922" s="170"/>
      <c r="AL922" s="170"/>
      <c r="AM922" s="170"/>
      <c r="AN922" s="170"/>
      <c r="AO922" s="170"/>
      <c r="AP922" s="170"/>
      <c r="AQ922" s="170"/>
      <c r="AR922" s="170"/>
      <c r="AS922" s="170"/>
      <c r="AT922" s="219"/>
      <c r="AU922" s="219"/>
      <c r="AV922" s="219"/>
      <c r="AW922" s="219"/>
      <c r="AX922" s="219"/>
      <c r="AY922" s="219"/>
      <c r="AZ922" s="219"/>
      <c r="BA922" s="219"/>
      <c r="BB922" s="219"/>
      <c r="BC922" s="219"/>
      <c r="BD922" s="219"/>
    </row>
    <row r="923" spans="1:56" ht="12.75" customHeight="1" x14ac:dyDescent="0.2">
      <c r="A923" s="169"/>
      <c r="B923" s="169"/>
      <c r="C923" s="169"/>
      <c r="D923" s="169"/>
      <c r="E923" s="169"/>
      <c r="F923" s="169"/>
      <c r="G923" s="169"/>
      <c r="H923" s="169"/>
      <c r="I923" s="169"/>
      <c r="J923" s="169"/>
      <c r="K923" s="169"/>
      <c r="L923" s="169"/>
      <c r="M923" s="169"/>
      <c r="N923" s="169"/>
      <c r="O923" s="169"/>
      <c r="P923" s="170"/>
      <c r="Q923" s="170"/>
      <c r="R923" s="170"/>
      <c r="S923" s="170"/>
      <c r="T923" s="170"/>
      <c r="U923" s="170"/>
      <c r="V923" s="170"/>
      <c r="W923" s="170"/>
      <c r="X923" s="170"/>
      <c r="Y923" s="171"/>
      <c r="Z923" s="171"/>
      <c r="AA923" s="171"/>
      <c r="AB923" s="171"/>
      <c r="AC923" s="218"/>
      <c r="AD923" s="218"/>
      <c r="AE923" s="218"/>
      <c r="AF923" s="218"/>
      <c r="AG923" s="218"/>
      <c r="AH923" s="218"/>
      <c r="AI923" s="170"/>
      <c r="AJ923" s="170"/>
      <c r="AK923" s="170"/>
      <c r="AL923" s="170"/>
      <c r="AM923" s="170"/>
      <c r="AN923" s="170"/>
      <c r="AO923" s="170"/>
      <c r="AP923" s="170"/>
      <c r="AQ923" s="170"/>
      <c r="AR923" s="170"/>
      <c r="AS923" s="170"/>
      <c r="AT923" s="219"/>
      <c r="AU923" s="219"/>
      <c r="AV923" s="219"/>
      <c r="AW923" s="219"/>
      <c r="AX923" s="219"/>
      <c r="AY923" s="219"/>
      <c r="AZ923" s="219"/>
      <c r="BA923" s="219"/>
      <c r="BB923" s="219"/>
      <c r="BC923" s="219"/>
      <c r="BD923" s="219"/>
    </row>
    <row r="924" spans="1:56" ht="12.75" customHeight="1" x14ac:dyDescent="0.2">
      <c r="A924" s="169"/>
      <c r="B924" s="169"/>
      <c r="C924" s="169"/>
      <c r="D924" s="169"/>
      <c r="E924" s="169"/>
      <c r="F924" s="169"/>
      <c r="G924" s="169"/>
      <c r="H924" s="169"/>
      <c r="I924" s="169"/>
      <c r="J924" s="169"/>
      <c r="K924" s="169"/>
      <c r="L924" s="169"/>
      <c r="M924" s="169"/>
      <c r="N924" s="169"/>
      <c r="O924" s="169"/>
      <c r="P924" s="170"/>
      <c r="Q924" s="170"/>
      <c r="R924" s="170"/>
      <c r="S924" s="170"/>
      <c r="T924" s="170"/>
      <c r="U924" s="170"/>
      <c r="V924" s="170"/>
      <c r="W924" s="170"/>
      <c r="X924" s="170"/>
      <c r="Y924" s="171"/>
      <c r="Z924" s="171"/>
      <c r="AA924" s="171"/>
      <c r="AB924" s="171"/>
      <c r="AC924" s="218"/>
      <c r="AD924" s="218"/>
      <c r="AE924" s="218"/>
      <c r="AF924" s="218"/>
      <c r="AG924" s="218"/>
      <c r="AH924" s="218"/>
      <c r="AI924" s="170"/>
      <c r="AJ924" s="170"/>
      <c r="AK924" s="170"/>
      <c r="AL924" s="170"/>
      <c r="AM924" s="170"/>
      <c r="AN924" s="170"/>
      <c r="AO924" s="170"/>
      <c r="AP924" s="170"/>
      <c r="AQ924" s="170"/>
      <c r="AR924" s="170"/>
      <c r="AS924" s="170"/>
      <c r="AT924" s="219"/>
      <c r="AU924" s="219"/>
      <c r="AV924" s="219"/>
      <c r="AW924" s="219"/>
      <c r="AX924" s="219"/>
      <c r="AY924" s="219"/>
      <c r="AZ924" s="219"/>
      <c r="BA924" s="219"/>
      <c r="BB924" s="219"/>
      <c r="BC924" s="219"/>
      <c r="BD924" s="219"/>
    </row>
    <row r="925" spans="1:56" ht="12.75" customHeight="1" x14ac:dyDescent="0.2">
      <c r="A925" s="169"/>
      <c r="B925" s="169"/>
      <c r="C925" s="169"/>
      <c r="D925" s="169"/>
      <c r="E925" s="169"/>
      <c r="F925" s="169"/>
      <c r="G925" s="169"/>
      <c r="H925" s="169"/>
      <c r="I925" s="169"/>
      <c r="J925" s="169"/>
      <c r="K925" s="169"/>
      <c r="L925" s="169"/>
      <c r="M925" s="169"/>
      <c r="N925" s="169"/>
      <c r="O925" s="169"/>
      <c r="P925" s="170"/>
      <c r="Q925" s="170"/>
      <c r="R925" s="170"/>
      <c r="S925" s="170"/>
      <c r="T925" s="170"/>
      <c r="U925" s="170"/>
      <c r="V925" s="170"/>
      <c r="W925" s="170"/>
      <c r="X925" s="170"/>
      <c r="Y925" s="171"/>
      <c r="Z925" s="171"/>
      <c r="AA925" s="171"/>
      <c r="AB925" s="171"/>
      <c r="AC925" s="218"/>
      <c r="AD925" s="218"/>
      <c r="AE925" s="218"/>
      <c r="AF925" s="218"/>
      <c r="AG925" s="218"/>
      <c r="AH925" s="218"/>
      <c r="AI925" s="170"/>
      <c r="AJ925" s="170"/>
      <c r="AK925" s="170"/>
      <c r="AL925" s="170"/>
      <c r="AM925" s="170"/>
      <c r="AN925" s="170"/>
      <c r="AO925" s="170"/>
      <c r="AP925" s="170"/>
      <c r="AQ925" s="170"/>
      <c r="AR925" s="170"/>
      <c r="AS925" s="170"/>
      <c r="AT925" s="219"/>
      <c r="AU925" s="219"/>
      <c r="AV925" s="219"/>
      <c r="AW925" s="219"/>
      <c r="AX925" s="219"/>
      <c r="AY925" s="219"/>
      <c r="AZ925" s="219"/>
      <c r="BA925" s="219"/>
      <c r="BB925" s="219"/>
      <c r="BC925" s="219"/>
      <c r="BD925" s="219"/>
    </row>
    <row r="926" spans="1:56" ht="12.75" customHeight="1" x14ac:dyDescent="0.2">
      <c r="A926" s="169"/>
      <c r="B926" s="169"/>
      <c r="C926" s="169"/>
      <c r="D926" s="169"/>
      <c r="E926" s="169"/>
      <c r="F926" s="169"/>
      <c r="G926" s="169"/>
      <c r="H926" s="169"/>
      <c r="I926" s="169"/>
      <c r="J926" s="169"/>
      <c r="K926" s="169"/>
      <c r="L926" s="169"/>
      <c r="M926" s="169"/>
      <c r="N926" s="169"/>
      <c r="O926" s="169"/>
      <c r="P926" s="170"/>
      <c r="Q926" s="170"/>
      <c r="R926" s="170"/>
      <c r="S926" s="170"/>
      <c r="T926" s="170"/>
      <c r="U926" s="170"/>
      <c r="V926" s="170"/>
      <c r="W926" s="170"/>
      <c r="X926" s="170"/>
      <c r="Y926" s="171"/>
      <c r="Z926" s="171"/>
      <c r="AA926" s="171"/>
      <c r="AB926" s="171"/>
      <c r="AC926" s="218"/>
      <c r="AD926" s="218"/>
      <c r="AE926" s="218"/>
      <c r="AF926" s="218"/>
      <c r="AG926" s="218"/>
      <c r="AH926" s="218"/>
      <c r="AI926" s="170"/>
      <c r="AJ926" s="170"/>
      <c r="AK926" s="170"/>
      <c r="AL926" s="170"/>
      <c r="AM926" s="170"/>
      <c r="AN926" s="170"/>
      <c r="AO926" s="170"/>
      <c r="AP926" s="170"/>
      <c r="AQ926" s="170"/>
      <c r="AR926" s="170"/>
      <c r="AS926" s="170"/>
      <c r="AT926" s="219"/>
      <c r="AU926" s="219"/>
      <c r="AV926" s="219"/>
      <c r="AW926" s="219"/>
      <c r="AX926" s="219"/>
      <c r="AY926" s="219"/>
      <c r="AZ926" s="219"/>
      <c r="BA926" s="219"/>
      <c r="BB926" s="219"/>
      <c r="BC926" s="219"/>
      <c r="BD926" s="219"/>
    </row>
    <row r="927" spans="1:56" ht="12.75" customHeight="1" x14ac:dyDescent="0.2">
      <c r="A927" s="169"/>
      <c r="B927" s="169"/>
      <c r="C927" s="169"/>
      <c r="D927" s="169"/>
      <c r="E927" s="169"/>
      <c r="F927" s="169"/>
      <c r="G927" s="169"/>
      <c r="H927" s="169"/>
      <c r="I927" s="169"/>
      <c r="J927" s="169"/>
      <c r="K927" s="169"/>
      <c r="L927" s="169"/>
      <c r="M927" s="169"/>
      <c r="N927" s="169"/>
      <c r="O927" s="169"/>
      <c r="P927" s="170"/>
      <c r="Q927" s="170"/>
      <c r="R927" s="170"/>
      <c r="S927" s="170"/>
      <c r="T927" s="170"/>
      <c r="U927" s="170"/>
      <c r="V927" s="170"/>
      <c r="W927" s="170"/>
      <c r="X927" s="170"/>
      <c r="Y927" s="171"/>
      <c r="Z927" s="171"/>
      <c r="AA927" s="171"/>
      <c r="AB927" s="171"/>
      <c r="AC927" s="218"/>
      <c r="AD927" s="218"/>
      <c r="AE927" s="218"/>
      <c r="AF927" s="218"/>
      <c r="AG927" s="218"/>
      <c r="AH927" s="218"/>
      <c r="AI927" s="170"/>
      <c r="AJ927" s="170"/>
      <c r="AK927" s="170"/>
      <c r="AL927" s="170"/>
      <c r="AM927" s="170"/>
      <c r="AN927" s="170"/>
      <c r="AO927" s="170"/>
      <c r="AP927" s="170"/>
      <c r="AQ927" s="170"/>
      <c r="AR927" s="170"/>
      <c r="AS927" s="170"/>
      <c r="AT927" s="219"/>
      <c r="AU927" s="219"/>
      <c r="AV927" s="219"/>
      <c r="AW927" s="219"/>
      <c r="AX927" s="219"/>
      <c r="AY927" s="219"/>
      <c r="AZ927" s="219"/>
      <c r="BA927" s="219"/>
      <c r="BB927" s="219"/>
      <c r="BC927" s="219"/>
      <c r="BD927" s="219"/>
    </row>
    <row r="928" spans="1:56" ht="12.75" customHeight="1" x14ac:dyDescent="0.2">
      <c r="A928" s="169"/>
      <c r="B928" s="169"/>
      <c r="C928" s="169"/>
      <c r="D928" s="169"/>
      <c r="E928" s="169"/>
      <c r="F928" s="169"/>
      <c r="G928" s="169"/>
      <c r="H928" s="169"/>
      <c r="I928" s="169"/>
      <c r="J928" s="169"/>
      <c r="K928" s="169"/>
      <c r="L928" s="169"/>
      <c r="M928" s="169"/>
      <c r="N928" s="169"/>
      <c r="O928" s="169"/>
      <c r="P928" s="170"/>
      <c r="Q928" s="170"/>
      <c r="R928" s="170"/>
      <c r="S928" s="170"/>
      <c r="T928" s="170"/>
      <c r="U928" s="170"/>
      <c r="V928" s="170"/>
      <c r="W928" s="170"/>
      <c r="X928" s="170"/>
      <c r="Y928" s="171"/>
      <c r="Z928" s="171"/>
      <c r="AA928" s="171"/>
      <c r="AB928" s="171"/>
      <c r="AC928" s="218"/>
      <c r="AD928" s="218"/>
      <c r="AE928" s="218"/>
      <c r="AF928" s="218"/>
      <c r="AG928" s="218"/>
      <c r="AH928" s="218"/>
      <c r="AI928" s="170"/>
      <c r="AJ928" s="170"/>
      <c r="AK928" s="170"/>
      <c r="AL928" s="170"/>
      <c r="AM928" s="170"/>
      <c r="AN928" s="170"/>
      <c r="AO928" s="170"/>
      <c r="AP928" s="170"/>
      <c r="AQ928" s="170"/>
      <c r="AR928" s="170"/>
      <c r="AS928" s="170"/>
      <c r="AT928" s="219"/>
      <c r="AU928" s="219"/>
      <c r="AV928" s="219"/>
      <c r="AW928" s="219"/>
      <c r="AX928" s="219"/>
      <c r="AY928" s="219"/>
      <c r="AZ928" s="219"/>
      <c r="BA928" s="219"/>
      <c r="BB928" s="219"/>
      <c r="BC928" s="219"/>
      <c r="BD928" s="219"/>
    </row>
    <row r="929" spans="1:56" ht="12.75" customHeight="1" x14ac:dyDescent="0.2">
      <c r="A929" s="169"/>
      <c r="B929" s="169"/>
      <c r="C929" s="169"/>
      <c r="D929" s="169"/>
      <c r="E929" s="169"/>
      <c r="F929" s="169"/>
      <c r="G929" s="169"/>
      <c r="H929" s="169"/>
      <c r="I929" s="169"/>
      <c r="J929" s="169"/>
      <c r="K929" s="169"/>
      <c r="L929" s="169"/>
      <c r="M929" s="169"/>
      <c r="N929" s="169"/>
      <c r="O929" s="169"/>
      <c r="P929" s="170"/>
      <c r="Q929" s="170"/>
      <c r="R929" s="170"/>
      <c r="S929" s="170"/>
      <c r="T929" s="170"/>
      <c r="U929" s="170"/>
      <c r="V929" s="170"/>
      <c r="W929" s="170"/>
      <c r="X929" s="170"/>
      <c r="Y929" s="171"/>
      <c r="Z929" s="171"/>
      <c r="AA929" s="171"/>
      <c r="AB929" s="171"/>
      <c r="AC929" s="218"/>
      <c r="AD929" s="218"/>
      <c r="AE929" s="218"/>
      <c r="AF929" s="218"/>
      <c r="AG929" s="218"/>
      <c r="AH929" s="218"/>
      <c r="AI929" s="170"/>
      <c r="AJ929" s="170"/>
      <c r="AK929" s="170"/>
      <c r="AL929" s="170"/>
      <c r="AM929" s="170"/>
      <c r="AN929" s="170"/>
      <c r="AO929" s="170"/>
      <c r="AP929" s="170"/>
      <c r="AQ929" s="170"/>
      <c r="AR929" s="170"/>
      <c r="AS929" s="170"/>
      <c r="AT929" s="219"/>
      <c r="AU929" s="219"/>
      <c r="AV929" s="219"/>
      <c r="AW929" s="219"/>
      <c r="AX929" s="219"/>
      <c r="AY929" s="219"/>
      <c r="AZ929" s="219"/>
      <c r="BA929" s="219"/>
      <c r="BB929" s="219"/>
      <c r="BC929" s="219"/>
      <c r="BD929" s="219"/>
    </row>
    <row r="930" spans="1:56" ht="12.75" customHeight="1" x14ac:dyDescent="0.2">
      <c r="A930" s="169"/>
      <c r="B930" s="169"/>
      <c r="C930" s="169"/>
      <c r="D930" s="169"/>
      <c r="E930" s="169"/>
      <c r="F930" s="169"/>
      <c r="G930" s="169"/>
      <c r="H930" s="169"/>
      <c r="I930" s="169"/>
      <c r="J930" s="169"/>
      <c r="K930" s="169"/>
      <c r="L930" s="169"/>
      <c r="M930" s="169"/>
      <c r="N930" s="169"/>
      <c r="O930" s="169"/>
      <c r="P930" s="170"/>
      <c r="Q930" s="170"/>
      <c r="R930" s="170"/>
      <c r="S930" s="170"/>
      <c r="T930" s="170"/>
      <c r="U930" s="170"/>
      <c r="V930" s="170"/>
      <c r="W930" s="170"/>
      <c r="X930" s="170"/>
      <c r="Y930" s="171"/>
      <c r="Z930" s="171"/>
      <c r="AA930" s="171"/>
      <c r="AB930" s="171"/>
      <c r="AC930" s="218"/>
      <c r="AD930" s="218"/>
      <c r="AE930" s="218"/>
      <c r="AF930" s="218"/>
      <c r="AG930" s="218"/>
      <c r="AH930" s="218"/>
      <c r="AI930" s="170"/>
      <c r="AJ930" s="170"/>
      <c r="AK930" s="170"/>
      <c r="AL930" s="170"/>
      <c r="AM930" s="170"/>
      <c r="AN930" s="170"/>
      <c r="AO930" s="170"/>
      <c r="AP930" s="170"/>
      <c r="AQ930" s="170"/>
      <c r="AR930" s="170"/>
      <c r="AS930" s="170"/>
      <c r="AT930" s="219"/>
      <c r="AU930" s="219"/>
      <c r="AV930" s="219"/>
      <c r="AW930" s="219"/>
      <c r="AX930" s="219"/>
      <c r="AY930" s="219"/>
      <c r="AZ930" s="219"/>
      <c r="BA930" s="219"/>
      <c r="BB930" s="219"/>
      <c r="BC930" s="219"/>
      <c r="BD930" s="219"/>
    </row>
    <row r="931" spans="1:56" ht="12.75" customHeight="1" x14ac:dyDescent="0.2">
      <c r="A931" s="169"/>
      <c r="B931" s="169"/>
      <c r="C931" s="169"/>
      <c r="D931" s="169"/>
      <c r="E931" s="169"/>
      <c r="F931" s="169"/>
      <c r="G931" s="169"/>
      <c r="H931" s="169"/>
      <c r="I931" s="169"/>
      <c r="J931" s="169"/>
      <c r="K931" s="169"/>
      <c r="L931" s="169"/>
      <c r="M931" s="169"/>
      <c r="N931" s="169"/>
      <c r="O931" s="169"/>
      <c r="P931" s="170"/>
      <c r="Q931" s="170"/>
      <c r="R931" s="170"/>
      <c r="S931" s="170"/>
      <c r="T931" s="170"/>
      <c r="U931" s="170"/>
      <c r="V931" s="170"/>
      <c r="W931" s="170"/>
      <c r="X931" s="170"/>
      <c r="Y931" s="171"/>
      <c r="Z931" s="171"/>
      <c r="AA931" s="171"/>
      <c r="AB931" s="171"/>
      <c r="AC931" s="218"/>
      <c r="AD931" s="218"/>
      <c r="AE931" s="218"/>
      <c r="AF931" s="218"/>
      <c r="AG931" s="218"/>
      <c r="AH931" s="218"/>
      <c r="AI931" s="170"/>
      <c r="AJ931" s="170"/>
      <c r="AK931" s="170"/>
      <c r="AL931" s="170"/>
      <c r="AM931" s="170"/>
      <c r="AN931" s="170"/>
      <c r="AO931" s="170"/>
      <c r="AP931" s="170"/>
      <c r="AQ931" s="170"/>
      <c r="AR931" s="170"/>
      <c r="AS931" s="170"/>
      <c r="AT931" s="219"/>
      <c r="AU931" s="219"/>
      <c r="AV931" s="219"/>
      <c r="AW931" s="219"/>
      <c r="AX931" s="219"/>
      <c r="AY931" s="219"/>
      <c r="AZ931" s="219"/>
      <c r="BA931" s="219"/>
      <c r="BB931" s="219"/>
      <c r="BC931" s="219"/>
      <c r="BD931" s="219"/>
    </row>
    <row r="932" spans="1:56" ht="12.75" customHeight="1" x14ac:dyDescent="0.2">
      <c r="A932" s="169"/>
      <c r="B932" s="169"/>
      <c r="C932" s="169"/>
      <c r="D932" s="169"/>
      <c r="E932" s="169"/>
      <c r="F932" s="169"/>
      <c r="G932" s="169"/>
      <c r="H932" s="169"/>
      <c r="I932" s="169"/>
      <c r="J932" s="169"/>
      <c r="K932" s="169"/>
      <c r="L932" s="169"/>
      <c r="M932" s="169"/>
      <c r="N932" s="169"/>
      <c r="O932" s="169"/>
      <c r="P932" s="170"/>
      <c r="Q932" s="170"/>
      <c r="R932" s="170"/>
      <c r="S932" s="170"/>
      <c r="T932" s="170"/>
      <c r="U932" s="170"/>
      <c r="V932" s="170"/>
      <c r="W932" s="170"/>
      <c r="X932" s="170"/>
      <c r="Y932" s="171"/>
      <c r="Z932" s="171"/>
      <c r="AA932" s="171"/>
      <c r="AB932" s="171"/>
      <c r="AC932" s="218"/>
      <c r="AD932" s="218"/>
      <c r="AE932" s="218"/>
      <c r="AF932" s="218"/>
      <c r="AG932" s="218"/>
      <c r="AH932" s="218"/>
      <c r="AI932" s="170"/>
      <c r="AJ932" s="170"/>
      <c r="AK932" s="170"/>
      <c r="AL932" s="170"/>
      <c r="AM932" s="170"/>
      <c r="AN932" s="170"/>
      <c r="AO932" s="170"/>
      <c r="AP932" s="170"/>
      <c r="AQ932" s="170"/>
      <c r="AR932" s="170"/>
      <c r="AS932" s="170"/>
      <c r="AT932" s="219"/>
      <c r="AU932" s="219"/>
      <c r="AV932" s="219"/>
      <c r="AW932" s="219"/>
      <c r="AX932" s="219"/>
      <c r="AY932" s="219"/>
      <c r="AZ932" s="219"/>
      <c r="BA932" s="219"/>
      <c r="BB932" s="219"/>
      <c r="BC932" s="219"/>
      <c r="BD932" s="219"/>
    </row>
    <row r="933" spans="1:56" ht="12.75" customHeight="1" x14ac:dyDescent="0.2">
      <c r="A933" s="169"/>
      <c r="B933" s="169"/>
      <c r="C933" s="169"/>
      <c r="D933" s="169"/>
      <c r="E933" s="169"/>
      <c r="F933" s="169"/>
      <c r="G933" s="169"/>
      <c r="H933" s="169"/>
      <c r="I933" s="169"/>
      <c r="J933" s="169"/>
      <c r="K933" s="169"/>
      <c r="L933" s="169"/>
      <c r="M933" s="169"/>
      <c r="N933" s="169"/>
      <c r="O933" s="169"/>
      <c r="P933" s="170"/>
      <c r="Q933" s="170"/>
      <c r="R933" s="170"/>
      <c r="S933" s="170"/>
      <c r="T933" s="170"/>
      <c r="U933" s="170"/>
      <c r="V933" s="170"/>
      <c r="W933" s="170"/>
      <c r="X933" s="170"/>
      <c r="Y933" s="171"/>
      <c r="Z933" s="171"/>
      <c r="AA933" s="171"/>
      <c r="AB933" s="171"/>
      <c r="AC933" s="218"/>
      <c r="AD933" s="218"/>
      <c r="AE933" s="218"/>
      <c r="AF933" s="218"/>
      <c r="AG933" s="218"/>
      <c r="AH933" s="218"/>
      <c r="AI933" s="170"/>
      <c r="AJ933" s="170"/>
      <c r="AK933" s="170"/>
      <c r="AL933" s="170"/>
      <c r="AM933" s="170"/>
      <c r="AN933" s="170"/>
      <c r="AO933" s="170"/>
      <c r="AP933" s="170"/>
      <c r="AQ933" s="170"/>
      <c r="AR933" s="170"/>
      <c r="AS933" s="170"/>
      <c r="AT933" s="219"/>
      <c r="AU933" s="219"/>
      <c r="AV933" s="219"/>
      <c r="AW933" s="219"/>
      <c r="AX933" s="219"/>
      <c r="AY933" s="219"/>
      <c r="AZ933" s="219"/>
      <c r="BA933" s="219"/>
      <c r="BB933" s="219"/>
      <c r="BC933" s="219"/>
      <c r="BD933" s="219"/>
    </row>
    <row r="934" spans="1:56" ht="12.75" customHeight="1" x14ac:dyDescent="0.2">
      <c r="A934" s="169"/>
      <c r="B934" s="169"/>
      <c r="C934" s="169"/>
      <c r="D934" s="169"/>
      <c r="E934" s="169"/>
      <c r="F934" s="169"/>
      <c r="G934" s="169"/>
      <c r="H934" s="169"/>
      <c r="I934" s="169"/>
      <c r="J934" s="169"/>
      <c r="K934" s="169"/>
      <c r="L934" s="169"/>
      <c r="M934" s="169"/>
      <c r="N934" s="169"/>
      <c r="O934" s="169"/>
      <c r="P934" s="170"/>
      <c r="Q934" s="170"/>
      <c r="R934" s="170"/>
      <c r="S934" s="170"/>
      <c r="T934" s="170"/>
      <c r="U934" s="170"/>
      <c r="V934" s="170"/>
      <c r="W934" s="170"/>
      <c r="X934" s="170"/>
      <c r="Y934" s="171"/>
      <c r="Z934" s="171"/>
      <c r="AA934" s="171"/>
      <c r="AB934" s="171"/>
      <c r="AC934" s="218"/>
      <c r="AD934" s="218"/>
      <c r="AE934" s="218"/>
      <c r="AF934" s="218"/>
      <c r="AG934" s="218"/>
      <c r="AH934" s="218"/>
      <c r="AI934" s="170"/>
      <c r="AJ934" s="170"/>
      <c r="AK934" s="170"/>
      <c r="AL934" s="170"/>
      <c r="AM934" s="170"/>
      <c r="AN934" s="170"/>
      <c r="AO934" s="170"/>
      <c r="AP934" s="170"/>
      <c r="AQ934" s="170"/>
      <c r="AR934" s="170"/>
      <c r="AS934" s="170"/>
      <c r="AT934" s="219"/>
      <c r="AU934" s="219"/>
      <c r="AV934" s="219"/>
      <c r="AW934" s="219"/>
      <c r="AX934" s="219"/>
      <c r="AY934" s="219"/>
      <c r="AZ934" s="219"/>
      <c r="BA934" s="219"/>
      <c r="BB934" s="219"/>
      <c r="BC934" s="219"/>
      <c r="BD934" s="219"/>
    </row>
    <row r="935" spans="1:56" ht="12.75" customHeight="1" x14ac:dyDescent="0.2">
      <c r="A935" s="169"/>
      <c r="B935" s="169"/>
      <c r="C935" s="169"/>
      <c r="D935" s="169"/>
      <c r="E935" s="169"/>
      <c r="F935" s="169"/>
      <c r="G935" s="169"/>
      <c r="H935" s="169"/>
      <c r="I935" s="169"/>
      <c r="J935" s="169"/>
      <c r="K935" s="169"/>
      <c r="L935" s="169"/>
      <c r="M935" s="169"/>
      <c r="N935" s="169"/>
      <c r="O935" s="169"/>
      <c r="P935" s="170"/>
      <c r="Q935" s="170"/>
      <c r="R935" s="170"/>
      <c r="S935" s="170"/>
      <c r="T935" s="170"/>
      <c r="U935" s="170"/>
      <c r="V935" s="170"/>
      <c r="W935" s="170"/>
      <c r="X935" s="170"/>
      <c r="Y935" s="171"/>
      <c r="Z935" s="171"/>
      <c r="AA935" s="171"/>
      <c r="AB935" s="171"/>
      <c r="AC935" s="218"/>
      <c r="AD935" s="218"/>
      <c r="AE935" s="218"/>
      <c r="AF935" s="218"/>
      <c r="AG935" s="218"/>
      <c r="AH935" s="218"/>
      <c r="AI935" s="170"/>
      <c r="AJ935" s="170"/>
      <c r="AK935" s="170"/>
      <c r="AL935" s="170"/>
      <c r="AM935" s="170"/>
      <c r="AN935" s="170"/>
      <c r="AO935" s="170"/>
      <c r="AP935" s="170"/>
      <c r="AQ935" s="170"/>
      <c r="AR935" s="170"/>
      <c r="AS935" s="170"/>
      <c r="AT935" s="219"/>
      <c r="AU935" s="219"/>
      <c r="AV935" s="219"/>
      <c r="AW935" s="219"/>
      <c r="AX935" s="219"/>
      <c r="AY935" s="219"/>
      <c r="AZ935" s="219"/>
      <c r="BA935" s="219"/>
      <c r="BB935" s="219"/>
      <c r="BC935" s="219"/>
      <c r="BD935" s="219"/>
    </row>
    <row r="936" spans="1:56" ht="12.75" customHeight="1" x14ac:dyDescent="0.2">
      <c r="A936" s="169"/>
      <c r="B936" s="169"/>
      <c r="C936" s="169"/>
      <c r="D936" s="169"/>
      <c r="E936" s="169"/>
      <c r="F936" s="169"/>
      <c r="G936" s="169"/>
      <c r="H936" s="169"/>
      <c r="I936" s="169"/>
      <c r="J936" s="169"/>
      <c r="K936" s="169"/>
      <c r="L936" s="169"/>
      <c r="M936" s="169"/>
      <c r="N936" s="169"/>
      <c r="O936" s="169"/>
      <c r="P936" s="170"/>
      <c r="Q936" s="170"/>
      <c r="R936" s="170"/>
      <c r="S936" s="170"/>
      <c r="T936" s="170"/>
      <c r="U936" s="170"/>
      <c r="V936" s="170"/>
      <c r="W936" s="170"/>
      <c r="X936" s="170"/>
      <c r="Y936" s="171"/>
      <c r="Z936" s="171"/>
      <c r="AA936" s="171"/>
      <c r="AB936" s="171"/>
      <c r="AC936" s="218"/>
      <c r="AD936" s="218"/>
      <c r="AE936" s="218"/>
      <c r="AF936" s="218"/>
      <c r="AG936" s="218"/>
      <c r="AH936" s="218"/>
      <c r="AI936" s="170"/>
      <c r="AJ936" s="170"/>
      <c r="AK936" s="170"/>
      <c r="AL936" s="170"/>
      <c r="AM936" s="170"/>
      <c r="AN936" s="170"/>
      <c r="AO936" s="170"/>
      <c r="AP936" s="170"/>
      <c r="AQ936" s="170"/>
      <c r="AR936" s="170"/>
      <c r="AS936" s="170"/>
      <c r="AT936" s="219"/>
      <c r="AU936" s="219"/>
      <c r="AV936" s="219"/>
      <c r="AW936" s="219"/>
      <c r="AX936" s="219"/>
      <c r="AY936" s="219"/>
      <c r="AZ936" s="219"/>
      <c r="BA936" s="219"/>
      <c r="BB936" s="219"/>
      <c r="BC936" s="219"/>
      <c r="BD936" s="219"/>
    </row>
    <row r="937" spans="1:56" ht="12.75" customHeight="1" x14ac:dyDescent="0.2">
      <c r="A937" s="169"/>
      <c r="B937" s="169"/>
      <c r="C937" s="169"/>
      <c r="D937" s="169"/>
      <c r="E937" s="169"/>
      <c r="F937" s="169"/>
      <c r="G937" s="169"/>
      <c r="H937" s="169"/>
      <c r="I937" s="169"/>
      <c r="J937" s="169"/>
      <c r="K937" s="169"/>
      <c r="L937" s="169"/>
      <c r="M937" s="169"/>
      <c r="N937" s="169"/>
      <c r="O937" s="169"/>
      <c r="P937" s="170"/>
      <c r="Q937" s="170"/>
      <c r="R937" s="170"/>
      <c r="S937" s="170"/>
      <c r="T937" s="170"/>
      <c r="U937" s="170"/>
      <c r="V937" s="170"/>
      <c r="W937" s="170"/>
      <c r="X937" s="170"/>
      <c r="Y937" s="171"/>
      <c r="Z937" s="171"/>
      <c r="AA937" s="171"/>
      <c r="AB937" s="171"/>
      <c r="AC937" s="218"/>
      <c r="AD937" s="218"/>
      <c r="AE937" s="218"/>
      <c r="AF937" s="218"/>
      <c r="AG937" s="218"/>
      <c r="AH937" s="218"/>
      <c r="AI937" s="170"/>
      <c r="AJ937" s="170"/>
      <c r="AK937" s="170"/>
      <c r="AL937" s="170"/>
      <c r="AM937" s="170"/>
      <c r="AN937" s="170"/>
      <c r="AO937" s="170"/>
      <c r="AP937" s="170"/>
      <c r="AQ937" s="170"/>
      <c r="AR937" s="170"/>
      <c r="AS937" s="170"/>
      <c r="AT937" s="219"/>
      <c r="AU937" s="219"/>
      <c r="AV937" s="219"/>
      <c r="AW937" s="219"/>
      <c r="AX937" s="219"/>
      <c r="AY937" s="219"/>
      <c r="AZ937" s="219"/>
      <c r="BA937" s="219"/>
      <c r="BB937" s="219"/>
      <c r="BC937" s="219"/>
      <c r="BD937" s="219"/>
    </row>
    <row r="938" spans="1:56" ht="12.75" customHeight="1" x14ac:dyDescent="0.2">
      <c r="A938" s="169"/>
      <c r="B938" s="169"/>
      <c r="C938" s="169"/>
      <c r="D938" s="169"/>
      <c r="E938" s="169"/>
      <c r="F938" s="169"/>
      <c r="G938" s="169"/>
      <c r="H938" s="169"/>
      <c r="I938" s="169"/>
      <c r="J938" s="169"/>
      <c r="K938" s="169"/>
      <c r="L938" s="169"/>
      <c r="M938" s="169"/>
      <c r="N938" s="169"/>
      <c r="O938" s="169"/>
      <c r="P938" s="170"/>
      <c r="Q938" s="170"/>
      <c r="R938" s="170"/>
      <c r="S938" s="170"/>
      <c r="T938" s="170"/>
      <c r="U938" s="170"/>
      <c r="V938" s="170"/>
      <c r="W938" s="170"/>
      <c r="X938" s="170"/>
      <c r="Y938" s="171"/>
      <c r="Z938" s="171"/>
      <c r="AA938" s="171"/>
      <c r="AB938" s="171"/>
      <c r="AC938" s="218"/>
      <c r="AD938" s="218"/>
      <c r="AE938" s="218"/>
      <c r="AF938" s="218"/>
      <c r="AG938" s="218"/>
      <c r="AH938" s="218"/>
      <c r="AI938" s="170"/>
      <c r="AJ938" s="170"/>
      <c r="AK938" s="170"/>
      <c r="AL938" s="170"/>
      <c r="AM938" s="170"/>
      <c r="AN938" s="170"/>
      <c r="AO938" s="170"/>
      <c r="AP938" s="170"/>
      <c r="AQ938" s="170"/>
      <c r="AR938" s="170"/>
      <c r="AS938" s="170"/>
      <c r="AT938" s="219"/>
      <c r="AU938" s="219"/>
      <c r="AV938" s="219"/>
      <c r="AW938" s="219"/>
      <c r="AX938" s="219"/>
      <c r="AY938" s="219"/>
      <c r="AZ938" s="219"/>
      <c r="BA938" s="219"/>
      <c r="BB938" s="219"/>
      <c r="BC938" s="219"/>
      <c r="BD938" s="219"/>
    </row>
    <row r="939" spans="1:56" ht="12.75" customHeight="1" x14ac:dyDescent="0.2">
      <c r="A939" s="169"/>
      <c r="B939" s="169"/>
      <c r="C939" s="169"/>
      <c r="D939" s="169"/>
      <c r="E939" s="169"/>
      <c r="F939" s="169"/>
      <c r="G939" s="169"/>
      <c r="H939" s="169"/>
      <c r="I939" s="169"/>
      <c r="J939" s="169"/>
      <c r="K939" s="169"/>
      <c r="L939" s="169"/>
      <c r="M939" s="169"/>
      <c r="N939" s="169"/>
      <c r="O939" s="169"/>
      <c r="P939" s="170"/>
      <c r="Q939" s="170"/>
      <c r="R939" s="170"/>
      <c r="S939" s="170"/>
      <c r="T939" s="170"/>
      <c r="U939" s="170"/>
      <c r="V939" s="170"/>
      <c r="W939" s="170"/>
      <c r="X939" s="170"/>
      <c r="Y939" s="171"/>
      <c r="Z939" s="171"/>
      <c r="AA939" s="171"/>
      <c r="AB939" s="171"/>
      <c r="AC939" s="218"/>
      <c r="AD939" s="218"/>
      <c r="AE939" s="218"/>
      <c r="AF939" s="218"/>
      <c r="AG939" s="218"/>
      <c r="AH939" s="218"/>
      <c r="AI939" s="170"/>
      <c r="AJ939" s="170"/>
      <c r="AK939" s="170"/>
      <c r="AL939" s="170"/>
      <c r="AM939" s="170"/>
      <c r="AN939" s="170"/>
      <c r="AO939" s="170"/>
      <c r="AP939" s="170"/>
      <c r="AQ939" s="170"/>
      <c r="AR939" s="170"/>
      <c r="AS939" s="170"/>
      <c r="AT939" s="219"/>
      <c r="AU939" s="219"/>
      <c r="AV939" s="219"/>
      <c r="AW939" s="219"/>
      <c r="AX939" s="219"/>
      <c r="AY939" s="219"/>
      <c r="AZ939" s="219"/>
      <c r="BA939" s="219"/>
      <c r="BB939" s="219"/>
      <c r="BC939" s="219"/>
      <c r="BD939" s="219"/>
    </row>
    <row r="940" spans="1:56" ht="12.75" customHeight="1" x14ac:dyDescent="0.2">
      <c r="A940" s="169"/>
      <c r="B940" s="169"/>
      <c r="C940" s="169"/>
      <c r="D940" s="169"/>
      <c r="E940" s="169"/>
      <c r="F940" s="169"/>
      <c r="G940" s="169"/>
      <c r="H940" s="169"/>
      <c r="I940" s="169"/>
      <c r="J940" s="169"/>
      <c r="K940" s="169"/>
      <c r="L940" s="169"/>
      <c r="M940" s="169"/>
      <c r="N940" s="169"/>
      <c r="O940" s="169"/>
      <c r="P940" s="170"/>
      <c r="Q940" s="170"/>
      <c r="R940" s="170"/>
      <c r="S940" s="170"/>
      <c r="T940" s="170"/>
      <c r="U940" s="170"/>
      <c r="V940" s="170"/>
      <c r="W940" s="170"/>
      <c r="X940" s="170"/>
      <c r="Y940" s="171"/>
      <c r="Z940" s="171"/>
      <c r="AA940" s="171"/>
      <c r="AB940" s="171"/>
      <c r="AC940" s="218"/>
      <c r="AD940" s="218"/>
      <c r="AE940" s="218"/>
      <c r="AF940" s="218"/>
      <c r="AG940" s="218"/>
      <c r="AH940" s="218"/>
      <c r="AI940" s="170"/>
      <c r="AJ940" s="170"/>
      <c r="AK940" s="170"/>
      <c r="AL940" s="170"/>
      <c r="AM940" s="170"/>
      <c r="AN940" s="170"/>
      <c r="AO940" s="170"/>
      <c r="AP940" s="170"/>
      <c r="AQ940" s="170"/>
      <c r="AR940" s="170"/>
      <c r="AS940" s="170"/>
      <c r="AT940" s="219"/>
      <c r="AU940" s="219"/>
      <c r="AV940" s="219"/>
      <c r="AW940" s="219"/>
      <c r="AX940" s="219"/>
      <c r="AY940" s="219"/>
      <c r="AZ940" s="219"/>
      <c r="BA940" s="219"/>
      <c r="BB940" s="219"/>
      <c r="BC940" s="219"/>
      <c r="BD940" s="219"/>
    </row>
    <row r="941" spans="1:56" ht="12.75" customHeight="1" x14ac:dyDescent="0.2">
      <c r="A941" s="169"/>
      <c r="B941" s="169"/>
      <c r="C941" s="169"/>
      <c r="D941" s="169"/>
      <c r="E941" s="169"/>
      <c r="F941" s="169"/>
      <c r="G941" s="169"/>
      <c r="H941" s="169"/>
      <c r="I941" s="169"/>
      <c r="J941" s="169"/>
      <c r="K941" s="169"/>
      <c r="L941" s="169"/>
      <c r="M941" s="169"/>
      <c r="N941" s="169"/>
      <c r="O941" s="169"/>
      <c r="P941" s="170"/>
      <c r="Q941" s="170"/>
      <c r="R941" s="170"/>
      <c r="S941" s="170"/>
      <c r="T941" s="170"/>
      <c r="U941" s="170"/>
      <c r="V941" s="170"/>
      <c r="W941" s="170"/>
      <c r="X941" s="170"/>
      <c r="Y941" s="171"/>
      <c r="Z941" s="171"/>
      <c r="AA941" s="171"/>
      <c r="AB941" s="171"/>
      <c r="AC941" s="218"/>
      <c r="AD941" s="218"/>
      <c r="AE941" s="218"/>
      <c r="AF941" s="218"/>
      <c r="AG941" s="218"/>
      <c r="AH941" s="218"/>
      <c r="AI941" s="170"/>
      <c r="AJ941" s="170"/>
      <c r="AK941" s="170"/>
      <c r="AL941" s="170"/>
      <c r="AM941" s="170"/>
      <c r="AN941" s="170"/>
      <c r="AO941" s="170"/>
      <c r="AP941" s="170"/>
      <c r="AQ941" s="170"/>
      <c r="AR941" s="170"/>
      <c r="AS941" s="170"/>
      <c r="AT941" s="219"/>
      <c r="AU941" s="219"/>
      <c r="AV941" s="219"/>
      <c r="AW941" s="219"/>
      <c r="AX941" s="219"/>
      <c r="AY941" s="219"/>
      <c r="AZ941" s="219"/>
      <c r="BA941" s="219"/>
      <c r="BB941" s="219"/>
      <c r="BC941" s="219"/>
      <c r="BD941" s="219"/>
    </row>
    <row r="942" spans="1:56" ht="12.75" customHeight="1" x14ac:dyDescent="0.2">
      <c r="A942" s="169"/>
      <c r="B942" s="169"/>
      <c r="C942" s="169"/>
      <c r="D942" s="169"/>
      <c r="E942" s="169"/>
      <c r="F942" s="169"/>
      <c r="G942" s="169"/>
      <c r="H942" s="169"/>
      <c r="I942" s="169"/>
      <c r="J942" s="169"/>
      <c r="K942" s="169"/>
      <c r="L942" s="169"/>
      <c r="M942" s="169"/>
      <c r="N942" s="169"/>
      <c r="O942" s="169"/>
      <c r="P942" s="170"/>
      <c r="Q942" s="170"/>
      <c r="R942" s="170"/>
      <c r="S942" s="170"/>
      <c r="T942" s="170"/>
      <c r="U942" s="170"/>
      <c r="V942" s="170"/>
      <c r="W942" s="170"/>
      <c r="X942" s="170"/>
      <c r="Y942" s="171"/>
      <c r="Z942" s="171"/>
      <c r="AA942" s="171"/>
      <c r="AB942" s="171"/>
      <c r="AC942" s="218"/>
      <c r="AD942" s="218"/>
      <c r="AE942" s="218"/>
      <c r="AF942" s="218"/>
      <c r="AG942" s="218"/>
      <c r="AH942" s="218"/>
      <c r="AI942" s="170"/>
      <c r="AJ942" s="170"/>
      <c r="AK942" s="170"/>
      <c r="AL942" s="170"/>
      <c r="AM942" s="170"/>
      <c r="AN942" s="170"/>
      <c r="AO942" s="170"/>
      <c r="AP942" s="170"/>
      <c r="AQ942" s="170"/>
      <c r="AR942" s="170"/>
      <c r="AS942" s="170"/>
      <c r="AT942" s="219"/>
      <c r="AU942" s="219"/>
      <c r="AV942" s="219"/>
      <c r="AW942" s="219"/>
      <c r="AX942" s="219"/>
      <c r="AY942" s="219"/>
      <c r="AZ942" s="219"/>
      <c r="BA942" s="219"/>
      <c r="BB942" s="219"/>
      <c r="BC942" s="219"/>
      <c r="BD942" s="219"/>
    </row>
    <row r="943" spans="1:56" ht="12.75" customHeight="1" x14ac:dyDescent="0.2">
      <c r="A943" s="169"/>
      <c r="B943" s="169"/>
      <c r="C943" s="169"/>
      <c r="D943" s="169"/>
      <c r="E943" s="169"/>
      <c r="F943" s="169"/>
      <c r="G943" s="169"/>
      <c r="H943" s="169"/>
      <c r="I943" s="169"/>
      <c r="J943" s="169"/>
      <c r="K943" s="169"/>
      <c r="L943" s="169"/>
      <c r="M943" s="169"/>
      <c r="N943" s="169"/>
      <c r="O943" s="169"/>
      <c r="P943" s="170"/>
      <c r="Q943" s="170"/>
      <c r="R943" s="170"/>
      <c r="S943" s="170"/>
      <c r="T943" s="170"/>
      <c r="U943" s="170"/>
      <c r="V943" s="170"/>
      <c r="W943" s="170"/>
      <c r="X943" s="170"/>
      <c r="Y943" s="171"/>
      <c r="Z943" s="171"/>
      <c r="AA943" s="171"/>
      <c r="AB943" s="171"/>
      <c r="AC943" s="218"/>
      <c r="AD943" s="218"/>
      <c r="AE943" s="218"/>
      <c r="AF943" s="218"/>
      <c r="AG943" s="218"/>
      <c r="AH943" s="218"/>
      <c r="AI943" s="170"/>
      <c r="AJ943" s="170"/>
      <c r="AK943" s="170"/>
      <c r="AL943" s="170"/>
      <c r="AM943" s="170"/>
      <c r="AN943" s="170"/>
      <c r="AO943" s="170"/>
      <c r="AP943" s="170"/>
      <c r="AQ943" s="170"/>
      <c r="AR943" s="170"/>
      <c r="AS943" s="170"/>
      <c r="AT943" s="219"/>
      <c r="AU943" s="219"/>
      <c r="AV943" s="219"/>
      <c r="AW943" s="219"/>
      <c r="AX943" s="219"/>
      <c r="AY943" s="219"/>
      <c r="AZ943" s="219"/>
      <c r="BA943" s="219"/>
      <c r="BB943" s="219"/>
      <c r="BC943" s="219"/>
      <c r="BD943" s="219"/>
    </row>
    <row r="944" spans="1:56" ht="12.75" customHeight="1" x14ac:dyDescent="0.2">
      <c r="A944" s="169"/>
      <c r="B944" s="169"/>
      <c r="C944" s="169"/>
      <c r="D944" s="169"/>
      <c r="E944" s="169"/>
      <c r="F944" s="169"/>
      <c r="G944" s="169"/>
      <c r="H944" s="169"/>
      <c r="I944" s="169"/>
      <c r="J944" s="169"/>
      <c r="K944" s="169"/>
      <c r="L944" s="169"/>
      <c r="M944" s="169"/>
      <c r="N944" s="169"/>
      <c r="O944" s="169"/>
      <c r="P944" s="170"/>
      <c r="Q944" s="170"/>
      <c r="R944" s="170"/>
      <c r="S944" s="170"/>
      <c r="T944" s="170"/>
      <c r="U944" s="170"/>
      <c r="V944" s="170"/>
      <c r="W944" s="170"/>
      <c r="X944" s="170"/>
      <c r="Y944" s="171"/>
      <c r="Z944" s="171"/>
      <c r="AA944" s="171"/>
      <c r="AB944" s="171"/>
      <c r="AC944" s="218"/>
      <c r="AD944" s="218"/>
      <c r="AE944" s="218"/>
      <c r="AF944" s="218"/>
      <c r="AG944" s="218"/>
      <c r="AH944" s="218"/>
      <c r="AI944" s="170"/>
      <c r="AJ944" s="170"/>
      <c r="AK944" s="170"/>
      <c r="AL944" s="170"/>
      <c r="AM944" s="170"/>
      <c r="AN944" s="170"/>
      <c r="AO944" s="170"/>
      <c r="AP944" s="170"/>
      <c r="AQ944" s="170"/>
      <c r="AR944" s="170"/>
      <c r="AS944" s="170"/>
      <c r="AT944" s="219"/>
      <c r="AU944" s="219"/>
      <c r="AV944" s="219"/>
      <c r="AW944" s="219"/>
      <c r="AX944" s="219"/>
      <c r="AY944" s="219"/>
      <c r="AZ944" s="219"/>
      <c r="BA944" s="219"/>
      <c r="BB944" s="219"/>
      <c r="BC944" s="219"/>
      <c r="BD944" s="219"/>
    </row>
    <row r="945" spans="1:56" ht="12.75" customHeight="1" x14ac:dyDescent="0.2">
      <c r="A945" s="169"/>
      <c r="B945" s="169"/>
      <c r="C945" s="169"/>
      <c r="D945" s="169"/>
      <c r="E945" s="169"/>
      <c r="F945" s="169"/>
      <c r="G945" s="169"/>
      <c r="H945" s="169"/>
      <c r="I945" s="169"/>
      <c r="J945" s="169"/>
      <c r="K945" s="169"/>
      <c r="L945" s="169"/>
      <c r="M945" s="169"/>
      <c r="N945" s="169"/>
      <c r="O945" s="169"/>
      <c r="P945" s="170"/>
      <c r="Q945" s="170"/>
      <c r="R945" s="170"/>
      <c r="S945" s="170"/>
      <c r="T945" s="170"/>
      <c r="U945" s="170"/>
      <c r="V945" s="170"/>
      <c r="W945" s="170"/>
      <c r="X945" s="170"/>
      <c r="Y945" s="171"/>
      <c r="Z945" s="171"/>
      <c r="AA945" s="171"/>
      <c r="AB945" s="171"/>
      <c r="AC945" s="218"/>
      <c r="AD945" s="218"/>
      <c r="AE945" s="218"/>
      <c r="AF945" s="218"/>
      <c r="AG945" s="218"/>
      <c r="AH945" s="218"/>
      <c r="AI945" s="170"/>
      <c r="AJ945" s="170"/>
      <c r="AK945" s="170"/>
      <c r="AL945" s="170"/>
      <c r="AM945" s="170"/>
      <c r="AN945" s="170"/>
      <c r="AO945" s="170"/>
      <c r="AP945" s="170"/>
      <c r="AQ945" s="170"/>
      <c r="AR945" s="170"/>
      <c r="AS945" s="170"/>
      <c r="AT945" s="219"/>
      <c r="AU945" s="219"/>
      <c r="AV945" s="219"/>
      <c r="AW945" s="219"/>
      <c r="AX945" s="219"/>
      <c r="AY945" s="219"/>
      <c r="AZ945" s="219"/>
      <c r="BA945" s="219"/>
      <c r="BB945" s="219"/>
      <c r="BC945" s="219"/>
      <c r="BD945" s="219"/>
    </row>
    <row r="946" spans="1:56" ht="12.75" customHeight="1" x14ac:dyDescent="0.2">
      <c r="A946" s="169"/>
      <c r="B946" s="169"/>
      <c r="C946" s="169"/>
      <c r="D946" s="169"/>
      <c r="E946" s="169"/>
      <c r="F946" s="169"/>
      <c r="G946" s="169"/>
      <c r="H946" s="169"/>
      <c r="I946" s="169"/>
      <c r="J946" s="169"/>
      <c r="K946" s="169"/>
      <c r="L946" s="169"/>
      <c r="M946" s="169"/>
      <c r="N946" s="169"/>
      <c r="O946" s="169"/>
      <c r="P946" s="170"/>
      <c r="Q946" s="170"/>
      <c r="R946" s="170"/>
      <c r="S946" s="170"/>
      <c r="T946" s="170"/>
      <c r="U946" s="170"/>
      <c r="V946" s="170"/>
      <c r="W946" s="170"/>
      <c r="X946" s="170"/>
      <c r="Y946" s="171"/>
      <c r="Z946" s="171"/>
      <c r="AA946" s="171"/>
      <c r="AB946" s="171"/>
      <c r="AC946" s="218"/>
      <c r="AD946" s="218"/>
      <c r="AE946" s="218"/>
      <c r="AF946" s="218"/>
      <c r="AG946" s="218"/>
      <c r="AH946" s="218"/>
      <c r="AI946" s="170"/>
      <c r="AJ946" s="170"/>
      <c r="AK946" s="170"/>
      <c r="AL946" s="170"/>
      <c r="AM946" s="170"/>
      <c r="AN946" s="170"/>
      <c r="AO946" s="170"/>
      <c r="AP946" s="170"/>
      <c r="AQ946" s="170"/>
      <c r="AR946" s="170"/>
      <c r="AS946" s="170"/>
      <c r="AT946" s="219"/>
      <c r="AU946" s="219"/>
      <c r="AV946" s="219"/>
      <c r="AW946" s="219"/>
      <c r="AX946" s="219"/>
      <c r="AY946" s="219"/>
      <c r="AZ946" s="219"/>
      <c r="BA946" s="219"/>
      <c r="BB946" s="219"/>
      <c r="BC946" s="219"/>
      <c r="BD946" s="219"/>
    </row>
    <row r="947" spans="1:56" ht="12.75" customHeight="1" x14ac:dyDescent="0.2">
      <c r="A947" s="169"/>
      <c r="B947" s="169"/>
      <c r="C947" s="169"/>
      <c r="D947" s="169"/>
      <c r="E947" s="169"/>
      <c r="F947" s="169"/>
      <c r="G947" s="169"/>
      <c r="H947" s="169"/>
      <c r="I947" s="169"/>
      <c r="J947" s="169"/>
      <c r="K947" s="169"/>
      <c r="L947" s="169"/>
      <c r="M947" s="169"/>
      <c r="N947" s="169"/>
      <c r="O947" s="169"/>
      <c r="P947" s="170"/>
      <c r="Q947" s="170"/>
      <c r="R947" s="170"/>
      <c r="S947" s="170"/>
      <c r="T947" s="170"/>
      <c r="U947" s="170"/>
      <c r="V947" s="170"/>
      <c r="W947" s="170"/>
      <c r="X947" s="170"/>
      <c r="Y947" s="171"/>
      <c r="Z947" s="171"/>
      <c r="AA947" s="171"/>
      <c r="AB947" s="171"/>
      <c r="AC947" s="218"/>
      <c r="AD947" s="218"/>
      <c r="AE947" s="218"/>
      <c r="AF947" s="218"/>
      <c r="AG947" s="218"/>
      <c r="AH947" s="218"/>
      <c r="AI947" s="170"/>
      <c r="AJ947" s="170"/>
      <c r="AK947" s="170"/>
      <c r="AL947" s="170"/>
      <c r="AM947" s="170"/>
      <c r="AN947" s="170"/>
      <c r="AO947" s="170"/>
      <c r="AP947" s="170"/>
      <c r="AQ947" s="170"/>
      <c r="AR947" s="170"/>
      <c r="AS947" s="170"/>
      <c r="AT947" s="219"/>
      <c r="AU947" s="219"/>
      <c r="AV947" s="219"/>
      <c r="AW947" s="219"/>
      <c r="AX947" s="219"/>
      <c r="AY947" s="219"/>
      <c r="AZ947" s="219"/>
      <c r="BA947" s="219"/>
      <c r="BB947" s="219"/>
      <c r="BC947" s="219"/>
      <c r="BD947" s="219"/>
    </row>
    <row r="948" spans="1:56" ht="12.75" customHeight="1" x14ac:dyDescent="0.2">
      <c r="A948" s="169"/>
      <c r="B948" s="169"/>
      <c r="C948" s="169"/>
      <c r="D948" s="169"/>
      <c r="E948" s="169"/>
      <c r="F948" s="169"/>
      <c r="G948" s="169"/>
      <c r="H948" s="169"/>
      <c r="I948" s="169"/>
      <c r="J948" s="169"/>
      <c r="K948" s="169"/>
      <c r="L948" s="169"/>
      <c r="M948" s="169"/>
      <c r="N948" s="169"/>
      <c r="O948" s="169"/>
      <c r="P948" s="170"/>
      <c r="Q948" s="170"/>
      <c r="R948" s="170"/>
      <c r="S948" s="170"/>
      <c r="T948" s="170"/>
      <c r="U948" s="170"/>
      <c r="V948" s="170"/>
      <c r="W948" s="170"/>
      <c r="X948" s="170"/>
      <c r="Y948" s="171"/>
      <c r="Z948" s="171"/>
      <c r="AA948" s="171"/>
      <c r="AB948" s="171"/>
      <c r="AC948" s="218"/>
      <c r="AD948" s="218"/>
      <c r="AE948" s="218"/>
      <c r="AF948" s="218"/>
      <c r="AG948" s="218"/>
      <c r="AH948" s="218"/>
      <c r="AI948" s="170"/>
      <c r="AJ948" s="170"/>
      <c r="AK948" s="170"/>
      <c r="AL948" s="170"/>
      <c r="AM948" s="170"/>
      <c r="AN948" s="170"/>
      <c r="AO948" s="170"/>
      <c r="AP948" s="170"/>
      <c r="AQ948" s="170"/>
      <c r="AR948" s="170"/>
      <c r="AS948" s="170"/>
      <c r="AT948" s="219"/>
      <c r="AU948" s="219"/>
      <c r="AV948" s="219"/>
      <c r="AW948" s="219"/>
      <c r="AX948" s="219"/>
      <c r="AY948" s="219"/>
      <c r="AZ948" s="219"/>
      <c r="BA948" s="219"/>
      <c r="BB948" s="219"/>
      <c r="BC948" s="219"/>
      <c r="BD948" s="219"/>
    </row>
    <row r="949" spans="1:56" ht="12.75" customHeight="1" x14ac:dyDescent="0.2">
      <c r="A949" s="169"/>
      <c r="B949" s="169"/>
      <c r="C949" s="169"/>
      <c r="D949" s="169"/>
      <c r="E949" s="169"/>
      <c r="F949" s="169"/>
      <c r="G949" s="169"/>
      <c r="H949" s="169"/>
      <c r="I949" s="169"/>
      <c r="J949" s="169"/>
      <c r="K949" s="169"/>
      <c r="L949" s="169"/>
      <c r="M949" s="169"/>
      <c r="N949" s="169"/>
      <c r="O949" s="169"/>
      <c r="P949" s="170"/>
      <c r="Q949" s="170"/>
      <c r="R949" s="170"/>
      <c r="S949" s="170"/>
      <c r="T949" s="170"/>
      <c r="U949" s="170"/>
      <c r="V949" s="170"/>
      <c r="W949" s="170"/>
      <c r="X949" s="170"/>
      <c r="Y949" s="171"/>
      <c r="Z949" s="171"/>
      <c r="AA949" s="171"/>
      <c r="AB949" s="171"/>
      <c r="AC949" s="218"/>
      <c r="AD949" s="218"/>
      <c r="AE949" s="218"/>
      <c r="AF949" s="218"/>
      <c r="AG949" s="218"/>
      <c r="AH949" s="218"/>
      <c r="AI949" s="170"/>
      <c r="AJ949" s="170"/>
      <c r="AK949" s="170"/>
      <c r="AL949" s="170"/>
      <c r="AM949" s="170"/>
      <c r="AN949" s="170"/>
      <c r="AO949" s="170"/>
      <c r="AP949" s="170"/>
      <c r="AQ949" s="170"/>
      <c r="AR949" s="170"/>
      <c r="AS949" s="170"/>
      <c r="AT949" s="219"/>
      <c r="AU949" s="219"/>
      <c r="AV949" s="219"/>
      <c r="AW949" s="219"/>
      <c r="AX949" s="219"/>
      <c r="AY949" s="219"/>
      <c r="AZ949" s="219"/>
      <c r="BA949" s="219"/>
      <c r="BB949" s="219"/>
      <c r="BC949" s="219"/>
      <c r="BD949" s="219"/>
    </row>
    <row r="950" spans="1:56" ht="12.75" customHeight="1" x14ac:dyDescent="0.2">
      <c r="A950" s="169"/>
      <c r="B950" s="169"/>
      <c r="C950" s="169"/>
      <c r="D950" s="169"/>
      <c r="E950" s="169"/>
      <c r="F950" s="169"/>
      <c r="G950" s="169"/>
      <c r="H950" s="169"/>
      <c r="I950" s="169"/>
      <c r="J950" s="169"/>
      <c r="K950" s="169"/>
      <c r="L950" s="169"/>
      <c r="M950" s="169"/>
      <c r="N950" s="169"/>
      <c r="O950" s="169"/>
      <c r="P950" s="170"/>
      <c r="Q950" s="170"/>
      <c r="R950" s="170"/>
      <c r="S950" s="170"/>
      <c r="T950" s="170"/>
      <c r="U950" s="170"/>
      <c r="V950" s="170"/>
      <c r="W950" s="170"/>
      <c r="X950" s="170"/>
      <c r="Y950" s="171"/>
      <c r="Z950" s="171"/>
      <c r="AA950" s="171"/>
      <c r="AB950" s="171"/>
      <c r="AC950" s="218"/>
      <c r="AD950" s="218"/>
      <c r="AE950" s="218"/>
      <c r="AF950" s="218"/>
      <c r="AG950" s="218"/>
      <c r="AH950" s="218"/>
      <c r="AI950" s="170"/>
      <c r="AJ950" s="170"/>
      <c r="AK950" s="170"/>
      <c r="AL950" s="170"/>
      <c r="AM950" s="170"/>
      <c r="AN950" s="170"/>
      <c r="AO950" s="170"/>
      <c r="AP950" s="170"/>
      <c r="AQ950" s="170"/>
      <c r="AR950" s="170"/>
      <c r="AS950" s="170"/>
      <c r="AT950" s="219"/>
      <c r="AU950" s="219"/>
      <c r="AV950" s="219"/>
      <c r="AW950" s="219"/>
      <c r="AX950" s="219"/>
      <c r="AY950" s="219"/>
      <c r="AZ950" s="219"/>
      <c r="BA950" s="219"/>
      <c r="BB950" s="219"/>
      <c r="BC950" s="219"/>
      <c r="BD950" s="219"/>
    </row>
    <row r="951" spans="1:56" ht="12.75" customHeight="1" x14ac:dyDescent="0.2">
      <c r="A951" s="169"/>
      <c r="B951" s="169"/>
      <c r="C951" s="169"/>
      <c r="D951" s="169"/>
      <c r="E951" s="169"/>
      <c r="F951" s="169"/>
      <c r="G951" s="169"/>
      <c r="H951" s="169"/>
      <c r="I951" s="169"/>
      <c r="J951" s="169"/>
      <c r="K951" s="169"/>
      <c r="L951" s="169"/>
      <c r="M951" s="169"/>
      <c r="N951" s="169"/>
      <c r="O951" s="169"/>
      <c r="P951" s="170"/>
      <c r="Q951" s="170"/>
      <c r="R951" s="170"/>
      <c r="S951" s="170"/>
      <c r="T951" s="170"/>
      <c r="U951" s="170"/>
      <c r="V951" s="170"/>
      <c r="W951" s="170"/>
      <c r="X951" s="170"/>
      <c r="Y951" s="171"/>
      <c r="Z951" s="171"/>
      <c r="AA951" s="171"/>
      <c r="AB951" s="171"/>
      <c r="AC951" s="218"/>
      <c r="AD951" s="218"/>
      <c r="AE951" s="218"/>
      <c r="AF951" s="218"/>
      <c r="AG951" s="218"/>
      <c r="AH951" s="218"/>
      <c r="AI951" s="170"/>
      <c r="AJ951" s="170"/>
      <c r="AK951" s="170"/>
      <c r="AL951" s="170"/>
      <c r="AM951" s="170"/>
      <c r="AN951" s="170"/>
      <c r="AO951" s="170"/>
      <c r="AP951" s="170"/>
      <c r="AQ951" s="170"/>
      <c r="AR951" s="170"/>
      <c r="AS951" s="170"/>
      <c r="AT951" s="219"/>
      <c r="AU951" s="219"/>
      <c r="AV951" s="219"/>
      <c r="AW951" s="219"/>
      <c r="AX951" s="219"/>
      <c r="AY951" s="219"/>
      <c r="AZ951" s="219"/>
      <c r="BA951" s="219"/>
      <c r="BB951" s="219"/>
      <c r="BC951" s="219"/>
      <c r="BD951" s="219"/>
    </row>
    <row r="952" spans="1:56" ht="12.75" customHeight="1" x14ac:dyDescent="0.2">
      <c r="A952" s="169"/>
      <c r="B952" s="169"/>
      <c r="C952" s="169"/>
      <c r="D952" s="169"/>
      <c r="E952" s="169"/>
      <c r="F952" s="169"/>
      <c r="G952" s="169"/>
      <c r="H952" s="169"/>
      <c r="I952" s="169"/>
      <c r="J952" s="169"/>
      <c r="K952" s="169"/>
      <c r="L952" s="169"/>
      <c r="M952" s="169"/>
      <c r="N952" s="169"/>
      <c r="O952" s="169"/>
      <c r="P952" s="170"/>
      <c r="Q952" s="170"/>
      <c r="R952" s="170"/>
      <c r="S952" s="170"/>
      <c r="T952" s="170"/>
      <c r="U952" s="170"/>
      <c r="V952" s="170"/>
      <c r="W952" s="170"/>
      <c r="X952" s="170"/>
      <c r="Y952" s="171"/>
      <c r="Z952" s="171"/>
      <c r="AA952" s="171"/>
      <c r="AB952" s="171"/>
      <c r="AC952" s="218"/>
      <c r="AD952" s="218"/>
      <c r="AE952" s="218"/>
      <c r="AF952" s="218"/>
      <c r="AG952" s="218"/>
      <c r="AH952" s="218"/>
      <c r="AI952" s="170"/>
      <c r="AJ952" s="170"/>
      <c r="AK952" s="170"/>
      <c r="AL952" s="170"/>
      <c r="AM952" s="170"/>
      <c r="AN952" s="170"/>
      <c r="AO952" s="170"/>
      <c r="AP952" s="170"/>
      <c r="AQ952" s="170"/>
      <c r="AR952" s="170"/>
      <c r="AS952" s="170"/>
      <c r="AT952" s="219"/>
      <c r="AU952" s="219"/>
      <c r="AV952" s="219"/>
      <c r="AW952" s="219"/>
      <c r="AX952" s="219"/>
      <c r="AY952" s="219"/>
      <c r="AZ952" s="219"/>
      <c r="BA952" s="219"/>
      <c r="BB952" s="219"/>
      <c r="BC952" s="219"/>
      <c r="BD952" s="219"/>
    </row>
    <row r="953" spans="1:56" ht="12.75" customHeight="1" x14ac:dyDescent="0.2">
      <c r="A953" s="169"/>
      <c r="B953" s="169"/>
      <c r="C953" s="169"/>
      <c r="D953" s="169"/>
      <c r="E953" s="169"/>
      <c r="F953" s="169"/>
      <c r="G953" s="169"/>
      <c r="H953" s="169"/>
      <c r="I953" s="169"/>
      <c r="J953" s="169"/>
      <c r="K953" s="169"/>
      <c r="L953" s="169"/>
      <c r="M953" s="169"/>
      <c r="N953" s="169"/>
      <c r="O953" s="169"/>
      <c r="P953" s="170"/>
      <c r="Q953" s="170"/>
      <c r="R953" s="170"/>
      <c r="S953" s="170"/>
      <c r="T953" s="170"/>
      <c r="U953" s="170"/>
      <c r="V953" s="170"/>
      <c r="W953" s="170"/>
      <c r="X953" s="170"/>
      <c r="Y953" s="171"/>
      <c r="Z953" s="171"/>
      <c r="AA953" s="171"/>
      <c r="AB953" s="171"/>
      <c r="AC953" s="218"/>
      <c r="AD953" s="218"/>
      <c r="AE953" s="218"/>
      <c r="AF953" s="218"/>
      <c r="AG953" s="218"/>
      <c r="AH953" s="218"/>
      <c r="AI953" s="170"/>
      <c r="AJ953" s="170"/>
      <c r="AK953" s="170"/>
      <c r="AL953" s="170"/>
      <c r="AM953" s="170"/>
      <c r="AN953" s="170"/>
      <c r="AO953" s="170"/>
      <c r="AP953" s="170"/>
      <c r="AQ953" s="170"/>
      <c r="AR953" s="170"/>
      <c r="AS953" s="170"/>
      <c r="AT953" s="219"/>
      <c r="AU953" s="219"/>
      <c r="AV953" s="219"/>
      <c r="AW953" s="219"/>
      <c r="AX953" s="219"/>
      <c r="AY953" s="219"/>
      <c r="AZ953" s="219"/>
      <c r="BA953" s="219"/>
      <c r="BB953" s="219"/>
      <c r="BC953" s="219"/>
      <c r="BD953" s="219"/>
    </row>
    <row r="954" spans="1:56" ht="12.75" customHeight="1" x14ac:dyDescent="0.2">
      <c r="A954" s="169"/>
      <c r="B954" s="169"/>
      <c r="C954" s="169"/>
      <c r="D954" s="169"/>
      <c r="E954" s="169"/>
      <c r="F954" s="169"/>
      <c r="G954" s="169"/>
      <c r="H954" s="169"/>
      <c r="I954" s="169"/>
      <c r="J954" s="169"/>
      <c r="K954" s="169"/>
      <c r="L954" s="169"/>
      <c r="M954" s="169"/>
      <c r="N954" s="169"/>
      <c r="O954" s="169"/>
      <c r="P954" s="170"/>
      <c r="Q954" s="170"/>
      <c r="R954" s="170"/>
      <c r="S954" s="170"/>
      <c r="T954" s="170"/>
      <c r="U954" s="170"/>
      <c r="V954" s="170"/>
      <c r="W954" s="170"/>
      <c r="X954" s="170"/>
      <c r="Y954" s="171"/>
      <c r="Z954" s="171"/>
      <c r="AA954" s="171"/>
      <c r="AB954" s="171"/>
      <c r="AC954" s="218"/>
      <c r="AD954" s="218"/>
      <c r="AE954" s="218"/>
      <c r="AF954" s="218"/>
      <c r="AG954" s="218"/>
      <c r="AH954" s="218"/>
      <c r="AI954" s="170"/>
      <c r="AJ954" s="170"/>
      <c r="AK954" s="170"/>
      <c r="AL954" s="170"/>
      <c r="AM954" s="170"/>
      <c r="AN954" s="170"/>
      <c r="AO954" s="170"/>
      <c r="AP954" s="170"/>
      <c r="AQ954" s="170"/>
      <c r="AR954" s="170"/>
      <c r="AS954" s="170"/>
      <c r="AT954" s="219"/>
      <c r="AU954" s="219"/>
      <c r="AV954" s="219"/>
      <c r="AW954" s="219"/>
      <c r="AX954" s="219"/>
      <c r="AY954" s="219"/>
      <c r="AZ954" s="219"/>
      <c r="BA954" s="219"/>
      <c r="BB954" s="219"/>
      <c r="BC954" s="219"/>
      <c r="BD954" s="219"/>
    </row>
    <row r="955" spans="1:56" ht="12.75" customHeight="1" x14ac:dyDescent="0.2">
      <c r="A955" s="169"/>
      <c r="B955" s="169"/>
      <c r="C955" s="169"/>
      <c r="D955" s="169"/>
      <c r="E955" s="169"/>
      <c r="F955" s="169"/>
      <c r="G955" s="169"/>
      <c r="H955" s="169"/>
      <c r="I955" s="169"/>
      <c r="J955" s="169"/>
      <c r="K955" s="169"/>
      <c r="L955" s="169"/>
      <c r="M955" s="169"/>
      <c r="N955" s="169"/>
      <c r="O955" s="169"/>
      <c r="P955" s="170"/>
      <c r="Q955" s="170"/>
      <c r="R955" s="170"/>
      <c r="S955" s="170"/>
      <c r="T955" s="170"/>
      <c r="U955" s="170"/>
      <c r="V955" s="170"/>
      <c r="W955" s="170"/>
      <c r="X955" s="170"/>
      <c r="Y955" s="171"/>
      <c r="Z955" s="171"/>
      <c r="AA955" s="171"/>
      <c r="AB955" s="171"/>
      <c r="AC955" s="218"/>
      <c r="AD955" s="218"/>
      <c r="AE955" s="218"/>
      <c r="AF955" s="218"/>
      <c r="AG955" s="218"/>
      <c r="AH955" s="218"/>
      <c r="AI955" s="170"/>
      <c r="AJ955" s="170"/>
      <c r="AK955" s="170"/>
      <c r="AL955" s="170"/>
      <c r="AM955" s="170"/>
      <c r="AN955" s="170"/>
      <c r="AO955" s="170"/>
      <c r="AP955" s="170"/>
      <c r="AQ955" s="170"/>
      <c r="AR955" s="170"/>
      <c r="AS955" s="170"/>
      <c r="AT955" s="219"/>
      <c r="AU955" s="219"/>
      <c r="AV955" s="219"/>
      <c r="AW955" s="219"/>
      <c r="AX955" s="219"/>
      <c r="AY955" s="219"/>
      <c r="AZ955" s="219"/>
      <c r="BA955" s="219"/>
      <c r="BB955" s="219"/>
      <c r="BC955" s="219"/>
      <c r="BD955" s="219"/>
    </row>
    <row r="956" spans="1:56" ht="12.75" customHeight="1" x14ac:dyDescent="0.2">
      <c r="A956" s="169"/>
      <c r="B956" s="169"/>
      <c r="C956" s="169"/>
      <c r="D956" s="169"/>
      <c r="E956" s="169"/>
      <c r="F956" s="169"/>
      <c r="G956" s="169"/>
      <c r="H956" s="169"/>
      <c r="I956" s="169"/>
      <c r="J956" s="169"/>
      <c r="K956" s="169"/>
      <c r="L956" s="169"/>
      <c r="M956" s="169"/>
      <c r="N956" s="169"/>
      <c r="O956" s="169"/>
      <c r="P956" s="170"/>
      <c r="Q956" s="170"/>
      <c r="R956" s="170"/>
      <c r="S956" s="170"/>
      <c r="T956" s="170"/>
      <c r="U956" s="170"/>
      <c r="V956" s="170"/>
      <c r="W956" s="170"/>
      <c r="X956" s="170"/>
      <c r="Y956" s="171"/>
      <c r="Z956" s="171"/>
      <c r="AA956" s="171"/>
      <c r="AB956" s="171"/>
      <c r="AC956" s="218"/>
      <c r="AD956" s="218"/>
      <c r="AE956" s="218"/>
      <c r="AF956" s="218"/>
      <c r="AG956" s="218"/>
      <c r="AH956" s="218"/>
      <c r="AI956" s="170"/>
      <c r="AJ956" s="170"/>
      <c r="AK956" s="170"/>
      <c r="AL956" s="170"/>
      <c r="AM956" s="170"/>
      <c r="AN956" s="170"/>
      <c r="AO956" s="170"/>
      <c r="AP956" s="170"/>
      <c r="AQ956" s="170"/>
      <c r="AR956" s="170"/>
      <c r="AS956" s="170"/>
      <c r="AT956" s="219"/>
      <c r="AU956" s="219"/>
      <c r="AV956" s="219"/>
      <c r="AW956" s="219"/>
      <c r="AX956" s="219"/>
      <c r="AY956" s="219"/>
      <c r="AZ956" s="219"/>
      <c r="BA956" s="219"/>
      <c r="BB956" s="219"/>
      <c r="BC956" s="219"/>
      <c r="BD956" s="219"/>
    </row>
    <row r="957" spans="1:56" ht="12.75" customHeight="1" x14ac:dyDescent="0.2">
      <c r="A957" s="169"/>
      <c r="B957" s="169"/>
      <c r="C957" s="169"/>
      <c r="D957" s="169"/>
      <c r="E957" s="169"/>
      <c r="F957" s="169"/>
      <c r="G957" s="169"/>
      <c r="H957" s="169"/>
      <c r="I957" s="169"/>
      <c r="J957" s="169"/>
      <c r="K957" s="169"/>
      <c r="L957" s="169"/>
      <c r="M957" s="169"/>
      <c r="N957" s="169"/>
      <c r="O957" s="169"/>
      <c r="P957" s="170"/>
      <c r="Q957" s="170"/>
      <c r="R957" s="170"/>
      <c r="S957" s="170"/>
      <c r="T957" s="170"/>
      <c r="U957" s="170"/>
      <c r="V957" s="170"/>
      <c r="W957" s="170"/>
      <c r="X957" s="170"/>
      <c r="Y957" s="171"/>
      <c r="Z957" s="171"/>
      <c r="AA957" s="171"/>
      <c r="AB957" s="171"/>
      <c r="AC957" s="218"/>
      <c r="AD957" s="218"/>
      <c r="AE957" s="218"/>
      <c r="AF957" s="218"/>
      <c r="AG957" s="218"/>
      <c r="AH957" s="218"/>
      <c r="AI957" s="170"/>
      <c r="AJ957" s="170"/>
      <c r="AK957" s="170"/>
      <c r="AL957" s="170"/>
      <c r="AM957" s="170"/>
      <c r="AN957" s="170"/>
      <c r="AO957" s="170"/>
      <c r="AP957" s="170"/>
      <c r="AQ957" s="170"/>
      <c r="AR957" s="170"/>
      <c r="AS957" s="170"/>
      <c r="AT957" s="219"/>
      <c r="AU957" s="219"/>
      <c r="AV957" s="219"/>
      <c r="AW957" s="219"/>
      <c r="AX957" s="219"/>
      <c r="AY957" s="219"/>
      <c r="AZ957" s="219"/>
      <c r="BA957" s="219"/>
      <c r="BB957" s="219"/>
      <c r="BC957" s="219"/>
      <c r="BD957" s="219"/>
    </row>
    <row r="958" spans="1:56" ht="12.75" customHeight="1" x14ac:dyDescent="0.2">
      <c r="A958" s="169"/>
      <c r="B958" s="169"/>
      <c r="C958" s="169"/>
      <c r="D958" s="169"/>
      <c r="E958" s="169"/>
      <c r="F958" s="169"/>
      <c r="G958" s="169"/>
      <c r="H958" s="169"/>
      <c r="I958" s="169"/>
      <c r="J958" s="169"/>
      <c r="K958" s="169"/>
      <c r="L958" s="169"/>
      <c r="M958" s="169"/>
      <c r="N958" s="169"/>
      <c r="O958" s="169"/>
      <c r="P958" s="170"/>
      <c r="Q958" s="170"/>
      <c r="R958" s="170"/>
      <c r="S958" s="170"/>
      <c r="T958" s="170"/>
      <c r="U958" s="170"/>
      <c r="V958" s="170"/>
      <c r="W958" s="170"/>
      <c r="X958" s="170"/>
      <c r="Y958" s="171"/>
      <c r="Z958" s="171"/>
      <c r="AA958" s="171"/>
      <c r="AB958" s="171"/>
      <c r="AC958" s="218"/>
      <c r="AD958" s="218"/>
      <c r="AE958" s="218"/>
      <c r="AF958" s="218"/>
      <c r="AG958" s="218"/>
      <c r="AH958" s="218"/>
      <c r="AI958" s="170"/>
      <c r="AJ958" s="170"/>
      <c r="AK958" s="170"/>
      <c r="AL958" s="170"/>
      <c r="AM958" s="170"/>
      <c r="AN958" s="170"/>
      <c r="AO958" s="170"/>
      <c r="AP958" s="170"/>
      <c r="AQ958" s="170"/>
      <c r="AR958" s="170"/>
      <c r="AS958" s="170"/>
      <c r="AT958" s="219"/>
      <c r="AU958" s="219"/>
      <c r="AV958" s="219"/>
      <c r="AW958" s="219"/>
      <c r="AX958" s="219"/>
      <c r="AY958" s="219"/>
      <c r="AZ958" s="219"/>
      <c r="BA958" s="219"/>
      <c r="BB958" s="219"/>
      <c r="BC958" s="219"/>
      <c r="BD958" s="219"/>
    </row>
    <row r="959" spans="1:56" ht="12.75" customHeight="1" x14ac:dyDescent="0.2">
      <c r="A959" s="169"/>
      <c r="B959" s="169"/>
      <c r="C959" s="169"/>
      <c r="D959" s="169"/>
      <c r="E959" s="169"/>
      <c r="F959" s="169"/>
      <c r="G959" s="169"/>
      <c r="H959" s="169"/>
      <c r="I959" s="169"/>
      <c r="J959" s="169"/>
      <c r="K959" s="169"/>
      <c r="L959" s="169"/>
      <c r="M959" s="169"/>
      <c r="N959" s="169"/>
      <c r="O959" s="169"/>
      <c r="P959" s="170"/>
      <c r="Q959" s="170"/>
      <c r="R959" s="170"/>
      <c r="S959" s="170"/>
      <c r="T959" s="170"/>
      <c r="U959" s="170"/>
      <c r="V959" s="170"/>
      <c r="W959" s="170"/>
      <c r="X959" s="170"/>
      <c r="Y959" s="171"/>
      <c r="Z959" s="171"/>
      <c r="AA959" s="171"/>
      <c r="AB959" s="171"/>
      <c r="AC959" s="218"/>
      <c r="AD959" s="218"/>
      <c r="AE959" s="218"/>
      <c r="AF959" s="218"/>
      <c r="AG959" s="218"/>
      <c r="AH959" s="218"/>
      <c r="AI959" s="170"/>
      <c r="AJ959" s="170"/>
      <c r="AK959" s="170"/>
      <c r="AL959" s="170"/>
      <c r="AM959" s="170"/>
      <c r="AN959" s="170"/>
      <c r="AO959" s="170"/>
      <c r="AP959" s="170"/>
      <c r="AQ959" s="170"/>
      <c r="AR959" s="170"/>
      <c r="AS959" s="170"/>
      <c r="AT959" s="219"/>
      <c r="AU959" s="219"/>
      <c r="AV959" s="219"/>
      <c r="AW959" s="219"/>
      <c r="AX959" s="219"/>
      <c r="AY959" s="219"/>
      <c r="AZ959" s="219"/>
      <c r="BA959" s="219"/>
      <c r="BB959" s="219"/>
      <c r="BC959" s="219"/>
      <c r="BD959" s="219"/>
    </row>
    <row r="960" spans="1:56" ht="12.75" customHeight="1" x14ac:dyDescent="0.2">
      <c r="A960" s="169"/>
      <c r="B960" s="169"/>
      <c r="C960" s="169"/>
      <c r="D960" s="169"/>
      <c r="E960" s="169"/>
      <c r="F960" s="169"/>
      <c r="G960" s="169"/>
      <c r="H960" s="169"/>
      <c r="I960" s="169"/>
      <c r="J960" s="169"/>
      <c r="K960" s="169"/>
      <c r="L960" s="169"/>
      <c r="M960" s="169"/>
      <c r="N960" s="169"/>
      <c r="O960" s="169"/>
      <c r="P960" s="170"/>
      <c r="Q960" s="170"/>
      <c r="R960" s="170"/>
      <c r="S960" s="170"/>
      <c r="T960" s="170"/>
      <c r="U960" s="170"/>
      <c r="V960" s="170"/>
      <c r="W960" s="170"/>
      <c r="X960" s="170"/>
      <c r="Y960" s="171"/>
      <c r="Z960" s="171"/>
      <c r="AA960" s="171"/>
      <c r="AB960" s="171"/>
      <c r="AC960" s="218"/>
      <c r="AD960" s="218"/>
      <c r="AE960" s="218"/>
      <c r="AF960" s="218"/>
      <c r="AG960" s="218"/>
      <c r="AH960" s="218"/>
      <c r="AI960" s="170"/>
      <c r="AJ960" s="170"/>
      <c r="AK960" s="170"/>
      <c r="AL960" s="170"/>
      <c r="AM960" s="170"/>
      <c r="AN960" s="170"/>
      <c r="AO960" s="170"/>
      <c r="AP960" s="170"/>
      <c r="AQ960" s="170"/>
      <c r="AR960" s="170"/>
      <c r="AS960" s="170"/>
      <c r="AT960" s="219"/>
      <c r="AU960" s="219"/>
      <c r="AV960" s="219"/>
      <c r="AW960" s="219"/>
      <c r="AX960" s="219"/>
      <c r="AY960" s="219"/>
      <c r="AZ960" s="219"/>
      <c r="BA960" s="219"/>
      <c r="BB960" s="219"/>
      <c r="BC960" s="219"/>
      <c r="BD960" s="219"/>
    </row>
    <row r="961" spans="1:56" ht="12.75" customHeight="1" x14ac:dyDescent="0.2">
      <c r="A961" s="169"/>
      <c r="B961" s="169"/>
      <c r="C961" s="169"/>
      <c r="D961" s="169"/>
      <c r="E961" s="169"/>
      <c r="F961" s="169"/>
      <c r="G961" s="169"/>
      <c r="H961" s="169"/>
      <c r="I961" s="169"/>
      <c r="J961" s="169"/>
      <c r="K961" s="169"/>
      <c r="L961" s="169"/>
      <c r="M961" s="169"/>
      <c r="N961" s="169"/>
      <c r="O961" s="169"/>
      <c r="P961" s="170"/>
      <c r="Q961" s="170"/>
      <c r="R961" s="170"/>
      <c r="S961" s="170"/>
      <c r="T961" s="170"/>
      <c r="U961" s="170"/>
      <c r="V961" s="170"/>
      <c r="W961" s="170"/>
      <c r="X961" s="170"/>
      <c r="Y961" s="171"/>
      <c r="Z961" s="171"/>
      <c r="AA961" s="171"/>
      <c r="AB961" s="171"/>
      <c r="AC961" s="218"/>
      <c r="AD961" s="218"/>
      <c r="AE961" s="218"/>
      <c r="AF961" s="218"/>
      <c r="AG961" s="218"/>
      <c r="AH961" s="218"/>
      <c r="AI961" s="170"/>
      <c r="AJ961" s="170"/>
      <c r="AK961" s="170"/>
      <c r="AL961" s="170"/>
      <c r="AM961" s="170"/>
      <c r="AN961" s="170"/>
      <c r="AO961" s="170"/>
      <c r="AP961" s="170"/>
      <c r="AQ961" s="170"/>
      <c r="AR961" s="170"/>
      <c r="AS961" s="170"/>
      <c r="AT961" s="219"/>
      <c r="AU961" s="219"/>
      <c r="AV961" s="219"/>
      <c r="AW961" s="219"/>
      <c r="AX961" s="219"/>
      <c r="AY961" s="219"/>
      <c r="AZ961" s="219"/>
      <c r="BA961" s="219"/>
      <c r="BB961" s="219"/>
      <c r="BC961" s="219"/>
      <c r="BD961" s="219"/>
    </row>
    <row r="962" spans="1:56" ht="12.75" customHeight="1" x14ac:dyDescent="0.2">
      <c r="A962" s="169"/>
      <c r="B962" s="169"/>
      <c r="C962" s="169"/>
      <c r="D962" s="169"/>
      <c r="E962" s="169"/>
      <c r="F962" s="169"/>
      <c r="G962" s="169"/>
      <c r="H962" s="169"/>
      <c r="I962" s="169"/>
      <c r="J962" s="169"/>
      <c r="K962" s="169"/>
      <c r="L962" s="169"/>
      <c r="M962" s="169"/>
      <c r="N962" s="169"/>
      <c r="O962" s="169"/>
      <c r="P962" s="170"/>
      <c r="Q962" s="170"/>
      <c r="R962" s="170"/>
      <c r="S962" s="170"/>
      <c r="T962" s="170"/>
      <c r="U962" s="170"/>
      <c r="V962" s="170"/>
      <c r="W962" s="170"/>
      <c r="X962" s="170"/>
      <c r="Y962" s="171"/>
      <c r="Z962" s="171"/>
      <c r="AA962" s="171"/>
      <c r="AB962" s="171"/>
      <c r="AC962" s="218"/>
      <c r="AD962" s="218"/>
      <c r="AE962" s="218"/>
      <c r="AF962" s="218"/>
      <c r="AG962" s="218"/>
      <c r="AH962" s="218"/>
      <c r="AI962" s="170"/>
      <c r="AJ962" s="170"/>
      <c r="AK962" s="170"/>
      <c r="AL962" s="170"/>
      <c r="AM962" s="170"/>
      <c r="AN962" s="170"/>
      <c r="AO962" s="170"/>
      <c r="AP962" s="170"/>
      <c r="AQ962" s="170"/>
      <c r="AR962" s="170"/>
      <c r="AS962" s="170"/>
      <c r="AT962" s="219"/>
      <c r="AU962" s="219"/>
      <c r="AV962" s="219"/>
      <c r="AW962" s="219"/>
      <c r="AX962" s="219"/>
      <c r="AY962" s="219"/>
      <c r="AZ962" s="219"/>
      <c r="BA962" s="219"/>
      <c r="BB962" s="219"/>
      <c r="BC962" s="219"/>
      <c r="BD962" s="219"/>
    </row>
    <row r="963" spans="1:56" ht="12.75" customHeight="1" x14ac:dyDescent="0.2">
      <c r="A963" s="169"/>
      <c r="B963" s="169"/>
      <c r="C963" s="169"/>
      <c r="D963" s="169"/>
      <c r="E963" s="169"/>
      <c r="F963" s="169"/>
      <c r="G963" s="169"/>
      <c r="H963" s="169"/>
      <c r="I963" s="169"/>
      <c r="J963" s="169"/>
      <c r="K963" s="169"/>
      <c r="L963" s="169"/>
      <c r="M963" s="169"/>
      <c r="N963" s="169"/>
      <c r="O963" s="169"/>
      <c r="P963" s="170"/>
      <c r="Q963" s="170"/>
      <c r="R963" s="170"/>
      <c r="S963" s="170"/>
      <c r="T963" s="170"/>
      <c r="U963" s="170"/>
      <c r="V963" s="170"/>
      <c r="W963" s="170"/>
      <c r="X963" s="170"/>
      <c r="Y963" s="171"/>
      <c r="Z963" s="171"/>
      <c r="AA963" s="171"/>
      <c r="AB963" s="171"/>
      <c r="AC963" s="218"/>
      <c r="AD963" s="218"/>
      <c r="AE963" s="218"/>
      <c r="AF963" s="218"/>
      <c r="AG963" s="218"/>
      <c r="AH963" s="218"/>
      <c r="AI963" s="170"/>
      <c r="AJ963" s="170"/>
      <c r="AK963" s="170"/>
      <c r="AL963" s="170"/>
      <c r="AM963" s="170"/>
      <c r="AN963" s="170"/>
      <c r="AO963" s="170"/>
      <c r="AP963" s="170"/>
      <c r="AQ963" s="170"/>
      <c r="AR963" s="170"/>
      <c r="AS963" s="170"/>
      <c r="AT963" s="219"/>
      <c r="AU963" s="219"/>
      <c r="AV963" s="219"/>
      <c r="AW963" s="219"/>
      <c r="AX963" s="219"/>
      <c r="AY963" s="219"/>
      <c r="AZ963" s="219"/>
      <c r="BA963" s="219"/>
      <c r="BB963" s="219"/>
      <c r="BC963" s="219"/>
      <c r="BD963" s="219"/>
    </row>
    <row r="964" spans="1:56" ht="12.75" customHeight="1" x14ac:dyDescent="0.2">
      <c r="A964" s="169"/>
      <c r="B964" s="169"/>
      <c r="C964" s="169"/>
      <c r="D964" s="169"/>
      <c r="E964" s="169"/>
      <c r="F964" s="169"/>
      <c r="G964" s="169"/>
      <c r="H964" s="169"/>
      <c r="I964" s="169"/>
      <c r="J964" s="169"/>
      <c r="K964" s="169"/>
      <c r="L964" s="169"/>
      <c r="M964" s="169"/>
      <c r="N964" s="169"/>
      <c r="O964" s="169"/>
      <c r="P964" s="170"/>
      <c r="Q964" s="170"/>
      <c r="R964" s="170"/>
      <c r="S964" s="170"/>
      <c r="T964" s="170"/>
      <c r="U964" s="170"/>
      <c r="V964" s="170"/>
      <c r="W964" s="170"/>
      <c r="X964" s="170"/>
      <c r="Y964" s="171"/>
      <c r="Z964" s="171"/>
      <c r="AA964" s="171"/>
      <c r="AB964" s="171"/>
      <c r="AC964" s="218"/>
      <c r="AD964" s="218"/>
      <c r="AE964" s="218"/>
      <c r="AF964" s="218"/>
      <c r="AG964" s="218"/>
      <c r="AH964" s="218"/>
      <c r="AI964" s="170"/>
      <c r="AJ964" s="170"/>
      <c r="AK964" s="170"/>
      <c r="AL964" s="170"/>
      <c r="AM964" s="170"/>
      <c r="AN964" s="170"/>
      <c r="AO964" s="170"/>
      <c r="AP964" s="170"/>
      <c r="AQ964" s="170"/>
      <c r="AR964" s="170"/>
      <c r="AS964" s="170"/>
      <c r="AT964" s="219"/>
      <c r="AU964" s="219"/>
      <c r="AV964" s="219"/>
      <c r="AW964" s="219"/>
      <c r="AX964" s="219"/>
      <c r="AY964" s="219"/>
      <c r="AZ964" s="219"/>
      <c r="BA964" s="219"/>
      <c r="BB964" s="219"/>
      <c r="BC964" s="219"/>
      <c r="BD964" s="219"/>
    </row>
    <row r="965" spans="1:56" ht="12.75" customHeight="1" x14ac:dyDescent="0.2">
      <c r="A965" s="169"/>
      <c r="B965" s="169"/>
      <c r="C965" s="169"/>
      <c r="D965" s="169"/>
      <c r="E965" s="169"/>
      <c r="F965" s="169"/>
      <c r="G965" s="169"/>
      <c r="H965" s="169"/>
      <c r="I965" s="169"/>
      <c r="J965" s="169"/>
      <c r="K965" s="169"/>
      <c r="L965" s="169"/>
      <c r="M965" s="169"/>
      <c r="N965" s="169"/>
      <c r="O965" s="169"/>
      <c r="P965" s="170"/>
      <c r="Q965" s="170"/>
      <c r="R965" s="170"/>
      <c r="S965" s="170"/>
      <c r="T965" s="170"/>
      <c r="U965" s="170"/>
      <c r="V965" s="170"/>
      <c r="W965" s="170"/>
      <c r="X965" s="170"/>
      <c r="Y965" s="171"/>
      <c r="Z965" s="171"/>
      <c r="AA965" s="171"/>
      <c r="AB965" s="171"/>
      <c r="AC965" s="218"/>
      <c r="AD965" s="218"/>
      <c r="AE965" s="218"/>
      <c r="AF965" s="218"/>
      <c r="AG965" s="218"/>
      <c r="AH965" s="218"/>
      <c r="AI965" s="170"/>
      <c r="AJ965" s="170"/>
      <c r="AK965" s="170"/>
      <c r="AL965" s="170"/>
      <c r="AM965" s="170"/>
      <c r="AN965" s="170"/>
      <c r="AO965" s="170"/>
      <c r="AP965" s="170"/>
      <c r="AQ965" s="170"/>
      <c r="AR965" s="170"/>
      <c r="AS965" s="170"/>
      <c r="AT965" s="219"/>
      <c r="AU965" s="219"/>
      <c r="AV965" s="219"/>
      <c r="AW965" s="219"/>
      <c r="AX965" s="219"/>
      <c r="AY965" s="219"/>
      <c r="AZ965" s="219"/>
      <c r="BA965" s="219"/>
      <c r="BB965" s="219"/>
      <c r="BC965" s="219"/>
      <c r="BD965" s="219"/>
    </row>
    <row r="966" spans="1:56" ht="12.75" customHeight="1" x14ac:dyDescent="0.2">
      <c r="A966" s="169"/>
      <c r="B966" s="169"/>
      <c r="C966" s="169"/>
      <c r="D966" s="169"/>
      <c r="E966" s="169"/>
      <c r="F966" s="169"/>
      <c r="G966" s="169"/>
      <c r="H966" s="169"/>
      <c r="I966" s="169"/>
      <c r="J966" s="169"/>
      <c r="K966" s="169"/>
      <c r="L966" s="169"/>
      <c r="M966" s="169"/>
      <c r="N966" s="169"/>
      <c r="O966" s="169"/>
      <c r="P966" s="170"/>
      <c r="Q966" s="170"/>
      <c r="R966" s="170"/>
      <c r="S966" s="170"/>
      <c r="T966" s="170"/>
      <c r="U966" s="170"/>
      <c r="V966" s="170"/>
      <c r="W966" s="170"/>
      <c r="X966" s="170"/>
      <c r="Y966" s="171"/>
      <c r="Z966" s="171"/>
      <c r="AA966" s="171"/>
      <c r="AB966" s="171"/>
      <c r="AC966" s="218"/>
      <c r="AD966" s="218"/>
      <c r="AE966" s="218"/>
      <c r="AF966" s="218"/>
      <c r="AG966" s="218"/>
      <c r="AH966" s="218"/>
      <c r="AI966" s="170"/>
      <c r="AJ966" s="170"/>
      <c r="AK966" s="170"/>
      <c r="AL966" s="170"/>
      <c r="AM966" s="170"/>
      <c r="AN966" s="170"/>
      <c r="AO966" s="170"/>
      <c r="AP966" s="170"/>
      <c r="AQ966" s="170"/>
      <c r="AR966" s="170"/>
      <c r="AS966" s="170"/>
      <c r="AT966" s="219"/>
      <c r="AU966" s="219"/>
      <c r="AV966" s="219"/>
      <c r="AW966" s="219"/>
      <c r="AX966" s="219"/>
      <c r="AY966" s="219"/>
      <c r="AZ966" s="219"/>
      <c r="BA966" s="219"/>
      <c r="BB966" s="219"/>
      <c r="BC966" s="219"/>
      <c r="BD966" s="219"/>
    </row>
    <row r="967" spans="1:56" ht="12.75" customHeight="1" x14ac:dyDescent="0.2">
      <c r="A967" s="169"/>
      <c r="B967" s="169"/>
      <c r="C967" s="169"/>
      <c r="D967" s="169"/>
      <c r="E967" s="169"/>
      <c r="F967" s="169"/>
      <c r="G967" s="169"/>
      <c r="H967" s="169"/>
      <c r="I967" s="169"/>
      <c r="J967" s="169"/>
      <c r="K967" s="169"/>
      <c r="L967" s="169"/>
      <c r="M967" s="169"/>
      <c r="N967" s="169"/>
      <c r="O967" s="169"/>
      <c r="P967" s="170"/>
      <c r="Q967" s="170"/>
      <c r="R967" s="170"/>
      <c r="S967" s="170"/>
      <c r="T967" s="170"/>
      <c r="U967" s="170"/>
      <c r="V967" s="170"/>
      <c r="W967" s="170"/>
      <c r="X967" s="170"/>
      <c r="Y967" s="171"/>
      <c r="Z967" s="171"/>
      <c r="AA967" s="171"/>
      <c r="AB967" s="171"/>
      <c r="AC967" s="218"/>
      <c r="AD967" s="218"/>
      <c r="AE967" s="218"/>
      <c r="AF967" s="218"/>
      <c r="AG967" s="218"/>
      <c r="AH967" s="218"/>
      <c r="AI967" s="170"/>
      <c r="AJ967" s="170"/>
      <c r="AK967" s="170"/>
      <c r="AL967" s="170"/>
      <c r="AM967" s="170"/>
      <c r="AN967" s="170"/>
      <c r="AO967" s="170"/>
      <c r="AP967" s="170"/>
      <c r="AQ967" s="170"/>
      <c r="AR967" s="170"/>
      <c r="AS967" s="170"/>
      <c r="AT967" s="219"/>
      <c r="AU967" s="219"/>
      <c r="AV967" s="219"/>
      <c r="AW967" s="219"/>
      <c r="AX967" s="219"/>
      <c r="AY967" s="219"/>
      <c r="AZ967" s="219"/>
      <c r="BA967" s="219"/>
      <c r="BB967" s="219"/>
      <c r="BC967" s="219"/>
      <c r="BD967" s="219"/>
    </row>
    <row r="968" spans="1:56" ht="12.75" customHeight="1" x14ac:dyDescent="0.2">
      <c r="A968" s="169"/>
      <c r="B968" s="169"/>
      <c r="C968" s="169"/>
      <c r="D968" s="169"/>
      <c r="E968" s="169"/>
      <c r="F968" s="169"/>
      <c r="G968" s="169"/>
      <c r="H968" s="169"/>
      <c r="I968" s="169"/>
      <c r="J968" s="169"/>
      <c r="K968" s="169"/>
      <c r="L968" s="169"/>
      <c r="M968" s="169"/>
      <c r="N968" s="169"/>
      <c r="O968" s="169"/>
      <c r="P968" s="170"/>
      <c r="Q968" s="170"/>
      <c r="R968" s="170"/>
      <c r="S968" s="170"/>
      <c r="T968" s="170"/>
      <c r="U968" s="170"/>
      <c r="V968" s="170"/>
      <c r="W968" s="170"/>
      <c r="X968" s="170"/>
      <c r="Y968" s="171"/>
      <c r="Z968" s="171"/>
      <c r="AA968" s="171"/>
      <c r="AB968" s="171"/>
      <c r="AC968" s="218"/>
      <c r="AD968" s="218"/>
      <c r="AE968" s="218"/>
      <c r="AF968" s="218"/>
      <c r="AG968" s="218"/>
      <c r="AH968" s="218"/>
      <c r="AI968" s="170"/>
      <c r="AJ968" s="170"/>
      <c r="AK968" s="170"/>
      <c r="AL968" s="170"/>
      <c r="AM968" s="170"/>
      <c r="AN968" s="170"/>
      <c r="AO968" s="170"/>
      <c r="AP968" s="170"/>
      <c r="AQ968" s="170"/>
      <c r="AR968" s="170"/>
      <c r="AS968" s="170"/>
      <c r="AT968" s="219"/>
      <c r="AU968" s="219"/>
      <c r="AV968" s="219"/>
      <c r="AW968" s="219"/>
      <c r="AX968" s="219"/>
      <c r="AY968" s="219"/>
      <c r="AZ968" s="219"/>
      <c r="BA968" s="219"/>
      <c r="BB968" s="219"/>
      <c r="BC968" s="219"/>
      <c r="BD968" s="219"/>
    </row>
    <row r="969" spans="1:56" ht="12.75" customHeight="1" x14ac:dyDescent="0.2">
      <c r="A969" s="169"/>
      <c r="B969" s="169"/>
      <c r="C969" s="169"/>
      <c r="D969" s="169"/>
      <c r="E969" s="169"/>
      <c r="F969" s="169"/>
      <c r="G969" s="169"/>
      <c r="H969" s="169"/>
      <c r="I969" s="169"/>
      <c r="J969" s="169"/>
      <c r="K969" s="169"/>
      <c r="L969" s="169"/>
      <c r="M969" s="169"/>
      <c r="N969" s="169"/>
      <c r="O969" s="169"/>
      <c r="P969" s="170"/>
      <c r="Q969" s="170"/>
      <c r="R969" s="170"/>
      <c r="S969" s="170"/>
      <c r="T969" s="170"/>
      <c r="U969" s="170"/>
      <c r="V969" s="170"/>
      <c r="W969" s="170"/>
      <c r="X969" s="170"/>
      <c r="Y969" s="171"/>
      <c r="Z969" s="171"/>
      <c r="AA969" s="171"/>
      <c r="AB969" s="171"/>
      <c r="AC969" s="218"/>
      <c r="AD969" s="218"/>
      <c r="AE969" s="218"/>
      <c r="AF969" s="218"/>
      <c r="AG969" s="218"/>
      <c r="AH969" s="218"/>
      <c r="AI969" s="170"/>
      <c r="AJ969" s="170"/>
      <c r="AK969" s="170"/>
      <c r="AL969" s="170"/>
      <c r="AM969" s="170"/>
      <c r="AN969" s="170"/>
      <c r="AO969" s="170"/>
      <c r="AP969" s="170"/>
      <c r="AQ969" s="170"/>
      <c r="AR969" s="170"/>
      <c r="AS969" s="170"/>
      <c r="AT969" s="219"/>
      <c r="AU969" s="219"/>
      <c r="AV969" s="219"/>
      <c r="AW969" s="219"/>
      <c r="AX969" s="219"/>
      <c r="AY969" s="219"/>
      <c r="AZ969" s="219"/>
      <c r="BA969" s="219"/>
      <c r="BB969" s="219"/>
      <c r="BC969" s="219"/>
      <c r="BD969" s="219"/>
    </row>
    <row r="970" spans="1:56" ht="12.75" customHeight="1" x14ac:dyDescent="0.2">
      <c r="A970" s="169"/>
      <c r="B970" s="169"/>
      <c r="C970" s="169"/>
      <c r="D970" s="169"/>
      <c r="E970" s="169"/>
      <c r="F970" s="169"/>
      <c r="G970" s="169"/>
      <c r="H970" s="169"/>
      <c r="I970" s="169"/>
      <c r="J970" s="169"/>
      <c r="K970" s="169"/>
      <c r="L970" s="169"/>
      <c r="M970" s="169"/>
      <c r="N970" s="169"/>
      <c r="O970" s="169"/>
      <c r="P970" s="170"/>
      <c r="Q970" s="170"/>
      <c r="R970" s="170"/>
      <c r="S970" s="170"/>
      <c r="T970" s="170"/>
      <c r="U970" s="170"/>
      <c r="V970" s="170"/>
      <c r="W970" s="170"/>
      <c r="X970" s="170"/>
      <c r="Y970" s="171"/>
      <c r="Z970" s="171"/>
      <c r="AA970" s="171"/>
      <c r="AB970" s="171"/>
      <c r="AC970" s="218"/>
      <c r="AD970" s="218"/>
      <c r="AE970" s="218"/>
      <c r="AF970" s="218"/>
      <c r="AG970" s="218"/>
      <c r="AH970" s="218"/>
      <c r="AI970" s="170"/>
      <c r="AJ970" s="170"/>
      <c r="AK970" s="170"/>
      <c r="AL970" s="170"/>
      <c r="AM970" s="170"/>
      <c r="AN970" s="170"/>
      <c r="AO970" s="170"/>
      <c r="AP970" s="170"/>
      <c r="AQ970" s="170"/>
      <c r="AR970" s="170"/>
      <c r="AS970" s="170"/>
      <c r="AT970" s="219"/>
      <c r="AU970" s="219"/>
      <c r="AV970" s="219"/>
      <c r="AW970" s="219"/>
      <c r="AX970" s="219"/>
      <c r="AY970" s="219"/>
      <c r="AZ970" s="219"/>
      <c r="BA970" s="219"/>
      <c r="BB970" s="219"/>
      <c r="BC970" s="219"/>
      <c r="BD970" s="219"/>
    </row>
    <row r="971" spans="1:56" ht="12.75" customHeight="1" x14ac:dyDescent="0.2">
      <c r="A971" s="169"/>
      <c r="B971" s="169"/>
      <c r="C971" s="169"/>
      <c r="D971" s="169"/>
      <c r="E971" s="169"/>
      <c r="F971" s="169"/>
      <c r="G971" s="169"/>
      <c r="H971" s="169"/>
      <c r="I971" s="169"/>
      <c r="J971" s="169"/>
      <c r="K971" s="169"/>
      <c r="L971" s="169"/>
      <c r="M971" s="169"/>
      <c r="N971" s="169"/>
      <c r="O971" s="169"/>
      <c r="P971" s="170"/>
      <c r="Q971" s="170"/>
      <c r="R971" s="170"/>
      <c r="S971" s="170"/>
      <c r="T971" s="170"/>
      <c r="U971" s="170"/>
      <c r="V971" s="170"/>
      <c r="W971" s="170"/>
      <c r="X971" s="170"/>
      <c r="Y971" s="171"/>
      <c r="Z971" s="171"/>
      <c r="AA971" s="171"/>
      <c r="AB971" s="171"/>
      <c r="AC971" s="218"/>
      <c r="AD971" s="218"/>
      <c r="AE971" s="218"/>
      <c r="AF971" s="218"/>
      <c r="AG971" s="218"/>
      <c r="AH971" s="218"/>
      <c r="AI971" s="170"/>
      <c r="AJ971" s="170"/>
      <c r="AK971" s="170"/>
      <c r="AL971" s="170"/>
      <c r="AM971" s="170"/>
      <c r="AN971" s="170"/>
      <c r="AO971" s="170"/>
      <c r="AP971" s="170"/>
      <c r="AQ971" s="170"/>
      <c r="AR971" s="170"/>
      <c r="AS971" s="170"/>
      <c r="AT971" s="219"/>
      <c r="AU971" s="219"/>
      <c r="AV971" s="219"/>
      <c r="AW971" s="219"/>
      <c r="AX971" s="219"/>
      <c r="AY971" s="219"/>
      <c r="AZ971" s="219"/>
      <c r="BA971" s="219"/>
      <c r="BB971" s="219"/>
      <c r="BC971" s="219"/>
      <c r="BD971" s="219"/>
    </row>
    <row r="972" spans="1:56" ht="12.75" customHeight="1" x14ac:dyDescent="0.2">
      <c r="A972" s="169"/>
      <c r="B972" s="169"/>
      <c r="C972" s="169"/>
      <c r="D972" s="169"/>
      <c r="E972" s="169"/>
      <c r="F972" s="169"/>
      <c r="G972" s="169"/>
      <c r="H972" s="169"/>
      <c r="I972" s="169"/>
      <c r="J972" s="169"/>
      <c r="K972" s="169"/>
      <c r="L972" s="169"/>
      <c r="M972" s="169"/>
      <c r="N972" s="169"/>
      <c r="O972" s="169"/>
      <c r="P972" s="170"/>
      <c r="Q972" s="170"/>
      <c r="R972" s="170"/>
      <c r="S972" s="170"/>
      <c r="T972" s="170"/>
      <c r="U972" s="170"/>
      <c r="V972" s="170"/>
      <c r="W972" s="170"/>
      <c r="X972" s="170"/>
      <c r="Y972" s="171"/>
      <c r="Z972" s="171"/>
      <c r="AA972" s="171"/>
      <c r="AB972" s="171"/>
      <c r="AC972" s="218"/>
      <c r="AD972" s="218"/>
      <c r="AE972" s="218"/>
      <c r="AF972" s="218"/>
      <c r="AG972" s="218"/>
      <c r="AH972" s="218"/>
      <c r="AI972" s="170"/>
      <c r="AJ972" s="170"/>
      <c r="AK972" s="170"/>
      <c r="AL972" s="170"/>
      <c r="AM972" s="170"/>
      <c r="AN972" s="170"/>
      <c r="AO972" s="170"/>
      <c r="AP972" s="170"/>
      <c r="AQ972" s="170"/>
      <c r="AR972" s="170"/>
      <c r="AS972" s="170"/>
      <c r="AT972" s="219"/>
      <c r="AU972" s="219"/>
      <c r="AV972" s="219"/>
      <c r="AW972" s="219"/>
      <c r="AX972" s="219"/>
      <c r="AY972" s="219"/>
      <c r="AZ972" s="219"/>
      <c r="BA972" s="219"/>
      <c r="BB972" s="219"/>
      <c r="BC972" s="219"/>
      <c r="BD972" s="219"/>
    </row>
    <row r="973" spans="1:56" ht="12.75" customHeight="1" x14ac:dyDescent="0.2">
      <c r="A973" s="169"/>
      <c r="B973" s="169"/>
      <c r="C973" s="169"/>
      <c r="D973" s="169"/>
      <c r="E973" s="169"/>
      <c r="F973" s="169"/>
      <c r="G973" s="169"/>
      <c r="H973" s="169"/>
      <c r="I973" s="169"/>
      <c r="J973" s="169"/>
      <c r="K973" s="169"/>
      <c r="L973" s="169"/>
      <c r="M973" s="169"/>
      <c r="N973" s="169"/>
      <c r="O973" s="169"/>
      <c r="P973" s="170"/>
      <c r="Q973" s="170"/>
      <c r="R973" s="170"/>
      <c r="S973" s="170"/>
      <c r="T973" s="170"/>
      <c r="U973" s="170"/>
      <c r="V973" s="170"/>
      <c r="W973" s="170"/>
      <c r="X973" s="170"/>
      <c r="Y973" s="171"/>
      <c r="Z973" s="171"/>
      <c r="AA973" s="171"/>
      <c r="AB973" s="171"/>
      <c r="AC973" s="218"/>
      <c r="AD973" s="218"/>
      <c r="AE973" s="218"/>
      <c r="AF973" s="218"/>
      <c r="AG973" s="218"/>
      <c r="AH973" s="218"/>
      <c r="AI973" s="170"/>
      <c r="AJ973" s="170"/>
      <c r="AK973" s="170"/>
      <c r="AL973" s="170"/>
      <c r="AM973" s="170"/>
      <c r="AN973" s="170"/>
      <c r="AO973" s="170"/>
      <c r="AP973" s="170"/>
      <c r="AQ973" s="170"/>
      <c r="AR973" s="170"/>
      <c r="AS973" s="170"/>
      <c r="AT973" s="219"/>
      <c r="AU973" s="219"/>
      <c r="AV973" s="219"/>
      <c r="AW973" s="219"/>
      <c r="AX973" s="219"/>
      <c r="AY973" s="219"/>
      <c r="AZ973" s="219"/>
      <c r="BA973" s="219"/>
      <c r="BB973" s="219"/>
      <c r="BC973" s="219"/>
      <c r="BD973" s="219"/>
    </row>
    <row r="974" spans="1:56" ht="12.75" customHeight="1" x14ac:dyDescent="0.2">
      <c r="A974" s="169"/>
      <c r="B974" s="169"/>
      <c r="C974" s="169"/>
      <c r="D974" s="169"/>
      <c r="E974" s="169"/>
      <c r="F974" s="169"/>
      <c r="G974" s="169"/>
      <c r="H974" s="169"/>
      <c r="I974" s="169"/>
      <c r="J974" s="169"/>
      <c r="K974" s="169"/>
      <c r="L974" s="169"/>
      <c r="M974" s="169"/>
      <c r="N974" s="169"/>
      <c r="O974" s="169"/>
      <c r="P974" s="170"/>
      <c r="Q974" s="170"/>
      <c r="R974" s="170"/>
      <c r="S974" s="170"/>
      <c r="T974" s="170"/>
      <c r="U974" s="170"/>
      <c r="V974" s="170"/>
      <c r="W974" s="170"/>
      <c r="X974" s="170"/>
      <c r="Y974" s="171"/>
      <c r="Z974" s="171"/>
      <c r="AA974" s="171"/>
      <c r="AB974" s="171"/>
      <c r="AC974" s="218"/>
      <c r="AD974" s="218"/>
      <c r="AE974" s="218"/>
      <c r="AF974" s="218"/>
      <c r="AG974" s="218"/>
      <c r="AH974" s="218"/>
      <c r="AI974" s="170"/>
      <c r="AJ974" s="170"/>
      <c r="AK974" s="170"/>
      <c r="AL974" s="170"/>
      <c r="AM974" s="170"/>
      <c r="AN974" s="170"/>
      <c r="AO974" s="170"/>
      <c r="AP974" s="170"/>
      <c r="AQ974" s="170"/>
      <c r="AR974" s="170"/>
      <c r="AS974" s="170"/>
      <c r="AT974" s="219"/>
      <c r="AU974" s="219"/>
      <c r="AV974" s="219"/>
      <c r="AW974" s="219"/>
      <c r="AX974" s="219"/>
      <c r="AY974" s="219"/>
      <c r="AZ974" s="219"/>
      <c r="BA974" s="219"/>
      <c r="BB974" s="219"/>
      <c r="BC974" s="219"/>
      <c r="BD974" s="219"/>
    </row>
    <row r="975" spans="1:56" ht="12.75" customHeight="1" x14ac:dyDescent="0.2">
      <c r="A975" s="169"/>
      <c r="B975" s="169"/>
      <c r="C975" s="169"/>
      <c r="D975" s="169"/>
      <c r="E975" s="169"/>
      <c r="F975" s="169"/>
      <c r="G975" s="169"/>
      <c r="H975" s="169"/>
      <c r="I975" s="169"/>
      <c r="J975" s="169"/>
      <c r="K975" s="169"/>
      <c r="L975" s="169"/>
      <c r="M975" s="169"/>
      <c r="N975" s="169"/>
      <c r="O975" s="169"/>
      <c r="P975" s="170"/>
      <c r="Q975" s="170"/>
      <c r="R975" s="170"/>
      <c r="S975" s="170"/>
      <c r="T975" s="170"/>
      <c r="U975" s="170"/>
      <c r="V975" s="170"/>
      <c r="W975" s="170"/>
      <c r="X975" s="170"/>
      <c r="Y975" s="171"/>
      <c r="Z975" s="171"/>
      <c r="AA975" s="171"/>
      <c r="AB975" s="171"/>
      <c r="AC975" s="218"/>
      <c r="AD975" s="218"/>
      <c r="AE975" s="218"/>
      <c r="AF975" s="218"/>
      <c r="AG975" s="218"/>
      <c r="AH975" s="218"/>
      <c r="AI975" s="170"/>
      <c r="AJ975" s="170"/>
      <c r="AK975" s="170"/>
      <c r="AL975" s="170"/>
      <c r="AM975" s="170"/>
      <c r="AN975" s="170"/>
      <c r="AO975" s="170"/>
      <c r="AP975" s="170"/>
      <c r="AQ975" s="170"/>
      <c r="AR975" s="170"/>
      <c r="AS975" s="170"/>
      <c r="AT975" s="219"/>
      <c r="AU975" s="219"/>
      <c r="AV975" s="219"/>
      <c r="AW975" s="219"/>
      <c r="AX975" s="219"/>
      <c r="AY975" s="219"/>
      <c r="AZ975" s="219"/>
      <c r="BA975" s="219"/>
      <c r="BB975" s="219"/>
      <c r="BC975" s="219"/>
      <c r="BD975" s="219"/>
    </row>
    <row r="976" spans="1:56" ht="12.75" customHeight="1" x14ac:dyDescent="0.2">
      <c r="A976" s="169"/>
      <c r="B976" s="169"/>
      <c r="C976" s="169"/>
      <c r="D976" s="169"/>
      <c r="E976" s="169"/>
      <c r="F976" s="169"/>
      <c r="G976" s="169"/>
      <c r="H976" s="169"/>
      <c r="I976" s="169"/>
      <c r="J976" s="169"/>
      <c r="K976" s="169"/>
      <c r="L976" s="169"/>
      <c r="M976" s="169"/>
      <c r="N976" s="169"/>
      <c r="O976" s="169"/>
      <c r="P976" s="170"/>
      <c r="Q976" s="170"/>
      <c r="R976" s="170"/>
      <c r="S976" s="170"/>
      <c r="T976" s="170"/>
      <c r="U976" s="170"/>
      <c r="V976" s="170"/>
      <c r="W976" s="170"/>
      <c r="X976" s="170"/>
      <c r="Y976" s="171"/>
      <c r="Z976" s="171"/>
      <c r="AA976" s="171"/>
      <c r="AB976" s="171"/>
      <c r="AC976" s="218"/>
      <c r="AD976" s="218"/>
      <c r="AE976" s="218"/>
      <c r="AF976" s="218"/>
      <c r="AG976" s="218"/>
      <c r="AH976" s="218"/>
      <c r="AI976" s="170"/>
      <c r="AJ976" s="170"/>
      <c r="AK976" s="170"/>
      <c r="AL976" s="170"/>
      <c r="AM976" s="170"/>
      <c r="AN976" s="170"/>
      <c r="AO976" s="170"/>
      <c r="AP976" s="170"/>
      <c r="AQ976" s="170"/>
      <c r="AR976" s="170"/>
      <c r="AS976" s="170"/>
      <c r="AT976" s="219"/>
      <c r="AU976" s="219"/>
      <c r="AV976" s="219"/>
      <c r="AW976" s="219"/>
      <c r="AX976" s="219"/>
      <c r="AY976" s="219"/>
      <c r="AZ976" s="219"/>
      <c r="BA976" s="219"/>
      <c r="BB976" s="219"/>
      <c r="BC976" s="219"/>
      <c r="BD976" s="219"/>
    </row>
    <row r="977" spans="1:56" ht="12.75" customHeight="1" x14ac:dyDescent="0.2">
      <c r="A977" s="169"/>
      <c r="B977" s="169"/>
      <c r="C977" s="169"/>
      <c r="D977" s="169"/>
      <c r="E977" s="169"/>
      <c r="F977" s="169"/>
      <c r="G977" s="169"/>
      <c r="H977" s="169"/>
      <c r="I977" s="169"/>
      <c r="J977" s="169"/>
      <c r="K977" s="169"/>
      <c r="L977" s="169"/>
      <c r="M977" s="169"/>
      <c r="N977" s="169"/>
      <c r="O977" s="169"/>
      <c r="P977" s="170"/>
      <c r="Q977" s="170"/>
      <c r="R977" s="170"/>
      <c r="S977" s="170"/>
      <c r="T977" s="170"/>
      <c r="U977" s="170"/>
      <c r="V977" s="170"/>
      <c r="W977" s="170"/>
      <c r="X977" s="170"/>
      <c r="Y977" s="171"/>
      <c r="Z977" s="171"/>
      <c r="AA977" s="171"/>
      <c r="AB977" s="171"/>
      <c r="AC977" s="218"/>
      <c r="AD977" s="218"/>
      <c r="AE977" s="218"/>
      <c r="AF977" s="218"/>
      <c r="AG977" s="218"/>
      <c r="AH977" s="218"/>
      <c r="AI977" s="170"/>
      <c r="AJ977" s="170"/>
      <c r="AK977" s="170"/>
      <c r="AL977" s="170"/>
      <c r="AM977" s="170"/>
      <c r="AN977" s="170"/>
      <c r="AO977" s="170"/>
      <c r="AP977" s="170"/>
      <c r="AQ977" s="170"/>
      <c r="AR977" s="170"/>
      <c r="AS977" s="170"/>
      <c r="AT977" s="219"/>
      <c r="AU977" s="219"/>
      <c r="AV977" s="219"/>
      <c r="AW977" s="219"/>
      <c r="AX977" s="219"/>
      <c r="AY977" s="219"/>
      <c r="AZ977" s="219"/>
      <c r="BA977" s="219"/>
      <c r="BB977" s="219"/>
      <c r="BC977" s="219"/>
      <c r="BD977" s="219"/>
    </row>
    <row r="978" spans="1:56" ht="12.75" customHeight="1" x14ac:dyDescent="0.2">
      <c r="A978" s="169"/>
      <c r="B978" s="169"/>
      <c r="C978" s="169"/>
      <c r="D978" s="169"/>
      <c r="E978" s="169"/>
      <c r="F978" s="169"/>
      <c r="G978" s="169"/>
      <c r="H978" s="169"/>
      <c r="I978" s="169"/>
      <c r="J978" s="169"/>
      <c r="K978" s="169"/>
      <c r="L978" s="169"/>
      <c r="M978" s="169"/>
      <c r="N978" s="169"/>
      <c r="O978" s="169"/>
      <c r="P978" s="170"/>
      <c r="Q978" s="170"/>
      <c r="R978" s="170"/>
      <c r="S978" s="170"/>
      <c r="T978" s="170"/>
      <c r="U978" s="170"/>
      <c r="V978" s="170"/>
      <c r="W978" s="170"/>
      <c r="X978" s="170"/>
      <c r="Y978" s="171"/>
      <c r="Z978" s="171"/>
      <c r="AA978" s="171"/>
      <c r="AB978" s="171"/>
      <c r="AC978" s="218"/>
      <c r="AD978" s="218"/>
      <c r="AE978" s="218"/>
      <c r="AF978" s="218"/>
      <c r="AG978" s="218"/>
      <c r="AH978" s="218"/>
      <c r="AI978" s="170"/>
      <c r="AJ978" s="170"/>
      <c r="AK978" s="170"/>
      <c r="AL978" s="170"/>
      <c r="AM978" s="170"/>
      <c r="AN978" s="170"/>
      <c r="AO978" s="170"/>
      <c r="AP978" s="170"/>
      <c r="AQ978" s="170"/>
      <c r="AR978" s="170"/>
      <c r="AS978" s="170"/>
      <c r="AT978" s="219"/>
      <c r="AU978" s="219"/>
      <c r="AV978" s="219"/>
      <c r="AW978" s="219"/>
      <c r="AX978" s="219"/>
      <c r="AY978" s="219"/>
      <c r="AZ978" s="219"/>
      <c r="BA978" s="219"/>
      <c r="BB978" s="219"/>
      <c r="BC978" s="219"/>
      <c r="BD978" s="219"/>
    </row>
    <row r="979" spans="1:56" ht="12.75" customHeight="1" x14ac:dyDescent="0.2">
      <c r="A979" s="169"/>
      <c r="B979" s="169"/>
      <c r="C979" s="169"/>
      <c r="D979" s="169"/>
      <c r="E979" s="169"/>
      <c r="F979" s="169"/>
      <c r="G979" s="169"/>
      <c r="H979" s="169"/>
      <c r="I979" s="169"/>
      <c r="J979" s="169"/>
      <c r="K979" s="169"/>
      <c r="L979" s="169"/>
      <c r="M979" s="169"/>
      <c r="N979" s="169"/>
      <c r="O979" s="169"/>
      <c r="P979" s="170"/>
      <c r="Q979" s="170"/>
      <c r="R979" s="170"/>
      <c r="S979" s="170"/>
      <c r="T979" s="170"/>
      <c r="U979" s="170"/>
      <c r="V979" s="170"/>
      <c r="W979" s="170"/>
      <c r="X979" s="170"/>
      <c r="Y979" s="171"/>
      <c r="Z979" s="171"/>
      <c r="AA979" s="171"/>
      <c r="AB979" s="171"/>
      <c r="AC979" s="218"/>
      <c r="AD979" s="218"/>
      <c r="AE979" s="218"/>
      <c r="AF979" s="218"/>
      <c r="AG979" s="218"/>
      <c r="AH979" s="218"/>
      <c r="AI979" s="170"/>
      <c r="AJ979" s="170"/>
      <c r="AK979" s="170"/>
      <c r="AL979" s="170"/>
      <c r="AM979" s="170"/>
      <c r="AN979" s="170"/>
      <c r="AO979" s="170"/>
      <c r="AP979" s="170"/>
      <c r="AQ979" s="170"/>
      <c r="AR979" s="170"/>
      <c r="AS979" s="170"/>
      <c r="AT979" s="219"/>
      <c r="AU979" s="219"/>
      <c r="AV979" s="219"/>
      <c r="AW979" s="219"/>
      <c r="AX979" s="219"/>
      <c r="AY979" s="219"/>
      <c r="AZ979" s="219"/>
      <c r="BA979" s="219"/>
      <c r="BB979" s="219"/>
      <c r="BC979" s="219"/>
      <c r="BD979" s="219"/>
    </row>
    <row r="980" spans="1:56" ht="12.75" customHeight="1" x14ac:dyDescent="0.2">
      <c r="A980" s="169"/>
      <c r="B980" s="169"/>
      <c r="C980" s="169"/>
      <c r="D980" s="169"/>
      <c r="E980" s="169"/>
      <c r="F980" s="169"/>
      <c r="G980" s="169"/>
      <c r="H980" s="169"/>
      <c r="I980" s="169"/>
      <c r="J980" s="169"/>
      <c r="K980" s="169"/>
      <c r="L980" s="169"/>
      <c r="M980" s="169"/>
      <c r="N980" s="169"/>
      <c r="O980" s="169"/>
      <c r="P980" s="170"/>
      <c r="Q980" s="170"/>
      <c r="R980" s="170"/>
      <c r="S980" s="170"/>
      <c r="T980" s="170"/>
      <c r="U980" s="170"/>
      <c r="V980" s="170"/>
      <c r="W980" s="170"/>
      <c r="X980" s="170"/>
      <c r="Y980" s="171"/>
      <c r="Z980" s="171"/>
      <c r="AA980" s="171"/>
      <c r="AB980" s="171"/>
      <c r="AC980" s="218"/>
      <c r="AD980" s="218"/>
      <c r="AE980" s="218"/>
      <c r="AF980" s="218"/>
      <c r="AG980" s="218"/>
      <c r="AH980" s="218"/>
      <c r="AI980" s="170"/>
      <c r="AJ980" s="170"/>
      <c r="AK980" s="170"/>
      <c r="AL980" s="170"/>
      <c r="AM980" s="170"/>
      <c r="AN980" s="170"/>
      <c r="AO980" s="170"/>
      <c r="AP980" s="170"/>
      <c r="AQ980" s="170"/>
      <c r="AR980" s="170"/>
      <c r="AS980" s="170"/>
      <c r="AT980" s="219"/>
      <c r="AU980" s="219"/>
      <c r="AV980" s="219"/>
      <c r="AW980" s="219"/>
      <c r="AX980" s="219"/>
      <c r="AY980" s="219"/>
      <c r="AZ980" s="219"/>
      <c r="BA980" s="219"/>
      <c r="BB980" s="219"/>
      <c r="BC980" s="219"/>
      <c r="BD980" s="219"/>
    </row>
    <row r="981" spans="1:56" ht="12.75" customHeight="1" x14ac:dyDescent="0.2">
      <c r="A981" s="169"/>
      <c r="B981" s="169"/>
      <c r="C981" s="169"/>
      <c r="D981" s="169"/>
      <c r="E981" s="169"/>
      <c r="F981" s="169"/>
      <c r="G981" s="169"/>
      <c r="H981" s="169"/>
      <c r="I981" s="169"/>
      <c r="J981" s="169"/>
      <c r="K981" s="169"/>
      <c r="L981" s="169"/>
      <c r="M981" s="169"/>
      <c r="N981" s="169"/>
      <c r="O981" s="169"/>
      <c r="P981" s="170"/>
      <c r="Q981" s="170"/>
      <c r="R981" s="170"/>
      <c r="S981" s="170"/>
      <c r="T981" s="170"/>
      <c r="U981" s="170"/>
      <c r="V981" s="170"/>
      <c r="W981" s="170"/>
      <c r="X981" s="170"/>
      <c r="Y981" s="171"/>
      <c r="Z981" s="171"/>
      <c r="AA981" s="171"/>
      <c r="AB981" s="171"/>
      <c r="AC981" s="218"/>
      <c r="AD981" s="218"/>
      <c r="AE981" s="218"/>
      <c r="AF981" s="218"/>
      <c r="AG981" s="218"/>
      <c r="AH981" s="218"/>
      <c r="AI981" s="170"/>
      <c r="AJ981" s="170"/>
      <c r="AK981" s="170"/>
      <c r="AL981" s="170"/>
      <c r="AM981" s="170"/>
      <c r="AN981" s="170"/>
      <c r="AO981" s="170"/>
      <c r="AP981" s="170"/>
      <c r="AQ981" s="170"/>
      <c r="AR981" s="170"/>
      <c r="AS981" s="170"/>
      <c r="AT981" s="219"/>
      <c r="AU981" s="219"/>
      <c r="AV981" s="219"/>
      <c r="AW981" s="219"/>
      <c r="AX981" s="219"/>
      <c r="AY981" s="219"/>
      <c r="AZ981" s="219"/>
      <c r="BA981" s="219"/>
      <c r="BB981" s="219"/>
      <c r="BC981" s="219"/>
      <c r="BD981" s="219"/>
    </row>
    <row r="982" spans="1:56" ht="12.75" customHeight="1" x14ac:dyDescent="0.2">
      <c r="A982" s="169"/>
      <c r="B982" s="169"/>
      <c r="C982" s="169"/>
      <c r="D982" s="169"/>
      <c r="E982" s="169"/>
      <c r="F982" s="169"/>
      <c r="G982" s="169"/>
      <c r="H982" s="169"/>
      <c r="I982" s="169"/>
      <c r="J982" s="169"/>
      <c r="K982" s="169"/>
      <c r="L982" s="169"/>
      <c r="M982" s="169"/>
      <c r="N982" s="169"/>
      <c r="O982" s="169"/>
      <c r="P982" s="170"/>
      <c r="Q982" s="170"/>
      <c r="R982" s="170"/>
      <c r="S982" s="170"/>
      <c r="T982" s="170"/>
      <c r="U982" s="170"/>
      <c r="V982" s="170"/>
      <c r="W982" s="170"/>
      <c r="X982" s="170"/>
      <c r="Y982" s="171"/>
      <c r="Z982" s="171"/>
      <c r="AA982" s="171"/>
      <c r="AB982" s="171"/>
      <c r="AC982" s="218"/>
      <c r="AD982" s="218"/>
      <c r="AE982" s="218"/>
      <c r="AF982" s="218"/>
      <c r="AG982" s="218"/>
      <c r="AH982" s="218"/>
      <c r="AI982" s="170"/>
      <c r="AJ982" s="170"/>
      <c r="AK982" s="170"/>
      <c r="AL982" s="170"/>
      <c r="AM982" s="170"/>
      <c r="AN982" s="170"/>
      <c r="AO982" s="170"/>
      <c r="AP982" s="170"/>
      <c r="AQ982" s="170"/>
      <c r="AR982" s="170"/>
      <c r="AS982" s="170"/>
      <c r="AT982" s="219"/>
      <c r="AU982" s="219"/>
      <c r="AV982" s="219"/>
      <c r="AW982" s="219"/>
      <c r="AX982" s="219"/>
      <c r="AY982" s="219"/>
      <c r="AZ982" s="219"/>
      <c r="BA982" s="219"/>
      <c r="BB982" s="219"/>
      <c r="BC982" s="219"/>
      <c r="BD982" s="219"/>
    </row>
    <row r="983" spans="1:56" ht="12.75" customHeight="1" x14ac:dyDescent="0.2">
      <c r="A983" s="169"/>
      <c r="B983" s="169"/>
      <c r="C983" s="169"/>
      <c r="D983" s="169"/>
      <c r="E983" s="169"/>
      <c r="F983" s="169"/>
      <c r="G983" s="169"/>
      <c r="H983" s="169"/>
      <c r="I983" s="169"/>
      <c r="J983" s="169"/>
      <c r="K983" s="169"/>
      <c r="L983" s="169"/>
      <c r="M983" s="169"/>
      <c r="N983" s="169"/>
      <c r="O983" s="169"/>
      <c r="P983" s="170"/>
      <c r="Q983" s="170"/>
      <c r="R983" s="170"/>
      <c r="S983" s="170"/>
      <c r="T983" s="170"/>
      <c r="U983" s="170"/>
      <c r="V983" s="170"/>
      <c r="W983" s="170"/>
      <c r="X983" s="170"/>
      <c r="Y983" s="171"/>
      <c r="Z983" s="171"/>
      <c r="AA983" s="171"/>
      <c r="AB983" s="171"/>
      <c r="AC983" s="218"/>
      <c r="AD983" s="218"/>
      <c r="AE983" s="218"/>
      <c r="AF983" s="218"/>
      <c r="AG983" s="218"/>
      <c r="AH983" s="218"/>
      <c r="AI983" s="170"/>
      <c r="AJ983" s="170"/>
      <c r="AK983" s="170"/>
      <c r="AL983" s="170"/>
      <c r="AM983" s="170"/>
      <c r="AN983" s="170"/>
      <c r="AO983" s="170"/>
      <c r="AP983" s="170"/>
      <c r="AQ983" s="170"/>
      <c r="AR983" s="170"/>
      <c r="AS983" s="170"/>
      <c r="AT983" s="219"/>
      <c r="AU983" s="219"/>
      <c r="AV983" s="219"/>
      <c r="AW983" s="219"/>
      <c r="AX983" s="219"/>
      <c r="AY983" s="219"/>
      <c r="AZ983" s="219"/>
      <c r="BA983" s="219"/>
      <c r="BB983" s="219"/>
      <c r="BC983" s="219"/>
      <c r="BD983" s="219"/>
    </row>
    <row r="984" spans="1:56" ht="12.75" customHeight="1" x14ac:dyDescent="0.2">
      <c r="A984" s="169"/>
      <c r="B984" s="169"/>
      <c r="C984" s="169"/>
      <c r="D984" s="169"/>
      <c r="E984" s="169"/>
      <c r="F984" s="169"/>
      <c r="G984" s="169"/>
      <c r="H984" s="169"/>
      <c r="I984" s="169"/>
      <c r="J984" s="169"/>
      <c r="K984" s="169"/>
      <c r="L984" s="169"/>
      <c r="M984" s="169"/>
      <c r="N984" s="169"/>
      <c r="O984" s="169"/>
      <c r="P984" s="170"/>
      <c r="Q984" s="170"/>
      <c r="R984" s="170"/>
      <c r="S984" s="170"/>
      <c r="T984" s="170"/>
      <c r="U984" s="170"/>
      <c r="V984" s="170"/>
      <c r="W984" s="170"/>
      <c r="X984" s="170"/>
      <c r="Y984" s="171"/>
      <c r="Z984" s="171"/>
      <c r="AA984" s="171"/>
      <c r="AB984" s="171"/>
      <c r="AC984" s="218"/>
      <c r="AD984" s="218"/>
      <c r="AE984" s="218"/>
      <c r="AF984" s="218"/>
      <c r="AG984" s="218"/>
      <c r="AH984" s="218"/>
      <c r="AI984" s="170"/>
      <c r="AJ984" s="170"/>
      <c r="AK984" s="170"/>
      <c r="AL984" s="170"/>
      <c r="AM984" s="170"/>
      <c r="AN984" s="170"/>
      <c r="AO984" s="170"/>
      <c r="AP984" s="170"/>
      <c r="AQ984" s="170"/>
      <c r="AR984" s="170"/>
      <c r="AS984" s="170"/>
      <c r="AT984" s="219"/>
      <c r="AU984" s="219"/>
      <c r="AV984" s="219"/>
      <c r="AW984" s="219"/>
      <c r="AX984" s="219"/>
      <c r="AY984" s="219"/>
      <c r="AZ984" s="219"/>
      <c r="BA984" s="219"/>
      <c r="BB984" s="219"/>
      <c r="BC984" s="219"/>
      <c r="BD984" s="219"/>
    </row>
    <row r="985" spans="1:56" ht="12.75" customHeight="1" x14ac:dyDescent="0.2">
      <c r="A985" s="169"/>
      <c r="B985" s="169"/>
      <c r="C985" s="169"/>
      <c r="D985" s="169"/>
      <c r="E985" s="169"/>
      <c r="F985" s="169"/>
      <c r="G985" s="169"/>
      <c r="H985" s="169"/>
      <c r="I985" s="169"/>
      <c r="J985" s="169"/>
      <c r="K985" s="169"/>
      <c r="L985" s="169"/>
      <c r="M985" s="169"/>
      <c r="N985" s="169"/>
      <c r="O985" s="169"/>
      <c r="P985" s="170"/>
      <c r="Q985" s="170"/>
      <c r="R985" s="170"/>
      <c r="S985" s="170"/>
      <c r="T985" s="170"/>
      <c r="U985" s="170"/>
      <c r="V985" s="170"/>
      <c r="W985" s="170"/>
      <c r="X985" s="170"/>
      <c r="Y985" s="171"/>
      <c r="Z985" s="171"/>
      <c r="AA985" s="171"/>
      <c r="AB985" s="171"/>
      <c r="AC985" s="218"/>
      <c r="AD985" s="218"/>
      <c r="AE985" s="218"/>
      <c r="AF985" s="218"/>
      <c r="AG985" s="218"/>
      <c r="AH985" s="218"/>
      <c r="AI985" s="170"/>
      <c r="AJ985" s="170"/>
      <c r="AK985" s="170"/>
      <c r="AL985" s="170"/>
      <c r="AM985" s="170"/>
      <c r="AN985" s="170"/>
      <c r="AO985" s="170"/>
      <c r="AP985" s="170"/>
      <c r="AQ985" s="170"/>
      <c r="AR985" s="170"/>
      <c r="AS985" s="170"/>
      <c r="AT985" s="219"/>
      <c r="AU985" s="219"/>
      <c r="AV985" s="219"/>
      <c r="AW985" s="219"/>
      <c r="AX985" s="219"/>
      <c r="AY985" s="219"/>
      <c r="AZ985" s="219"/>
      <c r="BA985" s="219"/>
      <c r="BB985" s="219"/>
      <c r="BC985" s="219"/>
      <c r="BD985" s="219"/>
    </row>
    <row r="986" spans="1:56" ht="12.75" customHeight="1" x14ac:dyDescent="0.2">
      <c r="A986" s="169"/>
      <c r="B986" s="169"/>
      <c r="C986" s="169"/>
      <c r="D986" s="169"/>
      <c r="E986" s="169"/>
      <c r="F986" s="169"/>
      <c r="G986" s="169"/>
      <c r="H986" s="169"/>
      <c r="I986" s="169"/>
      <c r="J986" s="169"/>
      <c r="K986" s="169"/>
      <c r="L986" s="169"/>
      <c r="M986" s="169"/>
      <c r="N986" s="169"/>
      <c r="O986" s="169"/>
      <c r="P986" s="170"/>
      <c r="Q986" s="170"/>
      <c r="R986" s="170"/>
      <c r="S986" s="170"/>
      <c r="T986" s="170"/>
      <c r="U986" s="170"/>
      <c r="V986" s="170"/>
      <c r="W986" s="170"/>
      <c r="X986" s="170"/>
      <c r="Y986" s="171"/>
      <c r="Z986" s="171"/>
      <c r="AA986" s="171"/>
      <c r="AB986" s="171"/>
      <c r="AC986" s="218"/>
      <c r="AD986" s="218"/>
      <c r="AE986" s="218"/>
      <c r="AF986" s="218"/>
      <c r="AG986" s="218"/>
      <c r="AH986" s="218"/>
      <c r="AI986" s="170"/>
      <c r="AJ986" s="170"/>
      <c r="AK986" s="170"/>
      <c r="AL986" s="170"/>
      <c r="AM986" s="170"/>
      <c r="AN986" s="170"/>
      <c r="AO986" s="170"/>
      <c r="AP986" s="170"/>
      <c r="AQ986" s="170"/>
      <c r="AR986" s="170"/>
      <c r="AS986" s="170"/>
      <c r="AT986" s="219"/>
      <c r="AU986" s="219"/>
      <c r="AV986" s="219"/>
      <c r="AW986" s="219"/>
      <c r="AX986" s="219"/>
      <c r="AY986" s="219"/>
      <c r="AZ986" s="219"/>
      <c r="BA986" s="219"/>
      <c r="BB986" s="219"/>
      <c r="BC986" s="219"/>
      <c r="BD986" s="219"/>
    </row>
    <row r="987" spans="1:56" ht="12.75" customHeight="1" x14ac:dyDescent="0.2">
      <c r="A987" s="169"/>
      <c r="B987" s="169"/>
      <c r="C987" s="169"/>
      <c r="D987" s="169"/>
      <c r="E987" s="169"/>
      <c r="F987" s="169"/>
      <c r="G987" s="169"/>
      <c r="H987" s="169"/>
      <c r="I987" s="169"/>
      <c r="J987" s="169"/>
      <c r="K987" s="169"/>
      <c r="L987" s="169"/>
      <c r="M987" s="169"/>
      <c r="N987" s="169"/>
      <c r="O987" s="169"/>
      <c r="P987" s="170"/>
      <c r="Q987" s="170"/>
      <c r="R987" s="170"/>
      <c r="S987" s="170"/>
      <c r="T987" s="170"/>
      <c r="U987" s="170"/>
      <c r="V987" s="170"/>
      <c r="W987" s="170"/>
      <c r="X987" s="170"/>
      <c r="Y987" s="171"/>
      <c r="Z987" s="171"/>
      <c r="AA987" s="171"/>
      <c r="AB987" s="171"/>
      <c r="AC987" s="218"/>
      <c r="AD987" s="218"/>
      <c r="AE987" s="218"/>
      <c r="AF987" s="218"/>
      <c r="AG987" s="218"/>
      <c r="AH987" s="218"/>
      <c r="AI987" s="170"/>
      <c r="AJ987" s="170"/>
      <c r="AK987" s="170"/>
      <c r="AL987" s="170"/>
      <c r="AM987" s="170"/>
      <c r="AN987" s="170"/>
      <c r="AO987" s="170"/>
      <c r="AP987" s="170"/>
      <c r="AQ987" s="170"/>
      <c r="AR987" s="170"/>
      <c r="AS987" s="170"/>
      <c r="AT987" s="219"/>
      <c r="AU987" s="219"/>
      <c r="AV987" s="219"/>
      <c r="AW987" s="219"/>
      <c r="AX987" s="219"/>
      <c r="AY987" s="219"/>
      <c r="AZ987" s="219"/>
      <c r="BA987" s="219"/>
      <c r="BB987" s="219"/>
      <c r="BC987" s="219"/>
      <c r="BD987" s="219"/>
    </row>
    <row r="988" spans="1:56" ht="12.75" customHeight="1" x14ac:dyDescent="0.2">
      <c r="A988" s="169"/>
      <c r="B988" s="169"/>
      <c r="C988" s="169"/>
      <c r="D988" s="169"/>
      <c r="E988" s="169"/>
      <c r="F988" s="169"/>
      <c r="G988" s="169"/>
      <c r="H988" s="169"/>
      <c r="I988" s="169"/>
      <c r="J988" s="169"/>
      <c r="K988" s="169"/>
      <c r="L988" s="169"/>
      <c r="M988" s="169"/>
      <c r="N988" s="169"/>
      <c r="O988" s="169"/>
      <c r="P988" s="170"/>
      <c r="Q988" s="170"/>
      <c r="R988" s="170"/>
      <c r="S988" s="170"/>
      <c r="T988" s="170"/>
      <c r="U988" s="170"/>
      <c r="V988" s="170"/>
      <c r="W988" s="170"/>
      <c r="X988" s="170"/>
      <c r="Y988" s="171"/>
      <c r="Z988" s="171"/>
      <c r="AA988" s="171"/>
      <c r="AB988" s="171"/>
      <c r="AC988" s="218"/>
      <c r="AD988" s="218"/>
      <c r="AE988" s="218"/>
      <c r="AF988" s="218"/>
      <c r="AG988" s="218"/>
      <c r="AH988" s="218"/>
      <c r="AI988" s="170"/>
      <c r="AJ988" s="170"/>
      <c r="AK988" s="170"/>
      <c r="AL988" s="170"/>
      <c r="AM988" s="170"/>
      <c r="AN988" s="170"/>
      <c r="AO988" s="170"/>
      <c r="AP988" s="170"/>
      <c r="AQ988" s="170"/>
      <c r="AR988" s="170"/>
      <c r="AS988" s="170"/>
      <c r="AT988" s="219"/>
      <c r="AU988" s="219"/>
      <c r="AV988" s="219"/>
      <c r="AW988" s="219"/>
      <c r="AX988" s="219"/>
      <c r="AY988" s="219"/>
      <c r="AZ988" s="219"/>
      <c r="BA988" s="219"/>
      <c r="BB988" s="219"/>
      <c r="BC988" s="219"/>
      <c r="BD988" s="219"/>
    </row>
    <row r="989" spans="1:56" ht="12.75" customHeight="1" x14ac:dyDescent="0.2">
      <c r="A989" s="169"/>
      <c r="B989" s="169"/>
      <c r="C989" s="169"/>
      <c r="D989" s="169"/>
      <c r="E989" s="169"/>
      <c r="F989" s="169"/>
      <c r="G989" s="169"/>
      <c r="H989" s="169"/>
      <c r="I989" s="169"/>
      <c r="J989" s="169"/>
      <c r="K989" s="169"/>
      <c r="L989" s="169"/>
      <c r="M989" s="169"/>
      <c r="N989" s="169"/>
      <c r="O989" s="169"/>
      <c r="P989" s="170"/>
      <c r="Q989" s="170"/>
      <c r="R989" s="170"/>
      <c r="S989" s="170"/>
      <c r="T989" s="170"/>
      <c r="U989" s="170"/>
      <c r="V989" s="170"/>
      <c r="W989" s="170"/>
      <c r="X989" s="170"/>
      <c r="Y989" s="171"/>
      <c r="Z989" s="171"/>
      <c r="AA989" s="171"/>
      <c r="AB989" s="171"/>
      <c r="AC989" s="218"/>
      <c r="AD989" s="218"/>
      <c r="AE989" s="218"/>
      <c r="AF989" s="218"/>
      <c r="AG989" s="218"/>
      <c r="AH989" s="218"/>
      <c r="AI989" s="170"/>
      <c r="AJ989" s="170"/>
      <c r="AK989" s="170"/>
      <c r="AL989" s="170"/>
      <c r="AM989" s="170"/>
      <c r="AN989" s="170"/>
      <c r="AO989" s="170"/>
      <c r="AP989" s="170"/>
      <c r="AQ989" s="170"/>
      <c r="AR989" s="170"/>
      <c r="AS989" s="170"/>
      <c r="AT989" s="219"/>
      <c r="AU989" s="219"/>
      <c r="AV989" s="219"/>
      <c r="AW989" s="219"/>
      <c r="AX989" s="219"/>
      <c r="AY989" s="219"/>
      <c r="AZ989" s="219"/>
      <c r="BA989" s="219"/>
      <c r="BB989" s="219"/>
      <c r="BC989" s="219"/>
      <c r="BD989" s="219"/>
    </row>
    <row r="990" spans="1:56" ht="12.75" customHeight="1" x14ac:dyDescent="0.2">
      <c r="A990" s="169"/>
      <c r="B990" s="169"/>
      <c r="C990" s="169"/>
      <c r="D990" s="169"/>
      <c r="E990" s="169"/>
      <c r="F990" s="169"/>
      <c r="G990" s="169"/>
      <c r="H990" s="169"/>
      <c r="I990" s="169"/>
      <c r="J990" s="169"/>
      <c r="K990" s="169"/>
      <c r="L990" s="169"/>
      <c r="M990" s="169"/>
      <c r="N990" s="169"/>
      <c r="O990" s="169"/>
      <c r="P990" s="170"/>
      <c r="Q990" s="170"/>
      <c r="R990" s="170"/>
      <c r="S990" s="170"/>
      <c r="T990" s="170"/>
      <c r="U990" s="170"/>
      <c r="V990" s="170"/>
      <c r="W990" s="170"/>
      <c r="X990" s="170"/>
      <c r="Y990" s="171"/>
      <c r="Z990" s="171"/>
      <c r="AA990" s="171"/>
      <c r="AB990" s="171"/>
      <c r="AC990" s="218"/>
      <c r="AD990" s="218"/>
      <c r="AE990" s="218"/>
      <c r="AF990" s="218"/>
      <c r="AG990" s="218"/>
      <c r="AH990" s="218"/>
      <c r="AI990" s="170"/>
      <c r="AJ990" s="170"/>
      <c r="AK990" s="170"/>
      <c r="AL990" s="170"/>
      <c r="AM990" s="170"/>
      <c r="AN990" s="170"/>
      <c r="AO990" s="170"/>
      <c r="AP990" s="170"/>
      <c r="AQ990" s="170"/>
      <c r="AR990" s="170"/>
      <c r="AS990" s="170"/>
      <c r="AT990" s="219"/>
      <c r="AU990" s="219"/>
      <c r="AV990" s="219"/>
      <c r="AW990" s="219"/>
      <c r="AX990" s="219"/>
      <c r="AY990" s="219"/>
      <c r="AZ990" s="219"/>
      <c r="BA990" s="219"/>
      <c r="BB990" s="219"/>
      <c r="BC990" s="219"/>
      <c r="BD990" s="219"/>
    </row>
    <row r="991" spans="1:56" ht="12.75" customHeight="1" x14ac:dyDescent="0.2">
      <c r="A991" s="169"/>
      <c r="B991" s="169"/>
      <c r="C991" s="169"/>
      <c r="D991" s="169"/>
      <c r="E991" s="169"/>
      <c r="F991" s="169"/>
      <c r="G991" s="169"/>
      <c r="H991" s="169"/>
      <c r="I991" s="169"/>
      <c r="J991" s="169"/>
      <c r="K991" s="169"/>
      <c r="L991" s="169"/>
      <c r="M991" s="169"/>
      <c r="N991" s="169"/>
      <c r="O991" s="169"/>
      <c r="P991" s="170"/>
      <c r="Q991" s="170"/>
      <c r="R991" s="170"/>
      <c r="S991" s="170"/>
      <c r="T991" s="170"/>
      <c r="U991" s="170"/>
      <c r="V991" s="170"/>
      <c r="W991" s="170"/>
      <c r="X991" s="170"/>
      <c r="Y991" s="171"/>
      <c r="Z991" s="171"/>
      <c r="AA991" s="171"/>
      <c r="AB991" s="171"/>
      <c r="AC991" s="218"/>
      <c r="AD991" s="218"/>
      <c r="AE991" s="218"/>
      <c r="AF991" s="218"/>
      <c r="AG991" s="218"/>
      <c r="AH991" s="218"/>
      <c r="AI991" s="170"/>
      <c r="AJ991" s="170"/>
      <c r="AK991" s="170"/>
      <c r="AL991" s="170"/>
      <c r="AM991" s="170"/>
      <c r="AN991" s="170"/>
      <c r="AO991" s="170"/>
      <c r="AP991" s="170"/>
      <c r="AQ991" s="170"/>
      <c r="AR991" s="170"/>
      <c r="AS991" s="170"/>
      <c r="AT991" s="219"/>
      <c r="AU991" s="219"/>
      <c r="AV991" s="219"/>
      <c r="AW991" s="219"/>
      <c r="AX991" s="219"/>
      <c r="AY991" s="219"/>
      <c r="AZ991" s="219"/>
      <c r="BA991" s="219"/>
      <c r="BB991" s="219"/>
      <c r="BC991" s="219"/>
      <c r="BD991" s="219"/>
    </row>
    <row r="992" spans="1:56" ht="12.75" customHeight="1" x14ac:dyDescent="0.2">
      <c r="A992" s="169"/>
      <c r="B992" s="169"/>
      <c r="C992" s="169"/>
      <c r="D992" s="169"/>
      <c r="E992" s="169"/>
      <c r="F992" s="169"/>
      <c r="G992" s="169"/>
      <c r="H992" s="169"/>
      <c r="I992" s="169"/>
      <c r="J992" s="169"/>
      <c r="K992" s="169"/>
      <c r="L992" s="169"/>
      <c r="M992" s="169"/>
      <c r="N992" s="169"/>
      <c r="O992" s="169"/>
      <c r="P992" s="170"/>
      <c r="Q992" s="170"/>
      <c r="R992" s="170"/>
      <c r="S992" s="170"/>
      <c r="T992" s="170"/>
      <c r="U992" s="170"/>
      <c r="V992" s="170"/>
      <c r="W992" s="170"/>
      <c r="X992" s="170"/>
      <c r="Y992" s="171"/>
      <c r="Z992" s="171"/>
      <c r="AA992" s="171"/>
      <c r="AB992" s="171"/>
      <c r="AC992" s="218"/>
      <c r="AD992" s="218"/>
      <c r="AE992" s="218"/>
      <c r="AF992" s="218"/>
      <c r="AG992" s="218"/>
      <c r="AH992" s="218"/>
      <c r="AI992" s="170"/>
      <c r="AJ992" s="170"/>
      <c r="AK992" s="170"/>
      <c r="AL992" s="170"/>
      <c r="AM992" s="170"/>
      <c r="AN992" s="170"/>
      <c r="AO992" s="170"/>
      <c r="AP992" s="170"/>
      <c r="AQ992" s="170"/>
      <c r="AR992" s="170"/>
      <c r="AS992" s="170"/>
      <c r="AT992" s="219"/>
      <c r="AU992" s="219"/>
      <c r="AV992" s="219"/>
      <c r="AW992" s="219"/>
      <c r="AX992" s="219"/>
      <c r="AY992" s="219"/>
      <c r="AZ992" s="219"/>
      <c r="BA992" s="219"/>
      <c r="BB992" s="219"/>
      <c r="BC992" s="219"/>
      <c r="BD992" s="219"/>
    </row>
    <row r="993" spans="1:56" ht="12.75" customHeight="1" x14ac:dyDescent="0.2">
      <c r="A993" s="169"/>
      <c r="B993" s="169"/>
      <c r="C993" s="169"/>
      <c r="D993" s="169"/>
      <c r="E993" s="169"/>
      <c r="F993" s="169"/>
      <c r="G993" s="169"/>
      <c r="H993" s="169"/>
      <c r="I993" s="169"/>
      <c r="J993" s="169"/>
      <c r="K993" s="169"/>
      <c r="L993" s="169"/>
      <c r="M993" s="169"/>
      <c r="N993" s="169"/>
      <c r="O993" s="169"/>
      <c r="P993" s="170"/>
      <c r="Q993" s="170"/>
      <c r="R993" s="170"/>
      <c r="S993" s="170"/>
      <c r="T993" s="170"/>
      <c r="U993" s="170"/>
      <c r="V993" s="170"/>
      <c r="W993" s="170"/>
      <c r="X993" s="170"/>
      <c r="Y993" s="171"/>
      <c r="Z993" s="171"/>
      <c r="AA993" s="171"/>
      <c r="AB993" s="171"/>
      <c r="AC993" s="218"/>
      <c r="AD993" s="218"/>
      <c r="AE993" s="218"/>
      <c r="AF993" s="218"/>
      <c r="AG993" s="218"/>
      <c r="AH993" s="218"/>
      <c r="AI993" s="170"/>
      <c r="AJ993" s="170"/>
      <c r="AK993" s="170"/>
      <c r="AL993" s="170"/>
      <c r="AM993" s="170"/>
      <c r="AN993" s="170"/>
      <c r="AO993" s="170"/>
      <c r="AP993" s="170"/>
      <c r="AQ993" s="170"/>
      <c r="AR993" s="170"/>
      <c r="AS993" s="170"/>
      <c r="AT993" s="219"/>
      <c r="AU993" s="219"/>
      <c r="AV993" s="219"/>
      <c r="AW993" s="219"/>
      <c r="AX993" s="219"/>
      <c r="AY993" s="219"/>
      <c r="AZ993" s="219"/>
      <c r="BA993" s="219"/>
      <c r="BB993" s="219"/>
      <c r="BC993" s="219"/>
      <c r="BD993" s="219"/>
    </row>
    <row r="994" spans="1:56" ht="12.75" customHeight="1" x14ac:dyDescent="0.2">
      <c r="A994" s="169"/>
      <c r="B994" s="169"/>
      <c r="C994" s="169"/>
      <c r="D994" s="169"/>
      <c r="E994" s="169"/>
      <c r="F994" s="169"/>
      <c r="G994" s="169"/>
      <c r="H994" s="169"/>
      <c r="I994" s="169"/>
      <c r="J994" s="169"/>
      <c r="K994" s="169"/>
      <c r="L994" s="169"/>
      <c r="M994" s="169"/>
      <c r="N994" s="169"/>
      <c r="O994" s="169"/>
      <c r="P994" s="170"/>
      <c r="Q994" s="170"/>
      <c r="R994" s="170"/>
      <c r="S994" s="170"/>
      <c r="T994" s="170"/>
      <c r="U994" s="170"/>
      <c r="V994" s="170"/>
      <c r="W994" s="170"/>
      <c r="X994" s="170"/>
      <c r="Y994" s="171"/>
      <c r="Z994" s="171"/>
      <c r="AA994" s="171"/>
      <c r="AB994" s="171"/>
      <c r="AC994" s="218"/>
      <c r="AD994" s="218"/>
      <c r="AE994" s="218"/>
      <c r="AF994" s="218"/>
      <c r="AG994" s="218"/>
      <c r="AH994" s="218"/>
      <c r="AI994" s="170"/>
      <c r="AJ994" s="170"/>
      <c r="AK994" s="170"/>
      <c r="AL994" s="170"/>
      <c r="AM994" s="170"/>
      <c r="AN994" s="170"/>
      <c r="AO994" s="170"/>
      <c r="AP994" s="170"/>
      <c r="AQ994" s="170"/>
      <c r="AR994" s="170"/>
      <c r="AS994" s="170"/>
      <c r="AT994" s="219"/>
      <c r="AU994" s="219"/>
      <c r="AV994" s="219"/>
      <c r="AW994" s="219"/>
      <c r="AX994" s="219"/>
      <c r="AY994" s="219"/>
      <c r="AZ994" s="219"/>
      <c r="BA994" s="219"/>
      <c r="BB994" s="219"/>
      <c r="BC994" s="219"/>
      <c r="BD994" s="219"/>
    </row>
    <row r="995" spans="1:56" ht="12.75" customHeight="1" x14ac:dyDescent="0.2">
      <c r="A995" s="169"/>
      <c r="B995" s="169"/>
      <c r="C995" s="169"/>
      <c r="D995" s="169"/>
      <c r="E995" s="169"/>
      <c r="F995" s="169"/>
      <c r="G995" s="169"/>
      <c r="H995" s="169"/>
      <c r="I995" s="169"/>
      <c r="J995" s="169"/>
      <c r="K995" s="169"/>
      <c r="L995" s="169"/>
      <c r="M995" s="169"/>
      <c r="N995" s="169"/>
      <c r="O995" s="169"/>
      <c r="P995" s="170"/>
      <c r="Q995" s="170"/>
      <c r="R995" s="170"/>
      <c r="S995" s="170"/>
      <c r="T995" s="170"/>
      <c r="U995" s="170"/>
      <c r="V995" s="170"/>
      <c r="W995" s="170"/>
      <c r="X995" s="170"/>
      <c r="Y995" s="171"/>
      <c r="Z995" s="171"/>
      <c r="AA995" s="171"/>
      <c r="AB995" s="171"/>
      <c r="AC995" s="218"/>
      <c r="AD995" s="218"/>
      <c r="AE995" s="218"/>
      <c r="AF995" s="218"/>
      <c r="AG995" s="218"/>
      <c r="AH995" s="218"/>
      <c r="AI995" s="170"/>
      <c r="AJ995" s="170"/>
      <c r="AK995" s="170"/>
      <c r="AL995" s="170"/>
      <c r="AM995" s="170"/>
      <c r="AN995" s="170"/>
      <c r="AO995" s="170"/>
      <c r="AP995" s="170"/>
      <c r="AQ995" s="170"/>
      <c r="AR995" s="170"/>
      <c r="AS995" s="170"/>
      <c r="AT995" s="219"/>
      <c r="AU995" s="219"/>
      <c r="AV995" s="219"/>
      <c r="AW995" s="219"/>
      <c r="AX995" s="219"/>
      <c r="AY995" s="219"/>
      <c r="AZ995" s="219"/>
      <c r="BA995" s="219"/>
      <c r="BB995" s="219"/>
      <c r="BC995" s="219"/>
      <c r="BD995" s="219"/>
    </row>
    <row r="996" spans="1:56" ht="12.75" customHeight="1" x14ac:dyDescent="0.2">
      <c r="A996" s="169"/>
      <c r="B996" s="169"/>
      <c r="C996" s="169"/>
      <c r="D996" s="169"/>
      <c r="E996" s="169"/>
      <c r="F996" s="169"/>
      <c r="G996" s="169"/>
      <c r="H996" s="169"/>
      <c r="I996" s="169"/>
      <c r="J996" s="169"/>
      <c r="K996" s="169"/>
      <c r="L996" s="169"/>
      <c r="M996" s="169"/>
      <c r="N996" s="169"/>
      <c r="O996" s="169"/>
      <c r="P996" s="170"/>
      <c r="Q996" s="170"/>
      <c r="R996" s="170"/>
      <c r="S996" s="170"/>
      <c r="T996" s="170"/>
      <c r="U996" s="170"/>
      <c r="V996" s="170"/>
      <c r="W996" s="170"/>
      <c r="X996" s="170"/>
      <c r="Y996" s="171"/>
      <c r="Z996" s="171"/>
      <c r="AA996" s="171"/>
      <c r="AB996" s="171"/>
      <c r="AC996" s="218"/>
      <c r="AD996" s="218"/>
      <c r="AE996" s="218"/>
      <c r="AF996" s="218"/>
      <c r="AG996" s="218"/>
      <c r="AH996" s="218"/>
      <c r="AI996" s="170"/>
      <c r="AJ996" s="170"/>
      <c r="AK996" s="170"/>
      <c r="AL996" s="170"/>
      <c r="AM996" s="170"/>
      <c r="AN996" s="170"/>
      <c r="AO996" s="170"/>
      <c r="AP996" s="170"/>
      <c r="AQ996" s="170"/>
      <c r="AR996" s="170"/>
      <c r="AS996" s="170"/>
      <c r="AT996" s="219"/>
      <c r="AU996" s="219"/>
      <c r="AV996" s="219"/>
      <c r="AW996" s="219"/>
      <c r="AX996" s="219"/>
      <c r="AY996" s="219"/>
      <c r="AZ996" s="219"/>
      <c r="BA996" s="219"/>
      <c r="BB996" s="219"/>
      <c r="BC996" s="219"/>
      <c r="BD996" s="219"/>
    </row>
    <row r="997" spans="1:56" ht="12.75" customHeight="1" x14ac:dyDescent="0.2">
      <c r="A997" s="169"/>
      <c r="B997" s="169"/>
      <c r="C997" s="169"/>
      <c r="D997" s="169"/>
      <c r="E997" s="169"/>
      <c r="F997" s="169"/>
      <c r="G997" s="169"/>
      <c r="H997" s="169"/>
      <c r="I997" s="169"/>
      <c r="J997" s="169"/>
      <c r="K997" s="169"/>
      <c r="L997" s="169"/>
      <c r="M997" s="169"/>
      <c r="N997" s="169"/>
      <c r="O997" s="169"/>
      <c r="P997" s="170"/>
      <c r="Q997" s="170"/>
      <c r="R997" s="170"/>
      <c r="S997" s="170"/>
      <c r="T997" s="170"/>
      <c r="U997" s="170"/>
      <c r="V997" s="170"/>
      <c r="W997" s="170"/>
      <c r="X997" s="170"/>
      <c r="Y997" s="171"/>
      <c r="Z997" s="171"/>
      <c r="AA997" s="171"/>
      <c r="AB997" s="171"/>
      <c r="AC997" s="218"/>
      <c r="AD997" s="218"/>
      <c r="AE997" s="218"/>
      <c r="AF997" s="218"/>
      <c r="AG997" s="218"/>
      <c r="AH997" s="218"/>
      <c r="AI997" s="170"/>
      <c r="AJ997" s="170"/>
      <c r="AK997" s="170"/>
      <c r="AL997" s="170"/>
      <c r="AM997" s="170"/>
      <c r="AN997" s="170"/>
      <c r="AO997" s="170"/>
      <c r="AP997" s="170"/>
      <c r="AQ997" s="170"/>
      <c r="AR997" s="170"/>
      <c r="AS997" s="170"/>
      <c r="AT997" s="219"/>
      <c r="AU997" s="219"/>
      <c r="AV997" s="219"/>
      <c r="AW997" s="219"/>
      <c r="AX997" s="219"/>
      <c r="AY997" s="219"/>
      <c r="AZ997" s="219"/>
      <c r="BA997" s="219"/>
      <c r="BB997" s="219"/>
      <c r="BC997" s="219"/>
      <c r="BD997" s="219"/>
    </row>
    <row r="998" spans="1:56" ht="12.75" customHeight="1" x14ac:dyDescent="0.2">
      <c r="A998" s="169"/>
      <c r="B998" s="169"/>
      <c r="C998" s="169"/>
      <c r="D998" s="169"/>
      <c r="E998" s="169"/>
      <c r="F998" s="169"/>
      <c r="G998" s="169"/>
      <c r="H998" s="169"/>
      <c r="I998" s="169"/>
      <c r="J998" s="169"/>
      <c r="K998" s="169"/>
      <c r="L998" s="169"/>
      <c r="M998" s="169"/>
      <c r="N998" s="169"/>
      <c r="O998" s="169"/>
      <c r="P998" s="170"/>
      <c r="Q998" s="170"/>
      <c r="R998" s="170"/>
      <c r="S998" s="170"/>
      <c r="T998" s="170"/>
      <c r="U998" s="170"/>
      <c r="V998" s="170"/>
      <c r="W998" s="170"/>
      <c r="X998" s="170"/>
      <c r="Y998" s="171"/>
      <c r="Z998" s="171"/>
      <c r="AA998" s="171"/>
      <c r="AB998" s="171"/>
      <c r="AC998" s="218"/>
      <c r="AD998" s="218"/>
      <c r="AE998" s="218"/>
      <c r="AF998" s="218"/>
      <c r="AG998" s="218"/>
      <c r="AH998" s="218"/>
      <c r="AI998" s="170"/>
      <c r="AJ998" s="170"/>
      <c r="AK998" s="170"/>
      <c r="AL998" s="170"/>
      <c r="AM998" s="170"/>
      <c r="AN998" s="170"/>
      <c r="AO998" s="170"/>
      <c r="AP998" s="170"/>
      <c r="AQ998" s="170"/>
      <c r="AR998" s="170"/>
      <c r="AS998" s="170"/>
      <c r="AT998" s="219"/>
      <c r="AU998" s="219"/>
      <c r="AV998" s="219"/>
      <c r="AW998" s="219"/>
      <c r="AX998" s="219"/>
      <c r="AY998" s="219"/>
      <c r="AZ998" s="219"/>
      <c r="BA998" s="219"/>
      <c r="BB998" s="219"/>
      <c r="BC998" s="219"/>
      <c r="BD998" s="219"/>
    </row>
    <row r="999" spans="1:56" ht="12.75" customHeight="1" x14ac:dyDescent="0.2">
      <c r="A999" s="169"/>
      <c r="B999" s="169"/>
      <c r="C999" s="169"/>
      <c r="D999" s="169"/>
      <c r="E999" s="169"/>
      <c r="F999" s="169"/>
      <c r="G999" s="169"/>
      <c r="H999" s="169"/>
      <c r="I999" s="169"/>
      <c r="J999" s="169"/>
      <c r="K999" s="169"/>
      <c r="L999" s="169"/>
      <c r="M999" s="169"/>
      <c r="N999" s="169"/>
      <c r="O999" s="169"/>
      <c r="P999" s="170"/>
      <c r="Q999" s="170"/>
      <c r="R999" s="170"/>
      <c r="S999" s="170"/>
      <c r="T999" s="170"/>
      <c r="U999" s="170"/>
      <c r="V999" s="170"/>
      <c r="W999" s="170"/>
      <c r="X999" s="170"/>
      <c r="Y999" s="171"/>
      <c r="Z999" s="171"/>
      <c r="AA999" s="171"/>
      <c r="AB999" s="171"/>
      <c r="AC999" s="218"/>
      <c r="AD999" s="218"/>
      <c r="AE999" s="218"/>
      <c r="AF999" s="218"/>
      <c r="AG999" s="218"/>
      <c r="AH999" s="218"/>
      <c r="AI999" s="170"/>
      <c r="AJ999" s="170"/>
      <c r="AK999" s="170"/>
      <c r="AL999" s="170"/>
      <c r="AM999" s="170"/>
      <c r="AN999" s="170"/>
      <c r="AO999" s="170"/>
      <c r="AP999" s="170"/>
      <c r="AQ999" s="170"/>
      <c r="AR999" s="170"/>
      <c r="AS999" s="170"/>
      <c r="AT999" s="219"/>
      <c r="AU999" s="219"/>
      <c r="AV999" s="219"/>
      <c r="AW999" s="219"/>
      <c r="AX999" s="219"/>
      <c r="AY999" s="219"/>
      <c r="AZ999" s="219"/>
      <c r="BA999" s="219"/>
      <c r="BB999" s="219"/>
      <c r="BC999" s="219"/>
      <c r="BD999" s="219"/>
    </row>
    <row r="1000" spans="1:56" ht="12.75" customHeight="1" x14ac:dyDescent="0.2">
      <c r="A1000" s="169"/>
      <c r="B1000" s="169"/>
      <c r="C1000" s="169"/>
      <c r="D1000" s="169"/>
      <c r="E1000" s="169"/>
      <c r="F1000" s="169"/>
      <c r="G1000" s="169"/>
      <c r="H1000" s="169"/>
      <c r="I1000" s="169"/>
      <c r="J1000" s="169"/>
      <c r="K1000" s="169"/>
      <c r="L1000" s="169"/>
      <c r="M1000" s="169"/>
      <c r="N1000" s="169"/>
      <c r="O1000" s="169"/>
      <c r="P1000" s="170"/>
      <c r="Q1000" s="170"/>
      <c r="R1000" s="170"/>
      <c r="S1000" s="170"/>
      <c r="T1000" s="170"/>
      <c r="U1000" s="170"/>
      <c r="V1000" s="170"/>
      <c r="W1000" s="170"/>
      <c r="X1000" s="170"/>
      <c r="Y1000" s="171"/>
      <c r="Z1000" s="171"/>
      <c r="AA1000" s="171"/>
      <c r="AB1000" s="171"/>
      <c r="AC1000" s="218"/>
      <c r="AD1000" s="218"/>
      <c r="AE1000" s="218"/>
      <c r="AF1000" s="218"/>
      <c r="AG1000" s="218"/>
      <c r="AH1000" s="218"/>
      <c r="AI1000" s="170"/>
      <c r="AJ1000" s="170"/>
      <c r="AK1000" s="170"/>
      <c r="AL1000" s="170"/>
      <c r="AM1000" s="170"/>
      <c r="AN1000" s="170"/>
      <c r="AO1000" s="170"/>
      <c r="AP1000" s="170"/>
      <c r="AQ1000" s="170"/>
      <c r="AR1000" s="170"/>
      <c r="AS1000" s="170"/>
      <c r="AT1000" s="219"/>
      <c r="AU1000" s="219"/>
      <c r="AV1000" s="219"/>
      <c r="AW1000" s="219"/>
      <c r="AX1000" s="219"/>
      <c r="AY1000" s="219"/>
      <c r="AZ1000" s="219"/>
      <c r="BA1000" s="219"/>
      <c r="BB1000" s="219"/>
      <c r="BC1000" s="219"/>
      <c r="BD1000" s="219"/>
    </row>
    <row r="1001" spans="1:56" ht="12.75" customHeight="1" x14ac:dyDescent="0.2">
      <c r="A1001" s="169"/>
      <c r="B1001" s="169"/>
      <c r="C1001" s="169"/>
      <c r="D1001" s="169"/>
      <c r="E1001" s="169"/>
      <c r="F1001" s="169"/>
      <c r="G1001" s="169"/>
      <c r="H1001" s="169"/>
      <c r="I1001" s="169"/>
      <c r="J1001" s="169"/>
      <c r="K1001" s="169"/>
      <c r="L1001" s="169"/>
      <c r="M1001" s="169"/>
      <c r="N1001" s="169"/>
      <c r="O1001" s="169"/>
      <c r="P1001" s="170"/>
      <c r="Q1001" s="170"/>
      <c r="R1001" s="170"/>
      <c r="S1001" s="170"/>
      <c r="T1001" s="170"/>
      <c r="U1001" s="170"/>
      <c r="V1001" s="170"/>
      <c r="W1001" s="170"/>
      <c r="X1001" s="170"/>
      <c r="Y1001" s="171"/>
      <c r="Z1001" s="171"/>
      <c r="AA1001" s="171"/>
      <c r="AB1001" s="171"/>
      <c r="AC1001" s="218"/>
      <c r="AD1001" s="218"/>
      <c r="AE1001" s="218"/>
      <c r="AF1001" s="218"/>
      <c r="AG1001" s="218"/>
      <c r="AH1001" s="218"/>
      <c r="AI1001" s="170"/>
      <c r="AJ1001" s="170"/>
      <c r="AK1001" s="170"/>
      <c r="AL1001" s="170"/>
      <c r="AM1001" s="170"/>
      <c r="AN1001" s="170"/>
      <c r="AO1001" s="170"/>
      <c r="AP1001" s="170"/>
      <c r="AQ1001" s="170"/>
      <c r="AR1001" s="170"/>
      <c r="AS1001" s="170"/>
      <c r="AT1001" s="219"/>
      <c r="AU1001" s="219"/>
      <c r="AV1001" s="219"/>
      <c r="AW1001" s="219"/>
      <c r="AX1001" s="219"/>
      <c r="AY1001" s="219"/>
      <c r="AZ1001" s="219"/>
      <c r="BA1001" s="219"/>
      <c r="BB1001" s="219"/>
      <c r="BC1001" s="219"/>
      <c r="BD1001" s="219"/>
    </row>
    <row r="1002" spans="1:56" ht="12.75" customHeight="1" x14ac:dyDescent="0.2">
      <c r="A1002" s="169"/>
      <c r="B1002" s="169"/>
      <c r="C1002" s="169"/>
      <c r="D1002" s="169"/>
      <c r="E1002" s="169"/>
      <c r="F1002" s="169"/>
      <c r="G1002" s="169"/>
      <c r="H1002" s="169"/>
      <c r="I1002" s="169"/>
      <c r="J1002" s="169"/>
      <c r="K1002" s="169"/>
      <c r="L1002" s="169"/>
      <c r="M1002" s="169"/>
      <c r="N1002" s="169"/>
      <c r="O1002" s="169"/>
      <c r="P1002" s="170"/>
      <c r="Q1002" s="170"/>
      <c r="R1002" s="170"/>
      <c r="S1002" s="170"/>
      <c r="T1002" s="170"/>
      <c r="U1002" s="170"/>
      <c r="V1002" s="170"/>
      <c r="W1002" s="170"/>
      <c r="X1002" s="170"/>
      <c r="Y1002" s="171"/>
      <c r="Z1002" s="171"/>
      <c r="AA1002" s="171"/>
      <c r="AB1002" s="171"/>
      <c r="AC1002" s="218"/>
      <c r="AD1002" s="218"/>
      <c r="AE1002" s="218"/>
      <c r="AF1002" s="218"/>
      <c r="AG1002" s="218"/>
      <c r="AH1002" s="218"/>
      <c r="AI1002" s="170"/>
      <c r="AJ1002" s="170"/>
      <c r="AK1002" s="170"/>
      <c r="AL1002" s="170"/>
      <c r="AM1002" s="170"/>
      <c r="AN1002" s="170"/>
      <c r="AO1002" s="170"/>
      <c r="AP1002" s="170"/>
      <c r="AQ1002" s="170"/>
      <c r="AR1002" s="170"/>
      <c r="AS1002" s="170"/>
      <c r="AT1002" s="219"/>
      <c r="AU1002" s="219"/>
      <c r="AV1002" s="219"/>
      <c r="AW1002" s="219"/>
      <c r="AX1002" s="219"/>
      <c r="AY1002" s="219"/>
      <c r="AZ1002" s="219"/>
      <c r="BA1002" s="219"/>
      <c r="BB1002" s="219"/>
      <c r="BC1002" s="219"/>
      <c r="BD1002" s="219"/>
    </row>
    <row r="1003" spans="1:56" ht="12.75" customHeight="1" x14ac:dyDescent="0.2">
      <c r="A1003" s="169"/>
      <c r="B1003" s="169"/>
      <c r="C1003" s="169"/>
      <c r="D1003" s="169"/>
      <c r="E1003" s="169"/>
      <c r="F1003" s="169"/>
      <c r="G1003" s="169"/>
      <c r="H1003" s="169"/>
      <c r="I1003" s="169"/>
      <c r="J1003" s="169"/>
      <c r="K1003" s="169"/>
      <c r="L1003" s="169"/>
      <c r="M1003" s="169"/>
      <c r="N1003" s="169"/>
      <c r="O1003" s="169"/>
      <c r="P1003" s="170"/>
      <c r="Q1003" s="170"/>
      <c r="R1003" s="170"/>
      <c r="S1003" s="170"/>
      <c r="T1003" s="170"/>
      <c r="U1003" s="170"/>
      <c r="V1003" s="170"/>
      <c r="W1003" s="170"/>
      <c r="X1003" s="170"/>
      <c r="Y1003" s="171"/>
      <c r="Z1003" s="171"/>
      <c r="AA1003" s="171"/>
      <c r="AB1003" s="171"/>
      <c r="AC1003" s="218"/>
      <c r="AD1003" s="218"/>
      <c r="AE1003" s="218"/>
      <c r="AF1003" s="218"/>
      <c r="AG1003" s="218"/>
      <c r="AH1003" s="218"/>
      <c r="AI1003" s="170"/>
      <c r="AJ1003" s="170"/>
      <c r="AK1003" s="170"/>
      <c r="AL1003" s="170"/>
      <c r="AM1003" s="170"/>
      <c r="AN1003" s="170"/>
      <c r="AO1003" s="170"/>
      <c r="AP1003" s="170"/>
      <c r="AQ1003" s="170"/>
      <c r="AR1003" s="170"/>
      <c r="AS1003" s="170"/>
      <c r="AT1003" s="219"/>
      <c r="AU1003" s="219"/>
      <c r="AV1003" s="219"/>
      <c r="AW1003" s="219"/>
      <c r="AX1003" s="219"/>
      <c r="AY1003" s="219"/>
      <c r="AZ1003" s="219"/>
      <c r="BA1003" s="219"/>
      <c r="BB1003" s="219"/>
      <c r="BC1003" s="219"/>
      <c r="BD1003" s="219"/>
    </row>
  </sheetData>
  <autoFilter ref="A3:AV20" xr:uid="{00000000-0009-0000-0000-000002000000}"/>
  <mergeCells count="1">
    <mergeCell ref="D1:Q1"/>
  </mergeCells>
  <conditionalFormatting sqref="W19">
    <cfRule type="cellIs" dxfId="7" priority="8" stopIfTrue="1" operator="equal">
      <formula>"#N/A"</formula>
    </cfRule>
  </conditionalFormatting>
  <conditionalFormatting sqref="W36">
    <cfRule type="cellIs" dxfId="6" priority="7" stopIfTrue="1" operator="equal">
      <formula>"#N/A"</formula>
    </cfRule>
  </conditionalFormatting>
  <conditionalFormatting sqref="W38">
    <cfRule type="cellIs" dxfId="5" priority="3" stopIfTrue="1" operator="equal">
      <formula>"#N/A"</formula>
    </cfRule>
  </conditionalFormatting>
  <conditionalFormatting sqref="Z39">
    <cfRule type="cellIs" dxfId="4" priority="2" stopIfTrue="1" operator="equal">
      <formula>"#N/A"</formula>
    </cfRule>
  </conditionalFormatting>
  <conditionalFormatting sqref="AD39:AG39">
    <cfRule type="cellIs" dxfId="3" priority="1" stopIfTrue="1" operator="equal">
      <formula>"#N/A"</formula>
    </cfRule>
  </conditionalFormatting>
  <conditionalFormatting sqref="AK37">
    <cfRule type="cellIs" dxfId="2" priority="6" stopIfTrue="1" operator="equal">
      <formula>"#N/A"</formula>
    </cfRule>
  </conditionalFormatting>
  <conditionalFormatting sqref="AL37:AL38">
    <cfRule type="cellIs" dxfId="1" priority="4" stopIfTrue="1" operator="equal">
      <formula>"#N/A"</formula>
    </cfRule>
  </conditionalFormatting>
  <conditionalFormatting sqref="AP37:AP38">
    <cfRule type="cellIs" dxfId="0" priority="5" stopIfTrue="1" operator="equal">
      <formula>"#N/A"</formula>
    </cfRule>
  </conditionalFormatting>
  <pageMargins left="0.7" right="0.7" top="0.75" bottom="0.75" header="0" footer="0"/>
  <pageSetup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0" tint="-0.34998626667073579"/>
  </sheetPr>
  <dimension ref="A1:DF275"/>
  <sheetViews>
    <sheetView showGridLines="0" workbookViewId="0">
      <pane xSplit="2" ySplit="3" topLeftCell="C36" activePane="bottomRight" state="frozen"/>
      <selection pane="topRight" activeCell="C1" sqref="C1"/>
      <selection pane="bottomLeft" activeCell="A4" sqref="A4"/>
      <selection pane="bottomRight" activeCell="A51" sqref="A51:XFD51"/>
    </sheetView>
  </sheetViews>
  <sheetFormatPr defaultColWidth="14.42578125" defaultRowHeight="15" customHeight="1" x14ac:dyDescent="0.25"/>
  <cols>
    <col min="1" max="1" width="6.42578125" customWidth="1"/>
    <col min="2" max="2" width="7.42578125" customWidth="1"/>
    <col min="3" max="3" width="8.42578125" customWidth="1"/>
    <col min="4" max="4" width="5" customWidth="1"/>
    <col min="5" max="6" width="6.42578125" customWidth="1"/>
    <col min="7" max="7" width="11" customWidth="1"/>
    <col min="8" max="8" width="13.42578125" customWidth="1"/>
    <col min="9" max="9" width="20.28515625" customWidth="1"/>
    <col min="10" max="10" width="20.140625" customWidth="1"/>
    <col min="11" max="11" width="21.140625" customWidth="1"/>
    <col min="12" max="12" width="18.5703125" customWidth="1"/>
    <col min="13" max="13" width="22.140625" customWidth="1"/>
    <col min="14" max="14" width="18.5703125" customWidth="1"/>
    <col min="15" max="17" width="17.5703125" customWidth="1"/>
    <col min="18" max="18" width="16.85546875" customWidth="1"/>
    <col min="19" max="20" width="20.140625" customWidth="1"/>
    <col min="21" max="21" width="20.28515625" customWidth="1"/>
    <col min="22" max="23" width="18.85546875" customWidth="1"/>
    <col min="24" max="24" width="16.140625" customWidth="1"/>
    <col min="25" max="26" width="20.5703125" customWidth="1"/>
    <col min="27" max="27" width="18.85546875" customWidth="1"/>
    <col min="28" max="28" width="19.140625" customWidth="1"/>
    <col min="29" max="29" width="18.140625" customWidth="1"/>
    <col min="30" max="30" width="20.5703125" customWidth="1"/>
    <col min="31" max="31" width="19.140625" customWidth="1"/>
    <col min="32" max="32" width="15.140625" customWidth="1"/>
    <col min="33" max="33" width="16.140625" customWidth="1"/>
    <col min="34" max="35" width="17.85546875" customWidth="1"/>
    <col min="36" max="36" width="13.28515625" customWidth="1"/>
    <col min="37" max="37" width="17.85546875" customWidth="1"/>
    <col min="38" max="38" width="15.140625" customWidth="1"/>
    <col min="39" max="39" width="16.85546875" customWidth="1"/>
    <col min="40" max="40" width="19.85546875" customWidth="1"/>
    <col min="41" max="42" width="15.140625" customWidth="1"/>
    <col min="43" max="43" width="18.85546875" customWidth="1"/>
    <col min="44" max="44" width="15.140625" customWidth="1"/>
    <col min="45" max="45" width="17.85546875" customWidth="1"/>
    <col min="46" max="46" width="15.140625" customWidth="1"/>
    <col min="47" max="47" width="16.85546875" customWidth="1"/>
    <col min="48" max="49" width="15.140625" customWidth="1"/>
    <col min="50" max="50" width="17.42578125" customWidth="1"/>
    <col min="51" max="51" width="20.42578125" customWidth="1"/>
    <col min="52" max="52" width="16" customWidth="1"/>
    <col min="53" max="53" width="20" customWidth="1"/>
    <col min="54" max="54" width="15.140625" customWidth="1"/>
    <col min="55" max="55" width="13.5703125" customWidth="1"/>
    <col min="56" max="56" width="17.85546875" customWidth="1"/>
    <col min="57" max="57" width="16.85546875" customWidth="1"/>
    <col min="58" max="58" width="15.140625" customWidth="1"/>
    <col min="59" max="59" width="15.5703125" customWidth="1"/>
    <col min="60" max="60" width="17.140625" customWidth="1"/>
    <col min="61" max="61" width="15.7109375" customWidth="1"/>
    <col min="62" max="62" width="15.140625" customWidth="1"/>
    <col min="63" max="63" width="16" customWidth="1"/>
    <col min="64" max="64" width="16.85546875" customWidth="1"/>
    <col min="65" max="65" width="17.42578125" customWidth="1"/>
    <col min="66" max="66" width="19.7109375" customWidth="1"/>
    <col min="67" max="67" width="16.85546875" customWidth="1"/>
    <col min="68" max="69" width="16" customWidth="1"/>
    <col min="70" max="70" width="16.140625" customWidth="1"/>
    <col min="71" max="72" width="16" customWidth="1"/>
    <col min="73" max="73" width="15.140625" customWidth="1"/>
    <col min="74" max="74" width="15.42578125" customWidth="1"/>
    <col min="75" max="75" width="16" customWidth="1"/>
    <col min="76" max="76" width="15.5703125" customWidth="1"/>
    <col min="77" max="77" width="17" customWidth="1"/>
    <col min="78" max="78" width="12.85546875" customWidth="1"/>
    <col min="79" max="79" width="15.42578125" customWidth="1"/>
    <col min="80" max="81" width="16.42578125" customWidth="1"/>
    <col min="82" max="82" width="15.140625" customWidth="1"/>
    <col min="83" max="83" width="15.42578125" customWidth="1"/>
    <col min="84" max="84" width="15.140625" customWidth="1"/>
    <col min="85" max="85" width="15.42578125" customWidth="1"/>
    <col min="86" max="86" width="15" customWidth="1"/>
    <col min="87" max="87" width="14.42578125" customWidth="1"/>
    <col min="88" max="90" width="15.140625" customWidth="1"/>
    <col min="91" max="91" width="12" customWidth="1"/>
    <col min="92" max="92" width="14.7109375" customWidth="1"/>
    <col min="93" max="93" width="15.42578125" customWidth="1"/>
    <col min="94" max="95" width="14.7109375" customWidth="1"/>
    <col min="96" max="96" width="15.140625" customWidth="1"/>
    <col min="97" max="97" width="19.28515625" customWidth="1"/>
    <col min="98" max="98" width="16" customWidth="1"/>
    <col min="99" max="100" width="15.140625" customWidth="1"/>
    <col min="101" max="101" width="16.140625" customWidth="1"/>
    <col min="102" max="102" width="15.140625" customWidth="1"/>
    <col min="103" max="103" width="16" customWidth="1"/>
    <col min="104" max="104" width="16.28515625" customWidth="1"/>
    <col min="105" max="105" width="16.42578125" customWidth="1"/>
    <col min="106" max="106" width="16" customWidth="1"/>
    <col min="107" max="107" width="17.5703125" customWidth="1"/>
    <col min="108" max="110" width="16" customWidth="1"/>
  </cols>
  <sheetData>
    <row r="1" spans="1:110" ht="52.5" customHeight="1" x14ac:dyDescent="0.25">
      <c r="A1" s="500"/>
      <c r="B1" s="501"/>
      <c r="C1" s="502" t="s">
        <v>421</v>
      </c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4"/>
      <c r="P1" s="117"/>
      <c r="Q1" s="1"/>
      <c r="R1" s="1"/>
      <c r="S1" s="1"/>
      <c r="T1" s="118"/>
      <c r="U1" s="118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20" t="s">
        <v>168</v>
      </c>
      <c r="AK1" s="120" t="s">
        <v>168</v>
      </c>
      <c r="AL1" s="120" t="s">
        <v>168</v>
      </c>
      <c r="AM1" s="120" t="s">
        <v>168</v>
      </c>
      <c r="AN1" s="120" t="s">
        <v>168</v>
      </c>
      <c r="AO1" s="120" t="s">
        <v>168</v>
      </c>
      <c r="AP1" s="120" t="s">
        <v>168</v>
      </c>
      <c r="AQ1" s="120" t="s">
        <v>168</v>
      </c>
      <c r="AR1" s="120" t="s">
        <v>168</v>
      </c>
      <c r="AS1" s="120" t="s">
        <v>168</v>
      </c>
      <c r="AT1" s="120" t="s">
        <v>168</v>
      </c>
      <c r="AU1" s="120" t="s">
        <v>168</v>
      </c>
      <c r="AV1" s="120" t="s">
        <v>168</v>
      </c>
      <c r="AW1" s="120" t="s">
        <v>168</v>
      </c>
      <c r="AX1" s="120" t="s">
        <v>168</v>
      </c>
      <c r="AY1" s="120" t="s">
        <v>168</v>
      </c>
      <c r="AZ1" s="120" t="s">
        <v>168</v>
      </c>
      <c r="BA1" s="120" t="s">
        <v>168</v>
      </c>
      <c r="BB1" s="120" t="s">
        <v>168</v>
      </c>
      <c r="BC1" s="120" t="s">
        <v>168</v>
      </c>
      <c r="BD1" s="120" t="s">
        <v>168</v>
      </c>
      <c r="BE1" s="120" t="s">
        <v>168</v>
      </c>
      <c r="BF1" s="120" t="s">
        <v>168</v>
      </c>
      <c r="BG1" s="120" t="s">
        <v>168</v>
      </c>
      <c r="BH1" s="120" t="s">
        <v>168</v>
      </c>
      <c r="BI1" s="120" t="s">
        <v>168</v>
      </c>
      <c r="BJ1" s="120" t="s">
        <v>168</v>
      </c>
      <c r="BK1" s="120" t="s">
        <v>168</v>
      </c>
      <c r="BL1" s="120" t="s">
        <v>168</v>
      </c>
      <c r="BM1" s="120" t="s">
        <v>168</v>
      </c>
      <c r="BN1" s="120" t="s">
        <v>168</v>
      </c>
      <c r="BO1" s="120" t="s">
        <v>168</v>
      </c>
      <c r="BP1" s="120" t="s">
        <v>168</v>
      </c>
      <c r="BQ1" s="120" t="s">
        <v>168</v>
      </c>
      <c r="BR1" s="120" t="s">
        <v>168</v>
      </c>
      <c r="BS1" s="120" t="s">
        <v>168</v>
      </c>
      <c r="BT1" s="120" t="s">
        <v>168</v>
      </c>
      <c r="BU1" s="120" t="s">
        <v>168</v>
      </c>
      <c r="BV1" s="120" t="s">
        <v>168</v>
      </c>
      <c r="BW1" s="120" t="s">
        <v>168</v>
      </c>
      <c r="BX1" s="120" t="s">
        <v>168</v>
      </c>
      <c r="BY1" s="120" t="s">
        <v>168</v>
      </c>
      <c r="BZ1" s="120" t="s">
        <v>168</v>
      </c>
      <c r="CA1" s="120" t="s">
        <v>168</v>
      </c>
      <c r="CB1" s="120" t="s">
        <v>168</v>
      </c>
      <c r="CC1" s="120" t="s">
        <v>168</v>
      </c>
      <c r="CD1" s="120" t="s">
        <v>168</v>
      </c>
      <c r="CE1" s="120" t="s">
        <v>168</v>
      </c>
      <c r="CF1" s="120" t="s">
        <v>168</v>
      </c>
      <c r="CG1" s="120" t="s">
        <v>168</v>
      </c>
      <c r="CH1" s="120" t="s">
        <v>168</v>
      </c>
      <c r="CI1" s="120" t="s">
        <v>168</v>
      </c>
      <c r="CJ1" s="120" t="s">
        <v>168</v>
      </c>
      <c r="CK1" s="120" t="s">
        <v>168</v>
      </c>
      <c r="CL1" s="120" t="s">
        <v>168</v>
      </c>
      <c r="CM1" s="120" t="s">
        <v>168</v>
      </c>
      <c r="CN1" s="120" t="s">
        <v>168</v>
      </c>
      <c r="CO1" s="120" t="s">
        <v>168</v>
      </c>
      <c r="CP1" s="120" t="s">
        <v>168</v>
      </c>
      <c r="CQ1" s="120" t="s">
        <v>168</v>
      </c>
      <c r="CR1" s="120" t="s">
        <v>168</v>
      </c>
      <c r="CS1" s="120" t="s">
        <v>168</v>
      </c>
      <c r="CT1" s="120" t="s">
        <v>168</v>
      </c>
      <c r="CU1" s="120" t="s">
        <v>168</v>
      </c>
      <c r="CV1" s="120" t="s">
        <v>168</v>
      </c>
      <c r="CW1" s="120" t="s">
        <v>168</v>
      </c>
      <c r="CX1" s="120" t="s">
        <v>168</v>
      </c>
      <c r="CY1" s="120" t="s">
        <v>168</v>
      </c>
      <c r="CZ1" s="120" t="s">
        <v>168</v>
      </c>
      <c r="DA1" s="120" t="s">
        <v>168</v>
      </c>
      <c r="DB1" s="120" t="s">
        <v>168</v>
      </c>
      <c r="DC1" s="120" t="s">
        <v>168</v>
      </c>
      <c r="DD1" s="120" t="s">
        <v>168</v>
      </c>
      <c r="DE1" s="120" t="s">
        <v>168</v>
      </c>
      <c r="DF1" s="120" t="s">
        <v>168</v>
      </c>
    </row>
    <row r="2" spans="1:110" ht="11.25" customHeight="1" x14ac:dyDescent="0.25">
      <c r="A2" s="121"/>
      <c r="B2" s="122"/>
      <c r="C2" s="123"/>
      <c r="D2" s="124"/>
      <c r="E2" s="123"/>
      <c r="F2" s="123"/>
      <c r="G2" s="123"/>
      <c r="H2" s="125"/>
      <c r="I2" s="126"/>
      <c r="J2" s="126"/>
      <c r="K2" s="127"/>
      <c r="L2" s="127"/>
      <c r="M2" s="128"/>
      <c r="N2" s="128"/>
      <c r="O2" s="128"/>
      <c r="P2" s="128"/>
      <c r="Q2" s="128"/>
      <c r="R2" s="128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</row>
    <row r="3" spans="1:110" ht="56.25" x14ac:dyDescent="0.25">
      <c r="A3" s="129" t="s">
        <v>0</v>
      </c>
      <c r="B3" s="130" t="s">
        <v>169</v>
      </c>
      <c r="C3" s="129" t="s">
        <v>170</v>
      </c>
      <c r="D3" s="220" t="s">
        <v>171</v>
      </c>
      <c r="E3" s="129" t="s">
        <v>172</v>
      </c>
      <c r="F3" s="221" t="s">
        <v>173</v>
      </c>
      <c r="G3" s="129" t="s">
        <v>174</v>
      </c>
      <c r="H3" s="222" t="s">
        <v>175</v>
      </c>
      <c r="I3" s="131" t="s">
        <v>127</v>
      </c>
      <c r="J3" s="223" t="s">
        <v>176</v>
      </c>
      <c r="K3" s="223" t="s">
        <v>177</v>
      </c>
      <c r="L3" s="223" t="s">
        <v>178</v>
      </c>
      <c r="M3" s="223" t="s">
        <v>179</v>
      </c>
      <c r="N3" s="223" t="s">
        <v>180</v>
      </c>
      <c r="O3" s="223" t="s">
        <v>181</v>
      </c>
      <c r="P3" s="223" t="s">
        <v>182</v>
      </c>
      <c r="Q3" s="223" t="s">
        <v>183</v>
      </c>
      <c r="R3" s="223" t="s">
        <v>184</v>
      </c>
      <c r="S3" s="223" t="s">
        <v>185</v>
      </c>
      <c r="T3" s="223" t="s">
        <v>186</v>
      </c>
      <c r="U3" s="223" t="s">
        <v>187</v>
      </c>
      <c r="V3" s="223" t="s">
        <v>188</v>
      </c>
      <c r="W3" s="223" t="s">
        <v>189</v>
      </c>
      <c r="X3" s="223" t="s">
        <v>190</v>
      </c>
      <c r="Y3" s="223" t="s">
        <v>191</v>
      </c>
      <c r="Z3" s="223" t="s">
        <v>187</v>
      </c>
      <c r="AA3" s="223" t="s">
        <v>188</v>
      </c>
      <c r="AB3" s="223" t="s">
        <v>189</v>
      </c>
      <c r="AC3" s="223" t="s">
        <v>192</v>
      </c>
      <c r="AD3" s="223" t="s">
        <v>187</v>
      </c>
      <c r="AE3" s="224" t="s">
        <v>188</v>
      </c>
      <c r="AF3" s="224" t="s">
        <v>189</v>
      </c>
      <c r="AG3" s="224" t="s">
        <v>193</v>
      </c>
      <c r="AH3" s="224" t="s">
        <v>194</v>
      </c>
      <c r="AI3" s="224" t="s">
        <v>195</v>
      </c>
      <c r="AJ3" s="224" t="s">
        <v>196</v>
      </c>
      <c r="AK3" s="224" t="s">
        <v>197</v>
      </c>
      <c r="AL3" s="224" t="s">
        <v>198</v>
      </c>
      <c r="AM3" s="224" t="s">
        <v>199</v>
      </c>
      <c r="AN3" s="224" t="s">
        <v>200</v>
      </c>
      <c r="AO3" s="224" t="s">
        <v>201</v>
      </c>
      <c r="AP3" s="224" t="s">
        <v>202</v>
      </c>
      <c r="AQ3" s="224" t="s">
        <v>203</v>
      </c>
      <c r="AR3" s="224" t="s">
        <v>204</v>
      </c>
      <c r="AS3" s="224" t="s">
        <v>205</v>
      </c>
      <c r="AT3" s="224" t="s">
        <v>206</v>
      </c>
      <c r="AU3" s="224" t="s">
        <v>207</v>
      </c>
      <c r="AV3" s="224" t="s">
        <v>208</v>
      </c>
      <c r="AW3" s="224" t="s">
        <v>209</v>
      </c>
      <c r="AX3" s="224" t="s">
        <v>210</v>
      </c>
      <c r="AY3" s="224" t="s">
        <v>211</v>
      </c>
      <c r="AZ3" s="224" t="s">
        <v>212</v>
      </c>
      <c r="BA3" s="224" t="s">
        <v>213</v>
      </c>
      <c r="BB3" s="224" t="s">
        <v>214</v>
      </c>
      <c r="BC3" s="224" t="s">
        <v>215</v>
      </c>
      <c r="BD3" s="224" t="s">
        <v>216</v>
      </c>
      <c r="BE3" s="224" t="s">
        <v>217</v>
      </c>
      <c r="BF3" s="224" t="s">
        <v>218</v>
      </c>
      <c r="BG3" s="224" t="s">
        <v>219</v>
      </c>
      <c r="BH3" s="224" t="s">
        <v>220</v>
      </c>
      <c r="BI3" s="224" t="s">
        <v>221</v>
      </c>
      <c r="BJ3" s="224" t="s">
        <v>222</v>
      </c>
      <c r="BK3" s="224" t="s">
        <v>223</v>
      </c>
      <c r="BL3" s="224" t="s">
        <v>224</v>
      </c>
      <c r="BM3" s="224" t="s">
        <v>225</v>
      </c>
      <c r="BN3" s="224" t="s">
        <v>226</v>
      </c>
      <c r="BO3" s="224" t="s">
        <v>227</v>
      </c>
      <c r="BP3" s="224" t="s">
        <v>228</v>
      </c>
      <c r="BQ3" s="224" t="s">
        <v>229</v>
      </c>
      <c r="BR3" s="224" t="s">
        <v>230</v>
      </c>
      <c r="BS3" s="225" t="s">
        <v>231</v>
      </c>
      <c r="BT3" s="224" t="s">
        <v>232</v>
      </c>
      <c r="BU3" s="224" t="s">
        <v>233</v>
      </c>
      <c r="BV3" s="224" t="s">
        <v>234</v>
      </c>
      <c r="BW3" s="224" t="s">
        <v>235</v>
      </c>
      <c r="BX3" s="224" t="s">
        <v>236</v>
      </c>
      <c r="BY3" s="224" t="s">
        <v>237</v>
      </c>
      <c r="BZ3" s="224" t="s">
        <v>238</v>
      </c>
      <c r="CA3" s="224" t="s">
        <v>239</v>
      </c>
      <c r="CB3" s="224" t="s">
        <v>240</v>
      </c>
      <c r="CC3" s="224" t="s">
        <v>241</v>
      </c>
      <c r="CD3" s="224" t="s">
        <v>242</v>
      </c>
      <c r="CE3" s="224" t="s">
        <v>243</v>
      </c>
      <c r="CF3" s="224" t="s">
        <v>244</v>
      </c>
      <c r="CG3" s="224" t="s">
        <v>245</v>
      </c>
      <c r="CH3" s="224" t="s">
        <v>246</v>
      </c>
      <c r="CI3" s="224" t="s">
        <v>247</v>
      </c>
      <c r="CJ3" s="224" t="s">
        <v>248</v>
      </c>
      <c r="CK3" s="224" t="s">
        <v>249</v>
      </c>
      <c r="CL3" s="224" t="s">
        <v>250</v>
      </c>
      <c r="CM3" s="224" t="s">
        <v>251</v>
      </c>
      <c r="CN3" s="224" t="s">
        <v>252</v>
      </c>
      <c r="CO3" s="224" t="s">
        <v>253</v>
      </c>
      <c r="CP3" s="224" t="s">
        <v>254</v>
      </c>
      <c r="CQ3" s="224" t="s">
        <v>255</v>
      </c>
      <c r="CR3" s="224" t="s">
        <v>256</v>
      </c>
      <c r="CS3" s="224" t="s">
        <v>257</v>
      </c>
      <c r="CT3" s="224" t="s">
        <v>258</v>
      </c>
      <c r="CU3" s="224" t="s">
        <v>259</v>
      </c>
      <c r="CV3" s="224" t="s">
        <v>260</v>
      </c>
      <c r="CW3" s="224" t="s">
        <v>261</v>
      </c>
      <c r="CX3" s="224" t="s">
        <v>262</v>
      </c>
      <c r="CY3" s="224" t="s">
        <v>263</v>
      </c>
      <c r="CZ3" s="224" t="s">
        <v>264</v>
      </c>
      <c r="DA3" s="224" t="s">
        <v>265</v>
      </c>
      <c r="DB3" s="224" t="s">
        <v>266</v>
      </c>
      <c r="DC3" s="224" t="s">
        <v>267</v>
      </c>
      <c r="DD3" s="224" t="s">
        <v>268</v>
      </c>
      <c r="DE3" s="224" t="s">
        <v>269</v>
      </c>
      <c r="DF3" s="224" t="s">
        <v>270</v>
      </c>
    </row>
    <row r="4" spans="1:110" ht="11.25" customHeight="1" x14ac:dyDescent="0.25">
      <c r="A4" s="132">
        <v>2006</v>
      </c>
      <c r="B4" s="132">
        <v>1</v>
      </c>
      <c r="C4" s="133"/>
      <c r="D4" s="133"/>
      <c r="E4" s="133"/>
      <c r="F4" s="133"/>
      <c r="G4" s="133"/>
      <c r="H4" s="226"/>
      <c r="I4" s="134"/>
      <c r="J4" s="134">
        <v>47219752874.2687</v>
      </c>
      <c r="K4" s="227">
        <v>18283677209.865997</v>
      </c>
      <c r="L4" s="227">
        <v>13338709727.959999</v>
      </c>
      <c r="M4" s="227">
        <v>4368218353.3759995</v>
      </c>
      <c r="N4" s="227">
        <v>4368218.3533759993</v>
      </c>
      <c r="O4" s="227">
        <v>576749.1285300001</v>
      </c>
      <c r="P4" s="227">
        <v>22.6</v>
      </c>
      <c r="Q4" s="227">
        <v>0</v>
      </c>
      <c r="R4" s="227">
        <v>0</v>
      </c>
      <c r="S4" s="227">
        <v>21471608333.926498</v>
      </c>
      <c r="T4" s="227">
        <v>22573019594.439999</v>
      </c>
      <c r="U4" s="227">
        <v>20863712413.469997</v>
      </c>
      <c r="V4" s="228">
        <v>552573740.36000001</v>
      </c>
      <c r="W4" s="228">
        <v>1156733440.6100001</v>
      </c>
      <c r="X4" s="135">
        <v>5.1244071967000697E-2</v>
      </c>
      <c r="Y4" s="228">
        <v>18488134352.009998</v>
      </c>
      <c r="Z4" s="228">
        <v>16934691472.039997</v>
      </c>
      <c r="AA4" s="228">
        <v>503757340.36000001</v>
      </c>
      <c r="AB4" s="228">
        <v>1049685539.6100001</v>
      </c>
      <c r="AC4" s="228">
        <v>4084885242.4299998</v>
      </c>
      <c r="AD4" s="228">
        <v>3929020941.4299998</v>
      </c>
      <c r="AE4" s="228">
        <v>48816400</v>
      </c>
      <c r="AF4" s="228">
        <v>107047901</v>
      </c>
      <c r="AG4" s="228">
        <v>0</v>
      </c>
      <c r="AH4" s="228">
        <v>0</v>
      </c>
      <c r="AI4" s="228">
        <v>0</v>
      </c>
      <c r="AJ4" s="228">
        <v>0</v>
      </c>
      <c r="AK4" s="228">
        <v>0</v>
      </c>
      <c r="AL4" s="228">
        <v>0</v>
      </c>
      <c r="AM4" s="228">
        <v>0</v>
      </c>
      <c r="AN4" s="228">
        <v>0</v>
      </c>
      <c r="AO4" s="228">
        <v>0</v>
      </c>
      <c r="AP4" s="228">
        <v>0</v>
      </c>
      <c r="AQ4" s="228">
        <v>0</v>
      </c>
      <c r="AR4" s="228">
        <v>0</v>
      </c>
      <c r="AS4" s="228">
        <v>0</v>
      </c>
      <c r="AT4" s="228">
        <v>0</v>
      </c>
      <c r="AU4" s="228">
        <v>0</v>
      </c>
      <c r="AV4" s="228">
        <v>0</v>
      </c>
      <c r="AW4" s="228">
        <v>0</v>
      </c>
      <c r="AX4" s="228">
        <v>50377125392.886307</v>
      </c>
      <c r="AY4" s="228">
        <v>0</v>
      </c>
      <c r="AZ4" s="228">
        <v>0</v>
      </c>
      <c r="BA4" s="228">
        <v>0</v>
      </c>
      <c r="BB4" s="228">
        <v>0</v>
      </c>
      <c r="BC4" s="228">
        <v>0</v>
      </c>
      <c r="BD4" s="228">
        <v>0</v>
      </c>
      <c r="BE4" s="228">
        <v>0</v>
      </c>
      <c r="BF4" s="228">
        <v>0</v>
      </c>
      <c r="BG4" s="228">
        <v>0</v>
      </c>
      <c r="BH4" s="228">
        <v>0</v>
      </c>
      <c r="BI4" s="228">
        <v>0</v>
      </c>
      <c r="BJ4" s="228">
        <v>0</v>
      </c>
      <c r="BK4" s="228">
        <v>0</v>
      </c>
      <c r="BL4" s="228">
        <v>0</v>
      </c>
      <c r="BM4" s="228">
        <v>38114025635.465813</v>
      </c>
      <c r="BN4" s="228">
        <v>34187250547.610001</v>
      </c>
      <c r="BO4" s="228">
        <v>963637545.56999993</v>
      </c>
      <c r="BP4" s="228">
        <v>1507224147.5658171</v>
      </c>
      <c r="BQ4" s="228">
        <v>265800917.0158172</v>
      </c>
      <c r="BR4" s="228">
        <v>1382035550.22</v>
      </c>
      <c r="BS4" s="228">
        <v>1550649500</v>
      </c>
      <c r="BT4" s="228">
        <v>1508184200</v>
      </c>
      <c r="BU4" s="228">
        <v>42465300</v>
      </c>
      <c r="BV4" s="228">
        <v>0</v>
      </c>
      <c r="BW4" s="228">
        <v>0</v>
      </c>
      <c r="BX4" s="228">
        <v>28716600</v>
      </c>
      <c r="BY4" s="228">
        <v>5411200</v>
      </c>
      <c r="BZ4" s="228">
        <v>222200</v>
      </c>
      <c r="CA4" s="228">
        <v>6593600</v>
      </c>
      <c r="CB4" s="228">
        <v>3572700</v>
      </c>
      <c r="CC4" s="228">
        <v>3752700</v>
      </c>
      <c r="CD4" s="228">
        <v>211779600</v>
      </c>
      <c r="CE4" s="228">
        <v>125400000</v>
      </c>
      <c r="CF4" s="228">
        <v>86379600</v>
      </c>
      <c r="CG4" s="228">
        <v>30561600</v>
      </c>
      <c r="CH4" s="228">
        <v>0</v>
      </c>
      <c r="CI4" s="228">
        <v>0</v>
      </c>
      <c r="CJ4" s="228">
        <v>590107399.99999988</v>
      </c>
      <c r="CK4" s="228">
        <v>314857100</v>
      </c>
      <c r="CL4" s="228">
        <v>0</v>
      </c>
      <c r="CM4" s="228">
        <v>0</v>
      </c>
      <c r="CN4" s="228">
        <v>82600</v>
      </c>
      <c r="CO4" s="228">
        <v>12015400</v>
      </c>
      <c r="CP4" s="228">
        <v>0</v>
      </c>
      <c r="CQ4" s="228">
        <v>0</v>
      </c>
      <c r="CR4" s="228">
        <v>129769500</v>
      </c>
      <c r="CS4" s="228">
        <v>0</v>
      </c>
      <c r="CT4" s="228">
        <v>1651222500</v>
      </c>
      <c r="CU4" s="228">
        <v>584355700</v>
      </c>
      <c r="CV4" s="228">
        <v>326830299.99999994</v>
      </c>
      <c r="CW4" s="228">
        <v>740036500</v>
      </c>
      <c r="CX4" s="228">
        <v>313217300</v>
      </c>
      <c r="CY4" s="228">
        <v>-35462500.000000171</v>
      </c>
      <c r="CZ4" s="228">
        <v>111377099.99999999</v>
      </c>
      <c r="DA4" s="228">
        <v>0</v>
      </c>
      <c r="DB4" s="228">
        <v>0</v>
      </c>
      <c r="DC4" s="228">
        <v>75914599.999999821</v>
      </c>
      <c r="DD4" s="228">
        <v>2252134000</v>
      </c>
      <c r="DE4" s="228">
        <v>2176219400</v>
      </c>
      <c r="DF4" s="228">
        <v>75914600.000000089</v>
      </c>
    </row>
    <row r="5" spans="1:110" ht="11.25" customHeight="1" x14ac:dyDescent="0.25">
      <c r="A5" s="132">
        <v>2006</v>
      </c>
      <c r="B5" s="132">
        <v>2</v>
      </c>
      <c r="C5" s="133"/>
      <c r="D5" s="133"/>
      <c r="E5" s="133"/>
      <c r="F5" s="133"/>
      <c r="G5" s="133"/>
      <c r="H5" s="226"/>
      <c r="I5" s="134"/>
      <c r="J5" s="134">
        <v>51984341302.168076</v>
      </c>
      <c r="K5" s="227">
        <v>18699169249.679996</v>
      </c>
      <c r="L5" s="227">
        <v>13249917487.75</v>
      </c>
      <c r="M5" s="227">
        <v>4918769571.1099987</v>
      </c>
      <c r="N5" s="227">
        <v>4918769.571109999</v>
      </c>
      <c r="O5" s="227">
        <v>530482.19082000002</v>
      </c>
      <c r="P5" s="227">
        <v>0</v>
      </c>
      <c r="Q5" s="227">
        <v>0</v>
      </c>
      <c r="R5" s="227">
        <v>0</v>
      </c>
      <c r="S5" s="227">
        <v>24776822886.399998</v>
      </c>
      <c r="T5" s="227">
        <v>25868856608.829998</v>
      </c>
      <c r="U5" s="227">
        <v>24069820380.890003</v>
      </c>
      <c r="V5" s="228">
        <v>632438941.69999993</v>
      </c>
      <c r="W5" s="228">
        <v>1166597286.24</v>
      </c>
      <c r="X5" s="135">
        <v>4.5096592550665622E-2</v>
      </c>
      <c r="Y5" s="228">
        <v>20651031267.939999</v>
      </c>
      <c r="Z5" s="228">
        <v>19181954315.700001</v>
      </c>
      <c r="AA5" s="228">
        <v>563607141</v>
      </c>
      <c r="AB5" s="228">
        <v>905469811.24000001</v>
      </c>
      <c r="AC5" s="228">
        <v>5217825340.8899994</v>
      </c>
      <c r="AD5" s="228">
        <v>4887866065.1900005</v>
      </c>
      <c r="AE5" s="228">
        <v>68831800.700000003</v>
      </c>
      <c r="AF5" s="228">
        <v>261127475</v>
      </c>
      <c r="AG5" s="228">
        <v>0</v>
      </c>
      <c r="AH5" s="228">
        <v>0</v>
      </c>
      <c r="AI5" s="228">
        <v>0</v>
      </c>
      <c r="AJ5" s="228">
        <v>0</v>
      </c>
      <c r="AK5" s="228">
        <v>0</v>
      </c>
      <c r="AL5" s="228">
        <v>0</v>
      </c>
      <c r="AM5" s="228">
        <v>0</v>
      </c>
      <c r="AN5" s="228">
        <v>0</v>
      </c>
      <c r="AO5" s="228">
        <v>0</v>
      </c>
      <c r="AP5" s="228">
        <v>0</v>
      </c>
      <c r="AQ5" s="228">
        <v>0</v>
      </c>
      <c r="AR5" s="228">
        <v>0</v>
      </c>
      <c r="AS5" s="228">
        <v>0</v>
      </c>
      <c r="AT5" s="228">
        <v>0</v>
      </c>
      <c r="AU5" s="228">
        <v>0</v>
      </c>
      <c r="AV5" s="228">
        <v>0</v>
      </c>
      <c r="AW5" s="228">
        <v>0</v>
      </c>
      <c r="AX5" s="228">
        <v>55610564355.179695</v>
      </c>
      <c r="AY5" s="228">
        <v>0</v>
      </c>
      <c r="AZ5" s="228">
        <v>1411330644.5999999</v>
      </c>
      <c r="BA5" s="228">
        <v>3865965752</v>
      </c>
      <c r="BB5" s="228">
        <v>1859339098.2600002</v>
      </c>
      <c r="BC5" s="228">
        <v>42517838</v>
      </c>
      <c r="BD5" s="228">
        <v>1816821260.2600002</v>
      </c>
      <c r="BE5" s="228">
        <v>0</v>
      </c>
      <c r="BF5" s="228">
        <v>0</v>
      </c>
      <c r="BG5" s="228">
        <v>0</v>
      </c>
      <c r="BH5" s="228">
        <v>0</v>
      </c>
      <c r="BI5" s="228">
        <v>1830756929.4732194</v>
      </c>
      <c r="BJ5" s="228">
        <v>128957387.99999999</v>
      </c>
      <c r="BK5" s="228">
        <v>0</v>
      </c>
      <c r="BL5" s="228">
        <v>0</v>
      </c>
      <c r="BM5" s="228">
        <v>44119076739.420898</v>
      </c>
      <c r="BN5" s="228">
        <v>40660801608.479988</v>
      </c>
      <c r="BO5" s="228">
        <v>964514601.66999984</v>
      </c>
      <c r="BP5" s="228">
        <v>1154259762.0509083</v>
      </c>
      <c r="BQ5" s="228">
        <v>446834729.38640833</v>
      </c>
      <c r="BR5" s="228">
        <v>1339500767.22</v>
      </c>
      <c r="BS5" s="228">
        <v>2972932598.8647947</v>
      </c>
      <c r="BT5" s="228">
        <v>2899177822.1147947</v>
      </c>
      <c r="BU5" s="228">
        <v>73754776.75</v>
      </c>
      <c r="BV5" s="228">
        <v>347734643.86000001</v>
      </c>
      <c r="BW5" s="228">
        <v>0</v>
      </c>
      <c r="BX5" s="228">
        <v>46358741.850000001</v>
      </c>
      <c r="BY5" s="228">
        <v>5405350</v>
      </c>
      <c r="BZ5" s="228">
        <v>89989</v>
      </c>
      <c r="CA5" s="228">
        <v>19050344.359999999</v>
      </c>
      <c r="CB5" s="228">
        <v>14101408.609999999</v>
      </c>
      <c r="CC5" s="228">
        <v>7248101.79</v>
      </c>
      <c r="CD5" s="228">
        <v>389861963.92999995</v>
      </c>
      <c r="CE5" s="228">
        <v>231139191.12</v>
      </c>
      <c r="CF5" s="228">
        <v>158722772.81</v>
      </c>
      <c r="CG5" s="228">
        <v>38557361.920000002</v>
      </c>
      <c r="CH5" s="228">
        <v>0</v>
      </c>
      <c r="CI5" s="228">
        <v>-57400</v>
      </c>
      <c r="CJ5" s="228">
        <v>1010509466.0699998</v>
      </c>
      <c r="CK5" s="228">
        <v>537840876.82999992</v>
      </c>
      <c r="CL5" s="228">
        <v>0</v>
      </c>
      <c r="CM5" s="228">
        <v>0</v>
      </c>
      <c r="CN5" s="228">
        <v>294890</v>
      </c>
      <c r="CO5" s="228">
        <v>15391085.399999999</v>
      </c>
      <c r="CP5" s="228">
        <v>0</v>
      </c>
      <c r="CQ5" s="228">
        <v>0</v>
      </c>
      <c r="CR5" s="228">
        <v>286731757.32000005</v>
      </c>
      <c r="CS5" s="228">
        <v>0</v>
      </c>
      <c r="CT5" s="228">
        <v>3094534458.666667</v>
      </c>
      <c r="CU5" s="228">
        <v>1025076016.2500001</v>
      </c>
      <c r="CV5" s="228">
        <v>695581135.01999998</v>
      </c>
      <c r="CW5" s="228">
        <v>1373877307.3966668</v>
      </c>
      <c r="CX5" s="228">
        <v>383350167.22000009</v>
      </c>
      <c r="CY5" s="228">
        <v>115695475.11812754</v>
      </c>
      <c r="CZ5" s="228">
        <v>241277936.29000002</v>
      </c>
      <c r="DA5" s="228">
        <v>22197654.09</v>
      </c>
      <c r="DB5" s="228">
        <v>-43143857.550000004</v>
      </c>
      <c r="DC5" s="228">
        <v>291631899.7681275</v>
      </c>
      <c r="DD5" s="228">
        <v>4610343781.9747944</v>
      </c>
      <c r="DE5" s="228">
        <v>4163509052.5883865</v>
      </c>
      <c r="DF5" s="228">
        <v>446834729.38640863</v>
      </c>
    </row>
    <row r="6" spans="1:110" ht="11.25" customHeight="1" x14ac:dyDescent="0.25">
      <c r="A6" s="132">
        <v>2006</v>
      </c>
      <c r="B6" s="132">
        <v>3</v>
      </c>
      <c r="C6" s="133"/>
      <c r="D6" s="133"/>
      <c r="E6" s="133"/>
      <c r="F6" s="133"/>
      <c r="G6" s="133"/>
      <c r="H6" s="226"/>
      <c r="I6" s="134"/>
      <c r="J6" s="134">
        <v>53862695284.569984</v>
      </c>
      <c r="K6" s="227">
        <v>18541347464.25</v>
      </c>
      <c r="L6" s="227">
        <v>13095031809.689999</v>
      </c>
      <c r="M6" s="227">
        <v>4708955064.8400002</v>
      </c>
      <c r="N6" s="227">
        <v>4708955.0648400001</v>
      </c>
      <c r="O6" s="227">
        <v>737360.58971999993</v>
      </c>
      <c r="P6" s="227">
        <v>0</v>
      </c>
      <c r="Q6" s="227">
        <v>0</v>
      </c>
      <c r="R6" s="227">
        <v>0</v>
      </c>
      <c r="S6" s="227">
        <v>27285409918.850002</v>
      </c>
      <c r="T6" s="227">
        <v>28324233046.48</v>
      </c>
      <c r="U6" s="227">
        <v>26387052544.979996</v>
      </c>
      <c r="V6" s="228">
        <v>800397767.33999991</v>
      </c>
      <c r="W6" s="228">
        <v>1136782734.1600001</v>
      </c>
      <c r="X6" s="135">
        <v>4.0134634265102331E-2</v>
      </c>
      <c r="Y6" s="228">
        <v>22455025700.759998</v>
      </c>
      <c r="Z6" s="228">
        <v>20864962628.119999</v>
      </c>
      <c r="AA6" s="228">
        <v>665537591.33999991</v>
      </c>
      <c r="AB6" s="228">
        <v>924525481.29999995</v>
      </c>
      <c r="AC6" s="228">
        <v>5869207345.7199993</v>
      </c>
      <c r="AD6" s="228">
        <v>5522089916.8599997</v>
      </c>
      <c r="AE6" s="228">
        <v>134860176</v>
      </c>
      <c r="AF6" s="228">
        <v>212257252.86000001</v>
      </c>
      <c r="AG6" s="228">
        <v>0</v>
      </c>
      <c r="AH6" s="228">
        <v>0</v>
      </c>
      <c r="AI6" s="228">
        <v>0</v>
      </c>
      <c r="AJ6" s="228">
        <v>0</v>
      </c>
      <c r="AK6" s="228">
        <v>0</v>
      </c>
      <c r="AL6" s="228">
        <v>0</v>
      </c>
      <c r="AM6" s="228">
        <v>0</v>
      </c>
      <c r="AN6" s="228">
        <v>0</v>
      </c>
      <c r="AO6" s="228">
        <v>0</v>
      </c>
      <c r="AP6" s="228">
        <v>0</v>
      </c>
      <c r="AQ6" s="228">
        <v>0</v>
      </c>
      <c r="AR6" s="228">
        <v>0</v>
      </c>
      <c r="AS6" s="228">
        <v>0</v>
      </c>
      <c r="AT6" s="228">
        <v>0</v>
      </c>
      <c r="AU6" s="228">
        <v>0</v>
      </c>
      <c r="AV6" s="228">
        <v>0</v>
      </c>
      <c r="AW6" s="228">
        <v>0</v>
      </c>
      <c r="AX6" s="228">
        <v>57818081712.259987</v>
      </c>
      <c r="AY6" s="228">
        <v>0</v>
      </c>
      <c r="AZ6" s="228">
        <v>1789640308.1100001</v>
      </c>
      <c r="BA6" s="228">
        <v>4710642615</v>
      </c>
      <c r="BB6" s="228">
        <v>266147205.80999994</v>
      </c>
      <c r="BC6" s="228">
        <v>60160153</v>
      </c>
      <c r="BD6" s="228">
        <v>205987052.80999997</v>
      </c>
      <c r="BE6" s="228">
        <v>0</v>
      </c>
      <c r="BF6" s="228">
        <v>0</v>
      </c>
      <c r="BG6" s="228">
        <v>0</v>
      </c>
      <c r="BH6" s="228">
        <v>0</v>
      </c>
      <c r="BI6" s="228">
        <v>0</v>
      </c>
      <c r="BJ6" s="228">
        <v>0</v>
      </c>
      <c r="BK6" s="228">
        <v>0</v>
      </c>
      <c r="BL6" s="228">
        <v>0</v>
      </c>
      <c r="BM6" s="228">
        <v>45809785682.389999</v>
      </c>
      <c r="BN6" s="228">
        <v>42513608885.949997</v>
      </c>
      <c r="BO6" s="228">
        <v>972774060.75000012</v>
      </c>
      <c r="BP6" s="228">
        <v>1345426603.9699993</v>
      </c>
      <c r="BQ6" s="228">
        <v>807029979.88999939</v>
      </c>
      <c r="BR6" s="228">
        <v>977976131.72000003</v>
      </c>
      <c r="BS6" s="228">
        <v>3903388311.3400002</v>
      </c>
      <c r="BT6" s="228">
        <v>3817085467.52</v>
      </c>
      <c r="BU6" s="228">
        <v>86302843.820000008</v>
      </c>
      <c r="BV6" s="228">
        <v>472159400</v>
      </c>
      <c r="BW6" s="228">
        <v>0</v>
      </c>
      <c r="BX6" s="228">
        <v>70364767.420000002</v>
      </c>
      <c r="BY6" s="228">
        <v>0</v>
      </c>
      <c r="BZ6" s="228">
        <v>89989</v>
      </c>
      <c r="CA6" s="228">
        <v>21207082.689999998</v>
      </c>
      <c r="CB6" s="228">
        <v>22617323.210000001</v>
      </c>
      <c r="CC6" s="228">
        <v>21211960.709999997</v>
      </c>
      <c r="CD6" s="228">
        <v>535237816.94000006</v>
      </c>
      <c r="CE6" s="228">
        <v>341080900.91999996</v>
      </c>
      <c r="CF6" s="228">
        <v>194156916.02000001</v>
      </c>
      <c r="CG6" s="228">
        <v>72780949.459999993</v>
      </c>
      <c r="CH6" s="228">
        <v>0</v>
      </c>
      <c r="CI6" s="228">
        <v>4500</v>
      </c>
      <c r="CJ6" s="228">
        <v>816160095.70000005</v>
      </c>
      <c r="CK6" s="228">
        <v>356131209.50999999</v>
      </c>
      <c r="CL6" s="228">
        <v>0</v>
      </c>
      <c r="CM6" s="228">
        <v>0</v>
      </c>
      <c r="CN6" s="228">
        <v>0</v>
      </c>
      <c r="CO6" s="228">
        <v>15869502.299999999</v>
      </c>
      <c r="CP6" s="228">
        <v>0</v>
      </c>
      <c r="CQ6" s="228">
        <v>0</v>
      </c>
      <c r="CR6" s="228">
        <v>244705761.72000003</v>
      </c>
      <c r="CS6" s="228">
        <v>0</v>
      </c>
      <c r="CT6" s="228">
        <v>3576339821.8099999</v>
      </c>
      <c r="CU6" s="228">
        <v>800706011.6500001</v>
      </c>
      <c r="CV6" s="228">
        <v>958735089.00999999</v>
      </c>
      <c r="CW6" s="228">
        <v>1816898721.1500001</v>
      </c>
      <c r="CX6" s="228">
        <v>402650540.17000002</v>
      </c>
      <c r="CY6" s="228">
        <v>205320228.12000003</v>
      </c>
      <c r="CZ6" s="228">
        <v>298896407.66000003</v>
      </c>
      <c r="DA6" s="228">
        <v>37803338.189999998</v>
      </c>
      <c r="DB6" s="228">
        <v>-45546707.81000001</v>
      </c>
      <c r="DC6" s="228">
        <v>420866589.78000009</v>
      </c>
      <c r="DD6" s="228">
        <v>5023828730.6999998</v>
      </c>
      <c r="DE6" s="228">
        <v>4806072326.5599995</v>
      </c>
      <c r="DF6" s="228">
        <v>217756404.14000118</v>
      </c>
    </row>
    <row r="7" spans="1:110" ht="11.25" customHeight="1" x14ac:dyDescent="0.25">
      <c r="A7" s="132">
        <v>2006</v>
      </c>
      <c r="B7" s="132">
        <v>4</v>
      </c>
      <c r="C7" s="132">
        <v>139</v>
      </c>
      <c r="D7" s="229"/>
      <c r="E7" s="132">
        <v>27</v>
      </c>
      <c r="F7" s="132"/>
      <c r="G7" s="136">
        <v>72900</v>
      </c>
      <c r="H7" s="136"/>
      <c r="I7" s="137"/>
      <c r="J7" s="134">
        <v>57252110347.999992</v>
      </c>
      <c r="K7" s="227">
        <v>19075021615.609997</v>
      </c>
      <c r="L7" s="227">
        <v>12865434230.9</v>
      </c>
      <c r="M7" s="227">
        <v>5678259894.8799992</v>
      </c>
      <c r="N7" s="227">
        <v>5678259.8948799996</v>
      </c>
      <c r="O7" s="227">
        <v>531327.48983000009</v>
      </c>
      <c r="P7" s="227">
        <v>0</v>
      </c>
      <c r="Q7" s="227">
        <v>0</v>
      </c>
      <c r="R7" s="227">
        <v>0</v>
      </c>
      <c r="S7" s="227">
        <v>29187370328.469997</v>
      </c>
      <c r="T7" s="227">
        <v>30323858563.09</v>
      </c>
      <c r="U7" s="227">
        <v>28008060604.099998</v>
      </c>
      <c r="V7" s="228">
        <v>1059537316.0999999</v>
      </c>
      <c r="W7" s="228">
        <v>1256260642.8900001</v>
      </c>
      <c r="X7" s="135">
        <v>4.1428126314344185E-2</v>
      </c>
      <c r="Y7" s="228">
        <v>24125906637.919998</v>
      </c>
      <c r="Z7" s="228">
        <v>22332387889.130001</v>
      </c>
      <c r="AA7" s="228">
        <v>926891226.10000002</v>
      </c>
      <c r="AB7" s="228">
        <v>866627522.69000006</v>
      </c>
      <c r="AC7" s="228">
        <v>6197951925.1700001</v>
      </c>
      <c r="AD7" s="228">
        <v>5675672714.9700003</v>
      </c>
      <c r="AE7" s="228">
        <v>132646090</v>
      </c>
      <c r="AF7" s="228">
        <v>389633120.19999999</v>
      </c>
      <c r="AG7" s="228">
        <v>0</v>
      </c>
      <c r="AH7" s="228">
        <v>0</v>
      </c>
      <c r="AI7" s="228">
        <v>0</v>
      </c>
      <c r="AJ7" s="228">
        <v>0</v>
      </c>
      <c r="AK7" s="228">
        <v>0</v>
      </c>
      <c r="AL7" s="228">
        <v>0</v>
      </c>
      <c r="AM7" s="228">
        <v>0</v>
      </c>
      <c r="AN7" s="228">
        <v>0</v>
      </c>
      <c r="AO7" s="228">
        <v>0</v>
      </c>
      <c r="AP7" s="228">
        <v>0</v>
      </c>
      <c r="AQ7" s="228">
        <v>0</v>
      </c>
      <c r="AR7" s="228">
        <v>0</v>
      </c>
      <c r="AS7" s="228">
        <v>0</v>
      </c>
      <c r="AT7" s="228">
        <v>0</v>
      </c>
      <c r="AU7" s="228">
        <v>0</v>
      </c>
      <c r="AV7" s="228">
        <v>0</v>
      </c>
      <c r="AW7" s="228">
        <v>0</v>
      </c>
      <c r="AX7" s="228">
        <v>69156419545.829987</v>
      </c>
      <c r="AY7" s="228">
        <v>21459035566.489994</v>
      </c>
      <c r="AZ7" s="228">
        <v>3340997382.6499996</v>
      </c>
      <c r="BA7" s="228">
        <v>0</v>
      </c>
      <c r="BB7" s="228">
        <v>1194059725.96</v>
      </c>
      <c r="BC7" s="228">
        <v>43803483</v>
      </c>
      <c r="BD7" s="228">
        <v>1150256242.96</v>
      </c>
      <c r="BE7" s="228">
        <v>0</v>
      </c>
      <c r="BF7" s="228">
        <v>0</v>
      </c>
      <c r="BG7" s="228">
        <v>0</v>
      </c>
      <c r="BH7" s="228">
        <v>0</v>
      </c>
      <c r="BI7" s="228">
        <v>1432592474.0699999</v>
      </c>
      <c r="BJ7" s="228">
        <v>143736944.60000002</v>
      </c>
      <c r="BK7" s="228">
        <v>0</v>
      </c>
      <c r="BL7" s="228">
        <v>0</v>
      </c>
      <c r="BM7" s="228">
        <v>47310531267.510002</v>
      </c>
      <c r="BN7" s="228">
        <v>43483716518.240005</v>
      </c>
      <c r="BO7" s="228">
        <v>1106980794.8499999</v>
      </c>
      <c r="BP7" s="228">
        <v>1916643872.2199993</v>
      </c>
      <c r="BQ7" s="228">
        <v>1281091372.8799992</v>
      </c>
      <c r="BR7" s="228">
        <v>803190082.20000005</v>
      </c>
      <c r="BS7" s="228">
        <v>5674498500</v>
      </c>
      <c r="BT7" s="228">
        <v>5569271800</v>
      </c>
      <c r="BU7" s="228">
        <v>105226700</v>
      </c>
      <c r="BV7" s="228">
        <v>111233500</v>
      </c>
      <c r="BW7" s="228">
        <v>0</v>
      </c>
      <c r="BX7" s="228">
        <v>92322900</v>
      </c>
      <c r="BY7" s="228">
        <v>5360400</v>
      </c>
      <c r="BZ7" s="228">
        <v>119300</v>
      </c>
      <c r="CA7" s="228">
        <v>26552600</v>
      </c>
      <c r="CB7" s="228">
        <v>36658600</v>
      </c>
      <c r="CC7" s="228">
        <v>35444100</v>
      </c>
      <c r="CD7" s="228">
        <v>799465899.99999988</v>
      </c>
      <c r="CE7" s="228">
        <v>479822300</v>
      </c>
      <c r="CF7" s="228">
        <v>319643600</v>
      </c>
      <c r="CG7" s="228">
        <v>108164300</v>
      </c>
      <c r="CH7" s="228">
        <v>0</v>
      </c>
      <c r="CI7" s="228">
        <v>-639900</v>
      </c>
      <c r="CJ7" s="228">
        <v>1790397099.9999998</v>
      </c>
      <c r="CK7" s="228">
        <v>1111650400</v>
      </c>
      <c r="CL7" s="228">
        <v>0</v>
      </c>
      <c r="CM7" s="228">
        <v>0</v>
      </c>
      <c r="CN7" s="228">
        <v>0</v>
      </c>
      <c r="CO7" s="228">
        <v>13844500</v>
      </c>
      <c r="CP7" s="228">
        <v>0</v>
      </c>
      <c r="CQ7" s="228">
        <v>0</v>
      </c>
      <c r="CR7" s="228">
        <v>635283500</v>
      </c>
      <c r="CS7" s="228">
        <v>0</v>
      </c>
      <c r="CT7" s="228">
        <v>5773321100</v>
      </c>
      <c r="CU7" s="228">
        <v>1740101599.9999998</v>
      </c>
      <c r="CV7" s="228">
        <v>1404784700</v>
      </c>
      <c r="CW7" s="228">
        <v>2628434800</v>
      </c>
      <c r="CX7" s="228">
        <v>515027800</v>
      </c>
      <c r="CY7" s="228">
        <v>377080799.99999964</v>
      </c>
      <c r="CZ7" s="228">
        <v>322162000</v>
      </c>
      <c r="DA7" s="228">
        <v>62204700</v>
      </c>
      <c r="DB7" s="228">
        <v>-44480000</v>
      </c>
      <c r="DC7" s="228">
        <v>592558099.99999964</v>
      </c>
      <c r="DD7" s="228">
        <v>7803216199.999999</v>
      </c>
      <c r="DE7" s="228">
        <v>7562659399.999999</v>
      </c>
      <c r="DF7" s="228">
        <v>240556799.99999982</v>
      </c>
    </row>
    <row r="8" spans="1:110" ht="11.25" customHeight="1" x14ac:dyDescent="0.25">
      <c r="A8" s="132">
        <v>2007</v>
      </c>
      <c r="B8" s="132">
        <v>1</v>
      </c>
      <c r="C8" s="136">
        <v>140</v>
      </c>
      <c r="D8" s="229"/>
      <c r="E8" s="132">
        <v>29</v>
      </c>
      <c r="F8" s="132"/>
      <c r="G8" s="136">
        <v>32600</v>
      </c>
      <c r="H8" s="136"/>
      <c r="I8" s="137"/>
      <c r="J8" s="134">
        <v>58976327977.509995</v>
      </c>
      <c r="K8" s="227">
        <v>20494258346.470001</v>
      </c>
      <c r="L8" s="227">
        <v>13660106996.35</v>
      </c>
      <c r="M8" s="227">
        <v>6488394526.25</v>
      </c>
      <c r="N8" s="227">
        <v>6488394.5262500001</v>
      </c>
      <c r="O8" s="227">
        <v>345756.82386999996</v>
      </c>
      <c r="P8" s="227">
        <v>0</v>
      </c>
      <c r="Q8" s="227">
        <v>0</v>
      </c>
      <c r="R8" s="227">
        <v>0</v>
      </c>
      <c r="S8" s="227">
        <v>29803591038.349998</v>
      </c>
      <c r="T8" s="227">
        <v>30936778555.639996</v>
      </c>
      <c r="U8" s="227">
        <v>28344249543.219997</v>
      </c>
      <c r="V8" s="228">
        <v>1188297793.6199999</v>
      </c>
      <c r="W8" s="228">
        <v>1404231218.8</v>
      </c>
      <c r="X8" s="135">
        <v>4.5390350397165012E-2</v>
      </c>
      <c r="Y8" s="228">
        <v>24570000880.369999</v>
      </c>
      <c r="Z8" s="228">
        <v>22570029808.150002</v>
      </c>
      <c r="AA8" s="228">
        <v>972313337.51999998</v>
      </c>
      <c r="AB8" s="228">
        <v>1027657734.6999999</v>
      </c>
      <c r="AC8" s="228">
        <v>6366777675.2699995</v>
      </c>
      <c r="AD8" s="228">
        <v>5774219735.0699997</v>
      </c>
      <c r="AE8" s="228">
        <v>215984456.09999999</v>
      </c>
      <c r="AF8" s="228">
        <v>376573484.10000002</v>
      </c>
      <c r="AG8" s="228">
        <v>0</v>
      </c>
      <c r="AH8" s="228">
        <v>0</v>
      </c>
      <c r="AI8" s="228">
        <v>0</v>
      </c>
      <c r="AJ8" s="228">
        <v>0</v>
      </c>
      <c r="AK8" s="228">
        <v>0</v>
      </c>
      <c r="AL8" s="228">
        <v>0</v>
      </c>
      <c r="AM8" s="228">
        <v>0</v>
      </c>
      <c r="AN8" s="228">
        <v>0</v>
      </c>
      <c r="AO8" s="228">
        <v>0</v>
      </c>
      <c r="AP8" s="228">
        <v>0</v>
      </c>
      <c r="AQ8" s="228">
        <v>0</v>
      </c>
      <c r="AR8" s="228">
        <v>0</v>
      </c>
      <c r="AS8" s="228">
        <v>0</v>
      </c>
      <c r="AT8" s="228">
        <v>0</v>
      </c>
      <c r="AU8" s="228">
        <v>0</v>
      </c>
      <c r="AV8" s="228">
        <v>0</v>
      </c>
      <c r="AW8" s="228">
        <v>0</v>
      </c>
      <c r="AX8" s="228">
        <v>70133132494.461655</v>
      </c>
      <c r="AY8" s="228">
        <v>23981779959.133331</v>
      </c>
      <c r="AZ8" s="228">
        <v>3380480165.0699997</v>
      </c>
      <c r="BA8" s="228">
        <v>12691102250.5</v>
      </c>
      <c r="BB8" s="228">
        <v>3096448974.4899998</v>
      </c>
      <c r="BC8" s="228">
        <v>41074483</v>
      </c>
      <c r="BD8" s="228">
        <v>3055374491.4899998</v>
      </c>
      <c r="BE8" s="228">
        <v>0</v>
      </c>
      <c r="BF8" s="228">
        <v>0</v>
      </c>
      <c r="BG8" s="228">
        <v>0</v>
      </c>
      <c r="BH8" s="228">
        <v>0</v>
      </c>
      <c r="BI8" s="228">
        <v>1727096223.7099998</v>
      </c>
      <c r="BJ8" s="228">
        <v>130788907.26333332</v>
      </c>
      <c r="BK8" s="228">
        <v>0</v>
      </c>
      <c r="BL8" s="228">
        <v>0</v>
      </c>
      <c r="BM8" s="228">
        <v>45926722573.144997</v>
      </c>
      <c r="BN8" s="228">
        <v>41400442332.230003</v>
      </c>
      <c r="BO8" s="228">
        <v>967029073.06999993</v>
      </c>
      <c r="BP8" s="228">
        <v>2373435853.1250005</v>
      </c>
      <c r="BQ8" s="228">
        <v>723787302.25500035</v>
      </c>
      <c r="BR8" s="228">
        <v>1185535314.72</v>
      </c>
      <c r="BS8" s="228">
        <v>1962004700</v>
      </c>
      <c r="BT8" s="228">
        <v>1917538300</v>
      </c>
      <c r="BU8" s="228">
        <v>44466400</v>
      </c>
      <c r="BV8" s="228">
        <v>4681938.83</v>
      </c>
      <c r="BW8" s="228">
        <v>0</v>
      </c>
      <c r="BX8" s="228">
        <v>87896000</v>
      </c>
      <c r="BY8" s="228">
        <v>0</v>
      </c>
      <c r="BZ8" s="228">
        <v>119300</v>
      </c>
      <c r="CA8" s="228">
        <v>4897900</v>
      </c>
      <c r="CB8" s="228">
        <v>8475800</v>
      </c>
      <c r="CC8" s="228">
        <v>4170100.0000000005</v>
      </c>
      <c r="CD8" s="228">
        <v>295274500</v>
      </c>
      <c r="CE8" s="228">
        <v>212547400</v>
      </c>
      <c r="CF8" s="228">
        <v>82727100</v>
      </c>
      <c r="CG8" s="228">
        <v>40187300</v>
      </c>
      <c r="CH8" s="228">
        <v>0</v>
      </c>
      <c r="CI8" s="228">
        <v>0</v>
      </c>
      <c r="CJ8" s="228">
        <v>763276700</v>
      </c>
      <c r="CK8" s="228">
        <v>471620400</v>
      </c>
      <c r="CL8" s="228">
        <v>0</v>
      </c>
      <c r="CM8" s="228">
        <v>0</v>
      </c>
      <c r="CN8" s="228">
        <v>0</v>
      </c>
      <c r="CO8" s="228">
        <v>4609500</v>
      </c>
      <c r="CP8" s="228">
        <v>0</v>
      </c>
      <c r="CQ8" s="228">
        <v>190500</v>
      </c>
      <c r="CR8" s="228">
        <v>180020500</v>
      </c>
      <c r="CS8" s="228">
        <v>0</v>
      </c>
      <c r="CT8" s="228">
        <v>1808256100</v>
      </c>
      <c r="CU8" s="228">
        <v>564646100</v>
      </c>
      <c r="CV8" s="228">
        <v>460107200</v>
      </c>
      <c r="CW8" s="228">
        <v>783502800</v>
      </c>
      <c r="CX8" s="228">
        <v>241839900</v>
      </c>
      <c r="CY8" s="228">
        <v>379910899.99999976</v>
      </c>
      <c r="CZ8" s="228">
        <v>183634800</v>
      </c>
      <c r="DA8" s="228">
        <v>18196600</v>
      </c>
      <c r="DB8" s="228">
        <v>-3208100.0000000005</v>
      </c>
      <c r="DC8" s="228">
        <v>542140999.99999976</v>
      </c>
      <c r="DD8" s="228">
        <v>2920375999.9999995</v>
      </c>
      <c r="DE8" s="228">
        <v>2466081200</v>
      </c>
      <c r="DF8" s="228">
        <v>454294799.99999934</v>
      </c>
    </row>
    <row r="9" spans="1:110" ht="11.25" customHeight="1" x14ac:dyDescent="0.25">
      <c r="A9" s="132">
        <v>2007</v>
      </c>
      <c r="B9" s="132">
        <v>2</v>
      </c>
      <c r="C9" s="136">
        <v>141</v>
      </c>
      <c r="D9" s="229">
        <v>113</v>
      </c>
      <c r="E9" s="132">
        <v>36</v>
      </c>
      <c r="F9" s="132"/>
      <c r="G9" s="136">
        <v>52700</v>
      </c>
      <c r="H9" s="136"/>
      <c r="I9" s="137"/>
      <c r="J9" s="134">
        <v>58186284557.37999</v>
      </c>
      <c r="K9" s="227">
        <v>17820936951.559998</v>
      </c>
      <c r="L9" s="227">
        <v>12254190542.780001</v>
      </c>
      <c r="M9" s="227">
        <v>4731802227.6400003</v>
      </c>
      <c r="N9" s="227">
        <v>4731802.2276400002</v>
      </c>
      <c r="O9" s="227">
        <v>834944.18114</v>
      </c>
      <c r="P9" s="227">
        <v>0</v>
      </c>
      <c r="Q9" s="227">
        <v>0</v>
      </c>
      <c r="R9" s="227">
        <v>0</v>
      </c>
      <c r="S9" s="227">
        <v>30472749835.579998</v>
      </c>
      <c r="T9" s="227">
        <v>31406208211.889996</v>
      </c>
      <c r="U9" s="227">
        <v>28843046270.939999</v>
      </c>
      <c r="V9" s="228">
        <v>1018682012.6799999</v>
      </c>
      <c r="W9" s="228">
        <v>1544479928.2699997</v>
      </c>
      <c r="X9" s="135">
        <v>4.9177535786866462E-2</v>
      </c>
      <c r="Y9" s="228">
        <v>24943529346.249996</v>
      </c>
      <c r="Z9" s="228">
        <v>22859470371.349998</v>
      </c>
      <c r="AA9" s="228">
        <v>899609974.79999995</v>
      </c>
      <c r="AB9" s="228">
        <v>1184449000.0999999</v>
      </c>
      <c r="AC9" s="228">
        <v>6462678865.6400013</v>
      </c>
      <c r="AD9" s="228">
        <v>5983575899.5900011</v>
      </c>
      <c r="AE9" s="228">
        <v>119072037.88</v>
      </c>
      <c r="AF9" s="228">
        <v>360030928.17000002</v>
      </c>
      <c r="AG9" s="228">
        <v>0</v>
      </c>
      <c r="AH9" s="228">
        <v>0</v>
      </c>
      <c r="AI9" s="228">
        <v>0</v>
      </c>
      <c r="AJ9" s="228">
        <v>0</v>
      </c>
      <c r="AK9" s="228">
        <v>0</v>
      </c>
      <c r="AL9" s="228">
        <v>0</v>
      </c>
      <c r="AM9" s="228">
        <v>0</v>
      </c>
      <c r="AN9" s="228">
        <v>0</v>
      </c>
      <c r="AO9" s="228">
        <v>0</v>
      </c>
      <c r="AP9" s="228">
        <v>0</v>
      </c>
      <c r="AQ9" s="228">
        <v>0</v>
      </c>
      <c r="AR9" s="228">
        <v>0</v>
      </c>
      <c r="AS9" s="228">
        <v>0</v>
      </c>
      <c r="AT9" s="228">
        <v>0</v>
      </c>
      <c r="AU9" s="228">
        <v>0</v>
      </c>
      <c r="AV9" s="228">
        <v>0</v>
      </c>
      <c r="AW9" s="228">
        <v>0</v>
      </c>
      <c r="AX9" s="228">
        <v>70349271707.219986</v>
      </c>
      <c r="AY9" s="228">
        <v>22372183745.369999</v>
      </c>
      <c r="AZ9" s="228">
        <v>2755066750.8600001</v>
      </c>
      <c r="BA9" s="228">
        <v>12928314467.02</v>
      </c>
      <c r="BB9" s="228">
        <v>355012160.88999993</v>
      </c>
      <c r="BC9" s="228">
        <v>37075883</v>
      </c>
      <c r="BD9" s="228">
        <v>317936277.88999999</v>
      </c>
      <c r="BE9" s="228">
        <v>0</v>
      </c>
      <c r="BF9" s="228">
        <v>0</v>
      </c>
      <c r="BG9" s="228">
        <v>0</v>
      </c>
      <c r="BH9" s="228">
        <v>0</v>
      </c>
      <c r="BI9" s="228">
        <v>3172122343.04</v>
      </c>
      <c r="BJ9" s="228">
        <v>138244344.46000001</v>
      </c>
      <c r="BK9" s="228">
        <v>0</v>
      </c>
      <c r="BL9" s="228">
        <v>0</v>
      </c>
      <c r="BM9" s="228">
        <v>47595420248.439995</v>
      </c>
      <c r="BN9" s="228">
        <v>42875861106.839989</v>
      </c>
      <c r="BO9" s="228">
        <v>1077855985.8299999</v>
      </c>
      <c r="BP9" s="228">
        <v>2437356401.8200002</v>
      </c>
      <c r="BQ9" s="228">
        <v>1052150956.7600002</v>
      </c>
      <c r="BR9" s="228">
        <v>1204346753.95</v>
      </c>
      <c r="BS9" s="228">
        <v>3986630926.2000003</v>
      </c>
      <c r="BT9" s="228">
        <v>3914659761.8800001</v>
      </c>
      <c r="BU9" s="228">
        <v>71971164.320000008</v>
      </c>
      <c r="BV9" s="228">
        <v>7141938.8300000001</v>
      </c>
      <c r="BW9" s="228">
        <v>0</v>
      </c>
      <c r="BX9" s="228">
        <v>89956523.75</v>
      </c>
      <c r="BY9" s="228">
        <v>14564035</v>
      </c>
      <c r="BZ9" s="228">
        <v>0</v>
      </c>
      <c r="CA9" s="228">
        <v>13810224.060000001</v>
      </c>
      <c r="CB9" s="228">
        <v>13377348.75</v>
      </c>
      <c r="CC9" s="228">
        <v>15060565.800000001</v>
      </c>
      <c r="CD9" s="228">
        <v>497172035.09999996</v>
      </c>
      <c r="CE9" s="228">
        <v>317939753.39000005</v>
      </c>
      <c r="CF9" s="228">
        <v>179232281.70999998</v>
      </c>
      <c r="CG9" s="228">
        <v>62193060.509999998</v>
      </c>
      <c r="CH9" s="228">
        <v>0</v>
      </c>
      <c r="CI9" s="228">
        <v>500</v>
      </c>
      <c r="CJ9" s="228">
        <v>964512046.56000018</v>
      </c>
      <c r="CK9" s="228">
        <v>604393596.41000009</v>
      </c>
      <c r="CL9" s="228">
        <v>0</v>
      </c>
      <c r="CM9" s="228">
        <v>0</v>
      </c>
      <c r="CN9" s="228">
        <v>800000</v>
      </c>
      <c r="CO9" s="228">
        <v>22974499.289999999</v>
      </c>
      <c r="CP9" s="228">
        <v>0</v>
      </c>
      <c r="CQ9" s="228">
        <v>1509904.59</v>
      </c>
      <c r="CR9" s="228">
        <v>356564761.90999997</v>
      </c>
      <c r="CS9" s="228">
        <v>0</v>
      </c>
      <c r="CT9" s="228">
        <v>3281707786.3499999</v>
      </c>
      <c r="CU9" s="228">
        <v>744404063.25999999</v>
      </c>
      <c r="CV9" s="228">
        <v>906096242.86999989</v>
      </c>
      <c r="CW9" s="228">
        <v>1631207480.22</v>
      </c>
      <c r="CX9" s="228">
        <v>465351585.07000005</v>
      </c>
      <c r="CY9" s="228">
        <v>706911566.24000049</v>
      </c>
      <c r="CZ9" s="228">
        <v>382555775.93999994</v>
      </c>
      <c r="DA9" s="228">
        <v>34022410.759999998</v>
      </c>
      <c r="DB9" s="228">
        <v>-17161263.609999999</v>
      </c>
      <c r="DC9" s="228">
        <v>1038283667.8100007</v>
      </c>
      <c r="DD9" s="228">
        <v>5344830863.4900007</v>
      </c>
      <c r="DE9" s="228">
        <v>4486281807.8499994</v>
      </c>
      <c r="DF9" s="228">
        <v>858549055.64000082</v>
      </c>
    </row>
    <row r="10" spans="1:110" ht="11.25" customHeight="1" x14ac:dyDescent="0.25">
      <c r="A10" s="132">
        <v>2007</v>
      </c>
      <c r="B10" s="132">
        <v>3</v>
      </c>
      <c r="C10" s="136">
        <v>141</v>
      </c>
      <c r="D10" s="229">
        <v>113</v>
      </c>
      <c r="E10" s="132">
        <v>37</v>
      </c>
      <c r="F10" s="132"/>
      <c r="G10" s="136">
        <v>74796</v>
      </c>
      <c r="H10" s="136"/>
      <c r="I10" s="137"/>
      <c r="J10" s="134">
        <v>61345481524.009987</v>
      </c>
      <c r="K10" s="227">
        <v>17794718320.990002</v>
      </c>
      <c r="L10" s="227">
        <v>12641732804.369999</v>
      </c>
      <c r="M10" s="227">
        <v>4485108837.5200005</v>
      </c>
      <c r="N10" s="230">
        <v>4485108.8375200005</v>
      </c>
      <c r="O10" s="230">
        <v>667876.67909999995</v>
      </c>
      <c r="P10" s="227">
        <v>0</v>
      </c>
      <c r="Q10" s="227">
        <v>0</v>
      </c>
      <c r="R10" s="227">
        <v>0</v>
      </c>
      <c r="S10" s="227">
        <v>32734904268.320004</v>
      </c>
      <c r="T10" s="227">
        <v>34155887671.25</v>
      </c>
      <c r="U10" s="227">
        <v>31092711095.709995</v>
      </c>
      <c r="V10" s="228">
        <v>1282627190.8500001</v>
      </c>
      <c r="W10" s="228">
        <v>1780549384.6900001</v>
      </c>
      <c r="X10" s="135">
        <v>5.2130086672838541E-2</v>
      </c>
      <c r="Y10" s="228">
        <v>26567328819.73</v>
      </c>
      <c r="Z10" s="228">
        <v>24294230284.379997</v>
      </c>
      <c r="AA10" s="228">
        <v>1041679657.85</v>
      </c>
      <c r="AB10" s="228">
        <v>1231418877.5</v>
      </c>
      <c r="AC10" s="228">
        <v>7588558851.5200005</v>
      </c>
      <c r="AD10" s="228">
        <v>6798480811.3299999</v>
      </c>
      <c r="AE10" s="228">
        <v>240947533</v>
      </c>
      <c r="AF10" s="228">
        <v>549130507.19000006</v>
      </c>
      <c r="AG10" s="228">
        <v>0</v>
      </c>
      <c r="AH10" s="228">
        <v>0</v>
      </c>
      <c r="AI10" s="228">
        <v>0</v>
      </c>
      <c r="AJ10" s="228">
        <v>0</v>
      </c>
      <c r="AK10" s="228">
        <v>0</v>
      </c>
      <c r="AL10" s="228">
        <v>0</v>
      </c>
      <c r="AM10" s="228">
        <v>0</v>
      </c>
      <c r="AN10" s="228">
        <v>0</v>
      </c>
      <c r="AO10" s="228">
        <v>0</v>
      </c>
      <c r="AP10" s="228">
        <v>0</v>
      </c>
      <c r="AQ10" s="228">
        <v>0</v>
      </c>
      <c r="AR10" s="228">
        <v>0</v>
      </c>
      <c r="AS10" s="228">
        <v>0</v>
      </c>
      <c r="AT10" s="228">
        <v>0</v>
      </c>
      <c r="AU10" s="228">
        <v>0</v>
      </c>
      <c r="AV10" s="228">
        <v>0</v>
      </c>
      <c r="AW10" s="228">
        <v>0</v>
      </c>
      <c r="AX10" s="228">
        <v>73983825079.179993</v>
      </c>
      <c r="AY10" s="228">
        <v>26430601196.993</v>
      </c>
      <c r="AZ10" s="228">
        <v>2766626295.1599998</v>
      </c>
      <c r="BA10" s="228">
        <v>12473757584.060001</v>
      </c>
      <c r="BB10" s="228">
        <v>680907166.93999994</v>
      </c>
      <c r="BC10" s="228">
        <v>33227114</v>
      </c>
      <c r="BD10" s="228">
        <v>647680052.93999994</v>
      </c>
      <c r="BE10" s="228">
        <v>0</v>
      </c>
      <c r="BF10" s="228">
        <v>0</v>
      </c>
      <c r="BG10" s="228">
        <v>0</v>
      </c>
      <c r="BH10" s="228">
        <v>0</v>
      </c>
      <c r="BI10" s="228">
        <v>6468149783.8829994</v>
      </c>
      <c r="BJ10" s="228">
        <v>215887367.15000004</v>
      </c>
      <c r="BK10" s="228">
        <v>0</v>
      </c>
      <c r="BL10" s="228">
        <v>0</v>
      </c>
      <c r="BM10" s="228">
        <v>47553223881.793999</v>
      </c>
      <c r="BN10" s="228">
        <v>40477598934.099998</v>
      </c>
      <c r="BO10" s="228">
        <v>1068472763.3299998</v>
      </c>
      <c r="BP10" s="228">
        <v>3557617222.1439977</v>
      </c>
      <c r="BQ10" s="228">
        <v>1934793296.5099974</v>
      </c>
      <c r="BR10" s="228">
        <v>1625021836.22</v>
      </c>
      <c r="BS10" s="228">
        <v>6075287328.2700005</v>
      </c>
      <c r="BT10" s="228">
        <v>5935103195.1000004</v>
      </c>
      <c r="BU10" s="228">
        <v>140184133.16999999</v>
      </c>
      <c r="BV10" s="228">
        <v>9601900</v>
      </c>
      <c r="BW10" s="228">
        <v>0</v>
      </c>
      <c r="BX10" s="228">
        <v>90858457.230000004</v>
      </c>
      <c r="BY10" s="228">
        <v>19512082.800000001</v>
      </c>
      <c r="BZ10" s="228">
        <v>0</v>
      </c>
      <c r="CA10" s="228">
        <v>19267043.629999999</v>
      </c>
      <c r="CB10" s="228">
        <v>17704129.039999999</v>
      </c>
      <c r="CC10" s="228">
        <v>41726384.859999999</v>
      </c>
      <c r="CD10" s="228">
        <v>673113920.80000007</v>
      </c>
      <c r="CE10" s="228">
        <v>380359438.69000006</v>
      </c>
      <c r="CF10" s="228">
        <v>292754482.11000001</v>
      </c>
      <c r="CG10" s="228">
        <v>118643089.7</v>
      </c>
      <c r="CH10" s="228">
        <v>0</v>
      </c>
      <c r="CI10" s="228">
        <v>0</v>
      </c>
      <c r="CJ10" s="228">
        <v>2792985309.6799998</v>
      </c>
      <c r="CK10" s="228">
        <v>2124018187.5800002</v>
      </c>
      <c r="CL10" s="228">
        <v>0</v>
      </c>
      <c r="CM10" s="228">
        <v>0</v>
      </c>
      <c r="CN10" s="228">
        <v>0</v>
      </c>
      <c r="CO10" s="228">
        <v>50363622.230000004</v>
      </c>
      <c r="CP10" s="228">
        <v>0</v>
      </c>
      <c r="CQ10" s="228">
        <v>0</v>
      </c>
      <c r="CR10" s="228">
        <v>593949943.87999988</v>
      </c>
      <c r="CS10" s="228">
        <v>0</v>
      </c>
      <c r="CT10" s="228">
        <v>5943691930.2300005</v>
      </c>
      <c r="CU10" s="228">
        <v>2306719889.6899996</v>
      </c>
      <c r="CV10" s="228">
        <v>1372718131.3499999</v>
      </c>
      <c r="CW10" s="228">
        <v>2264253909.1900005</v>
      </c>
      <c r="CX10" s="228">
        <v>793636054.48999989</v>
      </c>
      <c r="CY10" s="228">
        <v>1457830732.4299998</v>
      </c>
      <c r="CZ10" s="228">
        <v>522095261.01000011</v>
      </c>
      <c r="DA10" s="228">
        <v>52026566.43</v>
      </c>
      <c r="DB10" s="228">
        <v>-19446523.200000003</v>
      </c>
      <c r="DC10" s="228">
        <v>1908452903.8099999</v>
      </c>
      <c r="DD10" s="228">
        <v>9408256775.1599998</v>
      </c>
      <c r="DE10" s="228">
        <v>7760497409.8200006</v>
      </c>
      <c r="DF10" s="228">
        <v>1647759365.3399992</v>
      </c>
    </row>
    <row r="11" spans="1:110" ht="11.25" customHeight="1" x14ac:dyDescent="0.25">
      <c r="A11" s="132">
        <v>2007</v>
      </c>
      <c r="B11" s="132">
        <v>4</v>
      </c>
      <c r="C11" s="136">
        <v>137</v>
      </c>
      <c r="D11" s="229">
        <v>112</v>
      </c>
      <c r="E11" s="132">
        <v>36</v>
      </c>
      <c r="F11" s="132"/>
      <c r="G11" s="136">
        <v>120007</v>
      </c>
      <c r="H11" s="136"/>
      <c r="I11" s="137"/>
      <c r="J11" s="134">
        <v>61555559664.349998</v>
      </c>
      <c r="K11" s="227">
        <v>17907111213.590004</v>
      </c>
      <c r="L11" s="227">
        <v>12478054523.139999</v>
      </c>
      <c r="M11" s="227">
        <v>4892592432.3400002</v>
      </c>
      <c r="N11" s="227">
        <v>4892592.4323399998</v>
      </c>
      <c r="O11" s="227">
        <v>536464.25811000005</v>
      </c>
      <c r="P11" s="227">
        <v>0</v>
      </c>
      <c r="Q11" s="227">
        <v>0</v>
      </c>
      <c r="R11" s="227">
        <v>0</v>
      </c>
      <c r="S11" s="227">
        <v>34141791162.709995</v>
      </c>
      <c r="T11" s="227">
        <v>35394917284.080002</v>
      </c>
      <c r="U11" s="227">
        <v>32655206723.369995</v>
      </c>
      <c r="V11" s="228">
        <v>1194371504.6399999</v>
      </c>
      <c r="W11" s="228">
        <v>1545339056.0699999</v>
      </c>
      <c r="X11" s="135">
        <v>4.3659914322361361E-2</v>
      </c>
      <c r="Y11" s="228">
        <v>28523805243.98</v>
      </c>
      <c r="Z11" s="228">
        <v>26400073178.129997</v>
      </c>
      <c r="AA11" s="228">
        <v>1039976916.89</v>
      </c>
      <c r="AB11" s="228">
        <v>1083755148.9599998</v>
      </c>
      <c r="AC11" s="228">
        <v>6871112040.0999994</v>
      </c>
      <c r="AD11" s="228">
        <v>6255133545.2399998</v>
      </c>
      <c r="AE11" s="228">
        <v>154394587.75</v>
      </c>
      <c r="AF11" s="228">
        <v>461583907.11000001</v>
      </c>
      <c r="AG11" s="228">
        <v>0</v>
      </c>
      <c r="AH11" s="228">
        <v>0</v>
      </c>
      <c r="AI11" s="228">
        <v>0</v>
      </c>
      <c r="AJ11" s="228">
        <v>0</v>
      </c>
      <c r="AK11" s="228">
        <v>0</v>
      </c>
      <c r="AL11" s="228">
        <v>0</v>
      </c>
      <c r="AM11" s="228">
        <v>0</v>
      </c>
      <c r="AN11" s="228">
        <v>0</v>
      </c>
      <c r="AO11" s="228">
        <v>0</v>
      </c>
      <c r="AP11" s="228">
        <v>0</v>
      </c>
      <c r="AQ11" s="228">
        <v>0</v>
      </c>
      <c r="AR11" s="228">
        <v>0</v>
      </c>
      <c r="AS11" s="228">
        <v>0</v>
      </c>
      <c r="AT11" s="228">
        <v>0</v>
      </c>
      <c r="AU11" s="228">
        <v>0</v>
      </c>
      <c r="AV11" s="228">
        <v>0</v>
      </c>
      <c r="AW11" s="228">
        <v>0</v>
      </c>
      <c r="AX11" s="228">
        <v>66442914908.869995</v>
      </c>
      <c r="AY11" s="228">
        <v>18369460829.190002</v>
      </c>
      <c r="AZ11" s="228">
        <v>2557890843.6800003</v>
      </c>
      <c r="BA11" s="228">
        <v>4161907527.0500002</v>
      </c>
      <c r="BB11" s="228">
        <v>1303417283.3300002</v>
      </c>
      <c r="BC11" s="228">
        <v>19045679</v>
      </c>
      <c r="BD11" s="228">
        <v>1284371604.3300002</v>
      </c>
      <c r="BE11" s="228">
        <v>0</v>
      </c>
      <c r="BF11" s="228">
        <v>0</v>
      </c>
      <c r="BG11" s="228">
        <v>0</v>
      </c>
      <c r="BH11" s="228">
        <v>0</v>
      </c>
      <c r="BI11" s="228">
        <v>6030127945.3800001</v>
      </c>
      <c r="BJ11" s="228">
        <v>294705141.63999999</v>
      </c>
      <c r="BK11" s="228">
        <v>0</v>
      </c>
      <c r="BL11" s="228">
        <v>0</v>
      </c>
      <c r="BM11" s="228">
        <v>48073454079.681488</v>
      </c>
      <c r="BN11" s="228">
        <v>41774709532.949997</v>
      </c>
      <c r="BO11" s="228">
        <v>1106918607.6099999</v>
      </c>
      <c r="BP11" s="228">
        <v>4035530857.8814993</v>
      </c>
      <c r="BQ11" s="228">
        <v>2701675414.0914993</v>
      </c>
      <c r="BR11" s="228">
        <v>454013846.24000001</v>
      </c>
      <c r="BS11" s="228">
        <v>8304923500</v>
      </c>
      <c r="BT11" s="228">
        <v>8100976100</v>
      </c>
      <c r="BU11" s="228">
        <v>203947400</v>
      </c>
      <c r="BV11" s="228">
        <v>0</v>
      </c>
      <c r="BW11" s="228">
        <v>0</v>
      </c>
      <c r="BX11" s="228">
        <v>5013500</v>
      </c>
      <c r="BY11" s="228">
        <v>28567300</v>
      </c>
      <c r="BZ11" s="228">
        <v>0</v>
      </c>
      <c r="CA11" s="228">
        <v>21944600</v>
      </c>
      <c r="CB11" s="228">
        <v>259299300</v>
      </c>
      <c r="CC11" s="228">
        <v>60956900</v>
      </c>
      <c r="CD11" s="228">
        <v>782265600</v>
      </c>
      <c r="CE11" s="228">
        <v>361830100</v>
      </c>
      <c r="CF11" s="228">
        <v>420435500</v>
      </c>
      <c r="CG11" s="228">
        <v>167011400</v>
      </c>
      <c r="CH11" s="228">
        <v>0</v>
      </c>
      <c r="CI11" s="228">
        <v>2932200</v>
      </c>
      <c r="CJ11" s="228">
        <v>3798579800</v>
      </c>
      <c r="CK11" s="228">
        <v>3139736000</v>
      </c>
      <c r="CL11" s="228">
        <v>0</v>
      </c>
      <c r="CM11" s="228">
        <v>0</v>
      </c>
      <c r="CN11" s="228">
        <v>0</v>
      </c>
      <c r="CO11" s="228">
        <v>40642100</v>
      </c>
      <c r="CP11" s="228">
        <v>0</v>
      </c>
      <c r="CQ11" s="228">
        <v>5348000</v>
      </c>
      <c r="CR11" s="228">
        <v>595518000</v>
      </c>
      <c r="CS11" s="228">
        <v>0</v>
      </c>
      <c r="CT11" s="228">
        <v>8419308100</v>
      </c>
      <c r="CU11" s="228">
        <v>3567874699.9999995</v>
      </c>
      <c r="CV11" s="228">
        <v>1814644400.0000002</v>
      </c>
      <c r="CW11" s="228">
        <v>3036789000</v>
      </c>
      <c r="CX11" s="228">
        <v>747205100.00000012</v>
      </c>
      <c r="CY11" s="228">
        <v>2154724500.0000005</v>
      </c>
      <c r="CZ11" s="228">
        <v>795923200.00000012</v>
      </c>
      <c r="DA11" s="228">
        <v>80249100</v>
      </c>
      <c r="DB11" s="228">
        <v>-15936400.000000002</v>
      </c>
      <c r="DC11" s="228">
        <v>2854462200.0000005</v>
      </c>
      <c r="DD11" s="228">
        <v>12907312000</v>
      </c>
      <c r="DE11" s="228">
        <v>10460959100</v>
      </c>
      <c r="DF11" s="228">
        <v>2446352900.0000005</v>
      </c>
    </row>
    <row r="12" spans="1:110" ht="11.25" customHeight="1" x14ac:dyDescent="0.25">
      <c r="A12" s="132">
        <v>2008</v>
      </c>
      <c r="B12" s="132">
        <v>1</v>
      </c>
      <c r="C12" s="136">
        <v>131</v>
      </c>
      <c r="D12" s="229">
        <v>110</v>
      </c>
      <c r="E12" s="132">
        <v>39</v>
      </c>
      <c r="F12" s="132"/>
      <c r="G12" s="136">
        <v>40223</v>
      </c>
      <c r="H12" s="136"/>
      <c r="I12" s="137"/>
      <c r="J12" s="134">
        <v>66225097765.990288</v>
      </c>
      <c r="K12" s="227">
        <v>19462358467.203194</v>
      </c>
      <c r="L12" s="227">
        <v>10809425169.119995</v>
      </c>
      <c r="M12" s="227">
        <v>7998823813.9332008</v>
      </c>
      <c r="N12" s="227">
        <v>7998823.8139332011</v>
      </c>
      <c r="O12" s="227">
        <v>654109.48414999992</v>
      </c>
      <c r="P12" s="227">
        <v>206696922.80000001</v>
      </c>
      <c r="Q12" s="227">
        <v>4080000000</v>
      </c>
      <c r="R12" s="227">
        <v>0</v>
      </c>
      <c r="S12" s="227">
        <v>34855902480.0812</v>
      </c>
      <c r="T12" s="227">
        <v>36138324430.999199</v>
      </c>
      <c r="U12" s="227">
        <v>33837894310.054302</v>
      </c>
      <c r="V12" s="228">
        <v>730475138.3578999</v>
      </c>
      <c r="W12" s="228">
        <v>1569954982.5869999</v>
      </c>
      <c r="X12" s="135">
        <v>4.344293785907527E-2</v>
      </c>
      <c r="Y12" s="228">
        <v>32546445665.122101</v>
      </c>
      <c r="Z12" s="228">
        <v>30669048922.717197</v>
      </c>
      <c r="AA12" s="228">
        <v>633005325.49789989</v>
      </c>
      <c r="AB12" s="228">
        <v>1244391416.9069998</v>
      </c>
      <c r="AC12" s="228">
        <v>3591878765.8771</v>
      </c>
      <c r="AD12" s="228">
        <v>3168845387.3371</v>
      </c>
      <c r="AE12" s="228">
        <v>97469812.859999999</v>
      </c>
      <c r="AF12" s="228">
        <v>325563565.68000001</v>
      </c>
      <c r="AG12" s="228">
        <v>0</v>
      </c>
      <c r="AH12" s="228">
        <v>0</v>
      </c>
      <c r="AI12" s="228">
        <v>0</v>
      </c>
      <c r="AJ12" s="228">
        <v>0</v>
      </c>
      <c r="AK12" s="228">
        <v>0</v>
      </c>
      <c r="AL12" s="228">
        <v>0</v>
      </c>
      <c r="AM12" s="228">
        <v>0</v>
      </c>
      <c r="AN12" s="228">
        <v>0</v>
      </c>
      <c r="AO12" s="228">
        <v>0</v>
      </c>
      <c r="AP12" s="228">
        <v>0</v>
      </c>
      <c r="AQ12" s="228">
        <v>0</v>
      </c>
      <c r="AR12" s="228">
        <v>0</v>
      </c>
      <c r="AS12" s="228">
        <v>0</v>
      </c>
      <c r="AT12" s="228">
        <v>0</v>
      </c>
      <c r="AU12" s="228">
        <v>0</v>
      </c>
      <c r="AV12" s="228">
        <v>0</v>
      </c>
      <c r="AW12" s="228">
        <v>0</v>
      </c>
      <c r="AX12" s="228">
        <v>70588345630.944275</v>
      </c>
      <c r="AY12" s="228">
        <v>22170615011.95879</v>
      </c>
      <c r="AZ12" s="228">
        <v>2369641365.7399998</v>
      </c>
      <c r="BA12" s="228">
        <v>7844190510.25</v>
      </c>
      <c r="BB12" s="228">
        <v>2088026181.3</v>
      </c>
      <c r="BC12" s="228">
        <v>16199365</v>
      </c>
      <c r="BD12" s="228">
        <v>1963151215.3</v>
      </c>
      <c r="BE12" s="228">
        <v>54455511</v>
      </c>
      <c r="BF12" s="228">
        <v>0</v>
      </c>
      <c r="BG12" s="228">
        <v>54220090</v>
      </c>
      <c r="BH12" s="228">
        <v>0</v>
      </c>
      <c r="BI12" s="228">
        <v>6935296545.092392</v>
      </c>
      <c r="BJ12" s="228">
        <v>221112421.98139897</v>
      </c>
      <c r="BK12" s="228">
        <v>0</v>
      </c>
      <c r="BL12" s="228">
        <v>0</v>
      </c>
      <c r="BM12" s="228">
        <v>48417730619.215996</v>
      </c>
      <c r="BN12" s="228">
        <v>43082678795.860001</v>
      </c>
      <c r="BO12" s="228">
        <v>1142835768.1139998</v>
      </c>
      <c r="BP12" s="228">
        <v>2864393934.3319979</v>
      </c>
      <c r="BQ12" s="228">
        <v>703776810.31699944</v>
      </c>
      <c r="BR12" s="228">
        <v>737460115.63999999</v>
      </c>
      <c r="BS12" s="228">
        <v>2632596700</v>
      </c>
      <c r="BT12" s="228">
        <v>2553603822.3300004</v>
      </c>
      <c r="BU12" s="228">
        <v>55859028.620000012</v>
      </c>
      <c r="BV12" s="228">
        <v>218666</v>
      </c>
      <c r="BW12" s="228">
        <v>22915198.299999997</v>
      </c>
      <c r="BX12" s="228">
        <v>456027.58</v>
      </c>
      <c r="BY12" s="228">
        <v>0</v>
      </c>
      <c r="BZ12" s="228">
        <v>0</v>
      </c>
      <c r="CA12" s="228">
        <v>21239762.530000001</v>
      </c>
      <c r="CB12" s="228">
        <v>10745722.470000001</v>
      </c>
      <c r="CC12" s="228">
        <v>9542821.870000001</v>
      </c>
      <c r="CD12" s="228">
        <v>333982972.61000001</v>
      </c>
      <c r="CE12" s="228">
        <v>136959856.56</v>
      </c>
      <c r="CF12" s="228">
        <v>140320098.55000001</v>
      </c>
      <c r="CG12" s="228">
        <v>56694717.5</v>
      </c>
      <c r="CH12" s="228">
        <v>0</v>
      </c>
      <c r="CI12" s="228">
        <v>-8300</v>
      </c>
      <c r="CJ12" s="228">
        <v>1381206425.1099997</v>
      </c>
      <c r="CK12" s="228">
        <v>943769833.8499999</v>
      </c>
      <c r="CL12" s="228">
        <v>276890629.01999998</v>
      </c>
      <c r="CM12" s="228">
        <v>30991.13</v>
      </c>
      <c r="CN12" s="228">
        <v>0</v>
      </c>
      <c r="CO12" s="228">
        <v>92203760.25</v>
      </c>
      <c r="CP12" s="228">
        <v>0</v>
      </c>
      <c r="CQ12" s="228">
        <v>9670754.1500000004</v>
      </c>
      <c r="CR12" s="228">
        <v>95285171.319999993</v>
      </c>
      <c r="CS12" s="228">
        <v>79699952.170000002</v>
      </c>
      <c r="CT12" s="228">
        <v>2735393237.1430001</v>
      </c>
      <c r="CU12" s="228">
        <v>977506020.42000008</v>
      </c>
      <c r="CV12" s="228">
        <v>657231240.84000003</v>
      </c>
      <c r="CW12" s="228">
        <v>1100655975.8830001</v>
      </c>
      <c r="CX12" s="228">
        <v>253170342.81999996</v>
      </c>
      <c r="CY12" s="228">
        <v>691256572.53699982</v>
      </c>
      <c r="CZ12" s="228">
        <v>134078660.75000001</v>
      </c>
      <c r="DA12" s="228">
        <v>24384004.129999999</v>
      </c>
      <c r="DB12" s="228">
        <v>800951229.15699983</v>
      </c>
      <c r="DC12" s="228">
        <v>804220345.00699985</v>
      </c>
      <c r="DD12" s="228">
        <v>4151783835.8599997</v>
      </c>
      <c r="DE12" s="228">
        <v>3448007040.7929997</v>
      </c>
      <c r="DF12" s="228">
        <v>703776795.06699979</v>
      </c>
    </row>
    <row r="13" spans="1:110" ht="11.25" customHeight="1" x14ac:dyDescent="0.25">
      <c r="A13" s="132">
        <v>2008</v>
      </c>
      <c r="B13" s="132">
        <v>2</v>
      </c>
      <c r="C13" s="136">
        <v>130</v>
      </c>
      <c r="D13" s="226">
        <v>108</v>
      </c>
      <c r="E13" s="132">
        <v>45</v>
      </c>
      <c r="F13" s="132"/>
      <c r="G13" s="136">
        <v>48957</v>
      </c>
      <c r="H13" s="136"/>
      <c r="I13" s="137"/>
      <c r="K13" s="227">
        <v>19281042125.220001</v>
      </c>
      <c r="L13" s="227">
        <v>10270460675.769999</v>
      </c>
      <c r="M13" s="227">
        <v>7193604936.3999996</v>
      </c>
      <c r="N13" s="227">
        <v>7193604.9364</v>
      </c>
      <c r="O13" s="227">
        <v>1816976.51305</v>
      </c>
      <c r="P13" s="227">
        <v>489923065.31</v>
      </c>
      <c r="Q13" s="227">
        <v>0</v>
      </c>
      <c r="R13" s="227">
        <v>0</v>
      </c>
      <c r="S13" s="227">
        <v>39026593065.080002</v>
      </c>
      <c r="T13" s="227">
        <v>40410133412.010002</v>
      </c>
      <c r="U13" s="227">
        <v>37489049479.910004</v>
      </c>
      <c r="V13" s="228">
        <v>1228410920.9500003</v>
      </c>
      <c r="W13" s="228">
        <v>1692673011.1500001</v>
      </c>
      <c r="X13" s="135">
        <v>4.1887340333475201E-2</v>
      </c>
      <c r="Y13" s="228">
        <v>36183304129.510002</v>
      </c>
      <c r="Z13" s="228">
        <v>33829912541.400002</v>
      </c>
      <c r="AA13" s="228">
        <v>1114331076.49</v>
      </c>
      <c r="AB13" s="228">
        <v>1239060511.6199999</v>
      </c>
      <c r="AC13" s="228">
        <v>4226829282.4999995</v>
      </c>
      <c r="AD13" s="228">
        <v>3659136938.5100002</v>
      </c>
      <c r="AE13" s="228">
        <v>114079844.46000001</v>
      </c>
      <c r="AF13" s="228">
        <v>453612499.53000003</v>
      </c>
      <c r="AG13" s="228">
        <v>0</v>
      </c>
      <c r="AH13" s="228">
        <v>0</v>
      </c>
      <c r="AI13" s="228">
        <v>0</v>
      </c>
      <c r="AJ13" s="228">
        <v>0</v>
      </c>
      <c r="AK13" s="228">
        <v>0</v>
      </c>
      <c r="AL13" s="228">
        <v>0</v>
      </c>
      <c r="AM13" s="228">
        <v>0</v>
      </c>
      <c r="AN13" s="228">
        <v>0</v>
      </c>
      <c r="AO13" s="228">
        <v>0</v>
      </c>
      <c r="AP13" s="228">
        <v>0</v>
      </c>
      <c r="AQ13" s="228">
        <v>0</v>
      </c>
      <c r="AR13" s="228">
        <v>0</v>
      </c>
      <c r="AS13" s="228">
        <v>0</v>
      </c>
      <c r="AT13" s="228">
        <v>0</v>
      </c>
      <c r="AU13" s="228">
        <v>0</v>
      </c>
      <c r="AV13" s="228">
        <v>0</v>
      </c>
      <c r="AW13" s="228">
        <v>0</v>
      </c>
      <c r="AX13" s="228">
        <v>71966505672.320007</v>
      </c>
      <c r="AY13" s="228">
        <v>23015474113.16</v>
      </c>
      <c r="AZ13" s="228">
        <v>2752254716.0600004</v>
      </c>
      <c r="BA13" s="228">
        <v>8035162049.3600006</v>
      </c>
      <c r="BB13" s="228">
        <v>1706260007.1199999</v>
      </c>
      <c r="BC13" s="228">
        <v>58115228.149999999</v>
      </c>
      <c r="BD13" s="228">
        <v>1632175078.97</v>
      </c>
      <c r="BE13" s="228">
        <v>0</v>
      </c>
      <c r="BF13" s="228">
        <v>0</v>
      </c>
      <c r="BG13" s="228">
        <v>0</v>
      </c>
      <c r="BH13" s="228">
        <v>0</v>
      </c>
      <c r="BI13" s="228">
        <v>3843789948.73</v>
      </c>
      <c r="BJ13" s="228">
        <v>200577725.46999997</v>
      </c>
      <c r="BK13" s="228">
        <v>0</v>
      </c>
      <c r="BL13" s="228">
        <v>0</v>
      </c>
      <c r="BM13" s="228">
        <v>48951031558.973999</v>
      </c>
      <c r="BN13" s="228">
        <v>42734557961.419998</v>
      </c>
      <c r="BO13" s="228">
        <v>1123257666.8399999</v>
      </c>
      <c r="BP13" s="228">
        <v>3936638283.684001</v>
      </c>
      <c r="BQ13" s="228">
        <v>1717316937.7140007</v>
      </c>
      <c r="BR13" s="228">
        <v>445849631.04000002</v>
      </c>
      <c r="BS13" s="228">
        <v>5255349336.6499996</v>
      </c>
      <c r="BT13" s="228">
        <v>5059753989.4099998</v>
      </c>
      <c r="BU13" s="228">
        <v>68035381.370000005</v>
      </c>
      <c r="BV13" s="228">
        <v>218666</v>
      </c>
      <c r="BW13" s="228">
        <v>127341299.86999999</v>
      </c>
      <c r="BX13" s="228">
        <v>496992.14</v>
      </c>
      <c r="BY13" s="228">
        <v>29346179.100000001</v>
      </c>
      <c r="BZ13" s="228">
        <v>0</v>
      </c>
      <c r="CA13" s="228">
        <v>65819157.369999997</v>
      </c>
      <c r="CB13" s="228">
        <v>55292585.679999992</v>
      </c>
      <c r="CC13" s="228">
        <v>23662534.619999997</v>
      </c>
      <c r="CD13" s="228">
        <v>653342201.16000009</v>
      </c>
      <c r="CE13" s="228">
        <v>324068074.48000002</v>
      </c>
      <c r="CF13" s="228">
        <v>223980124.52000001</v>
      </c>
      <c r="CG13" s="228">
        <v>105294002.16000001</v>
      </c>
      <c r="CH13" s="228">
        <v>0</v>
      </c>
      <c r="CI13" s="228">
        <v>0</v>
      </c>
      <c r="CJ13" s="228">
        <v>3224847046.8000007</v>
      </c>
      <c r="CK13" s="228">
        <v>2241131764.3400002</v>
      </c>
      <c r="CL13" s="228">
        <v>637670520.81999993</v>
      </c>
      <c r="CM13" s="228">
        <v>1821877</v>
      </c>
      <c r="CN13" s="228">
        <v>0</v>
      </c>
      <c r="CO13" s="228">
        <v>251413646.03</v>
      </c>
      <c r="CP13" s="228">
        <v>0</v>
      </c>
      <c r="CQ13" s="228">
        <v>21108258.800000001</v>
      </c>
      <c r="CR13" s="228">
        <v>233549112.92000002</v>
      </c>
      <c r="CS13" s="228">
        <v>129777626.07000001</v>
      </c>
      <c r="CT13" s="228">
        <v>5569579413.8899994</v>
      </c>
      <c r="CU13" s="228">
        <v>2087154828.7999997</v>
      </c>
      <c r="CV13" s="228">
        <v>1412439595.6000004</v>
      </c>
      <c r="CW13" s="228">
        <v>2069984989.4899998</v>
      </c>
      <c r="CX13" s="228">
        <v>455591864.44</v>
      </c>
      <c r="CY13" s="228">
        <v>1801682903.9600015</v>
      </c>
      <c r="CZ13" s="228">
        <v>192932118.53999999</v>
      </c>
      <c r="DA13" s="228">
        <v>40063135.979999997</v>
      </c>
      <c r="DB13" s="228">
        <v>1954551886.5200014</v>
      </c>
      <c r="DC13" s="228">
        <v>1946259662.3200014</v>
      </c>
      <c r="DD13" s="228">
        <v>8673261954.3400021</v>
      </c>
      <c r="DE13" s="228">
        <v>6955945016.6259985</v>
      </c>
      <c r="DF13" s="228">
        <v>1717316937.7140031</v>
      </c>
    </row>
    <row r="14" spans="1:110" ht="11.25" customHeight="1" x14ac:dyDescent="0.25">
      <c r="A14" s="132">
        <v>2008</v>
      </c>
      <c r="B14" s="132">
        <v>3</v>
      </c>
      <c r="C14" s="136">
        <v>131</v>
      </c>
      <c r="D14" s="229">
        <v>109</v>
      </c>
      <c r="E14" s="132">
        <v>45</v>
      </c>
      <c r="F14" s="132"/>
      <c r="G14" s="136">
        <v>84484</v>
      </c>
      <c r="H14" s="136"/>
      <c r="I14" s="137"/>
      <c r="J14" s="134">
        <v>71655909708.600006</v>
      </c>
      <c r="K14" s="227">
        <v>17831052965.110001</v>
      </c>
      <c r="L14" s="227">
        <v>10305249240.969999</v>
      </c>
      <c r="M14" s="227">
        <v>6303322127.54</v>
      </c>
      <c r="N14" s="227">
        <v>6303322.1275399998</v>
      </c>
      <c r="O14" s="227">
        <v>1222481.5966</v>
      </c>
      <c r="P14" s="227">
        <v>29944052</v>
      </c>
      <c r="Q14" s="227">
        <v>5751840</v>
      </c>
      <c r="R14" s="227">
        <v>62041448.310000002</v>
      </c>
      <c r="S14" s="227">
        <v>43484867602.619995</v>
      </c>
      <c r="T14" s="227">
        <v>45033494712.069992</v>
      </c>
      <c r="U14" s="227">
        <v>41430629797.880005</v>
      </c>
      <c r="V14" s="228">
        <v>1606144017.4300001</v>
      </c>
      <c r="W14" s="228">
        <v>1996720896.76</v>
      </c>
      <c r="X14" s="135">
        <v>4.4338573089350616E-2</v>
      </c>
      <c r="Y14" s="228">
        <v>36141300787.639999</v>
      </c>
      <c r="Z14" s="228">
        <v>33125990636.740002</v>
      </c>
      <c r="AA14" s="228">
        <v>1457758566.5</v>
      </c>
      <c r="AB14" s="228">
        <v>1557551584.4000001</v>
      </c>
      <c r="AC14" s="228">
        <v>8892193924.4300003</v>
      </c>
      <c r="AD14" s="228">
        <v>8304639161.1399994</v>
      </c>
      <c r="AE14" s="228">
        <v>148385450.93000001</v>
      </c>
      <c r="AF14" s="228">
        <v>439169312.35999995</v>
      </c>
      <c r="AG14" s="228">
        <v>0</v>
      </c>
      <c r="AH14" s="228">
        <v>0</v>
      </c>
      <c r="AI14" s="228">
        <v>0</v>
      </c>
      <c r="AJ14" s="228">
        <v>0</v>
      </c>
      <c r="AK14" s="228">
        <v>0</v>
      </c>
      <c r="AL14" s="228">
        <v>0</v>
      </c>
      <c r="AM14" s="228">
        <v>0</v>
      </c>
      <c r="AN14" s="228">
        <v>0</v>
      </c>
      <c r="AO14" s="228">
        <v>0</v>
      </c>
      <c r="AP14" s="228">
        <v>0</v>
      </c>
      <c r="AQ14" s="228">
        <v>0</v>
      </c>
      <c r="AR14" s="228">
        <v>0</v>
      </c>
      <c r="AS14" s="228">
        <v>0</v>
      </c>
      <c r="AT14" s="228">
        <v>0</v>
      </c>
      <c r="AU14" s="228">
        <v>0</v>
      </c>
      <c r="AV14" s="228">
        <v>0</v>
      </c>
      <c r="AW14" s="228">
        <v>0</v>
      </c>
      <c r="AX14" s="228">
        <v>76402128056.070007</v>
      </c>
      <c r="AY14" s="228">
        <v>25693410267.299999</v>
      </c>
      <c r="AZ14" s="228">
        <v>2690240216.79</v>
      </c>
      <c r="BA14" s="228">
        <v>9697868288.2700005</v>
      </c>
      <c r="BB14" s="228">
        <v>2642458504.4499998</v>
      </c>
      <c r="BC14" s="228">
        <v>9074540.0999999996</v>
      </c>
      <c r="BD14" s="228">
        <v>2203840019.5599999</v>
      </c>
      <c r="BE14" s="228">
        <v>0</v>
      </c>
      <c r="BF14" s="228">
        <v>19756299.420000002</v>
      </c>
      <c r="BG14" s="228">
        <v>409787645.37</v>
      </c>
      <c r="BH14" s="228">
        <v>0</v>
      </c>
      <c r="BI14" s="228">
        <v>4084619649.7599998</v>
      </c>
      <c r="BJ14" s="228">
        <v>219101064.43000004</v>
      </c>
      <c r="BK14" s="228">
        <v>0</v>
      </c>
      <c r="BL14" s="228">
        <v>0</v>
      </c>
      <c r="BM14" s="228">
        <v>50708717789.379997</v>
      </c>
      <c r="BN14" s="228">
        <v>43605767898.259995</v>
      </c>
      <c r="BO14" s="228">
        <v>1089223563.5599999</v>
      </c>
      <c r="BP14" s="228">
        <v>4865678506.4300013</v>
      </c>
      <c r="BQ14" s="228">
        <v>2774997133.4400005</v>
      </c>
      <c r="BR14" s="228">
        <v>413232588.27999997</v>
      </c>
      <c r="BS14" s="228">
        <v>8238540557.9499998</v>
      </c>
      <c r="BT14" s="228">
        <v>7922282905.2199993</v>
      </c>
      <c r="BU14" s="228">
        <v>120035439.92999999</v>
      </c>
      <c r="BV14" s="228">
        <v>218666</v>
      </c>
      <c r="BW14" s="228">
        <v>196003546.80000001</v>
      </c>
      <c r="BX14" s="228">
        <v>4378221.99</v>
      </c>
      <c r="BY14" s="228">
        <v>48705426.280000001</v>
      </c>
      <c r="BZ14" s="228">
        <v>0</v>
      </c>
      <c r="CA14" s="228">
        <v>91745182.700000018</v>
      </c>
      <c r="CB14" s="228">
        <v>96962910.859999999</v>
      </c>
      <c r="CC14" s="228">
        <v>45848025.230000004</v>
      </c>
      <c r="CD14" s="228">
        <v>1031338906.6000001</v>
      </c>
      <c r="CE14" s="228">
        <v>487445967.03000003</v>
      </c>
      <c r="CF14" s="228">
        <v>393606179.46000004</v>
      </c>
      <c r="CG14" s="228">
        <v>148306760.10999998</v>
      </c>
      <c r="CH14" s="228">
        <v>1980000</v>
      </c>
      <c r="CI14" s="228">
        <v>0</v>
      </c>
      <c r="CJ14" s="228">
        <v>4313491501.6900005</v>
      </c>
      <c r="CK14" s="228">
        <v>2713427202.1600003</v>
      </c>
      <c r="CL14" s="228">
        <v>1051299613.5799999</v>
      </c>
      <c r="CM14" s="228">
        <v>653989.4</v>
      </c>
      <c r="CN14" s="228">
        <v>20</v>
      </c>
      <c r="CO14" s="228">
        <v>414792707.63999999</v>
      </c>
      <c r="CP14" s="228">
        <v>0</v>
      </c>
      <c r="CQ14" s="228">
        <v>49373659.369999997</v>
      </c>
      <c r="CR14" s="228">
        <v>342478432.97000003</v>
      </c>
      <c r="CS14" s="228">
        <v>244000804.19999999</v>
      </c>
      <c r="CT14" s="228">
        <v>7935356891.5299997</v>
      </c>
      <c r="CU14" s="228">
        <v>2746570783.5400004</v>
      </c>
      <c r="CV14" s="228">
        <v>2175174985.2199998</v>
      </c>
      <c r="CW14" s="228">
        <v>3013611122.77</v>
      </c>
      <c r="CX14" s="228">
        <v>731483835.50999999</v>
      </c>
      <c r="CY14" s="228">
        <v>2853852425.9999995</v>
      </c>
      <c r="CZ14" s="228">
        <v>392161290.47000003</v>
      </c>
      <c r="DA14" s="228">
        <v>85290861.469999999</v>
      </c>
      <c r="DB14" s="228">
        <v>3160722854.9999995</v>
      </c>
      <c r="DC14" s="228">
        <v>3146342024.7099996</v>
      </c>
      <c r="DD14" s="228">
        <v>12944438782.460001</v>
      </c>
      <c r="DE14" s="228">
        <v>10169441649.02</v>
      </c>
      <c r="DF14" s="228">
        <v>2774997133.4399991</v>
      </c>
    </row>
    <row r="15" spans="1:110" ht="11.25" customHeight="1" x14ac:dyDescent="0.25">
      <c r="A15" s="132">
        <v>2008</v>
      </c>
      <c r="B15" s="132">
        <v>4</v>
      </c>
      <c r="C15" s="136">
        <v>132</v>
      </c>
      <c r="D15" s="226">
        <v>109</v>
      </c>
      <c r="E15" s="132">
        <v>46</v>
      </c>
      <c r="F15" s="132"/>
      <c r="G15" s="136">
        <v>108293</v>
      </c>
      <c r="H15" s="136"/>
      <c r="I15" s="137"/>
      <c r="J15" s="134">
        <v>74419446890.180908</v>
      </c>
      <c r="K15" s="227">
        <v>20050521116.7309</v>
      </c>
      <c r="L15" s="227">
        <v>13005952630.470898</v>
      </c>
      <c r="M15" s="227">
        <v>5819457481.8000002</v>
      </c>
      <c r="N15" s="227">
        <v>5819457.4818000002</v>
      </c>
      <c r="O15" s="227">
        <v>1225111.00446</v>
      </c>
      <c r="P15" s="227">
        <v>29829052</v>
      </c>
      <c r="Q15" s="227">
        <v>2089718490.99</v>
      </c>
      <c r="R15" s="227">
        <v>0</v>
      </c>
      <c r="S15" s="227">
        <v>44474232314.580002</v>
      </c>
      <c r="T15" s="227">
        <v>46446273976.230003</v>
      </c>
      <c r="U15" s="227">
        <v>41533022630.400002</v>
      </c>
      <c r="V15" s="228">
        <v>2270967187.0299997</v>
      </c>
      <c r="W15" s="228">
        <v>2642284158.7999997</v>
      </c>
      <c r="X15" s="135">
        <v>5.6889044752055938E-2</v>
      </c>
      <c r="Y15" s="228">
        <v>39661897214.140007</v>
      </c>
      <c r="Z15" s="228">
        <v>35536350473.000008</v>
      </c>
      <c r="AA15" s="228">
        <v>1959819302.3</v>
      </c>
      <c r="AB15" s="228">
        <v>2165727438.8400002</v>
      </c>
      <c r="AC15" s="228">
        <v>6784376762.0900002</v>
      </c>
      <c r="AD15" s="228">
        <v>5996672157.3999996</v>
      </c>
      <c r="AE15" s="228">
        <v>311147884.73000002</v>
      </c>
      <c r="AF15" s="228">
        <v>476556719.96000004</v>
      </c>
      <c r="AG15" s="228">
        <v>0</v>
      </c>
      <c r="AH15" s="228">
        <v>0</v>
      </c>
      <c r="AI15" s="228">
        <v>0</v>
      </c>
      <c r="AJ15" s="228">
        <v>0</v>
      </c>
      <c r="AK15" s="228">
        <v>0</v>
      </c>
      <c r="AL15" s="228">
        <v>0</v>
      </c>
      <c r="AM15" s="228">
        <v>0</v>
      </c>
      <c r="AN15" s="228">
        <v>0</v>
      </c>
      <c r="AO15" s="228">
        <v>0</v>
      </c>
      <c r="AP15" s="228">
        <v>0</v>
      </c>
      <c r="AQ15" s="228">
        <v>0</v>
      </c>
      <c r="AR15" s="228">
        <v>0</v>
      </c>
      <c r="AS15" s="228">
        <v>0</v>
      </c>
      <c r="AT15" s="228">
        <v>0</v>
      </c>
      <c r="AU15" s="228">
        <v>0</v>
      </c>
      <c r="AV15" s="228">
        <v>0</v>
      </c>
      <c r="AW15" s="228">
        <v>0</v>
      </c>
      <c r="AX15" s="228">
        <v>78530740164.550903</v>
      </c>
      <c r="AY15" s="228">
        <v>23513084855.34</v>
      </c>
      <c r="AZ15" s="228">
        <v>2846290303.0000005</v>
      </c>
      <c r="BA15" s="228">
        <v>9646306621.3800011</v>
      </c>
      <c r="BB15" s="228">
        <v>1215690576.73</v>
      </c>
      <c r="BC15" s="228">
        <v>4584940.0999999996</v>
      </c>
      <c r="BD15" s="228">
        <v>1211105636.6300001</v>
      </c>
      <c r="BE15" s="228">
        <v>0</v>
      </c>
      <c r="BF15" s="228">
        <v>0</v>
      </c>
      <c r="BG15" s="228">
        <v>0</v>
      </c>
      <c r="BH15" s="228">
        <v>0</v>
      </c>
      <c r="BI15" s="228">
        <v>6787182614.6399994</v>
      </c>
      <c r="BJ15" s="228">
        <v>263575426.48999998</v>
      </c>
      <c r="BK15" s="228">
        <v>0</v>
      </c>
      <c r="BL15" s="228">
        <v>0</v>
      </c>
      <c r="BM15" s="228">
        <v>55017655309.093994</v>
      </c>
      <c r="BN15" s="228">
        <v>46737684476.489998</v>
      </c>
      <c r="BO15" s="228">
        <v>1108233660.1100001</v>
      </c>
      <c r="BP15" s="228">
        <v>6176033817.2740011</v>
      </c>
      <c r="BQ15" s="228">
        <v>3937471878.2540016</v>
      </c>
      <c r="BR15" s="228">
        <v>412763409.54000002</v>
      </c>
      <c r="BS15" s="228">
        <v>11596669082.610001</v>
      </c>
      <c r="BT15" s="228">
        <v>11204475043.350002</v>
      </c>
      <c r="BU15" s="228">
        <v>152512753.86999997</v>
      </c>
      <c r="BV15" s="228">
        <v>218666</v>
      </c>
      <c r="BW15" s="228">
        <v>239462619.39000005</v>
      </c>
      <c r="BX15" s="228">
        <v>8682659.7200000007</v>
      </c>
      <c r="BY15" s="228">
        <v>53525856.619999997</v>
      </c>
      <c r="BZ15" s="228">
        <v>0</v>
      </c>
      <c r="CA15" s="228">
        <v>116907326.01000001</v>
      </c>
      <c r="CB15" s="228">
        <v>138409409.80000001</v>
      </c>
      <c r="CC15" s="228">
        <v>78122462.960000008</v>
      </c>
      <c r="CD15" s="228">
        <v>1440294450.503</v>
      </c>
      <c r="CE15" s="228">
        <v>692946408.75</v>
      </c>
      <c r="CF15" s="228">
        <v>531710598.49300003</v>
      </c>
      <c r="CG15" s="228">
        <v>215637443.25999999</v>
      </c>
      <c r="CH15" s="228">
        <v>0</v>
      </c>
      <c r="CI15" s="228">
        <v>0</v>
      </c>
      <c r="CJ15" s="228">
        <v>6845487243.6600008</v>
      </c>
      <c r="CK15" s="228">
        <v>3986689726.21</v>
      </c>
      <c r="CL15" s="228">
        <v>1340386464.46</v>
      </c>
      <c r="CM15" s="228">
        <v>4820702.1999999993</v>
      </c>
      <c r="CN15" s="228">
        <v>20</v>
      </c>
      <c r="CO15" s="228">
        <v>530279940.76000005</v>
      </c>
      <c r="CP15" s="228">
        <v>0</v>
      </c>
      <c r="CQ15" s="228">
        <v>49278518.799999997</v>
      </c>
      <c r="CR15" s="228">
        <v>482971956.48000002</v>
      </c>
      <c r="CS15" s="228">
        <v>273035326.22000003</v>
      </c>
      <c r="CT15" s="228">
        <v>11461048914.823002</v>
      </c>
      <c r="CU15" s="228">
        <v>4367641213.9500008</v>
      </c>
      <c r="CV15" s="228">
        <v>3074635436.9900002</v>
      </c>
      <c r="CW15" s="228">
        <v>4018772263.8830009</v>
      </c>
      <c r="CX15" s="228">
        <v>1289014923.7</v>
      </c>
      <c r="CY15" s="228">
        <v>4251798037.2440004</v>
      </c>
      <c r="CZ15" s="228">
        <v>430768030.90000004</v>
      </c>
      <c r="DA15" s="228">
        <v>251208798.23999998</v>
      </c>
      <c r="DB15" s="228">
        <v>4431357269.9039993</v>
      </c>
      <c r="DC15" s="228">
        <v>4451152860.5739994</v>
      </c>
      <c r="DD15" s="228">
        <v>18896996849.52</v>
      </c>
      <c r="DE15" s="228">
        <v>14959524971.266003</v>
      </c>
      <c r="DF15" s="228">
        <v>3937471878.2539983</v>
      </c>
    </row>
    <row r="16" spans="1:110" ht="11.25" customHeight="1" x14ac:dyDescent="0.25">
      <c r="A16" s="132">
        <v>2009</v>
      </c>
      <c r="B16" s="132">
        <v>1</v>
      </c>
      <c r="C16" s="136">
        <v>132</v>
      </c>
      <c r="D16" s="229">
        <v>109</v>
      </c>
      <c r="E16" s="132">
        <v>47</v>
      </c>
      <c r="F16" s="132"/>
      <c r="G16" s="136">
        <v>46456</v>
      </c>
      <c r="H16" s="136"/>
      <c r="I16" s="137"/>
      <c r="J16" s="134">
        <v>75249362196.350006</v>
      </c>
      <c r="K16" s="227">
        <v>25066777911.860001</v>
      </c>
      <c r="L16" s="227">
        <v>14782319593.889999</v>
      </c>
      <c r="M16" s="227">
        <v>3992511215.6399994</v>
      </c>
      <c r="N16" s="230">
        <v>6291947102.3299999</v>
      </c>
      <c r="O16" s="230">
        <v>6291947.1023300001</v>
      </c>
      <c r="P16" s="227">
        <v>29829052</v>
      </c>
      <c r="Q16" s="227">
        <v>115000</v>
      </c>
      <c r="R16" s="227">
        <v>0</v>
      </c>
      <c r="S16" s="227">
        <v>43142810723.839996</v>
      </c>
      <c r="T16" s="227">
        <v>46029757366.659996</v>
      </c>
      <c r="U16" s="227">
        <v>39171680951.190002</v>
      </c>
      <c r="V16" s="228">
        <v>2120125465.55</v>
      </c>
      <c r="W16" s="228">
        <v>4737950949.9199991</v>
      </c>
      <c r="X16" s="135">
        <v>0.10293234683335012</v>
      </c>
      <c r="Y16" s="228">
        <v>37846515635.660004</v>
      </c>
      <c r="Z16" s="228">
        <v>32616264928.700001</v>
      </c>
      <c r="AA16" s="228">
        <v>1739289778.9899998</v>
      </c>
      <c r="AB16" s="228">
        <v>3490960927.9699998</v>
      </c>
      <c r="AC16" s="228">
        <v>8183241731</v>
      </c>
      <c r="AD16" s="228">
        <v>6555416022.4899998</v>
      </c>
      <c r="AE16" s="228">
        <v>380835686.56</v>
      </c>
      <c r="AF16" s="228">
        <v>1246990021.95</v>
      </c>
      <c r="AG16" s="228">
        <v>0</v>
      </c>
      <c r="AH16" s="228">
        <v>0</v>
      </c>
      <c r="AI16" s="228">
        <v>0</v>
      </c>
      <c r="AJ16" s="228">
        <v>0</v>
      </c>
      <c r="AK16" s="228">
        <v>0</v>
      </c>
      <c r="AL16" s="228">
        <v>0</v>
      </c>
      <c r="AM16" s="228">
        <v>0</v>
      </c>
      <c r="AN16" s="228">
        <v>0</v>
      </c>
      <c r="AO16" s="228">
        <v>0</v>
      </c>
      <c r="AP16" s="228">
        <v>0</v>
      </c>
      <c r="AQ16" s="228">
        <v>0</v>
      </c>
      <c r="AR16" s="228">
        <v>0</v>
      </c>
      <c r="AS16" s="228">
        <v>0</v>
      </c>
      <c r="AT16" s="228">
        <v>0</v>
      </c>
      <c r="AU16" s="228">
        <v>0</v>
      </c>
      <c r="AV16" s="228">
        <v>0</v>
      </c>
      <c r="AW16" s="228">
        <v>0</v>
      </c>
      <c r="AX16" s="228">
        <v>79142638621.479996</v>
      </c>
      <c r="AY16" s="228">
        <v>19847892047.038998</v>
      </c>
      <c r="AZ16" s="228">
        <v>3404143059.9800005</v>
      </c>
      <c r="BA16" s="228">
        <v>8763501954.4899998</v>
      </c>
      <c r="BB16" s="228">
        <v>2563686109.77</v>
      </c>
      <c r="BC16" s="228">
        <v>42.1</v>
      </c>
      <c r="BD16" s="228">
        <v>2264104417.6700001</v>
      </c>
      <c r="BE16" s="228">
        <v>2388000</v>
      </c>
      <c r="BF16" s="228">
        <v>0</v>
      </c>
      <c r="BG16" s="228">
        <v>297193650</v>
      </c>
      <c r="BH16" s="228">
        <v>0</v>
      </c>
      <c r="BI16" s="228">
        <v>2531617514.1989999</v>
      </c>
      <c r="BJ16" s="228">
        <v>258507116.21999997</v>
      </c>
      <c r="BK16" s="228">
        <v>0</v>
      </c>
      <c r="BL16" s="228">
        <v>0</v>
      </c>
      <c r="BM16" s="228">
        <v>59294746574.444</v>
      </c>
      <c r="BN16" s="228">
        <v>50953034957.87001</v>
      </c>
      <c r="BO16" s="228">
        <v>1167396956.1099999</v>
      </c>
      <c r="BP16" s="228">
        <v>6230103306.7639999</v>
      </c>
      <c r="BQ16" s="228">
        <v>1530049176.0129995</v>
      </c>
      <c r="BR16" s="228">
        <v>398133893.39999998</v>
      </c>
      <c r="BS16" s="228">
        <v>3507697517.7730002</v>
      </c>
      <c r="BT16" s="228">
        <v>3422051207.1329999</v>
      </c>
      <c r="BU16" s="228">
        <v>73919154.48999998</v>
      </c>
      <c r="BV16" s="228">
        <v>0</v>
      </c>
      <c r="BW16" s="228">
        <v>11727156.150000002</v>
      </c>
      <c r="BX16" s="228">
        <v>535865.59000000008</v>
      </c>
      <c r="BY16" s="228">
        <v>0</v>
      </c>
      <c r="BZ16" s="228">
        <v>0</v>
      </c>
      <c r="CA16" s="228">
        <v>13597924.560000001</v>
      </c>
      <c r="CB16" s="228">
        <v>59504657.640000001</v>
      </c>
      <c r="CC16" s="228">
        <v>61911291.640000001</v>
      </c>
      <c r="CD16" s="228">
        <v>377525418.5</v>
      </c>
      <c r="CE16" s="228">
        <v>161784135.78999999</v>
      </c>
      <c r="CF16" s="228">
        <v>133381376.14999999</v>
      </c>
      <c r="CG16" s="228">
        <v>82359906.560000002</v>
      </c>
      <c r="CH16" s="228">
        <v>0</v>
      </c>
      <c r="CI16" s="228">
        <v>0</v>
      </c>
      <c r="CJ16" s="228">
        <v>4738684292.4800005</v>
      </c>
      <c r="CK16" s="228">
        <v>1691271295.6699998</v>
      </c>
      <c r="CL16" s="228">
        <v>240664230.15000001</v>
      </c>
      <c r="CM16" s="228">
        <v>377205.3</v>
      </c>
      <c r="CN16" s="228">
        <v>147338</v>
      </c>
      <c r="CO16" s="228">
        <v>50431500</v>
      </c>
      <c r="CP16" s="228">
        <v>0</v>
      </c>
      <c r="CQ16" s="228">
        <v>20874671.649999999</v>
      </c>
      <c r="CR16" s="228">
        <v>93744098.150000006</v>
      </c>
      <c r="CS16" s="228">
        <v>75089417.049999997</v>
      </c>
      <c r="CT16" s="228">
        <v>5030833146.9700003</v>
      </c>
      <c r="CU16" s="228">
        <v>2992153982.0999999</v>
      </c>
      <c r="CV16" s="228">
        <v>915765810.45000005</v>
      </c>
      <c r="CW16" s="228">
        <v>1122913354.4200001</v>
      </c>
      <c r="CX16" s="228">
        <v>1200782989.1800001</v>
      </c>
      <c r="CY16" s="228">
        <v>1637240255.6030002</v>
      </c>
      <c r="CZ16" s="228">
        <v>109794556.72000001</v>
      </c>
      <c r="DA16" s="228">
        <v>35577719.639999993</v>
      </c>
      <c r="DB16" s="228">
        <v>1711457092.6830001</v>
      </c>
      <c r="DC16" s="228">
        <v>1706057925.8830001</v>
      </c>
      <c r="DD16" s="228">
        <v>8356435200.1730003</v>
      </c>
      <c r="DE16" s="228">
        <v>6826386024.1599998</v>
      </c>
      <c r="DF16" s="228">
        <v>1530049176.0130002</v>
      </c>
    </row>
    <row r="17" spans="1:110" ht="11.25" customHeight="1" x14ac:dyDescent="0.25">
      <c r="A17" s="132">
        <v>2009</v>
      </c>
      <c r="B17" s="132">
        <v>2</v>
      </c>
      <c r="C17" s="136">
        <v>173</v>
      </c>
      <c r="D17" s="226">
        <v>147</v>
      </c>
      <c r="E17" s="132">
        <v>48</v>
      </c>
      <c r="F17" s="132"/>
      <c r="G17" s="136">
        <v>76300</v>
      </c>
      <c r="H17" s="136"/>
      <c r="I17" s="137"/>
      <c r="J17" s="134">
        <v>81177671111.126678</v>
      </c>
      <c r="K17" s="227">
        <v>27179657088.780003</v>
      </c>
      <c r="L17" s="227">
        <v>18160960231.439999</v>
      </c>
      <c r="M17" s="227">
        <v>4343921230.1099997</v>
      </c>
      <c r="N17" s="230">
        <v>4674775627.2299995</v>
      </c>
      <c r="O17" s="227">
        <v>4674775.6272299998</v>
      </c>
      <c r="P17" s="227">
        <v>2396000</v>
      </c>
      <c r="Q17" s="227">
        <v>2960262971</v>
      </c>
      <c r="R17" s="227">
        <v>0</v>
      </c>
      <c r="S17" s="227">
        <v>45179470969.820007</v>
      </c>
      <c r="T17" s="227">
        <v>48085208843.51001</v>
      </c>
      <c r="U17" s="227">
        <v>41173168368.390007</v>
      </c>
      <c r="V17" s="228">
        <v>2475692510.5499997</v>
      </c>
      <c r="W17" s="228">
        <v>4436347964.5699997</v>
      </c>
      <c r="X17" s="135">
        <v>9.226013718704619E-2</v>
      </c>
      <c r="Y17" s="228">
        <v>38716924729.51001</v>
      </c>
      <c r="Z17" s="228">
        <v>33430074317.220005</v>
      </c>
      <c r="AA17" s="228">
        <v>2021180301.0799999</v>
      </c>
      <c r="AB17" s="228">
        <v>3265670111.2099996</v>
      </c>
      <c r="AC17" s="228">
        <v>9368284114</v>
      </c>
      <c r="AD17" s="228">
        <v>7743094051.170001</v>
      </c>
      <c r="AE17" s="228">
        <v>454512209.47000003</v>
      </c>
      <c r="AF17" s="228">
        <v>1170677853.3599999</v>
      </c>
      <c r="AG17" s="228">
        <v>0</v>
      </c>
      <c r="AH17" s="228">
        <v>0</v>
      </c>
      <c r="AI17" s="228">
        <v>0</v>
      </c>
      <c r="AJ17" s="228">
        <v>0</v>
      </c>
      <c r="AK17" s="228">
        <v>0</v>
      </c>
      <c r="AL17" s="228">
        <v>0</v>
      </c>
      <c r="AM17" s="228">
        <v>0</v>
      </c>
      <c r="AN17" s="228">
        <v>0</v>
      </c>
      <c r="AO17" s="228">
        <v>0</v>
      </c>
      <c r="AP17" s="228">
        <v>0</v>
      </c>
      <c r="AQ17" s="228">
        <v>0</v>
      </c>
      <c r="AR17" s="228">
        <v>0</v>
      </c>
      <c r="AS17" s="228">
        <v>0</v>
      </c>
      <c r="AT17" s="228">
        <v>0</v>
      </c>
      <c r="AU17" s="228">
        <v>0</v>
      </c>
      <c r="AV17" s="228">
        <v>0</v>
      </c>
      <c r="AW17" s="228">
        <v>0</v>
      </c>
      <c r="AX17" s="228">
        <v>85291455314.386688</v>
      </c>
      <c r="AY17" s="228">
        <v>19557269293.562004</v>
      </c>
      <c r="AZ17" s="228">
        <v>3528570459.8800001</v>
      </c>
      <c r="BA17" s="228">
        <v>7984429213.6700001</v>
      </c>
      <c r="BB17" s="228">
        <v>1710229836.7400002</v>
      </c>
      <c r="BC17" s="228">
        <v>1241801.3</v>
      </c>
      <c r="BD17" s="228">
        <v>1429400935.4400001</v>
      </c>
      <c r="BE17" s="228">
        <v>0</v>
      </c>
      <c r="BF17" s="228">
        <v>0</v>
      </c>
      <c r="BG17" s="228">
        <v>279587100</v>
      </c>
      <c r="BH17" s="228">
        <v>0</v>
      </c>
      <c r="BI17" s="228">
        <v>3227204056.3719997</v>
      </c>
      <c r="BJ17" s="228">
        <v>265064262.02999997</v>
      </c>
      <c r="BK17" s="228">
        <v>0</v>
      </c>
      <c r="BL17" s="228">
        <v>0</v>
      </c>
      <c r="BM17" s="228">
        <v>65734186020.824654</v>
      </c>
      <c r="BN17" s="228">
        <v>58857930594.30999</v>
      </c>
      <c r="BO17" s="228">
        <v>1137562386.7499998</v>
      </c>
      <c r="BP17" s="228">
        <v>4783571688.8446674</v>
      </c>
      <c r="BQ17" s="228">
        <v>2500410778.5436668</v>
      </c>
      <c r="BR17" s="228">
        <v>398133893.39999998</v>
      </c>
      <c r="BS17" s="228">
        <v>6855222772.7766657</v>
      </c>
      <c r="BT17" s="228">
        <v>6569576221.6266661</v>
      </c>
      <c r="BU17" s="228">
        <v>210605204.74000001</v>
      </c>
      <c r="BV17" s="228">
        <v>2070947.9999999998</v>
      </c>
      <c r="BW17" s="228">
        <v>72970398.409999996</v>
      </c>
      <c r="BX17" s="228">
        <v>769128.58</v>
      </c>
      <c r="BY17" s="228">
        <v>0</v>
      </c>
      <c r="BZ17" s="228">
        <v>0</v>
      </c>
      <c r="CA17" s="228">
        <v>30806980.68</v>
      </c>
      <c r="CB17" s="228">
        <v>138329741.95999998</v>
      </c>
      <c r="CC17" s="228">
        <v>96967217.810000002</v>
      </c>
      <c r="CD17" s="228">
        <v>830510439.77999985</v>
      </c>
      <c r="CE17" s="228">
        <v>281714179.00999999</v>
      </c>
      <c r="CF17" s="228">
        <v>396932079.69</v>
      </c>
      <c r="CG17" s="228">
        <v>151864181.07999998</v>
      </c>
      <c r="CH17" s="228">
        <v>0</v>
      </c>
      <c r="CI17" s="228">
        <v>0</v>
      </c>
      <c r="CJ17" s="228">
        <v>6292710468.2099991</v>
      </c>
      <c r="CK17" s="228">
        <v>2378334613.1099992</v>
      </c>
      <c r="CL17" s="228">
        <v>563202017.63</v>
      </c>
      <c r="CM17" s="228">
        <v>2215180</v>
      </c>
      <c r="CN17" s="228">
        <v>62838</v>
      </c>
      <c r="CO17" s="228">
        <v>166374000</v>
      </c>
      <c r="CP17" s="228">
        <v>0</v>
      </c>
      <c r="CQ17" s="228">
        <v>35780290.100000001</v>
      </c>
      <c r="CR17" s="228">
        <v>206199710.30000001</v>
      </c>
      <c r="CS17" s="228">
        <v>152569999.22999999</v>
      </c>
      <c r="CT17" s="228">
        <v>8301072228.6699991</v>
      </c>
      <c r="CU17" s="228">
        <v>4717381218.6099997</v>
      </c>
      <c r="CV17" s="228">
        <v>1545071814.8799999</v>
      </c>
      <c r="CW17" s="228">
        <v>2038619195.1799994</v>
      </c>
      <c r="CX17" s="228">
        <v>1302072995.9300001</v>
      </c>
      <c r="CY17" s="228">
        <v>2714277576.6066656</v>
      </c>
      <c r="CZ17" s="228">
        <v>224292776.47999999</v>
      </c>
      <c r="DA17" s="228">
        <v>119617440.99000002</v>
      </c>
      <c r="DB17" s="228">
        <v>2818952912.0966659</v>
      </c>
      <c r="DC17" s="228">
        <v>2820107091.8266659</v>
      </c>
      <c r="DD17" s="228">
        <v>13379966263.056664</v>
      </c>
      <c r="DE17" s="228">
        <v>10879555484.512999</v>
      </c>
      <c r="DF17" s="228">
        <v>2500410778.5436659</v>
      </c>
    </row>
    <row r="18" spans="1:110" ht="11.25" customHeight="1" x14ac:dyDescent="0.25">
      <c r="A18" s="132">
        <v>2009</v>
      </c>
      <c r="B18" s="132">
        <v>3</v>
      </c>
      <c r="C18" s="136">
        <v>172</v>
      </c>
      <c r="D18" s="226">
        <v>146</v>
      </c>
      <c r="E18" s="132">
        <v>52</v>
      </c>
      <c r="F18" s="132"/>
      <c r="G18" s="136">
        <v>110399</v>
      </c>
      <c r="H18" s="136"/>
      <c r="I18" s="137"/>
      <c r="J18" s="134">
        <v>85125841490.342987</v>
      </c>
      <c r="K18" s="227">
        <v>29653256425.719997</v>
      </c>
      <c r="L18" s="227">
        <v>20236738803.09</v>
      </c>
      <c r="M18" s="227">
        <v>4945083700.7800007</v>
      </c>
      <c r="N18" s="230">
        <v>4471433921.8500004</v>
      </c>
      <c r="O18" s="227">
        <v>4471433.9218500005</v>
      </c>
      <c r="P18" s="227">
        <v>2396000</v>
      </c>
      <c r="Q18" s="227">
        <v>3174568176.3200002</v>
      </c>
      <c r="R18" s="227">
        <v>0</v>
      </c>
      <c r="S18" s="227">
        <v>46697900611.645996</v>
      </c>
      <c r="T18" s="227">
        <v>49954945934.945999</v>
      </c>
      <c r="U18" s="227">
        <v>42116130273.245995</v>
      </c>
      <c r="V18" s="228">
        <v>2896667904.2699995</v>
      </c>
      <c r="W18" s="228">
        <v>4942147757.4300003</v>
      </c>
      <c r="X18" s="135">
        <v>9.8932101014901089E-2</v>
      </c>
      <c r="Y18" s="228">
        <v>40504589374.779999</v>
      </c>
      <c r="Z18" s="228">
        <v>34398837215.379997</v>
      </c>
      <c r="AA18" s="228">
        <v>2499541440.3599997</v>
      </c>
      <c r="AB18" s="228">
        <v>3606210719.04</v>
      </c>
      <c r="AC18" s="228">
        <v>9450356560.1660004</v>
      </c>
      <c r="AD18" s="228">
        <v>7717293057.8660011</v>
      </c>
      <c r="AE18" s="228">
        <v>397126463.91000003</v>
      </c>
      <c r="AF18" s="228">
        <v>1335937038.3899999</v>
      </c>
      <c r="AG18" s="228">
        <v>0</v>
      </c>
      <c r="AH18" s="228">
        <v>0</v>
      </c>
      <c r="AI18" s="228">
        <v>0</v>
      </c>
      <c r="AJ18" s="228">
        <v>0</v>
      </c>
      <c r="AK18" s="228">
        <v>0</v>
      </c>
      <c r="AL18" s="228">
        <v>0</v>
      </c>
      <c r="AM18" s="228">
        <v>0</v>
      </c>
      <c r="AN18" s="228">
        <v>0</v>
      </c>
      <c r="AO18" s="228">
        <v>0</v>
      </c>
      <c r="AP18" s="228">
        <v>0</v>
      </c>
      <c r="AQ18" s="228">
        <v>0</v>
      </c>
      <c r="AR18" s="228">
        <v>0</v>
      </c>
      <c r="AS18" s="228">
        <v>0</v>
      </c>
      <c r="AT18" s="228">
        <v>0</v>
      </c>
      <c r="AU18" s="228">
        <v>0</v>
      </c>
      <c r="AV18" s="228">
        <v>0</v>
      </c>
      <c r="AW18" s="228">
        <v>0</v>
      </c>
      <c r="AX18" s="228">
        <v>89320627409.12999</v>
      </c>
      <c r="AY18" s="228">
        <v>20432533266.810001</v>
      </c>
      <c r="AZ18" s="228">
        <v>3225052260.0799999</v>
      </c>
      <c r="BA18" s="228">
        <v>8890588343.4500008</v>
      </c>
      <c r="BB18" s="228">
        <v>1072896206.1999999</v>
      </c>
      <c r="BC18" s="228">
        <v>1059269.3</v>
      </c>
      <c r="BD18" s="228">
        <v>602393261.30999994</v>
      </c>
      <c r="BE18" s="228">
        <v>4480566.1999999993</v>
      </c>
      <c r="BF18" s="228">
        <v>0</v>
      </c>
      <c r="BG18" s="228">
        <v>464963109.38999999</v>
      </c>
      <c r="BH18" s="228">
        <v>0</v>
      </c>
      <c r="BI18" s="228">
        <v>4163315963.9300008</v>
      </c>
      <c r="BJ18" s="228">
        <v>206568859.97</v>
      </c>
      <c r="BK18" s="228">
        <v>0</v>
      </c>
      <c r="BL18" s="228">
        <v>0</v>
      </c>
      <c r="BM18" s="228">
        <v>68888094142.320007</v>
      </c>
      <c r="BN18" s="228">
        <v>61421490827.309998</v>
      </c>
      <c r="BO18" s="228">
        <v>1136877432.75</v>
      </c>
      <c r="BP18" s="228">
        <v>5021265891.3399992</v>
      </c>
      <c r="BQ18" s="228">
        <v>3752103055.5499992</v>
      </c>
      <c r="BR18" s="228">
        <v>798137853.39999998</v>
      </c>
      <c r="BS18" s="228">
        <v>10336174176.439999</v>
      </c>
      <c r="BT18" s="228">
        <v>9880894710.7799988</v>
      </c>
      <c r="BU18" s="228">
        <v>275168577.94000006</v>
      </c>
      <c r="BV18" s="228">
        <v>2236035.73</v>
      </c>
      <c r="BW18" s="228">
        <v>177874851.99000001</v>
      </c>
      <c r="BX18" s="228">
        <v>186396</v>
      </c>
      <c r="BY18" s="228">
        <v>0</v>
      </c>
      <c r="BZ18" s="228">
        <v>0</v>
      </c>
      <c r="CA18" s="228">
        <v>47543127.810000002</v>
      </c>
      <c r="CB18" s="228">
        <v>264612449.5</v>
      </c>
      <c r="CC18" s="228">
        <v>134498886.31999999</v>
      </c>
      <c r="CD18" s="228">
        <v>1014516746.1999999</v>
      </c>
      <c r="CE18" s="228">
        <v>404319347.79000008</v>
      </c>
      <c r="CF18" s="228">
        <v>385673917.5</v>
      </c>
      <c r="CG18" s="228">
        <v>224523480.91</v>
      </c>
      <c r="CH18" s="228">
        <v>0</v>
      </c>
      <c r="CI18" s="228">
        <v>0</v>
      </c>
      <c r="CJ18" s="228">
        <v>8973480372.8699989</v>
      </c>
      <c r="CK18" s="228">
        <v>4451805395.5699997</v>
      </c>
      <c r="CL18" s="228">
        <v>825207919.34000003</v>
      </c>
      <c r="CM18" s="228">
        <v>3115180</v>
      </c>
      <c r="CN18" s="228">
        <v>132138</v>
      </c>
      <c r="CO18" s="228">
        <v>293538500</v>
      </c>
      <c r="CP18" s="228">
        <v>0</v>
      </c>
      <c r="CQ18" s="228">
        <v>51136749.850000001</v>
      </c>
      <c r="CR18" s="228">
        <v>313573076.21999997</v>
      </c>
      <c r="CS18" s="228">
        <v>163712275.27000001</v>
      </c>
      <c r="CT18" s="228">
        <v>12374578483.120001</v>
      </c>
      <c r="CU18" s="228">
        <v>7013091983.0900002</v>
      </c>
      <c r="CV18" s="228">
        <v>2320985942.3800006</v>
      </c>
      <c r="CW18" s="228">
        <v>3040500557.6499996</v>
      </c>
      <c r="CX18" s="228">
        <v>1782565052.3</v>
      </c>
      <c r="CY18" s="228">
        <v>4137994267.6899962</v>
      </c>
      <c r="CZ18" s="228">
        <v>282157227.40000004</v>
      </c>
      <c r="DA18" s="228">
        <v>180224107.37</v>
      </c>
      <c r="DB18" s="228">
        <v>4239927387.7199965</v>
      </c>
      <c r="DC18" s="228">
        <v>4235283856.3499961</v>
      </c>
      <c r="DD18" s="228">
        <v>19596686451.889999</v>
      </c>
      <c r="DE18" s="228">
        <v>15844583396.340002</v>
      </c>
      <c r="DF18" s="228">
        <v>3752103055.5499978</v>
      </c>
    </row>
    <row r="19" spans="1:110" ht="11.25" customHeight="1" x14ac:dyDescent="0.25">
      <c r="A19" s="132">
        <v>2009</v>
      </c>
      <c r="B19" s="132">
        <v>4</v>
      </c>
      <c r="C19" s="136">
        <v>177</v>
      </c>
      <c r="D19" s="226">
        <v>150</v>
      </c>
      <c r="E19" s="132">
        <v>54</v>
      </c>
      <c r="F19" s="132"/>
      <c r="G19" s="136">
        <v>158510</v>
      </c>
      <c r="H19" s="136"/>
      <c r="I19" s="137"/>
      <c r="J19" s="134">
        <v>92326922195.288666</v>
      </c>
      <c r="K19" s="227">
        <v>31019401977.380005</v>
      </c>
      <c r="L19" s="227">
        <v>22689641041.780003</v>
      </c>
      <c r="M19" s="227">
        <v>4250460435.8500009</v>
      </c>
      <c r="N19" s="230">
        <v>4079300499.7500005</v>
      </c>
      <c r="O19" s="227">
        <v>4079300.4997500004</v>
      </c>
      <c r="P19" s="227">
        <v>200350170</v>
      </c>
      <c r="Q19" s="227">
        <v>1747767477.0799999</v>
      </c>
      <c r="R19" s="227">
        <v>0</v>
      </c>
      <c r="S19" s="227">
        <v>52247182571.529999</v>
      </c>
      <c r="T19" s="227">
        <v>55504753883.690002</v>
      </c>
      <c r="U19" s="227">
        <v>47399071580.400002</v>
      </c>
      <c r="V19" s="228">
        <v>3192871591.2800002</v>
      </c>
      <c r="W19" s="228">
        <v>4912810712.0100002</v>
      </c>
      <c r="X19" s="135">
        <v>8.8511530423227819E-2</v>
      </c>
      <c r="Y19" s="228">
        <v>45011382503.07</v>
      </c>
      <c r="Z19" s="228">
        <v>38933225455.150002</v>
      </c>
      <c r="AA19" s="228">
        <v>2497360963.0500002</v>
      </c>
      <c r="AB19" s="228">
        <v>3580796084.8699994</v>
      </c>
      <c r="AC19" s="228">
        <v>10493371380.620001</v>
      </c>
      <c r="AD19" s="228">
        <v>8465846125.250001</v>
      </c>
      <c r="AE19" s="228">
        <v>695510628.23000002</v>
      </c>
      <c r="AF19" s="228">
        <v>1332014627.1400001</v>
      </c>
      <c r="AG19" s="228">
        <v>0</v>
      </c>
      <c r="AH19" s="228">
        <v>0</v>
      </c>
      <c r="AI19" s="228">
        <v>0</v>
      </c>
      <c r="AJ19" s="228">
        <v>0</v>
      </c>
      <c r="AK19" s="228">
        <v>0</v>
      </c>
      <c r="AL19" s="228">
        <v>0</v>
      </c>
      <c r="AM19" s="228">
        <v>0</v>
      </c>
      <c r="AN19" s="228">
        <v>0</v>
      </c>
      <c r="AO19" s="228">
        <v>0</v>
      </c>
      <c r="AP19" s="228">
        <v>0</v>
      </c>
      <c r="AQ19" s="228">
        <v>0</v>
      </c>
      <c r="AR19" s="228">
        <v>0</v>
      </c>
      <c r="AS19" s="228">
        <v>0</v>
      </c>
      <c r="AT19" s="228">
        <v>0</v>
      </c>
      <c r="AU19" s="228">
        <v>0</v>
      </c>
      <c r="AV19" s="228">
        <v>0</v>
      </c>
      <c r="AW19" s="228">
        <v>0</v>
      </c>
      <c r="AX19" s="228">
        <v>96480115679.975662</v>
      </c>
      <c r="AY19" s="228">
        <v>21639613633.64687</v>
      </c>
      <c r="AZ19" s="228">
        <v>3653513121.7199998</v>
      </c>
      <c r="BA19" s="228">
        <v>10689685084.710003</v>
      </c>
      <c r="BB19" s="228">
        <v>757561474.3599999</v>
      </c>
      <c r="BC19" s="228">
        <v>1059269.3</v>
      </c>
      <c r="BD19" s="228">
        <v>665873537.05999994</v>
      </c>
      <c r="BE19" s="228">
        <v>0</v>
      </c>
      <c r="BF19" s="228">
        <v>0</v>
      </c>
      <c r="BG19" s="228">
        <v>90628668</v>
      </c>
      <c r="BH19" s="228">
        <v>0</v>
      </c>
      <c r="BI19" s="228">
        <v>3792151713.886867</v>
      </c>
      <c r="BJ19" s="228">
        <v>284060527.93000001</v>
      </c>
      <c r="BK19" s="228">
        <v>0</v>
      </c>
      <c r="BL19" s="228">
        <v>0</v>
      </c>
      <c r="BM19" s="228">
        <v>74840502046.331787</v>
      </c>
      <c r="BN19" s="228">
        <v>66367214454.869995</v>
      </c>
      <c r="BO19" s="228">
        <v>1100072952.75</v>
      </c>
      <c r="BP19" s="228">
        <v>6088662789.1917973</v>
      </c>
      <c r="BQ19" s="228">
        <v>4986027744.7507973</v>
      </c>
      <c r="BR19" s="228">
        <v>787710030</v>
      </c>
      <c r="BS19" s="228">
        <v>15239694558.538666</v>
      </c>
      <c r="BT19" s="228">
        <v>14570271122.258665</v>
      </c>
      <c r="BU19" s="228">
        <v>315156707.46999997</v>
      </c>
      <c r="BV19" s="228">
        <v>24551538</v>
      </c>
      <c r="BW19" s="228">
        <v>329715190.81</v>
      </c>
      <c r="BX19" s="228">
        <v>9686396</v>
      </c>
      <c r="BY19" s="228">
        <v>0</v>
      </c>
      <c r="BZ19" s="228">
        <v>0</v>
      </c>
      <c r="CA19" s="228">
        <v>61230644.939999998</v>
      </c>
      <c r="CB19" s="228">
        <v>379919569.48000002</v>
      </c>
      <c r="CC19" s="228">
        <v>121153184.61</v>
      </c>
      <c r="CD19" s="228">
        <v>2458124092.71</v>
      </c>
      <c r="CE19" s="228">
        <v>1512016640.9100001</v>
      </c>
      <c r="CF19" s="228">
        <v>596728939.98000002</v>
      </c>
      <c r="CG19" s="228">
        <v>349378511.81999999</v>
      </c>
      <c r="CH19" s="228">
        <v>0</v>
      </c>
      <c r="CI19" s="228">
        <v>0</v>
      </c>
      <c r="CJ19" s="228">
        <v>11132600814.149996</v>
      </c>
      <c r="CK19" s="228">
        <v>5694847778.6599989</v>
      </c>
      <c r="CL19" s="228">
        <v>1086088243.0799999</v>
      </c>
      <c r="CM19" s="228">
        <v>3715180</v>
      </c>
      <c r="CN19" s="228">
        <v>217338</v>
      </c>
      <c r="CO19" s="228">
        <v>427626500</v>
      </c>
      <c r="CP19" s="228">
        <v>0</v>
      </c>
      <c r="CQ19" s="228">
        <v>64969617.399999999</v>
      </c>
      <c r="CR19" s="228">
        <v>433633518.89999992</v>
      </c>
      <c r="CS19" s="228">
        <v>155926088.78</v>
      </c>
      <c r="CT19" s="228">
        <v>16510765150.9</v>
      </c>
      <c r="CU19" s="228">
        <v>8578823358.3100014</v>
      </c>
      <c r="CV19" s="228">
        <v>3292509947.7299991</v>
      </c>
      <c r="CW19" s="228">
        <v>4639431844.8599987</v>
      </c>
      <c r="CX19" s="228">
        <v>1799739642.6400001</v>
      </c>
      <c r="CY19" s="228">
        <v>5603666486.4386635</v>
      </c>
      <c r="CZ19" s="228">
        <v>292516444.18000001</v>
      </c>
      <c r="DA19" s="228">
        <v>288038215.17000002</v>
      </c>
      <c r="DB19" s="228">
        <v>5608144715.4486637</v>
      </c>
      <c r="DC19" s="228">
        <v>5611604731.2986641</v>
      </c>
      <c r="DD19" s="228">
        <v>26680675144.718662</v>
      </c>
      <c r="DE19" s="228">
        <v>21694647399.967861</v>
      </c>
      <c r="DF19" s="228">
        <v>4986027744.7508011</v>
      </c>
    </row>
    <row r="20" spans="1:110" ht="11.25" customHeight="1" x14ac:dyDescent="0.25">
      <c r="A20" s="132">
        <v>2010</v>
      </c>
      <c r="B20" s="132">
        <v>1</v>
      </c>
      <c r="C20" s="136">
        <v>184</v>
      </c>
      <c r="D20" s="229">
        <v>156</v>
      </c>
      <c r="E20" s="132">
        <v>56</v>
      </c>
      <c r="F20" s="132"/>
      <c r="G20" s="136">
        <v>73314</v>
      </c>
      <c r="H20" s="136"/>
      <c r="I20" s="137">
        <v>106943599600</v>
      </c>
      <c r="J20" s="134">
        <v>102538526201.80299</v>
      </c>
      <c r="K20" s="227">
        <v>34395691468.019997</v>
      </c>
      <c r="L20" s="227">
        <v>24245613267.880001</v>
      </c>
      <c r="M20" s="227">
        <v>5563032688.7099991</v>
      </c>
      <c r="N20" s="230">
        <v>4587045511.4299994</v>
      </c>
      <c r="O20" s="227">
        <v>4587045.511429999</v>
      </c>
      <c r="P20" s="227">
        <v>179636092.24000001</v>
      </c>
      <c r="Q20" s="227">
        <v>1824856292.8399999</v>
      </c>
      <c r="R20" s="227">
        <v>0</v>
      </c>
      <c r="S20" s="227">
        <v>58884487384.233002</v>
      </c>
      <c r="T20" s="227">
        <v>62421241134.463005</v>
      </c>
      <c r="U20" s="227">
        <v>54764824680.330009</v>
      </c>
      <c r="V20" s="228">
        <v>2484781027.8099999</v>
      </c>
      <c r="W20" s="228">
        <v>5171635426.323</v>
      </c>
      <c r="X20" s="135">
        <v>8.2850570291972625E-2</v>
      </c>
      <c r="Y20" s="228">
        <v>50881252757.110008</v>
      </c>
      <c r="Z20" s="228">
        <v>45162946960.990005</v>
      </c>
      <c r="AA20" s="228">
        <v>2037485111.1799998</v>
      </c>
      <c r="AB20" s="228">
        <v>3680820684.9400001</v>
      </c>
      <c r="AC20" s="228">
        <v>11539988377.352999</v>
      </c>
      <c r="AD20" s="228">
        <v>9601877719.3400002</v>
      </c>
      <c r="AE20" s="228">
        <v>447295916.63</v>
      </c>
      <c r="AF20" s="228">
        <v>1490814741.3830001</v>
      </c>
      <c r="AG20" s="228">
        <v>416751600</v>
      </c>
      <c r="AH20" s="228">
        <v>0</v>
      </c>
      <c r="AI20" s="228">
        <v>0</v>
      </c>
      <c r="AJ20" s="228">
        <v>0</v>
      </c>
      <c r="AK20" s="228">
        <v>0</v>
      </c>
      <c r="AL20" s="228">
        <v>0</v>
      </c>
      <c r="AM20" s="228">
        <v>0</v>
      </c>
      <c r="AN20" s="228">
        <v>0</v>
      </c>
      <c r="AO20" s="228">
        <v>0</v>
      </c>
      <c r="AP20" s="228">
        <v>0</v>
      </c>
      <c r="AQ20" s="228">
        <v>0</v>
      </c>
      <c r="AR20" s="228">
        <v>0</v>
      </c>
      <c r="AS20" s="228">
        <v>0</v>
      </c>
      <c r="AT20" s="228">
        <v>0</v>
      </c>
      <c r="AU20" s="228">
        <v>0</v>
      </c>
      <c r="AV20" s="228">
        <v>0</v>
      </c>
      <c r="AW20" s="228">
        <v>0</v>
      </c>
      <c r="AX20" s="228">
        <v>106943599603.69299</v>
      </c>
      <c r="AY20" s="228">
        <v>27725901600.167</v>
      </c>
      <c r="AZ20" s="228">
        <v>5395174647.8000002</v>
      </c>
      <c r="BA20" s="228">
        <v>14449819564.970001</v>
      </c>
      <c r="BB20" s="228">
        <v>1213845311.8</v>
      </c>
      <c r="BC20" s="228">
        <v>1059269.3</v>
      </c>
      <c r="BD20" s="228">
        <v>1208885445.7</v>
      </c>
      <c r="BE20" s="228">
        <v>0</v>
      </c>
      <c r="BF20" s="228">
        <v>0</v>
      </c>
      <c r="BG20" s="228">
        <v>3900596.8</v>
      </c>
      <c r="BH20" s="228">
        <v>0</v>
      </c>
      <c r="BI20" s="228">
        <v>2822321648.9469995</v>
      </c>
      <c r="BJ20" s="228">
        <v>369682885.75</v>
      </c>
      <c r="BK20" s="228">
        <v>0</v>
      </c>
      <c r="BL20" s="228">
        <v>0</v>
      </c>
      <c r="BM20" s="228">
        <v>79217698003.522995</v>
      </c>
      <c r="BN20" s="228">
        <v>72011587662.039978</v>
      </c>
      <c r="BO20" s="228">
        <v>1123616846.8600001</v>
      </c>
      <c r="BP20" s="228">
        <v>4723557794.8529978</v>
      </c>
      <c r="BQ20" s="228">
        <v>968937409.3399992</v>
      </c>
      <c r="BR20" s="228">
        <v>861713880.25</v>
      </c>
      <c r="BS20" s="228">
        <v>4470837903.7600002</v>
      </c>
      <c r="BT20" s="228">
        <v>4240198801.9099998</v>
      </c>
      <c r="BU20" s="228">
        <v>151342254.66999999</v>
      </c>
      <c r="BV20" s="228">
        <v>12121425.42</v>
      </c>
      <c r="BW20" s="228">
        <v>67175421.759999976</v>
      </c>
      <c r="BX20" s="228">
        <v>3044431.82</v>
      </c>
      <c r="BY20" s="228">
        <v>0</v>
      </c>
      <c r="BZ20" s="228">
        <v>0</v>
      </c>
      <c r="CA20" s="228">
        <v>25235557.409999989</v>
      </c>
      <c r="CB20" s="228">
        <v>88553887.829999998</v>
      </c>
      <c r="CC20" s="228">
        <v>49658455.300000004</v>
      </c>
      <c r="CD20" s="228">
        <v>541591078.32999992</v>
      </c>
      <c r="CE20" s="228">
        <v>193109875.31</v>
      </c>
      <c r="CF20" s="228">
        <v>177758404.26999998</v>
      </c>
      <c r="CG20" s="228">
        <v>170722798.75</v>
      </c>
      <c r="CH20" s="228">
        <v>0</v>
      </c>
      <c r="CI20" s="228">
        <v>0</v>
      </c>
      <c r="CJ20" s="228">
        <v>1725481642.8599999</v>
      </c>
      <c r="CK20" s="228">
        <v>580560440.11999989</v>
      </c>
      <c r="CL20" s="228">
        <v>375277171.27000004</v>
      </c>
      <c r="CM20" s="228">
        <v>168597.43</v>
      </c>
      <c r="CN20" s="228">
        <v>19696</v>
      </c>
      <c r="CO20" s="228">
        <v>102490000</v>
      </c>
      <c r="CP20" s="228">
        <v>0</v>
      </c>
      <c r="CQ20" s="228">
        <v>18740014.5</v>
      </c>
      <c r="CR20" s="228">
        <v>128521953.68000004</v>
      </c>
      <c r="CS20" s="228">
        <v>125336909.65999998</v>
      </c>
      <c r="CT20" s="228">
        <v>3893429830.0100002</v>
      </c>
      <c r="CU20" s="228">
        <v>1472566986.8600001</v>
      </c>
      <c r="CV20" s="228">
        <v>971445707.55000007</v>
      </c>
      <c r="CW20" s="228">
        <v>1449417135.6000001</v>
      </c>
      <c r="CX20" s="228">
        <v>689198161.30000019</v>
      </c>
      <c r="CY20" s="228">
        <v>1072100476.9799993</v>
      </c>
      <c r="CZ20" s="228">
        <v>122656853.52999999</v>
      </c>
      <c r="DA20" s="228">
        <v>38633239.060000002</v>
      </c>
      <c r="DB20" s="228">
        <v>1156124091.4499993</v>
      </c>
      <c r="DC20" s="228">
        <v>1139310408.4499993</v>
      </c>
      <c r="DD20" s="228">
        <v>6326944414.1500006</v>
      </c>
      <c r="DE20" s="228">
        <v>5358007004.8099985</v>
      </c>
      <c r="DF20" s="228">
        <v>968937409.34000158</v>
      </c>
    </row>
    <row r="21" spans="1:110" ht="11.25" customHeight="1" x14ac:dyDescent="0.25">
      <c r="A21" s="132">
        <v>2010</v>
      </c>
      <c r="B21" s="132">
        <v>2</v>
      </c>
      <c r="C21" s="136">
        <v>188</v>
      </c>
      <c r="D21" s="229">
        <v>161</v>
      </c>
      <c r="E21" s="132">
        <v>59</v>
      </c>
      <c r="F21" s="132"/>
      <c r="G21" s="136">
        <v>97033</v>
      </c>
      <c r="H21" s="136"/>
      <c r="I21" s="137">
        <v>115539684700.00002</v>
      </c>
      <c r="J21" s="134">
        <v>110793997530.36702</v>
      </c>
      <c r="K21" s="227">
        <v>35949875901.329994</v>
      </c>
      <c r="L21" s="227">
        <v>23074395812.179996</v>
      </c>
      <c r="M21" s="227">
        <v>8453175931.4799995</v>
      </c>
      <c r="N21" s="230">
        <v>4422304157.670001</v>
      </c>
      <c r="O21" s="227">
        <v>4422304.1576700006</v>
      </c>
      <c r="P21" s="227">
        <v>75999996.049999997</v>
      </c>
      <c r="Q21" s="227">
        <v>1849390174.55</v>
      </c>
      <c r="R21" s="227">
        <v>0</v>
      </c>
      <c r="S21" s="227">
        <v>63899703653.397026</v>
      </c>
      <c r="T21" s="227">
        <v>67754807034.550026</v>
      </c>
      <c r="U21" s="227">
        <v>59799535108.050018</v>
      </c>
      <c r="V21" s="228">
        <v>2866070094.7700005</v>
      </c>
      <c r="W21" s="228">
        <v>5089201831.7300005</v>
      </c>
      <c r="X21" s="135">
        <v>7.5112040819994924E-2</v>
      </c>
      <c r="Y21" s="228">
        <v>57746751173.930023</v>
      </c>
      <c r="Z21" s="228">
        <v>51527174090.140022</v>
      </c>
      <c r="AA21" s="228">
        <v>2260846621.71</v>
      </c>
      <c r="AB21" s="228">
        <v>3958730462.0800004</v>
      </c>
      <c r="AC21" s="228">
        <v>10008055860.620001</v>
      </c>
      <c r="AD21" s="228">
        <v>8272361017.9099998</v>
      </c>
      <c r="AE21" s="228">
        <v>605223473.06000006</v>
      </c>
      <c r="AF21" s="228">
        <v>1130471369.6500001</v>
      </c>
      <c r="AG21" s="228">
        <v>134469862.5</v>
      </c>
      <c r="AH21" s="228">
        <v>0</v>
      </c>
      <c r="AI21" s="228">
        <v>0</v>
      </c>
      <c r="AJ21" s="228">
        <v>0</v>
      </c>
      <c r="AK21" s="228">
        <v>0</v>
      </c>
      <c r="AL21" s="228">
        <v>0</v>
      </c>
      <c r="AM21" s="228">
        <v>0</v>
      </c>
      <c r="AN21" s="228">
        <v>0</v>
      </c>
      <c r="AO21" s="228">
        <v>0</v>
      </c>
      <c r="AP21" s="228">
        <v>0</v>
      </c>
      <c r="AQ21" s="228">
        <v>0</v>
      </c>
      <c r="AR21" s="228">
        <v>0</v>
      </c>
      <c r="AS21" s="228">
        <v>0</v>
      </c>
      <c r="AT21" s="228">
        <v>0</v>
      </c>
      <c r="AU21" s="228">
        <v>0</v>
      </c>
      <c r="AV21" s="228">
        <v>0</v>
      </c>
      <c r="AW21" s="228">
        <v>0</v>
      </c>
      <c r="AX21" s="228">
        <v>115539684675.15701</v>
      </c>
      <c r="AY21" s="228">
        <v>29790390691.904999</v>
      </c>
      <c r="AZ21" s="228">
        <v>5406108150.25</v>
      </c>
      <c r="BA21" s="228">
        <v>15431118641.070002</v>
      </c>
      <c r="BB21" s="228">
        <v>599714460.67000008</v>
      </c>
      <c r="BC21" s="228">
        <v>1059269.3</v>
      </c>
      <c r="BD21" s="228">
        <v>591299243.96000004</v>
      </c>
      <c r="BE21" s="228">
        <v>3656564.01</v>
      </c>
      <c r="BF21" s="228">
        <v>0</v>
      </c>
      <c r="BG21" s="228">
        <v>3699383.4</v>
      </c>
      <c r="BH21" s="228">
        <v>0</v>
      </c>
      <c r="BI21" s="228">
        <v>4332130455.7049999</v>
      </c>
      <c r="BJ21" s="228">
        <v>685000277.66999996</v>
      </c>
      <c r="BK21" s="228">
        <v>0</v>
      </c>
      <c r="BL21" s="228">
        <v>0</v>
      </c>
      <c r="BM21" s="228">
        <v>85749293983.25499</v>
      </c>
      <c r="BN21" s="228">
        <v>77179517362.88298</v>
      </c>
      <c r="BO21" s="228">
        <v>1136670790.8600001</v>
      </c>
      <c r="BP21" s="228">
        <v>5954328782.4219971</v>
      </c>
      <c r="BQ21" s="228">
        <v>3062240188.8919983</v>
      </c>
      <c r="BR21" s="228">
        <v>878362486</v>
      </c>
      <c r="BS21" s="228">
        <v>9613120864.7199974</v>
      </c>
      <c r="BT21" s="228">
        <v>9045146437.8299999</v>
      </c>
      <c r="BU21" s="228">
        <v>390822395.75000006</v>
      </c>
      <c r="BV21" s="228">
        <v>28574217.849999998</v>
      </c>
      <c r="BW21" s="228">
        <v>148577813.28999996</v>
      </c>
      <c r="BX21" s="228">
        <v>17440821.550000001</v>
      </c>
      <c r="BY21" s="228">
        <v>0</v>
      </c>
      <c r="BZ21" s="228">
        <v>0</v>
      </c>
      <c r="CA21" s="228">
        <v>61839693.459999986</v>
      </c>
      <c r="CB21" s="228">
        <v>222641454.84999996</v>
      </c>
      <c r="CC21" s="228">
        <v>153344156.56999999</v>
      </c>
      <c r="CD21" s="228">
        <v>1064322802.9399998</v>
      </c>
      <c r="CE21" s="228">
        <v>455184514.33999997</v>
      </c>
      <c r="CF21" s="228">
        <v>258714471.25</v>
      </c>
      <c r="CG21" s="228">
        <v>350423817.35000002</v>
      </c>
      <c r="CH21" s="228">
        <v>0</v>
      </c>
      <c r="CI21" s="228">
        <v>0</v>
      </c>
      <c r="CJ21" s="228">
        <v>3693814754.5099998</v>
      </c>
      <c r="CK21" s="228">
        <v>932997103.53999984</v>
      </c>
      <c r="CL21" s="228">
        <v>779924652.29000008</v>
      </c>
      <c r="CM21" s="228">
        <v>423040</v>
      </c>
      <c r="CN21" s="228">
        <v>106896</v>
      </c>
      <c r="CO21" s="228">
        <v>281370715</v>
      </c>
      <c r="CP21" s="228">
        <v>0</v>
      </c>
      <c r="CQ21" s="228">
        <v>32726091.75</v>
      </c>
      <c r="CR21" s="228">
        <v>278522229.96000004</v>
      </c>
      <c r="CS21" s="228">
        <v>186775679.58000001</v>
      </c>
      <c r="CT21" s="228">
        <v>7685591944.9999971</v>
      </c>
      <c r="CU21" s="228">
        <v>2722079518.9599986</v>
      </c>
      <c r="CV21" s="228">
        <v>2069537199.3099999</v>
      </c>
      <c r="CW21" s="228">
        <v>2893975226.7299991</v>
      </c>
      <c r="CX21" s="228">
        <v>1101740315.1300001</v>
      </c>
      <c r="CY21" s="228">
        <v>3455280556.1600003</v>
      </c>
      <c r="CZ21" s="228">
        <v>201537598.06</v>
      </c>
      <c r="DA21" s="228">
        <v>165560873.41999999</v>
      </c>
      <c r="DB21" s="228">
        <v>3491257280.7999997</v>
      </c>
      <c r="DC21" s="228">
        <v>3471710585.3899999</v>
      </c>
      <c r="DD21" s="228">
        <v>13516457441.219999</v>
      </c>
      <c r="DE21" s="228">
        <v>10454217252.327995</v>
      </c>
      <c r="DF21" s="228">
        <v>3062240188.8920031</v>
      </c>
    </row>
    <row r="22" spans="1:110" ht="11.25" customHeight="1" x14ac:dyDescent="0.25">
      <c r="A22" s="132">
        <v>2010</v>
      </c>
      <c r="B22" s="132">
        <v>3</v>
      </c>
      <c r="C22" s="136">
        <v>187</v>
      </c>
      <c r="D22" s="229">
        <v>160</v>
      </c>
      <c r="E22" s="132">
        <v>60</v>
      </c>
      <c r="F22" s="132"/>
      <c r="G22" s="136">
        <v>137376</v>
      </c>
      <c r="H22" s="136"/>
      <c r="I22" s="137">
        <v>0</v>
      </c>
      <c r="J22" s="134">
        <v>116896770629.53801</v>
      </c>
      <c r="K22" s="227">
        <v>34772760312.223</v>
      </c>
      <c r="L22" s="227">
        <v>22508727620.062996</v>
      </c>
      <c r="M22" s="227">
        <v>7016223265.420001</v>
      </c>
      <c r="N22" s="230">
        <v>5247809426.7399998</v>
      </c>
      <c r="O22" s="227">
        <v>1824089995.8499999</v>
      </c>
      <c r="P22" s="227">
        <v>76999996.049999997</v>
      </c>
      <c r="Q22" s="227">
        <v>1747089999.8</v>
      </c>
      <c r="R22" s="227">
        <v>0</v>
      </c>
      <c r="S22" s="227">
        <v>69842961081.160004</v>
      </c>
      <c r="T22" s="227">
        <v>73760183549.850006</v>
      </c>
      <c r="U22" s="227">
        <v>66293185219.510002</v>
      </c>
      <c r="V22" s="228">
        <v>1958797122.5499997</v>
      </c>
      <c r="W22" s="228">
        <v>5508201207.79</v>
      </c>
      <c r="X22" s="135">
        <v>7.4677162429610061E-2</v>
      </c>
      <c r="Y22" s="228">
        <v>64485112125.970009</v>
      </c>
      <c r="Z22" s="228">
        <v>58680388093.090004</v>
      </c>
      <c r="AA22" s="228">
        <v>1633612469.9099998</v>
      </c>
      <c r="AB22" s="228">
        <v>4171111562.9700003</v>
      </c>
      <c r="AC22" s="228">
        <v>9275071423.8799992</v>
      </c>
      <c r="AD22" s="228">
        <v>7612797126.4200001</v>
      </c>
      <c r="AE22" s="228">
        <v>325184652.63999999</v>
      </c>
      <c r="AF22" s="228">
        <v>1337089644.8199999</v>
      </c>
      <c r="AG22" s="228">
        <v>0</v>
      </c>
      <c r="AH22" s="228">
        <v>0</v>
      </c>
      <c r="AI22" s="228">
        <v>0</v>
      </c>
      <c r="AJ22" s="228">
        <v>0</v>
      </c>
      <c r="AK22" s="228">
        <v>0</v>
      </c>
      <c r="AL22" s="228">
        <v>0</v>
      </c>
      <c r="AM22" s="228">
        <v>0</v>
      </c>
      <c r="AN22" s="228">
        <v>0</v>
      </c>
      <c r="AO22" s="228">
        <v>0</v>
      </c>
      <c r="AP22" s="228">
        <v>0</v>
      </c>
      <c r="AQ22" s="228">
        <v>0</v>
      </c>
      <c r="AR22" s="228">
        <v>0</v>
      </c>
      <c r="AS22" s="228">
        <v>0</v>
      </c>
      <c r="AT22" s="228">
        <v>0</v>
      </c>
      <c r="AU22" s="228">
        <v>0</v>
      </c>
      <c r="AV22" s="228">
        <v>0</v>
      </c>
      <c r="AW22" s="228">
        <v>0</v>
      </c>
      <c r="AX22" s="228">
        <v>121755609273.53801</v>
      </c>
      <c r="AY22" s="228">
        <v>32318069385.990002</v>
      </c>
      <c r="AZ22" s="228">
        <v>5635054954.1700001</v>
      </c>
      <c r="BA22" s="228">
        <v>16021662455.800001</v>
      </c>
      <c r="BB22" s="228">
        <v>953247702.79000008</v>
      </c>
      <c r="BC22" s="228">
        <v>1059269.3</v>
      </c>
      <c r="BD22" s="228">
        <v>910235836.24000001</v>
      </c>
      <c r="BE22" s="228">
        <v>3006963.85</v>
      </c>
      <c r="BF22" s="228">
        <v>35246250</v>
      </c>
      <c r="BG22" s="228">
        <v>3699383.4</v>
      </c>
      <c r="BH22" s="228">
        <v>0</v>
      </c>
      <c r="BI22" s="228">
        <v>5267781862.0199995</v>
      </c>
      <c r="BJ22" s="228">
        <v>801874110.50999999</v>
      </c>
      <c r="BK22" s="228">
        <v>0</v>
      </c>
      <c r="BL22" s="228">
        <v>0</v>
      </c>
      <c r="BM22" s="228">
        <v>89437539887.544983</v>
      </c>
      <c r="BN22" s="228">
        <v>78212683298.342987</v>
      </c>
      <c r="BO22" s="228">
        <v>1134629850.8600001</v>
      </c>
      <c r="BP22" s="228">
        <v>8223408652.2620001</v>
      </c>
      <c r="BQ22" s="228">
        <v>5380740140.382</v>
      </c>
      <c r="BR22" s="228">
        <v>924136280</v>
      </c>
      <c r="BS22" s="228">
        <v>14828780414.5</v>
      </c>
      <c r="BT22" s="228">
        <v>13936455472</v>
      </c>
      <c r="BU22" s="228">
        <v>530469724.0200001</v>
      </c>
      <c r="BV22" s="228">
        <v>44250832.710000001</v>
      </c>
      <c r="BW22" s="228">
        <v>317604385.76999992</v>
      </c>
      <c r="BX22" s="228">
        <v>21475291.450000003</v>
      </c>
      <c r="BY22" s="228">
        <v>26431619.260000002</v>
      </c>
      <c r="BZ22" s="228">
        <v>0</v>
      </c>
      <c r="CA22" s="228">
        <v>100930100.73999999</v>
      </c>
      <c r="CB22" s="228">
        <v>359405324.31</v>
      </c>
      <c r="CC22" s="228">
        <v>190637949.99000001</v>
      </c>
      <c r="CD22" s="228">
        <v>1720105231.9000003</v>
      </c>
      <c r="CE22" s="228">
        <v>783422147.1400001</v>
      </c>
      <c r="CF22" s="228">
        <v>612535239.41000009</v>
      </c>
      <c r="CG22" s="228">
        <v>324147845.35000002</v>
      </c>
      <c r="CH22" s="228">
        <v>0</v>
      </c>
      <c r="CI22" s="228">
        <v>0</v>
      </c>
      <c r="CJ22" s="228">
        <v>5872744322.2700005</v>
      </c>
      <c r="CK22" s="228">
        <v>1512518150.5499995</v>
      </c>
      <c r="CL22" s="228">
        <v>1342455583.72</v>
      </c>
      <c r="CM22" s="228">
        <v>24127</v>
      </c>
      <c r="CN22" s="228">
        <v>1115950.22</v>
      </c>
      <c r="CO22" s="228">
        <v>469251000</v>
      </c>
      <c r="CP22" s="228">
        <v>0</v>
      </c>
      <c r="CQ22" s="228">
        <v>50805534.100000001</v>
      </c>
      <c r="CR22" s="228">
        <v>488706227.25</v>
      </c>
      <c r="CS22" s="228">
        <v>332552745.15000004</v>
      </c>
      <c r="CT22" s="228">
        <v>11646126233.809999</v>
      </c>
      <c r="CU22" s="228">
        <v>4082090361.0300002</v>
      </c>
      <c r="CV22" s="228">
        <v>3329235436.2300005</v>
      </c>
      <c r="CW22" s="228">
        <v>4234800436.5499997</v>
      </c>
      <c r="CX22" s="228">
        <v>1601622903.47</v>
      </c>
      <c r="CY22" s="228">
        <v>5733670367.5899992</v>
      </c>
      <c r="CZ22" s="228">
        <v>512656967.54999995</v>
      </c>
      <c r="DA22" s="228">
        <v>213976390.26000002</v>
      </c>
      <c r="DB22" s="228">
        <v>6032350944.8799992</v>
      </c>
      <c r="DC22" s="228">
        <v>6062896886.4699993</v>
      </c>
      <c r="DD22" s="228">
        <v>21275480979.25</v>
      </c>
      <c r="DE22" s="228">
        <v>15894740838.868002</v>
      </c>
      <c r="DF22" s="228">
        <v>5380740140.3819971</v>
      </c>
    </row>
    <row r="23" spans="1:110" ht="11.25" customHeight="1" x14ac:dyDescent="0.25">
      <c r="A23" s="132">
        <v>2010</v>
      </c>
      <c r="B23" s="132">
        <v>4</v>
      </c>
      <c r="C23" s="136">
        <v>182</v>
      </c>
      <c r="D23" s="229">
        <v>156</v>
      </c>
      <c r="E23" s="132">
        <v>60</v>
      </c>
      <c r="F23" s="132"/>
      <c r="G23" s="136">
        <v>192577</v>
      </c>
      <c r="H23" s="136"/>
      <c r="I23" s="137">
        <v>0</v>
      </c>
      <c r="J23" s="134">
        <v>123376635186.76996</v>
      </c>
      <c r="K23" s="227">
        <v>38234867571.939995</v>
      </c>
      <c r="L23" s="227">
        <v>22801246498.799995</v>
      </c>
      <c r="M23" s="227">
        <v>8729926255.0100002</v>
      </c>
      <c r="N23" s="230">
        <v>6703694818.1299992</v>
      </c>
      <c r="O23" s="227">
        <v>1766523844.9400001</v>
      </c>
      <c r="P23" s="227">
        <v>72603996.049999997</v>
      </c>
      <c r="Q23" s="227">
        <v>1693919848.8900001</v>
      </c>
      <c r="R23" s="227">
        <v>0</v>
      </c>
      <c r="S23" s="227">
        <v>74398508072.689987</v>
      </c>
      <c r="T23" s="227">
        <v>78085816612.609985</v>
      </c>
      <c r="U23" s="227">
        <v>70700950608.349991</v>
      </c>
      <c r="V23" s="228">
        <v>2647890191.9900002</v>
      </c>
      <c r="W23" s="228">
        <v>4736975812.2700005</v>
      </c>
      <c r="X23" s="135">
        <v>6.0663716123640209E-2</v>
      </c>
      <c r="Y23" s="228">
        <v>69259017009.059982</v>
      </c>
      <c r="Z23" s="228">
        <v>63599040570.709991</v>
      </c>
      <c r="AA23" s="228">
        <v>2035279329</v>
      </c>
      <c r="AB23" s="228">
        <v>3624697109.3499999</v>
      </c>
      <c r="AC23" s="228">
        <v>8826799603.5500011</v>
      </c>
      <c r="AD23" s="228">
        <v>7101910037.6400003</v>
      </c>
      <c r="AE23" s="228">
        <v>612610862.99000001</v>
      </c>
      <c r="AF23" s="228">
        <v>1112278702.9200001</v>
      </c>
      <c r="AG23" s="228">
        <v>0</v>
      </c>
      <c r="AH23" s="228">
        <v>0</v>
      </c>
      <c r="AI23" s="228">
        <v>0</v>
      </c>
      <c r="AJ23" s="228">
        <v>0</v>
      </c>
      <c r="AK23" s="228">
        <v>0</v>
      </c>
      <c r="AL23" s="228">
        <v>0</v>
      </c>
      <c r="AM23" s="228">
        <v>0</v>
      </c>
      <c r="AN23" s="228">
        <v>0</v>
      </c>
      <c r="AO23" s="228">
        <v>0</v>
      </c>
      <c r="AP23" s="228">
        <v>0</v>
      </c>
      <c r="AQ23" s="228">
        <v>0</v>
      </c>
      <c r="AR23" s="228">
        <v>0</v>
      </c>
      <c r="AS23" s="228">
        <v>0</v>
      </c>
      <c r="AT23" s="228">
        <v>0</v>
      </c>
      <c r="AU23" s="228">
        <v>0</v>
      </c>
      <c r="AV23" s="228">
        <v>4405073401.8900013</v>
      </c>
      <c r="AW23" s="228">
        <v>0</v>
      </c>
      <c r="AX23" s="228">
        <v>128606250319.89996</v>
      </c>
      <c r="AY23" s="228">
        <v>36644704094.535004</v>
      </c>
      <c r="AZ23" s="228">
        <v>6211906053.46</v>
      </c>
      <c r="BA23" s="228">
        <v>19585495656.82</v>
      </c>
      <c r="BB23" s="228">
        <v>435232519.18000001</v>
      </c>
      <c r="BC23" s="228">
        <v>0</v>
      </c>
      <c r="BD23" s="228">
        <v>428526171.93000001</v>
      </c>
      <c r="BE23" s="228">
        <v>3006963.85</v>
      </c>
      <c r="BF23" s="228">
        <v>0</v>
      </c>
      <c r="BG23" s="228">
        <v>3699383.4</v>
      </c>
      <c r="BH23" s="228">
        <v>0</v>
      </c>
      <c r="BI23" s="228">
        <v>6217173759.1750011</v>
      </c>
      <c r="BJ23" s="228">
        <v>1058993528.5899998</v>
      </c>
      <c r="BK23" s="228">
        <v>5158180230.585001</v>
      </c>
      <c r="BL23" s="228">
        <v>0</v>
      </c>
      <c r="BM23" s="228">
        <v>91961546225.36499</v>
      </c>
      <c r="BN23" s="228">
        <v>80014795576.842987</v>
      </c>
      <c r="BO23" s="228">
        <v>1122224678.8500001</v>
      </c>
      <c r="BP23" s="228">
        <v>9381384159.5820026</v>
      </c>
      <c r="BQ23" s="228">
        <v>7132436209.302002</v>
      </c>
      <c r="BR23" s="228">
        <v>923233380</v>
      </c>
      <c r="BS23" s="228">
        <v>20676621221.490002</v>
      </c>
      <c r="BT23" s="228">
        <v>19018221860.380001</v>
      </c>
      <c r="BU23" s="228">
        <v>1065450464.9499999</v>
      </c>
      <c r="BV23" s="228">
        <v>61156023.119999997</v>
      </c>
      <c r="BW23" s="228">
        <v>531792873.03999996</v>
      </c>
      <c r="BX23" s="228">
        <v>2618663.2400000002</v>
      </c>
      <c r="BY23" s="228">
        <v>47310597.200000003</v>
      </c>
      <c r="BZ23" s="228">
        <v>0</v>
      </c>
      <c r="CA23" s="228">
        <v>167787475.94</v>
      </c>
      <c r="CB23" s="228">
        <v>530335119.02999997</v>
      </c>
      <c r="CC23" s="228">
        <v>216258982.37</v>
      </c>
      <c r="CD23" s="228">
        <v>2394449887.1999998</v>
      </c>
      <c r="CE23" s="228">
        <v>1125534302.71</v>
      </c>
      <c r="CF23" s="228">
        <v>935253088.00000012</v>
      </c>
      <c r="CG23" s="228">
        <v>333662496.49000001</v>
      </c>
      <c r="CH23" s="228">
        <v>0</v>
      </c>
      <c r="CI23" s="228">
        <v>0</v>
      </c>
      <c r="CJ23" s="228">
        <v>8416589600.1400013</v>
      </c>
      <c r="CK23" s="228">
        <v>2594686213.3500004</v>
      </c>
      <c r="CL23" s="228">
        <v>1760139272.6399999</v>
      </c>
      <c r="CM23" s="228">
        <v>351040</v>
      </c>
      <c r="CN23" s="228">
        <v>1115949.8</v>
      </c>
      <c r="CO23" s="228">
        <v>645627470</v>
      </c>
      <c r="CP23" s="228">
        <v>0</v>
      </c>
      <c r="CQ23" s="228">
        <v>68358736.549999997</v>
      </c>
      <c r="CR23" s="228">
        <v>739640699.16999972</v>
      </c>
      <c r="CS23" s="228">
        <v>305045377.12</v>
      </c>
      <c r="CT23" s="228">
        <v>16984728197.860003</v>
      </c>
      <c r="CU23" s="228">
        <v>6209109985.920001</v>
      </c>
      <c r="CV23" s="228">
        <v>4701376821.6600008</v>
      </c>
      <c r="CW23" s="228">
        <v>6074241390.2799997</v>
      </c>
      <c r="CX23" s="228">
        <v>2247029433.8299999</v>
      </c>
      <c r="CY23" s="228">
        <v>7467003302.7400036</v>
      </c>
      <c r="CZ23" s="228">
        <v>986638743.5400002</v>
      </c>
      <c r="DA23" s="228">
        <v>387168777.49999994</v>
      </c>
      <c r="DB23" s="228">
        <v>8066473268.7800045</v>
      </c>
      <c r="DC23" s="228">
        <v>8076536562.4100037</v>
      </c>
      <c r="DD23" s="228">
        <v>30102545638.150005</v>
      </c>
      <c r="DE23" s="228">
        <v>22970109428.848003</v>
      </c>
      <c r="DF23" s="228">
        <v>7132436209.3020048</v>
      </c>
    </row>
    <row r="24" spans="1:110" ht="11.25" customHeight="1" x14ac:dyDescent="0.25">
      <c r="A24" s="132">
        <v>2011</v>
      </c>
      <c r="B24" s="132">
        <v>1</v>
      </c>
      <c r="C24" s="136">
        <v>183</v>
      </c>
      <c r="D24" s="229">
        <v>158</v>
      </c>
      <c r="E24" s="132">
        <v>64</v>
      </c>
      <c r="F24" s="132"/>
      <c r="G24" s="136">
        <v>94256</v>
      </c>
      <c r="H24" s="136"/>
      <c r="I24" s="137">
        <v>142175513100</v>
      </c>
      <c r="J24" s="134">
        <v>136952517392.72403</v>
      </c>
      <c r="K24" s="227">
        <v>42989295239.433014</v>
      </c>
      <c r="L24" s="227">
        <v>28089386052.883015</v>
      </c>
      <c r="M24" s="227">
        <v>9254419237.3799973</v>
      </c>
      <c r="N24" s="230">
        <v>5645489949.1700001</v>
      </c>
      <c r="O24" s="227">
        <v>1787459489.27</v>
      </c>
      <c r="P24" s="227">
        <v>74603996.049999997</v>
      </c>
      <c r="Q24" s="227">
        <v>1712855493.22</v>
      </c>
      <c r="R24" s="227">
        <v>0</v>
      </c>
      <c r="S24" s="227">
        <v>81093439818.231018</v>
      </c>
      <c r="T24" s="227">
        <v>85169831458.035019</v>
      </c>
      <c r="U24" s="227">
        <v>76513763244.030014</v>
      </c>
      <c r="V24" s="228">
        <v>2639116576.4899998</v>
      </c>
      <c r="W24" s="228">
        <v>6016951637.5149994</v>
      </c>
      <c r="X24" s="135">
        <v>7.0646513378151726E-2</v>
      </c>
      <c r="Y24" s="228">
        <v>76351265643.970016</v>
      </c>
      <c r="Z24" s="228">
        <v>69404839502.180008</v>
      </c>
      <c r="AA24" s="228">
        <v>2189286313.4900002</v>
      </c>
      <c r="AB24" s="228">
        <v>4757139828.2999992</v>
      </c>
      <c r="AC24" s="228">
        <v>8818565814.0650024</v>
      </c>
      <c r="AD24" s="228">
        <v>7108923741.8500004</v>
      </c>
      <c r="AE24" s="228">
        <v>449830263</v>
      </c>
      <c r="AF24" s="228">
        <v>1259811809.2149999</v>
      </c>
      <c r="AG24" s="228">
        <v>175840300</v>
      </c>
      <c r="AH24" s="228">
        <v>0</v>
      </c>
      <c r="AI24" s="228">
        <v>0</v>
      </c>
      <c r="AJ24" s="228">
        <v>0</v>
      </c>
      <c r="AK24" s="228">
        <v>0</v>
      </c>
      <c r="AL24" s="228">
        <v>0</v>
      </c>
      <c r="AM24" s="228">
        <v>0</v>
      </c>
      <c r="AN24" s="228">
        <v>0</v>
      </c>
      <c r="AO24" s="228">
        <v>0</v>
      </c>
      <c r="AP24" s="228">
        <v>0</v>
      </c>
      <c r="AQ24" s="228">
        <v>0</v>
      </c>
      <c r="AR24" s="228">
        <v>0</v>
      </c>
      <c r="AS24" s="228">
        <v>0</v>
      </c>
      <c r="AT24" s="228">
        <v>0</v>
      </c>
      <c r="AU24" s="228">
        <v>0</v>
      </c>
      <c r="AV24" s="228">
        <v>0</v>
      </c>
      <c r="AW24" s="228">
        <v>0</v>
      </c>
      <c r="AX24" s="228">
        <v>142175513137.29404</v>
      </c>
      <c r="AY24" s="228">
        <v>40470925111.635002</v>
      </c>
      <c r="AZ24" s="228">
        <v>6936372352.9300003</v>
      </c>
      <c r="BA24" s="228">
        <v>21088484526.310001</v>
      </c>
      <c r="BB24" s="228">
        <v>2320296832.6900001</v>
      </c>
      <c r="BC24" s="228">
        <v>0</v>
      </c>
      <c r="BD24" s="228">
        <v>2248226199.29</v>
      </c>
      <c r="BE24" s="228">
        <v>0</v>
      </c>
      <c r="BF24" s="228">
        <v>8607750</v>
      </c>
      <c r="BG24" s="228">
        <v>63462883.399999999</v>
      </c>
      <c r="BH24" s="228">
        <v>0</v>
      </c>
      <c r="BI24" s="228">
        <v>5964102692.8049994</v>
      </c>
      <c r="BJ24" s="228">
        <v>1386890626.46</v>
      </c>
      <c r="BK24" s="228">
        <v>4577212066.3449993</v>
      </c>
      <c r="BL24" s="228">
        <v>0</v>
      </c>
      <c r="BM24" s="228">
        <v>101704588025.65402</v>
      </c>
      <c r="BN24" s="228">
        <v>90179919144.712997</v>
      </c>
      <c r="BO24" s="228">
        <v>1146948691.6300004</v>
      </c>
      <c r="BP24" s="228">
        <v>6493973388.7310047</v>
      </c>
      <c r="BQ24" s="228">
        <v>1128423459.7909985</v>
      </c>
      <c r="BR24" s="228">
        <v>1660447430</v>
      </c>
      <c r="BS24" s="228">
        <v>6034898136.3899984</v>
      </c>
      <c r="BT24" s="228">
        <v>5580895563.2799997</v>
      </c>
      <c r="BU24" s="228">
        <v>254124846.15000001</v>
      </c>
      <c r="BV24" s="228">
        <v>0</v>
      </c>
      <c r="BW24" s="228">
        <v>199877726.95999998</v>
      </c>
      <c r="BX24" s="228">
        <v>23583019.309999999</v>
      </c>
      <c r="BY24" s="228">
        <v>9807978.0600000005</v>
      </c>
      <c r="BZ24" s="228">
        <v>0</v>
      </c>
      <c r="CA24" s="228">
        <v>34491452.410000004</v>
      </c>
      <c r="CB24" s="228">
        <v>181851661.75999999</v>
      </c>
      <c r="CC24" s="228">
        <v>49856384.580000006</v>
      </c>
      <c r="CD24" s="228">
        <v>813029479.30000007</v>
      </c>
      <c r="CE24" s="228">
        <v>413180296.75000012</v>
      </c>
      <c r="CF24" s="228">
        <v>292668740.25000006</v>
      </c>
      <c r="CG24" s="228">
        <v>107180442.3</v>
      </c>
      <c r="CH24" s="228">
        <v>0</v>
      </c>
      <c r="CI24" s="228">
        <v>0</v>
      </c>
      <c r="CJ24" s="228">
        <v>2354467569.5100007</v>
      </c>
      <c r="CK24" s="228">
        <v>764056754.98000026</v>
      </c>
      <c r="CL24" s="228">
        <v>526667526.95999992</v>
      </c>
      <c r="CM24" s="228">
        <v>0</v>
      </c>
      <c r="CN24" s="228">
        <v>0</v>
      </c>
      <c r="CO24" s="228">
        <v>131729970.99999999</v>
      </c>
      <c r="CP24" s="228">
        <v>0</v>
      </c>
      <c r="CQ24" s="228">
        <v>21237249.350000001</v>
      </c>
      <c r="CR24" s="228">
        <v>288180974.94</v>
      </c>
      <c r="CS24" s="228">
        <v>85519331.670000017</v>
      </c>
      <c r="CT24" s="228">
        <v>5108825613.6050014</v>
      </c>
      <c r="CU24" s="228">
        <v>1565638641.3600001</v>
      </c>
      <c r="CV24" s="228">
        <v>1655854959.0300004</v>
      </c>
      <c r="CW24" s="228">
        <v>1887332013.2150004</v>
      </c>
      <c r="CX24" s="228">
        <v>1246256018.2950001</v>
      </c>
      <c r="CY24" s="228">
        <v>1221254594.6999986</v>
      </c>
      <c r="CZ24" s="228">
        <v>277920205.18999994</v>
      </c>
      <c r="DA24" s="228">
        <v>148556125.92000002</v>
      </c>
      <c r="DB24" s="228">
        <v>1350618673.9699986</v>
      </c>
      <c r="DC24" s="228">
        <v>1349254500.0099986</v>
      </c>
      <c r="DD24" s="228">
        <v>8670626671.0899982</v>
      </c>
      <c r="DE24" s="228">
        <v>7542203211.2990007</v>
      </c>
      <c r="DF24" s="228">
        <v>1128423459.7909973</v>
      </c>
    </row>
    <row r="25" spans="1:110" ht="11.25" customHeight="1" x14ac:dyDescent="0.25">
      <c r="A25" s="132">
        <v>2011</v>
      </c>
      <c r="B25" s="132">
        <v>2</v>
      </c>
      <c r="C25" s="136">
        <v>190</v>
      </c>
      <c r="D25" s="229">
        <v>166</v>
      </c>
      <c r="E25" s="132">
        <v>64</v>
      </c>
      <c r="F25" s="132"/>
      <c r="G25" s="136">
        <v>133981</v>
      </c>
      <c r="H25" s="136"/>
      <c r="I25" s="137">
        <v>167715818200</v>
      </c>
      <c r="J25" s="134">
        <v>161487262725.78702</v>
      </c>
      <c r="K25" s="227">
        <v>49039660157.727005</v>
      </c>
      <c r="L25" s="227">
        <v>26965271467.737</v>
      </c>
      <c r="M25" s="227">
        <v>16670807548.000004</v>
      </c>
      <c r="N25" s="230">
        <v>5403581141.9899988</v>
      </c>
      <c r="O25" s="227">
        <v>1867552367.7</v>
      </c>
      <c r="P25" s="227">
        <v>72718996.049999997</v>
      </c>
      <c r="Q25" s="227">
        <v>1794772041.6500001</v>
      </c>
      <c r="R25" s="227">
        <v>61330</v>
      </c>
      <c r="S25" s="227">
        <v>97407117039.280014</v>
      </c>
      <c r="T25" s="227">
        <v>100926240936.3</v>
      </c>
      <c r="U25" s="227">
        <v>93759363004.340012</v>
      </c>
      <c r="V25" s="228">
        <v>2219675899.6500001</v>
      </c>
      <c r="W25" s="228">
        <v>4947202032.3099995</v>
      </c>
      <c r="X25" s="135">
        <v>4.9017995581867015E-2</v>
      </c>
      <c r="Y25" s="228">
        <v>91346371979.530014</v>
      </c>
      <c r="Z25" s="228">
        <v>85630521294.850006</v>
      </c>
      <c r="AA25" s="228">
        <v>2139510869.0900002</v>
      </c>
      <c r="AB25" s="228">
        <v>3576339815.5899992</v>
      </c>
      <c r="AC25" s="228">
        <v>9579868956.7699986</v>
      </c>
      <c r="AD25" s="228">
        <v>8128841709.4899998</v>
      </c>
      <c r="AE25" s="228">
        <v>80165030.560000002</v>
      </c>
      <c r="AF25" s="228">
        <v>1370862216.7199998</v>
      </c>
      <c r="AG25" s="228">
        <v>1929780000</v>
      </c>
      <c r="AH25" s="228">
        <v>0</v>
      </c>
      <c r="AI25" s="228">
        <v>0</v>
      </c>
      <c r="AJ25" s="228">
        <v>0</v>
      </c>
      <c r="AK25" s="228">
        <v>0</v>
      </c>
      <c r="AL25" s="228">
        <v>0</v>
      </c>
      <c r="AM25" s="228">
        <v>0</v>
      </c>
      <c r="AN25" s="228">
        <v>0</v>
      </c>
      <c r="AO25" s="228">
        <v>0</v>
      </c>
      <c r="AP25" s="228">
        <v>0</v>
      </c>
      <c r="AQ25" s="228">
        <v>0</v>
      </c>
      <c r="AR25" s="228">
        <v>0</v>
      </c>
      <c r="AS25" s="228">
        <v>0</v>
      </c>
      <c r="AT25" s="228">
        <v>0</v>
      </c>
      <c r="AU25" s="228">
        <v>0</v>
      </c>
      <c r="AV25" s="228">
        <v>0</v>
      </c>
      <c r="AW25" s="228">
        <v>0</v>
      </c>
      <c r="AX25" s="228">
        <v>167715818238.74701</v>
      </c>
      <c r="AY25" s="228">
        <v>47782807249.489998</v>
      </c>
      <c r="AZ25" s="228">
        <v>8726211556.75</v>
      </c>
      <c r="BA25" s="228">
        <v>25567969922.82</v>
      </c>
      <c r="BB25" s="228">
        <v>2179671791.7399998</v>
      </c>
      <c r="BC25" s="228">
        <v>0</v>
      </c>
      <c r="BD25" s="228">
        <v>1998514408.3399999</v>
      </c>
      <c r="BE25" s="228">
        <v>26231500</v>
      </c>
      <c r="BF25" s="228">
        <v>0</v>
      </c>
      <c r="BG25" s="228">
        <v>154925883.40000001</v>
      </c>
      <c r="BH25" s="228">
        <v>0</v>
      </c>
      <c r="BI25" s="228">
        <v>5878242673.5200005</v>
      </c>
      <c r="BJ25" s="228">
        <v>2052223968.9499998</v>
      </c>
      <c r="BK25" s="228">
        <v>3826018704.5700011</v>
      </c>
      <c r="BL25" s="228">
        <v>0</v>
      </c>
      <c r="BM25" s="228">
        <v>119933010989.26001</v>
      </c>
      <c r="BN25" s="228">
        <v>105336294009.84</v>
      </c>
      <c r="BO25" s="228">
        <v>1140548012.79</v>
      </c>
      <c r="BP25" s="228">
        <v>8391022131.3800106</v>
      </c>
      <c r="BQ25" s="228">
        <v>4378304245.6100063</v>
      </c>
      <c r="BR25" s="228">
        <v>2663299080</v>
      </c>
      <c r="BS25" s="228">
        <v>13182842239.790003</v>
      </c>
      <c r="BT25" s="228">
        <v>12434023178.830004</v>
      </c>
      <c r="BU25" s="228">
        <v>272702815.40000004</v>
      </c>
      <c r="BV25" s="228">
        <v>0</v>
      </c>
      <c r="BW25" s="228">
        <v>476116245.56000006</v>
      </c>
      <c r="BX25" s="228">
        <v>130811792.93000001</v>
      </c>
      <c r="BY25" s="228">
        <v>12915909.060000001</v>
      </c>
      <c r="BZ25" s="228">
        <v>0</v>
      </c>
      <c r="CA25" s="228">
        <v>105501738.81999999</v>
      </c>
      <c r="CB25" s="228">
        <v>318190294.51999998</v>
      </c>
      <c r="CC25" s="228">
        <v>91303489.770000011</v>
      </c>
      <c r="CD25" s="228">
        <v>2205500806.7399998</v>
      </c>
      <c r="CE25" s="228">
        <v>1268481922.77</v>
      </c>
      <c r="CF25" s="228">
        <v>696397392.24000001</v>
      </c>
      <c r="CG25" s="228">
        <v>240621491.72999999</v>
      </c>
      <c r="CH25" s="228">
        <v>0</v>
      </c>
      <c r="CI25" s="228">
        <v>0</v>
      </c>
      <c r="CJ25" s="228">
        <v>5701177808.4699993</v>
      </c>
      <c r="CK25" s="228">
        <v>1939532785.72</v>
      </c>
      <c r="CL25" s="228">
        <v>1194750636.98</v>
      </c>
      <c r="CM25" s="228">
        <v>0</v>
      </c>
      <c r="CN25" s="228">
        <v>0</v>
      </c>
      <c r="CO25" s="228">
        <v>334529822</v>
      </c>
      <c r="CP25" s="228">
        <v>0</v>
      </c>
      <c r="CQ25" s="228">
        <v>41970589.350000001</v>
      </c>
      <c r="CR25" s="228">
        <v>631618257.6099999</v>
      </c>
      <c r="CS25" s="228">
        <v>186631968.02000001</v>
      </c>
      <c r="CT25" s="228">
        <v>11017466677.199999</v>
      </c>
      <c r="CU25" s="228">
        <v>3526894587.54</v>
      </c>
      <c r="CV25" s="228">
        <v>3348103104.0799994</v>
      </c>
      <c r="CW25" s="228">
        <v>4142468985.5799994</v>
      </c>
      <c r="CX25" s="228">
        <v>941431540.44999993</v>
      </c>
      <c r="CY25" s="228">
        <v>4719621023.8700037</v>
      </c>
      <c r="CZ25" s="228">
        <v>455858574.63000005</v>
      </c>
      <c r="DA25" s="228">
        <v>223654703.63</v>
      </c>
      <c r="DB25" s="228">
        <v>4951824894.8700027</v>
      </c>
      <c r="DC25" s="228">
        <v>4952172184.3600025</v>
      </c>
      <c r="DD25" s="228">
        <v>19347435040.890003</v>
      </c>
      <c r="DE25" s="228">
        <v>14969130795.279999</v>
      </c>
      <c r="DF25" s="228">
        <v>4378304245.6100063</v>
      </c>
    </row>
    <row r="26" spans="1:110" ht="11.25" customHeight="1" x14ac:dyDescent="0.25">
      <c r="A26" s="132">
        <v>2011</v>
      </c>
      <c r="B26" s="132">
        <v>3</v>
      </c>
      <c r="C26" s="136">
        <v>192</v>
      </c>
      <c r="D26" s="229">
        <v>169</v>
      </c>
      <c r="E26" s="132">
        <v>67</v>
      </c>
      <c r="F26" s="132"/>
      <c r="G26" s="136">
        <v>209590</v>
      </c>
      <c r="H26" s="136"/>
      <c r="I26" s="137">
        <v>0</v>
      </c>
      <c r="J26" s="134">
        <v>182450640009.33997</v>
      </c>
      <c r="K26" s="227">
        <v>61257952906.909988</v>
      </c>
      <c r="L26" s="227">
        <v>29487531407.549995</v>
      </c>
      <c r="M26" s="227">
        <v>12587752474.909998</v>
      </c>
      <c r="N26" s="230">
        <v>19182669024.449997</v>
      </c>
      <c r="O26" s="227">
        <v>3264416900.5100007</v>
      </c>
      <c r="P26" s="227">
        <v>72718996.049999997</v>
      </c>
      <c r="Q26" s="227">
        <v>3191636574.46</v>
      </c>
      <c r="R26" s="227">
        <v>61330</v>
      </c>
      <c r="S26" s="227">
        <v>103724301205.89999</v>
      </c>
      <c r="T26" s="227">
        <v>107940478251.55</v>
      </c>
      <c r="U26" s="227">
        <v>98800459121.670013</v>
      </c>
      <c r="V26" s="228">
        <v>2889025400.2300005</v>
      </c>
      <c r="W26" s="228">
        <v>6250993729.6500006</v>
      </c>
      <c r="X26" s="135">
        <v>5.7911488172975895E-2</v>
      </c>
      <c r="Y26" s="228">
        <v>97708474075.180008</v>
      </c>
      <c r="Z26" s="228">
        <v>90095228921.030014</v>
      </c>
      <c r="AA26" s="228">
        <v>2841015327.5100002</v>
      </c>
      <c r="AB26" s="228">
        <v>4772229826.6399994</v>
      </c>
      <c r="AC26" s="228">
        <v>10232004176.369999</v>
      </c>
      <c r="AD26" s="228">
        <v>8705230200.6399994</v>
      </c>
      <c r="AE26" s="228">
        <v>48010072.719999999</v>
      </c>
      <c r="AF26" s="228">
        <v>1478763903.0100002</v>
      </c>
      <c r="AG26" s="228">
        <v>0</v>
      </c>
      <c r="AH26" s="228">
        <v>0</v>
      </c>
      <c r="AI26" s="228">
        <v>0</v>
      </c>
      <c r="AJ26" s="228">
        <v>0</v>
      </c>
      <c r="AK26" s="228">
        <v>0</v>
      </c>
      <c r="AL26" s="228">
        <v>0</v>
      </c>
      <c r="AM26" s="228">
        <v>0</v>
      </c>
      <c r="AN26" s="228">
        <v>0</v>
      </c>
      <c r="AO26" s="228">
        <v>0</v>
      </c>
      <c r="AP26" s="228">
        <v>0</v>
      </c>
      <c r="AQ26" s="228">
        <v>0</v>
      </c>
      <c r="AR26" s="228">
        <v>0</v>
      </c>
      <c r="AS26" s="228">
        <v>0</v>
      </c>
      <c r="AT26" s="228">
        <v>0</v>
      </c>
      <c r="AU26" s="228">
        <v>0</v>
      </c>
      <c r="AV26" s="228">
        <v>0</v>
      </c>
      <c r="AW26" s="228">
        <v>0</v>
      </c>
      <c r="AX26" s="228">
        <v>189103738152.56995</v>
      </c>
      <c r="AY26" s="228">
        <v>65619468952.440002</v>
      </c>
      <c r="AZ26" s="228">
        <v>9220540609.5000019</v>
      </c>
      <c r="BA26" s="228">
        <v>33910198527.419998</v>
      </c>
      <c r="BB26" s="228">
        <v>2814332586.750001</v>
      </c>
      <c r="BC26" s="228">
        <v>0</v>
      </c>
      <c r="BD26" s="228">
        <v>2730754183.3500004</v>
      </c>
      <c r="BE26" s="228">
        <v>79879020</v>
      </c>
      <c r="BF26" s="228">
        <v>0</v>
      </c>
      <c r="BG26" s="228">
        <v>3699383.4</v>
      </c>
      <c r="BH26" s="228">
        <v>0</v>
      </c>
      <c r="BI26" s="228">
        <v>14549352415.969997</v>
      </c>
      <c r="BJ26" s="228">
        <v>2533822596.1800003</v>
      </c>
      <c r="BK26" s="228">
        <v>11311073319.789999</v>
      </c>
      <c r="BL26" s="228">
        <v>704456500</v>
      </c>
      <c r="BM26" s="228">
        <v>123484269200.129</v>
      </c>
      <c r="BN26" s="228">
        <v>105730915009.84</v>
      </c>
      <c r="BO26" s="228">
        <v>1130538623.6300001</v>
      </c>
      <c r="BP26" s="228">
        <v>11216135142.469004</v>
      </c>
      <c r="BQ26" s="228">
        <v>7378539988.2890015</v>
      </c>
      <c r="BR26" s="228">
        <v>2664514080</v>
      </c>
      <c r="BS26" s="228">
        <v>21311060522.570007</v>
      </c>
      <c r="BT26" s="228">
        <v>19744428641.800007</v>
      </c>
      <c r="BU26" s="228">
        <v>428326748.66000003</v>
      </c>
      <c r="BV26" s="228">
        <v>0</v>
      </c>
      <c r="BW26" s="228">
        <v>1138305132.1100001</v>
      </c>
      <c r="BX26" s="228">
        <v>201292774.82999998</v>
      </c>
      <c r="BY26" s="228">
        <v>12915909.060000001</v>
      </c>
      <c r="BZ26" s="228">
        <v>0</v>
      </c>
      <c r="CA26" s="228">
        <v>149847798.65000001</v>
      </c>
      <c r="CB26" s="228">
        <v>926361240.18999994</v>
      </c>
      <c r="CC26" s="228">
        <v>152112590.62</v>
      </c>
      <c r="CD26" s="228">
        <v>3634308267.7199998</v>
      </c>
      <c r="CE26" s="228">
        <v>2040220681.0699999</v>
      </c>
      <c r="CF26" s="228">
        <v>1198691688.96</v>
      </c>
      <c r="CG26" s="228">
        <v>395395897.69</v>
      </c>
      <c r="CH26" s="228">
        <v>0</v>
      </c>
      <c r="CI26" s="228">
        <v>0</v>
      </c>
      <c r="CJ26" s="228">
        <v>9766565940.5099983</v>
      </c>
      <c r="CK26" s="228">
        <v>4108054992.8699999</v>
      </c>
      <c r="CL26" s="228">
        <v>2004252680.2099998</v>
      </c>
      <c r="CM26" s="228">
        <v>4364368.5999999996</v>
      </c>
      <c r="CN26" s="228">
        <v>2032089.25</v>
      </c>
      <c r="CO26" s="228">
        <v>546861277</v>
      </c>
      <c r="CP26" s="228">
        <v>0</v>
      </c>
      <c r="CQ26" s="228">
        <v>66100484.549999997</v>
      </c>
      <c r="CR26" s="228">
        <v>967486313.58999991</v>
      </c>
      <c r="CS26" s="228">
        <v>417408147.21999997</v>
      </c>
      <c r="CT26" s="228">
        <v>17350960046.231003</v>
      </c>
      <c r="CU26" s="228">
        <v>5951443206.4299994</v>
      </c>
      <c r="CV26" s="228">
        <v>5299897558.3299999</v>
      </c>
      <c r="CW26" s="228">
        <v>6099619281.4710007</v>
      </c>
      <c r="CX26" s="228">
        <v>1918631186.5300002</v>
      </c>
      <c r="CY26" s="228">
        <v>8173726962.5990047</v>
      </c>
      <c r="CZ26" s="228">
        <v>606765559.43999994</v>
      </c>
      <c r="DA26" s="228">
        <v>429200691.17000002</v>
      </c>
      <c r="DB26" s="228">
        <v>8351291830.8690042</v>
      </c>
      <c r="DC26" s="228">
        <v>8357696803.8190041</v>
      </c>
      <c r="DD26" s="228">
        <v>31690990187.470005</v>
      </c>
      <c r="DE26" s="228">
        <v>24312450199.181</v>
      </c>
      <c r="DF26" s="228">
        <v>7378539988.2890024</v>
      </c>
    </row>
    <row r="27" spans="1:110" ht="11.25" customHeight="1" x14ac:dyDescent="0.25">
      <c r="A27" s="132">
        <v>2011</v>
      </c>
      <c r="B27" s="132">
        <v>4</v>
      </c>
      <c r="C27" s="136">
        <v>195</v>
      </c>
      <c r="D27" s="229">
        <v>172</v>
      </c>
      <c r="E27" s="132">
        <v>67</v>
      </c>
      <c r="F27" s="132"/>
      <c r="G27" s="136">
        <v>483015</v>
      </c>
      <c r="H27" s="136"/>
      <c r="I27" s="137">
        <v>0</v>
      </c>
      <c r="J27" s="134">
        <v>197694120327.87543</v>
      </c>
      <c r="K27" s="227">
        <v>64219136722.148453</v>
      </c>
      <c r="L27" s="227">
        <v>31748170968.675259</v>
      </c>
      <c r="M27" s="227">
        <v>25522034603.263199</v>
      </c>
      <c r="N27" s="230">
        <v>6948931150.210001</v>
      </c>
      <c r="O27" s="227">
        <v>3264637898.1500001</v>
      </c>
      <c r="P27" s="227">
        <v>72718996.049999997</v>
      </c>
      <c r="Q27" s="227">
        <v>3208272523.5</v>
      </c>
      <c r="R27" s="227">
        <v>-16353621.4</v>
      </c>
      <c r="S27" s="227">
        <v>115212484561.21999</v>
      </c>
      <c r="T27" s="227">
        <v>119004471897.48</v>
      </c>
      <c r="U27" s="227">
        <v>111368770440.66998</v>
      </c>
      <c r="V27" s="228">
        <v>1509662073.2200003</v>
      </c>
      <c r="W27" s="228">
        <v>6126039383.5900011</v>
      </c>
      <c r="X27" s="135">
        <v>5.1477388083932367E-2</v>
      </c>
      <c r="Y27" s="228">
        <v>108228407299.59999</v>
      </c>
      <c r="Z27" s="228">
        <v>102090296499.52998</v>
      </c>
      <c r="AA27" s="228">
        <v>1495711848.1400003</v>
      </c>
      <c r="AB27" s="228">
        <v>4642398951.9300003</v>
      </c>
      <c r="AC27" s="228">
        <v>10776064597.880001</v>
      </c>
      <c r="AD27" s="228">
        <v>9278473941.1399994</v>
      </c>
      <c r="AE27" s="228">
        <v>13950225.08</v>
      </c>
      <c r="AF27" s="228">
        <v>1483640431.6600003</v>
      </c>
      <c r="AG27" s="228">
        <v>0</v>
      </c>
      <c r="AH27" s="228">
        <v>0</v>
      </c>
      <c r="AI27" s="228">
        <v>0</v>
      </c>
      <c r="AJ27" s="228">
        <v>0</v>
      </c>
      <c r="AK27" s="228">
        <v>0</v>
      </c>
      <c r="AL27" s="228">
        <v>0</v>
      </c>
      <c r="AM27" s="228">
        <v>0</v>
      </c>
      <c r="AN27" s="228">
        <v>0</v>
      </c>
      <c r="AO27" s="228">
        <v>0</v>
      </c>
      <c r="AP27" s="228">
        <v>0</v>
      </c>
      <c r="AQ27" s="228">
        <v>0</v>
      </c>
      <c r="AR27" s="228">
        <v>0</v>
      </c>
      <c r="AS27" s="228">
        <v>0</v>
      </c>
      <c r="AT27" s="228">
        <v>0</v>
      </c>
      <c r="AU27" s="228">
        <v>0</v>
      </c>
      <c r="AV27" s="228">
        <v>5222995744.5699997</v>
      </c>
      <c r="AW27" s="228">
        <v>0</v>
      </c>
      <c r="AX27" s="228">
        <v>205409535124.67545</v>
      </c>
      <c r="AY27" s="228">
        <v>67227175522.491989</v>
      </c>
      <c r="AZ27" s="228">
        <v>14844608622.969999</v>
      </c>
      <c r="BA27" s="228">
        <v>33030104935.380001</v>
      </c>
      <c r="BB27" s="228">
        <v>1973783507.77</v>
      </c>
      <c r="BC27" s="228">
        <v>0</v>
      </c>
      <c r="BD27" s="228">
        <v>1973783507.77</v>
      </c>
      <c r="BE27" s="228">
        <v>0</v>
      </c>
      <c r="BF27" s="228">
        <v>0</v>
      </c>
      <c r="BG27" s="228">
        <v>0</v>
      </c>
      <c r="BH27" s="228">
        <v>0</v>
      </c>
      <c r="BI27" s="228">
        <v>13009492199.552</v>
      </c>
      <c r="BJ27" s="228">
        <v>2095721755.8899999</v>
      </c>
      <c r="BK27" s="228">
        <v>6868125443.6619987</v>
      </c>
      <c r="BL27" s="228">
        <v>4045645000</v>
      </c>
      <c r="BM27" s="228">
        <v>138182359602.1846</v>
      </c>
      <c r="BN27" s="228">
        <v>116519924009.84</v>
      </c>
      <c r="BO27" s="228">
        <v>1122754723.5</v>
      </c>
      <c r="BP27" s="228">
        <v>14681605581.654606</v>
      </c>
      <c r="BQ27" s="228">
        <v>11381210569.623505</v>
      </c>
      <c r="BR27" s="228">
        <v>2668675130</v>
      </c>
      <c r="BS27" s="228">
        <v>30331494071.848701</v>
      </c>
      <c r="BT27" s="228">
        <v>28066043229.0144</v>
      </c>
      <c r="BU27" s="228">
        <v>662009634.53000021</v>
      </c>
      <c r="BV27" s="228">
        <v>0</v>
      </c>
      <c r="BW27" s="228">
        <v>1603441208.3042998</v>
      </c>
      <c r="BX27" s="228">
        <v>236102554.71000001</v>
      </c>
      <c r="BY27" s="228">
        <v>23710066.059999999</v>
      </c>
      <c r="BZ27" s="228">
        <v>0</v>
      </c>
      <c r="CA27" s="228">
        <v>300544655.917</v>
      </c>
      <c r="CB27" s="228">
        <v>1231504691.4672999</v>
      </c>
      <c r="CC27" s="228">
        <v>188420759.84999999</v>
      </c>
      <c r="CD27" s="228">
        <v>5098832734.3000002</v>
      </c>
      <c r="CE27" s="228">
        <v>2342955529.4200001</v>
      </c>
      <c r="CF27" s="228">
        <v>2030232194.5599997</v>
      </c>
      <c r="CG27" s="228">
        <v>527705876.64000005</v>
      </c>
      <c r="CH27" s="228">
        <v>194827933.68000001</v>
      </c>
      <c r="CI27" s="228">
        <v>-3111200</v>
      </c>
      <c r="CJ27" s="228">
        <v>15233947393.241274</v>
      </c>
      <c r="CK27" s="228">
        <v>5848252036.0889635</v>
      </c>
      <c r="CL27" s="228">
        <v>2808469372.9379997</v>
      </c>
      <c r="CM27" s="228">
        <v>6890577.6979999989</v>
      </c>
      <c r="CN27" s="228">
        <v>2032089.25</v>
      </c>
      <c r="CO27" s="228">
        <v>738727212</v>
      </c>
      <c r="CP27" s="228">
        <v>0</v>
      </c>
      <c r="CQ27" s="228">
        <v>91555362.150000006</v>
      </c>
      <c r="CR27" s="228">
        <v>1425885449.5</v>
      </c>
      <c r="CS27" s="228">
        <v>543378682.34000003</v>
      </c>
      <c r="CT27" s="228">
        <v>25603893329.636471</v>
      </c>
      <c r="CU27" s="228">
        <v>9102159109.3224564</v>
      </c>
      <c r="CV27" s="228">
        <v>7581229640.2662249</v>
      </c>
      <c r="CW27" s="228">
        <v>8920504580.0477886</v>
      </c>
      <c r="CX27" s="228">
        <v>2114666705.1400001</v>
      </c>
      <c r="CY27" s="228">
        <v>12748048696.013506</v>
      </c>
      <c r="CZ27" s="228">
        <v>776368343.08999991</v>
      </c>
      <c r="DA27" s="228">
        <v>636884999.11000013</v>
      </c>
      <c r="DB27" s="228">
        <v>12887532039.993505</v>
      </c>
      <c r="DC27" s="228">
        <v>12876006962.673506</v>
      </c>
      <c r="DD27" s="228">
        <v>46348113106.079971</v>
      </c>
      <c r="DE27" s="228">
        <v>34966902536.456474</v>
      </c>
      <c r="DF27" s="228">
        <v>11381210569.623501</v>
      </c>
    </row>
    <row r="28" spans="1:110" ht="11.25" customHeight="1" x14ac:dyDescent="0.25">
      <c r="A28" s="132">
        <v>2012</v>
      </c>
      <c r="B28" s="132">
        <v>1</v>
      </c>
      <c r="C28" s="136">
        <v>194</v>
      </c>
      <c r="D28" s="229">
        <v>172</v>
      </c>
      <c r="E28" s="132">
        <v>67</v>
      </c>
      <c r="F28" s="132"/>
      <c r="G28" s="136">
        <v>278686</v>
      </c>
      <c r="H28" s="136"/>
      <c r="I28" s="137">
        <v>0</v>
      </c>
      <c r="J28" s="134">
        <v>206056135541.396</v>
      </c>
      <c r="K28" s="227">
        <v>61763225773.250008</v>
      </c>
      <c r="L28" s="227">
        <v>26237415218.920006</v>
      </c>
      <c r="M28" s="227">
        <v>27595822436.050003</v>
      </c>
      <c r="N28" s="230">
        <v>7929988118.2799997</v>
      </c>
      <c r="O28" s="227">
        <v>3265667321.8499999</v>
      </c>
      <c r="P28" s="227">
        <v>56267996.049999997</v>
      </c>
      <c r="Q28" s="227">
        <v>3225752947.1999998</v>
      </c>
      <c r="R28" s="227">
        <v>-16353621.4</v>
      </c>
      <c r="S28" s="227">
        <v>125534443105.68599</v>
      </c>
      <c r="T28" s="227">
        <v>129297256108.41</v>
      </c>
      <c r="U28" s="227">
        <v>121504543453.37999</v>
      </c>
      <c r="V28" s="228">
        <v>2700813275.9500003</v>
      </c>
      <c r="W28" s="228">
        <v>5091899379.0799999</v>
      </c>
      <c r="X28" s="135">
        <v>3.9381341355076156E-2</v>
      </c>
      <c r="Y28" s="228">
        <v>115997441199.47</v>
      </c>
      <c r="Z28" s="228">
        <v>109763158400.42999</v>
      </c>
      <c r="AA28" s="228">
        <v>1990934331.52</v>
      </c>
      <c r="AB28" s="228">
        <v>4243348467.5200005</v>
      </c>
      <c r="AC28" s="228">
        <v>13299814908.939999</v>
      </c>
      <c r="AD28" s="228">
        <v>11741385052.950001</v>
      </c>
      <c r="AE28" s="228">
        <v>709878944.43000007</v>
      </c>
      <c r="AF28" s="228">
        <v>848550911.55999994</v>
      </c>
      <c r="AG28" s="228">
        <v>943535000</v>
      </c>
      <c r="AH28" s="228">
        <v>943535000</v>
      </c>
      <c r="AI28" s="228">
        <v>943535000</v>
      </c>
      <c r="AJ28" s="228">
        <v>0</v>
      </c>
      <c r="AK28" s="228">
        <v>853340897.99000001</v>
      </c>
      <c r="AL28" s="228">
        <v>898430439.99000001</v>
      </c>
      <c r="AM28" s="228">
        <v>127531604.70999999</v>
      </c>
      <c r="AN28" s="228">
        <v>12620376433.061001</v>
      </c>
      <c r="AO28" s="228">
        <v>3757200900.5306697</v>
      </c>
      <c r="AP28" s="228">
        <v>7415186063.0900002</v>
      </c>
      <c r="AQ28" s="228">
        <v>7394991526.71</v>
      </c>
      <c r="AR28" s="228">
        <v>5591668993.3500004</v>
      </c>
      <c r="AS28" s="228">
        <v>1823517069.74</v>
      </c>
      <c r="AT28" s="228">
        <v>1468184005.82038</v>
      </c>
      <c r="AU28" s="228">
        <v>282950000</v>
      </c>
      <c r="AV28" s="228">
        <v>7181554805.5384903</v>
      </c>
      <c r="AW28" s="228">
        <v>7181554805.5384903</v>
      </c>
      <c r="AX28" s="228">
        <v>213238426188.06299</v>
      </c>
      <c r="AY28" s="228">
        <v>70515552913.849991</v>
      </c>
      <c r="AZ28" s="228">
        <v>13228332195.640001</v>
      </c>
      <c r="BA28" s="228">
        <v>41996269399.949997</v>
      </c>
      <c r="BB28" s="228">
        <v>2594604270.3800001</v>
      </c>
      <c r="BC28" s="228">
        <v>0</v>
      </c>
      <c r="BD28" s="228">
        <v>2588476270.3800001</v>
      </c>
      <c r="BE28" s="228">
        <v>6128000</v>
      </c>
      <c r="BF28" s="228">
        <v>0</v>
      </c>
      <c r="BG28" s="228">
        <v>0</v>
      </c>
      <c r="BH28" s="228">
        <v>0</v>
      </c>
      <c r="BI28" s="228">
        <v>8744624038.0499992</v>
      </c>
      <c r="BJ28" s="228">
        <v>2285330020.54</v>
      </c>
      <c r="BK28" s="228">
        <v>6195534017.5100002</v>
      </c>
      <c r="BL28" s="228">
        <v>263760000</v>
      </c>
      <c r="BM28" s="228">
        <v>142722873274.21399</v>
      </c>
      <c r="BN28" s="228">
        <v>121072993118.84</v>
      </c>
      <c r="BO28" s="228">
        <v>1249891317.53</v>
      </c>
      <c r="BP28" s="228">
        <v>14474726943.804003</v>
      </c>
      <c r="BQ28" s="228">
        <v>4129502155.2740002</v>
      </c>
      <c r="BR28" s="228">
        <v>2658997280</v>
      </c>
      <c r="BS28" s="228">
        <v>9519801659.6199989</v>
      </c>
      <c r="BT28" s="228">
        <v>8858782993.8099976</v>
      </c>
      <c r="BU28" s="228">
        <v>237059002.01000002</v>
      </c>
      <c r="BV28" s="228">
        <v>0</v>
      </c>
      <c r="BW28" s="228">
        <v>423959663.80000001</v>
      </c>
      <c r="BX28" s="228">
        <v>125301090.25</v>
      </c>
      <c r="BY28" s="228">
        <v>65181254.18</v>
      </c>
      <c r="BZ28" s="228">
        <v>0</v>
      </c>
      <c r="CA28" s="228">
        <v>107615942.77000001</v>
      </c>
      <c r="CB28" s="228">
        <v>179556275.93000001</v>
      </c>
      <c r="CC28" s="228">
        <v>53694899.329999998</v>
      </c>
      <c r="CD28" s="228">
        <v>1387764251.9899998</v>
      </c>
      <c r="CE28" s="228">
        <v>719302062.42999995</v>
      </c>
      <c r="CF28" s="228">
        <v>522938536.73999995</v>
      </c>
      <c r="CG28" s="228">
        <v>88123652.820000008</v>
      </c>
      <c r="CH28" s="228">
        <v>57400000</v>
      </c>
      <c r="CI28" s="228">
        <v>0</v>
      </c>
      <c r="CJ28" s="228">
        <v>4952819745.6350002</v>
      </c>
      <c r="CK28" s="228">
        <v>1149991299.3200002</v>
      </c>
      <c r="CL28" s="228">
        <v>1087603906.9350002</v>
      </c>
      <c r="CM28" s="228">
        <v>0</v>
      </c>
      <c r="CN28" s="228">
        <v>0</v>
      </c>
      <c r="CO28" s="228">
        <v>124554900</v>
      </c>
      <c r="CP28" s="228">
        <v>0</v>
      </c>
      <c r="CQ28" s="228">
        <v>23509500</v>
      </c>
      <c r="CR28" s="228">
        <v>432253015.23500001</v>
      </c>
      <c r="CS28" s="228">
        <v>507286491.70000005</v>
      </c>
      <c r="CT28" s="228">
        <v>7980878232.0769978</v>
      </c>
      <c r="CU28" s="228">
        <v>3152688959.079999</v>
      </c>
      <c r="CV28" s="228">
        <v>2226415973.2400002</v>
      </c>
      <c r="CW28" s="228">
        <v>2601773299.756999</v>
      </c>
      <c r="CX28" s="228">
        <v>611682382.96700001</v>
      </c>
      <c r="CY28" s="228">
        <v>4492296538.2210007</v>
      </c>
      <c r="CZ28" s="228">
        <v>520318448.54999995</v>
      </c>
      <c r="DA28" s="228">
        <v>401477142.40000004</v>
      </c>
      <c r="DB28" s="228">
        <v>4611137844.3710003</v>
      </c>
      <c r="DC28" s="228">
        <v>4619123143.8810005</v>
      </c>
      <c r="DD28" s="228">
        <v>15000955366.804998</v>
      </c>
      <c r="DE28" s="228">
        <v>10871453211.530998</v>
      </c>
      <c r="DF28" s="228">
        <v>4129502155.2740002</v>
      </c>
    </row>
    <row r="29" spans="1:110" ht="11.25" customHeight="1" x14ac:dyDescent="0.25">
      <c r="A29" s="132">
        <v>2012</v>
      </c>
      <c r="B29" s="132">
        <v>2</v>
      </c>
      <c r="C29" s="136">
        <v>198</v>
      </c>
      <c r="D29" s="229"/>
      <c r="E29" s="132">
        <v>68</v>
      </c>
      <c r="F29" s="132"/>
      <c r="G29" s="136">
        <v>394666</v>
      </c>
      <c r="H29" s="136"/>
      <c r="I29" s="137">
        <v>0</v>
      </c>
      <c r="J29" s="134">
        <v>221252605246.62299</v>
      </c>
      <c r="K29" s="227">
        <v>69456006119.750015</v>
      </c>
      <c r="L29" s="227">
        <v>33657988670.829998</v>
      </c>
      <c r="M29" s="227">
        <v>28177491851.240002</v>
      </c>
      <c r="N29" s="230">
        <v>7620525597.6799994</v>
      </c>
      <c r="O29" s="227">
        <v>2160430866.9700003</v>
      </c>
      <c r="P29" s="227">
        <v>56267996.049999997</v>
      </c>
      <c r="Q29" s="227">
        <v>2120516492.3200002</v>
      </c>
      <c r="R29" s="227">
        <v>-16353621.4</v>
      </c>
      <c r="S29" s="227">
        <v>135013756259.84999</v>
      </c>
      <c r="T29" s="227">
        <v>139158864544.35001</v>
      </c>
      <c r="U29" s="227">
        <v>129907793371.81</v>
      </c>
      <c r="V29" s="228">
        <v>3754086322.5499997</v>
      </c>
      <c r="W29" s="228">
        <v>5496984849.9900007</v>
      </c>
      <c r="X29" s="135">
        <v>3.9501506914337528E-2</v>
      </c>
      <c r="Y29" s="228">
        <v>127104783376.20001</v>
      </c>
      <c r="Z29" s="228">
        <v>119637209161.94</v>
      </c>
      <c r="AA29" s="228">
        <v>2787087958.3699999</v>
      </c>
      <c r="AB29" s="228">
        <v>4680486255.8900003</v>
      </c>
      <c r="AC29" s="228">
        <v>12054081168.15</v>
      </c>
      <c r="AD29" s="228">
        <v>10270584209.869999</v>
      </c>
      <c r="AE29" s="228">
        <v>966998364.18000007</v>
      </c>
      <c r="AF29" s="228">
        <v>816498594.0999999</v>
      </c>
      <c r="AG29" s="228">
        <v>940035000</v>
      </c>
      <c r="AH29" s="228">
        <v>940035000</v>
      </c>
      <c r="AI29" s="228">
        <v>940035000</v>
      </c>
      <c r="AJ29" s="228">
        <v>0</v>
      </c>
      <c r="AK29" s="228">
        <v>896331194.99000013</v>
      </c>
      <c r="AL29" s="228">
        <v>928270558.99000001</v>
      </c>
      <c r="AM29" s="228">
        <v>86486604.709999993</v>
      </c>
      <c r="AN29" s="228">
        <v>12166472569.553001</v>
      </c>
      <c r="AO29" s="228">
        <v>3950866644.1730018</v>
      </c>
      <c r="AP29" s="228">
        <v>5791625222.6900005</v>
      </c>
      <c r="AQ29" s="228">
        <v>5855886935.1599998</v>
      </c>
      <c r="AR29" s="228">
        <v>4775179933.3299999</v>
      </c>
      <c r="AS29" s="228">
        <v>1080707001.8299999</v>
      </c>
      <c r="AT29" s="228">
        <v>2423980702.6899996</v>
      </c>
      <c r="AU29" s="228">
        <v>0</v>
      </c>
      <c r="AV29" s="228">
        <v>7569657566.3300009</v>
      </c>
      <c r="AW29" s="228">
        <v>7569657566.3300009</v>
      </c>
      <c r="AX29" s="228">
        <v>228822262812.953</v>
      </c>
      <c r="AY29" s="228">
        <v>76246299994.559998</v>
      </c>
      <c r="AZ29" s="228">
        <v>13626666699.4</v>
      </c>
      <c r="BA29" s="228">
        <v>45278429393.479996</v>
      </c>
      <c r="BB29" s="228">
        <v>3347979582.8000002</v>
      </c>
      <c r="BC29" s="228">
        <v>0</v>
      </c>
      <c r="BD29" s="228">
        <v>3347979582.8000002</v>
      </c>
      <c r="BE29" s="228">
        <v>0</v>
      </c>
      <c r="BF29" s="228">
        <v>0</v>
      </c>
      <c r="BG29" s="228">
        <v>0</v>
      </c>
      <c r="BH29" s="228">
        <v>0</v>
      </c>
      <c r="BI29" s="228">
        <v>8489934146.0599995</v>
      </c>
      <c r="BJ29" s="228">
        <v>2253697283.4799995</v>
      </c>
      <c r="BK29" s="228">
        <v>6236236862.5799999</v>
      </c>
      <c r="BL29" s="228">
        <v>0</v>
      </c>
      <c r="BM29" s="228">
        <v>152575962818.39001</v>
      </c>
      <c r="BN29" s="228">
        <v>129215227070.41</v>
      </c>
      <c r="BO29" s="228">
        <v>1245771511.2</v>
      </c>
      <c r="BP29" s="228">
        <v>16352011293.410004</v>
      </c>
      <c r="BQ29" s="228">
        <v>8316646143.3100052</v>
      </c>
      <c r="BR29" s="228">
        <v>2560051630</v>
      </c>
      <c r="BS29" s="228">
        <v>20205815153.079998</v>
      </c>
      <c r="BT29" s="228">
        <v>18769351816.059998</v>
      </c>
      <c r="BU29" s="228">
        <v>479228035.88</v>
      </c>
      <c r="BV29" s="228">
        <v>0</v>
      </c>
      <c r="BW29" s="228">
        <v>957235301.13999987</v>
      </c>
      <c r="BX29" s="228">
        <v>346196736.10000002</v>
      </c>
      <c r="BY29" s="228">
        <v>125011451.51000001</v>
      </c>
      <c r="BZ29" s="228">
        <v>40711600</v>
      </c>
      <c r="CA29" s="228">
        <v>240618458.84999996</v>
      </c>
      <c r="CB29" s="228">
        <v>367093907.81999993</v>
      </c>
      <c r="CC29" s="228">
        <v>162396853.14000002</v>
      </c>
      <c r="CD29" s="228">
        <v>2961672091.3900003</v>
      </c>
      <c r="CE29" s="228">
        <v>1559313837.5</v>
      </c>
      <c r="CF29" s="228">
        <v>1123328165.51</v>
      </c>
      <c r="CG29" s="228">
        <v>190527199.37000003</v>
      </c>
      <c r="CH29" s="228">
        <v>87640000</v>
      </c>
      <c r="CI29" s="228">
        <v>-862889.01</v>
      </c>
      <c r="CJ29" s="228">
        <v>8790415141.8799973</v>
      </c>
      <c r="CK29" s="228">
        <v>2600222431.48</v>
      </c>
      <c r="CL29" s="228">
        <v>2034936202.9399998</v>
      </c>
      <c r="CM29" s="228">
        <v>0</v>
      </c>
      <c r="CN29" s="228">
        <v>0</v>
      </c>
      <c r="CO29" s="228">
        <v>438866270</v>
      </c>
      <c r="CP29" s="228">
        <v>0</v>
      </c>
      <c r="CQ29" s="228">
        <v>48430182</v>
      </c>
      <c r="CR29" s="228">
        <v>945880244.97999966</v>
      </c>
      <c r="CS29" s="228">
        <v>601759505.96000028</v>
      </c>
      <c r="CT29" s="228">
        <v>15711409074.809996</v>
      </c>
      <c r="CU29" s="228">
        <v>5558954753.6699982</v>
      </c>
      <c r="CV29" s="228">
        <v>4718594577.7700005</v>
      </c>
      <c r="CW29" s="228">
        <v>5433859743.369998</v>
      </c>
      <c r="CX29" s="228">
        <v>1245727904.2699995</v>
      </c>
      <c r="CY29" s="228">
        <v>9077421224.4900017</v>
      </c>
      <c r="CZ29" s="228">
        <v>843026734.53999996</v>
      </c>
      <c r="DA29" s="228">
        <v>556047523.13999999</v>
      </c>
      <c r="DB29" s="228">
        <v>9364400435.8900013</v>
      </c>
      <c r="DC29" s="228">
        <v>9363763832.4800014</v>
      </c>
      <c r="DD29" s="228">
        <v>29842728113.179996</v>
      </c>
      <c r="DE29" s="228">
        <v>21526081969.869995</v>
      </c>
      <c r="DF29" s="228">
        <v>8316646143.3100033</v>
      </c>
    </row>
    <row r="30" spans="1:110" ht="11.25" customHeight="1" x14ac:dyDescent="0.25">
      <c r="A30" s="132">
        <v>2012</v>
      </c>
      <c r="B30" s="132">
        <v>3</v>
      </c>
      <c r="C30" s="136">
        <v>205</v>
      </c>
      <c r="D30" s="226">
        <v>183</v>
      </c>
      <c r="E30" s="132">
        <v>70</v>
      </c>
      <c r="F30" s="132"/>
      <c r="G30" s="136">
        <v>533016</v>
      </c>
      <c r="H30" s="136"/>
      <c r="I30" s="137">
        <v>0</v>
      </c>
      <c r="J30" s="134">
        <v>236516334466.18329</v>
      </c>
      <c r="K30" s="227">
        <v>70909105115.000504</v>
      </c>
      <c r="L30" s="227">
        <v>34538096966.453094</v>
      </c>
      <c r="M30" s="227">
        <v>27879136181.437397</v>
      </c>
      <c r="N30" s="230">
        <v>8491871967.1099987</v>
      </c>
      <c r="O30" s="227">
        <v>2196615721.6599998</v>
      </c>
      <c r="P30" s="227">
        <v>169224412.29999998</v>
      </c>
      <c r="Q30" s="227">
        <v>2036653229.5599999</v>
      </c>
      <c r="R30" s="227">
        <v>-9261920.1999999993</v>
      </c>
      <c r="S30" s="227">
        <v>149990489027.39999</v>
      </c>
      <c r="T30" s="227">
        <v>154406025669.91998</v>
      </c>
      <c r="U30" s="227">
        <v>144250247225.31</v>
      </c>
      <c r="V30" s="228">
        <v>4163519733.73</v>
      </c>
      <c r="W30" s="228">
        <v>5992258710.8799992</v>
      </c>
      <c r="X30" s="135">
        <v>3.8808451191470292E-2</v>
      </c>
      <c r="Y30" s="228">
        <v>140458353781.82001</v>
      </c>
      <c r="Z30" s="228">
        <v>131951163203.00002</v>
      </c>
      <c r="AA30" s="228">
        <v>3399156585.8099999</v>
      </c>
      <c r="AB30" s="228">
        <v>5108033993.0099993</v>
      </c>
      <c r="AC30" s="228">
        <v>13947671888.100002</v>
      </c>
      <c r="AD30" s="228">
        <v>12299084022.310001</v>
      </c>
      <c r="AE30" s="228">
        <v>764363147.91999996</v>
      </c>
      <c r="AF30" s="228">
        <v>884224717.86999989</v>
      </c>
      <c r="AG30" s="228">
        <v>939120000</v>
      </c>
      <c r="AH30" s="228">
        <v>939120000</v>
      </c>
      <c r="AI30" s="228">
        <v>939120000</v>
      </c>
      <c r="AJ30" s="228">
        <v>0</v>
      </c>
      <c r="AK30" s="228">
        <v>870316191.99000001</v>
      </c>
      <c r="AL30" s="228">
        <v>982372694.02999997</v>
      </c>
      <c r="AM30" s="228">
        <v>525000</v>
      </c>
      <c r="AN30" s="228">
        <v>10997598462.112789</v>
      </c>
      <c r="AO30" s="228">
        <v>4159990046.8081908</v>
      </c>
      <c r="AP30" s="228">
        <v>3865690634.5500002</v>
      </c>
      <c r="AQ30" s="228">
        <v>3933811591.29</v>
      </c>
      <c r="AR30" s="228">
        <v>3122469924.8199997</v>
      </c>
      <c r="AS30" s="228">
        <v>811341666.47000003</v>
      </c>
      <c r="AT30" s="228">
        <v>2971917780.7545996</v>
      </c>
      <c r="AU30" s="228">
        <v>0</v>
      </c>
      <c r="AV30" s="228">
        <v>8869964367.0261021</v>
      </c>
      <c r="AW30" s="228">
        <v>8869964367.0261021</v>
      </c>
      <c r="AX30" s="228">
        <v>245386298833.20935</v>
      </c>
      <c r="AY30" s="228">
        <v>83146177516.213943</v>
      </c>
      <c r="AZ30" s="228">
        <v>15726070912.310001</v>
      </c>
      <c r="BA30" s="228">
        <v>48891638095.850006</v>
      </c>
      <c r="BB30" s="228">
        <v>3002943289.1900001</v>
      </c>
      <c r="BC30" s="228">
        <v>600000</v>
      </c>
      <c r="BD30" s="228">
        <v>2968531489.1900001</v>
      </c>
      <c r="BE30" s="228">
        <v>33811800</v>
      </c>
      <c r="BF30" s="228">
        <v>0</v>
      </c>
      <c r="BG30" s="228">
        <v>0</v>
      </c>
      <c r="BH30" s="228">
        <v>0</v>
      </c>
      <c r="BI30" s="228">
        <v>10105323285.773937</v>
      </c>
      <c r="BJ30" s="228">
        <v>2460434012.3577704</v>
      </c>
      <c r="BK30" s="228">
        <v>7644889273.4161663</v>
      </c>
      <c r="BL30" s="228">
        <v>0</v>
      </c>
      <c r="BM30" s="228">
        <v>162240121316.99243</v>
      </c>
      <c r="BN30" s="228">
        <v>133289227070.41</v>
      </c>
      <c r="BO30" s="228">
        <v>1180841604.6300001</v>
      </c>
      <c r="BP30" s="228">
        <v>21199030229.662457</v>
      </c>
      <c r="BQ30" s="228">
        <v>13453266368.968452</v>
      </c>
      <c r="BR30" s="228">
        <v>2568306430</v>
      </c>
      <c r="BS30" s="228">
        <v>31634081388.426395</v>
      </c>
      <c r="BT30" s="228">
        <v>29953746547.474102</v>
      </c>
      <c r="BU30" s="228">
        <v>747658972.31000006</v>
      </c>
      <c r="BV30" s="228">
        <v>0</v>
      </c>
      <c r="BW30" s="228">
        <v>932675868.64229822</v>
      </c>
      <c r="BX30" s="228">
        <v>367032966.96000004</v>
      </c>
      <c r="BY30" s="228">
        <v>175079952.63</v>
      </c>
      <c r="BZ30" s="228">
        <v>40711600</v>
      </c>
      <c r="CA30" s="228">
        <v>356499430.75229806</v>
      </c>
      <c r="CB30" s="228">
        <v>541911481.99000013</v>
      </c>
      <c r="CC30" s="228">
        <v>548559563.68999994</v>
      </c>
      <c r="CD30" s="228">
        <v>4772361797.4507246</v>
      </c>
      <c r="CE30" s="228">
        <v>2472118701.4999995</v>
      </c>
      <c r="CF30" s="228">
        <v>1754400698.0400002</v>
      </c>
      <c r="CG30" s="228">
        <v>301485929.52687502</v>
      </c>
      <c r="CH30" s="228">
        <v>243462914.49384999</v>
      </c>
      <c r="CI30" s="228">
        <v>-893553.89</v>
      </c>
      <c r="CJ30" s="228">
        <v>13298345976.234299</v>
      </c>
      <c r="CK30" s="228">
        <v>4499768386.2999992</v>
      </c>
      <c r="CL30" s="228">
        <v>3051059271.9074998</v>
      </c>
      <c r="CM30" s="228">
        <v>0</v>
      </c>
      <c r="CN30" s="228">
        <v>0</v>
      </c>
      <c r="CO30" s="228">
        <v>648734377</v>
      </c>
      <c r="CP30" s="228">
        <v>0</v>
      </c>
      <c r="CQ30" s="228">
        <v>76303682</v>
      </c>
      <c r="CR30" s="228">
        <v>1559166085.3540003</v>
      </c>
      <c r="CS30" s="228">
        <v>766855127.55350006</v>
      </c>
      <c r="CT30" s="228">
        <v>23610022629.267067</v>
      </c>
      <c r="CU30" s="228">
        <v>7877361869.6785641</v>
      </c>
      <c r="CV30" s="228">
        <v>7192978291.9946003</v>
      </c>
      <c r="CW30" s="228">
        <v>8539682467.5938988</v>
      </c>
      <c r="CX30" s="228">
        <v>1833439067.7999997</v>
      </c>
      <c r="CY30" s="228">
        <v>14716603870.142902</v>
      </c>
      <c r="CZ30" s="228">
        <v>1010573010.72</v>
      </c>
      <c r="DA30" s="228">
        <v>671952115.19000006</v>
      </c>
      <c r="DB30" s="228">
        <v>15055224765.672903</v>
      </c>
      <c r="DC30" s="228">
        <v>15145213080.582903</v>
      </c>
      <c r="DD30" s="228">
        <v>46049831654.390694</v>
      </c>
      <c r="DE30" s="228">
        <v>32596565285.422256</v>
      </c>
      <c r="DF30" s="228">
        <v>13453266368.968435</v>
      </c>
    </row>
    <row r="31" spans="1:110" ht="11.25" customHeight="1" x14ac:dyDescent="0.25">
      <c r="A31" s="132">
        <v>2012</v>
      </c>
      <c r="B31" s="132">
        <v>4</v>
      </c>
      <c r="C31" s="136">
        <v>212</v>
      </c>
      <c r="D31" s="226">
        <v>188</v>
      </c>
      <c r="E31" s="132">
        <v>70</v>
      </c>
      <c r="F31" s="132"/>
      <c r="G31" s="136">
        <v>594151</v>
      </c>
      <c r="H31" s="136"/>
      <c r="I31" s="137">
        <v>0</v>
      </c>
      <c r="J31" s="134">
        <v>242772323160</v>
      </c>
      <c r="K31" s="227">
        <v>66678881600</v>
      </c>
      <c r="L31" s="227">
        <v>34044394320</v>
      </c>
      <c r="M31" s="227">
        <v>23063089350</v>
      </c>
      <c r="N31" s="230">
        <v>9571397940</v>
      </c>
      <c r="O31" s="227">
        <v>2202258170</v>
      </c>
      <c r="P31" s="227">
        <v>219389780</v>
      </c>
      <c r="Q31" s="227">
        <v>2009526770</v>
      </c>
      <c r="R31" s="227">
        <v>-9261920</v>
      </c>
      <c r="S31" s="227">
        <v>153309917210</v>
      </c>
      <c r="T31" s="227">
        <v>157769345760</v>
      </c>
      <c r="U31" s="227">
        <v>147077072010</v>
      </c>
      <c r="V31" s="228">
        <v>4224854490</v>
      </c>
      <c r="W31" s="228">
        <v>6467419250</v>
      </c>
      <c r="X31" s="135">
        <v>4.0992876143622292E-2</v>
      </c>
      <c r="Y31" s="228">
        <v>143990762790</v>
      </c>
      <c r="Z31" s="228">
        <v>134557685639.99998</v>
      </c>
      <c r="AA31" s="228">
        <v>3555434530</v>
      </c>
      <c r="AB31" s="228">
        <v>5877642610</v>
      </c>
      <c r="AC31" s="228">
        <v>13778582970</v>
      </c>
      <c r="AD31" s="228">
        <v>12519386370</v>
      </c>
      <c r="AE31" s="228">
        <v>669419960</v>
      </c>
      <c r="AF31" s="228">
        <v>589776640</v>
      </c>
      <c r="AG31" s="228">
        <v>843620000</v>
      </c>
      <c r="AH31" s="228">
        <v>843620000</v>
      </c>
      <c r="AI31" s="228">
        <v>843620000</v>
      </c>
      <c r="AJ31" s="228">
        <v>0</v>
      </c>
      <c r="AK31" s="228">
        <v>919838100</v>
      </c>
      <c r="AL31" s="228">
        <v>910889890</v>
      </c>
      <c r="AM31" s="228">
        <v>118168630</v>
      </c>
      <c r="AN31" s="228">
        <v>8948210</v>
      </c>
      <c r="AO31" s="228">
        <v>18817260230</v>
      </c>
      <c r="AP31" s="228">
        <v>236299770</v>
      </c>
      <c r="AQ31" s="228">
        <v>9730620070</v>
      </c>
      <c r="AR31" s="228">
        <v>9671622800</v>
      </c>
      <c r="AS31" s="228">
        <v>23587170</v>
      </c>
      <c r="AT31" s="228">
        <v>58997270</v>
      </c>
      <c r="AU31" s="228">
        <v>4568408390</v>
      </c>
      <c r="AV31" s="228">
        <v>9281218200</v>
      </c>
      <c r="AW31" s="228">
        <v>9281218200</v>
      </c>
      <c r="AX31" s="228">
        <v>252053541360</v>
      </c>
      <c r="AY31" s="228">
        <v>80756881750</v>
      </c>
      <c r="AZ31" s="228">
        <v>14111454940</v>
      </c>
      <c r="BA31" s="228">
        <v>46142177590</v>
      </c>
      <c r="BB31" s="228">
        <v>2547535800</v>
      </c>
      <c r="BC31" s="228">
        <v>300000</v>
      </c>
      <c r="BD31" s="228">
        <v>2547235800</v>
      </c>
      <c r="BE31" s="228">
        <v>0</v>
      </c>
      <c r="BF31" s="228">
        <v>0</v>
      </c>
      <c r="BG31" s="228">
        <v>0</v>
      </c>
      <c r="BH31" s="228">
        <v>84605000</v>
      </c>
      <c r="BI31" s="228">
        <v>9893730050</v>
      </c>
      <c r="BJ31" s="228">
        <v>2300211410</v>
      </c>
      <c r="BK31" s="228">
        <v>7593518640</v>
      </c>
      <c r="BL31" s="228">
        <v>0</v>
      </c>
      <c r="BM31" s="228">
        <v>171296659610</v>
      </c>
      <c r="BN31" s="228">
        <v>139194226170</v>
      </c>
      <c r="BO31" s="228">
        <v>108830830</v>
      </c>
      <c r="BP31" s="228">
        <v>24165469860</v>
      </c>
      <c r="BQ31" s="228">
        <v>18579379100</v>
      </c>
      <c r="BR31" s="228">
        <v>1568199780</v>
      </c>
      <c r="BS31" s="228">
        <v>45674078710</v>
      </c>
      <c r="BT31" s="228">
        <v>43343624860</v>
      </c>
      <c r="BU31" s="228">
        <v>1252387400</v>
      </c>
      <c r="BV31" s="228">
        <v>0</v>
      </c>
      <c r="BW31" s="228">
        <v>1078066450</v>
      </c>
      <c r="BX31" s="228">
        <v>385442240</v>
      </c>
      <c r="BY31" s="228">
        <v>233082920</v>
      </c>
      <c r="BZ31" s="228">
        <v>0</v>
      </c>
      <c r="CA31" s="228">
        <v>533946160.00000006</v>
      </c>
      <c r="CB31" s="228">
        <v>724543440</v>
      </c>
      <c r="CC31" s="228">
        <v>798948310</v>
      </c>
      <c r="CD31" s="228">
        <v>6544599280</v>
      </c>
      <c r="CE31" s="228">
        <v>3358074800</v>
      </c>
      <c r="CF31" s="228">
        <v>2547048780</v>
      </c>
      <c r="CG31" s="228">
        <v>248994160</v>
      </c>
      <c r="CH31" s="228">
        <v>389589370</v>
      </c>
      <c r="CI31" s="228">
        <v>-892160</v>
      </c>
      <c r="CJ31" s="228">
        <v>23344791250</v>
      </c>
      <c r="CK31" s="228">
        <v>12339548090</v>
      </c>
      <c r="CL31" s="228">
        <v>3988350290</v>
      </c>
      <c r="CM31" s="228">
        <v>2235000</v>
      </c>
      <c r="CN31" s="228">
        <v>2440130</v>
      </c>
      <c r="CO31" s="228">
        <v>815196900</v>
      </c>
      <c r="CP31" s="228">
        <v>0</v>
      </c>
      <c r="CQ31" s="228">
        <v>110691430</v>
      </c>
      <c r="CR31" s="228">
        <v>2166701710</v>
      </c>
      <c r="CS31" s="228">
        <v>891085130</v>
      </c>
      <c r="CT31" s="228">
        <v>39542613080</v>
      </c>
      <c r="CU31" s="228">
        <v>16770252740</v>
      </c>
      <c r="CV31" s="228">
        <v>10186749480</v>
      </c>
      <c r="CW31" s="228">
        <v>12585610860</v>
      </c>
      <c r="CX31" s="228">
        <v>2322915990</v>
      </c>
      <c r="CY31" s="228">
        <v>20608741610</v>
      </c>
      <c r="CZ31" s="228">
        <v>1149374930</v>
      </c>
      <c r="DA31" s="228">
        <v>1016701370</v>
      </c>
      <c r="DB31" s="228">
        <v>20741415180</v>
      </c>
      <c r="DC31" s="228">
        <v>21042542840</v>
      </c>
      <c r="DD31" s="228">
        <v>70483110800.000015</v>
      </c>
      <c r="DE31" s="228">
        <v>51903731699.999992</v>
      </c>
      <c r="DF31" s="228">
        <v>18579379100.000015</v>
      </c>
    </row>
    <row r="32" spans="1:110" ht="11.25" customHeight="1" x14ac:dyDescent="0.25">
      <c r="A32" s="132">
        <v>2013</v>
      </c>
      <c r="B32" s="132">
        <v>1</v>
      </c>
      <c r="C32" s="136">
        <v>229</v>
      </c>
      <c r="D32" s="226">
        <v>204</v>
      </c>
      <c r="E32" s="132">
        <v>74</v>
      </c>
      <c r="F32" s="132"/>
      <c r="G32" s="136">
        <v>288017</v>
      </c>
      <c r="H32" s="136"/>
      <c r="I32" s="137">
        <v>282448429090</v>
      </c>
      <c r="J32" s="134">
        <v>271786325638.12201</v>
      </c>
      <c r="K32" s="227">
        <v>70304239196.895096</v>
      </c>
      <c r="L32" s="227">
        <v>35423754619.0159</v>
      </c>
      <c r="M32" s="227">
        <v>28160411703.509201</v>
      </c>
      <c r="N32" s="230">
        <v>6720072874.3699999</v>
      </c>
      <c r="O32" s="227">
        <v>9289012235.1200008</v>
      </c>
      <c r="P32" s="227">
        <v>185577980.79999998</v>
      </c>
      <c r="Q32" s="227">
        <v>9112696174.5200005</v>
      </c>
      <c r="R32" s="227">
        <v>0</v>
      </c>
      <c r="S32" s="227">
        <v>170503044495.30099</v>
      </c>
      <c r="T32" s="227">
        <v>175289267891.845</v>
      </c>
      <c r="U32" s="227">
        <v>163996016521.80502</v>
      </c>
      <c r="V32" s="228">
        <v>4378799607.7199993</v>
      </c>
      <c r="W32" s="228">
        <v>6914451762.3199997</v>
      </c>
      <c r="X32" s="135">
        <v>3.944595037379172E-2</v>
      </c>
      <c r="Y32" s="228">
        <v>161519934668.86499</v>
      </c>
      <c r="Z32" s="228">
        <v>151735719503.14502</v>
      </c>
      <c r="AA32" s="228">
        <v>3611360720.25</v>
      </c>
      <c r="AB32" s="228">
        <v>6172854445.4699993</v>
      </c>
      <c r="AC32" s="228">
        <v>13769333222.98</v>
      </c>
      <c r="AD32" s="228">
        <v>12260297018.66</v>
      </c>
      <c r="AE32" s="228">
        <v>767438887.46999991</v>
      </c>
      <c r="AF32" s="228">
        <v>741597316.8499999</v>
      </c>
      <c r="AG32" s="228">
        <v>842431930</v>
      </c>
      <c r="AH32" s="228">
        <v>842431930</v>
      </c>
      <c r="AI32" s="228">
        <v>842431930</v>
      </c>
      <c r="AJ32" s="228">
        <v>0</v>
      </c>
      <c r="AK32" s="228">
        <v>940330128.99000001</v>
      </c>
      <c r="AL32" s="228">
        <v>1076637547.7</v>
      </c>
      <c r="AM32" s="228">
        <v>1938000</v>
      </c>
      <c r="AN32" s="228">
        <v>19875379147.396</v>
      </c>
      <c r="AO32" s="228">
        <v>4821608601.2414007</v>
      </c>
      <c r="AP32" s="228">
        <v>12069928568.970001</v>
      </c>
      <c r="AQ32" s="228">
        <v>12012204186.43</v>
      </c>
      <c r="AR32" s="228">
        <v>9428737375.0799999</v>
      </c>
      <c r="AS32" s="228">
        <v>2641191193.8900003</v>
      </c>
      <c r="AT32" s="228">
        <v>3041566359.7245998</v>
      </c>
      <c r="AU32" s="228">
        <v>0</v>
      </c>
      <c r="AV32" s="228">
        <v>10662187126.0781</v>
      </c>
      <c r="AW32" s="228">
        <v>10662187126.0781</v>
      </c>
      <c r="AX32" s="228">
        <v>282448512679.20001</v>
      </c>
      <c r="AY32" s="228">
        <v>101262839323.492</v>
      </c>
      <c r="AZ32" s="228">
        <v>17705688081.77</v>
      </c>
      <c r="BA32" s="228">
        <v>61573072352.269997</v>
      </c>
      <c r="BB32" s="228">
        <v>3742215621.98</v>
      </c>
      <c r="BC32" s="228">
        <v>0</v>
      </c>
      <c r="BD32" s="228">
        <v>3742215621.98</v>
      </c>
      <c r="BE32" s="228">
        <v>0</v>
      </c>
      <c r="BF32" s="228">
        <v>0</v>
      </c>
      <c r="BG32" s="228">
        <v>0</v>
      </c>
      <c r="BH32" s="228">
        <v>0</v>
      </c>
      <c r="BI32" s="228">
        <v>10498753829.631699</v>
      </c>
      <c r="BJ32" s="228">
        <v>2451637013.88059</v>
      </c>
      <c r="BK32" s="228">
        <v>8046689017.83109</v>
      </c>
      <c r="BL32" s="228">
        <v>427797.92</v>
      </c>
      <c r="BM32" s="228">
        <v>181185673440.71002</v>
      </c>
      <c r="BN32" s="228">
        <v>148378002040.17999</v>
      </c>
      <c r="BO32" s="228">
        <v>166465911.10999998</v>
      </c>
      <c r="BP32" s="228">
        <v>23617154061.700298</v>
      </c>
      <c r="BQ32" s="228">
        <v>5697221070.9129305</v>
      </c>
      <c r="BR32" s="228">
        <v>1569019680</v>
      </c>
      <c r="BS32" s="228">
        <v>14253653480</v>
      </c>
      <c r="BT32" s="228">
        <v>13473139560</v>
      </c>
      <c r="BU32" s="228">
        <v>357725360</v>
      </c>
      <c r="BV32" s="228">
        <v>3524620</v>
      </c>
      <c r="BW32" s="228">
        <v>419263940</v>
      </c>
      <c r="BX32" s="228">
        <v>18432610</v>
      </c>
      <c r="BY32" s="228">
        <v>48228690</v>
      </c>
      <c r="BZ32" s="228">
        <v>0</v>
      </c>
      <c r="CA32" s="228">
        <v>294601920</v>
      </c>
      <c r="CB32" s="228">
        <v>175956440</v>
      </c>
      <c r="CC32" s="228">
        <v>117955720</v>
      </c>
      <c r="CD32" s="228">
        <v>1833631110</v>
      </c>
      <c r="CE32" s="228">
        <v>953485380</v>
      </c>
      <c r="CF32" s="228">
        <v>705091130</v>
      </c>
      <c r="CG32" s="228">
        <v>168467280</v>
      </c>
      <c r="CH32" s="228">
        <v>5996370</v>
      </c>
      <c r="CI32" s="228">
        <v>-590950</v>
      </c>
      <c r="CJ32" s="228">
        <v>3312790510</v>
      </c>
      <c r="CK32" s="228">
        <v>640793180</v>
      </c>
      <c r="CL32" s="228">
        <v>1174204590</v>
      </c>
      <c r="CM32" s="228">
        <v>4410</v>
      </c>
      <c r="CN32" s="228">
        <v>0</v>
      </c>
      <c r="CO32" s="228">
        <v>133454700.00000001</v>
      </c>
      <c r="CP32" s="228">
        <v>0</v>
      </c>
      <c r="CQ32" s="228">
        <v>30096210</v>
      </c>
      <c r="CR32" s="228">
        <v>841734690</v>
      </c>
      <c r="CS32" s="228">
        <v>168914580</v>
      </c>
      <c r="CT32" s="228">
        <v>8202065860</v>
      </c>
      <c r="CU32" s="228">
        <v>1754315920</v>
      </c>
      <c r="CV32" s="228">
        <v>3168097550</v>
      </c>
      <c r="CW32" s="228">
        <v>3279652400</v>
      </c>
      <c r="CX32" s="228">
        <v>1216948690</v>
      </c>
      <c r="CY32" s="228">
        <v>6313798330</v>
      </c>
      <c r="CZ32" s="228">
        <v>291098640</v>
      </c>
      <c r="DA32" s="228">
        <v>188175600</v>
      </c>
      <c r="DB32" s="228">
        <v>6416721360</v>
      </c>
      <c r="DC32" s="228">
        <v>6417543070</v>
      </c>
      <c r="DD32" s="228">
        <v>17858364330.000004</v>
      </c>
      <c r="DE32" s="228">
        <v>12161226590</v>
      </c>
      <c r="DF32" s="228">
        <v>5697137740.0000019</v>
      </c>
    </row>
    <row r="33" spans="1:110" ht="11.25" customHeight="1" x14ac:dyDescent="0.25">
      <c r="A33" s="132">
        <v>2013</v>
      </c>
      <c r="B33" s="132">
        <v>2</v>
      </c>
      <c r="C33" s="136">
        <v>233</v>
      </c>
      <c r="D33" s="229">
        <v>208</v>
      </c>
      <c r="E33" s="132">
        <v>75</v>
      </c>
      <c r="F33" s="132"/>
      <c r="G33" s="136">
        <v>471090</v>
      </c>
      <c r="H33" s="136"/>
      <c r="I33" s="137">
        <v>307736217000</v>
      </c>
      <c r="J33" s="134">
        <v>297169765800</v>
      </c>
      <c r="K33" s="227">
        <v>83203677830</v>
      </c>
      <c r="L33" s="227">
        <v>39164226550</v>
      </c>
      <c r="M33" s="227">
        <v>35334493740</v>
      </c>
      <c r="N33" s="230">
        <v>8704957530.0000019</v>
      </c>
      <c r="O33" s="227">
        <v>9359030140</v>
      </c>
      <c r="P33" s="227">
        <v>98361140</v>
      </c>
      <c r="Q33" s="227">
        <v>9269930920</v>
      </c>
      <c r="R33" s="227">
        <v>0</v>
      </c>
      <c r="S33" s="227">
        <v>182993305260</v>
      </c>
      <c r="T33" s="227">
        <v>188120936310</v>
      </c>
      <c r="U33" s="227">
        <v>174134797760</v>
      </c>
      <c r="V33" s="228">
        <v>6827944890</v>
      </c>
      <c r="W33" s="228">
        <v>7158193649.999999</v>
      </c>
      <c r="X33" s="135">
        <v>3.8051020744465057E-2</v>
      </c>
      <c r="Y33" s="228">
        <v>172098022200</v>
      </c>
      <c r="Z33" s="228">
        <v>159681360140</v>
      </c>
      <c r="AA33" s="228">
        <v>5912871790</v>
      </c>
      <c r="AB33" s="228">
        <v>6503790260</v>
      </c>
      <c r="AC33" s="228">
        <v>16022914110</v>
      </c>
      <c r="AD33" s="228">
        <v>14453437620</v>
      </c>
      <c r="AE33" s="228">
        <v>915073100</v>
      </c>
      <c r="AF33" s="228">
        <v>654403390</v>
      </c>
      <c r="AG33" s="228">
        <v>842431930</v>
      </c>
      <c r="AH33" s="228">
        <v>842431930</v>
      </c>
      <c r="AI33" s="228">
        <v>842431930</v>
      </c>
      <c r="AJ33" s="228">
        <v>0</v>
      </c>
      <c r="AK33" s="228">
        <v>835501960</v>
      </c>
      <c r="AL33" s="228">
        <v>782323410</v>
      </c>
      <c r="AM33" s="228">
        <v>191423970</v>
      </c>
      <c r="AN33" s="228">
        <v>19934501400</v>
      </c>
      <c r="AO33" s="228">
        <v>5460086810</v>
      </c>
      <c r="AP33" s="228">
        <v>10956275980</v>
      </c>
      <c r="AQ33" s="228">
        <v>10915298320</v>
      </c>
      <c r="AR33" s="228">
        <v>8916012250</v>
      </c>
      <c r="AS33" s="228">
        <v>2040263740</v>
      </c>
      <c r="AT33" s="228">
        <v>3559116280</v>
      </c>
      <c r="AU33" s="228">
        <v>0</v>
      </c>
      <c r="AV33" s="228">
        <v>10566449550</v>
      </c>
      <c r="AW33" s="228">
        <v>10566449550</v>
      </c>
      <c r="AX33" s="228">
        <v>307736217000</v>
      </c>
      <c r="AY33" s="228">
        <v>109021491410</v>
      </c>
      <c r="AZ33" s="228">
        <v>17852496970</v>
      </c>
      <c r="BA33" s="228">
        <v>63522781930</v>
      </c>
      <c r="BB33" s="228">
        <v>1656119620</v>
      </c>
      <c r="BC33" s="228">
        <v>0</v>
      </c>
      <c r="BD33" s="228">
        <v>1656119620</v>
      </c>
      <c r="BE33" s="228">
        <v>0</v>
      </c>
      <c r="BF33" s="228">
        <v>0</v>
      </c>
      <c r="BG33" s="228">
        <v>0</v>
      </c>
      <c r="BH33" s="228">
        <v>376832500</v>
      </c>
      <c r="BI33" s="228">
        <v>16054208240</v>
      </c>
      <c r="BJ33" s="228">
        <v>2545833180</v>
      </c>
      <c r="BK33" s="228">
        <v>13506723800</v>
      </c>
      <c r="BL33" s="228">
        <v>1651260</v>
      </c>
      <c r="BM33" s="228">
        <v>198714723950</v>
      </c>
      <c r="BN33" s="228">
        <v>160984853630</v>
      </c>
      <c r="BO33" s="228">
        <v>187258380</v>
      </c>
      <c r="BP33" s="228">
        <v>29146594180</v>
      </c>
      <c r="BQ33" s="228">
        <v>12963238720</v>
      </c>
      <c r="BR33" s="228">
        <v>1822633230</v>
      </c>
      <c r="BS33" s="228">
        <v>29332018030</v>
      </c>
      <c r="BT33" s="228">
        <v>28543429710</v>
      </c>
      <c r="BU33" s="228">
        <v>549323100</v>
      </c>
      <c r="BV33" s="228">
        <v>0</v>
      </c>
      <c r="BW33" s="228">
        <v>239265220</v>
      </c>
      <c r="BX33" s="228">
        <v>9737680</v>
      </c>
      <c r="BY33" s="228">
        <v>94281440</v>
      </c>
      <c r="BZ33" s="228">
        <v>0</v>
      </c>
      <c r="CA33" s="228">
        <v>199437250</v>
      </c>
      <c r="CB33" s="228">
        <v>284702910</v>
      </c>
      <c r="CC33" s="228">
        <v>348894060</v>
      </c>
      <c r="CD33" s="228">
        <v>3975634860</v>
      </c>
      <c r="CE33" s="228">
        <v>1968307660</v>
      </c>
      <c r="CF33" s="228">
        <v>1791224560</v>
      </c>
      <c r="CG33" s="228">
        <v>192558360</v>
      </c>
      <c r="CH33" s="228">
        <v>28867190</v>
      </c>
      <c r="CI33" s="228">
        <v>5322910</v>
      </c>
      <c r="CJ33" s="228">
        <v>8039990300</v>
      </c>
      <c r="CK33" s="228">
        <v>1632588260</v>
      </c>
      <c r="CL33" s="228">
        <v>2759807230</v>
      </c>
      <c r="CM33" s="228">
        <v>197000</v>
      </c>
      <c r="CN33" s="228">
        <v>0</v>
      </c>
      <c r="CO33" s="228">
        <v>331663000</v>
      </c>
      <c r="CP33" s="228">
        <v>0</v>
      </c>
      <c r="CQ33" s="228">
        <v>363655220</v>
      </c>
      <c r="CR33" s="228">
        <v>1822902750</v>
      </c>
      <c r="CS33" s="228">
        <v>241389260</v>
      </c>
      <c r="CT33" s="228">
        <v>17441152110</v>
      </c>
      <c r="CU33" s="228">
        <v>4299736640</v>
      </c>
      <c r="CV33" s="228">
        <v>6339860250</v>
      </c>
      <c r="CW33" s="228">
        <v>6801555220</v>
      </c>
      <c r="CX33" s="228">
        <v>1574192570</v>
      </c>
      <c r="CY33" s="228">
        <v>14381028780</v>
      </c>
      <c r="CZ33" s="228">
        <v>565088990</v>
      </c>
      <c r="DA33" s="228">
        <v>429050300</v>
      </c>
      <c r="DB33" s="228">
        <v>14517067470</v>
      </c>
      <c r="DC33" s="228">
        <v>14543061370</v>
      </c>
      <c r="DD33" s="228">
        <v>37965607300</v>
      </c>
      <c r="DE33" s="228">
        <v>25002368580</v>
      </c>
      <c r="DF33" s="228">
        <v>12963238719.999998</v>
      </c>
    </row>
    <row r="34" spans="1:110" ht="11.25" customHeight="1" x14ac:dyDescent="0.25">
      <c r="A34" s="132">
        <v>2013</v>
      </c>
      <c r="B34" s="132">
        <v>3</v>
      </c>
      <c r="C34" s="136">
        <v>245</v>
      </c>
      <c r="D34" s="229">
        <v>218</v>
      </c>
      <c r="E34" s="132">
        <v>77</v>
      </c>
      <c r="F34" s="132"/>
      <c r="G34" s="136">
        <v>518603</v>
      </c>
      <c r="H34" s="136"/>
      <c r="I34" s="137">
        <v>344064023000</v>
      </c>
      <c r="J34" s="134">
        <v>333150716899.11798</v>
      </c>
      <c r="K34" s="227">
        <v>95234841693.736008</v>
      </c>
      <c r="L34" s="227">
        <v>39468937875.850204</v>
      </c>
      <c r="M34" s="227">
        <v>48272339636.915695</v>
      </c>
      <c r="N34" s="230">
        <v>7493564180.9700003</v>
      </c>
      <c r="O34" s="227">
        <v>9839961656.0200005</v>
      </c>
      <c r="P34" s="227">
        <v>27305775.359999999</v>
      </c>
      <c r="Q34" s="227">
        <v>9821963108.6100006</v>
      </c>
      <c r="R34" s="227">
        <v>0</v>
      </c>
      <c r="S34" s="227">
        <v>203490966725.875</v>
      </c>
      <c r="T34" s="227">
        <v>209591331545.022</v>
      </c>
      <c r="U34" s="227">
        <v>193169905942.496</v>
      </c>
      <c r="V34" s="228">
        <v>6795808101.8662691</v>
      </c>
      <c r="W34" s="228">
        <v>9625617500.6599998</v>
      </c>
      <c r="X34" s="135">
        <v>4.59256469707209E-2</v>
      </c>
      <c r="Y34" s="228">
        <v>184590262891.44199</v>
      </c>
      <c r="Z34" s="228">
        <v>169835043387.116</v>
      </c>
      <c r="AA34" s="228">
        <v>5865545945.6762695</v>
      </c>
      <c r="AB34" s="228">
        <v>8889673558.6499996</v>
      </c>
      <c r="AC34" s="228">
        <v>25001068653.579998</v>
      </c>
      <c r="AD34" s="228">
        <v>23334862555.380001</v>
      </c>
      <c r="AE34" s="228">
        <v>930262156.19000006</v>
      </c>
      <c r="AF34" s="228">
        <v>735943942.00999999</v>
      </c>
      <c r="AG34" s="228">
        <v>808620000</v>
      </c>
      <c r="AH34" s="228">
        <v>807120000</v>
      </c>
      <c r="AI34" s="228">
        <v>808620000</v>
      </c>
      <c r="AJ34" s="228">
        <v>0</v>
      </c>
      <c r="AK34" s="228">
        <v>833310555.99000001</v>
      </c>
      <c r="AL34" s="228">
        <v>766681478.69999993</v>
      </c>
      <c r="AM34" s="228">
        <v>186313216</v>
      </c>
      <c r="AN34" s="228">
        <v>22944434920.696899</v>
      </c>
      <c r="AO34" s="228">
        <v>6713907760.1723003</v>
      </c>
      <c r="AP34" s="228">
        <v>11990764464.354601</v>
      </c>
      <c r="AQ34" s="228">
        <v>11948693583.9946</v>
      </c>
      <c r="AR34" s="228">
        <v>10681047335.8346</v>
      </c>
      <c r="AS34" s="228">
        <v>1309717128.52</v>
      </c>
      <c r="AT34" s="228">
        <v>4281833576.5300002</v>
      </c>
      <c r="AU34" s="228">
        <v>0</v>
      </c>
      <c r="AV34" s="228">
        <v>10913819995.662899</v>
      </c>
      <c r="AW34" s="228">
        <v>10913819995.662899</v>
      </c>
      <c r="AX34" s="228">
        <v>344064536894.78101</v>
      </c>
      <c r="AY34" s="228">
        <v>128092850325.095</v>
      </c>
      <c r="AZ34" s="228">
        <v>18366924097</v>
      </c>
      <c r="BA34" s="228">
        <v>76367818841.061996</v>
      </c>
      <c r="BB34" s="228">
        <v>2511755111.71</v>
      </c>
      <c r="BC34" s="228">
        <v>3949630</v>
      </c>
      <c r="BD34" s="228">
        <v>2507727253.71</v>
      </c>
      <c r="BE34" s="228">
        <v>78228</v>
      </c>
      <c r="BF34" s="228">
        <v>0</v>
      </c>
      <c r="BG34" s="228">
        <v>0</v>
      </c>
      <c r="BH34" s="228">
        <v>1192800000</v>
      </c>
      <c r="BI34" s="228">
        <v>18524477430.1334</v>
      </c>
      <c r="BJ34" s="228">
        <v>2918437109.1136899</v>
      </c>
      <c r="BK34" s="228">
        <v>15606040321.019699</v>
      </c>
      <c r="BL34" s="228">
        <v>0</v>
      </c>
      <c r="BM34" s="228">
        <v>215971686569.686</v>
      </c>
      <c r="BN34" s="228">
        <v>171425237316.68002</v>
      </c>
      <c r="BO34" s="228">
        <v>186341875.10999998</v>
      </c>
      <c r="BP34" s="228">
        <v>33980365842.005997</v>
      </c>
      <c r="BQ34" s="228">
        <v>21014753570.908798</v>
      </c>
      <c r="BR34" s="228">
        <v>2430469520.21</v>
      </c>
      <c r="BS34" s="228">
        <v>46203470320</v>
      </c>
      <c r="BT34" s="228">
        <v>44738304630</v>
      </c>
      <c r="BU34" s="228">
        <v>830022570</v>
      </c>
      <c r="BV34" s="228">
        <v>0</v>
      </c>
      <c r="BW34" s="228">
        <v>635143120</v>
      </c>
      <c r="BX34" s="228">
        <v>45945900</v>
      </c>
      <c r="BY34" s="228">
        <v>138486580</v>
      </c>
      <c r="BZ34" s="228">
        <v>0</v>
      </c>
      <c r="CA34" s="228">
        <v>326472360</v>
      </c>
      <c r="CB34" s="228">
        <v>429825100</v>
      </c>
      <c r="CC34" s="228">
        <v>305586820</v>
      </c>
      <c r="CD34" s="228">
        <v>6169345720</v>
      </c>
      <c r="CE34" s="228">
        <v>3151759780</v>
      </c>
      <c r="CF34" s="228">
        <v>2649836350</v>
      </c>
      <c r="CG34" s="228">
        <v>301990270</v>
      </c>
      <c r="CH34" s="228">
        <v>71366470</v>
      </c>
      <c r="CI34" s="228">
        <v>5607160</v>
      </c>
      <c r="CJ34" s="228">
        <v>24868545310</v>
      </c>
      <c r="CK34" s="228">
        <v>3772613380</v>
      </c>
      <c r="CL34" s="228">
        <v>4163399640</v>
      </c>
      <c r="CM34" s="228">
        <v>842000</v>
      </c>
      <c r="CN34" s="228">
        <v>0</v>
      </c>
      <c r="CO34" s="228">
        <v>535889400</v>
      </c>
      <c r="CP34" s="228">
        <v>0</v>
      </c>
      <c r="CQ34" s="228">
        <v>397276130</v>
      </c>
      <c r="CR34" s="228">
        <v>2804803980</v>
      </c>
      <c r="CS34" s="228">
        <v>424588130</v>
      </c>
      <c r="CT34" s="228">
        <v>38569482060</v>
      </c>
      <c r="CU34" s="228">
        <v>18208612330</v>
      </c>
      <c r="CV34" s="228">
        <v>9817943820</v>
      </c>
      <c r="CW34" s="228">
        <v>10542925920</v>
      </c>
      <c r="CX34" s="228">
        <v>2808608350</v>
      </c>
      <c r="CY34" s="228">
        <v>23524579500</v>
      </c>
      <c r="CZ34" s="228">
        <v>878128110</v>
      </c>
      <c r="DA34" s="228">
        <v>874392740</v>
      </c>
      <c r="DB34" s="228">
        <v>23528314880</v>
      </c>
      <c r="DC34" s="228">
        <v>23614735080</v>
      </c>
      <c r="DD34" s="228">
        <v>72051924070</v>
      </c>
      <c r="DE34" s="228">
        <v>51006795080.000008</v>
      </c>
      <c r="DF34" s="228">
        <v>21045128989.999989</v>
      </c>
    </row>
    <row r="35" spans="1:110" ht="11.25" customHeight="1" x14ac:dyDescent="0.25">
      <c r="A35" s="132">
        <v>2013</v>
      </c>
      <c r="B35" s="132">
        <v>4</v>
      </c>
      <c r="C35" s="136">
        <v>263</v>
      </c>
      <c r="D35" s="229">
        <v>232</v>
      </c>
      <c r="E35" s="132">
        <v>86</v>
      </c>
      <c r="F35" s="132"/>
      <c r="G35" s="136">
        <v>663098</v>
      </c>
      <c r="H35" s="136"/>
      <c r="I35" s="137">
        <v>381130752673.77002</v>
      </c>
      <c r="J35" s="134">
        <v>367157110766.25104</v>
      </c>
      <c r="K35" s="227">
        <v>113082597095.405</v>
      </c>
      <c r="L35" s="227">
        <v>41752916303.952003</v>
      </c>
      <c r="M35" s="227">
        <v>62911532191.627098</v>
      </c>
      <c r="N35" s="230">
        <v>8580093772.8259993</v>
      </c>
      <c r="O35" s="227">
        <v>9892190181.1999989</v>
      </c>
      <c r="P35" s="227">
        <v>25566498.400000002</v>
      </c>
      <c r="Q35" s="227">
        <v>9890885603</v>
      </c>
      <c r="R35" s="227">
        <v>0</v>
      </c>
      <c r="S35" s="227">
        <v>216509881028.633</v>
      </c>
      <c r="T35" s="227">
        <v>223711713872.573</v>
      </c>
      <c r="U35" s="227">
        <v>205075622129.27197</v>
      </c>
      <c r="V35" s="228">
        <v>10094972789.83201</v>
      </c>
      <c r="W35" s="228">
        <v>8541118953.469511</v>
      </c>
      <c r="X35" s="135">
        <v>3.8179131551129071E-2</v>
      </c>
      <c r="Y35" s="228">
        <v>199996545793.703</v>
      </c>
      <c r="Z35" s="228">
        <v>183743718694.832</v>
      </c>
      <c r="AA35" s="228">
        <v>8238172043.07201</v>
      </c>
      <c r="AB35" s="228">
        <v>8014655055.79951</v>
      </c>
      <c r="AC35" s="228">
        <v>23715168078.869999</v>
      </c>
      <c r="AD35" s="228">
        <v>21331903434.440002</v>
      </c>
      <c r="AE35" s="228">
        <v>1856800746.76</v>
      </c>
      <c r="AF35" s="228">
        <v>526463897.66999996</v>
      </c>
      <c r="AG35" s="228">
        <v>824620000</v>
      </c>
      <c r="AH35" s="228">
        <v>823120000</v>
      </c>
      <c r="AI35" s="228">
        <v>824620000</v>
      </c>
      <c r="AJ35" s="228">
        <v>0</v>
      </c>
      <c r="AK35" s="228">
        <v>797821278.99000001</v>
      </c>
      <c r="AL35" s="228">
        <v>674757503.99000001</v>
      </c>
      <c r="AM35" s="228">
        <v>175347589</v>
      </c>
      <c r="AN35" s="228">
        <v>26051501182.0233</v>
      </c>
      <c r="AO35" s="228">
        <v>7910258464.65977</v>
      </c>
      <c r="AP35" s="228">
        <v>10422812383.2346</v>
      </c>
      <c r="AQ35" s="228">
        <v>10167565397.174601</v>
      </c>
      <c r="AR35" s="228">
        <v>10144782977.954599</v>
      </c>
      <c r="AS35" s="228">
        <v>278029405.28000003</v>
      </c>
      <c r="AT35" s="228">
        <v>7974508058.1888905</v>
      </c>
      <c r="AU35" s="228">
        <v>107826017</v>
      </c>
      <c r="AV35" s="228">
        <v>12516452959.465099</v>
      </c>
      <c r="AW35" s="228">
        <v>12516452959.465099</v>
      </c>
      <c r="AX35" s="228">
        <v>379673563202.55603</v>
      </c>
      <c r="AY35" s="228">
        <v>146785807449.72598</v>
      </c>
      <c r="AZ35" s="228">
        <v>19074014649.470001</v>
      </c>
      <c r="BA35" s="228">
        <v>90226226100.710007</v>
      </c>
      <c r="BB35" s="228">
        <v>1879032568.76</v>
      </c>
      <c r="BC35" s="228">
        <v>0</v>
      </c>
      <c r="BD35" s="228">
        <v>1879032568.76</v>
      </c>
      <c r="BE35" s="228">
        <v>0</v>
      </c>
      <c r="BF35" s="228">
        <v>0</v>
      </c>
      <c r="BG35" s="228">
        <v>0</v>
      </c>
      <c r="BH35" s="228">
        <v>1235000000</v>
      </c>
      <c r="BI35" s="228">
        <v>22458092704.826401</v>
      </c>
      <c r="BJ35" s="228">
        <v>2280064303.2670903</v>
      </c>
      <c r="BK35" s="228">
        <v>20180151801.779301</v>
      </c>
      <c r="BL35" s="228">
        <v>0</v>
      </c>
      <c r="BM35" s="228">
        <v>232902685325.978</v>
      </c>
      <c r="BN35" s="228">
        <v>182347935480.05301</v>
      </c>
      <c r="BO35" s="228">
        <v>173557245.08359998</v>
      </c>
      <c r="BP35" s="228">
        <v>41661360383.971199</v>
      </c>
      <c r="BQ35" s="228">
        <v>29788157812.037598</v>
      </c>
      <c r="BR35" s="228">
        <v>1580225580</v>
      </c>
      <c r="BS35" s="228">
        <v>66088468253.550499</v>
      </c>
      <c r="BT35" s="228">
        <v>63343211334.787003</v>
      </c>
      <c r="BU35" s="228">
        <v>1373035774.51352</v>
      </c>
      <c r="BV35" s="228">
        <v>0</v>
      </c>
      <c r="BW35" s="228">
        <v>1372221144.25</v>
      </c>
      <c r="BX35" s="228">
        <v>312361293.79000002</v>
      </c>
      <c r="BY35" s="228">
        <v>179763896.47999999</v>
      </c>
      <c r="BZ35" s="228">
        <v>1000323.2000000001</v>
      </c>
      <c r="CA35" s="228">
        <v>751693788.7256</v>
      </c>
      <c r="CB35" s="228">
        <v>635364440.82440007</v>
      </c>
      <c r="CC35" s="228">
        <v>508608998.76999998</v>
      </c>
      <c r="CD35" s="228">
        <v>9616312954.5638103</v>
      </c>
      <c r="CE35" s="228">
        <v>4468782968.6599998</v>
      </c>
      <c r="CF35" s="228">
        <v>4608078896.5886002</v>
      </c>
      <c r="CG35" s="228">
        <v>425211681.45854199</v>
      </c>
      <c r="CH35" s="228">
        <v>139612916.12666699</v>
      </c>
      <c r="CI35" s="228">
        <v>25373508.27</v>
      </c>
      <c r="CJ35" s="228">
        <v>39317031924.2528</v>
      </c>
      <c r="CK35" s="228">
        <v>4863768325.4409008</v>
      </c>
      <c r="CL35" s="228">
        <v>5837619112.8740005</v>
      </c>
      <c r="CM35" s="228">
        <v>16089416</v>
      </c>
      <c r="CN35" s="228">
        <v>50000</v>
      </c>
      <c r="CO35" s="228">
        <v>733005100</v>
      </c>
      <c r="CP35" s="228">
        <v>0</v>
      </c>
      <c r="CQ35" s="228">
        <v>752097082.07000005</v>
      </c>
      <c r="CR35" s="228">
        <v>3865787879.77</v>
      </c>
      <c r="CS35" s="228">
        <v>470589635.03399998</v>
      </c>
      <c r="CT35" s="228">
        <v>58845644869.856796</v>
      </c>
      <c r="CU35" s="228">
        <v>30223715372.359001</v>
      </c>
      <c r="CV35" s="228">
        <v>13883424329.9391</v>
      </c>
      <c r="CW35" s="228">
        <v>14738505167.558701</v>
      </c>
      <c r="CX35" s="228">
        <v>3384446196.8699999</v>
      </c>
      <c r="CY35" s="228">
        <v>33559096156.512604</v>
      </c>
      <c r="CZ35" s="228">
        <v>1088442587.24</v>
      </c>
      <c r="DA35" s="228">
        <v>1224643330.27</v>
      </c>
      <c r="DB35" s="228">
        <v>33422895413.482597</v>
      </c>
      <c r="DC35" s="228">
        <v>33567198688.702599</v>
      </c>
      <c r="DD35" s="228">
        <v>106652086040.26331</v>
      </c>
      <c r="DE35" s="228">
        <v>76817416781.925598</v>
      </c>
      <c r="DF35" s="228">
        <v>29834669258.337708</v>
      </c>
    </row>
    <row r="36" spans="1:110" ht="11.25" customHeight="1" x14ac:dyDescent="0.25">
      <c r="A36" s="132">
        <v>2014</v>
      </c>
      <c r="B36" s="132">
        <v>1</v>
      </c>
      <c r="C36" s="136">
        <v>289</v>
      </c>
      <c r="D36" s="229">
        <v>254</v>
      </c>
      <c r="E36" s="132">
        <v>88</v>
      </c>
      <c r="F36" s="132"/>
      <c r="G36" s="136">
        <v>405558</v>
      </c>
      <c r="H36" s="136"/>
      <c r="I36" s="137">
        <v>404797199653.89001</v>
      </c>
      <c r="J36" s="134">
        <v>391551330724.56097</v>
      </c>
      <c r="K36" s="227">
        <v>114044561833.418</v>
      </c>
      <c r="L36" s="227">
        <v>47812268595.5037</v>
      </c>
      <c r="M36" s="227">
        <v>58271770522.286102</v>
      </c>
      <c r="N36" s="230">
        <v>7960522715.6278009</v>
      </c>
      <c r="O36" s="227">
        <v>10573111249.5</v>
      </c>
      <c r="P36" s="227">
        <v>54636920</v>
      </c>
      <c r="Q36" s="227">
        <v>10542736249.700001</v>
      </c>
      <c r="R36" s="227">
        <v>0</v>
      </c>
      <c r="S36" s="227">
        <v>237393968216.86102</v>
      </c>
      <c r="T36" s="227">
        <v>245444140312.91199</v>
      </c>
      <c r="U36" s="227">
        <v>221842726210.43301</v>
      </c>
      <c r="V36" s="228">
        <v>11383576941.160002</v>
      </c>
      <c r="W36" s="228">
        <v>12217837161.3195</v>
      </c>
      <c r="X36" s="135">
        <v>4.9778483795715048E-2</v>
      </c>
      <c r="Y36" s="228">
        <v>215497643080.052</v>
      </c>
      <c r="Z36" s="228">
        <v>195093162144.38303</v>
      </c>
      <c r="AA36" s="228">
        <v>9637802765.7200012</v>
      </c>
      <c r="AB36" s="228">
        <v>10766678169.949499</v>
      </c>
      <c r="AC36" s="228">
        <v>29946497232.860001</v>
      </c>
      <c r="AD36" s="228">
        <v>26749564066.049999</v>
      </c>
      <c r="AE36" s="228">
        <v>1745774175.4399998</v>
      </c>
      <c r="AF36" s="228">
        <v>1451158991.3699999</v>
      </c>
      <c r="AG36" s="228">
        <v>76500000</v>
      </c>
      <c r="AH36" s="228">
        <v>75000000</v>
      </c>
      <c r="AI36" s="228">
        <v>76500000</v>
      </c>
      <c r="AJ36" s="228">
        <v>0</v>
      </c>
      <c r="AK36" s="228">
        <v>1213868506.99</v>
      </c>
      <c r="AL36" s="228">
        <v>1274478572.99</v>
      </c>
      <c r="AM36" s="228">
        <v>0</v>
      </c>
      <c r="AN36" s="228">
        <v>28210575738.8629</v>
      </c>
      <c r="AO36" s="228">
        <v>9380853753.3382187</v>
      </c>
      <c r="AP36" s="228">
        <v>13569833047.504601</v>
      </c>
      <c r="AQ36" s="228">
        <v>13306032000.494598</v>
      </c>
      <c r="AR36" s="228">
        <v>9921569215.39464</v>
      </c>
      <c r="AS36" s="228">
        <v>3648263832.1099997</v>
      </c>
      <c r="AT36" s="228">
        <v>5523689985.0299997</v>
      </c>
      <c r="AU36" s="228">
        <v>0</v>
      </c>
      <c r="AV36" s="228">
        <v>13245868929.3167</v>
      </c>
      <c r="AW36" s="228">
        <v>13245868929.3167</v>
      </c>
      <c r="AX36" s="228">
        <v>404797199653.87799</v>
      </c>
      <c r="AY36" s="228">
        <v>154812456583.31299</v>
      </c>
      <c r="AZ36" s="228">
        <v>22214411925.091698</v>
      </c>
      <c r="BA36" s="228">
        <v>96007288809.819992</v>
      </c>
      <c r="BB36" s="228">
        <v>2673174971.48</v>
      </c>
      <c r="BC36" s="228">
        <v>54266176</v>
      </c>
      <c r="BD36" s="228">
        <v>2618908795.48</v>
      </c>
      <c r="BE36" s="228">
        <v>0</v>
      </c>
      <c r="BF36" s="228">
        <v>0</v>
      </c>
      <c r="BG36" s="228">
        <v>0</v>
      </c>
      <c r="BH36" s="228">
        <v>1281000000</v>
      </c>
      <c r="BI36" s="228">
        <v>22220323369.161098</v>
      </c>
      <c r="BJ36" s="228">
        <v>3332749161.7528696</v>
      </c>
      <c r="BK36" s="228">
        <v>18887574207.408199</v>
      </c>
      <c r="BL36" s="228">
        <v>0</v>
      </c>
      <c r="BM36" s="228">
        <v>249984743070.573</v>
      </c>
      <c r="BN36" s="228">
        <v>198831600408.58298</v>
      </c>
      <c r="BO36" s="228">
        <v>270717050.15359998</v>
      </c>
      <c r="BP36" s="228">
        <v>41853573626.0765</v>
      </c>
      <c r="BQ36" s="228">
        <v>7566263477.3748598</v>
      </c>
      <c r="BR36" s="228">
        <v>1715769580</v>
      </c>
      <c r="BS36" s="228">
        <v>19614233951.442001</v>
      </c>
      <c r="BT36" s="228">
        <v>19016001289.821503</v>
      </c>
      <c r="BU36" s="228">
        <v>409921980.07999998</v>
      </c>
      <c r="BV36" s="228">
        <v>0</v>
      </c>
      <c r="BW36" s="228">
        <v>188310681.54049999</v>
      </c>
      <c r="BX36" s="228">
        <v>20567035.879999999</v>
      </c>
      <c r="BY36" s="228">
        <v>40159962.489999995</v>
      </c>
      <c r="BZ36" s="228">
        <v>0</v>
      </c>
      <c r="CA36" s="228">
        <v>130135047.6163</v>
      </c>
      <c r="CB36" s="228">
        <v>291472896.4242</v>
      </c>
      <c r="CC36" s="228">
        <v>294024260.87</v>
      </c>
      <c r="CD36" s="228">
        <v>3072907462.6820397</v>
      </c>
      <c r="CE36" s="228">
        <v>1651780354.6400001</v>
      </c>
      <c r="CF36" s="228">
        <v>1078300094.8053701</v>
      </c>
      <c r="CG36" s="228">
        <v>291258032.146667</v>
      </c>
      <c r="CH36" s="228">
        <v>51568981.090000004</v>
      </c>
      <c r="CI36" s="228">
        <v>0</v>
      </c>
      <c r="CJ36" s="228">
        <v>13642958336.9104</v>
      </c>
      <c r="CK36" s="228">
        <v>1045607478.80436</v>
      </c>
      <c r="CL36" s="228">
        <v>1642953824.2879999</v>
      </c>
      <c r="CM36" s="228">
        <v>25000</v>
      </c>
      <c r="CN36" s="228">
        <v>27900</v>
      </c>
      <c r="CO36" s="228">
        <v>154118605</v>
      </c>
      <c r="CP36" s="228">
        <v>160000</v>
      </c>
      <c r="CQ36" s="228">
        <v>177010005</v>
      </c>
      <c r="CR36" s="228">
        <v>1182438200.348</v>
      </c>
      <c r="CS36" s="228">
        <v>129174113.94</v>
      </c>
      <c r="CT36" s="228">
        <v>19643821612.200302</v>
      </c>
      <c r="CU36" s="228">
        <v>11867303673.642401</v>
      </c>
      <c r="CV36" s="228">
        <v>3885074118.0031199</v>
      </c>
      <c r="CW36" s="228">
        <v>3891443820.5546899</v>
      </c>
      <c r="CX36" s="228">
        <v>2021124747.96</v>
      </c>
      <c r="CY36" s="228">
        <v>8519338465.5101004</v>
      </c>
      <c r="CZ36" s="228">
        <v>375361259.291767</v>
      </c>
      <c r="DA36" s="228">
        <v>348489044.429133</v>
      </c>
      <c r="DB36" s="228">
        <v>8546210680.3727388</v>
      </c>
      <c r="DC36" s="228">
        <v>8561873822.9427395</v>
      </c>
      <c r="DD36" s="228">
        <v>33649608985.194168</v>
      </c>
      <c r="DE36" s="228">
        <v>26083345507.819355</v>
      </c>
      <c r="DF36" s="228">
        <v>7566263477.374814</v>
      </c>
    </row>
    <row r="37" spans="1:110" ht="11.25" customHeight="1" x14ac:dyDescent="0.25">
      <c r="A37" s="132">
        <v>2014</v>
      </c>
      <c r="B37" s="132">
        <v>2</v>
      </c>
      <c r="C37" s="136">
        <v>326</v>
      </c>
      <c r="D37" s="229">
        <v>289</v>
      </c>
      <c r="E37" s="132">
        <v>92</v>
      </c>
      <c r="F37" s="132"/>
      <c r="G37" s="136">
        <v>457540</v>
      </c>
      <c r="H37" s="136"/>
      <c r="I37" s="137">
        <v>443530955487.24005</v>
      </c>
      <c r="J37" s="134">
        <v>427107534295.08899</v>
      </c>
      <c r="K37" s="227">
        <v>126909554398.00601</v>
      </c>
      <c r="L37" s="227">
        <v>53953696826.593597</v>
      </c>
      <c r="M37" s="227">
        <v>63111559359.948502</v>
      </c>
      <c r="N37" s="230">
        <v>9844298211.4636002</v>
      </c>
      <c r="O37" s="227">
        <v>10798192102.49</v>
      </c>
      <c r="P37" s="227">
        <v>61104644.670000002</v>
      </c>
      <c r="Q37" s="227">
        <v>10761349378.699999</v>
      </c>
      <c r="R37" s="227">
        <v>-24261920.880000003</v>
      </c>
      <c r="S37" s="227">
        <v>270357032972.539</v>
      </c>
      <c r="T37" s="227">
        <v>259687183052.03101</v>
      </c>
      <c r="U37" s="227">
        <v>238267784677.44699</v>
      </c>
      <c r="V37" s="228">
        <v>16710318007.573299</v>
      </c>
      <c r="W37" s="228">
        <v>15378930287.518501</v>
      </c>
      <c r="X37" s="135">
        <v>5.9220983133530997E-2</v>
      </c>
      <c r="Y37" s="228">
        <v>240478306743.88901</v>
      </c>
      <c r="Z37" s="228">
        <v>211434713664.56699</v>
      </c>
      <c r="AA37" s="228">
        <v>15681813724.5033</v>
      </c>
      <c r="AB37" s="228">
        <v>13361779354.818501</v>
      </c>
      <c r="AC37" s="228">
        <v>29878726228.650002</v>
      </c>
      <c r="AD37" s="228">
        <v>26833071012.880001</v>
      </c>
      <c r="AE37" s="228">
        <v>1028504283.0700001</v>
      </c>
      <c r="AF37" s="228">
        <v>2017150932.7</v>
      </c>
      <c r="AG37" s="228">
        <v>80300000</v>
      </c>
      <c r="AH37" s="228">
        <v>81800000</v>
      </c>
      <c r="AI37" s="228">
        <v>81800000</v>
      </c>
      <c r="AJ37" s="228">
        <v>0</v>
      </c>
      <c r="AK37" s="228">
        <v>1310061019.99</v>
      </c>
      <c r="AL37" s="228">
        <v>1409191345.2900002</v>
      </c>
      <c r="AM37" s="228">
        <v>3560910</v>
      </c>
      <c r="AN37" s="228">
        <v>28315849415.329201</v>
      </c>
      <c r="AO37" s="228">
        <v>11201974839.735201</v>
      </c>
      <c r="AP37" s="228">
        <v>12025020968.259602</v>
      </c>
      <c r="AQ37" s="228">
        <v>11759182716.860001</v>
      </c>
      <c r="AR37" s="228">
        <v>10331869332.08</v>
      </c>
      <c r="AS37" s="228">
        <v>1693151636.1796</v>
      </c>
      <c r="AT37" s="228">
        <v>5354691858.7339993</v>
      </c>
      <c r="AU37" s="228">
        <v>0</v>
      </c>
      <c r="AV37" s="228">
        <v>16423421192.148199</v>
      </c>
      <c r="AW37" s="228">
        <v>16423421192.148199</v>
      </c>
      <c r="AX37" s="228">
        <v>443530955487.23798</v>
      </c>
      <c r="AY37" s="228">
        <v>164065446357.78</v>
      </c>
      <c r="AZ37" s="228">
        <v>24333744816.450901</v>
      </c>
      <c r="BA37" s="228">
        <v>113733652504.70001</v>
      </c>
      <c r="BB37" s="228">
        <v>2509963536.9500003</v>
      </c>
      <c r="BC37" s="228">
        <v>214027176</v>
      </c>
      <c r="BD37" s="228">
        <v>2295936360.9500003</v>
      </c>
      <c r="BE37" s="228">
        <v>0</v>
      </c>
      <c r="BF37" s="228">
        <v>0</v>
      </c>
      <c r="BG37" s="228">
        <v>0</v>
      </c>
      <c r="BH37" s="228">
        <v>1757000000</v>
      </c>
      <c r="BI37" s="228">
        <v>9205369471.478651</v>
      </c>
      <c r="BJ37" s="228">
        <v>3417494897.6210299</v>
      </c>
      <c r="BK37" s="228">
        <v>5787874573.8576202</v>
      </c>
      <c r="BL37" s="228">
        <v>0</v>
      </c>
      <c r="BM37" s="228">
        <v>279465509129.45599</v>
      </c>
      <c r="BN37" s="228">
        <v>221865334455.35202</v>
      </c>
      <c r="BO37" s="228">
        <v>306815359.15359998</v>
      </c>
      <c r="BP37" s="228">
        <v>47254600873.100494</v>
      </c>
      <c r="BQ37" s="228">
        <v>15896475707.744499</v>
      </c>
      <c r="BR37" s="228">
        <v>1790112757.97</v>
      </c>
      <c r="BS37" s="228">
        <v>41486376935.628899</v>
      </c>
      <c r="BT37" s="228">
        <v>40133821182.081001</v>
      </c>
      <c r="BU37" s="228">
        <v>1165477460.4100001</v>
      </c>
      <c r="BV37" s="228">
        <v>0</v>
      </c>
      <c r="BW37" s="228">
        <v>187078293.13789999</v>
      </c>
      <c r="BX37" s="228">
        <v>30277118.630000003</v>
      </c>
      <c r="BY37" s="228">
        <v>44488503.700000003</v>
      </c>
      <c r="BZ37" s="228">
        <v>0</v>
      </c>
      <c r="CA37" s="228">
        <v>256646519.12330002</v>
      </c>
      <c r="CB37" s="228">
        <v>508672378.56459999</v>
      </c>
      <c r="CC37" s="228">
        <v>653006226.88</v>
      </c>
      <c r="CD37" s="228">
        <v>6452660134.9933395</v>
      </c>
      <c r="CE37" s="228">
        <v>3765346531.25</v>
      </c>
      <c r="CF37" s="228">
        <v>1855077615.4300001</v>
      </c>
      <c r="CG37" s="228">
        <v>620169437.09111094</v>
      </c>
      <c r="CH37" s="228">
        <v>215789720.40222201</v>
      </c>
      <c r="CI37" s="228">
        <v>3723169.1799999997</v>
      </c>
      <c r="CJ37" s="228">
        <v>21342405066.5228</v>
      </c>
      <c r="CK37" s="228">
        <v>2117020010.8900001</v>
      </c>
      <c r="CL37" s="228">
        <v>3641980361.5759001</v>
      </c>
      <c r="CM37" s="228">
        <v>5371350.5499999998</v>
      </c>
      <c r="CN37" s="228">
        <v>566779.67999999993</v>
      </c>
      <c r="CO37" s="228">
        <v>436977243.01999998</v>
      </c>
      <c r="CP37" s="228">
        <v>870000</v>
      </c>
      <c r="CQ37" s="228">
        <v>346167119.62</v>
      </c>
      <c r="CR37" s="228">
        <v>2596667553.21</v>
      </c>
      <c r="CS37" s="228">
        <v>255360315.49590001</v>
      </c>
      <c r="CT37" s="228">
        <v>33245973226.1348</v>
      </c>
      <c r="CU37" s="228">
        <v>16733565504.104</v>
      </c>
      <c r="CV37" s="228">
        <v>7959520555.9337797</v>
      </c>
      <c r="CW37" s="228">
        <v>8552887166.0970602</v>
      </c>
      <c r="CX37" s="228">
        <v>5272815687.8566599</v>
      </c>
      <c r="CY37" s="228">
        <v>17830919528.986801</v>
      </c>
      <c r="CZ37" s="228">
        <v>689633405.35610104</v>
      </c>
      <c r="DA37" s="228">
        <v>565192477.01213408</v>
      </c>
      <c r="DB37" s="228">
        <v>17986887421.510799</v>
      </c>
      <c r="DC37" s="228">
        <v>18027728334.210796</v>
      </c>
      <c r="DD37" s="228">
        <v>63564369230.207802</v>
      </c>
      <c r="DE37" s="228">
        <v>47591551672.403214</v>
      </c>
      <c r="DF37" s="228">
        <v>15972817557.804585</v>
      </c>
    </row>
    <row r="38" spans="1:110" ht="11.25" customHeight="1" x14ac:dyDescent="0.25">
      <c r="A38" s="132">
        <v>2014</v>
      </c>
      <c r="B38" s="132">
        <v>3</v>
      </c>
      <c r="C38" s="136">
        <v>351</v>
      </c>
      <c r="D38" s="229">
        <v>311</v>
      </c>
      <c r="E38" s="132">
        <v>95</v>
      </c>
      <c r="F38" s="132"/>
      <c r="G38" s="136">
        <v>554901</v>
      </c>
      <c r="H38" s="136"/>
      <c r="I38" s="137">
        <v>489991180915.61993</v>
      </c>
      <c r="J38" s="134">
        <v>473360973045.79401</v>
      </c>
      <c r="K38" s="227">
        <v>145301129886.92999</v>
      </c>
      <c r="L38" s="227">
        <v>62154110695.245598</v>
      </c>
      <c r="M38" s="227">
        <v>32480230476.681698</v>
      </c>
      <c r="N38" s="230">
        <v>50666788715.0028</v>
      </c>
      <c r="O38" s="227">
        <v>10874907281.65</v>
      </c>
      <c r="P38" s="227">
        <v>61154882.169999994</v>
      </c>
      <c r="Q38" s="227">
        <v>10838179122.199999</v>
      </c>
      <c r="R38" s="227">
        <v>-24426722.720000003</v>
      </c>
      <c r="S38" s="227">
        <v>281507153201.38696</v>
      </c>
      <c r="T38" s="227">
        <v>293922125626.82098</v>
      </c>
      <c r="U38" s="227">
        <v>256784754228.45801</v>
      </c>
      <c r="V38" s="228">
        <v>19304909077.563</v>
      </c>
      <c r="W38" s="228">
        <v>17832462320.7995</v>
      </c>
      <c r="X38" s="135">
        <v>6.0670704128754603E-2</v>
      </c>
      <c r="Y38" s="228">
        <v>254375735073.677</v>
      </c>
      <c r="Z38" s="228">
        <v>219629983439.664</v>
      </c>
      <c r="AA38" s="228">
        <v>18484570014.842999</v>
      </c>
      <c r="AB38" s="228">
        <v>16261181619.1695</v>
      </c>
      <c r="AC38" s="228">
        <v>39546390553.143997</v>
      </c>
      <c r="AD38" s="228">
        <v>37154770788.794006</v>
      </c>
      <c r="AE38" s="228">
        <v>820339062.72000003</v>
      </c>
      <c r="AF38" s="228">
        <v>1571280701.6300001</v>
      </c>
      <c r="AG38" s="228">
        <v>74800000</v>
      </c>
      <c r="AH38" s="228">
        <v>73300000</v>
      </c>
      <c r="AI38" s="228">
        <v>74800000</v>
      </c>
      <c r="AJ38" s="228">
        <v>0</v>
      </c>
      <c r="AK38" s="228">
        <v>1569183413.9400001</v>
      </c>
      <c r="AL38" s="228">
        <v>1373625877.8899999</v>
      </c>
      <c r="AM38" s="228">
        <v>257327512.34999999</v>
      </c>
      <c r="AN38" s="228">
        <v>34027063710.648098</v>
      </c>
      <c r="AO38" s="228">
        <v>12106965570.394899</v>
      </c>
      <c r="AP38" s="228">
        <v>14531493662.683201</v>
      </c>
      <c r="AQ38" s="228">
        <v>14261287089.8232</v>
      </c>
      <c r="AR38" s="228">
        <v>12368274973.580002</v>
      </c>
      <c r="AS38" s="228">
        <v>2163218689.1032</v>
      </c>
      <c r="AT38" s="228">
        <v>7658811050.4300003</v>
      </c>
      <c r="AU38" s="228">
        <v>0</v>
      </c>
      <c r="AV38" s="228">
        <v>16630207869.827301</v>
      </c>
      <c r="AW38" s="228">
        <v>16630207869.827301</v>
      </c>
      <c r="AX38" s="228">
        <v>489991180915.62201</v>
      </c>
      <c r="AY38" s="228">
        <v>188696876816.41</v>
      </c>
      <c r="AZ38" s="228">
        <v>24941126037.2854</v>
      </c>
      <c r="BA38" s="228">
        <v>127862015473.53999</v>
      </c>
      <c r="BB38" s="228">
        <v>5046932136.4200001</v>
      </c>
      <c r="BC38" s="228">
        <v>53517176</v>
      </c>
      <c r="BD38" s="228">
        <v>4993414960.4200001</v>
      </c>
      <c r="BE38" s="228">
        <v>0</v>
      </c>
      <c r="BF38" s="228">
        <v>0</v>
      </c>
      <c r="BG38" s="228">
        <v>0</v>
      </c>
      <c r="BH38" s="228">
        <v>1835400000</v>
      </c>
      <c r="BI38" s="228">
        <v>17182017217.624199</v>
      </c>
      <c r="BJ38" s="228">
        <v>3492243507.7133698</v>
      </c>
      <c r="BK38" s="228">
        <v>13689773709.9109</v>
      </c>
      <c r="BL38" s="228">
        <v>0</v>
      </c>
      <c r="BM38" s="228">
        <v>301294304099.20001</v>
      </c>
      <c r="BN38" s="228">
        <v>234374720933.83398</v>
      </c>
      <c r="BO38" s="228">
        <v>299946955.55359995</v>
      </c>
      <c r="BP38" s="228">
        <v>56979175151.172493</v>
      </c>
      <c r="BQ38" s="228">
        <v>26906026499.244602</v>
      </c>
      <c r="BR38" s="228">
        <v>1792209932.76</v>
      </c>
      <c r="BS38" s="228">
        <v>65510258880</v>
      </c>
      <c r="BT38" s="228">
        <v>62582339230</v>
      </c>
      <c r="BU38" s="228">
        <v>2231978830</v>
      </c>
      <c r="BV38" s="228">
        <v>0</v>
      </c>
      <c r="BW38" s="228">
        <v>695940820</v>
      </c>
      <c r="BX38" s="228">
        <v>184843450</v>
      </c>
      <c r="BY38" s="228">
        <v>136084900</v>
      </c>
      <c r="BZ38" s="228">
        <v>0</v>
      </c>
      <c r="CA38" s="228">
        <v>377190270</v>
      </c>
      <c r="CB38" s="228">
        <v>795762370</v>
      </c>
      <c r="CC38" s="228">
        <v>806134320</v>
      </c>
      <c r="CD38" s="228">
        <v>9556215360</v>
      </c>
      <c r="CE38" s="228">
        <v>5486957800</v>
      </c>
      <c r="CF38" s="228">
        <v>2896240190</v>
      </c>
      <c r="CG38" s="228">
        <v>860230150</v>
      </c>
      <c r="CH38" s="228">
        <v>324052930</v>
      </c>
      <c r="CI38" s="228">
        <v>11265730</v>
      </c>
      <c r="CJ38" s="228">
        <v>32878580220</v>
      </c>
      <c r="CK38" s="228">
        <v>3401341160</v>
      </c>
      <c r="CL38" s="228">
        <v>5647568480</v>
      </c>
      <c r="CM38" s="228">
        <v>789540</v>
      </c>
      <c r="CN38" s="228">
        <v>8287410</v>
      </c>
      <c r="CO38" s="228">
        <v>665532740</v>
      </c>
      <c r="CP38" s="228">
        <v>1510000</v>
      </c>
      <c r="CQ38" s="228">
        <v>517213160</v>
      </c>
      <c r="CR38" s="228">
        <v>4023954980</v>
      </c>
      <c r="CS38" s="228">
        <v>431854030</v>
      </c>
      <c r="CT38" s="228">
        <v>51443992820</v>
      </c>
      <c r="CU38" s="228">
        <v>25800664960</v>
      </c>
      <c r="CV38" s="228">
        <v>12554864070</v>
      </c>
      <c r="CW38" s="228">
        <v>13170823970</v>
      </c>
      <c r="CX38" s="228">
        <v>7385617940</v>
      </c>
      <c r="CY38" s="228">
        <v>29722780220</v>
      </c>
      <c r="CZ38" s="228">
        <v>932131030</v>
      </c>
      <c r="DA38" s="228">
        <v>720994820</v>
      </c>
      <c r="DB38" s="228">
        <v>29933916430</v>
      </c>
      <c r="DC38" s="228">
        <v>30012752100</v>
      </c>
      <c r="DD38" s="228">
        <v>99398778119.999985</v>
      </c>
      <c r="DE38" s="228">
        <v>72446935350</v>
      </c>
      <c r="DF38" s="228">
        <v>26951842769.999996</v>
      </c>
    </row>
    <row r="39" spans="1:110" ht="11.25" customHeight="1" x14ac:dyDescent="0.25">
      <c r="A39" s="132">
        <v>2014</v>
      </c>
      <c r="B39" s="132">
        <v>4</v>
      </c>
      <c r="C39" s="136">
        <v>378</v>
      </c>
      <c r="D39" s="229">
        <v>338</v>
      </c>
      <c r="E39" s="132">
        <v>99</v>
      </c>
      <c r="F39" s="132"/>
      <c r="G39" s="136">
        <v>636341</v>
      </c>
      <c r="H39" s="136"/>
      <c r="I39" s="137">
        <v>507965683913.91998</v>
      </c>
      <c r="J39" s="134">
        <v>490509716327.60699</v>
      </c>
      <c r="K39" s="227">
        <v>155975027944.11798</v>
      </c>
      <c r="L39" s="227">
        <v>63547806109.983803</v>
      </c>
      <c r="M39" s="227">
        <v>77576701993.413895</v>
      </c>
      <c r="N39" s="230">
        <v>14850519840.720201</v>
      </c>
      <c r="O39" s="227">
        <v>11012313657.530001</v>
      </c>
      <c r="P39" s="227">
        <v>9518929336.3899994</v>
      </c>
      <c r="Q39" s="227">
        <v>1493384321.1399999</v>
      </c>
      <c r="R39" s="227">
        <v>0</v>
      </c>
      <c r="S39" s="227"/>
      <c r="T39" s="227">
        <v>303132859416.93298</v>
      </c>
      <c r="U39" s="227">
        <v>263054675574.34903</v>
      </c>
      <c r="V39" s="228">
        <v>20832093494.060001</v>
      </c>
      <c r="W39" s="228">
        <v>19246090348.523201</v>
      </c>
      <c r="X39" s="135">
        <v>6.3490610637007408E-2</v>
      </c>
      <c r="Y39" s="228">
        <v>272415550407.83899</v>
      </c>
      <c r="Z39" s="228">
        <v>234749150229.86502</v>
      </c>
      <c r="AA39" s="228">
        <v>19841590677.540001</v>
      </c>
      <c r="AB39" s="228">
        <v>17824809500.433201</v>
      </c>
      <c r="AC39" s="228">
        <v>30717309009.094002</v>
      </c>
      <c r="AD39" s="228">
        <v>28305525344.484001</v>
      </c>
      <c r="AE39" s="228">
        <v>990502816.51999998</v>
      </c>
      <c r="AF39" s="228">
        <v>1421280848.0899999</v>
      </c>
      <c r="AG39" s="228">
        <v>30000000</v>
      </c>
      <c r="AH39" s="228">
        <v>22500000</v>
      </c>
      <c r="AI39" s="228">
        <v>30000000</v>
      </c>
      <c r="AJ39" s="228">
        <v>0</v>
      </c>
      <c r="AK39" s="228">
        <v>1308692579.3399999</v>
      </c>
      <c r="AL39" s="228">
        <v>1356253227.29</v>
      </c>
      <c r="AM39" s="228">
        <v>94002473.349999994</v>
      </c>
      <c r="AN39" s="228">
        <v>34229804472.709202</v>
      </c>
      <c r="AO39" s="228">
        <v>12646476768.9513</v>
      </c>
      <c r="AP39" s="228">
        <v>14313444307.1679</v>
      </c>
      <c r="AQ39" s="228">
        <v>13507607459.567902</v>
      </c>
      <c r="AR39" s="228">
        <v>12073537332.4349</v>
      </c>
      <c r="AS39" s="228">
        <v>2239906974.7330003</v>
      </c>
      <c r="AT39" s="228">
        <v>8075720244.1899996</v>
      </c>
      <c r="AU39" s="228">
        <v>0</v>
      </c>
      <c r="AV39" s="228">
        <v>17455967586.315399</v>
      </c>
      <c r="AW39" s="228">
        <v>17455967586.315399</v>
      </c>
      <c r="AX39" s="228">
        <v>507965683913.922</v>
      </c>
      <c r="AY39" s="228">
        <v>175887838197.95999</v>
      </c>
      <c r="AZ39" s="228">
        <v>25659100687.237198</v>
      </c>
      <c r="BA39" s="228">
        <v>123584216753.65999</v>
      </c>
      <c r="BB39" s="228">
        <v>1889346862.02</v>
      </c>
      <c r="BC39" s="228">
        <v>82646176</v>
      </c>
      <c r="BD39" s="228">
        <v>1805168260.02</v>
      </c>
      <c r="BE39" s="228">
        <v>1532426</v>
      </c>
      <c r="BF39" s="228">
        <v>0</v>
      </c>
      <c r="BG39" s="228">
        <v>0</v>
      </c>
      <c r="BH39" s="228">
        <v>985400000</v>
      </c>
      <c r="BI39" s="228">
        <v>11266841133.622799</v>
      </c>
      <c r="BJ39" s="228">
        <v>3227695101.0003996</v>
      </c>
      <c r="BK39" s="228">
        <v>8039146032.6223593</v>
      </c>
      <c r="BL39" s="228">
        <v>0</v>
      </c>
      <c r="BM39" s="228">
        <v>332077845715.98102</v>
      </c>
      <c r="BN39" s="228">
        <v>258197982556.065</v>
      </c>
      <c r="BO39" s="228">
        <v>255717672.54999998</v>
      </c>
      <c r="BP39" s="228">
        <v>64028518304.936203</v>
      </c>
      <c r="BQ39" s="228">
        <v>36360633080.978806</v>
      </c>
      <c r="BR39" s="228">
        <v>2392685480</v>
      </c>
      <c r="BS39" s="228">
        <v>89860191340</v>
      </c>
      <c r="BT39" s="228">
        <v>86932735100</v>
      </c>
      <c r="BU39" s="228">
        <v>2117711880</v>
      </c>
      <c r="BV39" s="228">
        <v>0</v>
      </c>
      <c r="BW39" s="228">
        <v>809744360</v>
      </c>
      <c r="BX39" s="228">
        <v>108123520</v>
      </c>
      <c r="BY39" s="228">
        <v>50344430</v>
      </c>
      <c r="BZ39" s="228">
        <v>11948890</v>
      </c>
      <c r="CA39" s="228">
        <v>583753000</v>
      </c>
      <c r="CB39" s="228">
        <v>1053684320.0000001</v>
      </c>
      <c r="CC39" s="228">
        <v>998109790</v>
      </c>
      <c r="CD39" s="228">
        <v>12882564240</v>
      </c>
      <c r="CE39" s="228">
        <v>7344334030</v>
      </c>
      <c r="CF39" s="228">
        <v>3930688890</v>
      </c>
      <c r="CG39" s="228">
        <v>1146853710</v>
      </c>
      <c r="CH39" s="228">
        <v>483115760</v>
      </c>
      <c r="CI39" s="228">
        <v>22428160</v>
      </c>
      <c r="CJ39" s="228">
        <v>41672425260</v>
      </c>
      <c r="CK39" s="228">
        <v>4083921350</v>
      </c>
      <c r="CL39" s="228">
        <v>7654267840</v>
      </c>
      <c r="CM39" s="228">
        <v>1051570</v>
      </c>
      <c r="CN39" s="228">
        <v>8077220</v>
      </c>
      <c r="CO39" s="228">
        <v>865215300</v>
      </c>
      <c r="CP39" s="228">
        <v>1520000</v>
      </c>
      <c r="CQ39" s="228">
        <v>720531380</v>
      </c>
      <c r="CR39" s="228">
        <v>5423994170</v>
      </c>
      <c r="CS39" s="228">
        <v>633878200</v>
      </c>
      <c r="CT39" s="228">
        <v>66731273880</v>
      </c>
      <c r="CU39" s="228">
        <v>31895002430</v>
      </c>
      <c r="CV39" s="228">
        <v>17220395390</v>
      </c>
      <c r="CW39" s="228">
        <v>17615876060</v>
      </c>
      <c r="CX39" s="228">
        <v>11380864060</v>
      </c>
      <c r="CY39" s="228">
        <v>40537914420</v>
      </c>
      <c r="CZ39" s="228">
        <v>1288053620</v>
      </c>
      <c r="DA39" s="228">
        <v>1006121120</v>
      </c>
      <c r="DB39" s="228">
        <v>40819846920</v>
      </c>
      <c r="DC39" s="228">
        <v>40899691380</v>
      </c>
      <c r="DD39" s="228">
        <v>132909005820</v>
      </c>
      <c r="DE39" s="228">
        <v>96548372750.000015</v>
      </c>
      <c r="DF39" s="228">
        <v>36360633069.999977</v>
      </c>
    </row>
    <row r="40" spans="1:110" ht="11.25" customHeight="1" x14ac:dyDescent="0.25">
      <c r="A40" s="132">
        <v>2015</v>
      </c>
      <c r="B40" s="132">
        <v>1</v>
      </c>
      <c r="C40" s="136">
        <v>395</v>
      </c>
      <c r="D40" s="229">
        <v>354</v>
      </c>
      <c r="E40" s="132">
        <v>100</v>
      </c>
      <c r="F40" s="132"/>
      <c r="G40" s="136">
        <v>445918</v>
      </c>
      <c r="H40" s="136"/>
      <c r="I40" s="137">
        <v>515905088300</v>
      </c>
      <c r="J40" s="134">
        <v>499175174003.10101</v>
      </c>
      <c r="K40" s="227">
        <v>139065032558.70801</v>
      </c>
      <c r="L40" s="227">
        <v>62012949940.710999</v>
      </c>
      <c r="M40" s="227">
        <v>62438084657.497002</v>
      </c>
      <c r="N40" s="230">
        <v>14613997960.5</v>
      </c>
      <c r="O40" s="227">
        <v>11499916238.970001</v>
      </c>
      <c r="P40" s="227">
        <v>94548290.329999998</v>
      </c>
      <c r="Q40" s="227">
        <v>11405367948.639999</v>
      </c>
      <c r="R40" s="227">
        <v>0</v>
      </c>
      <c r="S40" s="227">
        <v>313300406017.255</v>
      </c>
      <c r="T40" s="227">
        <v>332153751693.401</v>
      </c>
      <c r="U40" s="227">
        <v>284258967326.04095</v>
      </c>
      <c r="V40" s="228">
        <v>23603857282.960003</v>
      </c>
      <c r="W40" s="228">
        <v>24290927084.400002</v>
      </c>
      <c r="X40" s="135">
        <v>7.3131575243569946E-2</v>
      </c>
      <c r="Y40" s="228">
        <v>297632252844.97101</v>
      </c>
      <c r="Z40" s="228">
        <v>253316026462.61099</v>
      </c>
      <c r="AA40" s="228">
        <v>21752586916.459999</v>
      </c>
      <c r="AB40" s="228">
        <v>22563639465.900002</v>
      </c>
      <c r="AC40" s="228">
        <v>34521498848.43</v>
      </c>
      <c r="AD40" s="228">
        <v>30942940863.43</v>
      </c>
      <c r="AE40" s="228">
        <v>1851270366.5</v>
      </c>
      <c r="AF40" s="228">
        <v>1727287618.5</v>
      </c>
      <c r="AG40" s="228">
        <v>90000000</v>
      </c>
      <c r="AH40" s="228">
        <v>74400000</v>
      </c>
      <c r="AI40" s="228">
        <v>90000000</v>
      </c>
      <c r="AJ40" s="228">
        <v>0</v>
      </c>
      <c r="AK40" s="228">
        <v>2007821544.8700001</v>
      </c>
      <c r="AL40" s="228">
        <v>1986079911.48</v>
      </c>
      <c r="AM40" s="228">
        <v>176978729.75</v>
      </c>
      <c r="AN40" s="228">
        <v>33227597643.2981</v>
      </c>
      <c r="AO40" s="228">
        <v>16983711194.846102</v>
      </c>
      <c r="AP40" s="228">
        <v>10162892440.880001</v>
      </c>
      <c r="AQ40" s="228">
        <v>9242220235.4400005</v>
      </c>
      <c r="AR40" s="228">
        <v>7566815867.3999996</v>
      </c>
      <c r="AS40" s="228">
        <v>2596076573.48</v>
      </c>
      <c r="AT40" s="228">
        <v>7001666213.0120001</v>
      </c>
      <c r="AU40" s="228">
        <v>0</v>
      </c>
      <c r="AV40" s="228">
        <v>16729914301.541</v>
      </c>
      <c r="AW40" s="228">
        <v>16729914301.541</v>
      </c>
      <c r="AX40" s="228">
        <v>515905088304.64203</v>
      </c>
      <c r="AY40" s="228">
        <v>178540077397.60101</v>
      </c>
      <c r="AZ40" s="228">
        <v>28454926924.989998</v>
      </c>
      <c r="BA40" s="228">
        <v>120803618211.26001</v>
      </c>
      <c r="BB40" s="228">
        <v>3170076056.2599998</v>
      </c>
      <c r="BC40" s="228">
        <v>82586176</v>
      </c>
      <c r="BD40" s="228">
        <v>3086364709.2599998</v>
      </c>
      <c r="BE40" s="228">
        <v>1125171</v>
      </c>
      <c r="BF40" s="228">
        <v>0</v>
      </c>
      <c r="BG40" s="228">
        <v>0</v>
      </c>
      <c r="BH40" s="228">
        <v>885400000</v>
      </c>
      <c r="BI40" s="228">
        <v>11845372340.240599</v>
      </c>
      <c r="BJ40" s="228">
        <v>4010706184.9995999</v>
      </c>
      <c r="BK40" s="228">
        <v>7834666155.2410393</v>
      </c>
      <c r="BL40" s="228">
        <v>0</v>
      </c>
      <c r="BM40" s="228">
        <v>337365010907.04102</v>
      </c>
      <c r="BN40" s="228">
        <v>262028450416.63</v>
      </c>
      <c r="BO40" s="228">
        <v>350917093.87</v>
      </c>
      <c r="BP40" s="228">
        <v>65694088810.640495</v>
      </c>
      <c r="BQ40" s="228">
        <v>8944288287.1601982</v>
      </c>
      <c r="BR40" s="228">
        <v>1794866330</v>
      </c>
      <c r="BS40" s="228">
        <v>26626277117.855103</v>
      </c>
      <c r="BT40" s="228">
        <v>25501022594.355099</v>
      </c>
      <c r="BU40" s="228">
        <v>607886119.93000007</v>
      </c>
      <c r="BV40" s="228">
        <v>0</v>
      </c>
      <c r="BW40" s="228">
        <v>517368403.57000005</v>
      </c>
      <c r="BX40" s="228">
        <v>110019449.64999999</v>
      </c>
      <c r="BY40" s="228">
        <v>75550000</v>
      </c>
      <c r="BZ40" s="228">
        <v>3104141.38</v>
      </c>
      <c r="CA40" s="228">
        <v>273920878.45000005</v>
      </c>
      <c r="CB40" s="228">
        <v>270086827.23000002</v>
      </c>
      <c r="CC40" s="228">
        <v>215312893.13999999</v>
      </c>
      <c r="CD40" s="228">
        <v>4106631487.4400001</v>
      </c>
      <c r="CE40" s="228">
        <v>1671954424.24</v>
      </c>
      <c r="CF40" s="228">
        <v>2092854289.6400001</v>
      </c>
      <c r="CG40" s="228">
        <v>253871564.25</v>
      </c>
      <c r="CH40" s="228">
        <v>88074888.200000003</v>
      </c>
      <c r="CI40" s="228">
        <v>123678.89</v>
      </c>
      <c r="CJ40" s="228">
        <v>9951020414.6911087</v>
      </c>
      <c r="CK40" s="228">
        <v>845453264.31110001</v>
      </c>
      <c r="CL40" s="228">
        <v>1721112545.23</v>
      </c>
      <c r="CM40" s="228">
        <v>2187473.12</v>
      </c>
      <c r="CN40" s="228">
        <v>16657812.440000001</v>
      </c>
      <c r="CO40" s="228">
        <v>226281685.90000001</v>
      </c>
      <c r="CP40" s="228">
        <v>60000</v>
      </c>
      <c r="CQ40" s="228">
        <v>179819681.81999999</v>
      </c>
      <c r="CR40" s="228">
        <v>1049066785.1499999</v>
      </c>
      <c r="CS40" s="228">
        <v>247039106.80000001</v>
      </c>
      <c r="CT40" s="228">
        <v>18156059785.2771</v>
      </c>
      <c r="CU40" s="228">
        <v>7325282220.9700003</v>
      </c>
      <c r="CV40" s="228">
        <v>5430142752.8400002</v>
      </c>
      <c r="CW40" s="228">
        <v>5400634811.4671001</v>
      </c>
      <c r="CX40" s="228">
        <v>4293747992.3579001</v>
      </c>
      <c r="CY40" s="228">
        <v>10020858267.471199</v>
      </c>
      <c r="CZ40" s="228">
        <v>442410178.62199998</v>
      </c>
      <c r="DA40" s="228">
        <v>230626835.33699998</v>
      </c>
      <c r="DB40" s="228">
        <v>10232641610.756199</v>
      </c>
      <c r="DC40" s="228">
        <v>10242179257.1462</v>
      </c>
      <c r="DD40" s="228">
        <v>37041478202.828209</v>
      </c>
      <c r="DE40" s="228">
        <v>28097189915.667999</v>
      </c>
      <c r="DF40" s="228">
        <v>8944288287.1602058</v>
      </c>
    </row>
    <row r="41" spans="1:110" ht="11.25" customHeight="1" x14ac:dyDescent="0.25">
      <c r="A41" s="132">
        <v>2015</v>
      </c>
      <c r="B41" s="132">
        <v>2</v>
      </c>
      <c r="C41" s="136">
        <v>423</v>
      </c>
      <c r="D41" s="229">
        <v>376</v>
      </c>
      <c r="E41" s="132">
        <v>102</v>
      </c>
      <c r="F41" s="132"/>
      <c r="G41" s="136">
        <v>420505</v>
      </c>
      <c r="H41" s="136"/>
      <c r="I41" s="137">
        <v>554486689000</v>
      </c>
      <c r="J41" s="134">
        <v>535546883435.138</v>
      </c>
      <c r="K41" s="227">
        <v>144957319598.577</v>
      </c>
      <c r="L41" s="227">
        <v>64428225867.107201</v>
      </c>
      <c r="M41" s="227">
        <v>65181925118.379997</v>
      </c>
      <c r="N41" s="230">
        <v>15347168613.09</v>
      </c>
      <c r="O41" s="227">
        <v>11069167247.34</v>
      </c>
      <c r="P41" s="227">
        <v>9890498305.7000008</v>
      </c>
      <c r="Q41" s="227">
        <v>1178651141.6400001</v>
      </c>
      <c r="R41" s="227">
        <v>17800</v>
      </c>
      <c r="S41" s="227">
        <v>341299326130.63995</v>
      </c>
      <c r="T41" s="227">
        <v>362319194549.65002</v>
      </c>
      <c r="U41" s="227">
        <v>309610667615.70996</v>
      </c>
      <c r="V41" s="228">
        <v>24300242568.890003</v>
      </c>
      <c r="W41" s="228">
        <v>28408284365.049999</v>
      </c>
      <c r="X41" s="135">
        <v>7.8406788247474699E-2</v>
      </c>
      <c r="Y41" s="228">
        <v>320047062564.52002</v>
      </c>
      <c r="Z41" s="228">
        <v>272868997151.97998</v>
      </c>
      <c r="AA41" s="228">
        <v>21763126596.84</v>
      </c>
      <c r="AB41" s="228">
        <v>25414938815.699997</v>
      </c>
      <c r="AC41" s="228">
        <v>42272131985.129997</v>
      </c>
      <c r="AD41" s="228">
        <v>36741670463.730003</v>
      </c>
      <c r="AE41" s="228">
        <v>2537115972.0500002</v>
      </c>
      <c r="AF41" s="228">
        <v>2993345549.3499999</v>
      </c>
      <c r="AG41" s="228">
        <v>59712900</v>
      </c>
      <c r="AH41" s="228">
        <v>90312900</v>
      </c>
      <c r="AI41" s="228">
        <v>90312900</v>
      </c>
      <c r="AJ41" s="228">
        <v>0</v>
      </c>
      <c r="AK41" s="228">
        <v>1741836325.8499999</v>
      </c>
      <c r="AL41" s="228">
        <v>1680540069.45</v>
      </c>
      <c r="AM41" s="228">
        <v>2191394136.0300002</v>
      </c>
      <c r="AN41" s="228">
        <v>36473409696.399994</v>
      </c>
      <c r="AO41" s="228">
        <v>18173712415.920998</v>
      </c>
      <c r="AP41" s="228">
        <v>9810965582.2800007</v>
      </c>
      <c r="AQ41" s="228">
        <v>9411247823.0300007</v>
      </c>
      <c r="AR41" s="228">
        <v>8108540226.1400003</v>
      </c>
      <c r="AS41" s="228">
        <v>1702425356.1400001</v>
      </c>
      <c r="AT41" s="228">
        <v>8827153198.0300007</v>
      </c>
      <c r="AU41" s="228">
        <v>0</v>
      </c>
      <c r="AV41" s="228">
        <v>18939805487.709999</v>
      </c>
      <c r="AW41" s="228">
        <v>18939805487.709999</v>
      </c>
      <c r="AX41" s="228">
        <v>554486688922.84802</v>
      </c>
      <c r="AY41" s="228">
        <v>186430671071.17001</v>
      </c>
      <c r="AZ41" s="228">
        <v>32494933466.899998</v>
      </c>
      <c r="BA41" s="228">
        <v>123650226211.67999</v>
      </c>
      <c r="BB41" s="228">
        <v>2132947116.8399999</v>
      </c>
      <c r="BC41" s="228">
        <v>42586176</v>
      </c>
      <c r="BD41" s="228">
        <v>2090360940.8400002</v>
      </c>
      <c r="BE41" s="228">
        <v>0</v>
      </c>
      <c r="BF41" s="228">
        <v>0</v>
      </c>
      <c r="BG41" s="228">
        <v>0</v>
      </c>
      <c r="BH41" s="228">
        <v>1688611500</v>
      </c>
      <c r="BI41" s="228">
        <v>12212891808</v>
      </c>
      <c r="BJ41" s="228">
        <v>3892048161.25</v>
      </c>
      <c r="BK41" s="228">
        <v>8320843646.75</v>
      </c>
      <c r="BL41" s="228">
        <v>0</v>
      </c>
      <c r="BM41" s="228">
        <v>368056017851.68097</v>
      </c>
      <c r="BN41" s="228">
        <v>285029965746.70001</v>
      </c>
      <c r="BO41" s="228">
        <v>340188047.01999998</v>
      </c>
      <c r="BP41" s="228">
        <v>72435464073.7005</v>
      </c>
      <c r="BQ41" s="228">
        <v>20952926572.520496</v>
      </c>
      <c r="BR41" s="228">
        <v>1699915480</v>
      </c>
      <c r="BS41" s="228">
        <v>55434917994.053497</v>
      </c>
      <c r="BT41" s="228">
        <v>53390344715.290001</v>
      </c>
      <c r="BU41" s="228">
        <v>1403219628.54</v>
      </c>
      <c r="BV41" s="228">
        <v>71651756</v>
      </c>
      <c r="BW41" s="228">
        <v>569701894.22350001</v>
      </c>
      <c r="BX41" s="228">
        <v>25824240.350000001</v>
      </c>
      <c r="BY41" s="228">
        <v>9850000</v>
      </c>
      <c r="BZ41" s="228">
        <v>0</v>
      </c>
      <c r="CA41" s="228">
        <v>489908505.01999998</v>
      </c>
      <c r="CB41" s="228">
        <v>653626475.07349992</v>
      </c>
      <c r="CC41" s="228">
        <v>612290826.22000003</v>
      </c>
      <c r="CD41" s="228">
        <v>6959551081.6400003</v>
      </c>
      <c r="CE41" s="228">
        <v>3690081782.6899996</v>
      </c>
      <c r="CF41" s="228">
        <v>2585551416.8099999</v>
      </c>
      <c r="CG41" s="228">
        <v>512869744.81999999</v>
      </c>
      <c r="CH41" s="228">
        <v>163584425.64000002</v>
      </c>
      <c r="CI41" s="228">
        <v>-7463711.6800000006</v>
      </c>
      <c r="CJ41" s="228">
        <v>20897632884.790001</v>
      </c>
      <c r="CK41" s="228">
        <v>1878717491.71</v>
      </c>
      <c r="CL41" s="228">
        <v>3325832222.3000002</v>
      </c>
      <c r="CM41" s="228">
        <v>4100866.69</v>
      </c>
      <c r="CN41" s="228">
        <v>3066215.89</v>
      </c>
      <c r="CO41" s="228">
        <v>306823000</v>
      </c>
      <c r="CP41" s="228">
        <v>60000</v>
      </c>
      <c r="CQ41" s="228">
        <v>368238541.81999999</v>
      </c>
      <c r="CR41" s="228">
        <v>2173353104.73</v>
      </c>
      <c r="CS41" s="228">
        <v>470190493.16999996</v>
      </c>
      <c r="CT41" s="228">
        <v>38452974389.453003</v>
      </c>
      <c r="CU41" s="228">
        <v>16306266843.879999</v>
      </c>
      <c r="CV41" s="228">
        <v>10912467093.01</v>
      </c>
      <c r="CW41" s="228">
        <v>11234240452.563002</v>
      </c>
      <c r="CX41" s="228">
        <v>7613021339.1199999</v>
      </c>
      <c r="CY41" s="228">
        <v>23307004068.630501</v>
      </c>
      <c r="CZ41" s="228">
        <v>766789980.08000004</v>
      </c>
      <c r="DA41" s="228">
        <v>484131750.17999995</v>
      </c>
      <c r="DB41" s="228">
        <v>23589662298.530499</v>
      </c>
      <c r="DC41" s="228">
        <v>23655613437.150501</v>
      </c>
      <c r="DD41" s="228">
        <v>77173104767.263504</v>
      </c>
      <c r="DE41" s="228">
        <v>56220178194.742996</v>
      </c>
      <c r="DF41" s="228">
        <v>20952926572.5205</v>
      </c>
    </row>
    <row r="42" spans="1:110" ht="11.25" customHeight="1" x14ac:dyDescent="0.25">
      <c r="A42" s="132">
        <v>2015</v>
      </c>
      <c r="B42" s="132">
        <v>3</v>
      </c>
      <c r="C42" s="136">
        <v>442</v>
      </c>
      <c r="D42" s="229">
        <v>391</v>
      </c>
      <c r="E42" s="132">
        <v>108</v>
      </c>
      <c r="F42" s="132"/>
      <c r="G42" s="231">
        <v>432704</v>
      </c>
      <c r="H42" s="136"/>
      <c r="I42" s="137">
        <v>581869478100</v>
      </c>
      <c r="J42" s="134">
        <v>562493930094.729</v>
      </c>
      <c r="K42" s="227">
        <v>147537995673.13901</v>
      </c>
      <c r="L42" s="227">
        <v>61649840997.029999</v>
      </c>
      <c r="M42" s="227">
        <v>71162817721.628693</v>
      </c>
      <c r="N42" s="230">
        <v>14725336954.48</v>
      </c>
      <c r="O42" s="227">
        <v>11385945147.08</v>
      </c>
      <c r="P42" s="227">
        <v>10206335485.440001</v>
      </c>
      <c r="Q42" s="227">
        <v>1179609661.6400001</v>
      </c>
      <c r="R42" s="227">
        <v>0</v>
      </c>
      <c r="S42" s="227">
        <v>383365773902.71997</v>
      </c>
      <c r="T42" s="227">
        <v>359994177827.63</v>
      </c>
      <c r="U42" s="227">
        <v>326267436288.77997</v>
      </c>
      <c r="V42" s="228">
        <v>22151881981.899998</v>
      </c>
      <c r="W42" s="228">
        <v>34946455632.040001</v>
      </c>
      <c r="X42" s="135">
        <v>9.7075057832665373E-2</v>
      </c>
      <c r="Y42" s="228">
        <v>340401056500.98999</v>
      </c>
      <c r="Z42" s="228">
        <v>289299551214.14001</v>
      </c>
      <c r="AA42" s="228">
        <v>20088245580.419998</v>
      </c>
      <c r="AB42" s="228">
        <v>31013259706.43</v>
      </c>
      <c r="AC42" s="228">
        <v>42964717401.730003</v>
      </c>
      <c r="AD42" s="228">
        <v>36967885074.639999</v>
      </c>
      <c r="AE42" s="228">
        <v>2063636401.48</v>
      </c>
      <c r="AF42" s="228">
        <v>3933195925.6099997</v>
      </c>
      <c r="AG42" s="228">
        <v>90000000</v>
      </c>
      <c r="AH42" s="228">
        <v>60000000</v>
      </c>
      <c r="AI42" s="228">
        <v>90000000</v>
      </c>
      <c r="AJ42" s="228">
        <v>0</v>
      </c>
      <c r="AK42" s="228">
        <v>2209693129.4399996</v>
      </c>
      <c r="AL42" s="228">
        <v>2367549429.0900002</v>
      </c>
      <c r="AM42" s="228">
        <v>324061247.52999997</v>
      </c>
      <c r="AN42" s="228">
        <v>41306118317.440002</v>
      </c>
      <c r="AO42" s="228">
        <v>21208468681.52</v>
      </c>
      <c r="AP42" s="228">
        <v>9858679018.7000008</v>
      </c>
      <c r="AQ42" s="228">
        <v>9455901041.7199993</v>
      </c>
      <c r="AR42" s="228">
        <v>8879572620.5300007</v>
      </c>
      <c r="AS42" s="228">
        <v>979106398.16999996</v>
      </c>
      <c r="AT42" s="228">
        <v>10641748594.200001</v>
      </c>
      <c r="AU42" s="228">
        <v>0</v>
      </c>
      <c r="AV42" s="228">
        <v>19275901893.575001</v>
      </c>
      <c r="AW42" s="228">
        <v>19275901893.575001</v>
      </c>
      <c r="AX42" s="228">
        <v>581769831988.30408</v>
      </c>
      <c r="AY42" s="228">
        <v>188797950229.36301</v>
      </c>
      <c r="AZ42" s="228">
        <v>31921182131.689999</v>
      </c>
      <c r="BA42" s="228">
        <v>124825941201.56001</v>
      </c>
      <c r="BB42" s="228">
        <v>2491220071.4699998</v>
      </c>
      <c r="BC42" s="228">
        <v>0</v>
      </c>
      <c r="BD42" s="228">
        <v>355055103.37</v>
      </c>
      <c r="BE42" s="228">
        <v>2136164968.1000001</v>
      </c>
      <c r="BF42" s="228">
        <v>0</v>
      </c>
      <c r="BG42" s="228">
        <v>0</v>
      </c>
      <c r="BH42" s="228">
        <v>1513742500</v>
      </c>
      <c r="BI42" s="228">
        <v>13485175148.112999</v>
      </c>
      <c r="BJ42" s="228">
        <v>4249348500.8199997</v>
      </c>
      <c r="BK42" s="228">
        <v>9235826647.2929993</v>
      </c>
      <c r="BL42" s="228">
        <v>0</v>
      </c>
      <c r="BM42" s="228">
        <v>392971881758.93597</v>
      </c>
      <c r="BN42" s="228">
        <v>298176559365.28998</v>
      </c>
      <c r="BO42" s="228">
        <v>337276694.76999998</v>
      </c>
      <c r="BP42" s="228">
        <v>83692155105.095886</v>
      </c>
      <c r="BQ42" s="228">
        <v>33342477517.2859</v>
      </c>
      <c r="BR42" s="228">
        <v>1401412630</v>
      </c>
      <c r="BS42" s="228">
        <v>85610983721.142395</v>
      </c>
      <c r="BT42" s="228">
        <v>79545588872.102493</v>
      </c>
      <c r="BU42" s="228">
        <v>5540153289.4799995</v>
      </c>
      <c r="BV42" s="228">
        <v>0</v>
      </c>
      <c r="BW42" s="228">
        <v>525241559.55999994</v>
      </c>
      <c r="BX42" s="228">
        <v>0</v>
      </c>
      <c r="BY42" s="228">
        <v>9850000</v>
      </c>
      <c r="BZ42" s="228">
        <v>0</v>
      </c>
      <c r="CA42" s="228">
        <v>768330987.33000004</v>
      </c>
      <c r="CB42" s="228">
        <v>996564411.02999997</v>
      </c>
      <c r="CC42" s="228">
        <v>1249503838.8</v>
      </c>
      <c r="CD42" s="228">
        <v>11060379075.9</v>
      </c>
      <c r="CE42" s="228">
        <v>5832425736.9499998</v>
      </c>
      <c r="CF42" s="228">
        <v>4209479798.73</v>
      </c>
      <c r="CG42" s="228">
        <v>856098950.49000001</v>
      </c>
      <c r="CH42" s="228">
        <v>133224902.55999999</v>
      </c>
      <c r="CI42" s="228">
        <v>-29149687.170000002</v>
      </c>
      <c r="CJ42" s="228">
        <v>28532936836.683701</v>
      </c>
      <c r="CK42" s="228">
        <v>2340321383.1900001</v>
      </c>
      <c r="CL42" s="228">
        <v>4969712293.71</v>
      </c>
      <c r="CM42" s="228">
        <v>0</v>
      </c>
      <c r="CN42" s="228">
        <v>3120088.7600000002</v>
      </c>
      <c r="CO42" s="228">
        <v>485767800</v>
      </c>
      <c r="CP42" s="228">
        <v>750000</v>
      </c>
      <c r="CQ42" s="228">
        <v>539538442.5999999</v>
      </c>
      <c r="CR42" s="228">
        <v>3275903767.5100002</v>
      </c>
      <c r="CS42" s="228">
        <v>664632194.84000003</v>
      </c>
      <c r="CT42" s="228">
        <v>55658088483.525497</v>
      </c>
      <c r="CU42" s="228">
        <v>21814225838.003899</v>
      </c>
      <c r="CV42" s="228">
        <v>17197997172.682503</v>
      </c>
      <c r="CW42" s="228">
        <v>16645865472.8391</v>
      </c>
      <c r="CX42" s="228">
        <v>10604801331.059999</v>
      </c>
      <c r="CY42" s="228">
        <v>36829524246.790604</v>
      </c>
      <c r="CZ42" s="228">
        <v>1348841420.8700001</v>
      </c>
      <c r="DA42" s="228">
        <v>648165302.06000006</v>
      </c>
      <c r="DB42" s="228">
        <v>37530200365.600601</v>
      </c>
      <c r="DC42" s="228">
        <v>37530188808.600594</v>
      </c>
      <c r="DD42" s="228">
        <v>115492761978.69611</v>
      </c>
      <c r="DE42" s="228">
        <v>82316918124.480164</v>
      </c>
      <c r="DF42" s="228">
        <v>33175843854.21595</v>
      </c>
    </row>
    <row r="43" spans="1:110" ht="11.25" customHeight="1" x14ac:dyDescent="0.25">
      <c r="A43" s="132">
        <v>2015</v>
      </c>
      <c r="B43" s="132">
        <v>4</v>
      </c>
      <c r="C43" s="136">
        <v>450</v>
      </c>
      <c r="D43" s="229">
        <v>400</v>
      </c>
      <c r="E43" s="132">
        <v>117</v>
      </c>
      <c r="F43" s="132"/>
      <c r="G43" s="231">
        <v>449131</v>
      </c>
      <c r="H43" s="136"/>
      <c r="I43" s="137">
        <v>623172524106.07483</v>
      </c>
      <c r="J43" s="134">
        <v>600422405443.29028</v>
      </c>
      <c r="K43" s="227">
        <v>174217117500.77045</v>
      </c>
      <c r="L43" s="227">
        <v>81567969952.544006</v>
      </c>
      <c r="M43" s="227">
        <v>69389768491.259018</v>
      </c>
      <c r="N43" s="230">
        <v>23259379056.9674</v>
      </c>
      <c r="O43" s="227">
        <v>11856047331.380001</v>
      </c>
      <c r="P43" s="227">
        <v>10549238099.74</v>
      </c>
      <c r="Q43" s="227">
        <v>1306809231.6399999</v>
      </c>
      <c r="R43" s="227">
        <v>0</v>
      </c>
      <c r="S43" s="227">
        <v>364678853441.10822</v>
      </c>
      <c r="T43" s="227">
        <v>391235479125.78809</v>
      </c>
      <c r="U43" s="227">
        <v>330712691446.26813</v>
      </c>
      <c r="V43" s="228">
        <v>22198319857.670006</v>
      </c>
      <c r="W43" s="228">
        <v>38324467821.849998</v>
      </c>
      <c r="X43" s="135">
        <v>9.7957546967584991E-2</v>
      </c>
      <c r="Y43" s="228">
        <v>352096434007.48016</v>
      </c>
      <c r="Z43" s="228">
        <v>297730486813.05017</v>
      </c>
      <c r="AA43" s="228">
        <v>19529928949.040009</v>
      </c>
      <c r="AB43" s="228">
        <v>34836018245.390007</v>
      </c>
      <c r="AC43" s="228">
        <v>39139045118.307999</v>
      </c>
      <c r="AD43" s="228">
        <v>32982204633.217995</v>
      </c>
      <c r="AE43" s="228">
        <v>2668390908.6300001</v>
      </c>
      <c r="AF43" s="228">
        <v>3488449576.4599996</v>
      </c>
      <c r="AG43" s="228">
        <v>30000000</v>
      </c>
      <c r="AH43" s="228">
        <v>0</v>
      </c>
      <c r="AI43" s="228">
        <v>30000000</v>
      </c>
      <c r="AJ43" s="228">
        <v>0</v>
      </c>
      <c r="AK43" s="228">
        <v>2726025677.4900002</v>
      </c>
      <c r="AL43" s="228">
        <v>2798483523.8299999</v>
      </c>
      <c r="AM43" s="228">
        <v>480019356</v>
      </c>
      <c r="AN43" s="228">
        <v>46944361492.541664</v>
      </c>
      <c r="AO43" s="228">
        <v>25199253869.661682</v>
      </c>
      <c r="AP43" s="228">
        <v>10831162378.23</v>
      </c>
      <c r="AQ43" s="228">
        <v>10321160920.58</v>
      </c>
      <c r="AR43" s="228">
        <v>9804187493.0600014</v>
      </c>
      <c r="AS43" s="228">
        <v>1026974885.17</v>
      </c>
      <c r="AT43" s="228">
        <v>11423946702.299999</v>
      </c>
      <c r="AU43" s="228">
        <v>0</v>
      </c>
      <c r="AV43" s="228">
        <v>22750118662.775246</v>
      </c>
      <c r="AW43" s="228">
        <v>22750118662.775246</v>
      </c>
      <c r="AX43" s="228">
        <v>623172524106.06531</v>
      </c>
      <c r="AY43" s="228">
        <v>198961687941.12921</v>
      </c>
      <c r="AZ43" s="228">
        <v>31150371705.469997</v>
      </c>
      <c r="BA43" s="228">
        <v>125902296213.96999</v>
      </c>
      <c r="BB43" s="228">
        <v>3103234855.7700005</v>
      </c>
      <c r="BC43" s="228">
        <v>0</v>
      </c>
      <c r="BD43" s="228">
        <v>398896818.58000004</v>
      </c>
      <c r="BE43" s="228">
        <v>2704338037.1900001</v>
      </c>
      <c r="BF43" s="228">
        <v>0</v>
      </c>
      <c r="BG43" s="228">
        <v>0</v>
      </c>
      <c r="BH43" s="228">
        <v>515799000</v>
      </c>
      <c r="BI43" s="228">
        <v>23333264911.919182</v>
      </c>
      <c r="BJ43" s="228">
        <v>4927856766.7000017</v>
      </c>
      <c r="BK43" s="228">
        <v>18405408145.219177</v>
      </c>
      <c r="BL43" s="228">
        <v>0</v>
      </c>
      <c r="BM43" s="228">
        <v>424210836164.94562</v>
      </c>
      <c r="BN43" s="228">
        <v>308451259997.35999</v>
      </c>
      <c r="BO43" s="228">
        <v>330776828.96000004</v>
      </c>
      <c r="BP43" s="228">
        <v>102012229163.88577</v>
      </c>
      <c r="BQ43" s="228">
        <v>46387509043.925789</v>
      </c>
      <c r="BR43" s="228">
        <v>1401353230</v>
      </c>
      <c r="BS43" s="228">
        <v>119770174947.29486</v>
      </c>
      <c r="BT43" s="228">
        <v>116081800990.87184</v>
      </c>
      <c r="BU43" s="228">
        <v>2950597175.3530002</v>
      </c>
      <c r="BV43" s="228">
        <v>20291332.000000004</v>
      </c>
      <c r="BW43" s="228">
        <v>717485449.06999958</v>
      </c>
      <c r="BX43" s="228">
        <v>0</v>
      </c>
      <c r="BY43" s="228">
        <v>11350000</v>
      </c>
      <c r="BZ43" s="228">
        <v>0</v>
      </c>
      <c r="CA43" s="228">
        <v>1084395492.9199998</v>
      </c>
      <c r="CB43" s="228">
        <v>1486936128.2099996</v>
      </c>
      <c r="CC43" s="228">
        <v>1865196172.0599999</v>
      </c>
      <c r="CD43" s="228">
        <v>14931386001.388002</v>
      </c>
      <c r="CE43" s="228">
        <v>7509821804.3440008</v>
      </c>
      <c r="CF43" s="228">
        <v>6031988057.9799995</v>
      </c>
      <c r="CG43" s="228">
        <v>1161932945.6439998</v>
      </c>
      <c r="CH43" s="228">
        <v>192213976.87999997</v>
      </c>
      <c r="CI43" s="228">
        <v>-35429216.539999999</v>
      </c>
      <c r="CJ43" s="228">
        <v>33373031881.194</v>
      </c>
      <c r="CK43" s="228">
        <v>3011596261.0899992</v>
      </c>
      <c r="CL43" s="228">
        <v>6843788189.1940002</v>
      </c>
      <c r="CM43" s="228">
        <v>0</v>
      </c>
      <c r="CN43" s="228">
        <v>3120088.7600000002</v>
      </c>
      <c r="CO43" s="228">
        <v>631262000</v>
      </c>
      <c r="CP43" s="228">
        <v>0</v>
      </c>
      <c r="CQ43" s="228">
        <v>781965057</v>
      </c>
      <c r="CR43" s="228">
        <v>4472814488.3999987</v>
      </c>
      <c r="CS43" s="228">
        <v>954626555.03400016</v>
      </c>
      <c r="CT43" s="228">
        <v>71268197952.001724</v>
      </c>
      <c r="CU43" s="228">
        <v>24492559568.813396</v>
      </c>
      <c r="CV43" s="228">
        <v>23097781928.800804</v>
      </c>
      <c r="CW43" s="228">
        <v>23677856454.387516</v>
      </c>
      <c r="CX43" s="228">
        <v>16433280576.760002</v>
      </c>
      <c r="CY43" s="228">
        <v>50510342298.339149</v>
      </c>
      <c r="CZ43" s="228">
        <v>2959574126.5000005</v>
      </c>
      <c r="DA43" s="228">
        <v>940463096.43840027</v>
      </c>
      <c r="DB43" s="228">
        <v>52529453328.400757</v>
      </c>
      <c r="DC43" s="228">
        <v>52529453328.400757</v>
      </c>
      <c r="DD43" s="228">
        <v>156102780954.98886</v>
      </c>
      <c r="DE43" s="228">
        <v>109715271911.06313</v>
      </c>
      <c r="DF43" s="228">
        <v>46387509043.925751</v>
      </c>
    </row>
    <row r="44" spans="1:110" ht="11.25" customHeight="1" x14ac:dyDescent="0.25">
      <c r="A44" s="132">
        <v>2016</v>
      </c>
      <c r="B44" s="132">
        <v>1</v>
      </c>
      <c r="C44" s="136">
        <v>463</v>
      </c>
      <c r="D44" s="229">
        <v>411</v>
      </c>
      <c r="E44" s="132">
        <v>119</v>
      </c>
      <c r="F44" s="132"/>
      <c r="G44" s="231">
        <v>445918</v>
      </c>
      <c r="H44" s="136"/>
      <c r="I44" s="137">
        <v>634114288039.99988</v>
      </c>
      <c r="J44" s="134">
        <v>609045456103.46301</v>
      </c>
      <c r="K44" s="227">
        <v>178645173939.65598</v>
      </c>
      <c r="L44" s="227">
        <v>77766409161.993393</v>
      </c>
      <c r="M44" s="227">
        <v>40892383616.300003</v>
      </c>
      <c r="N44" s="230">
        <v>59986381161.362999</v>
      </c>
      <c r="O44" s="227">
        <v>1554237144.6400001</v>
      </c>
      <c r="P44" s="227">
        <v>370349420</v>
      </c>
      <c r="Q44" s="227">
        <v>1183887724.6399999</v>
      </c>
      <c r="R44" s="227">
        <v>0</v>
      </c>
      <c r="S44" s="227">
        <v>370145601056.63904</v>
      </c>
      <c r="T44" s="227">
        <v>400499879822.29999</v>
      </c>
      <c r="U44" s="227">
        <v>325575141889.25</v>
      </c>
      <c r="V44" s="228">
        <v>29212887906.579998</v>
      </c>
      <c r="W44" s="228">
        <v>45711850026.470001</v>
      </c>
      <c r="X44" s="135">
        <v>0.11413698812282326</v>
      </c>
      <c r="Y44" s="228">
        <v>367018171968.68005</v>
      </c>
      <c r="Z44" s="228">
        <v>299462161796.66003</v>
      </c>
      <c r="AA44" s="228">
        <v>26879023950.369999</v>
      </c>
      <c r="AB44" s="228">
        <v>40676986221.649994</v>
      </c>
      <c r="AC44" s="228">
        <v>33481707853.619999</v>
      </c>
      <c r="AD44" s="228">
        <v>26112980092.59</v>
      </c>
      <c r="AE44" s="228">
        <v>2333863956.21</v>
      </c>
      <c r="AF44" s="228">
        <v>5034863804.8200006</v>
      </c>
      <c r="AG44" s="228">
        <v>1227500</v>
      </c>
      <c r="AH44" s="228">
        <v>31227500</v>
      </c>
      <c r="AI44" s="228">
        <v>31227500</v>
      </c>
      <c r="AJ44" s="228">
        <v>0</v>
      </c>
      <c r="AK44" s="228">
        <v>2072854669.3</v>
      </c>
      <c r="AL44" s="228">
        <v>2512125040.2000003</v>
      </c>
      <c r="AM44" s="228">
        <v>61234675</v>
      </c>
      <c r="AN44" s="228">
        <v>56626361793.227203</v>
      </c>
      <c r="AO44" s="228">
        <v>28858972434.346699</v>
      </c>
      <c r="AP44" s="228">
        <v>13494583677.1805</v>
      </c>
      <c r="AQ44" s="228">
        <v>12912135921.820501</v>
      </c>
      <c r="AR44" s="228">
        <v>10835408947.290501</v>
      </c>
      <c r="AS44" s="228">
        <v>2659174729.8899999</v>
      </c>
      <c r="AT44" s="228">
        <v>14855253437.059999</v>
      </c>
      <c r="AU44" s="228">
        <v>0</v>
      </c>
      <c r="AV44" s="228">
        <v>25068831935.225502</v>
      </c>
      <c r="AW44" s="228">
        <v>25068831935.225502</v>
      </c>
      <c r="AX44" s="228">
        <v>634114288038.68799</v>
      </c>
      <c r="AY44" s="228">
        <v>178528331063.33603</v>
      </c>
      <c r="AZ44" s="228">
        <v>29440165358.369999</v>
      </c>
      <c r="BA44" s="228">
        <v>110766036449.3</v>
      </c>
      <c r="BB44" s="228">
        <v>4145417233.9400001</v>
      </c>
      <c r="BC44" s="228">
        <v>0</v>
      </c>
      <c r="BD44" s="228">
        <v>1582638876.6999998</v>
      </c>
      <c r="BE44" s="228">
        <v>2562778357.2399998</v>
      </c>
      <c r="BF44" s="228">
        <v>0</v>
      </c>
      <c r="BG44" s="228">
        <v>0</v>
      </c>
      <c r="BH44" s="228">
        <v>1215204400</v>
      </c>
      <c r="BI44" s="228">
        <v>17943181514.535999</v>
      </c>
      <c r="BJ44" s="228">
        <v>4714272626.8199997</v>
      </c>
      <c r="BK44" s="228">
        <v>13228908887.716002</v>
      </c>
      <c r="BL44" s="228">
        <v>0</v>
      </c>
      <c r="BM44" s="228">
        <v>455585956975.354</v>
      </c>
      <c r="BN44" s="228">
        <v>341261556452.14996</v>
      </c>
      <c r="BO44" s="228">
        <v>492394954.52999997</v>
      </c>
      <c r="BP44" s="228">
        <v>101792931834.414</v>
      </c>
      <c r="BQ44" s="228">
        <v>12726729094.264099</v>
      </c>
      <c r="BR44" s="228">
        <v>813755780</v>
      </c>
      <c r="BS44" s="228">
        <v>33457950370.739601</v>
      </c>
      <c r="BT44" s="228">
        <v>31399675665.18</v>
      </c>
      <c r="BU44" s="228">
        <v>1407502176.54</v>
      </c>
      <c r="BV44" s="228">
        <v>1669010</v>
      </c>
      <c r="BW44" s="228">
        <v>649103519.01960003</v>
      </c>
      <c r="BX44" s="228">
        <v>0</v>
      </c>
      <c r="BY44" s="228">
        <v>127500</v>
      </c>
      <c r="BZ44" s="228">
        <v>0</v>
      </c>
      <c r="CA44" s="228">
        <v>267445863.85000002</v>
      </c>
      <c r="CB44" s="228">
        <v>673923937.24959993</v>
      </c>
      <c r="CC44" s="228">
        <v>292393782.07999998</v>
      </c>
      <c r="CD44" s="228">
        <v>4276359861.0500002</v>
      </c>
      <c r="CE44" s="228">
        <v>1470900468.27</v>
      </c>
      <c r="CF44" s="228">
        <v>2358477047.0099998</v>
      </c>
      <c r="CG44" s="228">
        <v>339367175.83999997</v>
      </c>
      <c r="CH44" s="228">
        <v>101165349.92999999</v>
      </c>
      <c r="CI44" s="228">
        <v>-6449820</v>
      </c>
      <c r="CJ44" s="228">
        <v>6822802814.9899998</v>
      </c>
      <c r="CK44" s="228">
        <v>733859417.80000007</v>
      </c>
      <c r="CL44" s="228">
        <v>1733380772.27</v>
      </c>
      <c r="CM44" s="228">
        <v>0</v>
      </c>
      <c r="CN44" s="228">
        <v>0</v>
      </c>
      <c r="CO44" s="228">
        <v>114576000</v>
      </c>
      <c r="CP44" s="228">
        <v>120000</v>
      </c>
      <c r="CQ44" s="228">
        <v>48211433.129999995</v>
      </c>
      <c r="CR44" s="228">
        <v>1108953043.6400001</v>
      </c>
      <c r="CS44" s="228">
        <v>461520295.5</v>
      </c>
      <c r="CT44" s="228">
        <v>16551314037.979</v>
      </c>
      <c r="CU44" s="228">
        <v>4016585472.3699999</v>
      </c>
      <c r="CV44" s="228">
        <v>6480483750.71</v>
      </c>
      <c r="CW44" s="228">
        <v>6054244814.8990002</v>
      </c>
      <c r="CX44" s="228">
        <v>5630693279.1505003</v>
      </c>
      <c r="CY44" s="228">
        <v>13822386007.5501</v>
      </c>
      <c r="CZ44" s="228">
        <v>738269901.83999991</v>
      </c>
      <c r="DA44" s="228">
        <v>212015829.44</v>
      </c>
      <c r="DB44" s="228">
        <v>14348640079.9501</v>
      </c>
      <c r="DC44" s="228">
        <v>14353101279.950102</v>
      </c>
      <c r="DD44" s="228">
        <v>41023484287.569603</v>
      </c>
      <c r="DE44" s="228">
        <v>28296755193.305504</v>
      </c>
      <c r="DF44" s="228">
        <v>12726729094.264101</v>
      </c>
    </row>
    <row r="45" spans="1:110" ht="11.25" customHeight="1" x14ac:dyDescent="0.25">
      <c r="A45" s="132">
        <v>2016</v>
      </c>
      <c r="B45" s="132">
        <v>2</v>
      </c>
      <c r="C45" s="136">
        <v>499</v>
      </c>
      <c r="D45" s="229">
        <v>446</v>
      </c>
      <c r="E45" s="132">
        <v>123</v>
      </c>
      <c r="F45" s="132"/>
      <c r="G45" s="231">
        <v>420505</v>
      </c>
      <c r="H45" s="136">
        <v>63558</v>
      </c>
      <c r="I45" s="137">
        <v>650475384000</v>
      </c>
      <c r="J45" s="134">
        <v>650475383963.3501</v>
      </c>
      <c r="K45" s="227">
        <v>207821699268.64697</v>
      </c>
      <c r="L45" s="227">
        <v>97542959511.519104</v>
      </c>
      <c r="M45" s="227">
        <v>79499306871.331299</v>
      </c>
      <c r="N45" s="230">
        <v>30779432885.796101</v>
      </c>
      <c r="O45" s="227">
        <v>1273240804.6400001</v>
      </c>
      <c r="P45" s="227">
        <v>87109920</v>
      </c>
      <c r="Q45" s="227">
        <v>1186130884.6400001</v>
      </c>
      <c r="R45" s="227">
        <v>0</v>
      </c>
      <c r="S45" s="227">
        <v>378611682375.04797</v>
      </c>
      <c r="T45" s="227">
        <v>412072970478.88202</v>
      </c>
      <c r="U45" s="227">
        <v>330895909513.56744</v>
      </c>
      <c r="V45" s="228">
        <v>32054265181.332481</v>
      </c>
      <c r="W45" s="228">
        <v>49122795783.982399</v>
      </c>
      <c r="X45" s="135">
        <v>0.11920897341773075</v>
      </c>
      <c r="Y45" s="228">
        <v>373875433573.93097</v>
      </c>
      <c r="Z45" s="228">
        <v>299749870836.04901</v>
      </c>
      <c r="AA45" s="228">
        <v>29326827236.620003</v>
      </c>
      <c r="AB45" s="228">
        <v>44798735501.262398</v>
      </c>
      <c r="AC45" s="228">
        <v>38197536904.950905</v>
      </c>
      <c r="AD45" s="228">
        <v>31146038677.518402</v>
      </c>
      <c r="AE45" s="228">
        <v>2727437944.7124801</v>
      </c>
      <c r="AF45" s="228">
        <v>4324060282.7199993</v>
      </c>
      <c r="AG45" s="228">
        <v>70000000</v>
      </c>
      <c r="AH45" s="228">
        <v>100000000</v>
      </c>
      <c r="AI45" s="228">
        <v>100000000</v>
      </c>
      <c r="AJ45" s="228">
        <v>0</v>
      </c>
      <c r="AK45" s="228">
        <v>2743947131.0599999</v>
      </c>
      <c r="AL45" s="228">
        <v>2471489104.8800001</v>
      </c>
      <c r="AM45" s="228">
        <v>732032869.30999994</v>
      </c>
      <c r="AN45" s="228">
        <v>59954814383.955399</v>
      </c>
      <c r="AO45" s="228">
        <v>30262932143.284401</v>
      </c>
      <c r="AP45" s="228">
        <v>13624276993.948898</v>
      </c>
      <c r="AQ45" s="228">
        <v>14413286732.048901</v>
      </c>
      <c r="AR45" s="228">
        <v>12651587597.383301</v>
      </c>
      <c r="AS45" s="228">
        <v>1761699134.6656001</v>
      </c>
      <c r="AT45" s="228">
        <v>16067605246.722101</v>
      </c>
      <c r="AU45" s="228">
        <v>0</v>
      </c>
      <c r="AV45" s="228">
        <v>26060291835.819199</v>
      </c>
      <c r="AW45" s="228">
        <v>26060291835.819199</v>
      </c>
      <c r="AX45" s="228">
        <v>676535675799.16895</v>
      </c>
      <c r="AY45" s="228">
        <v>169494675572.56</v>
      </c>
      <c r="AZ45" s="228">
        <v>26747511111.760002</v>
      </c>
      <c r="BA45" s="228">
        <v>101918060812.84</v>
      </c>
      <c r="BB45" s="228">
        <v>3035058905.71</v>
      </c>
      <c r="BC45" s="228">
        <v>0</v>
      </c>
      <c r="BD45" s="228">
        <v>386588221.62</v>
      </c>
      <c r="BE45" s="228">
        <v>2648470684.0900002</v>
      </c>
      <c r="BF45" s="228">
        <v>0</v>
      </c>
      <c r="BG45" s="228">
        <v>0</v>
      </c>
      <c r="BH45" s="228">
        <v>1506548270</v>
      </c>
      <c r="BI45" s="228">
        <v>16230154844.180399</v>
      </c>
      <c r="BJ45" s="228">
        <v>5176656751.0799999</v>
      </c>
      <c r="BK45" s="228">
        <v>11053498093.100401</v>
      </c>
      <c r="BL45" s="228">
        <v>0</v>
      </c>
      <c r="BM45" s="228">
        <v>507041000226.60901</v>
      </c>
      <c r="BN45" s="228">
        <v>388843755360.34003</v>
      </c>
      <c r="BO45" s="228">
        <v>488155848.25999999</v>
      </c>
      <c r="BP45" s="228">
        <v>108214105869.509</v>
      </c>
      <c r="BQ45" s="228">
        <v>25040304941.870499</v>
      </c>
      <c r="BR45" s="228">
        <v>803755780</v>
      </c>
      <c r="BS45" s="228">
        <v>65507259016.524704</v>
      </c>
      <c r="BT45" s="228">
        <v>62374500969.8433</v>
      </c>
      <c r="BU45" s="228">
        <v>2159072579.88624</v>
      </c>
      <c r="BV45" s="228">
        <v>17279010</v>
      </c>
      <c r="BW45" s="228">
        <v>956406456.79516995</v>
      </c>
      <c r="BX45" s="228">
        <v>0</v>
      </c>
      <c r="BY45" s="228">
        <v>50850000</v>
      </c>
      <c r="BZ45" s="228">
        <v>0</v>
      </c>
      <c r="CA45" s="228">
        <v>488101783.23000002</v>
      </c>
      <c r="CB45" s="228">
        <v>1327028305.3455999</v>
      </c>
      <c r="CC45" s="228">
        <v>909573631.78042996</v>
      </c>
      <c r="CD45" s="228">
        <v>7645913346.4900007</v>
      </c>
      <c r="CE45" s="228">
        <v>2640840458.7599998</v>
      </c>
      <c r="CF45" s="228">
        <v>3967525336.8600001</v>
      </c>
      <c r="CG45" s="228">
        <v>778098552.27999997</v>
      </c>
      <c r="CH45" s="228">
        <v>246549358.59</v>
      </c>
      <c r="CI45" s="228">
        <v>-12899640</v>
      </c>
      <c r="CJ45" s="228">
        <v>17204231490.5961</v>
      </c>
      <c r="CK45" s="228">
        <v>1421868840.7246001</v>
      </c>
      <c r="CL45" s="228">
        <v>4591143054.2660303</v>
      </c>
      <c r="CM45" s="228">
        <v>0</v>
      </c>
      <c r="CN45" s="228">
        <v>184935.15</v>
      </c>
      <c r="CO45" s="228">
        <v>288231000</v>
      </c>
      <c r="CP45" s="228">
        <v>430000</v>
      </c>
      <c r="CQ45" s="228">
        <v>1340466497.6300001</v>
      </c>
      <c r="CR45" s="228">
        <v>2101384152.6100001</v>
      </c>
      <c r="CS45" s="228">
        <v>861360543.87602997</v>
      </c>
      <c r="CT45" s="228">
        <v>37811173165.801102</v>
      </c>
      <c r="CU45" s="228">
        <v>12101342021.152</v>
      </c>
      <c r="CV45" s="228">
        <v>13493798196.7742</v>
      </c>
      <c r="CW45" s="228">
        <v>12214076962.334801</v>
      </c>
      <c r="CX45" s="228">
        <v>9903757920.8844509</v>
      </c>
      <c r="CY45" s="228">
        <v>27350646073.9454</v>
      </c>
      <c r="CZ45" s="228">
        <v>1484268523.4426801</v>
      </c>
      <c r="DA45" s="228">
        <v>594956989.72249997</v>
      </c>
      <c r="DB45" s="228">
        <v>28239957607.6656</v>
      </c>
      <c r="DC45" s="228">
        <v>28239957607.6656</v>
      </c>
      <c r="DD45" s="228">
        <v>84195759030.563492</v>
      </c>
      <c r="DE45" s="228">
        <v>59155454088.693115</v>
      </c>
      <c r="DF45" s="228">
        <v>25040304941.870377</v>
      </c>
    </row>
    <row r="46" spans="1:110" ht="11.25" customHeight="1" x14ac:dyDescent="0.25">
      <c r="A46" s="132">
        <v>2016</v>
      </c>
      <c r="B46" s="132">
        <v>3</v>
      </c>
      <c r="C46" s="132">
        <v>509</v>
      </c>
      <c r="D46" s="229">
        <v>450</v>
      </c>
      <c r="E46" s="132">
        <v>125</v>
      </c>
      <c r="F46" s="132"/>
      <c r="G46" s="231">
        <v>432704</v>
      </c>
      <c r="H46" s="136">
        <v>64278</v>
      </c>
      <c r="I46" s="137">
        <v>724153626151.93005</v>
      </c>
      <c r="J46" s="134">
        <v>695227014918.94702</v>
      </c>
      <c r="K46" s="227">
        <v>210184086234.43298</v>
      </c>
      <c r="L46" s="227">
        <v>95593762144.720795</v>
      </c>
      <c r="M46" s="227">
        <v>84091588891.047302</v>
      </c>
      <c r="N46" s="230">
        <v>30498735198.664597</v>
      </c>
      <c r="O46" s="227">
        <v>1300516684.6400001</v>
      </c>
      <c r="P46" s="227">
        <v>121921840</v>
      </c>
      <c r="Q46" s="227">
        <v>1178594844.6400001</v>
      </c>
      <c r="R46" s="227">
        <v>0</v>
      </c>
      <c r="S46" s="227">
        <v>409812028604.53497</v>
      </c>
      <c r="T46" s="227">
        <v>447715825946.10699</v>
      </c>
      <c r="U46" s="227">
        <v>369664299394.33759</v>
      </c>
      <c r="V46" s="228">
        <v>21872012116.924801</v>
      </c>
      <c r="W46" s="228">
        <v>56179514434.8433</v>
      </c>
      <c r="X46" s="135">
        <v>0.12548029615912173</v>
      </c>
      <c r="Y46" s="228">
        <v>408474616968.453</v>
      </c>
      <c r="Z46" s="228">
        <v>338984305291.06299</v>
      </c>
      <c r="AA46" s="228">
        <v>19329809103.854801</v>
      </c>
      <c r="AB46" s="228">
        <v>50160502573.534805</v>
      </c>
      <c r="AC46" s="228">
        <v>39241208977.653099</v>
      </c>
      <c r="AD46" s="228">
        <v>30679994103.274597</v>
      </c>
      <c r="AE46" s="228">
        <v>2542203013.0699997</v>
      </c>
      <c r="AF46" s="228">
        <v>6019011861.3085003</v>
      </c>
      <c r="AG46" s="228">
        <v>7795000</v>
      </c>
      <c r="AH46" s="228">
        <v>37795000</v>
      </c>
      <c r="AI46" s="228">
        <v>37795000</v>
      </c>
      <c r="AJ46" s="228">
        <v>0</v>
      </c>
      <c r="AK46" s="228">
        <v>3240263348.23</v>
      </c>
      <c r="AL46" s="228">
        <v>3262386801</v>
      </c>
      <c r="AM46" s="228">
        <v>925723197.00999999</v>
      </c>
      <c r="AN46" s="228">
        <v>70682325047.10939</v>
      </c>
      <c r="AO46" s="228">
        <v>33470814889.025101</v>
      </c>
      <c r="AP46" s="228">
        <v>18457519930.130898</v>
      </c>
      <c r="AQ46" s="228">
        <v>19441749960.8409</v>
      </c>
      <c r="AR46" s="228">
        <v>15752473150.505501</v>
      </c>
      <c r="AS46" s="228">
        <v>3689276810.3354001</v>
      </c>
      <c r="AT46" s="228">
        <v>18753990227.9534</v>
      </c>
      <c r="AU46" s="228">
        <v>0</v>
      </c>
      <c r="AV46" s="228">
        <v>28926611232.983501</v>
      </c>
      <c r="AW46" s="228">
        <v>28926611232.983501</v>
      </c>
      <c r="AX46" s="228">
        <v>724153626151.92993</v>
      </c>
      <c r="AY46" s="228">
        <v>193075263526.86499</v>
      </c>
      <c r="AZ46" s="228">
        <v>28389604665.822598</v>
      </c>
      <c r="BA46" s="228">
        <v>116158999739.20799</v>
      </c>
      <c r="BB46" s="228">
        <v>3526210576.9400001</v>
      </c>
      <c r="BC46" s="228">
        <v>0</v>
      </c>
      <c r="BD46" s="228">
        <v>936618830.88</v>
      </c>
      <c r="BE46" s="228">
        <v>2589591746.0599999</v>
      </c>
      <c r="BF46" s="228">
        <v>0</v>
      </c>
      <c r="BG46" s="228">
        <v>0</v>
      </c>
      <c r="BH46" s="228">
        <v>4298856480</v>
      </c>
      <c r="BI46" s="228">
        <v>21375313227.3708</v>
      </c>
      <c r="BJ46" s="228">
        <v>5854448455.9902802</v>
      </c>
      <c r="BK46" s="228">
        <v>15520864771.380501</v>
      </c>
      <c r="BL46" s="228">
        <v>0</v>
      </c>
      <c r="BM46" s="228">
        <v>531078362625.07703</v>
      </c>
      <c r="BN46" s="228">
        <v>401613200254.34296</v>
      </c>
      <c r="BO46" s="228">
        <v>481732646.23000002</v>
      </c>
      <c r="BP46" s="228">
        <v>119623918031.362</v>
      </c>
      <c r="BQ46" s="228">
        <v>44267311246.739502</v>
      </c>
      <c r="BR46" s="228">
        <v>998755780</v>
      </c>
      <c r="BS46" s="228">
        <v>100410234207.86101</v>
      </c>
      <c r="BT46" s="228">
        <v>95433079439.914902</v>
      </c>
      <c r="BU46" s="228">
        <v>3662936224.16294</v>
      </c>
      <c r="BV46" s="228">
        <v>17279010</v>
      </c>
      <c r="BW46" s="228">
        <v>1296939533.7825699</v>
      </c>
      <c r="BX46" s="228">
        <v>0</v>
      </c>
      <c r="BY46" s="228">
        <v>52140295</v>
      </c>
      <c r="BZ46" s="228">
        <v>0</v>
      </c>
      <c r="CA46" s="228">
        <v>915150582.09030008</v>
      </c>
      <c r="CB46" s="228">
        <v>2161314027.2026997</v>
      </c>
      <c r="CC46" s="228">
        <v>1831665370.5104301</v>
      </c>
      <c r="CD46" s="228">
        <v>11705779801.524101</v>
      </c>
      <c r="CE46" s="228">
        <v>3587107433.37989</v>
      </c>
      <c r="CF46" s="228">
        <v>6453834430.8773594</v>
      </c>
      <c r="CG46" s="228">
        <v>1235945217.7568901</v>
      </c>
      <c r="CH46" s="228">
        <v>411143233.62</v>
      </c>
      <c r="CI46" s="228">
        <v>-17749485.890000001</v>
      </c>
      <c r="CJ46" s="228">
        <v>40239208368.170204</v>
      </c>
      <c r="CK46" s="228">
        <v>2608615759.7562699</v>
      </c>
      <c r="CL46" s="228">
        <v>8709321462.2045994</v>
      </c>
      <c r="CM46" s="228">
        <v>0</v>
      </c>
      <c r="CN46" s="228">
        <v>184935.15</v>
      </c>
      <c r="CO46" s="228">
        <v>445082394.38</v>
      </c>
      <c r="CP46" s="228">
        <v>0</v>
      </c>
      <c r="CQ46" s="228">
        <v>3811390254.54</v>
      </c>
      <c r="CR46" s="228">
        <v>3086783187.0043998</v>
      </c>
      <c r="CS46" s="228">
        <v>1365880691.1301999</v>
      </c>
      <c r="CT46" s="228">
        <v>64598832300.743599</v>
      </c>
      <c r="CU46" s="228">
        <v>24917816384.039001</v>
      </c>
      <c r="CV46" s="228">
        <v>20820301988.204899</v>
      </c>
      <c r="CW46" s="228">
        <v>18860713928.499699</v>
      </c>
      <c r="CX46" s="228">
        <v>16339661663.460299</v>
      </c>
      <c r="CY46" s="228">
        <v>48005168810.302597</v>
      </c>
      <c r="CZ46" s="228">
        <v>2637091079.05896</v>
      </c>
      <c r="DA46" s="228">
        <v>1056087844.8133301</v>
      </c>
      <c r="DB46" s="228">
        <v>49586172044.548195</v>
      </c>
      <c r="DC46" s="228">
        <v>49586172044.548195</v>
      </c>
      <c r="DD46" s="228">
        <v>143286533655.09015</v>
      </c>
      <c r="DE46" s="228">
        <v>99019222408.350021</v>
      </c>
      <c r="DF46" s="228">
        <v>44267311246.740135</v>
      </c>
    </row>
    <row r="47" spans="1:110" ht="11.25" customHeight="1" x14ac:dyDescent="0.25">
      <c r="A47" s="132">
        <v>2016</v>
      </c>
      <c r="B47" s="132">
        <v>4</v>
      </c>
      <c r="C47" s="132">
        <v>518</v>
      </c>
      <c r="D47" s="229">
        <v>458</v>
      </c>
      <c r="E47" s="132">
        <v>125</v>
      </c>
      <c r="F47" s="132"/>
      <c r="G47" s="231">
        <v>592461</v>
      </c>
      <c r="H47" s="136">
        <v>66449</v>
      </c>
      <c r="I47" s="137">
        <v>787172010101.20898</v>
      </c>
      <c r="J47" s="134">
        <v>754283187498.40295</v>
      </c>
      <c r="K47" s="227">
        <v>243107520279.39999</v>
      </c>
      <c r="L47" s="227">
        <v>103073779785.52701</v>
      </c>
      <c r="M47" s="227">
        <v>98569841435.009308</v>
      </c>
      <c r="N47" s="230">
        <v>41463899058.864006</v>
      </c>
      <c r="O47" s="227">
        <v>1302735204.6399999</v>
      </c>
      <c r="P47" s="227">
        <v>122921840</v>
      </c>
      <c r="Q47" s="227">
        <v>1179813364.6400001</v>
      </c>
      <c r="R47" s="227">
        <v>0</v>
      </c>
      <c r="S47" s="227">
        <v>436110067567.74597</v>
      </c>
      <c r="T47" s="227">
        <v>478175223298.07104</v>
      </c>
      <c r="U47" s="227">
        <v>392017415771.83624</v>
      </c>
      <c r="V47" s="228">
        <v>26702718863.152401</v>
      </c>
      <c r="W47" s="228">
        <v>59455088663.082596</v>
      </c>
      <c r="X47" s="135">
        <v>0.1243374515580478</v>
      </c>
      <c r="Y47" s="228">
        <v>434815431301.93597</v>
      </c>
      <c r="Z47" s="228">
        <v>358552125084.099</v>
      </c>
      <c r="AA47" s="228">
        <v>24094250823.3046</v>
      </c>
      <c r="AB47" s="228">
        <v>52169055394.5326</v>
      </c>
      <c r="AC47" s="228">
        <v>43359791996.134995</v>
      </c>
      <c r="AD47" s="228">
        <v>33465290687.737202</v>
      </c>
      <c r="AE47" s="228">
        <v>2608468039.8478003</v>
      </c>
      <c r="AF47" s="228">
        <v>7286033268.5500002</v>
      </c>
      <c r="AG47" s="228">
        <v>7795000</v>
      </c>
      <c r="AH47" s="228">
        <v>37795000</v>
      </c>
      <c r="AI47" s="228">
        <v>37795000</v>
      </c>
      <c r="AJ47" s="228">
        <v>0</v>
      </c>
      <c r="AK47" s="228">
        <v>4480032564.5599995</v>
      </c>
      <c r="AL47" s="228">
        <v>4533144119.1599998</v>
      </c>
      <c r="AM47" s="228">
        <v>596077229</v>
      </c>
      <c r="AN47" s="228">
        <v>69275036882.057907</v>
      </c>
      <c r="AO47" s="228">
        <v>34416944440.809402</v>
      </c>
      <c r="AP47" s="228">
        <v>16698124360.814201</v>
      </c>
      <c r="AQ47" s="228">
        <v>17982249733.804199</v>
      </c>
      <c r="AR47" s="228">
        <v>15212907930.6756</v>
      </c>
      <c r="AS47" s="228">
        <v>2769341803.1286001</v>
      </c>
      <c r="AT47" s="228">
        <v>18159968080.434402</v>
      </c>
      <c r="AU47" s="228">
        <v>0</v>
      </c>
      <c r="AV47" s="228">
        <v>32888822602.804501</v>
      </c>
      <c r="AW47" s="228">
        <v>32888822602.804501</v>
      </c>
      <c r="AX47" s="228">
        <v>787172010101.20898</v>
      </c>
      <c r="AY47" s="228">
        <v>208680807352</v>
      </c>
      <c r="AZ47" s="228">
        <v>30461357616.480999</v>
      </c>
      <c r="BA47" s="228">
        <v>121417969089.41101</v>
      </c>
      <c r="BB47" s="228">
        <v>4118667717.0500002</v>
      </c>
      <c r="BC47" s="228">
        <v>0</v>
      </c>
      <c r="BD47" s="228">
        <v>980072668.65999997</v>
      </c>
      <c r="BE47" s="228">
        <v>2722526548.0900002</v>
      </c>
      <c r="BF47" s="228">
        <v>416068500.30000001</v>
      </c>
      <c r="BG47" s="228">
        <v>0</v>
      </c>
      <c r="BH47" s="228">
        <v>4080000460</v>
      </c>
      <c r="BI47" s="228">
        <v>27215823420.568501</v>
      </c>
      <c r="BJ47" s="228">
        <v>5222451100.0453005</v>
      </c>
      <c r="BK47" s="228">
        <v>21993372320.523197</v>
      </c>
      <c r="BL47" s="228">
        <v>0</v>
      </c>
      <c r="BM47" s="228">
        <v>578491202749.23596</v>
      </c>
      <c r="BN47" s="228">
        <v>440547491219.34698</v>
      </c>
      <c r="BO47" s="228">
        <v>461368166.26359999</v>
      </c>
      <c r="BP47" s="228">
        <v>130396503215.593</v>
      </c>
      <c r="BQ47" s="228">
        <v>59018895849.085098</v>
      </c>
      <c r="BR47" s="228">
        <v>998755780</v>
      </c>
      <c r="BS47" s="228">
        <v>135610491275.19899</v>
      </c>
      <c r="BT47" s="228">
        <v>128121117733.80501</v>
      </c>
      <c r="BU47" s="228">
        <v>5610143152.31742</v>
      </c>
      <c r="BV47" s="228">
        <v>86643625.719999999</v>
      </c>
      <c r="BW47" s="228">
        <v>1792586763.35606</v>
      </c>
      <c r="BX47" s="228">
        <v>12667000</v>
      </c>
      <c r="BY47" s="228">
        <v>47588999.089999996</v>
      </c>
      <c r="BZ47" s="228">
        <v>0</v>
      </c>
      <c r="CA47" s="228">
        <v>1474367815.6612999</v>
      </c>
      <c r="CB47" s="228">
        <v>3196441088.14639</v>
      </c>
      <c r="CC47" s="228">
        <v>2938478139.5416303</v>
      </c>
      <c r="CD47" s="228">
        <v>15367728100.626699</v>
      </c>
      <c r="CE47" s="228">
        <v>5023544188.7768602</v>
      </c>
      <c r="CF47" s="228">
        <v>8101704494.6359701</v>
      </c>
      <c r="CG47" s="228">
        <v>1465958185.0238299</v>
      </c>
      <c r="CH47" s="228">
        <v>813316603.13</v>
      </c>
      <c r="CI47" s="228">
        <v>36795370.939999998</v>
      </c>
      <c r="CJ47" s="228">
        <v>54350621915.368896</v>
      </c>
      <c r="CK47" s="228">
        <v>3927878803.79989</v>
      </c>
      <c r="CL47" s="228">
        <v>10655222474.479301</v>
      </c>
      <c r="CM47" s="228">
        <v>0</v>
      </c>
      <c r="CN47" s="228">
        <v>204948.91</v>
      </c>
      <c r="CO47" s="228">
        <v>682795438.71000004</v>
      </c>
      <c r="CP47" s="228">
        <v>0</v>
      </c>
      <c r="CQ47" s="228">
        <v>4024562100.2600002</v>
      </c>
      <c r="CR47" s="228">
        <v>4151742875.1059999</v>
      </c>
      <c r="CS47" s="228">
        <v>1795917111.4933</v>
      </c>
      <c r="CT47" s="228">
        <v>88918222773.320801</v>
      </c>
      <c r="CU47" s="228">
        <v>33562534663.9086</v>
      </c>
      <c r="CV47" s="228">
        <v>28514048639.723598</v>
      </c>
      <c r="CW47" s="228">
        <v>26841639469.688499</v>
      </c>
      <c r="CX47" s="228">
        <v>21185880926.678898</v>
      </c>
      <c r="CY47" s="228">
        <v>64455102107.311707</v>
      </c>
      <c r="CZ47" s="228">
        <v>3464896362.08179</v>
      </c>
      <c r="DA47" s="228">
        <v>1874226143.42329</v>
      </c>
      <c r="DB47" s="228">
        <v>66045772325.9701</v>
      </c>
      <c r="DC47" s="228">
        <v>66045772325.9701</v>
      </c>
      <c r="DD47" s="228">
        <v>193426009552.64972</v>
      </c>
      <c r="DE47" s="228">
        <v>134372934420.93471</v>
      </c>
      <c r="DF47" s="228">
        <v>59053075131.714996</v>
      </c>
    </row>
    <row r="48" spans="1:110" ht="11.25" customHeight="1" x14ac:dyDescent="0.25">
      <c r="A48" s="132">
        <v>2017</v>
      </c>
      <c r="B48" s="132">
        <v>1</v>
      </c>
      <c r="C48" s="132">
        <v>529</v>
      </c>
      <c r="D48" s="229">
        <v>464</v>
      </c>
      <c r="E48" s="132">
        <v>122</v>
      </c>
      <c r="F48" s="132"/>
      <c r="G48" s="232">
        <v>1331686</v>
      </c>
      <c r="H48" s="136">
        <v>58923</v>
      </c>
      <c r="I48" s="137">
        <v>798310942271.85901</v>
      </c>
      <c r="J48" s="134">
        <v>762644716195.25598</v>
      </c>
      <c r="K48" s="227">
        <v>227011032678.5</v>
      </c>
      <c r="L48" s="227">
        <v>128295824333.70801</v>
      </c>
      <c r="M48" s="227">
        <v>65193474865.053299</v>
      </c>
      <c r="N48" s="230">
        <v>33521733479.739597</v>
      </c>
      <c r="O48" s="227">
        <v>2944273584.1900001</v>
      </c>
      <c r="P48" s="227">
        <v>1504309747.77</v>
      </c>
      <c r="Q48" s="227">
        <v>1441131794.6399999</v>
      </c>
      <c r="R48" s="227">
        <v>-1167958.22</v>
      </c>
      <c r="S48" s="227">
        <v>456582707927.99097</v>
      </c>
      <c r="T48" s="227">
        <v>502359902542.82898</v>
      </c>
      <c r="U48" s="227">
        <v>404780632259.87103</v>
      </c>
      <c r="V48" s="228">
        <v>30123753622.122799</v>
      </c>
      <c r="W48" s="228">
        <v>67455516660.834297</v>
      </c>
      <c r="X48" s="135">
        <v>0.13427727077617096</v>
      </c>
      <c r="Y48" s="228">
        <v>463301863423.23999</v>
      </c>
      <c r="Z48" s="228">
        <v>375500735728.401</v>
      </c>
      <c r="AA48" s="228">
        <v>27680055697.133999</v>
      </c>
      <c r="AB48" s="228">
        <v>60121071997.7043</v>
      </c>
      <c r="AC48" s="228">
        <v>39058039119.588799</v>
      </c>
      <c r="AD48" s="228">
        <v>29279896531.470001</v>
      </c>
      <c r="AE48" s="228">
        <v>2443697924.9888</v>
      </c>
      <c r="AF48" s="228">
        <v>7334444663.1300001</v>
      </c>
      <c r="AG48" s="228">
        <v>7795000</v>
      </c>
      <c r="AH48" s="228">
        <v>37795000</v>
      </c>
      <c r="AI48" s="228">
        <v>37795000</v>
      </c>
      <c r="AJ48" s="228">
        <v>0</v>
      </c>
      <c r="AK48" s="228">
        <v>5415547138.04</v>
      </c>
      <c r="AL48" s="228">
        <v>5957510025.6099997</v>
      </c>
      <c r="AM48" s="228">
        <v>561906264</v>
      </c>
      <c r="AN48" s="228">
        <v>70683359866.535599</v>
      </c>
      <c r="AO48" s="228">
        <v>33885210925.496101</v>
      </c>
      <c r="AP48" s="228">
        <v>20356891093.864201</v>
      </c>
      <c r="AQ48" s="228">
        <v>21443213977.214199</v>
      </c>
      <c r="AR48" s="228">
        <v>17281101049.530201</v>
      </c>
      <c r="AS48" s="228">
        <v>4162112927.684</v>
      </c>
      <c r="AT48" s="228">
        <v>16441257847.1752</v>
      </c>
      <c r="AU48" s="228">
        <v>0</v>
      </c>
      <c r="AV48" s="228">
        <v>35666226076.602699</v>
      </c>
      <c r="AW48" s="228">
        <v>35666226076.602699</v>
      </c>
      <c r="AX48" s="228">
        <v>798310942271.85901</v>
      </c>
      <c r="AY48" s="228">
        <v>162788854063.63498</v>
      </c>
      <c r="AZ48" s="228">
        <v>32287157386.8741</v>
      </c>
      <c r="BA48" s="228">
        <v>62703161525.314003</v>
      </c>
      <c r="BB48" s="228">
        <v>4918078808.8499994</v>
      </c>
      <c r="BC48" s="228">
        <v>0</v>
      </c>
      <c r="BD48" s="228">
        <v>1639388346.3099999</v>
      </c>
      <c r="BE48" s="228">
        <v>2873606962.21</v>
      </c>
      <c r="BF48" s="228">
        <v>405083500.32999998</v>
      </c>
      <c r="BG48" s="228">
        <v>0</v>
      </c>
      <c r="BH48" s="228">
        <v>3971128376.5999999</v>
      </c>
      <c r="BI48" s="228">
        <v>22868317192.3927</v>
      </c>
      <c r="BJ48" s="228">
        <v>4727212012.8810301</v>
      </c>
      <c r="BK48" s="228">
        <v>18141105179.5117</v>
      </c>
      <c r="BL48" s="228">
        <v>0</v>
      </c>
      <c r="BM48" s="228">
        <v>635522088208.21704</v>
      </c>
      <c r="BN48" s="228">
        <v>509779056135.34601</v>
      </c>
      <c r="BO48" s="228">
        <v>565085612.35360003</v>
      </c>
      <c r="BP48" s="228">
        <v>117745321468.11501</v>
      </c>
      <c r="BQ48" s="228">
        <v>12919742469.524599</v>
      </c>
      <c r="BR48" s="228">
        <v>906555280</v>
      </c>
      <c r="BS48" s="228">
        <v>37122501252.821701</v>
      </c>
      <c r="BT48" s="228">
        <v>34833418002.310097</v>
      </c>
      <c r="BU48" s="228">
        <v>2040644237.30704</v>
      </c>
      <c r="BV48" s="228">
        <v>4632492.72</v>
      </c>
      <c r="BW48" s="228">
        <v>243806520.48459098</v>
      </c>
      <c r="BX48" s="228">
        <v>0</v>
      </c>
      <c r="BY48" s="228">
        <v>413135</v>
      </c>
      <c r="BZ48" s="228">
        <v>0</v>
      </c>
      <c r="CA48" s="228">
        <v>392219061.79280001</v>
      </c>
      <c r="CB48" s="228">
        <v>1163198762.73</v>
      </c>
      <c r="CC48" s="228">
        <v>1312024439.0382102</v>
      </c>
      <c r="CD48" s="228">
        <v>4000596885.22998</v>
      </c>
      <c r="CE48" s="228">
        <v>906959371.05438304</v>
      </c>
      <c r="CF48" s="228">
        <v>2136579381.02338</v>
      </c>
      <c r="CG48" s="228">
        <v>736345956.192222</v>
      </c>
      <c r="CH48" s="228">
        <v>220764347.96000001</v>
      </c>
      <c r="CI48" s="228">
        <v>52171</v>
      </c>
      <c r="CJ48" s="228">
        <v>6396530017.3341103</v>
      </c>
      <c r="CK48" s="228">
        <v>898583543.64100003</v>
      </c>
      <c r="CL48" s="228">
        <v>2692185511.5286403</v>
      </c>
      <c r="CM48" s="228">
        <v>0</v>
      </c>
      <c r="CN48" s="228">
        <v>0</v>
      </c>
      <c r="CO48" s="228">
        <v>144492686.46000001</v>
      </c>
      <c r="CP48" s="228">
        <v>1625000</v>
      </c>
      <c r="CQ48" s="228">
        <v>30009500</v>
      </c>
      <c r="CR48" s="228">
        <v>1177368300.4699998</v>
      </c>
      <c r="CS48" s="228">
        <v>1338690024.59864</v>
      </c>
      <c r="CT48" s="228">
        <v>19962141226.857201</v>
      </c>
      <c r="CU48" s="228">
        <v>3772950295.0667901</v>
      </c>
      <c r="CV48" s="228">
        <v>7935124027.3465195</v>
      </c>
      <c r="CW48" s="228">
        <v>8254066904.44384</v>
      </c>
      <c r="CX48" s="228">
        <v>5893255018.6609001</v>
      </c>
      <c r="CY48" s="228">
        <v>13663038139.407801</v>
      </c>
      <c r="CZ48" s="228">
        <v>1677586313.24615</v>
      </c>
      <c r="DA48" s="228">
        <v>724245203.83299601</v>
      </c>
      <c r="DB48" s="228">
        <v>14616379248.8209</v>
      </c>
      <c r="DC48" s="228">
        <v>14616379248.8209</v>
      </c>
      <c r="DD48" s="228">
        <v>45196617583.401962</v>
      </c>
      <c r="DE48" s="228">
        <v>32276875113.877422</v>
      </c>
      <c r="DF48" s="228">
        <v>12919742469.52454</v>
      </c>
    </row>
    <row r="49" spans="1:110" ht="11.25" customHeight="1" x14ac:dyDescent="0.25">
      <c r="A49" s="132">
        <v>2017</v>
      </c>
      <c r="B49" s="132">
        <v>2</v>
      </c>
      <c r="C49" s="132">
        <v>533</v>
      </c>
      <c r="D49" s="229">
        <v>467</v>
      </c>
      <c r="E49" s="132">
        <v>126</v>
      </c>
      <c r="F49" s="132"/>
      <c r="G49" s="232">
        <v>1353143</v>
      </c>
      <c r="H49" s="233">
        <v>65449</v>
      </c>
      <c r="I49" s="137">
        <v>855787284045.02002</v>
      </c>
      <c r="J49" s="134">
        <v>819685596008.49792</v>
      </c>
      <c r="K49" s="227">
        <v>232837914500.383</v>
      </c>
      <c r="L49" s="227">
        <v>141453888323.767</v>
      </c>
      <c r="M49" s="227">
        <v>52202135879.167</v>
      </c>
      <c r="N49" s="230">
        <v>39181890297.448502</v>
      </c>
      <c r="O49" s="227">
        <v>5451786484.2800007</v>
      </c>
      <c r="P49" s="227">
        <v>3450243142.6400003</v>
      </c>
      <c r="Q49" s="227">
        <v>2076942164.6400001</v>
      </c>
      <c r="R49" s="227">
        <v>-75398823</v>
      </c>
      <c r="S49" s="227">
        <v>507565639682.70599</v>
      </c>
      <c r="T49" s="227">
        <v>554938800053.0061</v>
      </c>
      <c r="U49" s="227">
        <v>449786069571.8382</v>
      </c>
      <c r="V49" s="228">
        <v>32979605205.188103</v>
      </c>
      <c r="W49" s="228">
        <v>72173125275.979996</v>
      </c>
      <c r="X49" s="135">
        <v>0.13005600846271001</v>
      </c>
      <c r="Y49" s="228">
        <v>518777915150.72601</v>
      </c>
      <c r="Z49" s="228">
        <v>424710830713.177</v>
      </c>
      <c r="AA49" s="228">
        <v>30881252411.850002</v>
      </c>
      <c r="AB49" s="228">
        <v>63185832025.700005</v>
      </c>
      <c r="AC49" s="228">
        <v>36160884902.279305</v>
      </c>
      <c r="AD49" s="228">
        <v>25075238858.661201</v>
      </c>
      <c r="AE49" s="228">
        <v>2098352793.3381</v>
      </c>
      <c r="AF49" s="228">
        <v>8987293250.2800007</v>
      </c>
      <c r="AG49" s="228">
        <v>0</v>
      </c>
      <c r="AH49" s="228">
        <v>30000000</v>
      </c>
      <c r="AI49" s="228">
        <v>30000000</v>
      </c>
      <c r="AJ49" s="228">
        <v>0</v>
      </c>
      <c r="AK49" s="228">
        <v>6011194658.0900002</v>
      </c>
      <c r="AL49" s="228">
        <v>6911923932.4700003</v>
      </c>
      <c r="AM49" s="228">
        <v>847369320</v>
      </c>
      <c r="AN49" s="228">
        <v>67819060683.039398</v>
      </c>
      <c r="AO49" s="228">
        <v>35650937747.457199</v>
      </c>
      <c r="AP49" s="228">
        <v>17107157118.597198</v>
      </c>
      <c r="AQ49" s="228">
        <v>18355473705.029202</v>
      </c>
      <c r="AR49" s="228">
        <v>16148012233.055601</v>
      </c>
      <c r="AS49" s="228">
        <v>2207461471.9735003</v>
      </c>
      <c r="AT49" s="228">
        <v>15060965816.9851</v>
      </c>
      <c r="AU49" s="228">
        <v>0</v>
      </c>
      <c r="AV49" s="228">
        <v>36101688036.520699</v>
      </c>
      <c r="AW49" s="228">
        <v>36101688036.520699</v>
      </c>
      <c r="AX49" s="228">
        <v>855787284045.02002</v>
      </c>
      <c r="AY49" s="228">
        <v>174380935740.992</v>
      </c>
      <c r="AZ49" s="228">
        <v>34545260478.254494</v>
      </c>
      <c r="BA49" s="228">
        <v>92052052509.093994</v>
      </c>
      <c r="BB49" s="228">
        <v>3525292228.2599998</v>
      </c>
      <c r="BC49" s="228">
        <v>0</v>
      </c>
      <c r="BD49" s="228">
        <v>805281953.88</v>
      </c>
      <c r="BE49" s="228">
        <v>2720010274.3799996</v>
      </c>
      <c r="BF49" s="228">
        <v>0</v>
      </c>
      <c r="BG49" s="228">
        <v>0</v>
      </c>
      <c r="BH49" s="228">
        <v>4313929005.6499996</v>
      </c>
      <c r="BI49" s="228">
        <v>23636761183.249001</v>
      </c>
      <c r="BJ49" s="228">
        <v>5595265452.7347794</v>
      </c>
      <c r="BK49" s="228">
        <v>18041495730.514198</v>
      </c>
      <c r="BL49" s="228">
        <v>0</v>
      </c>
      <c r="BM49" s="228">
        <v>681406348304.02502</v>
      </c>
      <c r="BN49" s="228">
        <v>549479575608.34705</v>
      </c>
      <c r="BO49" s="228">
        <v>596419474.35359991</v>
      </c>
      <c r="BP49" s="228">
        <v>122378005413.06201</v>
      </c>
      <c r="BQ49" s="228">
        <v>28107820775.230698</v>
      </c>
      <c r="BR49" s="228">
        <v>706555280</v>
      </c>
      <c r="BS49" s="228">
        <v>74332216699.508606</v>
      </c>
      <c r="BT49" s="228">
        <v>70742855210.929001</v>
      </c>
      <c r="BU49" s="228">
        <v>2932932114.08425</v>
      </c>
      <c r="BV49" s="228">
        <v>64647450.7698249</v>
      </c>
      <c r="BW49" s="228">
        <v>591781923.72552204</v>
      </c>
      <c r="BX49" s="228">
        <v>0</v>
      </c>
      <c r="BY49" s="228">
        <v>0</v>
      </c>
      <c r="BZ49" s="228">
        <v>0</v>
      </c>
      <c r="CA49" s="228">
        <v>784635438.0848</v>
      </c>
      <c r="CB49" s="228">
        <v>2217979520.4888</v>
      </c>
      <c r="CC49" s="228">
        <v>2410833034.8480802</v>
      </c>
      <c r="CD49" s="228">
        <v>6933148437.6594095</v>
      </c>
      <c r="CE49" s="228">
        <v>2264343406.4538503</v>
      </c>
      <c r="CF49" s="228">
        <v>3681334147.9766698</v>
      </c>
      <c r="CG49" s="228">
        <v>856723999.62888908</v>
      </c>
      <c r="CH49" s="228">
        <v>270779796.99000001</v>
      </c>
      <c r="CI49" s="228">
        <v>140032913.39000002</v>
      </c>
      <c r="CJ49" s="228">
        <v>12016881776.225201</v>
      </c>
      <c r="CK49" s="228">
        <v>2236684617.52423</v>
      </c>
      <c r="CL49" s="228">
        <v>4780763752.4814806</v>
      </c>
      <c r="CM49" s="228">
        <v>0</v>
      </c>
      <c r="CN49" s="228">
        <v>0</v>
      </c>
      <c r="CO49" s="228">
        <v>336917676.58000004</v>
      </c>
      <c r="CP49" s="228">
        <v>0</v>
      </c>
      <c r="CQ49" s="228">
        <v>77409225</v>
      </c>
      <c r="CR49" s="228">
        <v>2575295649.3330002</v>
      </c>
      <c r="CS49" s="228">
        <v>1791141201.56848</v>
      </c>
      <c r="CT49" s="228">
        <v>39961559803.156601</v>
      </c>
      <c r="CU49" s="228">
        <v>7177001296.2222204</v>
      </c>
      <c r="CV49" s="228">
        <v>15512662254.602701</v>
      </c>
      <c r="CW49" s="228">
        <v>17271896252.3316</v>
      </c>
      <c r="CX49" s="228">
        <v>10187401112.228199</v>
      </c>
      <c r="CY49" s="228">
        <v>29266989122.689602</v>
      </c>
      <c r="CZ49" s="228">
        <v>3163394918.5676003</v>
      </c>
      <c r="DA49" s="228">
        <v>775906738.67162704</v>
      </c>
      <c r="DB49" s="228">
        <v>31654477302.585602</v>
      </c>
      <c r="DC49" s="228">
        <v>31654477302.585602</v>
      </c>
      <c r="DD49" s="228">
        <v>89383144330.711395</v>
      </c>
      <c r="DE49" s="228">
        <v>61372800266.510704</v>
      </c>
      <c r="DF49" s="228">
        <v>28107820775.230698</v>
      </c>
    </row>
    <row r="50" spans="1:110" ht="11.25" customHeight="1" x14ac:dyDescent="0.25">
      <c r="A50" s="132">
        <v>2017</v>
      </c>
      <c r="B50" s="132">
        <v>3</v>
      </c>
      <c r="C50" s="132">
        <v>535</v>
      </c>
      <c r="D50" s="229">
        <v>465</v>
      </c>
      <c r="E50" s="132">
        <v>139</v>
      </c>
      <c r="F50" s="132"/>
      <c r="G50" s="232">
        <v>1392561</v>
      </c>
      <c r="H50" s="233">
        <v>102957</v>
      </c>
      <c r="I50" s="137">
        <v>905980819320</v>
      </c>
      <c r="J50" s="134">
        <v>868820250520</v>
      </c>
      <c r="K50" s="227">
        <v>247767022860</v>
      </c>
      <c r="L50" s="227">
        <v>141521294160</v>
      </c>
      <c r="M50" s="227">
        <v>63617080949.999992</v>
      </c>
      <c r="N50" s="230">
        <v>42628647740</v>
      </c>
      <c r="O50" s="227">
        <v>4347746540</v>
      </c>
      <c r="P50" s="227">
        <v>2485346750</v>
      </c>
      <c r="Q50" s="227">
        <v>1890009920</v>
      </c>
      <c r="R50" s="227">
        <v>-27610140</v>
      </c>
      <c r="S50" s="227">
        <v>539038543970</v>
      </c>
      <c r="T50" s="227">
        <v>592409731880</v>
      </c>
      <c r="U50" s="227">
        <v>473416675419.99994</v>
      </c>
      <c r="V50" s="228">
        <v>34280809640</v>
      </c>
      <c r="W50" s="228">
        <v>84712246810</v>
      </c>
      <c r="X50" s="135">
        <v>0.14299604184618547</v>
      </c>
      <c r="Y50" s="228">
        <v>558876821010</v>
      </c>
      <c r="Z50" s="228">
        <v>450601133770</v>
      </c>
      <c r="AA50" s="228">
        <v>32953944530</v>
      </c>
      <c r="AB50" s="228">
        <v>75321742700</v>
      </c>
      <c r="AC50" s="228">
        <v>33532910870</v>
      </c>
      <c r="AD50" s="228">
        <v>22815541650</v>
      </c>
      <c r="AE50" s="228">
        <v>1326865110</v>
      </c>
      <c r="AF50" s="228">
        <v>9390504110</v>
      </c>
      <c r="AG50" s="228">
        <v>0</v>
      </c>
      <c r="AH50" s="228">
        <v>30000000</v>
      </c>
      <c r="AI50" s="228">
        <v>30000000</v>
      </c>
      <c r="AJ50" s="228">
        <v>0</v>
      </c>
      <c r="AK50" s="228">
        <v>5923360020</v>
      </c>
      <c r="AL50" s="228">
        <v>7012034150</v>
      </c>
      <c r="AM50" s="228">
        <v>1210978630</v>
      </c>
      <c r="AN50" s="228">
        <v>71743577140</v>
      </c>
      <c r="AO50" s="228">
        <v>39491761690</v>
      </c>
      <c r="AP50" s="228">
        <v>16924499540</v>
      </c>
      <c r="AQ50" s="228">
        <v>18127964320</v>
      </c>
      <c r="AR50" s="228">
        <v>15905084760</v>
      </c>
      <c r="AS50" s="228">
        <v>2222879560</v>
      </c>
      <c r="AT50" s="228">
        <v>15327315910</v>
      </c>
      <c r="AU50" s="228">
        <v>0</v>
      </c>
      <c r="AV50" s="228">
        <v>37160568800</v>
      </c>
      <c r="AW50" s="228">
        <v>37160568800</v>
      </c>
      <c r="AX50" s="228">
        <v>905980819320</v>
      </c>
      <c r="AY50" s="228">
        <v>189142853310</v>
      </c>
      <c r="AZ50" s="228">
        <v>35616657320</v>
      </c>
      <c r="BA50" s="228">
        <v>104913595300</v>
      </c>
      <c r="BB50" s="228">
        <v>3681644820</v>
      </c>
      <c r="BC50" s="228">
        <v>0</v>
      </c>
      <c r="BD50" s="228">
        <v>856571860</v>
      </c>
      <c r="BE50" s="228">
        <v>2825072960</v>
      </c>
      <c r="BF50" s="228">
        <v>0</v>
      </c>
      <c r="BG50" s="228">
        <v>0</v>
      </c>
      <c r="BH50" s="228">
        <v>4458437120</v>
      </c>
      <c r="BI50" s="228">
        <v>24546178520</v>
      </c>
      <c r="BJ50" s="228">
        <v>5383396780</v>
      </c>
      <c r="BK50" s="228">
        <v>19162781730</v>
      </c>
      <c r="BL50" s="228">
        <v>0</v>
      </c>
      <c r="BM50" s="228">
        <v>716837966010</v>
      </c>
      <c r="BN50" s="228">
        <v>575821088100</v>
      </c>
      <c r="BO50" s="228">
        <v>418973460</v>
      </c>
      <c r="BP50" s="228">
        <v>133314003910</v>
      </c>
      <c r="BQ50" s="228">
        <v>43611092360</v>
      </c>
      <c r="BR50" s="228">
        <v>706555280</v>
      </c>
      <c r="BS50" s="228">
        <v>114855824920</v>
      </c>
      <c r="BT50" s="228">
        <v>110237694690</v>
      </c>
      <c r="BU50" s="228">
        <v>4094731730</v>
      </c>
      <c r="BV50" s="228">
        <v>224809070</v>
      </c>
      <c r="BW50" s="228">
        <v>298589430</v>
      </c>
      <c r="BX50" s="228">
        <v>0</v>
      </c>
      <c r="BY50" s="228">
        <v>689410</v>
      </c>
      <c r="BZ50" s="228">
        <v>0</v>
      </c>
      <c r="CA50" s="228">
        <v>1073683870.0000001</v>
      </c>
      <c r="CB50" s="228">
        <v>3273394030</v>
      </c>
      <c r="CC50" s="228">
        <v>4049177880</v>
      </c>
      <c r="CD50" s="228">
        <v>10677609950</v>
      </c>
      <c r="CE50" s="228">
        <v>3596258990</v>
      </c>
      <c r="CF50" s="228">
        <v>5177931180</v>
      </c>
      <c r="CG50" s="228">
        <v>1277782120</v>
      </c>
      <c r="CH50" s="228">
        <v>648118300</v>
      </c>
      <c r="CI50" s="228">
        <v>22480650</v>
      </c>
      <c r="CJ50" s="228">
        <v>19588845310</v>
      </c>
      <c r="CK50" s="228">
        <v>2796305650</v>
      </c>
      <c r="CL50" s="228">
        <v>7783226280</v>
      </c>
      <c r="CM50" s="228">
        <v>0</v>
      </c>
      <c r="CN50" s="228">
        <v>0</v>
      </c>
      <c r="CO50" s="228">
        <v>564317750</v>
      </c>
      <c r="CP50" s="228">
        <v>0</v>
      </c>
      <c r="CQ50" s="228">
        <v>110526230</v>
      </c>
      <c r="CR50" s="228">
        <v>4092380540</v>
      </c>
      <c r="CS50" s="228">
        <v>3016001770</v>
      </c>
      <c r="CT50" s="228">
        <v>58702981780</v>
      </c>
      <c r="CU50" s="228">
        <v>10508818160</v>
      </c>
      <c r="CV50" s="228">
        <v>22948568250</v>
      </c>
      <c r="CW50" s="228">
        <v>25303828380</v>
      </c>
      <c r="CX50" s="228">
        <v>18420977160</v>
      </c>
      <c r="CY50" s="228">
        <v>46648254910</v>
      </c>
      <c r="CZ50" s="228">
        <v>4170484110</v>
      </c>
      <c r="DA50" s="228">
        <v>1136884520</v>
      </c>
      <c r="DB50" s="228">
        <v>49681854500</v>
      </c>
      <c r="DC50" s="228">
        <v>49681854500</v>
      </c>
      <c r="DD50" s="228">
        <v>138615154340</v>
      </c>
      <c r="DE50" s="228">
        <v>94945828970</v>
      </c>
      <c r="DF50" s="228">
        <v>43674478930</v>
      </c>
    </row>
    <row r="51" spans="1:110" ht="11.25" customHeight="1" x14ac:dyDescent="0.25">
      <c r="A51" s="132">
        <v>2017</v>
      </c>
      <c r="B51" s="132">
        <v>4</v>
      </c>
      <c r="C51" s="132">
        <v>534</v>
      </c>
      <c r="D51" s="229">
        <v>463</v>
      </c>
      <c r="E51" s="132">
        <v>164</v>
      </c>
      <c r="F51" s="132"/>
      <c r="G51" s="232">
        <v>1471099</v>
      </c>
      <c r="H51" s="233">
        <v>107442</v>
      </c>
      <c r="I51" s="137">
        <v>969178995579.24792</v>
      </c>
      <c r="J51" s="134">
        <v>932691578156.74902</v>
      </c>
      <c r="K51" s="227">
        <v>264057750711.44699</v>
      </c>
      <c r="L51" s="227">
        <v>144617849176.03497</v>
      </c>
      <c r="M51" s="227">
        <v>76450111990.875687</v>
      </c>
      <c r="N51" s="230">
        <v>42989789544.536301</v>
      </c>
      <c r="O51" s="227">
        <v>2742652531.4099998</v>
      </c>
      <c r="P51" s="227">
        <v>764448012.43999994</v>
      </c>
      <c r="Q51" s="227">
        <v>1995009919.95</v>
      </c>
      <c r="R51" s="227">
        <v>-16805400.979999997</v>
      </c>
      <c r="S51" s="227">
        <v>582001999537.74707</v>
      </c>
      <c r="T51" s="227">
        <v>638007828509.672</v>
      </c>
      <c r="U51" s="227">
        <v>527022930913.409</v>
      </c>
      <c r="V51" s="228">
        <v>29920215944.780201</v>
      </c>
      <c r="W51" s="228">
        <v>81064681651.483002</v>
      </c>
      <c r="X51" s="135">
        <v>0.12705907048326145</v>
      </c>
      <c r="Y51" s="228">
        <v>605282674185.95398</v>
      </c>
      <c r="Z51" s="228">
        <v>503899077497.00897</v>
      </c>
      <c r="AA51" s="228">
        <v>28029340114.350201</v>
      </c>
      <c r="AB51" s="228">
        <v>73354256574.595093</v>
      </c>
      <c r="AC51" s="228">
        <v>32725154323.717899</v>
      </c>
      <c r="AD51" s="228">
        <v>23123853416.400002</v>
      </c>
      <c r="AE51" s="228">
        <v>1890875830.4300001</v>
      </c>
      <c r="AF51" s="228">
        <v>7710425076.8879004</v>
      </c>
      <c r="AG51" s="228">
        <v>125000000</v>
      </c>
      <c r="AH51" s="228">
        <v>125000000</v>
      </c>
      <c r="AI51" s="228">
        <v>125000000</v>
      </c>
      <c r="AJ51" s="228">
        <v>0</v>
      </c>
      <c r="AK51" s="228">
        <v>8110651509.3999996</v>
      </c>
      <c r="AL51" s="228">
        <v>8928019163.1900005</v>
      </c>
      <c r="AM51" s="228">
        <v>2113539513.7200003</v>
      </c>
      <c r="AN51" s="228">
        <v>75653523866.744995</v>
      </c>
      <c r="AO51" s="228">
        <v>39115503541.095505</v>
      </c>
      <c r="AP51" s="228">
        <v>16845868351.469301</v>
      </c>
      <c r="AQ51" s="228">
        <v>17859380853.729301</v>
      </c>
      <c r="AR51" s="228">
        <v>14950046140.824501</v>
      </c>
      <c r="AS51" s="228">
        <v>2909334712.9048004</v>
      </c>
      <c r="AT51" s="228">
        <v>19692151974.180099</v>
      </c>
      <c r="AU51" s="228">
        <v>0</v>
      </c>
      <c r="AV51" s="228">
        <v>36487417422.498199</v>
      </c>
      <c r="AW51" s="228">
        <v>45465742734.232407</v>
      </c>
      <c r="AX51" s="228">
        <v>969178995579.24792</v>
      </c>
      <c r="AY51" s="228">
        <v>211011111678.68997</v>
      </c>
      <c r="AZ51" s="228">
        <v>39217724908.018906</v>
      </c>
      <c r="BA51" s="228">
        <v>112761691279.033</v>
      </c>
      <c r="BB51" s="228">
        <v>6711180459.8299999</v>
      </c>
      <c r="BC51" s="228">
        <v>0</v>
      </c>
      <c r="BD51" s="228">
        <v>3665571801.3099999</v>
      </c>
      <c r="BE51" s="228">
        <v>3045608658.52</v>
      </c>
      <c r="BF51" s="228">
        <v>0</v>
      </c>
      <c r="BG51" s="228">
        <v>0</v>
      </c>
      <c r="BH51" s="228">
        <v>6876904690</v>
      </c>
      <c r="BI51" s="228">
        <v>30573706319.934601</v>
      </c>
      <c r="BJ51" s="228">
        <v>6021883311.6697693</v>
      </c>
      <c r="BK51" s="228">
        <v>24551823008.264797</v>
      </c>
      <c r="BL51" s="228">
        <v>0</v>
      </c>
      <c r="BM51" s="228">
        <v>758167883900.59802</v>
      </c>
      <c r="BN51" s="228">
        <v>595389138102.50696</v>
      </c>
      <c r="BO51" s="228">
        <v>429638929.95359999</v>
      </c>
      <c r="BP51" s="228">
        <v>155071768463.681</v>
      </c>
      <c r="BQ51" s="228">
        <v>66777292303.0439</v>
      </c>
      <c r="BR51" s="228">
        <v>706555280</v>
      </c>
      <c r="BS51" s="228">
        <v>161923913504.96799</v>
      </c>
      <c r="BT51" s="228">
        <v>154834674062.11099</v>
      </c>
      <c r="BU51" s="228">
        <v>6042610854.0219097</v>
      </c>
      <c r="BV51" s="228">
        <v>363770386.82999998</v>
      </c>
      <c r="BW51" s="228">
        <v>682858202.00527406</v>
      </c>
      <c r="BX51" s="228">
        <v>0</v>
      </c>
      <c r="BY51" s="228">
        <v>689410</v>
      </c>
      <c r="BZ51" s="228">
        <v>0</v>
      </c>
      <c r="CA51" s="228">
        <v>1739151090.7026999</v>
      </c>
      <c r="CB51" s="228">
        <v>4554697005.3916101</v>
      </c>
      <c r="CC51" s="228">
        <v>5611679304.0890398</v>
      </c>
      <c r="CD51" s="228">
        <v>14235408053.7318</v>
      </c>
      <c r="CE51" s="228">
        <v>3601458082.63343</v>
      </c>
      <c r="CF51" s="228">
        <v>8090898269.4183302</v>
      </c>
      <c r="CG51" s="228">
        <v>1686666152.96</v>
      </c>
      <c r="CH51" s="228">
        <v>858571802.74000001</v>
      </c>
      <c r="CI51" s="228">
        <v>2186254.02</v>
      </c>
      <c r="CJ51" s="228">
        <v>27265175170.5653</v>
      </c>
      <c r="CK51" s="228">
        <v>3548923947.1216002</v>
      </c>
      <c r="CL51" s="228">
        <v>11645376929.845699</v>
      </c>
      <c r="CM51" s="228">
        <v>0</v>
      </c>
      <c r="CN51" s="228">
        <v>0</v>
      </c>
      <c r="CO51" s="228">
        <v>913817397.23000002</v>
      </c>
      <c r="CP51" s="228">
        <v>0</v>
      </c>
      <c r="CQ51" s="228">
        <v>174147725</v>
      </c>
      <c r="CR51" s="228">
        <v>6625678210.1499996</v>
      </c>
      <c r="CS51" s="228">
        <v>3931733597.4657202</v>
      </c>
      <c r="CT51" s="228">
        <v>79267801633.660202</v>
      </c>
      <c r="CU51" s="228">
        <v>12261824875.6891</v>
      </c>
      <c r="CV51" s="228">
        <v>31596294193.6936</v>
      </c>
      <c r="CW51" s="228">
        <v>35409682564.277405</v>
      </c>
      <c r="CX51" s="228">
        <v>24407813681.907402</v>
      </c>
      <c r="CY51" s="228">
        <v>71278065306.234192</v>
      </c>
      <c r="CZ51" s="228">
        <v>6693930395.8775005</v>
      </c>
      <c r="DA51" s="228">
        <v>2194460925.5908899</v>
      </c>
      <c r="DB51" s="228">
        <v>75777534776.520889</v>
      </c>
      <c r="DC51" s="228">
        <v>75777534776.520889</v>
      </c>
      <c r="DD51" s="228">
        <v>195883019071.41101</v>
      </c>
      <c r="DE51" s="228">
        <v>129105726768.367</v>
      </c>
      <c r="DF51" s="228">
        <v>66777292303.0439</v>
      </c>
    </row>
    <row r="52" spans="1:110" ht="11.25" customHeight="1" x14ac:dyDescent="0.25">
      <c r="A52" s="132">
        <v>2018</v>
      </c>
      <c r="B52" s="132">
        <v>1</v>
      </c>
      <c r="C52" s="132">
        <v>537</v>
      </c>
      <c r="D52" s="229">
        <v>461</v>
      </c>
      <c r="E52" s="132">
        <v>171</v>
      </c>
      <c r="F52" s="132"/>
      <c r="G52" s="232">
        <v>1358693</v>
      </c>
      <c r="H52" s="233">
        <v>137530</v>
      </c>
      <c r="I52" s="137">
        <v>1046772203530.0001</v>
      </c>
      <c r="J52" s="134">
        <v>1008583263840</v>
      </c>
      <c r="K52" s="227">
        <v>264170994450</v>
      </c>
      <c r="L52" s="227">
        <v>152818545510</v>
      </c>
      <c r="M52" s="227">
        <v>65758502140</v>
      </c>
      <c r="N52" s="230">
        <v>45593946790</v>
      </c>
      <c r="O52" s="227">
        <v>1773971510</v>
      </c>
      <c r="P52" s="227">
        <v>753170720</v>
      </c>
      <c r="Q52" s="227">
        <v>1024596160</v>
      </c>
      <c r="R52" s="227">
        <v>-3795370</v>
      </c>
      <c r="S52" s="227">
        <v>647868923110</v>
      </c>
      <c r="T52" s="227">
        <v>706745469230</v>
      </c>
      <c r="U52" s="227">
        <v>590475472620</v>
      </c>
      <c r="V52" s="228">
        <v>37947310370.000008</v>
      </c>
      <c r="W52" s="228">
        <v>78322686229.999985</v>
      </c>
      <c r="X52" s="135">
        <v>0.11082163188868072</v>
      </c>
      <c r="Y52" s="228">
        <v>668963586040</v>
      </c>
      <c r="Z52" s="228">
        <v>564734520080</v>
      </c>
      <c r="AA52" s="228">
        <v>36540695630</v>
      </c>
      <c r="AB52" s="228">
        <v>67688370319.999992</v>
      </c>
      <c r="AC52" s="228">
        <v>37781883190</v>
      </c>
      <c r="AD52" s="228">
        <v>25740952540</v>
      </c>
      <c r="AE52" s="228">
        <v>1406614740</v>
      </c>
      <c r="AF52" s="228">
        <v>10634315910</v>
      </c>
      <c r="AG52" s="228">
        <v>125000000</v>
      </c>
      <c r="AH52" s="228">
        <v>125000000</v>
      </c>
      <c r="AI52" s="228">
        <v>125000000</v>
      </c>
      <c r="AJ52" s="228">
        <v>0</v>
      </c>
      <c r="AK52" s="228">
        <v>8878095830</v>
      </c>
      <c r="AL52" s="228">
        <v>9814884770</v>
      </c>
      <c r="AM52" s="228">
        <v>2404701870</v>
      </c>
      <c r="AN52" s="228">
        <v>85766278950</v>
      </c>
      <c r="AO52" s="228">
        <v>41764902140</v>
      </c>
      <c r="AP52" s="228">
        <v>24213357320</v>
      </c>
      <c r="AQ52" s="228">
        <v>25078619960</v>
      </c>
      <c r="AR52" s="228">
        <v>21620432490</v>
      </c>
      <c r="AS52" s="228">
        <v>3458187470</v>
      </c>
      <c r="AT52" s="228">
        <v>19788019480</v>
      </c>
      <c r="AU52" s="228">
        <v>0</v>
      </c>
      <c r="AV52" s="228">
        <v>38188939690</v>
      </c>
      <c r="AW52" s="228">
        <v>47290691840</v>
      </c>
      <c r="AX52" s="228">
        <v>1046772203530</v>
      </c>
      <c r="AY52" s="228">
        <v>235455090250</v>
      </c>
      <c r="AZ52" s="228">
        <v>42229022650</v>
      </c>
      <c r="BA52" s="228">
        <v>126821274770</v>
      </c>
      <c r="BB52" s="228">
        <v>9603760550</v>
      </c>
      <c r="BC52" s="228">
        <v>0</v>
      </c>
      <c r="BD52" s="228">
        <v>6557588910</v>
      </c>
      <c r="BE52" s="228">
        <v>3046171640</v>
      </c>
      <c r="BF52" s="228">
        <v>0</v>
      </c>
      <c r="BG52" s="228">
        <v>0</v>
      </c>
      <c r="BH52" s="228">
        <v>9913960490</v>
      </c>
      <c r="BI52" s="228">
        <v>30441005140</v>
      </c>
      <c r="BJ52" s="228">
        <v>6525984740</v>
      </c>
      <c r="BK52" s="228">
        <v>23915020400</v>
      </c>
      <c r="BL52" s="228">
        <v>0</v>
      </c>
      <c r="BM52" s="228">
        <v>811317113280</v>
      </c>
      <c r="BN52" s="228">
        <v>645504334100</v>
      </c>
      <c r="BO52" s="228">
        <v>463469150</v>
      </c>
      <c r="BP52" s="228">
        <v>154536815150</v>
      </c>
      <c r="BQ52" s="228">
        <v>18227417590</v>
      </c>
      <c r="BR52" s="228">
        <v>666555280</v>
      </c>
      <c r="BS52" s="228">
        <v>47686605550</v>
      </c>
      <c r="BT52" s="228">
        <v>48219231010</v>
      </c>
      <c r="BU52" s="228">
        <v>1938023100</v>
      </c>
      <c r="BV52" s="228">
        <v>50524860</v>
      </c>
      <c r="BW52" s="228">
        <v>-2521173430</v>
      </c>
      <c r="BX52" s="228">
        <v>0</v>
      </c>
      <c r="BY52" s="228">
        <v>0</v>
      </c>
      <c r="BZ52" s="228">
        <v>0</v>
      </c>
      <c r="CA52" s="228">
        <v>560126650</v>
      </c>
      <c r="CB52" s="228">
        <v>1127303460</v>
      </c>
      <c r="CC52" s="228">
        <v>4208603540</v>
      </c>
      <c r="CD52" s="228">
        <v>4643522410</v>
      </c>
      <c r="CE52" s="228">
        <v>1160325190</v>
      </c>
      <c r="CF52" s="228">
        <v>2634895170</v>
      </c>
      <c r="CG52" s="228">
        <v>442295940</v>
      </c>
      <c r="CH52" s="228">
        <v>406006100</v>
      </c>
      <c r="CI52" s="228">
        <v>0</v>
      </c>
      <c r="CJ52" s="228">
        <v>6901711530</v>
      </c>
      <c r="CK52" s="228">
        <v>968835890</v>
      </c>
      <c r="CL52" s="228">
        <v>4181014450</v>
      </c>
      <c r="CM52" s="228">
        <v>0</v>
      </c>
      <c r="CN52" s="228">
        <v>2283880</v>
      </c>
      <c r="CO52" s="228">
        <v>330042240</v>
      </c>
      <c r="CP52" s="228">
        <v>0</v>
      </c>
      <c r="CQ52" s="228">
        <v>37238000</v>
      </c>
      <c r="CR52" s="228">
        <v>2499870760</v>
      </c>
      <c r="CS52" s="228">
        <v>1311579580</v>
      </c>
      <c r="CT52" s="228">
        <v>21321467600</v>
      </c>
      <c r="CU52" s="228">
        <v>2110247200.0000002</v>
      </c>
      <c r="CV52" s="228">
        <v>9434753010</v>
      </c>
      <c r="CW52" s="228">
        <v>9776467390</v>
      </c>
      <c r="CX52" s="228">
        <v>9285428470</v>
      </c>
      <c r="CY52" s="228">
        <v>19337898590</v>
      </c>
      <c r="CZ52" s="228">
        <v>2182404200</v>
      </c>
      <c r="DA52" s="228">
        <v>651790310</v>
      </c>
      <c r="DB52" s="228">
        <v>20868512480</v>
      </c>
      <c r="DC52" s="228">
        <v>20868512480</v>
      </c>
      <c r="DD52" s="228">
        <v>56770721270</v>
      </c>
      <c r="DE52" s="228">
        <v>38543303680</v>
      </c>
      <c r="DF52" s="228">
        <v>18227417590</v>
      </c>
    </row>
    <row r="53" spans="1:110" ht="11.25" customHeight="1" x14ac:dyDescent="0.25">
      <c r="A53" s="132">
        <v>2018</v>
      </c>
      <c r="B53" s="132">
        <v>2</v>
      </c>
      <c r="C53" s="132">
        <v>539</v>
      </c>
      <c r="D53" s="229">
        <v>464</v>
      </c>
      <c r="E53" s="132">
        <v>190</v>
      </c>
      <c r="F53" s="132"/>
      <c r="G53" s="232">
        <v>1423597</v>
      </c>
      <c r="H53" s="233">
        <v>150542</v>
      </c>
      <c r="I53" s="137">
        <v>1143696359410</v>
      </c>
      <c r="J53" s="134">
        <v>1101049670930</v>
      </c>
      <c r="K53" s="227">
        <v>277115113460</v>
      </c>
      <c r="L53" s="227">
        <v>150097454980</v>
      </c>
      <c r="M53" s="227">
        <v>83984094610</v>
      </c>
      <c r="N53" s="230">
        <v>43033563860</v>
      </c>
      <c r="O53" s="227">
        <v>2125976680.0000002</v>
      </c>
      <c r="P53" s="227">
        <v>1366694520</v>
      </c>
      <c r="Q53" s="227">
        <v>759282160</v>
      </c>
      <c r="R53" s="227">
        <v>0</v>
      </c>
      <c r="S53" s="227">
        <v>710557256950</v>
      </c>
      <c r="T53" s="227">
        <v>768345948720</v>
      </c>
      <c r="U53" s="227">
        <v>653750059890</v>
      </c>
      <c r="V53" s="228">
        <v>34438363010</v>
      </c>
      <c r="W53" s="228">
        <v>80157525810</v>
      </c>
      <c r="X53" s="135">
        <v>0.104324784875271</v>
      </c>
      <c r="Y53" s="228">
        <v>742995631900</v>
      </c>
      <c r="Z53" s="228">
        <v>636139919420</v>
      </c>
      <c r="AA53" s="228">
        <v>32663316980</v>
      </c>
      <c r="AB53" s="228">
        <v>74192395500</v>
      </c>
      <c r="AC53" s="228">
        <v>25350316820</v>
      </c>
      <c r="AD53" s="228">
        <v>17610140470</v>
      </c>
      <c r="AE53" s="228">
        <v>1775046030</v>
      </c>
      <c r="AF53" s="228">
        <v>5965130310</v>
      </c>
      <c r="AG53" s="228">
        <v>232737090</v>
      </c>
      <c r="AH53" s="228">
        <v>232737090</v>
      </c>
      <c r="AI53" s="228">
        <v>232737090</v>
      </c>
      <c r="AJ53" s="228">
        <v>0</v>
      </c>
      <c r="AK53" s="228">
        <v>9821352730</v>
      </c>
      <c r="AL53" s="228">
        <v>10842736140</v>
      </c>
      <c r="AM53" s="228">
        <v>1874678380</v>
      </c>
      <c r="AN53" s="228">
        <v>101197234020</v>
      </c>
      <c r="AO53" s="228">
        <v>43121904630</v>
      </c>
      <c r="AP53" s="228">
        <v>26035585360</v>
      </c>
      <c r="AQ53" s="228">
        <v>26927724770</v>
      </c>
      <c r="AR53" s="228">
        <v>24122141890</v>
      </c>
      <c r="AS53" s="228">
        <v>2805582880</v>
      </c>
      <c r="AT53" s="228">
        <v>32039744040</v>
      </c>
      <c r="AU53" s="228">
        <v>0</v>
      </c>
      <c r="AV53" s="228">
        <v>42646688480</v>
      </c>
      <c r="AW53" s="228">
        <v>52359105060</v>
      </c>
      <c r="AX53" s="228">
        <v>1143696359410</v>
      </c>
      <c r="AY53" s="228">
        <v>255219278940</v>
      </c>
      <c r="AZ53" s="228">
        <v>45591351040</v>
      </c>
      <c r="BA53" s="228">
        <v>133729129580</v>
      </c>
      <c r="BB53" s="228">
        <v>9018178660</v>
      </c>
      <c r="BC53" s="228">
        <v>0</v>
      </c>
      <c r="BD53" s="228">
        <v>5873916600</v>
      </c>
      <c r="BE53" s="228">
        <v>3144262060</v>
      </c>
      <c r="BF53" s="228">
        <v>0</v>
      </c>
      <c r="BG53" s="228">
        <v>0</v>
      </c>
      <c r="BH53" s="228">
        <v>16687214240</v>
      </c>
      <c r="BI53" s="228">
        <v>33632593330</v>
      </c>
      <c r="BJ53" s="228">
        <v>5769104230</v>
      </c>
      <c r="BK53" s="228">
        <v>27863489110</v>
      </c>
      <c r="BL53" s="228">
        <v>0</v>
      </c>
      <c r="BM53" s="228">
        <v>888477080470</v>
      </c>
      <c r="BN53" s="228">
        <v>707799060990</v>
      </c>
      <c r="BO53" s="228">
        <v>438145590</v>
      </c>
      <c r="BP53" s="228">
        <v>170860934870</v>
      </c>
      <c r="BQ53" s="228">
        <v>46463336120</v>
      </c>
      <c r="BR53" s="228">
        <v>966555280</v>
      </c>
      <c r="BS53" s="228">
        <v>99167538370</v>
      </c>
      <c r="BT53" s="228">
        <v>97359739680</v>
      </c>
      <c r="BU53" s="228">
        <v>3441460490</v>
      </c>
      <c r="BV53" s="228">
        <v>84466450</v>
      </c>
      <c r="BW53" s="228">
        <v>-1718128250</v>
      </c>
      <c r="BX53" s="228">
        <v>3945000</v>
      </c>
      <c r="BY53" s="228">
        <v>0</v>
      </c>
      <c r="BZ53" s="228">
        <v>0</v>
      </c>
      <c r="CA53" s="228">
        <v>769547680</v>
      </c>
      <c r="CB53" s="228">
        <v>2284401580</v>
      </c>
      <c r="CC53" s="228">
        <v>4776022520</v>
      </c>
      <c r="CD53" s="228">
        <v>9223944220</v>
      </c>
      <c r="CE53" s="228">
        <v>2089144770</v>
      </c>
      <c r="CF53" s="228">
        <v>5442752680</v>
      </c>
      <c r="CG53" s="228">
        <v>673831400</v>
      </c>
      <c r="CH53" s="228">
        <v>1018215370</v>
      </c>
      <c r="CI53" s="228">
        <v>0</v>
      </c>
      <c r="CJ53" s="228">
        <v>13956787920</v>
      </c>
      <c r="CK53" s="228">
        <v>1982272060</v>
      </c>
      <c r="CL53" s="228">
        <v>9004888850</v>
      </c>
      <c r="CM53" s="228">
        <v>0</v>
      </c>
      <c r="CN53" s="228">
        <v>2346200</v>
      </c>
      <c r="CO53" s="228">
        <v>676206200</v>
      </c>
      <c r="CP53" s="228">
        <v>0</v>
      </c>
      <c r="CQ53" s="228">
        <v>75786000</v>
      </c>
      <c r="CR53" s="228">
        <v>5627222420</v>
      </c>
      <c r="CS53" s="228">
        <v>2623328030</v>
      </c>
      <c r="CT53" s="228">
        <v>44146237360</v>
      </c>
      <c r="CU53" s="228">
        <v>6102817990</v>
      </c>
      <c r="CV53" s="228">
        <v>19061178350</v>
      </c>
      <c r="CW53" s="228">
        <v>18982241020</v>
      </c>
      <c r="CX53" s="228">
        <v>11441350040</v>
      </c>
      <c r="CY53" s="228">
        <v>48312794670</v>
      </c>
      <c r="CZ53" s="228">
        <v>5306542960</v>
      </c>
      <c r="DA53" s="228">
        <v>1504768570</v>
      </c>
      <c r="DB53" s="228">
        <v>52114569070</v>
      </c>
      <c r="DC53" s="228">
        <v>52114569070</v>
      </c>
      <c r="DD53" s="228">
        <v>118430869260</v>
      </c>
      <c r="DE53" s="228">
        <v>71967533140</v>
      </c>
      <c r="DF53" s="228">
        <v>46463336120</v>
      </c>
    </row>
    <row r="54" spans="1:110" ht="11.25" customHeight="1" x14ac:dyDescent="0.25">
      <c r="A54" s="132">
        <v>2018</v>
      </c>
      <c r="B54" s="132">
        <v>3</v>
      </c>
      <c r="C54" s="132">
        <v>540</v>
      </c>
      <c r="D54" s="229">
        <v>464</v>
      </c>
      <c r="E54" s="132">
        <v>206</v>
      </c>
      <c r="F54" s="132"/>
      <c r="G54" s="232">
        <v>1510263</v>
      </c>
      <c r="H54" s="233">
        <v>233819</v>
      </c>
      <c r="I54" s="137">
        <v>1201975470700</v>
      </c>
      <c r="J54" s="134">
        <v>1155366721030</v>
      </c>
      <c r="K54" s="227">
        <v>298877040360</v>
      </c>
      <c r="L54" s="227">
        <v>164677157650</v>
      </c>
      <c r="M54" s="227">
        <v>90099883580</v>
      </c>
      <c r="N54" s="230">
        <v>44099999130</v>
      </c>
      <c r="O54" s="227">
        <v>1479000770</v>
      </c>
      <c r="P54" s="227">
        <v>704830600</v>
      </c>
      <c r="Q54" s="227">
        <v>774170160</v>
      </c>
      <c r="R54" s="227">
        <v>0</v>
      </c>
      <c r="S54" s="227">
        <v>748230460130</v>
      </c>
      <c r="T54" s="227">
        <v>811600685120</v>
      </c>
      <c r="U54" s="227">
        <v>690358167150</v>
      </c>
      <c r="V54" s="228">
        <v>35565542020</v>
      </c>
      <c r="W54" s="228">
        <v>85676975960</v>
      </c>
      <c r="X54" s="135">
        <v>0.10556543079720558</v>
      </c>
      <c r="Y54" s="228">
        <v>788310901310</v>
      </c>
      <c r="Z54" s="228">
        <v>674271577850</v>
      </c>
      <c r="AA54" s="228">
        <v>34178670250</v>
      </c>
      <c r="AB54" s="228">
        <v>79860653210</v>
      </c>
      <c r="AC54" s="228">
        <v>23289783810</v>
      </c>
      <c r="AD54" s="228">
        <v>16086589300</v>
      </c>
      <c r="AE54" s="228">
        <v>1386871770</v>
      </c>
      <c r="AF54" s="228">
        <v>5816322750</v>
      </c>
      <c r="AG54" s="228">
        <v>232737090</v>
      </c>
      <c r="AH54" s="228">
        <v>232737090</v>
      </c>
      <c r="AI54" s="228">
        <v>232737090</v>
      </c>
      <c r="AJ54" s="228">
        <v>0</v>
      </c>
      <c r="AK54" s="228">
        <v>9614254200</v>
      </c>
      <c r="AL54" s="228">
        <v>10944183130</v>
      </c>
      <c r="AM54" s="228">
        <v>1511240070</v>
      </c>
      <c r="AN54" s="228">
        <v>96933228490</v>
      </c>
      <c r="AO54" s="228">
        <v>48383430950</v>
      </c>
      <c r="AP54" s="228">
        <v>20804418510</v>
      </c>
      <c r="AQ54" s="228">
        <v>21137703850</v>
      </c>
      <c r="AR54" s="228">
        <v>17732492250</v>
      </c>
      <c r="AS54" s="228">
        <v>3405211610</v>
      </c>
      <c r="AT54" s="228">
        <v>27745379030</v>
      </c>
      <c r="AU54" s="228">
        <v>0</v>
      </c>
      <c r="AV54" s="228">
        <v>46608749670</v>
      </c>
      <c r="AW54" s="228">
        <v>56951472210</v>
      </c>
      <c r="AX54" s="228">
        <v>1201975470700</v>
      </c>
      <c r="AY54" s="228">
        <v>270020266930</v>
      </c>
      <c r="AZ54" s="228">
        <v>48750803640</v>
      </c>
      <c r="BA54" s="228">
        <v>135550163350</v>
      </c>
      <c r="BB54" s="228">
        <v>9405639530</v>
      </c>
      <c r="BC54" s="228">
        <v>0</v>
      </c>
      <c r="BD54" s="228">
        <v>6062599620</v>
      </c>
      <c r="BE54" s="228">
        <v>3343039920</v>
      </c>
      <c r="BF54" s="228">
        <v>0</v>
      </c>
      <c r="BG54" s="228">
        <v>0</v>
      </c>
      <c r="BH54" s="228">
        <v>21079768600</v>
      </c>
      <c r="BI54" s="228">
        <v>38340498490</v>
      </c>
      <c r="BJ54" s="228">
        <v>6935013600</v>
      </c>
      <c r="BK54" s="228">
        <v>31405484880</v>
      </c>
      <c r="BL54" s="228">
        <v>0</v>
      </c>
      <c r="BM54" s="228">
        <v>931955203770</v>
      </c>
      <c r="BN54" s="228">
        <v>725563487990</v>
      </c>
      <c r="BO54" s="228">
        <v>586958600</v>
      </c>
      <c r="BP54" s="228">
        <v>195635269390</v>
      </c>
      <c r="BQ54" s="228">
        <v>73497602220</v>
      </c>
      <c r="BR54" s="228">
        <v>966555280</v>
      </c>
      <c r="BS54" s="228">
        <v>155501745390</v>
      </c>
      <c r="BT54" s="228">
        <v>149552034570</v>
      </c>
      <c r="BU54" s="228">
        <v>6293588910</v>
      </c>
      <c r="BV54" s="228">
        <v>236076440</v>
      </c>
      <c r="BW54" s="228">
        <v>-579954530</v>
      </c>
      <c r="BX54" s="228">
        <v>0</v>
      </c>
      <c r="BY54" s="228">
        <v>0</v>
      </c>
      <c r="BZ54" s="228">
        <v>0</v>
      </c>
      <c r="CA54" s="228">
        <v>1227006540</v>
      </c>
      <c r="CB54" s="228">
        <v>3188612420</v>
      </c>
      <c r="CC54" s="228">
        <v>4995573490</v>
      </c>
      <c r="CD54" s="228">
        <v>14414440560</v>
      </c>
      <c r="CE54" s="228">
        <v>3305114830</v>
      </c>
      <c r="CF54" s="228">
        <v>8198987590</v>
      </c>
      <c r="CG54" s="228">
        <v>1046004440</v>
      </c>
      <c r="CH54" s="228">
        <v>1864527900</v>
      </c>
      <c r="CI54" s="228">
        <v>194200</v>
      </c>
      <c r="CJ54" s="228">
        <v>22395329760</v>
      </c>
      <c r="CK54" s="228">
        <v>3088828500</v>
      </c>
      <c r="CL54" s="228">
        <v>14086062410</v>
      </c>
      <c r="CM54" s="228">
        <v>0</v>
      </c>
      <c r="CN54" s="228">
        <v>2817260</v>
      </c>
      <c r="CO54" s="228">
        <v>1001354240</v>
      </c>
      <c r="CP54" s="228">
        <v>0</v>
      </c>
      <c r="CQ54" s="228">
        <v>117273000</v>
      </c>
      <c r="CR54" s="228">
        <v>9021368360</v>
      </c>
      <c r="CS54" s="228">
        <v>3943249560</v>
      </c>
      <c r="CT54" s="228">
        <v>67071084550</v>
      </c>
      <c r="CU54" s="228">
        <v>9136434490</v>
      </c>
      <c r="CV54" s="228">
        <v>28654108320</v>
      </c>
      <c r="CW54" s="228">
        <v>29280541730</v>
      </c>
      <c r="CX54" s="228">
        <v>17787312680</v>
      </c>
      <c r="CY54" s="228">
        <v>78624237360</v>
      </c>
      <c r="CZ54" s="228">
        <v>6024468410</v>
      </c>
      <c r="DA54" s="228">
        <v>2271287230</v>
      </c>
      <c r="DB54" s="228">
        <v>82377418540</v>
      </c>
      <c r="DC54" s="228">
        <v>82377418540</v>
      </c>
      <c r="DD54" s="228">
        <v>183921543560</v>
      </c>
      <c r="DE54" s="228">
        <v>110423941340</v>
      </c>
      <c r="DF54" s="228">
        <v>73497602220</v>
      </c>
    </row>
    <row r="55" spans="1:110" ht="11.25" customHeight="1" x14ac:dyDescent="0.25">
      <c r="A55" s="132">
        <v>2018</v>
      </c>
      <c r="B55" s="132">
        <v>4</v>
      </c>
      <c r="C55" s="132">
        <v>539</v>
      </c>
      <c r="D55" s="229">
        <v>466</v>
      </c>
      <c r="E55" s="132">
        <v>230</v>
      </c>
      <c r="F55" s="132"/>
      <c r="G55" s="232">
        <v>1601749</v>
      </c>
      <c r="H55" s="234">
        <v>234080</v>
      </c>
      <c r="I55" s="137">
        <v>1284897396119.4502</v>
      </c>
      <c r="J55" s="134">
        <v>1234705672534.3899</v>
      </c>
      <c r="K55" s="227">
        <v>315113924660.00598</v>
      </c>
      <c r="L55" s="227">
        <v>150357341906.125</v>
      </c>
      <c r="M55" s="227">
        <v>109506206895.022</v>
      </c>
      <c r="N55" s="230">
        <v>55250375858.858803</v>
      </c>
      <c r="O55" s="227">
        <v>1837460841.6099999</v>
      </c>
      <c r="P55" s="227">
        <v>1749920921.6100001</v>
      </c>
      <c r="Q55" s="227">
        <v>87539920</v>
      </c>
      <c r="R55" s="227">
        <v>0</v>
      </c>
      <c r="S55" s="227">
        <v>804745552236.78308</v>
      </c>
      <c r="T55" s="227">
        <v>869222425002.38501</v>
      </c>
      <c r="U55" s="227">
        <v>752880461221.91113</v>
      </c>
      <c r="V55" s="228">
        <v>33425565109.2976</v>
      </c>
      <c r="W55" s="228">
        <v>82916398671.17691</v>
      </c>
      <c r="X55" s="135">
        <v>9.5391462859404946E-2</v>
      </c>
      <c r="Y55" s="228">
        <v>838600485379.64294</v>
      </c>
      <c r="Z55" s="228">
        <v>731125568131.08508</v>
      </c>
      <c r="AA55" s="228">
        <v>32497315578.026802</v>
      </c>
      <c r="AB55" s="228">
        <v>74977601670.531296</v>
      </c>
      <c r="AC55" s="228">
        <v>30621939622.742401</v>
      </c>
      <c r="AD55" s="228">
        <v>21754893090.826</v>
      </c>
      <c r="AE55" s="228">
        <v>928249531.27079999</v>
      </c>
      <c r="AF55" s="228">
        <v>7938797000.6456003</v>
      </c>
      <c r="AG55" s="228">
        <v>7292902213.5</v>
      </c>
      <c r="AH55" s="228">
        <v>7322901759.5199995</v>
      </c>
      <c r="AI55" s="228">
        <v>7322901759.5199995</v>
      </c>
      <c r="AJ55" s="228">
        <v>0</v>
      </c>
      <c r="AK55" s="228">
        <v>10223008579.35</v>
      </c>
      <c r="AL55" s="228">
        <v>11284527106.119999</v>
      </c>
      <c r="AM55" s="228">
        <v>1182676480.3699999</v>
      </c>
      <c r="AN55" s="228">
        <v>95492824003.136307</v>
      </c>
      <c r="AO55" s="228">
        <v>49970638584.718399</v>
      </c>
      <c r="AP55" s="228">
        <v>21684331939.217197</v>
      </c>
      <c r="AQ55" s="228">
        <v>22362634552.3172</v>
      </c>
      <c r="AR55" s="228">
        <v>17985830674.8997</v>
      </c>
      <c r="AS55" s="228">
        <v>4376803877.4175005</v>
      </c>
      <c r="AT55" s="228">
        <v>23837853479.200699</v>
      </c>
      <c r="AU55" s="228">
        <v>0</v>
      </c>
      <c r="AV55" s="228">
        <v>50191723585.076195</v>
      </c>
      <c r="AW55" s="228">
        <v>61462446266.412598</v>
      </c>
      <c r="AX55" s="228">
        <v>1284897396119.4602</v>
      </c>
      <c r="AY55" s="228">
        <v>307453803270.50604</v>
      </c>
      <c r="AZ55" s="228">
        <v>57607134923.440102</v>
      </c>
      <c r="BA55" s="228">
        <v>151009597444.79901</v>
      </c>
      <c r="BB55" s="228">
        <v>15668273836.929998</v>
      </c>
      <c r="BC55" s="228">
        <v>0</v>
      </c>
      <c r="BD55" s="228">
        <v>4020802279.0999999</v>
      </c>
      <c r="BE55" s="228">
        <v>3513226393</v>
      </c>
      <c r="BF55" s="228">
        <v>8134245164.8299999</v>
      </c>
      <c r="BG55" s="228">
        <v>0</v>
      </c>
      <c r="BH55" s="228">
        <v>23477828762.400002</v>
      </c>
      <c r="BI55" s="228">
        <v>41842191394.082504</v>
      </c>
      <c r="BJ55" s="228">
        <v>9322282206.8831692</v>
      </c>
      <c r="BK55" s="228">
        <v>32519909187.199299</v>
      </c>
      <c r="BL55" s="228">
        <v>0</v>
      </c>
      <c r="BM55" s="228">
        <v>977443592848.94299</v>
      </c>
      <c r="BN55" s="228">
        <v>740759049986.50391</v>
      </c>
      <c r="BO55" s="228">
        <v>532730770.05000007</v>
      </c>
      <c r="BP55" s="228">
        <v>224586513136.491</v>
      </c>
      <c r="BQ55" s="228">
        <v>101131273570.161</v>
      </c>
      <c r="BR55" s="228">
        <v>966555280</v>
      </c>
      <c r="BS55" s="228">
        <v>217428166899.02698</v>
      </c>
      <c r="BT55" s="228">
        <v>208698907775.638</v>
      </c>
      <c r="BU55" s="228">
        <v>8211130682.6827497</v>
      </c>
      <c r="BV55" s="228">
        <v>109451111.64</v>
      </c>
      <c r="BW55" s="228">
        <v>408677329.06631398</v>
      </c>
      <c r="BX55" s="228">
        <v>0</v>
      </c>
      <c r="BY55" s="228">
        <v>67805268.710000008</v>
      </c>
      <c r="BZ55" s="228">
        <v>0</v>
      </c>
      <c r="CA55" s="228">
        <v>1908681260.0934</v>
      </c>
      <c r="CB55" s="228">
        <v>4549157282.2726393</v>
      </c>
      <c r="CC55" s="228">
        <v>6116966482.0097303</v>
      </c>
      <c r="CD55" s="228">
        <v>20605645986.440598</v>
      </c>
      <c r="CE55" s="228">
        <v>5134463428.6686897</v>
      </c>
      <c r="CF55" s="228">
        <v>11063382615.956699</v>
      </c>
      <c r="CG55" s="228">
        <v>1475838044.09306</v>
      </c>
      <c r="CH55" s="228">
        <v>2932223272.7220998</v>
      </c>
      <c r="CI55" s="228">
        <v>261375</v>
      </c>
      <c r="CJ55" s="228">
        <v>33485498000.415199</v>
      </c>
      <c r="CK55" s="228">
        <v>4446323529.8673</v>
      </c>
      <c r="CL55" s="228">
        <v>20262165021.088001</v>
      </c>
      <c r="CM55" s="228">
        <v>0</v>
      </c>
      <c r="CN55" s="228">
        <v>2817257.17</v>
      </c>
      <c r="CO55" s="228">
        <v>1332323341.0211999</v>
      </c>
      <c r="CP55" s="228">
        <v>3000</v>
      </c>
      <c r="CQ55" s="228">
        <v>155301167</v>
      </c>
      <c r="CR55" s="228">
        <v>13262206596.84</v>
      </c>
      <c r="CS55" s="228">
        <v>5509513659.0568199</v>
      </c>
      <c r="CT55" s="228">
        <v>95960159186.234802</v>
      </c>
      <c r="CU55" s="228">
        <v>12943469179.800701</v>
      </c>
      <c r="CV55" s="228">
        <v>40342949348.099297</v>
      </c>
      <c r="CW55" s="228">
        <v>42673740658.334801</v>
      </c>
      <c r="CX55" s="228">
        <v>23965176734.028202</v>
      </c>
      <c r="CY55" s="228">
        <v>110382682992.73799</v>
      </c>
      <c r="CZ55" s="228">
        <v>8582768658.3066807</v>
      </c>
      <c r="DA55" s="228">
        <v>3876801614.8345199</v>
      </c>
      <c r="DB55" s="228">
        <v>115088650036.211</v>
      </c>
      <c r="DC55" s="228">
        <v>115088650036.211</v>
      </c>
      <c r="DD55" s="228">
        <v>259496433557.74899</v>
      </c>
      <c r="DE55" s="228">
        <v>158365159987.58701</v>
      </c>
      <c r="DF55" s="228">
        <v>101131273570.161</v>
      </c>
    </row>
    <row r="56" spans="1:110" ht="11.25" customHeight="1" x14ac:dyDescent="0.25">
      <c r="A56" s="132">
        <v>2019</v>
      </c>
      <c r="B56" s="132">
        <v>1</v>
      </c>
      <c r="C56" s="132">
        <v>539</v>
      </c>
      <c r="D56" s="229">
        <v>462</v>
      </c>
      <c r="E56" s="132">
        <v>220</v>
      </c>
      <c r="F56" s="235">
        <v>3.4000000000000002E-2</v>
      </c>
      <c r="G56" s="232">
        <v>1664902</v>
      </c>
      <c r="H56" s="234">
        <v>263949</v>
      </c>
      <c r="I56" s="137">
        <v>1395487035265.8</v>
      </c>
      <c r="J56" s="134">
        <v>1344050117200.99</v>
      </c>
      <c r="K56" s="227">
        <v>315791726873.51898</v>
      </c>
      <c r="L56" s="227">
        <v>170613219607.21701</v>
      </c>
      <c r="M56" s="227">
        <v>93126566306.906891</v>
      </c>
      <c r="N56" s="230">
        <v>52051940959.395401</v>
      </c>
      <c r="O56" s="227">
        <v>1828451862.9000001</v>
      </c>
      <c r="P56" s="227">
        <v>1739911942.8999999</v>
      </c>
      <c r="Q56" s="227">
        <v>88539920</v>
      </c>
      <c r="R56" s="227">
        <v>0</v>
      </c>
      <c r="S56" s="227">
        <v>907130268303.93896</v>
      </c>
      <c r="T56" s="227">
        <v>975538436441.927</v>
      </c>
      <c r="U56" s="227">
        <v>846218581571.16992</v>
      </c>
      <c r="V56" s="228">
        <v>40170614186.574791</v>
      </c>
      <c r="W56" s="228">
        <v>89149240684.182388</v>
      </c>
      <c r="X56" s="135">
        <v>9.1384652161257379E-2</v>
      </c>
      <c r="Y56" s="228">
        <v>943361846026.45398</v>
      </c>
      <c r="Z56" s="228">
        <v>823340338810.94006</v>
      </c>
      <c r="AA56" s="228">
        <v>38458395218.826302</v>
      </c>
      <c r="AB56" s="228">
        <v>81563111996.686905</v>
      </c>
      <c r="AC56" s="228">
        <v>32176590415.474003</v>
      </c>
      <c r="AD56" s="228">
        <v>22878242760.23</v>
      </c>
      <c r="AE56" s="228">
        <v>1712218967.7484899</v>
      </c>
      <c r="AF56" s="228">
        <v>7586128687.4954805</v>
      </c>
      <c r="AG56" s="228">
        <v>5742797669</v>
      </c>
      <c r="AH56" s="228">
        <v>5782807614</v>
      </c>
      <c r="AI56" s="228">
        <v>5782807614</v>
      </c>
      <c r="AJ56" s="228">
        <v>0</v>
      </c>
      <c r="AK56" s="228">
        <v>10184315919.34</v>
      </c>
      <c r="AL56" s="228">
        <v>10991144388.080002</v>
      </c>
      <c r="AM56" s="228">
        <v>1387017055.23</v>
      </c>
      <c r="AN56" s="228">
        <v>102056801572.27499</v>
      </c>
      <c r="AO56" s="228">
        <v>54769968225.656097</v>
      </c>
      <c r="AP56" s="228">
        <v>21098369816.6199</v>
      </c>
      <c r="AQ56" s="228">
        <v>21873796726.679897</v>
      </c>
      <c r="AR56" s="228">
        <v>17941786485.849899</v>
      </c>
      <c r="AS56" s="228">
        <v>3932010240.8299999</v>
      </c>
      <c r="AT56" s="228">
        <v>0</v>
      </c>
      <c r="AU56" s="228">
        <v>1315755000.0148599</v>
      </c>
      <c r="AV56" s="228">
        <v>51436918064.814796</v>
      </c>
      <c r="AW56" s="228">
        <v>51436918064.814796</v>
      </c>
      <c r="AX56" s="228">
        <v>1395487035265.8</v>
      </c>
      <c r="AY56" s="228">
        <v>334072335006.69495</v>
      </c>
      <c r="AZ56" s="228">
        <v>66059594962.867104</v>
      </c>
      <c r="BA56" s="228">
        <v>148497238935.51498</v>
      </c>
      <c r="BB56" s="228">
        <v>14373897281.022999</v>
      </c>
      <c r="BC56" s="228">
        <v>0</v>
      </c>
      <c r="BD56" s="228">
        <v>2545088938.1929998</v>
      </c>
      <c r="BE56" s="228">
        <v>3694563178</v>
      </c>
      <c r="BF56" s="228">
        <v>8134245164.8299999</v>
      </c>
      <c r="BG56" s="228">
        <v>0</v>
      </c>
      <c r="BH56" s="228">
        <v>29415841291.369999</v>
      </c>
      <c r="BI56" s="228">
        <v>57614753409.055901</v>
      </c>
      <c r="BJ56" s="228">
        <v>10023304152.0277</v>
      </c>
      <c r="BK56" s="228">
        <v>46281449257.028198</v>
      </c>
      <c r="BL56" s="228">
        <v>1310000000</v>
      </c>
      <c r="BM56" s="228">
        <v>1061414700259.09</v>
      </c>
      <c r="BN56" s="228">
        <v>832358978477.50403</v>
      </c>
      <c r="BO56" s="228">
        <v>653612081.78999996</v>
      </c>
      <c r="BP56" s="228">
        <v>211377733121.245</v>
      </c>
      <c r="BQ56" s="228">
        <v>30981987022.3988</v>
      </c>
      <c r="BR56" s="228">
        <v>836555280</v>
      </c>
      <c r="BS56" s="228">
        <v>63361661879.729401</v>
      </c>
      <c r="BT56" s="228">
        <v>59908374594.071999</v>
      </c>
      <c r="BU56" s="228">
        <v>3197311584.9358101</v>
      </c>
      <c r="BV56" s="228">
        <v>0</v>
      </c>
      <c r="BW56" s="228">
        <v>277202582.30156499</v>
      </c>
      <c r="BX56" s="228">
        <v>0</v>
      </c>
      <c r="BY56" s="228">
        <v>82129602</v>
      </c>
      <c r="BZ56" s="228">
        <v>0</v>
      </c>
      <c r="CA56" s="228">
        <v>568249505.22211301</v>
      </c>
      <c r="CB56" s="228">
        <v>995764031.63945198</v>
      </c>
      <c r="CC56" s="228">
        <v>1368940556.5599999</v>
      </c>
      <c r="CD56" s="228">
        <v>6006529426.5550194</v>
      </c>
      <c r="CE56" s="228">
        <v>1634345741.4928701</v>
      </c>
      <c r="CF56" s="228">
        <v>2946037007.4115896</v>
      </c>
      <c r="CG56" s="228">
        <v>401413995.60411</v>
      </c>
      <c r="CH56" s="228">
        <v>1024735515.04644</v>
      </c>
      <c r="CI56" s="228">
        <v>2833</v>
      </c>
      <c r="CJ56" s="228">
        <v>9940034346.5501289</v>
      </c>
      <c r="CK56" s="228">
        <v>1082914481.3099999</v>
      </c>
      <c r="CL56" s="228">
        <v>7090383496.7871103</v>
      </c>
      <c r="CM56" s="228">
        <v>0</v>
      </c>
      <c r="CN56" s="228">
        <v>770679.47000000009</v>
      </c>
      <c r="CO56" s="228">
        <v>230682886.81</v>
      </c>
      <c r="CP56" s="228">
        <v>0</v>
      </c>
      <c r="CQ56" s="228">
        <v>64192500</v>
      </c>
      <c r="CR56" s="228">
        <v>5390706060.0773802</v>
      </c>
      <c r="CS56" s="228">
        <v>1404031370.4297299</v>
      </c>
      <c r="CT56" s="228">
        <v>25547888049.584</v>
      </c>
      <c r="CU56" s="228">
        <v>2047838289.8951101</v>
      </c>
      <c r="CV56" s="228">
        <v>11548998934.4916</v>
      </c>
      <c r="CW56" s="228">
        <v>11952457075.197401</v>
      </c>
      <c r="CX56" s="228">
        <v>8548575920.0527706</v>
      </c>
      <c r="CY56" s="228">
        <v>33208720361.667702</v>
      </c>
      <c r="CZ56" s="228">
        <v>2051276342.2488101</v>
      </c>
      <c r="DA56" s="228">
        <v>597342523.82543802</v>
      </c>
      <c r="DB56" s="228">
        <v>34662654180.091003</v>
      </c>
      <c r="DC56" s="228">
        <v>34662654180.091003</v>
      </c>
      <c r="DD56" s="228">
        <v>75352972568.52829</v>
      </c>
      <c r="DE56" s="228">
        <v>44371979072.209503</v>
      </c>
      <c r="DF56" s="228">
        <v>30968588716.848801</v>
      </c>
    </row>
    <row r="57" spans="1:110" ht="11.25" customHeight="1" x14ac:dyDescent="0.25">
      <c r="A57" s="132">
        <v>2019</v>
      </c>
      <c r="B57" s="132">
        <v>2</v>
      </c>
      <c r="C57" s="132">
        <v>538</v>
      </c>
      <c r="D57" s="229">
        <v>463</v>
      </c>
      <c r="E57" s="132">
        <v>235</v>
      </c>
      <c r="F57" s="235">
        <v>3.3000000000000002E-2</v>
      </c>
      <c r="G57" s="232">
        <v>2348014</v>
      </c>
      <c r="H57" s="234">
        <v>360345</v>
      </c>
      <c r="I57" s="137">
        <v>1533114548368.5999</v>
      </c>
      <c r="J57" s="134">
        <v>1477935136798.0901</v>
      </c>
      <c r="K57" s="227">
        <v>318846659347.92999</v>
      </c>
      <c r="L57" s="227">
        <v>160833082983.36801</v>
      </c>
      <c r="M57" s="227">
        <v>94878891749.44841</v>
      </c>
      <c r="N57" s="230">
        <v>63134684615.113098</v>
      </c>
      <c r="O57" s="227">
        <v>2427287008.1900001</v>
      </c>
      <c r="P57" s="227">
        <v>2332425088.1900001</v>
      </c>
      <c r="Q57" s="227">
        <v>94861920</v>
      </c>
      <c r="R57" s="227">
        <v>0</v>
      </c>
      <c r="S57" s="227">
        <v>1024509578372.86</v>
      </c>
      <c r="T57" s="227">
        <v>1096712680332.454</v>
      </c>
      <c r="U57" s="227">
        <v>956490658540.3324</v>
      </c>
      <c r="V57" s="228">
        <v>42854114034.280396</v>
      </c>
      <c r="W57" s="228">
        <v>97367907757.841202</v>
      </c>
      <c r="X57" s="135">
        <v>8.878160114673371E-2</v>
      </c>
      <c r="Y57" s="228">
        <v>1063866272644.4401</v>
      </c>
      <c r="Z57" s="228">
        <v>929564215610.07996</v>
      </c>
      <c r="AA57" s="228">
        <v>41978436902.170395</v>
      </c>
      <c r="AB57" s="228">
        <v>92323620132.189606</v>
      </c>
      <c r="AC57" s="228">
        <v>32846407688.014</v>
      </c>
      <c r="AD57" s="228">
        <v>26926442930.252399</v>
      </c>
      <c r="AE57" s="228">
        <v>875677132.11000001</v>
      </c>
      <c r="AF57" s="228">
        <v>5044287625.6515999</v>
      </c>
      <c r="AG57" s="228">
        <v>4629338715</v>
      </c>
      <c r="AH57" s="228">
        <v>4656207027</v>
      </c>
      <c r="AI57" s="228">
        <v>4656207027</v>
      </c>
      <c r="AJ57" s="228">
        <v>0</v>
      </c>
      <c r="AK57" s="228">
        <v>10295924855.354</v>
      </c>
      <c r="AL57" s="228">
        <v>10335620855.699999</v>
      </c>
      <c r="AM57" s="228">
        <v>2758895044.04</v>
      </c>
      <c r="AN57" s="228">
        <v>117226348498.74901</v>
      </c>
      <c r="AO57" s="228">
        <v>56833531449.318604</v>
      </c>
      <c r="AP57" s="228">
        <v>30412377233.449802</v>
      </c>
      <c r="AQ57" s="228">
        <v>31710024460.214802</v>
      </c>
      <c r="AR57" s="228">
        <v>27636982474.449799</v>
      </c>
      <c r="AS57" s="228">
        <v>4073041985.7649999</v>
      </c>
      <c r="AT57" s="228">
        <v>29980439815.981102</v>
      </c>
      <c r="AU57" s="228">
        <v>0</v>
      </c>
      <c r="AV57" s="228">
        <v>55179411570.508705</v>
      </c>
      <c r="AW57" s="228">
        <v>68126940958.882896</v>
      </c>
      <c r="AX57" s="228">
        <v>1533114548368.5999</v>
      </c>
      <c r="AY57" s="228">
        <v>377956595510.34998</v>
      </c>
      <c r="AZ57" s="228">
        <v>84140508683.744598</v>
      </c>
      <c r="BA57" s="228">
        <v>167315199707.052</v>
      </c>
      <c r="BB57" s="228">
        <v>15044526294.129999</v>
      </c>
      <c r="BC57" s="228">
        <v>0</v>
      </c>
      <c r="BD57" s="228">
        <v>3109706989.1300001</v>
      </c>
      <c r="BE57" s="228">
        <v>3800574140</v>
      </c>
      <c r="BF57" s="228">
        <v>8134245165</v>
      </c>
      <c r="BG57" s="228">
        <v>0</v>
      </c>
      <c r="BH57" s="228">
        <v>33805587759.689598</v>
      </c>
      <c r="BI57" s="228">
        <v>59841159021.659904</v>
      </c>
      <c r="BJ57" s="228">
        <v>13457628437.7134</v>
      </c>
      <c r="BK57" s="228">
        <v>46383530583.946602</v>
      </c>
      <c r="BL57" s="228">
        <v>0</v>
      </c>
      <c r="BM57" s="228">
        <v>1155157952858.2202</v>
      </c>
      <c r="BN57" s="228">
        <v>892235608924.50403</v>
      </c>
      <c r="BO57" s="228">
        <v>776543665.56999993</v>
      </c>
      <c r="BP57" s="228">
        <v>230055338149.20102</v>
      </c>
      <c r="BQ57" s="228">
        <v>64253028260.945404</v>
      </c>
      <c r="BR57" s="228">
        <v>836555280</v>
      </c>
      <c r="BS57" s="228">
        <v>132902777828.653</v>
      </c>
      <c r="BT57" s="228">
        <v>125199664131.40599</v>
      </c>
      <c r="BU57" s="228">
        <v>5270172417.3153</v>
      </c>
      <c r="BV57" s="228">
        <v>4023255.58</v>
      </c>
      <c r="BW57" s="228">
        <v>2428918024.3520498</v>
      </c>
      <c r="BX57" s="228">
        <v>0</v>
      </c>
      <c r="BY57" s="228">
        <v>773815804.67999995</v>
      </c>
      <c r="BZ57" s="228">
        <v>0</v>
      </c>
      <c r="CA57" s="228">
        <v>1129136793.0825999</v>
      </c>
      <c r="CB57" s="228">
        <v>2354788549.0894499</v>
      </c>
      <c r="CC57" s="228">
        <v>1828823122.5</v>
      </c>
      <c r="CD57" s="228">
        <v>15122649242.979599</v>
      </c>
      <c r="CE57" s="228">
        <v>3511162408.9495602</v>
      </c>
      <c r="CF57" s="228">
        <v>8438607798.6465092</v>
      </c>
      <c r="CG57" s="228">
        <v>784883674.56835699</v>
      </c>
      <c r="CH57" s="228">
        <v>2387998193.8152099</v>
      </c>
      <c r="CI57" s="228">
        <v>2833</v>
      </c>
      <c r="CJ57" s="228">
        <v>22351424544.768097</v>
      </c>
      <c r="CK57" s="228">
        <v>1902085474.6800001</v>
      </c>
      <c r="CL57" s="228">
        <v>17290031090.9231</v>
      </c>
      <c r="CM57" s="228">
        <v>0</v>
      </c>
      <c r="CN57" s="228">
        <v>770679.47000000009</v>
      </c>
      <c r="CO57" s="228">
        <v>444906298.9052</v>
      </c>
      <c r="CP57" s="228">
        <v>0</v>
      </c>
      <c r="CQ57" s="228">
        <v>118737500</v>
      </c>
      <c r="CR57" s="228">
        <v>13184103194.9806</v>
      </c>
      <c r="CS57" s="228">
        <v>3541513417.5673203</v>
      </c>
      <c r="CT57" s="228">
        <v>53299922295.247398</v>
      </c>
      <c r="CU57" s="228">
        <v>3567738495.9885302</v>
      </c>
      <c r="CV57" s="228">
        <v>24378437400.940102</v>
      </c>
      <c r="CW57" s="228">
        <v>25353746398.318699</v>
      </c>
      <c r="CX57" s="228">
        <v>16177494401.380499</v>
      </c>
      <c r="CY57" s="228">
        <v>70654136433.813797</v>
      </c>
      <c r="CZ57" s="228">
        <v>3012572240.8343501</v>
      </c>
      <c r="DA57" s="228">
        <v>1473323490.4133501</v>
      </c>
      <c r="DB57" s="228">
        <v>72193385184.234802</v>
      </c>
      <c r="DC57" s="228">
        <v>72193385184.234802</v>
      </c>
      <c r="DD57" s="228">
        <v>158266774614.25598</v>
      </c>
      <c r="DE57" s="228">
        <v>94013746353.310303</v>
      </c>
      <c r="DF57" s="228">
        <v>64253028260.945404</v>
      </c>
    </row>
    <row r="58" spans="1:110" ht="11.25" customHeight="1" x14ac:dyDescent="0.25">
      <c r="A58" s="132">
        <v>2019</v>
      </c>
      <c r="B58" s="132">
        <v>3</v>
      </c>
      <c r="C58" s="132">
        <v>539</v>
      </c>
      <c r="D58" s="229">
        <v>465</v>
      </c>
      <c r="E58" s="132">
        <v>245</v>
      </c>
      <c r="F58" s="235">
        <v>3.1E-2</v>
      </c>
      <c r="G58" s="232">
        <v>2330110</v>
      </c>
      <c r="H58" s="234">
        <v>383670</v>
      </c>
      <c r="I58" s="137">
        <v>1628520935849.04</v>
      </c>
      <c r="J58" s="134">
        <v>1571920028290.4202</v>
      </c>
      <c r="K58" s="227">
        <v>342913238734.70905</v>
      </c>
      <c r="L58" s="227">
        <v>162853054134.94901</v>
      </c>
      <c r="M58" s="227">
        <v>109837733894.576</v>
      </c>
      <c r="N58" s="230">
        <v>70222450705.183914</v>
      </c>
      <c r="O58" s="227">
        <v>2373405998.1900001</v>
      </c>
      <c r="P58" s="227">
        <v>2279544078.1899996</v>
      </c>
      <c r="Q58" s="227">
        <v>93861920</v>
      </c>
      <c r="R58" s="227">
        <v>0</v>
      </c>
      <c r="S58" s="227">
        <v>1090929116380.29</v>
      </c>
      <c r="T58" s="227">
        <v>1169270145383.4155</v>
      </c>
      <c r="U58" s="227">
        <v>1015795690305.5387</v>
      </c>
      <c r="V58" s="228">
        <v>48757003326.125694</v>
      </c>
      <c r="W58" s="228">
        <v>104717451751.75589</v>
      </c>
      <c r="X58" s="135">
        <v>8.9557962430844407E-2</v>
      </c>
      <c r="Y58" s="228">
        <v>1135184053979.75</v>
      </c>
      <c r="Z58" s="228">
        <v>987200053064.48303</v>
      </c>
      <c r="AA58" s="228">
        <v>48123719221.765694</v>
      </c>
      <c r="AB58" s="228">
        <v>99860281693.505905</v>
      </c>
      <c r="AC58" s="228">
        <v>34086091403.665604</v>
      </c>
      <c r="AD58" s="228">
        <v>28595637241.055599</v>
      </c>
      <c r="AE58" s="228">
        <v>633284104.36000001</v>
      </c>
      <c r="AF58" s="228">
        <v>4857170058.25</v>
      </c>
      <c r="AG58" s="228">
        <v>4187520266</v>
      </c>
      <c r="AH58" s="228">
        <v>4223634644.9999995</v>
      </c>
      <c r="AI58" s="228">
        <v>4223634644.9999995</v>
      </c>
      <c r="AJ58" s="228">
        <v>0</v>
      </c>
      <c r="AK58" s="228">
        <v>9277419936.1538486</v>
      </c>
      <c r="AL58" s="228">
        <v>10867793207.280001</v>
      </c>
      <c r="AM58" s="228">
        <v>1637164486.24385</v>
      </c>
      <c r="AN58" s="228">
        <v>122239326975.07399</v>
      </c>
      <c r="AO58" s="228">
        <v>63455742220.496201</v>
      </c>
      <c r="AP58" s="228">
        <v>32030228194.4505</v>
      </c>
      <c r="AQ58" s="228">
        <v>33477730556.530502</v>
      </c>
      <c r="AR58" s="228">
        <v>29091532000.850498</v>
      </c>
      <c r="AS58" s="228">
        <v>4386198555.6800003</v>
      </c>
      <c r="AT58" s="228">
        <v>26753356560.127102</v>
      </c>
      <c r="AU58" s="228">
        <v>0</v>
      </c>
      <c r="AV58" s="228">
        <v>56600907558.624199</v>
      </c>
      <c r="AW58" s="228">
        <v>69577377745.102402</v>
      </c>
      <c r="AX58" s="228">
        <v>1628520935849.04</v>
      </c>
      <c r="AY58" s="228">
        <v>425979773777.14996</v>
      </c>
      <c r="AZ58" s="228">
        <v>97023176167.120987</v>
      </c>
      <c r="BA58" s="228">
        <v>188272537876.728</v>
      </c>
      <c r="BB58" s="228">
        <v>15052733842.860001</v>
      </c>
      <c r="BC58" s="228">
        <v>0</v>
      </c>
      <c r="BD58" s="228">
        <v>2858778667.8600001</v>
      </c>
      <c r="BE58" s="228">
        <v>4059710010</v>
      </c>
      <c r="BF58" s="228">
        <v>8134245165</v>
      </c>
      <c r="BG58" s="228">
        <v>0</v>
      </c>
      <c r="BH58" s="228">
        <v>40810675485.220001</v>
      </c>
      <c r="BI58" s="228">
        <v>67464447152.846802</v>
      </c>
      <c r="BJ58" s="228">
        <v>17126456341.076601</v>
      </c>
      <c r="BK58" s="228">
        <v>50337990811.770203</v>
      </c>
      <c r="BL58" s="228">
        <v>0</v>
      </c>
      <c r="BM58" s="228">
        <v>1202541162071.8801</v>
      </c>
      <c r="BN58" s="228">
        <v>909238270063.19409</v>
      </c>
      <c r="BO58" s="228">
        <v>774702465.60000002</v>
      </c>
      <c r="BP58" s="228">
        <v>263842106245.138</v>
      </c>
      <c r="BQ58" s="228">
        <v>100162310289.106</v>
      </c>
      <c r="BR58" s="228">
        <v>836555280</v>
      </c>
      <c r="BS58" s="228">
        <v>210005385522.55698</v>
      </c>
      <c r="BT58" s="228">
        <v>198734559697.789</v>
      </c>
      <c r="BU58" s="228">
        <v>8504405475.54988</v>
      </c>
      <c r="BV58" s="228">
        <v>5589778.3099999996</v>
      </c>
      <c r="BW58" s="228">
        <v>2760830570.9080701</v>
      </c>
      <c r="BX58" s="228">
        <v>0</v>
      </c>
      <c r="BY58" s="228">
        <v>982603701</v>
      </c>
      <c r="BZ58" s="228">
        <v>0</v>
      </c>
      <c r="CA58" s="228">
        <v>1496496899.0150001</v>
      </c>
      <c r="CB58" s="228">
        <v>3441586211.7630701</v>
      </c>
      <c r="CC58" s="228">
        <v>3159856240.8699999</v>
      </c>
      <c r="CD58" s="228">
        <v>25745539185.019897</v>
      </c>
      <c r="CE58" s="228">
        <v>6208163105.8804998</v>
      </c>
      <c r="CF58" s="228">
        <v>14083858356.8822</v>
      </c>
      <c r="CG58" s="228">
        <v>1203382754.5428801</v>
      </c>
      <c r="CH58" s="228">
        <v>4250137800.7142897</v>
      </c>
      <c r="CI58" s="228">
        <v>2833</v>
      </c>
      <c r="CJ58" s="228">
        <v>35977125537.061203</v>
      </c>
      <c r="CK58" s="228">
        <v>2920727417.665</v>
      </c>
      <c r="CL58" s="228">
        <v>28819257602.832397</v>
      </c>
      <c r="CM58" s="228">
        <v>0</v>
      </c>
      <c r="CN58" s="228">
        <v>1629928.78</v>
      </c>
      <c r="CO58" s="228">
        <v>710739914.68000007</v>
      </c>
      <c r="CP58" s="228">
        <v>841939235.95999992</v>
      </c>
      <c r="CQ58" s="228">
        <v>217820379.78</v>
      </c>
      <c r="CR58" s="228">
        <v>21383668218.3997</v>
      </c>
      <c r="CS58" s="228">
        <v>5663459925.2327299</v>
      </c>
      <c r="CT58" s="228">
        <v>81667093941.923309</v>
      </c>
      <c r="CU58" s="228">
        <v>5236692780.9333696</v>
      </c>
      <c r="CV58" s="228">
        <v>37519595467.369202</v>
      </c>
      <c r="CW58" s="228">
        <v>38908743094.620697</v>
      </c>
      <c r="CX58" s="228">
        <v>27156125319.359398</v>
      </c>
      <c r="CY58" s="228">
        <v>111413752613.315</v>
      </c>
      <c r="CZ58" s="228">
        <v>4584800522.5982704</v>
      </c>
      <c r="DA58" s="228">
        <v>2123968402.59285</v>
      </c>
      <c r="DB58" s="228">
        <v>113874584733.321</v>
      </c>
      <c r="DC58" s="228">
        <v>113874584733.321</v>
      </c>
      <c r="DD58" s="228">
        <v>250567311582.216</v>
      </c>
      <c r="DE58" s="228">
        <v>150405001293.11002</v>
      </c>
      <c r="DF58" s="228">
        <v>100162310289.106</v>
      </c>
    </row>
    <row r="59" spans="1:110" ht="11.25" customHeight="1" x14ac:dyDescent="0.25">
      <c r="A59" s="132">
        <v>2019</v>
      </c>
      <c r="B59" s="132">
        <v>4</v>
      </c>
      <c r="C59" s="132">
        <v>538</v>
      </c>
      <c r="D59" s="229">
        <v>464</v>
      </c>
      <c r="E59" s="132">
        <v>250</v>
      </c>
      <c r="F59" s="235">
        <v>0.03</v>
      </c>
      <c r="G59" s="232">
        <v>2854530</v>
      </c>
      <c r="H59" s="234">
        <v>419854</v>
      </c>
      <c r="I59" s="137">
        <v>1730134162880</v>
      </c>
      <c r="J59" s="134">
        <v>1663005946910</v>
      </c>
      <c r="K59" s="227">
        <v>363997655080</v>
      </c>
      <c r="L59" s="227">
        <v>149375083330</v>
      </c>
      <c r="M59" s="227">
        <v>9306430</v>
      </c>
      <c r="N59" s="230">
        <v>2012679950</v>
      </c>
      <c r="O59" s="227">
        <v>6752376220</v>
      </c>
      <c r="P59" s="227">
        <v>2627334300</v>
      </c>
      <c r="Q59" s="227">
        <v>4125041920</v>
      </c>
      <c r="R59" s="227">
        <v>0</v>
      </c>
      <c r="S59" s="227">
        <v>1151990891980</v>
      </c>
      <c r="T59" s="227">
        <v>1233123561020</v>
      </c>
      <c r="U59" s="227">
        <v>1072848034550</v>
      </c>
      <c r="V59" s="228">
        <v>54898276760</v>
      </c>
      <c r="W59" s="228">
        <v>105377249720</v>
      </c>
      <c r="X59" s="135">
        <f t="shared" ref="X59:X61" si="0">+W59/T59</f>
        <v>8.5455548049730989E-2</v>
      </c>
      <c r="Y59" s="228">
        <v>1211005235900</v>
      </c>
      <c r="Z59" s="228">
        <v>1056355833520</v>
      </c>
      <c r="AA59" s="228">
        <v>53358996790</v>
      </c>
      <c r="AB59" s="228">
        <v>101290405590</v>
      </c>
      <c r="AC59" s="228">
        <v>22118325120</v>
      </c>
      <c r="AD59" s="228">
        <v>16492201030</v>
      </c>
      <c r="AE59" s="228">
        <v>1539279970</v>
      </c>
      <c r="AF59" s="228">
        <v>4086844130</v>
      </c>
      <c r="AG59" s="228">
        <v>3805539230</v>
      </c>
      <c r="AH59" s="228">
        <v>3855278320</v>
      </c>
      <c r="AI59" s="228">
        <v>3572691850</v>
      </c>
      <c r="AJ59" s="228">
        <v>282586470</v>
      </c>
      <c r="AK59" s="228">
        <v>12033114770</v>
      </c>
      <c r="AL59" s="228">
        <v>12292635210</v>
      </c>
      <c r="AM59" s="228">
        <v>2699265350</v>
      </c>
      <c r="AN59" s="228">
        <v>124295727980</v>
      </c>
      <c r="AO59" s="228">
        <v>64190994540</v>
      </c>
      <c r="AP59" s="228">
        <v>36398232320</v>
      </c>
      <c r="AQ59" s="228">
        <v>37787621030</v>
      </c>
      <c r="AR59" s="228">
        <v>34948872030</v>
      </c>
      <c r="AS59" s="228">
        <v>2838749010</v>
      </c>
      <c r="AT59" s="228">
        <v>23706501120</v>
      </c>
      <c r="AU59" s="228">
        <v>130641650</v>
      </c>
      <c r="AV59" s="228">
        <v>67128215980.000008</v>
      </c>
      <c r="AW59" s="228">
        <v>81287640520</v>
      </c>
      <c r="AX59" s="228">
        <v>1730134162880</v>
      </c>
      <c r="AY59" s="228">
        <v>468916515780</v>
      </c>
      <c r="AZ59" s="228">
        <v>108275095560</v>
      </c>
      <c r="BA59" s="228">
        <v>207619759630</v>
      </c>
      <c r="BB59" s="228">
        <v>33265435790</v>
      </c>
      <c r="BC59" s="228">
        <v>0</v>
      </c>
      <c r="BD59" s="228">
        <v>3991020350</v>
      </c>
      <c r="BE59" s="228">
        <v>4400897180</v>
      </c>
      <c r="BF59" s="228">
        <v>24873518260</v>
      </c>
      <c r="BG59" s="228">
        <v>0</v>
      </c>
      <c r="BH59" s="228">
        <v>41769472010</v>
      </c>
      <c r="BI59" s="228">
        <v>60425960370</v>
      </c>
      <c r="BJ59" s="228">
        <v>19291738450</v>
      </c>
      <c r="BK59" s="228">
        <v>41137987370</v>
      </c>
      <c r="BL59" s="228">
        <v>135010</v>
      </c>
      <c r="BM59" s="228">
        <v>1261217647110</v>
      </c>
      <c r="BN59" s="228">
        <v>926992071060</v>
      </c>
      <c r="BO59" s="228">
        <v>641469840</v>
      </c>
      <c r="BP59" s="228">
        <v>300311261960</v>
      </c>
      <c r="BQ59" s="228">
        <v>140168365180</v>
      </c>
      <c r="BR59" s="228">
        <v>836555280</v>
      </c>
      <c r="BS59" s="228">
        <v>292253790619.99994</v>
      </c>
      <c r="BT59" s="228">
        <v>276080502269.99982</v>
      </c>
      <c r="BU59" s="228">
        <v>11312604140.000004</v>
      </c>
      <c r="BV59" s="228">
        <v>5589780</v>
      </c>
      <c r="BW59" s="228">
        <v>4855094510.000001</v>
      </c>
      <c r="BX59" s="228">
        <v>14794520</v>
      </c>
      <c r="BY59" s="228">
        <v>1808345230</v>
      </c>
      <c r="BZ59" s="228">
        <v>0</v>
      </c>
      <c r="CA59" s="228">
        <v>2405971210.0000005</v>
      </c>
      <c r="CB59" s="228">
        <v>5537705400.000001</v>
      </c>
      <c r="CC59" s="228">
        <v>4911721880</v>
      </c>
      <c r="CD59" s="228">
        <v>36127728429.999992</v>
      </c>
      <c r="CE59" s="228">
        <v>9080384240.0000019</v>
      </c>
      <c r="CF59" s="228">
        <v>19773884170</v>
      </c>
      <c r="CG59" s="228">
        <v>1771006180.0000002</v>
      </c>
      <c r="CH59" s="228">
        <v>5502456610</v>
      </c>
      <c r="CI59" s="228">
        <v>2830</v>
      </c>
      <c r="CJ59" s="228">
        <v>53859087150</v>
      </c>
      <c r="CK59" s="228">
        <v>4730077169.999999</v>
      </c>
      <c r="CL59" s="228">
        <v>41388403639.999992</v>
      </c>
      <c r="CM59" s="228">
        <v>0</v>
      </c>
      <c r="CN59" s="228">
        <v>2165360</v>
      </c>
      <c r="CO59" s="228">
        <v>1008321830</v>
      </c>
      <c r="CP59" s="228">
        <v>2136520759.9999998</v>
      </c>
      <c r="CQ59" s="228">
        <v>257220000</v>
      </c>
      <c r="CR59" s="228">
        <v>30536992549.999996</v>
      </c>
      <c r="CS59" s="228">
        <v>7447183149.9999962</v>
      </c>
      <c r="CT59" s="228">
        <v>117961573159.99998</v>
      </c>
      <c r="CU59" s="228">
        <v>8407957409.9999981</v>
      </c>
      <c r="CV59" s="228">
        <v>52854616579.999992</v>
      </c>
      <c r="CW59" s="228">
        <v>56698999440.000015</v>
      </c>
      <c r="CX59" s="228">
        <v>34253440029.999985</v>
      </c>
      <c r="CY59" s="228">
        <v>157770136199.99991</v>
      </c>
      <c r="CZ59" s="228">
        <v>6807885450.000001</v>
      </c>
      <c r="DA59" s="228">
        <v>3718797509.9999995</v>
      </c>
      <c r="DB59" s="228">
        <v>160859224099.99991</v>
      </c>
      <c r="DC59" s="228">
        <v>160859224099.99991</v>
      </c>
      <c r="DD59" s="228">
        <v>352920763039.99982</v>
      </c>
      <c r="DE59" s="228">
        <v>212752397920.00006</v>
      </c>
      <c r="DF59" s="228">
        <v>140168365159.99991</v>
      </c>
    </row>
    <row r="60" spans="1:110" ht="11.25" customHeight="1" x14ac:dyDescent="0.25">
      <c r="A60" s="132">
        <v>2020</v>
      </c>
      <c r="B60" s="132">
        <v>1</v>
      </c>
      <c r="C60" s="132">
        <v>540</v>
      </c>
      <c r="D60" s="229">
        <v>465</v>
      </c>
      <c r="E60" s="132">
        <v>273</v>
      </c>
      <c r="F60" s="235">
        <v>0.03</v>
      </c>
      <c r="G60" s="232">
        <v>2203682</v>
      </c>
      <c r="H60" s="234">
        <v>425859</v>
      </c>
      <c r="I60" s="137">
        <v>1776759142196.5798</v>
      </c>
      <c r="J60" s="134">
        <v>1707191519834.3699</v>
      </c>
      <c r="K60" s="227">
        <v>351394239719.31305</v>
      </c>
      <c r="L60" s="227">
        <v>157050647450.34399</v>
      </c>
      <c r="M60" s="227">
        <v>108555577859.16</v>
      </c>
      <c r="N60" s="230">
        <v>83253316794.818512</v>
      </c>
      <c r="O60" s="227">
        <v>9514924208.5699997</v>
      </c>
      <c r="P60" s="227">
        <v>2792531783.6999998</v>
      </c>
      <c r="Q60" s="227">
        <v>6722392424.8699999</v>
      </c>
      <c r="R60" s="227">
        <v>0</v>
      </c>
      <c r="S60" s="227">
        <v>1187728603079.7998</v>
      </c>
      <c r="T60" s="227">
        <v>1271814657171.6899</v>
      </c>
      <c r="U60" s="227">
        <f t="shared" ref="U60:W60" si="1">+Z60+AD60</f>
        <v>1114598350519.927</v>
      </c>
      <c r="V60" s="228">
        <f t="shared" si="1"/>
        <v>50674362430.6166</v>
      </c>
      <c r="W60" s="228">
        <f t="shared" si="1"/>
        <v>106384680469.526</v>
      </c>
      <c r="X60" s="135">
        <f t="shared" si="0"/>
        <v>8.3647943408757627E-2</v>
      </c>
      <c r="Y60" s="228">
        <v>1235927974294.24</v>
      </c>
      <c r="Z60" s="228">
        <v>1084132447027.1201</v>
      </c>
      <c r="AA60" s="228">
        <v>49758530682.716599</v>
      </c>
      <c r="AB60" s="228">
        <v>102239996584.40601</v>
      </c>
      <c r="AC60" s="228">
        <v>35526419125.826996</v>
      </c>
      <c r="AD60" s="228">
        <v>30465903492.806999</v>
      </c>
      <c r="AE60" s="228">
        <v>915831747.89999998</v>
      </c>
      <c r="AF60" s="228">
        <v>4144683885.1200004</v>
      </c>
      <c r="AG60" s="228">
        <v>3398374594.8000002</v>
      </c>
      <c r="AH60" s="228">
        <v>3455388199.8000002</v>
      </c>
      <c r="AI60" s="228">
        <v>3172801731</v>
      </c>
      <c r="AJ60" s="228">
        <v>282586468.79999995</v>
      </c>
      <c r="AK60" s="228">
        <v>12340628627.3342</v>
      </c>
      <c r="AL60" s="228">
        <v>12505509086.209999</v>
      </c>
      <c r="AM60" s="228">
        <v>3100775853.5602303</v>
      </c>
      <c r="AN60" s="228">
        <v>142814749604.55099</v>
      </c>
      <c r="AO60" s="228">
        <v>75037602855.900101</v>
      </c>
      <c r="AP60" s="228">
        <v>40592455507.073997</v>
      </c>
      <c r="AQ60" s="228">
        <v>42101934264.703995</v>
      </c>
      <c r="AR60" s="228">
        <v>39172919097.116501</v>
      </c>
      <c r="AS60" s="228">
        <v>2929015167.5875001</v>
      </c>
      <c r="AT60" s="228">
        <v>27184691241.577</v>
      </c>
      <c r="AU60" s="228">
        <v>0</v>
      </c>
      <c r="AV60" s="228">
        <v>69567622362.211899</v>
      </c>
      <c r="AW60" s="228">
        <v>85286689359.741592</v>
      </c>
      <c r="AX60" s="228">
        <v>1776759142196.5798</v>
      </c>
      <c r="AY60" s="228">
        <v>488324492789.43701</v>
      </c>
      <c r="AZ60" s="228">
        <v>115205194386.382</v>
      </c>
      <c r="BA60" s="228">
        <v>203220124982.67001</v>
      </c>
      <c r="BB60" s="228">
        <v>13256399812.42</v>
      </c>
      <c r="BC60" s="228">
        <v>0</v>
      </c>
      <c r="BD60" s="228">
        <v>6178955036.4200001</v>
      </c>
      <c r="BE60" s="228">
        <v>1173253046</v>
      </c>
      <c r="BF60" s="228">
        <v>5904191730</v>
      </c>
      <c r="BG60" s="228">
        <v>0</v>
      </c>
      <c r="BH60" s="228">
        <v>46495068133.57</v>
      </c>
      <c r="BI60" s="228">
        <v>89535102329.330399</v>
      </c>
      <c r="BJ60" s="228">
        <v>21614799194.785099</v>
      </c>
      <c r="BK60" s="228">
        <v>67920303134.545296</v>
      </c>
      <c r="BL60" s="228">
        <v>0</v>
      </c>
      <c r="BM60" s="228">
        <v>1288434649407.1501</v>
      </c>
      <c r="BN60" s="228">
        <v>951547383663.19006</v>
      </c>
      <c r="BO60" s="228">
        <v>926639634.59000003</v>
      </c>
      <c r="BP60" s="228">
        <v>302282282876.75</v>
      </c>
      <c r="BQ60" s="228">
        <v>41486945583.734901</v>
      </c>
      <c r="BR60" s="228">
        <v>836555280</v>
      </c>
      <c r="BS60" s="228">
        <v>82757102046.336838</v>
      </c>
      <c r="BT60" s="228">
        <v>77388162484.588699</v>
      </c>
      <c r="BU60" s="228">
        <v>3922156336.6993222</v>
      </c>
      <c r="BV60" s="228">
        <v>0</v>
      </c>
      <c r="BW60" s="228">
        <v>1446783225.0488627</v>
      </c>
      <c r="BX60" s="228">
        <v>44876712.330000006</v>
      </c>
      <c r="BY60" s="228">
        <v>251978343.14000002</v>
      </c>
      <c r="BZ60" s="228">
        <v>0</v>
      </c>
      <c r="CA60" s="228">
        <v>440908845.92045671</v>
      </c>
      <c r="CB60" s="228">
        <v>2254331566.0532331</v>
      </c>
      <c r="CC60" s="228">
        <v>1545312242.3948276</v>
      </c>
      <c r="CD60" s="228">
        <v>11811982084.873844</v>
      </c>
      <c r="CE60" s="228">
        <v>2910805493.0593781</v>
      </c>
      <c r="CF60" s="228">
        <v>6280779931.8173952</v>
      </c>
      <c r="CG60" s="228">
        <v>417055821.82465756</v>
      </c>
      <c r="CH60" s="228">
        <v>2210276190.1624112</v>
      </c>
      <c r="CI60" s="228">
        <v>6935351.9900000002</v>
      </c>
      <c r="CJ60" s="228">
        <v>16615479301.501854</v>
      </c>
      <c r="CK60" s="228">
        <v>1251332298.4501998</v>
      </c>
      <c r="CL60" s="228">
        <v>13114769019.938839</v>
      </c>
      <c r="CM60" s="228">
        <v>0</v>
      </c>
      <c r="CN60" s="228">
        <v>498904.08</v>
      </c>
      <c r="CO60" s="228">
        <v>242521048.06999999</v>
      </c>
      <c r="CP60" s="228">
        <v>485736427.25</v>
      </c>
      <c r="CQ60" s="228">
        <v>59955000</v>
      </c>
      <c r="CR60" s="228">
        <v>9510706862.6429996</v>
      </c>
      <c r="CS60" s="228">
        <v>2815350777.8958364</v>
      </c>
      <c r="CT60" s="228">
        <v>33389361065.555851</v>
      </c>
      <c r="CU60" s="228">
        <v>2603094947.2281785</v>
      </c>
      <c r="CV60" s="228">
        <v>14925292981.414179</v>
      </c>
      <c r="CW60" s="228">
        <v>15860973136.913481</v>
      </c>
      <c r="CX60" s="228">
        <v>10151771078.767735</v>
      </c>
      <c r="CY60" s="228">
        <v>44019467118.641296</v>
      </c>
      <c r="CZ60" s="228">
        <v>2426251971.8431859</v>
      </c>
      <c r="DA60" s="228">
        <v>620071339.11336279</v>
      </c>
      <c r="DB60" s="228">
        <v>45825647751.371109</v>
      </c>
      <c r="DC60" s="228">
        <v>45825329751.371109</v>
      </c>
      <c r="DD60" s="228">
        <v>101798833319.68188</v>
      </c>
      <c r="DE60" s="228">
        <v>60311887735.946983</v>
      </c>
      <c r="DF60" s="228">
        <v>41486945583.734879</v>
      </c>
    </row>
    <row r="61" spans="1:110" ht="11.25" customHeight="1" x14ac:dyDescent="0.25">
      <c r="A61" s="132">
        <v>2020</v>
      </c>
      <c r="B61" s="132">
        <v>2</v>
      </c>
      <c r="C61" s="132">
        <v>542</v>
      </c>
      <c r="D61" s="229">
        <v>465</v>
      </c>
      <c r="E61" s="132">
        <v>273</v>
      </c>
      <c r="F61" s="235">
        <v>2.9000000000000001E-2</v>
      </c>
      <c r="G61" s="232">
        <v>2766913</v>
      </c>
      <c r="H61" s="234">
        <v>445984</v>
      </c>
      <c r="I61" s="137">
        <v>1862154899540.7</v>
      </c>
      <c r="J61" s="134">
        <v>1791441522642.8398</v>
      </c>
      <c r="K61" s="134">
        <v>395258493030.97601</v>
      </c>
      <c r="L61" s="134">
        <v>169620086237.86398</v>
      </c>
      <c r="M61" s="134">
        <v>132978316912.847</v>
      </c>
      <c r="N61" s="138">
        <v>89927487253.544998</v>
      </c>
      <c r="O61" s="134">
        <v>10263338208.57</v>
      </c>
      <c r="P61" s="134">
        <v>2928984783.6999998</v>
      </c>
      <c r="Q61" s="236">
        <v>7334353424.8699999</v>
      </c>
      <c r="R61" s="227">
        <v>0</v>
      </c>
      <c r="S61" s="236">
        <v>1218524801803.1399</v>
      </c>
      <c r="T61" s="236">
        <v>1307300594872.7</v>
      </c>
      <c r="U61" s="227">
        <f t="shared" ref="U61:W61" si="2">+Z61+AD61</f>
        <v>1131087701445.1499</v>
      </c>
      <c r="V61" s="228">
        <f t="shared" si="2"/>
        <v>62273729366.1623</v>
      </c>
      <c r="W61" s="228">
        <f t="shared" si="2"/>
        <v>113939164061.382</v>
      </c>
      <c r="X61" s="135">
        <f t="shared" si="0"/>
        <v>8.7156056157441722E-2</v>
      </c>
      <c r="Y61" s="237">
        <v>1275905959259.96</v>
      </c>
      <c r="Z61" s="237">
        <v>1103661273474.2998</v>
      </c>
      <c r="AA61" s="237">
        <v>61252155356.692299</v>
      </c>
      <c r="AB61" s="237">
        <v>110992530428.96201</v>
      </c>
      <c r="AC61" s="237">
        <v>31394635612.739998</v>
      </c>
      <c r="AD61" s="237">
        <v>27426427970.849998</v>
      </c>
      <c r="AE61" s="237">
        <v>1021574009.47</v>
      </c>
      <c r="AF61" s="237">
        <v>2946633632.4200001</v>
      </c>
      <c r="AG61" s="237">
        <v>2904003364</v>
      </c>
      <c r="AH61" s="237">
        <v>2924811430</v>
      </c>
      <c r="AI61" s="237">
        <v>2924811430</v>
      </c>
      <c r="AJ61" s="228">
        <v>0</v>
      </c>
      <c r="AK61" s="237">
        <v>12872635158.539999</v>
      </c>
      <c r="AL61" s="237">
        <v>14497379644.68</v>
      </c>
      <c r="AM61" s="237">
        <v>2706550022.71</v>
      </c>
      <c r="AN61" s="237">
        <v>151618251077.61899</v>
      </c>
      <c r="AO61" s="237">
        <v>81039358429.856293</v>
      </c>
      <c r="AP61" s="237">
        <v>38178927408.369896</v>
      </c>
      <c r="AQ61" s="237">
        <v>40014407697.919899</v>
      </c>
      <c r="AR61" s="237">
        <v>37180567900.767494</v>
      </c>
      <c r="AS61" s="237">
        <v>2833839797.1524</v>
      </c>
      <c r="AT61" s="237">
        <v>32399965239.392899</v>
      </c>
      <c r="AU61" s="228">
        <v>0</v>
      </c>
      <c r="AV61" s="237">
        <v>70713376897.850494</v>
      </c>
      <c r="AW61" s="237">
        <v>87703728040.8703</v>
      </c>
      <c r="AX61" s="237">
        <v>1862154899540.6899</v>
      </c>
      <c r="AY61" s="237">
        <v>524478472943.862</v>
      </c>
      <c r="AZ61" s="237">
        <v>118643548969.53</v>
      </c>
      <c r="BA61" s="237">
        <v>212337528315.31</v>
      </c>
      <c r="BB61" s="237">
        <v>33230504948.600002</v>
      </c>
      <c r="BC61" s="237">
        <v>66949998.999999993</v>
      </c>
      <c r="BD61" s="237">
        <v>7784808738.2699995</v>
      </c>
      <c r="BE61" s="237">
        <v>199379079</v>
      </c>
      <c r="BF61" s="237">
        <v>25179367132.330002</v>
      </c>
      <c r="BG61" s="228">
        <v>0</v>
      </c>
      <c r="BH61" s="237">
        <v>52320220622.149994</v>
      </c>
      <c r="BI61" s="237">
        <v>84514587073.418304</v>
      </c>
      <c r="BJ61" s="228">
        <v>26249416517.6539</v>
      </c>
      <c r="BK61" s="237">
        <v>58265170555.764305</v>
      </c>
      <c r="BL61" s="228">
        <v>0</v>
      </c>
      <c r="BM61" s="237">
        <v>1337676426596.8398</v>
      </c>
      <c r="BN61" s="237">
        <v>977347486962.19006</v>
      </c>
      <c r="BO61" s="237">
        <v>721890851.28999996</v>
      </c>
      <c r="BP61" s="237">
        <v>325902648243.49805</v>
      </c>
      <c r="BQ61" s="237">
        <v>76612981533.245102</v>
      </c>
      <c r="BR61" s="237">
        <v>836555280</v>
      </c>
      <c r="BS61" s="237">
        <v>163652741078.95999</v>
      </c>
      <c r="BT61" s="237">
        <v>158413564848.23914</v>
      </c>
      <c r="BU61" s="237">
        <v>7884508797.3903885</v>
      </c>
      <c r="BV61" s="228">
        <v>0</v>
      </c>
      <c r="BW61" s="237">
        <v>-2645332566.6695719</v>
      </c>
      <c r="BX61" s="237">
        <v>90246575.339999989</v>
      </c>
      <c r="BY61" s="237">
        <v>401952413</v>
      </c>
      <c r="BZ61" s="228">
        <v>0</v>
      </c>
      <c r="CA61" s="237">
        <v>631173442.51665807</v>
      </c>
      <c r="CB61" s="237">
        <v>3302510563.9230695</v>
      </c>
      <c r="CC61" s="237">
        <v>7071215561.4492998</v>
      </c>
      <c r="CD61" s="237">
        <v>22291140474.781452</v>
      </c>
      <c r="CE61" s="237">
        <v>4937674864.4250708</v>
      </c>
      <c r="CF61" s="237">
        <v>11605165114.87536</v>
      </c>
      <c r="CG61" s="237">
        <v>880734799.33123291</v>
      </c>
      <c r="CH61" s="237">
        <v>4872155429.0397844</v>
      </c>
      <c r="CI61" s="237">
        <v>4589732.8900000006</v>
      </c>
      <c r="CJ61" s="237">
        <v>32497462442.71867</v>
      </c>
      <c r="CK61" s="237">
        <v>2301217461.1142001</v>
      </c>
      <c r="CL61" s="237">
        <v>23465271933.391838</v>
      </c>
      <c r="CM61" s="228">
        <v>0</v>
      </c>
      <c r="CN61" s="237">
        <v>4116494.5100000002</v>
      </c>
      <c r="CO61" s="237">
        <v>628814456.98000002</v>
      </c>
      <c r="CP61" s="237">
        <v>1061686285.3000001</v>
      </c>
      <c r="CQ61" s="237">
        <v>138911666</v>
      </c>
      <c r="CR61" s="237">
        <v>16803219616.240002</v>
      </c>
      <c r="CS61" s="237">
        <v>4828523414.3618355</v>
      </c>
      <c r="CT61" s="237">
        <v>70567204298.075226</v>
      </c>
      <c r="CU61" s="237">
        <v>8737933054.6315823</v>
      </c>
      <c r="CV61" s="237">
        <v>29737910802.192493</v>
      </c>
      <c r="CW61" s="237">
        <v>32091360441.251141</v>
      </c>
      <c r="CX61" s="237">
        <v>20984237406.80518</v>
      </c>
      <c r="CY61" s="237">
        <v>82307621342.016754</v>
      </c>
      <c r="CZ61" s="237">
        <v>4044018581.1548615</v>
      </c>
      <c r="DA61" s="237">
        <v>1679416813.1372297</v>
      </c>
      <c r="DB61" s="237">
        <v>84672223110.034409</v>
      </c>
      <c r="DC61" s="237">
        <v>84673734915.814392</v>
      </c>
      <c r="DD61" s="237">
        <v>200207657132.47342</v>
      </c>
      <c r="DE61" s="237">
        <v>123594675599.22824</v>
      </c>
      <c r="DF61" s="237">
        <v>76612981533.245163</v>
      </c>
    </row>
    <row r="62" spans="1:110" ht="11.25" customHeight="1" x14ac:dyDescent="0.25">
      <c r="A62" s="132">
        <v>2020</v>
      </c>
      <c r="B62" s="132">
        <v>3</v>
      </c>
      <c r="C62" s="132">
        <v>533</v>
      </c>
      <c r="D62" s="229">
        <v>456</v>
      </c>
      <c r="E62" s="132">
        <v>285</v>
      </c>
      <c r="F62" s="235">
        <v>2.9000000000000001E-2</v>
      </c>
      <c r="G62" s="232">
        <v>2639297</v>
      </c>
      <c r="H62" s="234">
        <v>551977</v>
      </c>
      <c r="I62" s="137">
        <v>1942061234523.6001</v>
      </c>
      <c r="J62" s="134">
        <v>1868764482283.55</v>
      </c>
      <c r="K62" s="134">
        <v>415202624641.46204</v>
      </c>
      <c r="L62" s="134">
        <v>167789658074.53998</v>
      </c>
      <c r="M62" s="134">
        <v>121458205855.783</v>
      </c>
      <c r="N62" s="138">
        <v>125954760711.13901</v>
      </c>
      <c r="O62" s="134">
        <v>9628095249.9471989</v>
      </c>
      <c r="P62" s="134">
        <v>3948617055.1171999</v>
      </c>
      <c r="Q62" s="236">
        <v>5679478194.8299999</v>
      </c>
      <c r="R62" s="227">
        <v>0</v>
      </c>
      <c r="S62" s="236">
        <v>1263734498670.3601</v>
      </c>
      <c r="T62" s="236">
        <v>1357823888130.6282</v>
      </c>
      <c r="U62" s="227">
        <v>1177767650753.2278</v>
      </c>
      <c r="V62" s="228">
        <v>52145235009.051804</v>
      </c>
      <c r="W62" s="228">
        <v>127911002368.3427</v>
      </c>
      <c r="X62" s="135">
        <v>9.4E-2</v>
      </c>
      <c r="Y62" s="237">
        <v>1322412984892.8198</v>
      </c>
      <c r="Z62" s="237">
        <v>1145719020758.8201</v>
      </c>
      <c r="AA62" s="237">
        <v>51342562953.511795</v>
      </c>
      <c r="AB62" s="237">
        <v>125351401180.48199</v>
      </c>
      <c r="AC62" s="237">
        <v>35410903237.808304</v>
      </c>
      <c r="AD62" s="237">
        <v>32048629994.4076</v>
      </c>
      <c r="AE62" s="237">
        <v>802672055.53999996</v>
      </c>
      <c r="AF62" s="237">
        <v>2559601187.8606997</v>
      </c>
      <c r="AG62" s="237">
        <v>4788109669.4595003</v>
      </c>
      <c r="AH62" s="237">
        <v>4836700063.0599995</v>
      </c>
      <c r="AI62" s="237">
        <v>4836700063.0599995</v>
      </c>
      <c r="AJ62" s="228">
        <v>0</v>
      </c>
      <c r="AK62" s="237">
        <v>10854840487.460001</v>
      </c>
      <c r="AL62" s="237">
        <v>12241680298.189999</v>
      </c>
      <c r="AM62" s="237">
        <v>2876522815.04</v>
      </c>
      <c r="AN62" s="237">
        <v>155994103564.86099</v>
      </c>
      <c r="AO62" s="237">
        <v>83160217693.032288</v>
      </c>
      <c r="AP62" s="237">
        <v>38841947872.878502</v>
      </c>
      <c r="AQ62" s="237">
        <v>40720680624.958504</v>
      </c>
      <c r="AR62" s="237">
        <v>37079978541.068504</v>
      </c>
      <c r="AS62" s="237">
        <v>3640702083.8899999</v>
      </c>
      <c r="AT62" s="237">
        <v>33991937998.949997</v>
      </c>
      <c r="AU62" s="228">
        <v>8562210000</v>
      </c>
      <c r="AV62" s="237">
        <v>73296752240.05809</v>
      </c>
      <c r="AW62" s="237">
        <v>91458988824.810394</v>
      </c>
      <c r="AX62" s="237">
        <v>1942061234523.6001</v>
      </c>
      <c r="AY62" s="237">
        <v>141938239873.17899</v>
      </c>
      <c r="AZ62" s="237">
        <v>206523031193.28601</v>
      </c>
      <c r="BA62" s="237">
        <v>42940665508.391594</v>
      </c>
      <c r="BB62" s="237">
        <v>54999999</v>
      </c>
      <c r="BC62" s="237">
        <v>7951349207.0799999</v>
      </c>
      <c r="BD62" s="237">
        <v>230756388</v>
      </c>
      <c r="BE62" s="237">
        <v>34703559914.3116</v>
      </c>
      <c r="BF62" s="237">
        <v>0</v>
      </c>
      <c r="BG62" s="228">
        <v>61269252309.32</v>
      </c>
      <c r="BH62" s="237">
        <v>21295808756.173</v>
      </c>
      <c r="BI62" s="237">
        <v>91449609352.531708</v>
      </c>
      <c r="BJ62" s="228">
        <v>25551066933.863201</v>
      </c>
      <c r="BK62" s="237">
        <v>57336332418.668503</v>
      </c>
      <c r="BL62" s="228">
        <v>8562210000</v>
      </c>
      <c r="BM62" s="237">
        <v>1376644627530.72</v>
      </c>
      <c r="BN62" s="237">
        <v>979496186962.19006</v>
      </c>
      <c r="BO62" s="237">
        <v>724291262.45000005</v>
      </c>
      <c r="BP62" s="237">
        <v>362502092242.646</v>
      </c>
      <c r="BQ62" s="237">
        <v>114655261684.239</v>
      </c>
      <c r="BR62" s="237">
        <v>836555280</v>
      </c>
      <c r="BS62" s="237">
        <v>247183706879.96024</v>
      </c>
      <c r="BT62" s="237">
        <v>237958728429.2757</v>
      </c>
      <c r="BU62" s="237">
        <v>12546132567.866943</v>
      </c>
      <c r="BV62" s="228">
        <v>74564158.980000004</v>
      </c>
      <c r="BW62" s="237">
        <v>-3395718276.1624775</v>
      </c>
      <c r="BX62" s="237">
        <v>0</v>
      </c>
      <c r="BY62" s="237">
        <v>805938243.19000101</v>
      </c>
      <c r="BZ62" s="228">
        <v>0</v>
      </c>
      <c r="CA62" s="237">
        <v>799314290.14872205</v>
      </c>
      <c r="CB62" s="237">
        <v>4624893174.2881536</v>
      </c>
      <c r="CC62" s="237">
        <v>9625863983.7893524</v>
      </c>
      <c r="CD62" s="237">
        <v>33402597593.801174</v>
      </c>
      <c r="CE62" s="237">
        <v>7981903521.1599998</v>
      </c>
      <c r="CF62" s="237">
        <v>15254070882.891172</v>
      </c>
      <c r="CG62" s="237">
        <v>1656497942.9400001</v>
      </c>
      <c r="CH62" s="237">
        <v>8553729024.5299988</v>
      </c>
      <c r="CI62" s="237">
        <v>43603777.719999999</v>
      </c>
      <c r="CJ62" s="237">
        <v>213781109286.15897</v>
      </c>
      <c r="CK62" s="237">
        <v>49566910312.743484</v>
      </c>
      <c r="CL62" s="237">
        <v>7855169165.7176008</v>
      </c>
      <c r="CM62" s="228">
        <v>0</v>
      </c>
      <c r="CN62" s="237">
        <v>9919454.8099999987</v>
      </c>
      <c r="CO62" s="237">
        <v>973880936.53999996</v>
      </c>
      <c r="CP62" s="237">
        <v>1061686285.3000001</v>
      </c>
      <c r="CQ62" s="237">
        <v>190276882</v>
      </c>
      <c r="CR62" s="237">
        <v>24048979896.599998</v>
      </c>
      <c r="CS62" s="237">
        <v>6403415086.7500038</v>
      </c>
      <c r="CT62" s="237">
        <v>111742285222.26749</v>
      </c>
      <c r="CU62" s="237">
        <v>16749615177.802135</v>
      </c>
      <c r="CV62" s="237">
        <v>45812114965.11763</v>
      </c>
      <c r="CW62" s="237">
        <v>49180555079.347672</v>
      </c>
      <c r="CX62" s="237">
        <v>30355857099.650074</v>
      </c>
      <c r="CY62" s="237">
        <v>121249877276.98485</v>
      </c>
      <c r="CZ62" s="237">
        <v>7121924866.6507111</v>
      </c>
      <c r="DA62" s="237">
        <v>2551764641.2658019</v>
      </c>
      <c r="DB62" s="237">
        <v>125820037502.36977</v>
      </c>
      <c r="DC62" s="237">
        <v>125880330610.84976</v>
      </c>
      <c r="DD62" s="237">
        <v>303936758167.83435</v>
      </c>
      <c r="DE62" s="237">
        <v>189281496483.59525</v>
      </c>
      <c r="DF62" s="237">
        <v>114655261684.23897</v>
      </c>
    </row>
    <row r="63" spans="1:110" ht="10.5" customHeight="1" x14ac:dyDescent="0.25">
      <c r="A63" s="132">
        <v>2020</v>
      </c>
      <c r="B63" s="132">
        <v>4</v>
      </c>
      <c r="C63" s="132">
        <v>532</v>
      </c>
      <c r="D63" s="229">
        <v>455</v>
      </c>
      <c r="E63" s="132">
        <v>286</v>
      </c>
      <c r="F63" s="235">
        <v>2.8000000000000001E-2</v>
      </c>
      <c r="G63" s="232">
        <v>2844782</v>
      </c>
      <c r="H63" s="234">
        <v>788058</v>
      </c>
      <c r="I63" s="137">
        <v>2006891433186.71</v>
      </c>
      <c r="J63" s="134">
        <v>1927819688272.9399</v>
      </c>
      <c r="K63" s="134">
        <v>491462725583.26697</v>
      </c>
      <c r="L63" s="134">
        <v>165084379326.32397</v>
      </c>
      <c r="M63" s="134">
        <v>159621677173.311</v>
      </c>
      <c r="N63" s="138">
        <v>166756669083.633</v>
      </c>
      <c r="O63" s="134">
        <v>11939329092.85</v>
      </c>
      <c r="P63" s="134">
        <v>4421603436.1800003</v>
      </c>
      <c r="Q63" s="236">
        <v>7517725656.6700001</v>
      </c>
      <c r="R63" s="227">
        <v>0</v>
      </c>
      <c r="S63" s="236">
        <v>1222582915439.3499</v>
      </c>
      <c r="T63" s="236">
        <v>1327028860303.0952</v>
      </c>
      <c r="U63" s="227">
        <v>1125720136434.5601</v>
      </c>
      <c r="V63" s="228">
        <v>64926424898.733002</v>
      </c>
      <c r="W63" s="228">
        <v>136382298969.80508</v>
      </c>
      <c r="X63" s="135">
        <v>0.10299999999999999</v>
      </c>
      <c r="Y63" s="237">
        <v>1286014717779.03</v>
      </c>
      <c r="Z63" s="237">
        <v>1090579418414.3801</v>
      </c>
      <c r="AA63" s="237">
        <v>61607652531.822998</v>
      </c>
      <c r="AB63" s="237">
        <v>133827646832.83</v>
      </c>
      <c r="AC63" s="237">
        <v>41014142524.065102</v>
      </c>
      <c r="AD63" s="237">
        <v>35140718020.18</v>
      </c>
      <c r="AE63" s="237">
        <v>3318772366.9099998</v>
      </c>
      <c r="AF63" s="237">
        <v>2554652136.9750996</v>
      </c>
      <c r="AG63" s="237">
        <v>3030058412.6355</v>
      </c>
      <c r="AH63" s="237">
        <v>3087921985.98</v>
      </c>
      <c r="AI63" s="237">
        <v>3087921985.98</v>
      </c>
      <c r="AJ63" s="228">
        <v>0</v>
      </c>
      <c r="AK63" s="237">
        <v>15048602409.07</v>
      </c>
      <c r="AL63" s="237">
        <v>16620325598.66</v>
      </c>
      <c r="AM63" s="237">
        <v>2595005179.6300001</v>
      </c>
      <c r="AN63" s="237">
        <v>175207527335.76501</v>
      </c>
      <c r="AO63" s="237">
        <v>93236713910.132401</v>
      </c>
      <c r="AP63" s="237">
        <v>48442379961.633102</v>
      </c>
      <c r="AQ63" s="237">
        <v>51374567087.393097</v>
      </c>
      <c r="AR63" s="237">
        <v>47458950561.637604</v>
      </c>
      <c r="AS63" s="237">
        <v>3915616525.7556</v>
      </c>
      <c r="AT63" s="237">
        <v>33528433464</v>
      </c>
      <c r="AU63" s="228">
        <v>8548530000</v>
      </c>
      <c r="AV63" s="237">
        <v>79071744913.766098</v>
      </c>
      <c r="AW63" s="237">
        <v>101213740225.92599</v>
      </c>
      <c r="AX63" s="237">
        <v>2006891433186.71</v>
      </c>
      <c r="AY63" s="237">
        <v>146891942493.03</v>
      </c>
      <c r="AZ63" s="237">
        <v>171159716908.76199</v>
      </c>
      <c r="BA63" s="237">
        <v>43150477507.511604</v>
      </c>
      <c r="BB63" s="237">
        <v>0</v>
      </c>
      <c r="BC63" s="237">
        <v>5985400342.7700005</v>
      </c>
      <c r="BD63" s="237">
        <v>5652901922</v>
      </c>
      <c r="BE63" s="237">
        <v>31512175242.7416</v>
      </c>
      <c r="BF63" s="237">
        <v>0</v>
      </c>
      <c r="BG63" s="228">
        <v>62510830132.150002</v>
      </c>
      <c r="BH63" s="237">
        <v>20766902160.119999</v>
      </c>
      <c r="BI63" s="237">
        <v>111743002533.263</v>
      </c>
      <c r="BJ63" s="228">
        <v>24301589200.157501</v>
      </c>
      <c r="BK63" s="237">
        <v>78892883278.105499</v>
      </c>
      <c r="BL63" s="228">
        <v>8548530055</v>
      </c>
      <c r="BM63" s="237">
        <v>1450668561451.8799</v>
      </c>
      <c r="BN63" s="237">
        <v>1017715434714.39</v>
      </c>
      <c r="BO63" s="237">
        <v>1128415584.25</v>
      </c>
      <c r="BP63" s="237">
        <v>398121883998.203</v>
      </c>
      <c r="BQ63" s="237">
        <v>154641800597.68997</v>
      </c>
      <c r="BR63" s="237">
        <v>836555280</v>
      </c>
      <c r="BS63" s="237">
        <v>337936790324.05646</v>
      </c>
      <c r="BT63" s="237">
        <v>326717559427.16864</v>
      </c>
      <c r="BU63" s="237">
        <v>17006335226.992409</v>
      </c>
      <c r="BV63" s="228">
        <v>154617411.25999999</v>
      </c>
      <c r="BW63" s="237">
        <v>-5941721741.3646469</v>
      </c>
      <c r="BX63" s="237">
        <v>0</v>
      </c>
      <c r="BY63" s="237">
        <v>1135846171.0100009</v>
      </c>
      <c r="BZ63" s="228">
        <v>0</v>
      </c>
      <c r="CA63" s="237">
        <v>1284335066.7302222</v>
      </c>
      <c r="CB63" s="237">
        <v>6135856118.1999998</v>
      </c>
      <c r="CC63" s="237">
        <v>14497759097.304869</v>
      </c>
      <c r="CD63" s="237">
        <v>42561185137.022362</v>
      </c>
      <c r="CE63" s="237">
        <v>9496009858.2766132</v>
      </c>
      <c r="CF63" s="237">
        <v>21145532116.475754</v>
      </c>
      <c r="CG63" s="237">
        <v>1736739657.8500004</v>
      </c>
      <c r="CH63" s="237">
        <v>10239794135.900002</v>
      </c>
      <c r="CI63" s="237">
        <v>56890631.479999997</v>
      </c>
      <c r="CJ63" s="237">
        <v>62174095859.643288</v>
      </c>
      <c r="CK63" s="237">
        <v>8633012850.526001</v>
      </c>
      <c r="CL63" s="237">
        <v>45246559576.072388</v>
      </c>
      <c r="CM63" s="228">
        <v>0</v>
      </c>
      <c r="CN63" s="237">
        <v>67748071.250000015</v>
      </c>
      <c r="CO63" s="237">
        <v>1526204532.8400002</v>
      </c>
      <c r="CP63" s="237">
        <v>2433099893.2799997</v>
      </c>
      <c r="CQ63" s="237">
        <v>110938938</v>
      </c>
      <c r="CR63" s="237">
        <v>31759535820.900192</v>
      </c>
      <c r="CS63" s="237">
        <v>9349032319.8022003</v>
      </c>
      <c r="CT63" s="237">
        <v>148023093243.25912</v>
      </c>
      <c r="CU63" s="237">
        <v>16499151469.067913</v>
      </c>
      <c r="CV63" s="237">
        <v>61293391113.720535</v>
      </c>
      <c r="CW63" s="237">
        <v>70315209440.180771</v>
      </c>
      <c r="CX63" s="237">
        <v>30355857099.650074</v>
      </c>
      <c r="CY63" s="237">
        <v>165689310003.08731</v>
      </c>
      <c r="CZ63" s="237">
        <v>8542087473.2966108</v>
      </c>
      <c r="DA63" s="237">
        <v>4262842258.704</v>
      </c>
      <c r="DB63" s="237">
        <v>169968555217.67993</v>
      </c>
      <c r="DC63" s="237">
        <v>170073448890.78366</v>
      </c>
      <c r="DD63" s="237">
        <v>408772192525.01007</v>
      </c>
      <c r="DE63" s="237">
        <v>253973404151.0405</v>
      </c>
      <c r="DF63" s="237">
        <v>154798788373.96967</v>
      </c>
    </row>
    <row r="64" spans="1:110" ht="11.25" customHeight="1" x14ac:dyDescent="0.25">
      <c r="A64" s="132">
        <v>2021</v>
      </c>
      <c r="B64" s="132">
        <v>1</v>
      </c>
      <c r="C64" s="132">
        <v>530</v>
      </c>
      <c r="D64" s="229">
        <v>454</v>
      </c>
      <c r="E64" s="132">
        <v>298</v>
      </c>
      <c r="F64" s="235">
        <v>2.9000000000000001E-2</v>
      </c>
      <c r="G64" s="232">
        <v>3481431</v>
      </c>
      <c r="H64" s="234">
        <v>610068</v>
      </c>
      <c r="I64" s="137">
        <v>2089123340468.4099</v>
      </c>
      <c r="J64" s="134">
        <v>2007552949442.5901</v>
      </c>
      <c r="K64" s="134">
        <v>465837613743.59003</v>
      </c>
      <c r="L64" s="134">
        <v>169384054338.82599</v>
      </c>
      <c r="M64" s="134">
        <v>153148089390.59402</v>
      </c>
      <c r="N64" s="138">
        <v>143305470014.17001</v>
      </c>
      <c r="O64" s="134">
        <v>14359236609.078201</v>
      </c>
      <c r="P64" s="134">
        <v>5671460385.0999994</v>
      </c>
      <c r="Q64" s="236">
        <v>8744038919.75</v>
      </c>
      <c r="R64" s="227">
        <v>-56262695.771799996</v>
      </c>
      <c r="S64" s="236">
        <v>1309635857655.0701</v>
      </c>
      <c r="T64" s="236">
        <v>1422016913362.8699</v>
      </c>
      <c r="U64" s="227">
        <v>1216293509112.1277</v>
      </c>
      <c r="V64" s="228">
        <v>59002863083.464401</v>
      </c>
      <c r="W64" s="228">
        <v>146720541167.28299</v>
      </c>
      <c r="X64" s="135">
        <v>0.10299999999999999</v>
      </c>
      <c r="Y64" s="237">
        <v>1377412828483.24</v>
      </c>
      <c r="Z64" s="237">
        <v>1178383262430.28</v>
      </c>
      <c r="AA64" s="237">
        <v>56009157613.640999</v>
      </c>
      <c r="AB64" s="237">
        <v>143020408439.323</v>
      </c>
      <c r="AC64" s="237">
        <v>44604084879.630997</v>
      </c>
      <c r="AD64" s="237">
        <v>37910246681.847603</v>
      </c>
      <c r="AE64" s="237">
        <v>2993705469.8234</v>
      </c>
      <c r="AF64" s="237">
        <v>3700132727.96</v>
      </c>
      <c r="AG64" s="237">
        <v>5677787704.0699997</v>
      </c>
      <c r="AH64" s="237">
        <v>5722727394.0700006</v>
      </c>
      <c r="AI64" s="237">
        <v>5722727394.0700006</v>
      </c>
      <c r="AJ64" s="228">
        <v>0</v>
      </c>
      <c r="AK64" s="237">
        <v>14153238366.939999</v>
      </c>
      <c r="AL64" s="237">
        <v>16536265411.16</v>
      </c>
      <c r="AM64" s="237">
        <v>2459697458.5999999</v>
      </c>
      <c r="AN64" s="237">
        <v>197889215363.84201</v>
      </c>
      <c r="AO64" s="237">
        <v>98122393935.24321</v>
      </c>
      <c r="AP64" s="237">
        <v>60957367237.639206</v>
      </c>
      <c r="AQ64" s="237">
        <v>64151125526.659195</v>
      </c>
      <c r="AR64" s="237">
        <v>61040933065.356003</v>
      </c>
      <c r="AS64" s="237">
        <v>3110192461.3032002</v>
      </c>
      <c r="AT64" s="237">
        <v>38809454190.9599</v>
      </c>
      <c r="AU64" s="228">
        <v>0</v>
      </c>
      <c r="AV64" s="237">
        <v>81570391025.816208</v>
      </c>
      <c r="AW64" s="237">
        <v>103394902747.924</v>
      </c>
      <c r="AX64" s="237">
        <v>2089123340468.4099</v>
      </c>
      <c r="AY64" s="237">
        <v>606950400808.21204</v>
      </c>
      <c r="AZ64" s="237">
        <v>159130933166.46002</v>
      </c>
      <c r="BA64" s="237">
        <v>162687133104.57401</v>
      </c>
      <c r="BB64" s="237">
        <v>45461761239.591599</v>
      </c>
      <c r="BC64" s="237">
        <v>0</v>
      </c>
      <c r="BD64" s="237">
        <v>3753541336.9900002</v>
      </c>
      <c r="BE64" s="237">
        <v>5709078481</v>
      </c>
      <c r="BF64" s="237">
        <v>35999141421.601601</v>
      </c>
      <c r="BG64" s="228">
        <v>0</v>
      </c>
      <c r="BH64" s="237">
        <v>70419055832.440002</v>
      </c>
      <c r="BI64" s="237">
        <v>148756502532.91602</v>
      </c>
      <c r="BJ64" s="228">
        <v>23234753810.365501</v>
      </c>
      <c r="BK64" s="237">
        <v>125319632917.51001</v>
      </c>
      <c r="BL64" s="228">
        <v>202115805.04000002</v>
      </c>
      <c r="BM64" s="237">
        <v>1482172939660.2002</v>
      </c>
      <c r="BN64" s="237">
        <v>1027321920749.63</v>
      </c>
      <c r="BO64" s="237">
        <v>1746989332.8</v>
      </c>
      <c r="BP64" s="237">
        <v>410093088840.40997</v>
      </c>
      <c r="BQ64" s="237">
        <v>41541139705.284904</v>
      </c>
      <c r="BR64" s="237">
        <v>7836555280</v>
      </c>
      <c r="BS64" s="237">
        <v>84246991372.320313</v>
      </c>
      <c r="BT64" s="237">
        <v>78265168162.511292</v>
      </c>
      <c r="BU64" s="237">
        <v>6286312206.0037117</v>
      </c>
      <c r="BV64" s="228">
        <v>81578334.579999998</v>
      </c>
      <c r="BW64" s="237">
        <v>-386067330.77471632</v>
      </c>
      <c r="BX64" s="237">
        <v>0</v>
      </c>
      <c r="BY64" s="237">
        <v>219389693.75</v>
      </c>
      <c r="BZ64" s="228">
        <v>0</v>
      </c>
      <c r="CA64" s="237">
        <v>61882951.972499982</v>
      </c>
      <c r="CB64" s="237">
        <v>2395207326.7299995</v>
      </c>
      <c r="CC64" s="237">
        <v>3062547303.2272158</v>
      </c>
      <c r="CD64" s="237">
        <v>8432863562.5716581</v>
      </c>
      <c r="CE64" s="237">
        <v>1218591148.6700003</v>
      </c>
      <c r="CF64" s="237">
        <v>4267680669.921659</v>
      </c>
      <c r="CG64" s="237">
        <v>366691491.54999995</v>
      </c>
      <c r="CH64" s="237">
        <v>2592334039.3099999</v>
      </c>
      <c r="CI64" s="237">
        <v>12433786.879999999</v>
      </c>
      <c r="CJ64" s="237">
        <v>20953296412.976082</v>
      </c>
      <c r="CK64" s="237">
        <v>1986139344.3476088</v>
      </c>
      <c r="CL64" s="237">
        <v>14846249465.959589</v>
      </c>
      <c r="CM64" s="228">
        <v>0</v>
      </c>
      <c r="CN64" s="237">
        <v>3165014.38</v>
      </c>
      <c r="CO64" s="237">
        <v>667191833.42000008</v>
      </c>
      <c r="CP64" s="237">
        <v>0</v>
      </c>
      <c r="CQ64" s="237">
        <v>133715690</v>
      </c>
      <c r="CR64" s="237">
        <v>8643152343.0300007</v>
      </c>
      <c r="CS64" s="237">
        <v>5399024585.129591</v>
      </c>
      <c r="CT64" s="237">
        <v>41151132721.645554</v>
      </c>
      <c r="CU64" s="237">
        <v>2382485604.9407535</v>
      </c>
      <c r="CV64" s="237">
        <v>17068141035.548996</v>
      </c>
      <c r="CW64" s="237">
        <v>21700506081.155796</v>
      </c>
      <c r="CX64" s="237">
        <v>13492940353.3265</v>
      </c>
      <c r="CY64" s="237">
        <v>42123351147.752663</v>
      </c>
      <c r="CZ64" s="237">
        <v>3864143920.9754333</v>
      </c>
      <c r="DA64" s="237">
        <v>725332625.9335798</v>
      </c>
      <c r="DB64" s="237">
        <v>45262162442.794525</v>
      </c>
      <c r="DC64" s="237">
        <v>45284362205.988152</v>
      </c>
      <c r="DD64" s="237">
        <v>109128723433.70543</v>
      </c>
      <c r="DE64" s="237">
        <v>67587583728.420494</v>
      </c>
      <c r="DF64" s="237">
        <v>41541139705.284958</v>
      </c>
    </row>
    <row r="65" spans="1:110" ht="11.25" customHeight="1" x14ac:dyDescent="0.25">
      <c r="A65" s="132">
        <v>2021</v>
      </c>
      <c r="B65" s="132">
        <v>2</v>
      </c>
      <c r="C65" s="132">
        <v>536</v>
      </c>
      <c r="D65" s="229">
        <v>457</v>
      </c>
      <c r="E65" s="132">
        <v>308</v>
      </c>
      <c r="F65" s="235">
        <v>2.9000000000000001E-2</v>
      </c>
      <c r="G65" s="232">
        <v>3292164</v>
      </c>
      <c r="H65" s="234">
        <v>748270</v>
      </c>
      <c r="I65" s="137">
        <v>2262968750562.48</v>
      </c>
      <c r="J65" s="134">
        <v>2178652040682.4497</v>
      </c>
      <c r="K65" s="134">
        <v>443861984228.58502</v>
      </c>
      <c r="L65" s="134">
        <v>157605250093.51901</v>
      </c>
      <c r="M65" s="134">
        <v>173391188383.961</v>
      </c>
      <c r="N65" s="138">
        <v>112865545751.10599</v>
      </c>
      <c r="O65" s="134">
        <v>19654359454.402397</v>
      </c>
      <c r="P65" s="134">
        <v>10828047538.559999</v>
      </c>
      <c r="Q65" s="236">
        <v>8866722158.3999996</v>
      </c>
      <c r="R65" s="227">
        <v>-40410242.557599999</v>
      </c>
      <c r="S65" s="236">
        <v>1455865877588.3701</v>
      </c>
      <c r="T65" s="236">
        <v>1571878166658.3159</v>
      </c>
      <c r="U65" s="227">
        <v>1373148137545.1902</v>
      </c>
      <c r="V65" s="228">
        <v>46028359348.520996</v>
      </c>
      <c r="W65" s="228">
        <v>152701669764.60599</v>
      </c>
      <c r="X65" s="135">
        <v>9.7145995792560197E-2</v>
      </c>
      <c r="Y65" s="237">
        <v>1517033673636.8899</v>
      </c>
      <c r="Z65" s="237">
        <v>1325229790918.3701</v>
      </c>
      <c r="AA65" s="237">
        <v>43468474824.474998</v>
      </c>
      <c r="AB65" s="237">
        <v>148335407894.04602</v>
      </c>
      <c r="AC65" s="237">
        <v>54844493021.426003</v>
      </c>
      <c r="AD65" s="237">
        <v>47918346626.82</v>
      </c>
      <c r="AE65" s="237">
        <v>2559884524.046</v>
      </c>
      <c r="AF65" s="237">
        <v>4366261870.5599995</v>
      </c>
      <c r="AG65" s="237">
        <v>11888348036.6905</v>
      </c>
      <c r="AH65" s="237">
        <v>11950439039.279999</v>
      </c>
      <c r="AI65" s="237">
        <v>11950439039.279999</v>
      </c>
      <c r="AJ65" s="228">
        <v>0</v>
      </c>
      <c r="AK65" s="237">
        <v>13582192044.810001</v>
      </c>
      <c r="AL65" s="237">
        <v>16279605450.4</v>
      </c>
      <c r="AM65" s="237">
        <v>3318399637.6100001</v>
      </c>
      <c r="AN65" s="237">
        <v>233799279329.58798</v>
      </c>
      <c r="AO65" s="237">
        <v>99832301184.214691</v>
      </c>
      <c r="AP65" s="237">
        <v>95511475764.936005</v>
      </c>
      <c r="AQ65" s="237">
        <v>98217623758.815903</v>
      </c>
      <c r="AR65" s="237">
        <v>76501948766.615997</v>
      </c>
      <c r="AS65" s="237">
        <v>21715674992.199997</v>
      </c>
      <c r="AT65" s="237">
        <v>38455502380.437096</v>
      </c>
      <c r="AU65" s="228">
        <v>0</v>
      </c>
      <c r="AV65" s="237">
        <v>84316709880.037399</v>
      </c>
      <c r="AW65" s="237">
        <v>107617243048.72099</v>
      </c>
      <c r="AX65" s="237">
        <v>2262968750562.48</v>
      </c>
      <c r="AY65" s="237">
        <v>709529326758.66406</v>
      </c>
      <c r="AZ65" s="237">
        <v>179091230977.62399</v>
      </c>
      <c r="BA65" s="237">
        <v>201379551407.18399</v>
      </c>
      <c r="BB65" s="237">
        <v>48584134487.242599</v>
      </c>
      <c r="BC65" s="237">
        <v>0</v>
      </c>
      <c r="BD65" s="237">
        <v>11315823520.701</v>
      </c>
      <c r="BE65" s="237">
        <v>111472660</v>
      </c>
      <c r="BF65" s="237">
        <v>37156838306.541603</v>
      </c>
      <c r="BG65" s="228">
        <v>0</v>
      </c>
      <c r="BH65" s="237">
        <v>87796316252.490005</v>
      </c>
      <c r="BI65" s="237">
        <v>174076670972.11398</v>
      </c>
      <c r="BJ65" s="228">
        <v>22916886783.634499</v>
      </c>
      <c r="BK65" s="237">
        <v>150770668050.94901</v>
      </c>
      <c r="BL65" s="228">
        <v>389116137.53000003</v>
      </c>
      <c r="BM65" s="237">
        <v>1553439423803.8198</v>
      </c>
      <c r="BN65" s="237">
        <v>1047881111360.89</v>
      </c>
      <c r="BO65" s="237">
        <v>839475686.76999998</v>
      </c>
      <c r="BP65" s="237">
        <v>446344881979.17401</v>
      </c>
      <c r="BQ65" s="237">
        <v>84765638491.420593</v>
      </c>
      <c r="BR65" s="237">
        <v>8086555280</v>
      </c>
      <c r="BS65" s="237">
        <v>174462861238.59775</v>
      </c>
      <c r="BT65" s="237">
        <v>165253736158.84726</v>
      </c>
      <c r="BU65" s="237">
        <v>9646715385.9781227</v>
      </c>
      <c r="BV65" s="228">
        <v>274166351.56000006</v>
      </c>
      <c r="BW65" s="237">
        <v>-711756657.78749967</v>
      </c>
      <c r="BX65" s="237">
        <v>17796676.550000001</v>
      </c>
      <c r="BY65" s="237">
        <v>576097647.20999992</v>
      </c>
      <c r="BZ65" s="228">
        <v>0</v>
      </c>
      <c r="CA65" s="237">
        <v>136175396.04250002</v>
      </c>
      <c r="CB65" s="237">
        <v>4450779049.5099993</v>
      </c>
      <c r="CC65" s="237">
        <v>5892605427.0999994</v>
      </c>
      <c r="CD65" s="237">
        <v>17805429246.371311</v>
      </c>
      <c r="CE65" s="237">
        <v>2045128942.8999999</v>
      </c>
      <c r="CF65" s="237">
        <v>9358461086.4713097</v>
      </c>
      <c r="CG65" s="237">
        <v>656483899.13</v>
      </c>
      <c r="CH65" s="237">
        <v>5757111706.25</v>
      </c>
      <c r="CI65" s="237">
        <v>11756388.380000001</v>
      </c>
      <c r="CJ65" s="237">
        <v>34662847760.639824</v>
      </c>
      <c r="CK65" s="237">
        <v>3863394401.0909991</v>
      </c>
      <c r="CL65" s="237">
        <v>25943677600.933941</v>
      </c>
      <c r="CM65" s="228">
        <v>0</v>
      </c>
      <c r="CN65" s="237">
        <v>6974070.3199999994</v>
      </c>
      <c r="CO65" s="237">
        <v>1506628371.25</v>
      </c>
      <c r="CP65" s="237">
        <v>0</v>
      </c>
      <c r="CQ65" s="237">
        <v>186670556.78999999</v>
      </c>
      <c r="CR65" s="237">
        <v>18805590439.800003</v>
      </c>
      <c r="CS65" s="237">
        <v>5437814162.773941</v>
      </c>
      <c r="CT65" s="237">
        <v>83120783840.011917</v>
      </c>
      <c r="CU65" s="237">
        <v>4662344017.9525557</v>
      </c>
      <c r="CV65" s="237">
        <v>34783336949.966965</v>
      </c>
      <c r="CW65" s="237">
        <v>43675102872.092384</v>
      </c>
      <c r="CX65" s="237">
        <v>23248510919.679493</v>
      </c>
      <c r="CY65" s="237">
        <v>84950984993.174866</v>
      </c>
      <c r="CZ65" s="237">
        <v>10872200024.6117</v>
      </c>
      <c r="DA65" s="237">
        <v>1783835031.1535299</v>
      </c>
      <c r="DB65" s="237">
        <v>94039349986.63298</v>
      </c>
      <c r="DC65" s="237">
        <v>94061968653.012711</v>
      </c>
      <c r="DD65" s="237">
        <v>220047249000.55905</v>
      </c>
      <c r="DE65" s="237">
        <v>135281610509.13841</v>
      </c>
      <c r="DF65" s="237">
        <v>84765638491.420563</v>
      </c>
    </row>
    <row r="66" spans="1:110" ht="11.25" customHeight="1" x14ac:dyDescent="0.25">
      <c r="A66" s="132">
        <v>2021</v>
      </c>
      <c r="B66" s="132">
        <v>3</v>
      </c>
      <c r="C66" s="132">
        <v>531</v>
      </c>
      <c r="D66" s="229">
        <v>451</v>
      </c>
      <c r="E66" s="132">
        <v>313</v>
      </c>
      <c r="F66" s="235">
        <v>2.5999999999999999E-2</v>
      </c>
      <c r="G66" s="232">
        <v>4530126</v>
      </c>
      <c r="H66" s="234">
        <v>1562757</v>
      </c>
      <c r="I66" s="137">
        <v>2460110392065.4541</v>
      </c>
      <c r="J66" s="134">
        <v>2369244197083.0098</v>
      </c>
      <c r="K66" s="134">
        <v>435923391103.086</v>
      </c>
      <c r="L66" s="134">
        <v>137737953544.18201</v>
      </c>
      <c r="M66" s="134">
        <v>171082975022.87299</v>
      </c>
      <c r="N66" s="138">
        <v>126737764162.89999</v>
      </c>
      <c r="O66" s="134">
        <v>19065941940.379002</v>
      </c>
      <c r="P66" s="134">
        <v>10132875305.780001</v>
      </c>
      <c r="Q66" s="236">
        <v>8956476275.8400002</v>
      </c>
      <c r="R66" s="227">
        <v>-23409641.241</v>
      </c>
      <c r="S66" s="236">
        <v>1648960115072.47</v>
      </c>
      <c r="T66" s="236">
        <v>1765925463303.4729</v>
      </c>
      <c r="U66" s="227">
        <v>1568707683942.75</v>
      </c>
      <c r="V66" s="228">
        <v>50301457792.858002</v>
      </c>
      <c r="W66" s="228">
        <v>146916321567.86401</v>
      </c>
      <c r="X66" s="135">
        <v>8.3195086440982197E-2</v>
      </c>
      <c r="Y66" s="237">
        <v>1711175056028.4495</v>
      </c>
      <c r="Z66" s="237">
        <v>1518922782626.53</v>
      </c>
      <c r="AA66" s="237">
        <v>49612948658.725197</v>
      </c>
      <c r="AB66" s="237">
        <v>142639324743.19431</v>
      </c>
      <c r="AC66" s="237">
        <v>54750407275.025093</v>
      </c>
      <c r="AD66" s="237">
        <v>49784901316.222305</v>
      </c>
      <c r="AE66" s="237">
        <v>688509134.13279998</v>
      </c>
      <c r="AF66" s="237">
        <v>4276996824.6700001</v>
      </c>
      <c r="AG66" s="237">
        <v>10714301501.990499</v>
      </c>
      <c r="AH66" s="237">
        <v>10829392441.129999</v>
      </c>
      <c r="AI66" s="237">
        <v>10829392441.129999</v>
      </c>
      <c r="AJ66" s="228">
        <v>0</v>
      </c>
      <c r="AK66" s="237">
        <v>8606035296.5799999</v>
      </c>
      <c r="AL66" s="237">
        <v>14008879385.669998</v>
      </c>
      <c r="AM66" s="237">
        <v>3808017363.8699999</v>
      </c>
      <c r="AN66" s="237">
        <v>242166394804.633</v>
      </c>
      <c r="AO66" s="237">
        <v>99971994543.4328</v>
      </c>
      <c r="AP66" s="237">
        <v>104373410536.272</v>
      </c>
      <c r="AQ66" s="237">
        <v>108035746921.472</v>
      </c>
      <c r="AR66" s="237">
        <v>84783841265.62149</v>
      </c>
      <c r="AS66" s="237">
        <v>23251905655.850002</v>
      </c>
      <c r="AT66" s="237">
        <v>37820989724.929001</v>
      </c>
      <c r="AU66" s="228">
        <v>0</v>
      </c>
      <c r="AV66" s="237">
        <v>90866194982.444107</v>
      </c>
      <c r="AW66" s="237">
        <v>115618735776.63699</v>
      </c>
      <c r="AX66" s="237">
        <v>2460110392065.4541</v>
      </c>
      <c r="AY66" s="237">
        <v>777988952512.46802</v>
      </c>
      <c r="AZ66" s="237">
        <v>216505873971.02701</v>
      </c>
      <c r="BA66" s="237">
        <v>219066544259.95901</v>
      </c>
      <c r="BB66" s="237">
        <v>47984178771.411598</v>
      </c>
      <c r="BC66" s="237">
        <v>0</v>
      </c>
      <c r="BD66" s="237">
        <v>11620642671.809999</v>
      </c>
      <c r="BE66" s="237">
        <v>215738697</v>
      </c>
      <c r="BF66" s="237">
        <v>36147797402.601601</v>
      </c>
      <c r="BG66" s="228">
        <v>0</v>
      </c>
      <c r="BH66" s="237">
        <v>116298241052.3</v>
      </c>
      <c r="BI66" s="237">
        <v>162907429590.56</v>
      </c>
      <c r="BJ66" s="228">
        <v>24891343683.269901</v>
      </c>
      <c r="BK66" s="237">
        <v>137600120579.771</v>
      </c>
      <c r="BL66" s="228">
        <v>415965327.51999998</v>
      </c>
      <c r="BM66" s="237">
        <v>1682121439553.02</v>
      </c>
      <c r="BN66" s="237">
        <v>1078419489988.36</v>
      </c>
      <c r="BO66" s="237">
        <v>1012130419.492</v>
      </c>
      <c r="BP66" s="237">
        <v>504103619661.10303</v>
      </c>
      <c r="BQ66" s="237">
        <v>147796574668.64999</v>
      </c>
      <c r="BR66" s="237">
        <v>45331555280</v>
      </c>
      <c r="BS66" s="237">
        <v>282500282842.62</v>
      </c>
      <c r="BT66" s="237">
        <v>268793262806.311</v>
      </c>
      <c r="BU66" s="237">
        <v>13608936540.854</v>
      </c>
      <c r="BV66" s="228">
        <v>532867036.79930001</v>
      </c>
      <c r="BW66" s="237">
        <v>-434783541.34439701</v>
      </c>
      <c r="BX66" s="237">
        <v>0</v>
      </c>
      <c r="BY66" s="237">
        <v>1385861529.1800001</v>
      </c>
      <c r="BZ66" s="228">
        <v>1488602.19</v>
      </c>
      <c r="CA66" s="237">
        <v>229357960.04249999</v>
      </c>
      <c r="CB66" s="237">
        <v>6468644567.2131004</v>
      </c>
      <c r="CC66" s="237">
        <v>8520136199.9700003</v>
      </c>
      <c r="CD66" s="237">
        <v>30343688813.5732</v>
      </c>
      <c r="CE66" s="237">
        <v>3430169160.7199998</v>
      </c>
      <c r="CF66" s="237">
        <v>16122171519.073099</v>
      </c>
      <c r="CG66" s="237">
        <v>965146392.35000002</v>
      </c>
      <c r="CH66" s="237">
        <v>9826201741.4301395</v>
      </c>
      <c r="CI66" s="237">
        <v>52672599.170000002</v>
      </c>
      <c r="CJ66" s="237">
        <v>63437751958.307198</v>
      </c>
      <c r="CK66" s="237">
        <v>5612640700.9336004</v>
      </c>
      <c r="CL66" s="237">
        <v>52393275437.266602</v>
      </c>
      <c r="CM66" s="228">
        <v>0</v>
      </c>
      <c r="CN66" s="237">
        <v>13801227.59</v>
      </c>
      <c r="CO66" s="237">
        <v>2234398285.8400002</v>
      </c>
      <c r="CP66" s="237">
        <v>1323935037.8900001</v>
      </c>
      <c r="CQ66" s="237">
        <v>149555164.94999999</v>
      </c>
      <c r="CR66" s="237">
        <v>30109480869</v>
      </c>
      <c r="CS66" s="237">
        <v>18562104851.996601</v>
      </c>
      <c r="CT66" s="237">
        <v>129009670547.104</v>
      </c>
      <c r="CU66" s="237">
        <v>6115814690.6744404</v>
      </c>
      <c r="CV66" s="237">
        <v>53927129596.631203</v>
      </c>
      <c r="CW66" s="237">
        <v>68966726259.798004</v>
      </c>
      <c r="CX66" s="237">
        <v>29294692996.045998</v>
      </c>
      <c r="CY66" s="237">
        <v>157342655043.37399</v>
      </c>
      <c r="CZ66" s="237">
        <v>8202427853.9316092</v>
      </c>
      <c r="DA66" s="237">
        <v>2875671695.6081896</v>
      </c>
      <c r="DB66" s="237">
        <v>162669411201.698</v>
      </c>
      <c r="DC66" s="237">
        <v>162718464993.11502</v>
      </c>
      <c r="DD66" s="237">
        <v>354191913122.63696</v>
      </c>
      <c r="DE66" s="237">
        <v>206395338453.98599</v>
      </c>
      <c r="DF66" s="237">
        <v>147796574668.64999</v>
      </c>
    </row>
    <row r="67" spans="1:110" ht="11.25" customHeight="1" x14ac:dyDescent="0.25">
      <c r="A67" s="132">
        <v>2021</v>
      </c>
      <c r="B67" s="132">
        <v>4</v>
      </c>
      <c r="C67" s="132">
        <v>534</v>
      </c>
      <c r="D67" s="229">
        <v>451</v>
      </c>
      <c r="E67" s="132">
        <v>331</v>
      </c>
      <c r="F67" s="235">
        <v>2.7E-2</v>
      </c>
      <c r="G67" s="232">
        <v>4820624</v>
      </c>
      <c r="H67" s="234">
        <v>1678139</v>
      </c>
      <c r="I67" s="137">
        <v>2709949620483.3599</v>
      </c>
      <c r="J67" s="134">
        <v>2616456340707.8398</v>
      </c>
      <c r="K67" s="134">
        <v>429712746776.80298</v>
      </c>
      <c r="L67" s="134">
        <v>121081540397.19099</v>
      </c>
      <c r="M67" s="134">
        <v>201997431187.75101</v>
      </c>
      <c r="N67" s="138">
        <v>106633775191.86</v>
      </c>
      <c r="O67" s="134">
        <v>22588634121.152</v>
      </c>
      <c r="P67" s="134">
        <v>19488561880.59</v>
      </c>
      <c r="Q67" s="236">
        <v>3194667955.0100002</v>
      </c>
      <c r="R67" s="227">
        <v>-94595714.447999999</v>
      </c>
      <c r="S67" s="236">
        <v>1897466728475.8701</v>
      </c>
      <c r="T67" s="236">
        <v>2012173693869.52</v>
      </c>
      <c r="U67" s="227">
        <v>1821944232646.8701</v>
      </c>
      <c r="V67" s="228">
        <v>50048942575.717102</v>
      </c>
      <c r="W67" s="228">
        <v>140180518646.92401</v>
      </c>
      <c r="X67" s="135">
        <v>6.9666211755978799E-2</v>
      </c>
      <c r="Y67" s="237">
        <v>1947444766233.9202</v>
      </c>
      <c r="Z67" s="237">
        <v>1762442403722.51</v>
      </c>
      <c r="AA67" s="237">
        <v>49455406339.477097</v>
      </c>
      <c r="AB67" s="237">
        <v>135546956171.93401</v>
      </c>
      <c r="AC67" s="237">
        <v>64728927635.599998</v>
      </c>
      <c r="AD67" s="237">
        <v>59501828924.370003</v>
      </c>
      <c r="AE67" s="237">
        <v>593536236.24000001</v>
      </c>
      <c r="AF67" s="237">
        <v>4633562474.9899998</v>
      </c>
      <c r="AG67" s="237">
        <v>9869022793.0100002</v>
      </c>
      <c r="AH67" s="237">
        <v>10386062622.219999</v>
      </c>
      <c r="AI67" s="237">
        <v>10386062622.219999</v>
      </c>
      <c r="AJ67" s="228">
        <v>0</v>
      </c>
      <c r="AK67" s="237">
        <v>13616981686.440001</v>
      </c>
      <c r="AL67" s="237">
        <v>15411056529.35</v>
      </c>
      <c r="AM67" s="237">
        <v>3183373314.54</v>
      </c>
      <c r="AN67" s="237">
        <v>243124101854.565</v>
      </c>
      <c r="AO67" s="237">
        <v>103638218325.963</v>
      </c>
      <c r="AP67" s="237">
        <v>99776401916.718796</v>
      </c>
      <c r="AQ67" s="237">
        <v>102461128500.28899</v>
      </c>
      <c r="AR67" s="237">
        <v>80555055814.088699</v>
      </c>
      <c r="AS67" s="237">
        <v>21906072686.200001</v>
      </c>
      <c r="AT67" s="237">
        <v>39709481611.883904</v>
      </c>
      <c r="AU67" s="228">
        <v>78125000</v>
      </c>
      <c r="AV67" s="237">
        <v>93493279775.524506</v>
      </c>
      <c r="AW67" s="237">
        <v>119460877394.908</v>
      </c>
      <c r="AX67" s="237">
        <v>2709949620483.3599</v>
      </c>
      <c r="AY67" s="237">
        <v>910808846221.94604</v>
      </c>
      <c r="AZ67" s="237">
        <v>246887045033.27802</v>
      </c>
      <c r="BA67" s="237">
        <v>282914981656.93201</v>
      </c>
      <c r="BB67" s="237">
        <v>54361684580.879997</v>
      </c>
      <c r="BC67" s="237">
        <v>0</v>
      </c>
      <c r="BD67" s="237">
        <v>14809952726.74</v>
      </c>
      <c r="BE67" s="237">
        <v>316836951</v>
      </c>
      <c r="BF67" s="237">
        <v>39234782403.139999</v>
      </c>
      <c r="BG67" s="228">
        <v>112500</v>
      </c>
      <c r="BH67" s="237">
        <v>149772767745.70999</v>
      </c>
      <c r="BI67" s="237">
        <v>156987864994.29599</v>
      </c>
      <c r="BJ67" s="228">
        <v>24865785472.359001</v>
      </c>
      <c r="BK67" s="237">
        <v>131761478121.937</v>
      </c>
      <c r="BL67" s="228">
        <v>360601400</v>
      </c>
      <c r="BM67" s="237">
        <v>1589135637824.9199</v>
      </c>
      <c r="BN67" s="237">
        <v>1114075100181.21</v>
      </c>
      <c r="BO67" s="237">
        <v>973276916.25999999</v>
      </c>
      <c r="BP67" s="237">
        <v>563339157212.64807</v>
      </c>
      <c r="BQ67" s="237">
        <v>210005136436.478</v>
      </c>
      <c r="BR67" s="237">
        <v>70160000000</v>
      </c>
      <c r="BS67" s="237">
        <v>421707391171.81097</v>
      </c>
      <c r="BT67" s="237">
        <v>403476802269.14697</v>
      </c>
      <c r="BU67" s="237">
        <v>21007482585.228802</v>
      </c>
      <c r="BV67" s="228">
        <v>660855835.13180006</v>
      </c>
      <c r="BW67" s="237">
        <v>9321193099.9599991</v>
      </c>
      <c r="BX67" s="237">
        <v>0</v>
      </c>
      <c r="BY67" s="237">
        <v>1391145364.72</v>
      </c>
      <c r="BZ67" s="228">
        <v>7224890.2699999996</v>
      </c>
      <c r="CA67" s="237">
        <v>364882618.00999999</v>
      </c>
      <c r="CB67" s="237">
        <v>7557940226.96</v>
      </c>
      <c r="CC67" s="237">
        <v>12758942617.6574</v>
      </c>
      <c r="CD67" s="237">
        <v>48061875710.124298</v>
      </c>
      <c r="CE67" s="237">
        <v>6757438029.3199997</v>
      </c>
      <c r="CF67" s="237">
        <v>25930092941.964199</v>
      </c>
      <c r="CG67" s="237">
        <v>1252329328.5599999</v>
      </c>
      <c r="CH67" s="237">
        <v>14122015410.2801</v>
      </c>
      <c r="CI67" s="237">
        <v>68310988.140000001</v>
      </c>
      <c r="CJ67" s="237">
        <v>87036660596.070206</v>
      </c>
      <c r="CK67" s="237">
        <v>6641590913.6099997</v>
      </c>
      <c r="CL67" s="237">
        <v>72973722918.544006</v>
      </c>
      <c r="CM67" s="228">
        <v>0</v>
      </c>
      <c r="CN67" s="237">
        <v>15634446.220000001</v>
      </c>
      <c r="CO67" s="237">
        <v>2616496707.8000002</v>
      </c>
      <c r="CP67" s="237">
        <v>4330190.84</v>
      </c>
      <c r="CQ67" s="237">
        <v>149555164.94999999</v>
      </c>
      <c r="CR67" s="237">
        <v>47280655493.025002</v>
      </c>
      <c r="CS67" s="237">
        <v>22907050915.709</v>
      </c>
      <c r="CT67" s="237">
        <v>193491809232.05511</v>
      </c>
      <c r="CU67" s="237">
        <v>8787056213.3043804</v>
      </c>
      <c r="CV67" s="237">
        <v>77463721052.658005</v>
      </c>
      <c r="CW67" s="237">
        <v>107241031966.093</v>
      </c>
      <c r="CX67" s="237">
        <v>37303481184.098404</v>
      </c>
      <c r="CY67" s="237">
        <v>229955196629.74274</v>
      </c>
      <c r="CZ67" s="237">
        <v>12452378668.400429</v>
      </c>
      <c r="DA67" s="237">
        <v>6712665974.3337021</v>
      </c>
      <c r="DB67" s="237">
        <v>235694909323.80951</v>
      </c>
      <c r="DC67" s="237">
        <v>235716443416.5336</v>
      </c>
      <c r="DD67" s="237">
        <v>521264634186.73499</v>
      </c>
      <c r="DE67" s="237">
        <v>311259497750.25726</v>
      </c>
      <c r="DF67" s="237">
        <v>210005136436.47769</v>
      </c>
    </row>
    <row r="68" spans="1:110" ht="11.25" customHeight="1" x14ac:dyDescent="0.25">
      <c r="A68" s="132">
        <v>2022</v>
      </c>
      <c r="B68" s="132">
        <v>1</v>
      </c>
      <c r="C68" s="132">
        <v>529</v>
      </c>
      <c r="D68" s="229">
        <v>444</v>
      </c>
      <c r="E68" s="132">
        <v>393</v>
      </c>
      <c r="F68" s="238">
        <v>3.1E-2</v>
      </c>
      <c r="G68" s="232">
        <v>4645134</v>
      </c>
      <c r="H68" s="234">
        <v>1453685</v>
      </c>
      <c r="I68" s="137">
        <v>2972842262956.9102</v>
      </c>
      <c r="J68" s="134">
        <v>2874556055703.3599</v>
      </c>
      <c r="K68" s="134">
        <v>374225123060.81616</v>
      </c>
      <c r="L68" s="134">
        <v>119868221540.28491</v>
      </c>
      <c r="M68" s="134">
        <v>172122086389.7352</v>
      </c>
      <c r="N68" s="138">
        <v>77395056309.389999</v>
      </c>
      <c r="O68" s="134">
        <v>19793778101.234238</v>
      </c>
      <c r="P68" s="134">
        <v>10500506169.705997</v>
      </c>
      <c r="Q68" s="236">
        <v>9407934348.3999996</v>
      </c>
      <c r="R68" s="227">
        <v>-91570295.711757988</v>
      </c>
      <c r="S68" s="236">
        <v>2176124057920.5508</v>
      </c>
      <c r="T68" s="236">
        <v>2293590396466.0557</v>
      </c>
      <c r="U68" s="227">
        <v>1995867959134.3904</v>
      </c>
      <c r="V68" s="228">
        <v>78276096896.851639</v>
      </c>
      <c r="W68" s="228">
        <v>143007715250.3139</v>
      </c>
      <c r="X68" s="135">
        <v>6.5000000000000002E-2</v>
      </c>
      <c r="Y68" s="237">
        <v>2217151771281.5552</v>
      </c>
      <c r="Z68" s="237">
        <v>1995867959134.3904</v>
      </c>
      <c r="AA68" s="237">
        <v>78276096896.851639</v>
      </c>
      <c r="AB68" s="237">
        <v>143007715250.3139</v>
      </c>
      <c r="AC68" s="237">
        <v>76438625184.500015</v>
      </c>
      <c r="AD68" s="237">
        <v>1995867959134.3904</v>
      </c>
      <c r="AE68" s="237">
        <v>78276096896.851639</v>
      </c>
      <c r="AF68" s="237">
        <v>143007715250.3139</v>
      </c>
      <c r="AG68" s="237">
        <v>9019244273.3299999</v>
      </c>
      <c r="AH68" s="237">
        <v>9198712953.6499996</v>
      </c>
      <c r="AI68" s="237">
        <v>9198712953.6499996</v>
      </c>
      <c r="AJ68" s="228">
        <v>0</v>
      </c>
      <c r="AK68" s="237">
        <v>16289908376.870001</v>
      </c>
      <c r="AL68" s="237">
        <v>18754590343.599998</v>
      </c>
      <c r="AM68" s="237">
        <v>3166998241.54</v>
      </c>
      <c r="AN68" s="237">
        <v>276386669077.55548</v>
      </c>
      <c r="AO68" s="237">
        <v>109573364840.79109</v>
      </c>
      <c r="AP68" s="237">
        <v>118396708698.69994</v>
      </c>
      <c r="AQ68" s="237">
        <v>121246398814.17992</v>
      </c>
      <c r="AR68" s="237">
        <v>97887798432.509918</v>
      </c>
      <c r="AS68" s="237">
        <v>23358600381.670002</v>
      </c>
      <c r="AT68" s="237">
        <v>48418105431.064583</v>
      </c>
      <c r="AU68" s="228">
        <v>2715765000</v>
      </c>
      <c r="AV68" s="237">
        <v>98286207253.545593</v>
      </c>
      <c r="AW68" s="237">
        <v>126342256644.77237</v>
      </c>
      <c r="AX68" s="237">
        <v>2972842262956.9014</v>
      </c>
      <c r="AY68" s="237">
        <v>1108515363291.4976</v>
      </c>
      <c r="AZ68" s="237">
        <v>280353584968.63</v>
      </c>
      <c r="BA68" s="237">
        <v>358453445572.69092</v>
      </c>
      <c r="BB68" s="237">
        <v>57421231690.175995</v>
      </c>
      <c r="BC68" s="237">
        <v>51000000</v>
      </c>
      <c r="BD68" s="237">
        <v>16370513907.936001</v>
      </c>
      <c r="BE68" s="237">
        <v>161526031</v>
      </c>
      <c r="BF68" s="237">
        <v>40671419251.239998</v>
      </c>
      <c r="BG68" s="228">
        <v>166772500</v>
      </c>
      <c r="BH68" s="237">
        <v>184504819932.76999</v>
      </c>
      <c r="BI68" s="237">
        <v>203843562515.56525</v>
      </c>
      <c r="BJ68" s="228">
        <v>32323618442.306011</v>
      </c>
      <c r="BK68" s="237">
        <v>168941939073.25912</v>
      </c>
      <c r="BL68" s="228">
        <v>2578005000</v>
      </c>
      <c r="BM68" s="237">
        <v>1864326899665.416</v>
      </c>
      <c r="BN68" s="237">
        <v>1164552892481.21</v>
      </c>
      <c r="BO68" s="237">
        <v>1226856977.24</v>
      </c>
      <c r="BP68" s="237">
        <v>587681586142.31567</v>
      </c>
      <c r="BQ68" s="237">
        <v>78615472070.712997</v>
      </c>
      <c r="BR68" s="237">
        <v>70865000000</v>
      </c>
      <c r="BS68" s="237">
        <v>145573448520.04306</v>
      </c>
      <c r="BT68" s="237">
        <v>137456273347.25665</v>
      </c>
      <c r="BU68" s="237">
        <v>5581112029.1990843</v>
      </c>
      <c r="BV68" s="228">
        <v>239850316.30700001</v>
      </c>
      <c r="BW68" s="237">
        <v>2296212827.2803555</v>
      </c>
      <c r="BX68" s="237">
        <v>0</v>
      </c>
      <c r="BY68" s="237">
        <v>2077570940.73</v>
      </c>
      <c r="BZ68" s="228">
        <v>13715295.98</v>
      </c>
      <c r="CA68" s="237">
        <v>86578821.980000004</v>
      </c>
      <c r="CB68" s="237">
        <v>1663476232.6020002</v>
      </c>
      <c r="CC68" s="237">
        <v>1545128464.0116439</v>
      </c>
      <c r="CD68" s="237">
        <v>19522729379.622704</v>
      </c>
      <c r="CE68" s="237">
        <v>2371085968.5999994</v>
      </c>
      <c r="CF68" s="237">
        <v>10740925697.1327</v>
      </c>
      <c r="CG68" s="237">
        <v>282596878.48999995</v>
      </c>
      <c r="CH68" s="237">
        <v>6192410883.29</v>
      </c>
      <c r="CI68" s="237">
        <v>64290047.890000001</v>
      </c>
      <c r="CJ68" s="237">
        <v>32384710833.333824</v>
      </c>
      <c r="CK68" s="237">
        <v>3021090391.3309031</v>
      </c>
      <c r="CL68" s="237">
        <v>22206016385.4501</v>
      </c>
      <c r="CM68" s="228">
        <v>0</v>
      </c>
      <c r="CN68" s="237">
        <v>1350011.6199999999</v>
      </c>
      <c r="CO68" s="237">
        <v>530639250.18999994</v>
      </c>
      <c r="CP68" s="237">
        <v>0</v>
      </c>
      <c r="CQ68" s="237">
        <v>25190550</v>
      </c>
      <c r="CR68" s="237">
        <v>16565715839.114897</v>
      </c>
      <c r="CS68" s="237">
        <v>5083120734.525198</v>
      </c>
      <c r="CT68" s="237">
        <v>66649357747.919899</v>
      </c>
      <c r="CU68" s="237">
        <v>8318730370.955101</v>
      </c>
      <c r="CV68" s="237">
        <v>24425141955.297939</v>
      </c>
      <c r="CW68" s="237">
        <v>33905485421.66684</v>
      </c>
      <c r="CX68" s="237">
        <v>12164362251.354506</v>
      </c>
      <c r="CY68" s="237">
        <v>79621709974.479904</v>
      </c>
      <c r="CZ68" s="237">
        <v>6254577948.8482275</v>
      </c>
      <c r="DA68" s="237">
        <v>1473208916.2509999</v>
      </c>
      <c r="DB68" s="237">
        <v>84403079007.077103</v>
      </c>
      <c r="DC68" s="237">
        <v>84552489698.608978</v>
      </c>
      <c r="DD68" s="237">
        <v>184384806223.06699</v>
      </c>
      <c r="DE68" s="237">
        <v>105769334152.3541</v>
      </c>
      <c r="DF68" s="237">
        <v>78615472070.712982</v>
      </c>
    </row>
    <row r="69" spans="1:110" ht="11.25" customHeight="1" x14ac:dyDescent="0.25">
      <c r="A69" s="132">
        <v>2022</v>
      </c>
      <c r="B69" s="132">
        <v>2</v>
      </c>
      <c r="C69" s="132">
        <v>527</v>
      </c>
      <c r="D69" s="229">
        <v>438</v>
      </c>
      <c r="E69" s="132">
        <v>405</v>
      </c>
      <c r="F69" s="235">
        <v>3.1E-2</v>
      </c>
      <c r="G69" s="232">
        <v>4748336</v>
      </c>
      <c r="H69" s="234">
        <v>1518497</v>
      </c>
      <c r="I69" s="137">
        <v>3182733265845.1499</v>
      </c>
      <c r="J69" s="134">
        <v>3079600929038.9399</v>
      </c>
      <c r="K69" s="227">
        <v>391313121016.539</v>
      </c>
      <c r="L69" s="227">
        <v>123888394540.15001</v>
      </c>
      <c r="M69" s="227">
        <v>181713865473.01901</v>
      </c>
      <c r="N69" s="230">
        <v>85710861003.369995</v>
      </c>
      <c r="O69" s="227">
        <v>16756252435.130001</v>
      </c>
      <c r="P69" s="227">
        <v>7178793483.8400002</v>
      </c>
      <c r="Q69" s="227">
        <v>9680214548.5999985</v>
      </c>
      <c r="R69" s="227">
        <v>-77349400.489999995</v>
      </c>
      <c r="S69" s="227">
        <v>2367245016641.2202</v>
      </c>
      <c r="T69" s="227">
        <v>2497786267943.96</v>
      </c>
      <c r="U69" s="227">
        <v>2225533632754.3398</v>
      </c>
      <c r="V69" s="228">
        <v>98077582430.265198</v>
      </c>
      <c r="W69" s="228">
        <v>174175052759.35101</v>
      </c>
      <c r="X69" s="239">
        <f t="shared" ref="X69:X70" si="3">W69/T69</f>
        <v>6.9731768083873047E-2</v>
      </c>
      <c r="Y69" s="228">
        <v>2419928203658.0303</v>
      </c>
      <c r="Z69" s="228">
        <v>2152958147056.8198</v>
      </c>
      <c r="AA69" s="228">
        <v>97479246720.785202</v>
      </c>
      <c r="AB69" s="228">
        <v>169490809880.431</v>
      </c>
      <c r="AC69" s="228">
        <v>77858064285.919998</v>
      </c>
      <c r="AD69" s="228">
        <v>72575485697.520004</v>
      </c>
      <c r="AE69" s="228">
        <v>598335709.48000002</v>
      </c>
      <c r="AF69" s="228">
        <v>4684242878.9200001</v>
      </c>
      <c r="AG69" s="228">
        <v>9488057326.7375011</v>
      </c>
      <c r="AH69" s="228">
        <v>9642182812.5699997</v>
      </c>
      <c r="AI69" s="228">
        <v>9642182812.5699997</v>
      </c>
      <c r="AJ69" s="228">
        <v>0</v>
      </c>
      <c r="AK69" s="228">
        <v>18596154565.730003</v>
      </c>
      <c r="AL69" s="228">
        <v>21473670428.279999</v>
      </c>
      <c r="AM69" s="228">
        <v>4672189818.2699995</v>
      </c>
      <c r="AN69" s="228">
        <v>276135752053.57599</v>
      </c>
      <c r="AO69" s="228">
        <v>114802303859.07599</v>
      </c>
      <c r="AP69" s="228">
        <v>106610025457.57399</v>
      </c>
      <c r="AQ69" s="228">
        <v>109306104830.714</v>
      </c>
      <c r="AR69" s="228">
        <v>85097766510.054001</v>
      </c>
      <c r="AS69" s="228">
        <v>24208338320.66</v>
      </c>
      <c r="AT69" s="228">
        <v>54723422736.9263</v>
      </c>
      <c r="AU69" s="228">
        <v>66575000</v>
      </c>
      <c r="AV69" s="228">
        <v>103132336806.20799</v>
      </c>
      <c r="AW69" s="228">
        <v>133019010129.558</v>
      </c>
      <c r="AX69" s="228">
        <v>3182733265845.1401</v>
      </c>
      <c r="AY69" s="228">
        <v>1201116958856.4199</v>
      </c>
      <c r="AZ69" s="228">
        <v>300270868250.20203</v>
      </c>
      <c r="BA69" s="228">
        <v>395080280215.71497</v>
      </c>
      <c r="BB69" s="228">
        <v>54213660400.761597</v>
      </c>
      <c r="BC69" s="228">
        <v>51000000</v>
      </c>
      <c r="BD69" s="228">
        <v>10495497071.51</v>
      </c>
      <c r="BE69" s="228">
        <v>357852618</v>
      </c>
      <c r="BF69" s="228">
        <v>43309198211.251602</v>
      </c>
      <c r="BG69" s="228">
        <v>112500</v>
      </c>
      <c r="BH69" s="228">
        <v>196584683212.41998</v>
      </c>
      <c r="BI69" s="228">
        <v>234260104066.13998</v>
      </c>
      <c r="BJ69" s="228">
        <v>34286747836.399696</v>
      </c>
      <c r="BK69" s="228">
        <v>199867893031.741</v>
      </c>
      <c r="BL69" s="228">
        <v>105463198</v>
      </c>
      <c r="BM69" s="228">
        <v>1981616306988.74</v>
      </c>
      <c r="BN69" s="228">
        <v>1230040096299.21</v>
      </c>
      <c r="BO69" s="228">
        <v>2290687885.2200003</v>
      </c>
      <c r="BP69" s="228">
        <v>632854578990.59705</v>
      </c>
      <c r="BQ69" s="228">
        <v>149189843072.099</v>
      </c>
      <c r="BR69" s="228">
        <v>70545000000</v>
      </c>
      <c r="BS69" s="228">
        <v>308583995243.29797</v>
      </c>
      <c r="BT69" s="228">
        <v>296385672400.63947</v>
      </c>
      <c r="BU69" s="228">
        <v>12947788443.003811</v>
      </c>
      <c r="BV69" s="228">
        <v>372472426.25</v>
      </c>
      <c r="BW69" s="228">
        <v>-1121938026.5954998</v>
      </c>
      <c r="BX69" s="228">
        <v>0</v>
      </c>
      <c r="BY69" s="228">
        <v>435848532.36999989</v>
      </c>
      <c r="BZ69" s="228">
        <v>35866304.109999999</v>
      </c>
      <c r="CA69" s="228">
        <v>255240503.45000002</v>
      </c>
      <c r="CB69" s="228">
        <v>2361596060.5945005</v>
      </c>
      <c r="CC69" s="228">
        <v>4210489427.1199999</v>
      </c>
      <c r="CD69" s="228">
        <v>43156003078.420456</v>
      </c>
      <c r="CE69" s="228">
        <v>7274146741.9199991</v>
      </c>
      <c r="CF69" s="228">
        <v>22724836962.647141</v>
      </c>
      <c r="CG69" s="228">
        <v>495184889.02000004</v>
      </c>
      <c r="CH69" s="228">
        <v>13340817020.883301</v>
      </c>
      <c r="CI69" s="228">
        <v>678982536.04999995</v>
      </c>
      <c r="CJ69" s="228">
        <v>72531994520.246719</v>
      </c>
      <c r="CK69" s="228">
        <v>12174282626.702995</v>
      </c>
      <c r="CL69" s="228">
        <v>44271661568.356003</v>
      </c>
      <c r="CM69" s="228">
        <v>0</v>
      </c>
      <c r="CN69" s="228">
        <v>2443479802.4900002</v>
      </c>
      <c r="CO69" s="228">
        <v>1137442594.02</v>
      </c>
      <c r="CP69" s="228">
        <v>0</v>
      </c>
      <c r="CQ69" s="228">
        <v>44520850</v>
      </c>
      <c r="CR69" s="228">
        <v>33291596834.413303</v>
      </c>
      <c r="CS69" s="228">
        <v>7354621487.432703</v>
      </c>
      <c r="CT69" s="228">
        <v>144908370253.26056</v>
      </c>
      <c r="CU69" s="228">
        <v>25796584014.11282</v>
      </c>
      <c r="CV69" s="228">
        <v>48881687680.007736</v>
      </c>
      <c r="CW69" s="228">
        <v>70230098559.140015</v>
      </c>
      <c r="CX69" s="228">
        <v>33554668191.708366</v>
      </c>
      <c r="CY69" s="228">
        <v>159496948240.15518</v>
      </c>
      <c r="CZ69" s="228">
        <v>10711475113.439983</v>
      </c>
      <c r="DA69" s="228">
        <v>3652026829.5534844</v>
      </c>
      <c r="DB69" s="228">
        <v>166556396524.04163</v>
      </c>
      <c r="DC69" s="228">
        <v>166710569308.27243</v>
      </c>
      <c r="DD69" s="228">
        <v>391999057478.32526</v>
      </c>
      <c r="DE69" s="228">
        <v>242809214406.22632</v>
      </c>
      <c r="DF69" s="228">
        <v>149189843072.099</v>
      </c>
    </row>
    <row r="70" spans="1:110" ht="11.25" customHeight="1" x14ac:dyDescent="0.25">
      <c r="A70" s="132">
        <v>2022</v>
      </c>
      <c r="B70" s="132">
        <v>3</v>
      </c>
      <c r="C70" s="132">
        <v>522</v>
      </c>
      <c r="D70" s="229">
        <v>431</v>
      </c>
      <c r="E70" s="132">
        <v>419</v>
      </c>
      <c r="F70" s="235">
        <v>3.1E-2</v>
      </c>
      <c r="G70" s="232">
        <v>4897575</v>
      </c>
      <c r="H70" s="234">
        <v>1644423</v>
      </c>
      <c r="I70" s="137">
        <v>3400793207758.4102</v>
      </c>
      <c r="J70" s="134">
        <v>3294186239217.8501</v>
      </c>
      <c r="K70" s="227">
        <v>401993406223.14099</v>
      </c>
      <c r="L70" s="227">
        <v>119183161399.02</v>
      </c>
      <c r="M70" s="227">
        <v>167996194635.203</v>
      </c>
      <c r="N70" s="230">
        <v>114814050188.918</v>
      </c>
      <c r="O70" s="227">
        <v>15957576704.531601</v>
      </c>
      <c r="P70" s="227">
        <v>7503343429.3648005</v>
      </c>
      <c r="Q70" s="227">
        <v>8553418632.4799995</v>
      </c>
      <c r="R70" s="227">
        <v>-72168191.605317697</v>
      </c>
      <c r="S70" s="227">
        <v>2524028740219.6699</v>
      </c>
      <c r="T70" s="227">
        <v>2666130088155.02</v>
      </c>
      <c r="U70" s="227">
        <v>2360330194828.1699</v>
      </c>
      <c r="V70" s="228">
        <v>111050029326.942</v>
      </c>
      <c r="W70" s="228">
        <v>194749863999.91501</v>
      </c>
      <c r="X70" s="239">
        <f t="shared" si="3"/>
        <v>7.3045897071992924E-2</v>
      </c>
      <c r="Y70" s="228">
        <v>2589762329343.2798</v>
      </c>
      <c r="Z70" s="228">
        <v>2294483649660.4502</v>
      </c>
      <c r="AA70" s="228">
        <v>105660045027.022</v>
      </c>
      <c r="AB70" s="228">
        <v>189618634655.80499</v>
      </c>
      <c r="AC70" s="228">
        <v>76367758811.75</v>
      </c>
      <c r="AD70" s="228">
        <v>65846545167.720001</v>
      </c>
      <c r="AE70" s="228">
        <v>5389984299.9200001</v>
      </c>
      <c r="AF70" s="228">
        <v>5131229344.1099997</v>
      </c>
      <c r="AG70" s="228">
        <v>10355545319.27</v>
      </c>
      <c r="AH70" s="228">
        <v>10511124290.710001</v>
      </c>
      <c r="AI70" s="228">
        <v>10511124290.710001</v>
      </c>
      <c r="AJ70" s="228">
        <v>0</v>
      </c>
      <c r="AK70" s="228">
        <v>19666221158.799999</v>
      </c>
      <c r="AL70" s="228">
        <v>23343174328.060001</v>
      </c>
      <c r="AM70" s="228">
        <v>5025693215.54</v>
      </c>
      <c r="AN70" s="228">
        <v>322144124592.44</v>
      </c>
      <c r="AO70" s="228">
        <v>119887475700.369</v>
      </c>
      <c r="AP70" s="228">
        <v>123427826199.491</v>
      </c>
      <c r="AQ70" s="228">
        <v>126503373391.44101</v>
      </c>
      <c r="AR70" s="228">
        <v>100840284891.821</v>
      </c>
      <c r="AS70" s="228">
        <v>25663088499.620003</v>
      </c>
      <c r="AT70" s="228">
        <v>78828822692.5802</v>
      </c>
      <c r="AU70" s="228">
        <v>40625000</v>
      </c>
      <c r="AV70" s="228">
        <v>106606968540.552</v>
      </c>
      <c r="AW70" s="228">
        <v>138840698622.07202</v>
      </c>
      <c r="AX70" s="228">
        <v>3400793207758.4102</v>
      </c>
      <c r="AY70" s="228">
        <v>1276124795463.22</v>
      </c>
      <c r="AZ70" s="228">
        <v>354036220315.47101</v>
      </c>
      <c r="BA70" s="228">
        <v>407190275991.86401</v>
      </c>
      <c r="BB70" s="228">
        <v>53673022469.650002</v>
      </c>
      <c r="BC70" s="228">
        <v>0</v>
      </c>
      <c r="BD70" s="228">
        <v>12312637641.33</v>
      </c>
      <c r="BE70" s="228">
        <v>1758815821.8799999</v>
      </c>
      <c r="BF70" s="228">
        <v>39601456506.440002</v>
      </c>
      <c r="BG70" s="228">
        <v>112500</v>
      </c>
      <c r="BH70" s="228">
        <v>200226558440.31998</v>
      </c>
      <c r="BI70" s="228">
        <v>241646044470.01599</v>
      </c>
      <c r="BJ70" s="228">
        <v>42998815403.325401</v>
      </c>
      <c r="BK70" s="228">
        <v>198637873313.944</v>
      </c>
      <c r="BL70" s="228">
        <v>9355752.7467</v>
      </c>
      <c r="BM70" s="228">
        <v>2124668412295.1902</v>
      </c>
      <c r="BN70" s="228">
        <v>1275500402185.71</v>
      </c>
      <c r="BO70" s="228">
        <v>2690062055.3400002</v>
      </c>
      <c r="BP70" s="228">
        <v>714938530922.23706</v>
      </c>
      <c r="BQ70" s="228">
        <v>235047765114.02899</v>
      </c>
      <c r="BR70" s="228">
        <v>70545000000</v>
      </c>
      <c r="BS70" s="228">
        <v>500568765005.72803</v>
      </c>
      <c r="BT70" s="228">
        <v>482120954902.91541</v>
      </c>
      <c r="BU70" s="228">
        <v>20044097462.617798</v>
      </c>
      <c r="BV70" s="228">
        <v>532086108.87869984</v>
      </c>
      <c r="BW70" s="228">
        <v>-2128373468.684</v>
      </c>
      <c r="BX70" s="228">
        <v>0</v>
      </c>
      <c r="BY70" s="228">
        <v>777147664.13000011</v>
      </c>
      <c r="BZ70" s="228">
        <v>41288741.119999997</v>
      </c>
      <c r="CA70" s="228">
        <v>478000177.41999996</v>
      </c>
      <c r="CB70" s="228">
        <v>4319422316.4359989</v>
      </c>
      <c r="CC70" s="228">
        <v>7744232367.7900009</v>
      </c>
      <c r="CD70" s="228">
        <v>68630821064.971161</v>
      </c>
      <c r="CE70" s="228">
        <v>12174958914.54986</v>
      </c>
      <c r="CF70" s="228">
        <v>35944357762.891319</v>
      </c>
      <c r="CG70" s="228">
        <v>662196710.94999993</v>
      </c>
      <c r="CH70" s="228">
        <v>21471032742.510002</v>
      </c>
      <c r="CI70" s="228">
        <v>1621725065.9300001</v>
      </c>
      <c r="CJ70" s="228">
        <v>110049297657.63824</v>
      </c>
      <c r="CK70" s="228">
        <v>23147947551.475399</v>
      </c>
      <c r="CL70" s="228">
        <v>62258252882.292564</v>
      </c>
      <c r="CM70" s="228">
        <v>0</v>
      </c>
      <c r="CN70" s="228">
        <v>57896256.039999999</v>
      </c>
      <c r="CO70" s="228">
        <v>1898902155.8199999</v>
      </c>
      <c r="CP70" s="228">
        <v>327763.28000000003</v>
      </c>
      <c r="CQ70" s="228">
        <v>44570850</v>
      </c>
      <c r="CR70" s="228">
        <v>46715328563.772736</v>
      </c>
      <c r="CS70" s="228">
        <v>13541227293.379837</v>
      </c>
      <c r="CT70" s="228">
        <v>234897617718.44543</v>
      </c>
      <c r="CU70" s="228">
        <v>44872769904.504433</v>
      </c>
      <c r="CV70" s="228">
        <v>76803118248.454117</v>
      </c>
      <c r="CW70" s="228">
        <v>113221729565.48682</v>
      </c>
      <c r="CX70" s="228">
        <v>51903841431.084976</v>
      </c>
      <c r="CY70" s="228">
        <v>255185782448.86462</v>
      </c>
      <c r="CZ70" s="228">
        <v>13929748909.950371</v>
      </c>
      <c r="DA70" s="228">
        <v>4940762676.0153503</v>
      </c>
      <c r="DB70" s="228">
        <v>264174768682.79944</v>
      </c>
      <c r="DC70" s="228">
        <v>264418063362.48529</v>
      </c>
      <c r="DD70" s="228">
        <v>624809430739.4021</v>
      </c>
      <c r="DE70" s="228">
        <v>389761665625.37341</v>
      </c>
      <c r="DF70" s="228">
        <v>235047765114.02887</v>
      </c>
    </row>
    <row r="71" spans="1:110" ht="11.25" customHeight="1" x14ac:dyDescent="0.25">
      <c r="A71" s="132">
        <v>2022</v>
      </c>
      <c r="B71" s="132">
        <v>4</v>
      </c>
      <c r="C71" s="132">
        <v>513</v>
      </c>
      <c r="D71" s="229">
        <v>420</v>
      </c>
      <c r="E71" s="132">
        <v>93</v>
      </c>
      <c r="F71" s="235">
        <v>3.1E-2</v>
      </c>
      <c r="G71" s="232">
        <v>4633616</v>
      </c>
      <c r="H71" s="234">
        <v>1187603</v>
      </c>
      <c r="I71" s="137">
        <v>3526959282021.2998</v>
      </c>
      <c r="J71" s="134">
        <v>3415751783000.8203</v>
      </c>
      <c r="K71" s="227">
        <v>490540624490.24701</v>
      </c>
      <c r="L71" s="227">
        <v>107395828441.02301</v>
      </c>
      <c r="M71" s="227">
        <v>217479757359.99799</v>
      </c>
      <c r="N71" s="230">
        <v>161169481729.50598</v>
      </c>
      <c r="O71" s="227">
        <v>29082456102.868198</v>
      </c>
      <c r="P71" s="227">
        <v>18025693999.77</v>
      </c>
      <c r="Q71" s="227">
        <v>11148394093.24</v>
      </c>
      <c r="R71" s="227">
        <v>-63710366.810000002</v>
      </c>
      <c r="S71" s="227">
        <v>2571251248965.7998</v>
      </c>
      <c r="T71" s="227">
        <v>2722631182029.0698</v>
      </c>
      <c r="U71" s="227">
        <v>2409124599490</v>
      </c>
      <c r="V71" s="228">
        <v>106488312920</v>
      </c>
      <c r="W71" s="228">
        <v>207018269621.323</v>
      </c>
      <c r="X71" s="239">
        <v>7.5999999999999998E-2</v>
      </c>
      <c r="Y71" s="228">
        <v>2643976403917.9399</v>
      </c>
      <c r="Z71" s="228">
        <v>2343776343258.0898</v>
      </c>
      <c r="AA71" s="228">
        <v>100761673714.49699</v>
      </c>
      <c r="AB71" s="228">
        <v>199438386945.35898</v>
      </c>
      <c r="AC71" s="228">
        <v>78654778111.123199</v>
      </c>
      <c r="AD71" s="228">
        <v>65348256233.670006</v>
      </c>
      <c r="AE71" s="228">
        <v>5726639201.4891996</v>
      </c>
      <c r="AF71" s="228">
        <v>7579882675.9639997</v>
      </c>
      <c r="AG71" s="228">
        <v>9719197953.9500008</v>
      </c>
      <c r="AH71" s="228">
        <v>9337884976.4599991</v>
      </c>
      <c r="AI71" s="228">
        <v>9337884976.4599991</v>
      </c>
      <c r="AJ71" s="228">
        <v>0</v>
      </c>
      <c r="AK71" s="228">
        <v>24161419524.990002</v>
      </c>
      <c r="AL71" s="228">
        <v>29798349902.789997</v>
      </c>
      <c r="AM71" s="228">
        <v>2042976204.3099999</v>
      </c>
      <c r="AN71" s="228">
        <v>290968710962.95697</v>
      </c>
      <c r="AO71" s="228">
        <v>129119258089.243</v>
      </c>
      <c r="AP71" s="228">
        <v>92286118793.042007</v>
      </c>
      <c r="AQ71" s="228">
        <v>95665163752.71199</v>
      </c>
      <c r="AR71" s="228">
        <v>62870672741.292</v>
      </c>
      <c r="AS71" s="228">
        <v>32794491011.420002</v>
      </c>
      <c r="AT71" s="228">
        <v>69563334080.672211</v>
      </c>
      <c r="AU71" s="228">
        <v>28125000</v>
      </c>
      <c r="AV71" s="228">
        <v>111207499020.48799</v>
      </c>
      <c r="AW71" s="228">
        <v>146101672048.41501</v>
      </c>
      <c r="AX71" s="228">
        <v>3526959282021.2998</v>
      </c>
      <c r="AY71" s="228">
        <v>1335379919934.1799</v>
      </c>
      <c r="AZ71" s="228">
        <v>381147071784.45398</v>
      </c>
      <c r="BA71" s="228">
        <v>396763188317.59796</v>
      </c>
      <c r="BB71" s="228">
        <v>48136264485.599998</v>
      </c>
      <c r="BC71" s="228">
        <v>0</v>
      </c>
      <c r="BD71" s="228">
        <v>12217667806.91</v>
      </c>
      <c r="BE71" s="228">
        <v>142735622.88</v>
      </c>
      <c r="BF71" s="228">
        <v>35775861055.809998</v>
      </c>
      <c r="BG71" s="228">
        <v>0</v>
      </c>
      <c r="BH71" s="228">
        <v>228300042932.24002</v>
      </c>
      <c r="BI71" s="228">
        <v>251042509659.05301</v>
      </c>
      <c r="BJ71" s="228">
        <v>38029354811.125595</v>
      </c>
      <c r="BK71" s="228">
        <v>213005105561.099</v>
      </c>
      <c r="BL71" s="228">
        <v>8049286.8280000007</v>
      </c>
      <c r="BM71" s="228">
        <v>2191579362087.1301</v>
      </c>
      <c r="BN71" s="228">
        <v>1275684543556.71</v>
      </c>
      <c r="BO71" s="228">
        <v>2724244611.9000001</v>
      </c>
      <c r="BP71" s="228">
        <v>774842370063.12598</v>
      </c>
      <c r="BQ71" s="228">
        <v>312914500062.74902</v>
      </c>
      <c r="BR71" s="228">
        <v>75995000000</v>
      </c>
      <c r="BS71" s="228">
        <v>701959166053.28894</v>
      </c>
      <c r="BT71" s="228">
        <v>677677015270.34802</v>
      </c>
      <c r="BU71" s="228">
        <v>29062763290.560001</v>
      </c>
      <c r="BV71" s="228">
        <v>912702491.88999999</v>
      </c>
      <c r="BW71" s="228">
        <v>7546358245.9802399</v>
      </c>
      <c r="BX71" s="228">
        <v>0</v>
      </c>
      <c r="BY71" s="228">
        <v>961425396.37</v>
      </c>
      <c r="BZ71" s="228">
        <v>59394134.090000004</v>
      </c>
      <c r="CA71" s="228">
        <v>483454531.48000002</v>
      </c>
      <c r="CB71" s="228">
        <v>6042084184.0402403</v>
      </c>
      <c r="CC71" s="228">
        <v>13239673245.49</v>
      </c>
      <c r="CD71" s="228">
        <v>98507072694.630005</v>
      </c>
      <c r="CE71" s="228">
        <v>18834781211.59</v>
      </c>
      <c r="CF71" s="228">
        <v>43025112964.370003</v>
      </c>
      <c r="CG71" s="228">
        <v>899701553.29999995</v>
      </c>
      <c r="CH71" s="228">
        <v>35747476965.370003</v>
      </c>
      <c r="CI71" s="228">
        <v>2864712708.6199999</v>
      </c>
      <c r="CJ71" s="228">
        <v>149892765086.85355</v>
      </c>
      <c r="CK71" s="228">
        <v>34682885448.066238</v>
      </c>
      <c r="CL71" s="228">
        <v>82950313664.199829</v>
      </c>
      <c r="CM71" s="228">
        <v>0</v>
      </c>
      <c r="CN71" s="228">
        <v>64518025.450000003</v>
      </c>
      <c r="CO71" s="228">
        <v>2747549472.0581999</v>
      </c>
      <c r="CP71" s="228">
        <v>327763.38</v>
      </c>
      <c r="CQ71" s="228">
        <v>477220877.63</v>
      </c>
      <c r="CR71" s="228">
        <v>67576176778.603302</v>
      </c>
      <c r="CS71" s="228">
        <v>12084520747.078354</v>
      </c>
      <c r="CT71" s="228">
        <v>335215597275.44708</v>
      </c>
      <c r="CU71" s="228">
        <v>59436841285.402359</v>
      </c>
      <c r="CV71" s="228">
        <v>109025317692.5381</v>
      </c>
      <c r="CW71" s="228">
        <v>166753438297.50687</v>
      </c>
      <c r="CX71" s="228">
        <v>69068740687.003479</v>
      </c>
      <c r="CY71" s="228">
        <v>351925233191.68152</v>
      </c>
      <c r="CZ71" s="228">
        <v>15821216419.789497</v>
      </c>
      <c r="DA71" s="228">
        <v>8216476511.9833803</v>
      </c>
      <c r="DB71" s="228">
        <v>359529973099.48743</v>
      </c>
      <c r="DC71" s="228">
        <v>359678819444.2674</v>
      </c>
      <c r="DD71" s="228">
        <v>867856256818.41199</v>
      </c>
      <c r="DE71" s="228">
        <v>554941756755.66333</v>
      </c>
      <c r="DF71" s="228">
        <v>312914500062.74854</v>
      </c>
    </row>
    <row r="72" spans="1:110" ht="11.25" customHeight="1" x14ac:dyDescent="0.25">
      <c r="A72" s="132">
        <v>2023</v>
      </c>
      <c r="B72" s="132">
        <v>1</v>
      </c>
      <c r="C72" s="132">
        <v>514</v>
      </c>
      <c r="D72" s="229">
        <v>420</v>
      </c>
      <c r="E72" s="132">
        <v>428</v>
      </c>
      <c r="F72" s="235">
        <v>3.1E-2</v>
      </c>
      <c r="G72" s="232">
        <v>3862489</v>
      </c>
      <c r="H72" s="234">
        <v>1297025</v>
      </c>
      <c r="I72" s="137">
        <v>3702077791168.3501</v>
      </c>
      <c r="J72" s="134">
        <v>3583745045863.1201</v>
      </c>
      <c r="K72" s="227">
        <v>513663193804.35901</v>
      </c>
      <c r="L72" s="227">
        <v>113434858614.786</v>
      </c>
      <c r="M72" s="227">
        <v>217640061297.64099</v>
      </c>
      <c r="N72" s="230">
        <v>182588273891.93201</v>
      </c>
      <c r="O72" s="227">
        <v>33245279413.222698</v>
      </c>
      <c r="P72" s="227">
        <v>21971291010.6534</v>
      </c>
      <c r="Q72" s="227">
        <v>11377486716.049999</v>
      </c>
      <c r="R72" s="227">
        <v>-53549541.440725103</v>
      </c>
      <c r="S72" s="227">
        <v>2698572588745.1001</v>
      </c>
      <c r="T72" s="227">
        <v>2863974866573.98</v>
      </c>
      <c r="U72" s="227">
        <v>2510033160475.5601</v>
      </c>
      <c r="V72" s="228">
        <v>125909857319.67599</v>
      </c>
      <c r="W72" s="228">
        <v>228031848778.73199</v>
      </c>
      <c r="X72" s="239">
        <v>7.9620757654034272E-2</v>
      </c>
      <c r="Y72" s="228">
        <v>2780526803526.1802</v>
      </c>
      <c r="Z72" s="228">
        <v>2444903839585.7998</v>
      </c>
      <c r="AA72" s="228">
        <v>118152747011.996</v>
      </c>
      <c r="AB72" s="228">
        <v>217470216928.37201</v>
      </c>
      <c r="AC72" s="228">
        <v>83448063047.800003</v>
      </c>
      <c r="AD72" s="228">
        <v>65129320889.760002</v>
      </c>
      <c r="AE72" s="228">
        <v>7757110307.6800003</v>
      </c>
      <c r="AF72" s="228">
        <v>10561631850.360001</v>
      </c>
      <c r="AG72" s="228">
        <v>9639652325.3999996</v>
      </c>
      <c r="AH72" s="228">
        <v>9787408299.4699993</v>
      </c>
      <c r="AI72" s="228">
        <v>9787408299.4699993</v>
      </c>
      <c r="AJ72" s="228">
        <v>0</v>
      </c>
      <c r="AK72" s="228">
        <v>22619295802.584</v>
      </c>
      <c r="AL72" s="228">
        <v>27321444094.269997</v>
      </c>
      <c r="AM72" s="228">
        <v>3220523882.6700001</v>
      </c>
      <c r="AN72" s="228">
        <v>306005035772.453</v>
      </c>
      <c r="AO72" s="228">
        <v>142015860622.444</v>
      </c>
      <c r="AP72" s="228">
        <v>97459245513.901993</v>
      </c>
      <c r="AQ72" s="228">
        <v>100614105453.12799</v>
      </c>
      <c r="AR72" s="228">
        <v>67797806655.628098</v>
      </c>
      <c r="AS72" s="228">
        <v>32816298797.5</v>
      </c>
      <c r="AT72" s="228">
        <v>66529929636.107101</v>
      </c>
      <c r="AU72" s="228">
        <v>0</v>
      </c>
      <c r="AV72" s="228">
        <v>118332745305.22699</v>
      </c>
      <c r="AW72" s="228">
        <v>152069260671.685</v>
      </c>
      <c r="AX72" s="228">
        <v>3702077791168.3501</v>
      </c>
      <c r="AY72" s="228">
        <v>1385731072657.3</v>
      </c>
      <c r="AZ72" s="228">
        <v>398651661548.53302</v>
      </c>
      <c r="BA72" s="228">
        <v>393562661599.74402</v>
      </c>
      <c r="BB72" s="228">
        <v>48812694457.75</v>
      </c>
      <c r="BC72" s="228">
        <v>0</v>
      </c>
      <c r="BD72" s="228">
        <v>4832041493.71</v>
      </c>
      <c r="BE72" s="228">
        <v>8700593809.1400013</v>
      </c>
      <c r="BF72" s="228">
        <v>12576476956.58</v>
      </c>
      <c r="BG72" s="228">
        <v>22703582198.32</v>
      </c>
      <c r="BH72" s="228">
        <v>249582915666.03</v>
      </c>
      <c r="BI72" s="228">
        <v>264899167051.65298</v>
      </c>
      <c r="BJ72" s="228">
        <v>44443146751.083397</v>
      </c>
      <c r="BK72" s="228">
        <v>220456020300.569</v>
      </c>
      <c r="BL72" s="228">
        <v>0</v>
      </c>
      <c r="BM72" s="228">
        <v>2316346718511.0503</v>
      </c>
      <c r="BN72" s="228">
        <v>1361069531256.71</v>
      </c>
      <c r="BO72" s="228">
        <v>1242163147.3099999</v>
      </c>
      <c r="BP72" s="228">
        <v>816440199127.74402</v>
      </c>
      <c r="BQ72" s="228">
        <v>99564427003.677094</v>
      </c>
      <c r="BR72" s="228">
        <v>75995000000</v>
      </c>
      <c r="BS72" s="228">
        <v>210349273713.52267</v>
      </c>
      <c r="BT72" s="228">
        <v>201358610051.42984</v>
      </c>
      <c r="BU72" s="228">
        <v>8279319771.7027378</v>
      </c>
      <c r="BV72" s="228">
        <v>610081723.37700009</v>
      </c>
      <c r="BW72" s="228">
        <v>101262167.01294097</v>
      </c>
      <c r="BX72" s="228">
        <v>0</v>
      </c>
      <c r="BY72" s="228">
        <v>162611431.31999999</v>
      </c>
      <c r="BZ72" s="228">
        <v>33438433.239999998</v>
      </c>
      <c r="CA72" s="228">
        <v>273483766.94629991</v>
      </c>
      <c r="CB72" s="228">
        <v>2600655471.5666413</v>
      </c>
      <c r="CC72" s="228">
        <v>2968926936.0599999</v>
      </c>
      <c r="CD72" s="228">
        <v>29056832926.646141</v>
      </c>
      <c r="CE72" s="228">
        <v>5705858698.7592344</v>
      </c>
      <c r="CF72" s="228">
        <v>12359317175.316898</v>
      </c>
      <c r="CG72" s="228">
        <v>459476064.78000003</v>
      </c>
      <c r="CH72" s="228">
        <v>11312252792</v>
      </c>
      <c r="CI72" s="228">
        <v>780071804.20999992</v>
      </c>
      <c r="CJ72" s="228">
        <v>40773740553.691833</v>
      </c>
      <c r="CK72" s="228">
        <v>5855358538.0490036</v>
      </c>
      <c r="CL72" s="228">
        <v>29010297256.7052</v>
      </c>
      <c r="CM72" s="228">
        <v>0</v>
      </c>
      <c r="CN72" s="228">
        <v>162798.88</v>
      </c>
      <c r="CO72" s="228">
        <v>1037080380.95</v>
      </c>
      <c r="CP72" s="228">
        <v>0</v>
      </c>
      <c r="CQ72" s="228">
        <v>0</v>
      </c>
      <c r="CR72" s="228">
        <v>15733435343.450001</v>
      </c>
      <c r="CS72" s="228">
        <v>12239618733.425198</v>
      </c>
      <c r="CT72" s="228">
        <v>91626125416.321121</v>
      </c>
      <c r="CU72" s="228">
        <v>10580359858.629181</v>
      </c>
      <c r="CV72" s="228">
        <v>31728564972.841942</v>
      </c>
      <c r="CW72" s="228">
        <v>49317200584.850021</v>
      </c>
      <c r="CX72" s="228">
        <v>27395991581.467907</v>
      </c>
      <c r="CY72" s="228">
        <v>103044064342.77924</v>
      </c>
      <c r="CZ72" s="228">
        <v>7335625012.6799994</v>
      </c>
      <c r="DA72" s="228">
        <v>1813593755.3138065</v>
      </c>
      <c r="DB72" s="228">
        <v>108566095600.14546</v>
      </c>
      <c r="DC72" s="228">
        <v>108636939571.59546</v>
      </c>
      <c r="DD72" s="228">
        <v>258538804717.24448</v>
      </c>
      <c r="DE72" s="228">
        <v>158974377713.5675</v>
      </c>
      <c r="DF72" s="228">
        <v>99564427003.676956</v>
      </c>
    </row>
    <row r="73" spans="1:110" ht="11.25" customHeight="1" x14ac:dyDescent="0.25">
      <c r="A73" s="132">
        <v>2023</v>
      </c>
      <c r="B73" s="132">
        <v>2</v>
      </c>
      <c r="C73" s="132">
        <v>522</v>
      </c>
      <c r="D73" s="229">
        <v>427</v>
      </c>
      <c r="E73" s="132">
        <v>445</v>
      </c>
      <c r="F73" s="235">
        <v>3.3000000000000002E-2</v>
      </c>
      <c r="G73" s="232">
        <v>3895981</v>
      </c>
      <c r="H73" s="234">
        <v>1322326</v>
      </c>
      <c r="I73" s="137">
        <v>3945898445685.9561</v>
      </c>
      <c r="J73" s="134">
        <v>3815144793051.5967</v>
      </c>
      <c r="K73" s="227">
        <v>524573921776.75031</v>
      </c>
      <c r="L73" s="227">
        <v>114155758072.13435</v>
      </c>
      <c r="M73" s="227">
        <v>240067767595.27905</v>
      </c>
      <c r="N73" s="230">
        <v>157109309894.69632</v>
      </c>
      <c r="O73" s="227">
        <v>34911518055.395996</v>
      </c>
      <c r="P73" s="227">
        <v>19040323874.470001</v>
      </c>
      <c r="Q73" s="227">
        <v>15960871541.620001</v>
      </c>
      <c r="R73" s="227">
        <v>-40443205.823999994</v>
      </c>
      <c r="S73" s="227">
        <v>2929953413226.5151</v>
      </c>
      <c r="T73" s="227">
        <v>3107490496377.918</v>
      </c>
      <c r="U73" s="227">
        <v>2766905615275.1577</v>
      </c>
      <c r="V73" s="228">
        <v>103149147572.31384</v>
      </c>
      <c r="W73" s="228">
        <v>237435733530.44583</v>
      </c>
      <c r="X73" s="239">
        <v>7.6999999999999999E-2</v>
      </c>
      <c r="Y73" s="228">
        <v>3025198023635.8081</v>
      </c>
      <c r="Z73" s="228">
        <v>2697672519748.9082</v>
      </c>
      <c r="AA73" s="228">
        <v>99068989538.563843</v>
      </c>
      <c r="AB73" s="228">
        <v>228456514348.33585</v>
      </c>
      <c r="AC73" s="228">
        <v>82292472742.110001</v>
      </c>
      <c r="AD73" s="228">
        <v>69233095526.25</v>
      </c>
      <c r="AE73" s="228">
        <v>4080158033.75</v>
      </c>
      <c r="AF73" s="228">
        <v>8979219182.1100006</v>
      </c>
      <c r="AG73" s="228">
        <v>10247323921.730001</v>
      </c>
      <c r="AH73" s="228">
        <v>10474969245.389999</v>
      </c>
      <c r="AI73" s="228">
        <v>10474969245.389999</v>
      </c>
      <c r="AJ73" s="228">
        <v>0</v>
      </c>
      <c r="AK73" s="228">
        <v>21439165766.183601</v>
      </c>
      <c r="AL73" s="228">
        <v>26558421528.1236</v>
      </c>
      <c r="AM73" s="228">
        <v>2836198270.6599998</v>
      </c>
      <c r="AN73" s="228">
        <v>288870685305.02618</v>
      </c>
      <c r="AO73" s="228">
        <v>146888657785.44031</v>
      </c>
      <c r="AP73" s="228">
        <v>81122740562.650009</v>
      </c>
      <c r="AQ73" s="228">
        <v>84535831565.600006</v>
      </c>
      <c r="AR73" s="228">
        <v>65669268495.049988</v>
      </c>
      <c r="AS73" s="228">
        <v>18866563070.550003</v>
      </c>
      <c r="AT73" s="228">
        <v>60859286956.935722</v>
      </c>
      <c r="AU73" s="228">
        <v>5148765000</v>
      </c>
      <c r="AV73" s="228">
        <v>130753652634.35594</v>
      </c>
      <c r="AW73" s="228">
        <v>169547706748.05392</v>
      </c>
      <c r="AX73" s="228">
        <v>3945898445685.9561</v>
      </c>
      <c r="AY73" s="228">
        <v>1477743947567.3428</v>
      </c>
      <c r="AZ73" s="228">
        <v>449317747938.03778</v>
      </c>
      <c r="BA73" s="228">
        <v>428239354292.74524</v>
      </c>
      <c r="BB73" s="228">
        <v>48563093938.680573</v>
      </c>
      <c r="BC73" s="228">
        <v>0</v>
      </c>
      <c r="BD73" s="228">
        <v>8143434026.8905697</v>
      </c>
      <c r="BE73" s="228">
        <v>7221554162.8200006</v>
      </c>
      <c r="BF73" s="228">
        <v>32811105748.970001</v>
      </c>
      <c r="BG73" s="228">
        <v>387000000</v>
      </c>
      <c r="BH73" s="228">
        <v>237947652602.94</v>
      </c>
      <c r="BI73" s="228">
        <v>280444427285.51904</v>
      </c>
      <c r="BJ73" s="228">
        <v>43359598848.251831</v>
      </c>
      <c r="BK73" s="228">
        <v>232170673187.26724</v>
      </c>
      <c r="BL73" s="228">
        <v>4914155250</v>
      </c>
      <c r="BM73" s="228">
        <v>2468154498118.6265</v>
      </c>
      <c r="BN73" s="228">
        <v>1440023491566.71</v>
      </c>
      <c r="BO73" s="228">
        <v>1274869100.5000002</v>
      </c>
      <c r="BP73" s="228">
        <v>889274645105.68005</v>
      </c>
      <c r="BQ73" s="228">
        <v>189113625795.52896</v>
      </c>
      <c r="BR73" s="228">
        <v>75995000000</v>
      </c>
      <c r="BS73" s="228">
        <v>439120326902.00812</v>
      </c>
      <c r="BT73" s="228">
        <v>417304626559.75244</v>
      </c>
      <c r="BU73" s="228">
        <v>22621870991.341133</v>
      </c>
      <c r="BV73" s="228">
        <v>1291558034.4499996</v>
      </c>
      <c r="BW73" s="228">
        <v>-2097728683.5353994</v>
      </c>
      <c r="BX73" s="228">
        <v>0</v>
      </c>
      <c r="BY73" s="228">
        <v>412140672.80999994</v>
      </c>
      <c r="BZ73" s="228">
        <v>93146335.239999995</v>
      </c>
      <c r="CA73" s="228">
        <v>682173948.69460022</v>
      </c>
      <c r="CB73" s="228">
        <v>5312486348.6199989</v>
      </c>
      <c r="CC73" s="228">
        <v>8597675988.8999996</v>
      </c>
      <c r="CD73" s="228">
        <v>60715329432.120903</v>
      </c>
      <c r="CE73" s="228">
        <v>12702951946.697105</v>
      </c>
      <c r="CF73" s="228">
        <v>24356385595.787865</v>
      </c>
      <c r="CG73" s="228">
        <v>302641551.02000004</v>
      </c>
      <c r="CH73" s="228">
        <v>24169115743.435966</v>
      </c>
      <c r="CI73" s="228">
        <v>815765404.81999993</v>
      </c>
      <c r="CJ73" s="228">
        <v>68397063060.319336</v>
      </c>
      <c r="CK73" s="228">
        <v>12317391302.486263</v>
      </c>
      <c r="CL73" s="228">
        <v>46755164696.664604</v>
      </c>
      <c r="CM73" s="228">
        <v>0</v>
      </c>
      <c r="CN73" s="228">
        <v>376966548.16000003</v>
      </c>
      <c r="CO73" s="228">
        <v>2273722367.0085998</v>
      </c>
      <c r="CP73" s="228">
        <v>1602000</v>
      </c>
      <c r="CQ73" s="228">
        <v>0</v>
      </c>
      <c r="CR73" s="228">
        <v>32020320204.030003</v>
      </c>
      <c r="CS73" s="228">
        <v>12082553577.466002</v>
      </c>
      <c r="CT73" s="228">
        <v>189226333615.42361</v>
      </c>
      <c r="CU73" s="228">
        <v>19425044524.044872</v>
      </c>
      <c r="CV73" s="228">
        <v>65369250324.524925</v>
      </c>
      <c r="CW73" s="228">
        <v>104432038766.8539</v>
      </c>
      <c r="CX73" s="228">
        <v>50732716508.607262</v>
      </c>
      <c r="CY73" s="228">
        <v>206843010406.17551</v>
      </c>
      <c r="CZ73" s="228">
        <v>12605188204.080004</v>
      </c>
      <c r="DA73" s="228">
        <v>4869106723.2533312</v>
      </c>
      <c r="DB73" s="228">
        <v>214579091887.0022</v>
      </c>
      <c r="DC73" s="228">
        <v>214629988626.77332</v>
      </c>
      <c r="DD73" s="228">
        <v>520230389279.51776</v>
      </c>
      <c r="DE73" s="228">
        <v>331116763483.98853</v>
      </c>
      <c r="DF73" s="228">
        <v>189113625795.52899</v>
      </c>
    </row>
    <row r="74" spans="1:110" ht="11.25" customHeight="1" x14ac:dyDescent="0.25">
      <c r="A74" s="132">
        <v>2023</v>
      </c>
      <c r="B74" s="132">
        <v>3</v>
      </c>
      <c r="C74" s="132">
        <v>521</v>
      </c>
      <c r="D74" s="229">
        <v>428</v>
      </c>
      <c r="E74" s="132">
        <v>453</v>
      </c>
      <c r="F74" s="240">
        <v>3.3000000000000002E-2</v>
      </c>
      <c r="G74" s="232">
        <v>4141367</v>
      </c>
      <c r="H74" s="234">
        <v>1461201</v>
      </c>
      <c r="I74" s="137">
        <v>4257356072725.4399</v>
      </c>
      <c r="J74" s="134">
        <v>4121960604712.4102</v>
      </c>
      <c r="K74" s="227">
        <v>529285953656.63</v>
      </c>
      <c r="L74" s="227">
        <v>114042364107.783</v>
      </c>
      <c r="M74" s="227">
        <v>253643195278.76099</v>
      </c>
      <c r="N74" s="230">
        <v>152337922663.556</v>
      </c>
      <c r="O74" s="227">
        <v>41678151840.775002</v>
      </c>
      <c r="P74" s="227">
        <v>22882287921.330002</v>
      </c>
      <c r="Q74" s="227">
        <v>18873735918.880001</v>
      </c>
      <c r="R74" s="227">
        <v>-28419066.004999999</v>
      </c>
      <c r="S74" s="227">
        <v>3189615679046.79</v>
      </c>
      <c r="T74" s="227">
        <v>3378459118471.9502</v>
      </c>
      <c r="U74" s="227">
        <v>3006964468521.2598</v>
      </c>
      <c r="V74" s="228">
        <v>119564008417.703</v>
      </c>
      <c r="W74" s="228">
        <v>251930641532.98798</v>
      </c>
      <c r="X74" s="239">
        <v>7.4999999999999997E-2</v>
      </c>
      <c r="Y74" s="228">
        <v>3284929548251.1904</v>
      </c>
      <c r="Z74" s="228">
        <v>2931045016850.29</v>
      </c>
      <c r="AA74" s="228">
        <v>110672400093.063</v>
      </c>
      <c r="AB74" s="228">
        <v>243212131307.83798</v>
      </c>
      <c r="AC74" s="228">
        <v>93529570220.76001</v>
      </c>
      <c r="AD74" s="228">
        <v>75919451670.969986</v>
      </c>
      <c r="AE74" s="228">
        <v>8891608324.6399994</v>
      </c>
      <c r="AF74" s="228">
        <v>8718510225.1499996</v>
      </c>
      <c r="AG74" s="228">
        <v>15223208813.1695</v>
      </c>
      <c r="AH74" s="228">
        <v>15370658926.039499</v>
      </c>
      <c r="AI74" s="228">
        <v>15370658926.039499</v>
      </c>
      <c r="AJ74" s="228">
        <v>0</v>
      </c>
      <c r="AK74" s="228">
        <v>21533611738.290001</v>
      </c>
      <c r="AL74" s="228">
        <v>26666380509.459999</v>
      </c>
      <c r="AM74" s="228">
        <v>2316016778.6700001</v>
      </c>
      <c r="AN74" s="228">
        <v>319434749616.75104</v>
      </c>
      <c r="AO74" s="228">
        <v>157960693368.18503</v>
      </c>
      <c r="AP74" s="228">
        <v>86003036668.986908</v>
      </c>
      <c r="AQ74" s="228">
        <v>89575122033.266907</v>
      </c>
      <c r="AR74" s="228">
        <v>70368898457.216904</v>
      </c>
      <c r="AS74" s="228">
        <v>19206223576.049999</v>
      </c>
      <c r="AT74" s="228">
        <v>75471019579.579208</v>
      </c>
      <c r="AU74" s="228">
        <v>5189250000</v>
      </c>
      <c r="AV74" s="228">
        <v>135395468013.028</v>
      </c>
      <c r="AW74" s="228">
        <v>177596922160.11499</v>
      </c>
      <c r="AX74" s="228">
        <v>4257356072725.4399</v>
      </c>
      <c r="AY74" s="228">
        <v>1667723116636.99</v>
      </c>
      <c r="AZ74" s="228">
        <v>519346507707.45099</v>
      </c>
      <c r="BA74" s="228">
        <v>470565339648.03998</v>
      </c>
      <c r="BB74" s="228">
        <v>54017702119.809998</v>
      </c>
      <c r="BC74" s="228">
        <v>0</v>
      </c>
      <c r="BD74" s="228">
        <v>12185601280.209999</v>
      </c>
      <c r="BE74" s="228">
        <v>8139918647.8199997</v>
      </c>
      <c r="BF74" s="228">
        <v>33690511111.780003</v>
      </c>
      <c r="BG74" s="228">
        <v>1671080</v>
      </c>
      <c r="BH74" s="228">
        <v>263511092765.70999</v>
      </c>
      <c r="BI74" s="228">
        <v>332058581258.78503</v>
      </c>
      <c r="BJ74" s="228">
        <v>56685338776.066902</v>
      </c>
      <c r="BK74" s="228">
        <v>332058581258.78503</v>
      </c>
      <c r="BL74" s="228">
        <v>4967275249.9900007</v>
      </c>
      <c r="BM74" s="228">
        <v>2589632956088.4399</v>
      </c>
      <c r="BN74" s="228">
        <v>1453044971566.71</v>
      </c>
      <c r="BO74" s="228">
        <v>1282807347.02</v>
      </c>
      <c r="BP74" s="228">
        <v>994795576966.35693</v>
      </c>
      <c r="BQ74" s="228">
        <v>302407483824.89801</v>
      </c>
      <c r="BR74" s="228">
        <v>75995000000</v>
      </c>
      <c r="BS74" s="228">
        <v>694330464322.77405</v>
      </c>
      <c r="BT74" s="228">
        <v>665755298755.76794</v>
      </c>
      <c r="BU74" s="228">
        <v>29775700092.2584</v>
      </c>
      <c r="BV74" s="228">
        <v>2053478491.45</v>
      </c>
      <c r="BW74" s="228">
        <v>-3254013016.7021999</v>
      </c>
      <c r="BX74" s="228">
        <v>0</v>
      </c>
      <c r="BY74" s="228">
        <v>1000910839</v>
      </c>
      <c r="BZ74" s="228">
        <v>123942376.05000001</v>
      </c>
      <c r="CA74" s="228">
        <v>1534383786.2778001</v>
      </c>
      <c r="CB74" s="228">
        <v>8090464220.6499996</v>
      </c>
      <c r="CC74" s="228">
        <v>14003714238.68</v>
      </c>
      <c r="CD74" s="228">
        <v>98250105536.956802</v>
      </c>
      <c r="CE74" s="228">
        <v>21186795724.903801</v>
      </c>
      <c r="CF74" s="228">
        <v>38983078698.072998</v>
      </c>
      <c r="CG74" s="228">
        <v>698264860.80999994</v>
      </c>
      <c r="CH74" s="228">
        <v>38317128735.129997</v>
      </c>
      <c r="CI74" s="228">
        <v>935162481.96000004</v>
      </c>
      <c r="CJ74" s="228">
        <v>102696398828.547</v>
      </c>
      <c r="CK74" s="228">
        <v>18729156813.045799</v>
      </c>
      <c r="CL74" s="228">
        <v>70834784415.801605</v>
      </c>
      <c r="CM74" s="228">
        <v>0</v>
      </c>
      <c r="CN74" s="228">
        <v>21089410.080000002</v>
      </c>
      <c r="CO74" s="228">
        <v>3507976450.8899999</v>
      </c>
      <c r="CP74" s="228">
        <v>909453.13</v>
      </c>
      <c r="CQ74" s="228">
        <v>0</v>
      </c>
      <c r="CR74" s="228">
        <v>49681866998.777802</v>
      </c>
      <c r="CS74" s="228">
        <v>17622942102.923901</v>
      </c>
      <c r="CT74" s="228">
        <v>292744287032.07397</v>
      </c>
      <c r="CU74" s="228">
        <v>29273286244.126499</v>
      </c>
      <c r="CV74" s="228">
        <v>100755227860.89</v>
      </c>
      <c r="CW74" s="228">
        <v>162715772927.05701</v>
      </c>
      <c r="CX74" s="228">
        <v>69237547605.582214</v>
      </c>
      <c r="CY74" s="228">
        <v>336794922976.70898</v>
      </c>
      <c r="CZ74" s="228">
        <v>17368430225.121799</v>
      </c>
      <c r="DA74" s="228">
        <v>7230326637.2915897</v>
      </c>
      <c r="DB74" s="228">
        <v>346933026564.54004</v>
      </c>
      <c r="DC74" s="228">
        <v>347186556056.40002</v>
      </c>
      <c r="DD74" s="228">
        <v>814671433180.29407</v>
      </c>
      <c r="DE74" s="228">
        <v>512263949355.39697</v>
      </c>
      <c r="DF74" s="228">
        <v>302407483824.89801</v>
      </c>
    </row>
    <row r="75" spans="1:110" ht="11.25" customHeight="1" x14ac:dyDescent="0.25">
      <c r="A75" s="130">
        <v>2023</v>
      </c>
      <c r="B75" s="130">
        <v>4</v>
      </c>
      <c r="C75" s="118">
        <v>529</v>
      </c>
      <c r="D75" s="141">
        <v>434</v>
      </c>
      <c r="E75" s="118">
        <v>446</v>
      </c>
      <c r="F75" s="240">
        <v>3.3000000000000002E-2</v>
      </c>
      <c r="G75" s="118">
        <v>4535672</v>
      </c>
      <c r="H75" s="139">
        <v>1600427</v>
      </c>
      <c r="I75" s="241">
        <v>4672234037572.6904</v>
      </c>
      <c r="J75" s="241">
        <v>4526175794486.6201</v>
      </c>
      <c r="K75" s="241">
        <v>652934171606.10999</v>
      </c>
      <c r="L75" s="241">
        <v>101920654286.73</v>
      </c>
      <c r="M75" s="241">
        <v>323965618949.84998</v>
      </c>
      <c r="N75" s="241">
        <v>216976665199.75</v>
      </c>
      <c r="O75" s="241">
        <v>50718427804.919998</v>
      </c>
      <c r="P75" s="241">
        <v>29764740982.18</v>
      </c>
      <c r="Q75" s="241">
        <v>20953686822.740002</v>
      </c>
      <c r="R75" s="140" t="s">
        <v>69</v>
      </c>
      <c r="S75" s="241">
        <v>3475952644843.9702</v>
      </c>
      <c r="T75" s="241">
        <v>3675862241494.3701</v>
      </c>
      <c r="U75" s="241">
        <v>3297351355545.4199</v>
      </c>
      <c r="V75" s="241">
        <v>119435490474.60001</v>
      </c>
      <c r="W75" s="241">
        <v>259075395474.35001</v>
      </c>
      <c r="X75" s="242">
        <v>7.0000000000000007E-2</v>
      </c>
      <c r="Y75" s="241">
        <v>3581671072555.4702</v>
      </c>
      <c r="Z75" s="241">
        <v>3216251847598.9399</v>
      </c>
      <c r="AA75" s="241">
        <v>114907311195.60001</v>
      </c>
      <c r="AB75" s="241">
        <v>250511913760.95001</v>
      </c>
      <c r="AC75" s="241">
        <v>94191168938.889999</v>
      </c>
      <c r="AD75" s="241">
        <v>81099507946.479996</v>
      </c>
      <c r="AE75" s="241">
        <v>4528179279.0100002</v>
      </c>
      <c r="AF75" s="241">
        <v>8563481713.4099998</v>
      </c>
      <c r="AG75" s="241">
        <v>14681958958.309999</v>
      </c>
      <c r="AH75" s="241">
        <v>15119373058.639999</v>
      </c>
      <c r="AI75" s="241">
        <v>15119373058.639999</v>
      </c>
      <c r="AJ75" s="140" t="s">
        <v>271</v>
      </c>
      <c r="AK75" s="241">
        <v>25881089617.369999</v>
      </c>
      <c r="AL75" s="241">
        <v>29473075051.509998</v>
      </c>
      <c r="AM75" s="241">
        <v>3819509033.48</v>
      </c>
      <c r="AN75" s="241">
        <v>302055514182.15002</v>
      </c>
      <c r="AO75" s="241">
        <v>161691039760.56</v>
      </c>
      <c r="AP75" s="241">
        <v>73424099150.389999</v>
      </c>
      <c r="AQ75" s="241">
        <v>75921639503.050003</v>
      </c>
      <c r="AR75" s="241">
        <v>75303359075.580002</v>
      </c>
      <c r="AS75" s="241">
        <v>618280427.47000003</v>
      </c>
      <c r="AT75" s="241">
        <v>66940375271.209999</v>
      </c>
      <c r="AU75" s="241">
        <v>3951987473.7800002</v>
      </c>
      <c r="AV75" s="241">
        <v>146058243086.07001</v>
      </c>
      <c r="AW75" s="241">
        <v>146058243086.07001</v>
      </c>
      <c r="AX75" s="241">
        <v>4672234037572.6904</v>
      </c>
      <c r="AY75" s="241">
        <v>1926887214050.8899</v>
      </c>
      <c r="AZ75" s="241">
        <v>651891479532.79004</v>
      </c>
      <c r="BA75" s="241">
        <v>586361628524.88</v>
      </c>
      <c r="BB75" s="241">
        <v>46983967336.82</v>
      </c>
      <c r="BC75" s="140" t="s">
        <v>271</v>
      </c>
      <c r="BD75" s="241">
        <v>5663328173.3999996</v>
      </c>
      <c r="BE75" s="241">
        <v>9260655816.2600002</v>
      </c>
      <c r="BF75" s="241">
        <v>32059983347.16</v>
      </c>
      <c r="BG75" s="140" t="s">
        <v>73</v>
      </c>
      <c r="BH75" s="241">
        <v>316309597237.23999</v>
      </c>
      <c r="BI75" s="241">
        <v>301563386477.96997</v>
      </c>
      <c r="BJ75" s="241">
        <v>59004146462.029999</v>
      </c>
      <c r="BK75" s="241">
        <v>242310880015.95001</v>
      </c>
      <c r="BL75" s="241">
        <v>248359999.99000001</v>
      </c>
      <c r="BM75" s="241">
        <v>2745346823521.7798</v>
      </c>
      <c r="BN75" s="241">
        <v>1497971130566.71</v>
      </c>
      <c r="BO75" s="241">
        <v>1583833950.54</v>
      </c>
      <c r="BP75" s="241">
        <v>1107226822913.49</v>
      </c>
      <c r="BQ75" s="241">
        <v>432126044702.72998</v>
      </c>
      <c r="BR75" s="241">
        <v>75995000000</v>
      </c>
      <c r="BS75" s="241">
        <v>999060655025.19995</v>
      </c>
      <c r="BT75" s="241">
        <v>955597185657.14001</v>
      </c>
      <c r="BU75" s="241">
        <v>42963678905.610001</v>
      </c>
      <c r="BV75" s="241">
        <v>3044265513.8000002</v>
      </c>
      <c r="BW75" s="241">
        <v>-2544475051.3600001</v>
      </c>
      <c r="BX75" s="140" t="s">
        <v>73</v>
      </c>
      <c r="BY75" s="241">
        <v>1492871941.29</v>
      </c>
      <c r="BZ75" s="140" t="s">
        <v>272</v>
      </c>
      <c r="CA75" s="241">
        <v>1933311349.3099999</v>
      </c>
      <c r="CB75" s="241">
        <v>13298613612.370001</v>
      </c>
      <c r="CC75" s="241">
        <v>19435223770.380001</v>
      </c>
      <c r="CD75" s="241">
        <v>139996435462.70001</v>
      </c>
      <c r="CE75" s="241">
        <v>31394125455.27</v>
      </c>
      <c r="CF75" s="241">
        <v>52809186779.07</v>
      </c>
      <c r="CG75" s="241">
        <v>1063327363.3</v>
      </c>
      <c r="CH75" s="241">
        <v>55782135597.209999</v>
      </c>
      <c r="CI75" s="241">
        <v>1052339732.16</v>
      </c>
      <c r="CJ75" s="241">
        <v>140007138819.04999</v>
      </c>
      <c r="CK75" s="241">
        <v>21463337661.119999</v>
      </c>
      <c r="CL75" s="241">
        <v>98929938160.210007</v>
      </c>
      <c r="CM75" s="140" t="s">
        <v>273</v>
      </c>
      <c r="CN75" s="241">
        <v>48006470.770000003</v>
      </c>
      <c r="CO75" s="241">
        <v>4805570740</v>
      </c>
      <c r="CP75" s="241">
        <v>1347460.7</v>
      </c>
      <c r="CQ75" s="140" t="s">
        <v>73</v>
      </c>
      <c r="CR75" s="241">
        <v>67326243015.650002</v>
      </c>
      <c r="CS75" s="241">
        <v>26748770473.099998</v>
      </c>
      <c r="CT75" s="241">
        <v>412365486443.5</v>
      </c>
      <c r="CU75" s="241">
        <v>33379159123.84</v>
      </c>
      <c r="CV75" s="241">
        <v>144308357104.88</v>
      </c>
      <c r="CW75" s="241">
        <v>234624073308.20999</v>
      </c>
      <c r="CX75" s="241">
        <v>93453042708.729996</v>
      </c>
      <c r="CY75" s="241">
        <v>493252829229.31</v>
      </c>
      <c r="CZ75" s="241">
        <v>24502905961.799999</v>
      </c>
      <c r="DA75" s="241">
        <v>12704602081.940001</v>
      </c>
      <c r="DB75" s="241">
        <v>505051133109.16998</v>
      </c>
      <c r="DC75" s="241">
        <v>505071432024.64001</v>
      </c>
      <c r="DD75" s="241">
        <v>1163797479553.8999</v>
      </c>
      <c r="DE75" s="241">
        <v>731671434851.17004</v>
      </c>
      <c r="DF75" s="241">
        <v>432126044702.72998</v>
      </c>
    </row>
    <row r="76" spans="1:110" ht="11.25" customHeight="1" x14ac:dyDescent="0.25">
      <c r="A76" s="130"/>
      <c r="B76" s="130"/>
      <c r="C76" s="118"/>
      <c r="D76" s="141"/>
      <c r="E76" s="118"/>
      <c r="F76" s="118"/>
      <c r="G76" s="118"/>
      <c r="H76" s="139"/>
      <c r="I76" s="142"/>
      <c r="J76" s="143"/>
      <c r="K76" s="143"/>
      <c r="L76" s="143"/>
      <c r="M76" s="143"/>
      <c r="N76" s="143"/>
      <c r="O76" s="143"/>
      <c r="P76" s="143"/>
      <c r="Q76" s="143"/>
      <c r="R76" s="118"/>
      <c r="S76" s="118"/>
      <c r="T76" s="118"/>
      <c r="U76" s="119"/>
      <c r="V76" s="119"/>
      <c r="W76" s="119"/>
      <c r="X76" s="119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145"/>
      <c r="DD76" s="146"/>
      <c r="DE76" s="145"/>
      <c r="DF76" s="144"/>
    </row>
    <row r="77" spans="1:110" ht="11.25" customHeight="1" x14ac:dyDescent="0.25">
      <c r="A77" s="130"/>
      <c r="B77" s="130"/>
      <c r="C77" s="118"/>
      <c r="D77" s="141"/>
      <c r="E77" s="118"/>
      <c r="F77" s="118"/>
      <c r="G77" s="118"/>
      <c r="H77" s="139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</row>
    <row r="78" spans="1:110" ht="11.25" customHeight="1" x14ac:dyDescent="0.25">
      <c r="A78" s="130"/>
      <c r="B78" s="130"/>
      <c r="C78" s="118"/>
      <c r="D78" s="141"/>
      <c r="E78" s="118"/>
      <c r="F78" s="118"/>
      <c r="G78" s="118"/>
      <c r="H78" s="139"/>
      <c r="I78" s="142"/>
      <c r="J78" s="143"/>
      <c r="K78" s="143"/>
      <c r="L78" s="143"/>
      <c r="M78" s="143"/>
      <c r="N78" s="143"/>
      <c r="O78" s="143"/>
      <c r="P78" s="143"/>
      <c r="Q78" s="143"/>
      <c r="R78" s="118"/>
      <c r="S78" s="118"/>
      <c r="T78" s="118"/>
      <c r="U78" s="119"/>
      <c r="V78" s="119"/>
      <c r="W78" s="119"/>
      <c r="X78" s="119"/>
      <c r="Y78" s="119"/>
      <c r="Z78" s="119"/>
      <c r="AA78" s="119"/>
      <c r="AB78" s="119"/>
      <c r="AC78" s="119"/>
      <c r="AD78" s="119"/>
      <c r="AE78" s="119"/>
      <c r="AF78" s="119"/>
      <c r="AG78" s="119"/>
      <c r="AH78" s="119"/>
      <c r="AI78" s="119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40"/>
    </row>
    <row r="79" spans="1:110" ht="11.25" customHeight="1" x14ac:dyDescent="0.25">
      <c r="A79" s="130"/>
      <c r="B79" s="130"/>
      <c r="C79" s="118"/>
      <c r="D79" s="141"/>
      <c r="E79" s="118"/>
      <c r="F79" s="118"/>
      <c r="G79" s="118"/>
      <c r="H79" s="139"/>
      <c r="I79" s="142"/>
      <c r="J79" s="143"/>
      <c r="K79" s="143"/>
      <c r="L79" s="143"/>
      <c r="M79" s="143"/>
      <c r="N79" s="143"/>
      <c r="O79" s="143"/>
      <c r="P79" s="143"/>
      <c r="Q79" s="143"/>
      <c r="R79" s="118"/>
      <c r="S79" s="118"/>
      <c r="T79" s="118"/>
      <c r="U79" s="119"/>
      <c r="V79" s="119"/>
      <c r="W79" s="119"/>
      <c r="X79" s="119"/>
      <c r="Y79" s="119"/>
      <c r="Z79" s="119"/>
      <c r="AA79" s="119"/>
      <c r="AB79" s="119"/>
      <c r="AC79" s="119"/>
      <c r="AD79" s="119"/>
      <c r="AE79" s="119"/>
      <c r="AF79" s="119"/>
      <c r="AG79" s="119"/>
      <c r="AH79" s="119"/>
      <c r="AI79" s="119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40"/>
    </row>
    <row r="80" spans="1:110" ht="11.25" customHeight="1" x14ac:dyDescent="0.25">
      <c r="A80" s="130"/>
      <c r="B80" s="130"/>
      <c r="C80" s="118"/>
      <c r="D80" s="141"/>
      <c r="E80" s="118"/>
      <c r="F80" s="118"/>
      <c r="G80" s="118"/>
      <c r="H80" s="139"/>
      <c r="I80" s="142"/>
      <c r="J80" s="143"/>
      <c r="K80" s="143"/>
      <c r="L80" s="143"/>
      <c r="M80" s="143"/>
      <c r="N80" s="143"/>
      <c r="O80" s="143"/>
      <c r="P80" s="143"/>
      <c r="Q80" s="143"/>
      <c r="R80" s="118"/>
      <c r="S80" s="118"/>
      <c r="T80" s="118"/>
      <c r="U80" s="119"/>
      <c r="V80" s="119"/>
      <c r="W80" s="119"/>
      <c r="X80" s="119"/>
      <c r="Y80" s="119"/>
      <c r="Z80" s="119"/>
      <c r="AA80" s="119"/>
      <c r="AB80" s="119"/>
      <c r="AC80" s="119"/>
      <c r="AD80" s="119"/>
      <c r="AE80" s="119"/>
      <c r="AF80" s="119"/>
      <c r="AG80" s="119"/>
      <c r="AH80" s="119"/>
      <c r="AI80" s="119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40"/>
    </row>
    <row r="81" spans="1:110" ht="11.25" customHeight="1" x14ac:dyDescent="0.25">
      <c r="A81" s="130"/>
      <c r="B81" s="130"/>
      <c r="C81" s="118"/>
      <c r="D81" s="141"/>
      <c r="E81" s="118"/>
      <c r="F81" s="118"/>
      <c r="G81" s="118"/>
      <c r="H81" s="139"/>
      <c r="I81" s="142"/>
      <c r="J81" s="143"/>
      <c r="K81" s="143"/>
      <c r="L81" s="143"/>
      <c r="M81" s="143"/>
      <c r="N81" s="143"/>
      <c r="O81" s="143"/>
      <c r="P81" s="143"/>
      <c r="Q81" s="143"/>
      <c r="R81" s="118"/>
      <c r="S81" s="118"/>
      <c r="T81" s="118"/>
      <c r="U81" s="119"/>
      <c r="V81" s="119"/>
      <c r="W81" s="119"/>
      <c r="X81" s="119"/>
      <c r="Y81" s="119"/>
      <c r="Z81" s="119"/>
      <c r="AA81" s="119"/>
      <c r="AB81" s="119"/>
      <c r="AC81" s="119"/>
      <c r="AD81" s="119"/>
      <c r="AE81" s="119"/>
      <c r="AF81" s="119"/>
      <c r="AG81" s="119"/>
      <c r="AH81" s="119"/>
      <c r="AI81" s="119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40"/>
    </row>
    <row r="82" spans="1:110" ht="11.25" customHeight="1" x14ac:dyDescent="0.25">
      <c r="A82" s="130"/>
      <c r="B82" s="130"/>
      <c r="C82" s="118"/>
      <c r="D82" s="141"/>
      <c r="E82" s="118"/>
      <c r="F82" s="118"/>
      <c r="G82" s="118"/>
      <c r="H82" s="139"/>
      <c r="I82" s="142"/>
      <c r="J82" s="143"/>
      <c r="K82" s="143"/>
      <c r="L82" s="143"/>
      <c r="M82" s="143"/>
      <c r="N82" s="143"/>
      <c r="O82" s="143"/>
      <c r="P82" s="143"/>
      <c r="Q82" s="143"/>
      <c r="R82" s="118"/>
      <c r="S82" s="118"/>
      <c r="T82" s="118"/>
      <c r="U82" s="119"/>
      <c r="V82" s="119"/>
      <c r="W82" s="119"/>
      <c r="X82" s="119"/>
      <c r="Y82" s="119"/>
      <c r="Z82" s="119"/>
      <c r="AA82" s="119"/>
      <c r="AB82" s="119"/>
      <c r="AC82" s="119"/>
      <c r="AD82" s="119"/>
      <c r="AE82" s="119"/>
      <c r="AF82" s="119"/>
      <c r="AG82" s="119"/>
      <c r="AH82" s="119"/>
      <c r="AI82" s="119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40"/>
    </row>
    <row r="83" spans="1:110" ht="11.25" customHeight="1" x14ac:dyDescent="0.25">
      <c r="A83" s="130"/>
      <c r="B83" s="130"/>
      <c r="C83" s="118"/>
      <c r="D83" s="141"/>
      <c r="E83" s="118"/>
      <c r="F83" s="118"/>
      <c r="G83" s="118"/>
      <c r="H83" s="139"/>
      <c r="I83" s="142"/>
      <c r="J83" s="143"/>
      <c r="K83" s="143"/>
      <c r="L83" s="143"/>
      <c r="M83" s="143"/>
      <c r="N83" s="143"/>
      <c r="O83" s="143"/>
      <c r="P83" s="143"/>
      <c r="Q83" s="143"/>
      <c r="R83" s="118"/>
      <c r="S83" s="118"/>
      <c r="T83" s="118"/>
      <c r="U83" s="119"/>
      <c r="V83" s="119"/>
      <c r="W83" s="119"/>
      <c r="X83" s="119"/>
      <c r="Y83" s="119"/>
      <c r="Z83" s="119"/>
      <c r="AA83" s="119"/>
      <c r="AB83" s="119"/>
      <c r="AC83" s="119"/>
      <c r="AD83" s="119"/>
      <c r="AE83" s="119"/>
      <c r="AF83" s="119"/>
      <c r="AG83" s="119"/>
      <c r="AH83" s="119"/>
      <c r="AI83" s="119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  <c r="BM83" s="130"/>
      <c r="BN83" s="130"/>
      <c r="BO83" s="130"/>
      <c r="BP83" s="130"/>
      <c r="BQ83" s="130"/>
      <c r="BR83" s="130"/>
      <c r="BS83" s="130"/>
      <c r="BT83" s="130"/>
      <c r="BU83" s="130"/>
      <c r="BV83" s="130"/>
      <c r="BW83" s="130"/>
      <c r="BX83" s="130"/>
      <c r="BY83" s="130"/>
      <c r="BZ83" s="130"/>
      <c r="CA83" s="130"/>
      <c r="CB83" s="130"/>
      <c r="CC83" s="130"/>
      <c r="CD83" s="130"/>
      <c r="CE83" s="130"/>
      <c r="CF83" s="130"/>
      <c r="CG83" s="130"/>
      <c r="CH83" s="130"/>
      <c r="CI83" s="130"/>
      <c r="CJ83" s="130"/>
      <c r="CK83" s="130"/>
      <c r="CL83" s="130"/>
      <c r="CM83" s="130"/>
      <c r="CN83" s="130"/>
      <c r="CO83" s="130"/>
      <c r="CP83" s="130"/>
      <c r="CQ83" s="130"/>
      <c r="CR83" s="130"/>
      <c r="CS83" s="130"/>
      <c r="CT83" s="130"/>
      <c r="CU83" s="130"/>
      <c r="CV83" s="130"/>
      <c r="CW83" s="130"/>
      <c r="CX83" s="130"/>
      <c r="CY83" s="130"/>
      <c r="CZ83" s="130"/>
      <c r="DA83" s="130"/>
      <c r="DB83" s="130"/>
      <c r="DC83" s="130"/>
      <c r="DD83" s="130"/>
      <c r="DE83" s="130"/>
      <c r="DF83" s="140"/>
    </row>
    <row r="84" spans="1:110" ht="11.25" customHeight="1" x14ac:dyDescent="0.25">
      <c r="A84" s="130"/>
      <c r="B84" s="130"/>
      <c r="C84" s="118"/>
      <c r="D84" s="141"/>
      <c r="E84" s="118"/>
      <c r="F84" s="118"/>
      <c r="G84" s="118"/>
      <c r="H84" s="139"/>
      <c r="I84" s="142"/>
      <c r="J84" s="143"/>
      <c r="K84" s="143"/>
      <c r="L84" s="143"/>
      <c r="M84" s="143"/>
      <c r="N84" s="143"/>
      <c r="O84" s="143"/>
      <c r="P84" s="143"/>
      <c r="Q84" s="143"/>
      <c r="R84" s="118"/>
      <c r="S84" s="118"/>
      <c r="T84" s="118"/>
      <c r="U84" s="119"/>
      <c r="V84" s="119"/>
      <c r="W84" s="119"/>
      <c r="X84" s="119"/>
      <c r="Y84" s="119"/>
      <c r="Z84" s="119"/>
      <c r="AA84" s="119"/>
      <c r="AB84" s="119"/>
      <c r="AC84" s="119"/>
      <c r="AD84" s="119"/>
      <c r="AE84" s="119"/>
      <c r="AF84" s="119"/>
      <c r="AG84" s="119"/>
      <c r="AH84" s="119"/>
      <c r="AI84" s="119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  <c r="BM84" s="130"/>
      <c r="BN84" s="130"/>
      <c r="BO84" s="130"/>
      <c r="BP84" s="130"/>
      <c r="BQ84" s="130"/>
      <c r="BR84" s="130"/>
      <c r="BS84" s="130"/>
      <c r="BT84" s="130"/>
      <c r="BU84" s="130"/>
      <c r="BV84" s="130"/>
      <c r="BW84" s="130"/>
      <c r="BX84" s="130"/>
      <c r="BY84" s="130"/>
      <c r="BZ84" s="130"/>
      <c r="CA84" s="130"/>
      <c r="CB84" s="130"/>
      <c r="CC84" s="130"/>
      <c r="CD84" s="130"/>
      <c r="CE84" s="130"/>
      <c r="CF84" s="130"/>
      <c r="CG84" s="130"/>
      <c r="CH84" s="130"/>
      <c r="CI84" s="130"/>
      <c r="CJ84" s="130"/>
      <c r="CK84" s="130"/>
      <c r="CL84" s="130"/>
      <c r="CM84" s="130"/>
      <c r="CN84" s="130"/>
      <c r="CO84" s="130"/>
      <c r="CP84" s="130"/>
      <c r="CQ84" s="130"/>
      <c r="CR84" s="130"/>
      <c r="CS84" s="130"/>
      <c r="CT84" s="130"/>
      <c r="CU84" s="130"/>
      <c r="CV84" s="130"/>
      <c r="CW84" s="130"/>
      <c r="CX84" s="130"/>
      <c r="CY84" s="130"/>
      <c r="CZ84" s="130"/>
      <c r="DA84" s="130"/>
      <c r="DB84" s="130"/>
      <c r="DC84" s="130"/>
      <c r="DD84" s="130"/>
      <c r="DE84" s="130"/>
      <c r="DF84" s="140"/>
    </row>
    <row r="85" spans="1:110" ht="11.25" customHeight="1" x14ac:dyDescent="0.25">
      <c r="A85" s="130"/>
      <c r="B85" s="130"/>
      <c r="C85" s="118"/>
      <c r="D85" s="141"/>
      <c r="E85" s="118"/>
      <c r="F85" s="118"/>
      <c r="G85" s="118"/>
      <c r="H85" s="139"/>
      <c r="I85" s="142"/>
      <c r="J85" s="143"/>
      <c r="K85" s="143"/>
      <c r="L85" s="143"/>
      <c r="M85" s="143"/>
      <c r="N85" s="143"/>
      <c r="O85" s="143"/>
      <c r="P85" s="143"/>
      <c r="Q85" s="143"/>
      <c r="R85" s="118"/>
      <c r="S85" s="118"/>
      <c r="T85" s="118"/>
      <c r="U85" s="119"/>
      <c r="V85" s="119"/>
      <c r="W85" s="119"/>
      <c r="X85" s="119"/>
      <c r="Y85" s="119"/>
      <c r="Z85" s="119"/>
      <c r="AA85" s="119"/>
      <c r="AB85" s="119"/>
      <c r="AC85" s="119"/>
      <c r="AD85" s="119"/>
      <c r="AE85" s="119"/>
      <c r="AF85" s="119"/>
      <c r="AG85" s="119"/>
      <c r="AH85" s="119"/>
      <c r="AI85" s="119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40"/>
    </row>
    <row r="86" spans="1:110" ht="11.25" customHeight="1" x14ac:dyDescent="0.25">
      <c r="A86" s="130"/>
      <c r="B86" s="130"/>
      <c r="C86" s="118"/>
      <c r="D86" s="141"/>
      <c r="E86" s="118"/>
      <c r="F86" s="118"/>
      <c r="G86" s="118"/>
      <c r="H86" s="139"/>
      <c r="I86" s="142"/>
      <c r="J86" s="143"/>
      <c r="K86" s="143"/>
      <c r="L86" s="143"/>
      <c r="M86" s="143"/>
      <c r="N86" s="143"/>
      <c r="O86" s="143"/>
      <c r="P86" s="143"/>
      <c r="Q86" s="143"/>
      <c r="R86" s="118"/>
      <c r="S86" s="118"/>
      <c r="T86" s="118"/>
      <c r="U86" s="119"/>
      <c r="V86" s="119"/>
      <c r="W86" s="119"/>
      <c r="X86" s="119"/>
      <c r="Y86" s="119"/>
      <c r="Z86" s="119"/>
      <c r="AA86" s="119"/>
      <c r="AB86" s="119"/>
      <c r="AC86" s="119"/>
      <c r="AD86" s="119"/>
      <c r="AE86" s="119"/>
      <c r="AF86" s="119"/>
      <c r="AG86" s="119"/>
      <c r="AH86" s="119"/>
      <c r="AI86" s="119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  <c r="BM86" s="130"/>
      <c r="BN86" s="130"/>
      <c r="BO86" s="130"/>
      <c r="BP86" s="130"/>
      <c r="BQ86" s="130"/>
      <c r="BR86" s="130"/>
      <c r="BS86" s="130"/>
      <c r="BT86" s="130"/>
      <c r="BU86" s="130"/>
      <c r="BV86" s="130"/>
      <c r="BW86" s="130"/>
      <c r="BX86" s="130"/>
      <c r="BY86" s="130"/>
      <c r="BZ86" s="130"/>
      <c r="CA86" s="130"/>
      <c r="CB86" s="130"/>
      <c r="CC86" s="130"/>
      <c r="CD86" s="130"/>
      <c r="CE86" s="130"/>
      <c r="CF86" s="130"/>
      <c r="CG86" s="130"/>
      <c r="CH86" s="130"/>
      <c r="CI86" s="130"/>
      <c r="CJ86" s="130"/>
      <c r="CK86" s="130"/>
      <c r="CL86" s="130"/>
      <c r="CM86" s="130"/>
      <c r="CN86" s="130"/>
      <c r="CO86" s="130"/>
      <c r="CP86" s="130"/>
      <c r="CQ86" s="130"/>
      <c r="CR86" s="130"/>
      <c r="CS86" s="130"/>
      <c r="CT86" s="130"/>
      <c r="CU86" s="130"/>
      <c r="CV86" s="130"/>
      <c r="CW86" s="130"/>
      <c r="CX86" s="130"/>
      <c r="CY86" s="130"/>
      <c r="CZ86" s="130"/>
      <c r="DA86" s="130"/>
      <c r="DB86" s="130"/>
      <c r="DC86" s="130"/>
      <c r="DD86" s="130"/>
      <c r="DE86" s="130"/>
      <c r="DF86" s="140"/>
    </row>
    <row r="87" spans="1:110" ht="11.25" customHeight="1" x14ac:dyDescent="0.25">
      <c r="A87" s="130"/>
      <c r="B87" s="130"/>
      <c r="C87" s="118"/>
      <c r="D87" s="141"/>
      <c r="E87" s="118"/>
      <c r="F87" s="118"/>
      <c r="G87" s="118"/>
      <c r="H87" s="139"/>
      <c r="I87" s="142"/>
      <c r="J87" s="143"/>
      <c r="K87" s="143"/>
      <c r="L87" s="143"/>
      <c r="M87" s="143"/>
      <c r="N87" s="143"/>
      <c r="O87" s="143"/>
      <c r="P87" s="143"/>
      <c r="Q87" s="143"/>
      <c r="R87" s="118"/>
      <c r="S87" s="118"/>
      <c r="T87" s="118"/>
      <c r="U87" s="119"/>
      <c r="V87" s="119"/>
      <c r="W87" s="119"/>
      <c r="X87" s="119"/>
      <c r="Y87" s="119"/>
      <c r="Z87" s="119"/>
      <c r="AA87" s="119"/>
      <c r="AB87" s="119"/>
      <c r="AC87" s="119"/>
      <c r="AD87" s="119"/>
      <c r="AE87" s="119"/>
      <c r="AF87" s="119"/>
      <c r="AG87" s="119"/>
      <c r="AH87" s="119"/>
      <c r="AI87" s="119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/>
      <c r="BD87" s="130"/>
      <c r="BE87" s="130"/>
      <c r="BF87" s="130"/>
      <c r="BG87" s="130"/>
      <c r="BH87" s="130"/>
      <c r="BI87" s="130"/>
      <c r="BJ87" s="130"/>
      <c r="BK87" s="130"/>
      <c r="BL87" s="130"/>
      <c r="BM87" s="130"/>
      <c r="BN87" s="130"/>
      <c r="BO87" s="130"/>
      <c r="BP87" s="130"/>
      <c r="BQ87" s="130"/>
      <c r="BR87" s="130"/>
      <c r="BS87" s="130"/>
      <c r="BT87" s="130"/>
      <c r="BU87" s="130"/>
      <c r="BV87" s="130"/>
      <c r="BW87" s="130"/>
      <c r="BX87" s="130"/>
      <c r="BY87" s="130"/>
      <c r="BZ87" s="130"/>
      <c r="CA87" s="130"/>
      <c r="CB87" s="130"/>
      <c r="CC87" s="130"/>
      <c r="CD87" s="130"/>
      <c r="CE87" s="130"/>
      <c r="CF87" s="130"/>
      <c r="CG87" s="130"/>
      <c r="CH87" s="130"/>
      <c r="CI87" s="130"/>
      <c r="CJ87" s="130"/>
      <c r="CK87" s="130"/>
      <c r="CL87" s="130"/>
      <c r="CM87" s="130"/>
      <c r="CN87" s="130"/>
      <c r="CO87" s="130"/>
      <c r="CP87" s="130"/>
      <c r="CQ87" s="130"/>
      <c r="CR87" s="130"/>
      <c r="CS87" s="130"/>
      <c r="CT87" s="130"/>
      <c r="CU87" s="130"/>
      <c r="CV87" s="130"/>
      <c r="CW87" s="130"/>
      <c r="CX87" s="130"/>
      <c r="CY87" s="130"/>
      <c r="CZ87" s="130"/>
      <c r="DA87" s="130"/>
      <c r="DB87" s="130"/>
      <c r="DC87" s="130"/>
      <c r="DD87" s="130"/>
      <c r="DE87" s="130"/>
      <c r="DF87" s="140"/>
    </row>
    <row r="88" spans="1:110" ht="11.25" customHeight="1" x14ac:dyDescent="0.25">
      <c r="A88" s="130"/>
      <c r="B88" s="130"/>
      <c r="C88" s="118"/>
      <c r="D88" s="141"/>
      <c r="E88" s="118"/>
      <c r="F88" s="118"/>
      <c r="G88" s="118"/>
      <c r="H88" s="139"/>
      <c r="I88" s="142"/>
      <c r="J88" s="143"/>
      <c r="K88" s="143"/>
      <c r="L88" s="143"/>
      <c r="M88" s="143"/>
      <c r="N88" s="143"/>
      <c r="O88" s="143"/>
      <c r="P88" s="143"/>
      <c r="Q88" s="143"/>
      <c r="R88" s="118"/>
      <c r="S88" s="118"/>
      <c r="T88" s="118"/>
      <c r="U88" s="119"/>
      <c r="V88" s="119"/>
      <c r="W88" s="119"/>
      <c r="X88" s="119"/>
      <c r="Y88" s="119"/>
      <c r="Z88" s="119"/>
      <c r="AA88" s="119"/>
      <c r="AB88" s="119"/>
      <c r="AC88" s="119"/>
      <c r="AD88" s="119"/>
      <c r="AE88" s="119"/>
      <c r="AF88" s="119"/>
      <c r="AG88" s="119"/>
      <c r="AH88" s="119"/>
      <c r="AI88" s="119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  <c r="BK88" s="130"/>
      <c r="BL88" s="130"/>
      <c r="BM88" s="130"/>
      <c r="BN88" s="130"/>
      <c r="BO88" s="130"/>
      <c r="BP88" s="130"/>
      <c r="BQ88" s="130"/>
      <c r="BR88" s="130"/>
      <c r="BS88" s="130"/>
      <c r="BT88" s="130"/>
      <c r="BU88" s="130"/>
      <c r="BV88" s="130"/>
      <c r="BW88" s="130"/>
      <c r="BX88" s="130"/>
      <c r="BY88" s="130"/>
      <c r="BZ88" s="130"/>
      <c r="CA88" s="130"/>
      <c r="CB88" s="130"/>
      <c r="CC88" s="130"/>
      <c r="CD88" s="130"/>
      <c r="CE88" s="130"/>
      <c r="CF88" s="130"/>
      <c r="CG88" s="130"/>
      <c r="CH88" s="130"/>
      <c r="CI88" s="130"/>
      <c r="CJ88" s="130"/>
      <c r="CK88" s="130"/>
      <c r="CL88" s="130"/>
      <c r="CM88" s="130"/>
      <c r="CN88" s="130"/>
      <c r="CO88" s="130"/>
      <c r="CP88" s="130"/>
      <c r="CQ88" s="130"/>
      <c r="CR88" s="130"/>
      <c r="CS88" s="130"/>
      <c r="CT88" s="130"/>
      <c r="CU88" s="130"/>
      <c r="CV88" s="130"/>
      <c r="CW88" s="130"/>
      <c r="CX88" s="130"/>
      <c r="CY88" s="130"/>
      <c r="CZ88" s="130"/>
      <c r="DA88" s="130"/>
      <c r="DB88" s="130"/>
      <c r="DC88" s="130"/>
      <c r="DD88" s="130"/>
      <c r="DE88" s="130"/>
      <c r="DF88" s="140"/>
    </row>
    <row r="89" spans="1:110" ht="11.25" customHeight="1" x14ac:dyDescent="0.25">
      <c r="A89" s="130"/>
      <c r="B89" s="130"/>
      <c r="C89" s="118"/>
      <c r="D89" s="141"/>
      <c r="E89" s="118"/>
      <c r="F89" s="118"/>
      <c r="G89" s="118"/>
      <c r="H89" s="139"/>
      <c r="I89" s="142"/>
      <c r="J89" s="143"/>
      <c r="K89" s="143"/>
      <c r="L89" s="143"/>
      <c r="M89" s="143"/>
      <c r="N89" s="143"/>
      <c r="O89" s="143"/>
      <c r="P89" s="143"/>
      <c r="Q89" s="143"/>
      <c r="R89" s="118"/>
      <c r="S89" s="118"/>
      <c r="T89" s="118"/>
      <c r="U89" s="119"/>
      <c r="V89" s="119"/>
      <c r="W89" s="119"/>
      <c r="X89" s="119"/>
      <c r="Y89" s="119"/>
      <c r="Z89" s="119"/>
      <c r="AA89" s="119"/>
      <c r="AB89" s="119"/>
      <c r="AC89" s="119"/>
      <c r="AD89" s="119"/>
      <c r="AE89" s="119"/>
      <c r="AF89" s="119"/>
      <c r="AG89" s="119"/>
      <c r="AH89" s="119"/>
      <c r="AI89" s="119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/>
      <c r="BS89" s="130"/>
      <c r="BT89" s="130"/>
      <c r="BU89" s="130"/>
      <c r="BV89" s="130"/>
      <c r="BW89" s="130"/>
      <c r="BX89" s="130"/>
      <c r="BY89" s="130"/>
      <c r="BZ89" s="130"/>
      <c r="CA89" s="130"/>
      <c r="CB89" s="130"/>
      <c r="CC89" s="130"/>
      <c r="CD89" s="130"/>
      <c r="CE89" s="130"/>
      <c r="CF89" s="130"/>
      <c r="CG89" s="130"/>
      <c r="CH89" s="130"/>
      <c r="CI89" s="130"/>
      <c r="CJ89" s="130"/>
      <c r="CK89" s="130"/>
      <c r="CL89" s="130"/>
      <c r="CM89" s="130"/>
      <c r="CN89" s="130"/>
      <c r="CO89" s="130"/>
      <c r="CP89" s="130"/>
      <c r="CQ89" s="130"/>
      <c r="CR89" s="130"/>
      <c r="CS89" s="130"/>
      <c r="CT89" s="130"/>
      <c r="CU89" s="130"/>
      <c r="CV89" s="130"/>
      <c r="CW89" s="130"/>
      <c r="CX89" s="130"/>
      <c r="CY89" s="130"/>
      <c r="CZ89" s="130"/>
      <c r="DA89" s="130"/>
      <c r="DB89" s="130"/>
      <c r="DC89" s="130"/>
      <c r="DD89" s="130"/>
      <c r="DE89" s="130"/>
      <c r="DF89" s="140"/>
    </row>
    <row r="90" spans="1:110" ht="11.25" customHeight="1" x14ac:dyDescent="0.25">
      <c r="A90" s="130"/>
      <c r="B90" s="130"/>
      <c r="C90" s="118"/>
      <c r="D90" s="141"/>
      <c r="E90" s="118"/>
      <c r="F90" s="118"/>
      <c r="G90" s="118"/>
      <c r="H90" s="139"/>
      <c r="I90" s="142"/>
      <c r="J90" s="143"/>
      <c r="K90" s="143"/>
      <c r="L90" s="143"/>
      <c r="M90" s="143"/>
      <c r="N90" s="143"/>
      <c r="O90" s="143"/>
      <c r="P90" s="143"/>
      <c r="Q90" s="143"/>
      <c r="R90" s="118"/>
      <c r="S90" s="118"/>
      <c r="T90" s="118"/>
      <c r="U90" s="119"/>
      <c r="V90" s="119"/>
      <c r="W90" s="119"/>
      <c r="X90" s="119"/>
      <c r="Y90" s="119"/>
      <c r="Z90" s="119"/>
      <c r="AA90" s="119"/>
      <c r="AB90" s="119"/>
      <c r="AC90" s="119"/>
      <c r="AD90" s="119"/>
      <c r="AE90" s="119"/>
      <c r="AF90" s="119"/>
      <c r="AG90" s="119"/>
      <c r="AH90" s="119"/>
      <c r="AI90" s="119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/>
      <c r="BJ90" s="130"/>
      <c r="BK90" s="130"/>
      <c r="BL90" s="130"/>
      <c r="BM90" s="130"/>
      <c r="BN90" s="130"/>
      <c r="BO90" s="130"/>
      <c r="BP90" s="130"/>
      <c r="BQ90" s="130"/>
      <c r="BR90" s="130"/>
      <c r="BS90" s="130"/>
      <c r="BT90" s="130"/>
      <c r="BU90" s="130"/>
      <c r="BV90" s="130"/>
      <c r="BW90" s="130"/>
      <c r="BX90" s="130"/>
      <c r="BY90" s="130"/>
      <c r="BZ90" s="130"/>
      <c r="CA90" s="130"/>
      <c r="CB90" s="130"/>
      <c r="CC90" s="130"/>
      <c r="CD90" s="130"/>
      <c r="CE90" s="130"/>
      <c r="CF90" s="130"/>
      <c r="CG90" s="130"/>
      <c r="CH90" s="130"/>
      <c r="CI90" s="130"/>
      <c r="CJ90" s="130"/>
      <c r="CK90" s="130"/>
      <c r="CL90" s="130"/>
      <c r="CM90" s="130"/>
      <c r="CN90" s="130"/>
      <c r="CO90" s="130"/>
      <c r="CP90" s="130"/>
      <c r="CQ90" s="130"/>
      <c r="CR90" s="130"/>
      <c r="CS90" s="130"/>
      <c r="CT90" s="130"/>
      <c r="CU90" s="130"/>
      <c r="CV90" s="130"/>
      <c r="CW90" s="130"/>
      <c r="CX90" s="130"/>
      <c r="CY90" s="130"/>
      <c r="CZ90" s="130"/>
      <c r="DA90" s="130"/>
      <c r="DB90" s="130"/>
      <c r="DC90" s="130"/>
      <c r="DD90" s="130"/>
      <c r="DE90" s="130"/>
      <c r="DF90" s="140"/>
    </row>
    <row r="91" spans="1:110" ht="11.25" customHeight="1" x14ac:dyDescent="0.25">
      <c r="A91" s="130"/>
      <c r="B91" s="130"/>
      <c r="C91" s="118"/>
      <c r="D91" s="141"/>
      <c r="E91" s="118"/>
      <c r="F91" s="118"/>
      <c r="G91" s="118"/>
      <c r="H91" s="139"/>
      <c r="I91" s="142"/>
      <c r="J91" s="143"/>
      <c r="K91" s="143"/>
      <c r="L91" s="143"/>
      <c r="M91" s="143"/>
      <c r="N91" s="143"/>
      <c r="O91" s="143"/>
      <c r="P91" s="143"/>
      <c r="Q91" s="143"/>
      <c r="R91" s="118"/>
      <c r="S91" s="118"/>
      <c r="T91" s="118"/>
      <c r="U91" s="119"/>
      <c r="V91" s="119"/>
      <c r="W91" s="119"/>
      <c r="X91" s="119"/>
      <c r="Y91" s="119"/>
      <c r="Z91" s="119"/>
      <c r="AA91" s="119"/>
      <c r="AB91" s="119"/>
      <c r="AC91" s="119"/>
      <c r="AD91" s="119"/>
      <c r="AE91" s="119"/>
      <c r="AF91" s="119"/>
      <c r="AG91" s="119"/>
      <c r="AH91" s="119"/>
      <c r="AI91" s="119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  <c r="BM91" s="130"/>
      <c r="BN91" s="130"/>
      <c r="BO91" s="130"/>
      <c r="BP91" s="130"/>
      <c r="BQ91" s="130"/>
      <c r="BR91" s="130"/>
      <c r="BS91" s="130"/>
      <c r="BT91" s="130"/>
      <c r="BU91" s="130"/>
      <c r="BV91" s="130"/>
      <c r="BW91" s="130"/>
      <c r="BX91" s="130"/>
      <c r="BY91" s="130"/>
      <c r="BZ91" s="130"/>
      <c r="CA91" s="130"/>
      <c r="CB91" s="130"/>
      <c r="CC91" s="130"/>
      <c r="CD91" s="130"/>
      <c r="CE91" s="130"/>
      <c r="CF91" s="130"/>
      <c r="CG91" s="130"/>
      <c r="CH91" s="130"/>
      <c r="CI91" s="130"/>
      <c r="CJ91" s="130"/>
      <c r="CK91" s="130"/>
      <c r="CL91" s="130"/>
      <c r="CM91" s="130"/>
      <c r="CN91" s="130"/>
      <c r="CO91" s="130"/>
      <c r="CP91" s="130"/>
      <c r="CQ91" s="130"/>
      <c r="CR91" s="130"/>
      <c r="CS91" s="130"/>
      <c r="CT91" s="130"/>
      <c r="CU91" s="130"/>
      <c r="CV91" s="130"/>
      <c r="CW91" s="130"/>
      <c r="CX91" s="130"/>
      <c r="CY91" s="130"/>
      <c r="CZ91" s="130"/>
      <c r="DA91" s="130"/>
      <c r="DB91" s="130"/>
      <c r="DC91" s="130"/>
      <c r="DD91" s="130"/>
      <c r="DE91" s="130"/>
      <c r="DF91" s="140"/>
    </row>
    <row r="92" spans="1:110" ht="11.25" customHeight="1" x14ac:dyDescent="0.25">
      <c r="A92" s="130"/>
      <c r="B92" s="130"/>
      <c r="C92" s="118"/>
      <c r="D92" s="141"/>
      <c r="E92" s="118"/>
      <c r="F92" s="118"/>
      <c r="G92" s="118"/>
      <c r="H92" s="139"/>
      <c r="I92" s="142"/>
      <c r="J92" s="143"/>
      <c r="K92" s="143"/>
      <c r="L92" s="143"/>
      <c r="M92" s="143"/>
      <c r="N92" s="143"/>
      <c r="O92" s="143"/>
      <c r="P92" s="143"/>
      <c r="Q92" s="143"/>
      <c r="R92" s="118"/>
      <c r="S92" s="118"/>
      <c r="T92" s="118"/>
      <c r="U92" s="119"/>
      <c r="V92" s="119"/>
      <c r="W92" s="119"/>
      <c r="X92" s="119"/>
      <c r="Y92" s="119"/>
      <c r="Z92" s="119"/>
      <c r="AA92" s="119"/>
      <c r="AB92" s="119"/>
      <c r="AC92" s="119"/>
      <c r="AD92" s="119"/>
      <c r="AE92" s="119"/>
      <c r="AF92" s="119"/>
      <c r="AG92" s="119"/>
      <c r="AH92" s="119"/>
      <c r="AI92" s="119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  <c r="BM92" s="130"/>
      <c r="BN92" s="130"/>
      <c r="BO92" s="130"/>
      <c r="BP92" s="130"/>
      <c r="BQ92" s="130"/>
      <c r="BR92" s="130"/>
      <c r="BS92" s="130"/>
      <c r="BT92" s="130"/>
      <c r="BU92" s="130"/>
      <c r="BV92" s="130"/>
      <c r="BW92" s="130"/>
      <c r="BX92" s="130"/>
      <c r="BY92" s="130"/>
      <c r="BZ92" s="130"/>
      <c r="CA92" s="130"/>
      <c r="CB92" s="130"/>
      <c r="CC92" s="130"/>
      <c r="CD92" s="130"/>
      <c r="CE92" s="130"/>
      <c r="CF92" s="130"/>
      <c r="CG92" s="130"/>
      <c r="CH92" s="130"/>
      <c r="CI92" s="130"/>
      <c r="CJ92" s="130"/>
      <c r="CK92" s="130"/>
      <c r="CL92" s="130"/>
      <c r="CM92" s="130"/>
      <c r="CN92" s="130"/>
      <c r="CO92" s="130"/>
      <c r="CP92" s="130"/>
      <c r="CQ92" s="130"/>
      <c r="CR92" s="130"/>
      <c r="CS92" s="130"/>
      <c r="CT92" s="130"/>
      <c r="CU92" s="130"/>
      <c r="CV92" s="130"/>
      <c r="CW92" s="130"/>
      <c r="CX92" s="130"/>
      <c r="CY92" s="130"/>
      <c r="CZ92" s="130"/>
      <c r="DA92" s="130"/>
      <c r="DB92" s="130"/>
      <c r="DC92" s="130"/>
      <c r="DD92" s="130"/>
      <c r="DE92" s="130"/>
      <c r="DF92" s="140"/>
    </row>
    <row r="93" spans="1:110" ht="11.25" customHeight="1" x14ac:dyDescent="0.25">
      <c r="A93" s="130"/>
      <c r="B93" s="130"/>
      <c r="C93" s="118"/>
      <c r="D93" s="141"/>
      <c r="E93" s="118"/>
      <c r="F93" s="118"/>
      <c r="G93" s="118"/>
      <c r="H93" s="139"/>
      <c r="I93" s="142"/>
      <c r="J93" s="143"/>
      <c r="K93" s="143"/>
      <c r="L93" s="143"/>
      <c r="M93" s="143"/>
      <c r="N93" s="143"/>
      <c r="O93" s="143"/>
      <c r="P93" s="143"/>
      <c r="Q93" s="143"/>
      <c r="R93" s="118"/>
      <c r="S93" s="118"/>
      <c r="T93" s="118"/>
      <c r="U93" s="119"/>
      <c r="V93" s="119"/>
      <c r="W93" s="119"/>
      <c r="X93" s="119"/>
      <c r="Y93" s="119"/>
      <c r="Z93" s="119"/>
      <c r="AA93" s="119"/>
      <c r="AB93" s="119"/>
      <c r="AC93" s="119"/>
      <c r="AD93" s="119"/>
      <c r="AE93" s="119"/>
      <c r="AF93" s="119"/>
      <c r="AG93" s="119"/>
      <c r="AH93" s="119"/>
      <c r="AI93" s="119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/>
      <c r="BQ93" s="130"/>
      <c r="BR93" s="130"/>
      <c r="BS93" s="130"/>
      <c r="BT93" s="130"/>
      <c r="BU93" s="130"/>
      <c r="BV93" s="130"/>
      <c r="BW93" s="130"/>
      <c r="BX93" s="130"/>
      <c r="BY93" s="130"/>
      <c r="BZ93" s="130"/>
      <c r="CA93" s="130"/>
      <c r="CB93" s="130"/>
      <c r="CC93" s="130"/>
      <c r="CD93" s="130"/>
      <c r="CE93" s="130"/>
      <c r="CF93" s="130"/>
      <c r="CG93" s="130"/>
      <c r="CH93" s="130"/>
      <c r="CI93" s="130"/>
      <c r="CJ93" s="130"/>
      <c r="CK93" s="130"/>
      <c r="CL93" s="130"/>
      <c r="CM93" s="130"/>
      <c r="CN93" s="130"/>
      <c r="CO93" s="130"/>
      <c r="CP93" s="130"/>
      <c r="CQ93" s="130"/>
      <c r="CR93" s="130"/>
      <c r="CS93" s="130"/>
      <c r="CT93" s="130"/>
      <c r="CU93" s="130"/>
      <c r="CV93" s="130"/>
      <c r="CW93" s="130"/>
      <c r="CX93" s="130"/>
      <c r="CY93" s="130"/>
      <c r="CZ93" s="130"/>
      <c r="DA93" s="130"/>
      <c r="DB93" s="130"/>
      <c r="DC93" s="130"/>
      <c r="DD93" s="130"/>
      <c r="DE93" s="130"/>
      <c r="DF93" s="140"/>
    </row>
    <row r="94" spans="1:110" ht="11.25" customHeight="1" x14ac:dyDescent="0.25">
      <c r="A94" s="130"/>
      <c r="B94" s="130"/>
      <c r="C94" s="118"/>
      <c r="D94" s="141"/>
      <c r="E94" s="118"/>
      <c r="F94" s="118"/>
      <c r="G94" s="118"/>
      <c r="H94" s="139"/>
      <c r="I94" s="142"/>
      <c r="J94" s="143"/>
      <c r="K94" s="143"/>
      <c r="L94" s="143"/>
      <c r="M94" s="143"/>
      <c r="N94" s="143"/>
      <c r="O94" s="143"/>
      <c r="P94" s="143"/>
      <c r="Q94" s="143"/>
      <c r="R94" s="118"/>
      <c r="S94" s="118"/>
      <c r="T94" s="118"/>
      <c r="U94" s="119"/>
      <c r="V94" s="119"/>
      <c r="W94" s="119"/>
      <c r="X94" s="119"/>
      <c r="Y94" s="119"/>
      <c r="Z94" s="119"/>
      <c r="AA94" s="119"/>
      <c r="AB94" s="119"/>
      <c r="AC94" s="119"/>
      <c r="AD94" s="119"/>
      <c r="AE94" s="119"/>
      <c r="AF94" s="119"/>
      <c r="AG94" s="119"/>
      <c r="AH94" s="119"/>
      <c r="AI94" s="119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  <c r="BM94" s="130"/>
      <c r="BN94" s="130"/>
      <c r="BO94" s="130"/>
      <c r="BP94" s="130"/>
      <c r="BQ94" s="130"/>
      <c r="BR94" s="130"/>
      <c r="BS94" s="130"/>
      <c r="BT94" s="130"/>
      <c r="BU94" s="130"/>
      <c r="BV94" s="130"/>
      <c r="BW94" s="130"/>
      <c r="BX94" s="130"/>
      <c r="BY94" s="130"/>
      <c r="BZ94" s="130"/>
      <c r="CA94" s="130"/>
      <c r="CB94" s="130"/>
      <c r="CC94" s="130"/>
      <c r="CD94" s="130"/>
      <c r="CE94" s="130"/>
      <c r="CF94" s="130"/>
      <c r="CG94" s="130"/>
      <c r="CH94" s="130"/>
      <c r="CI94" s="130"/>
      <c r="CJ94" s="130"/>
      <c r="CK94" s="130"/>
      <c r="CL94" s="130"/>
      <c r="CM94" s="130"/>
      <c r="CN94" s="130"/>
      <c r="CO94" s="130"/>
      <c r="CP94" s="130"/>
      <c r="CQ94" s="130"/>
      <c r="CR94" s="130"/>
      <c r="CS94" s="130"/>
      <c r="CT94" s="130"/>
      <c r="CU94" s="130"/>
      <c r="CV94" s="130"/>
      <c r="CW94" s="130"/>
      <c r="CX94" s="130"/>
      <c r="CY94" s="130"/>
      <c r="CZ94" s="130"/>
      <c r="DA94" s="130"/>
      <c r="DB94" s="130"/>
      <c r="DC94" s="130"/>
      <c r="DD94" s="130"/>
      <c r="DE94" s="130"/>
      <c r="DF94" s="140"/>
    </row>
    <row r="95" spans="1:110" ht="11.25" customHeight="1" x14ac:dyDescent="0.25">
      <c r="A95" s="130"/>
      <c r="B95" s="130"/>
      <c r="C95" s="118"/>
      <c r="D95" s="141"/>
      <c r="E95" s="118"/>
      <c r="F95" s="118"/>
      <c r="G95" s="118"/>
      <c r="H95" s="139"/>
      <c r="I95" s="142"/>
      <c r="J95" s="143"/>
      <c r="K95" s="143"/>
      <c r="L95" s="143"/>
      <c r="M95" s="143"/>
      <c r="N95" s="143"/>
      <c r="O95" s="143"/>
      <c r="P95" s="143"/>
      <c r="Q95" s="143"/>
      <c r="R95" s="118"/>
      <c r="S95" s="118"/>
      <c r="T95" s="118"/>
      <c r="U95" s="119"/>
      <c r="V95" s="119"/>
      <c r="W95" s="119"/>
      <c r="X95" s="119"/>
      <c r="Y95" s="119"/>
      <c r="Z95" s="119"/>
      <c r="AA95" s="119"/>
      <c r="AB95" s="119"/>
      <c r="AC95" s="119"/>
      <c r="AD95" s="119"/>
      <c r="AE95" s="119"/>
      <c r="AF95" s="119"/>
      <c r="AG95" s="119"/>
      <c r="AH95" s="119"/>
      <c r="AI95" s="119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0"/>
      <c r="BQ95" s="130"/>
      <c r="BR95" s="130"/>
      <c r="BS95" s="130"/>
      <c r="BT95" s="130"/>
      <c r="BU95" s="130"/>
      <c r="BV95" s="130"/>
      <c r="BW95" s="130"/>
      <c r="BX95" s="130"/>
      <c r="BY95" s="130"/>
      <c r="BZ95" s="130"/>
      <c r="CA95" s="130"/>
      <c r="CB95" s="130"/>
      <c r="CC95" s="130"/>
      <c r="CD95" s="130"/>
      <c r="CE95" s="130"/>
      <c r="CF95" s="130"/>
      <c r="CG95" s="130"/>
      <c r="CH95" s="130"/>
      <c r="CI95" s="130"/>
      <c r="CJ95" s="130"/>
      <c r="CK95" s="130"/>
      <c r="CL95" s="130"/>
      <c r="CM95" s="130"/>
      <c r="CN95" s="130"/>
      <c r="CO95" s="130"/>
      <c r="CP95" s="130"/>
      <c r="CQ95" s="130"/>
      <c r="CR95" s="130"/>
      <c r="CS95" s="130"/>
      <c r="CT95" s="130"/>
      <c r="CU95" s="130"/>
      <c r="CV95" s="130"/>
      <c r="CW95" s="130"/>
      <c r="CX95" s="130"/>
      <c r="CY95" s="130"/>
      <c r="CZ95" s="130"/>
      <c r="DA95" s="130"/>
      <c r="DB95" s="130"/>
      <c r="DC95" s="130"/>
      <c r="DD95" s="130"/>
      <c r="DE95" s="130"/>
      <c r="DF95" s="140"/>
    </row>
    <row r="96" spans="1:110" ht="11.25" customHeight="1" x14ac:dyDescent="0.25">
      <c r="A96" s="130"/>
      <c r="B96" s="130"/>
      <c r="C96" s="118"/>
      <c r="D96" s="141"/>
      <c r="E96" s="118"/>
      <c r="F96" s="118"/>
      <c r="G96" s="118"/>
      <c r="H96" s="139"/>
      <c r="I96" s="142"/>
      <c r="J96" s="143"/>
      <c r="K96" s="143"/>
      <c r="L96" s="143"/>
      <c r="M96" s="143"/>
      <c r="N96" s="143"/>
      <c r="O96" s="143"/>
      <c r="P96" s="143"/>
      <c r="Q96" s="143"/>
      <c r="R96" s="118"/>
      <c r="S96" s="118"/>
      <c r="T96" s="118"/>
      <c r="U96" s="119"/>
      <c r="V96" s="119"/>
      <c r="W96" s="119"/>
      <c r="X96" s="119"/>
      <c r="Y96" s="119"/>
      <c r="Z96" s="119"/>
      <c r="AA96" s="119"/>
      <c r="AB96" s="119"/>
      <c r="AC96" s="119"/>
      <c r="AD96" s="119"/>
      <c r="AE96" s="119"/>
      <c r="AF96" s="119"/>
      <c r="AG96" s="119"/>
      <c r="AH96" s="119"/>
      <c r="AI96" s="119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  <c r="BA96" s="130"/>
      <c r="BB96" s="130"/>
      <c r="BC96" s="130"/>
      <c r="BD96" s="130"/>
      <c r="BE96" s="130"/>
      <c r="BF96" s="130"/>
      <c r="BG96" s="130"/>
      <c r="BH96" s="130"/>
      <c r="BI96" s="130"/>
      <c r="BJ96" s="130"/>
      <c r="BK96" s="130"/>
      <c r="BL96" s="130"/>
      <c r="BM96" s="130"/>
      <c r="BN96" s="130"/>
      <c r="BO96" s="130"/>
      <c r="BP96" s="130"/>
      <c r="BQ96" s="130"/>
      <c r="BR96" s="130"/>
      <c r="BS96" s="130"/>
      <c r="BT96" s="130"/>
      <c r="BU96" s="130"/>
      <c r="BV96" s="130"/>
      <c r="BW96" s="130"/>
      <c r="BX96" s="130"/>
      <c r="BY96" s="130"/>
      <c r="BZ96" s="130"/>
      <c r="CA96" s="130"/>
      <c r="CB96" s="130"/>
      <c r="CC96" s="130"/>
      <c r="CD96" s="130"/>
      <c r="CE96" s="130"/>
      <c r="CF96" s="130"/>
      <c r="CG96" s="130"/>
      <c r="CH96" s="130"/>
      <c r="CI96" s="130"/>
      <c r="CJ96" s="130"/>
      <c r="CK96" s="130"/>
      <c r="CL96" s="130"/>
      <c r="CM96" s="130"/>
      <c r="CN96" s="130"/>
      <c r="CO96" s="130"/>
      <c r="CP96" s="130"/>
      <c r="CQ96" s="130"/>
      <c r="CR96" s="130"/>
      <c r="CS96" s="130"/>
      <c r="CT96" s="130"/>
      <c r="CU96" s="130"/>
      <c r="CV96" s="130"/>
      <c r="CW96" s="130"/>
      <c r="CX96" s="130"/>
      <c r="CY96" s="130"/>
      <c r="CZ96" s="130"/>
      <c r="DA96" s="130"/>
      <c r="DB96" s="130"/>
      <c r="DC96" s="130"/>
      <c r="DD96" s="130"/>
      <c r="DE96" s="130"/>
      <c r="DF96" s="140"/>
    </row>
    <row r="97" spans="1:110" ht="11.25" customHeight="1" x14ac:dyDescent="0.25">
      <c r="A97" s="130"/>
      <c r="B97" s="130"/>
      <c r="C97" s="118"/>
      <c r="D97" s="141"/>
      <c r="E97" s="118"/>
      <c r="F97" s="118"/>
      <c r="G97" s="118"/>
      <c r="H97" s="139"/>
      <c r="I97" s="142"/>
      <c r="J97" s="143"/>
      <c r="K97" s="143"/>
      <c r="L97" s="143"/>
      <c r="M97" s="143"/>
      <c r="N97" s="143"/>
      <c r="O97" s="143"/>
      <c r="P97" s="143"/>
      <c r="Q97" s="143"/>
      <c r="R97" s="118"/>
      <c r="S97" s="118"/>
      <c r="T97" s="118"/>
      <c r="U97" s="119"/>
      <c r="V97" s="119"/>
      <c r="W97" s="119"/>
      <c r="X97" s="119"/>
      <c r="Y97" s="119"/>
      <c r="Z97" s="119"/>
      <c r="AA97" s="119"/>
      <c r="AB97" s="119"/>
      <c r="AC97" s="119"/>
      <c r="AD97" s="119"/>
      <c r="AE97" s="119"/>
      <c r="AF97" s="119"/>
      <c r="AG97" s="119"/>
      <c r="AH97" s="119"/>
      <c r="AI97" s="119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  <c r="BM97" s="130"/>
      <c r="BN97" s="130"/>
      <c r="BO97" s="130"/>
      <c r="BP97" s="130"/>
      <c r="BQ97" s="130"/>
      <c r="BR97" s="130"/>
      <c r="BS97" s="130"/>
      <c r="BT97" s="130"/>
      <c r="BU97" s="130"/>
      <c r="BV97" s="130"/>
      <c r="BW97" s="130"/>
      <c r="BX97" s="130"/>
      <c r="BY97" s="130"/>
      <c r="BZ97" s="130"/>
      <c r="CA97" s="130"/>
      <c r="CB97" s="130"/>
      <c r="CC97" s="130"/>
      <c r="CD97" s="130"/>
      <c r="CE97" s="130"/>
      <c r="CF97" s="130"/>
      <c r="CG97" s="130"/>
      <c r="CH97" s="130"/>
      <c r="CI97" s="130"/>
      <c r="CJ97" s="130"/>
      <c r="CK97" s="130"/>
      <c r="CL97" s="130"/>
      <c r="CM97" s="130"/>
      <c r="CN97" s="130"/>
      <c r="CO97" s="130"/>
      <c r="CP97" s="130"/>
      <c r="CQ97" s="130"/>
      <c r="CR97" s="130"/>
      <c r="CS97" s="130"/>
      <c r="CT97" s="130"/>
      <c r="CU97" s="130"/>
      <c r="CV97" s="130"/>
      <c r="CW97" s="130"/>
      <c r="CX97" s="130"/>
      <c r="CY97" s="130"/>
      <c r="CZ97" s="130"/>
      <c r="DA97" s="130"/>
      <c r="DB97" s="130"/>
      <c r="DC97" s="130"/>
      <c r="DD97" s="130"/>
      <c r="DE97" s="130"/>
      <c r="DF97" s="140"/>
    </row>
    <row r="98" spans="1:110" ht="11.25" customHeight="1" x14ac:dyDescent="0.25">
      <c r="A98" s="130"/>
      <c r="B98" s="130"/>
      <c r="C98" s="118"/>
      <c r="D98" s="141"/>
      <c r="E98" s="118"/>
      <c r="F98" s="118"/>
      <c r="G98" s="118"/>
      <c r="H98" s="139"/>
      <c r="I98" s="142"/>
      <c r="J98" s="143"/>
      <c r="K98" s="143"/>
      <c r="L98" s="143"/>
      <c r="M98" s="143"/>
      <c r="N98" s="143"/>
      <c r="O98" s="143"/>
      <c r="P98" s="143"/>
      <c r="Q98" s="143"/>
      <c r="R98" s="118"/>
      <c r="S98" s="118"/>
      <c r="T98" s="118"/>
      <c r="U98" s="119"/>
      <c r="V98" s="119"/>
      <c r="W98" s="119"/>
      <c r="X98" s="119"/>
      <c r="Y98" s="119"/>
      <c r="Z98" s="119"/>
      <c r="AA98" s="119"/>
      <c r="AB98" s="119"/>
      <c r="AC98" s="119"/>
      <c r="AD98" s="119"/>
      <c r="AE98" s="119"/>
      <c r="AF98" s="119"/>
      <c r="AG98" s="119"/>
      <c r="AH98" s="119"/>
      <c r="AI98" s="119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  <c r="BA98" s="130"/>
      <c r="BB98" s="130"/>
      <c r="BC98" s="130"/>
      <c r="BD98" s="130"/>
      <c r="BE98" s="130"/>
      <c r="BF98" s="130"/>
      <c r="BG98" s="130"/>
      <c r="BH98" s="130"/>
      <c r="BI98" s="130"/>
      <c r="BJ98" s="130"/>
      <c r="BK98" s="130"/>
      <c r="BL98" s="130"/>
      <c r="BM98" s="130"/>
      <c r="BN98" s="130"/>
      <c r="BO98" s="130"/>
      <c r="BP98" s="130"/>
      <c r="BQ98" s="130"/>
      <c r="BR98" s="130"/>
      <c r="BS98" s="130"/>
      <c r="BT98" s="130"/>
      <c r="BU98" s="130"/>
      <c r="BV98" s="130"/>
      <c r="BW98" s="130"/>
      <c r="BX98" s="130"/>
      <c r="BY98" s="130"/>
      <c r="BZ98" s="130"/>
      <c r="CA98" s="130"/>
      <c r="CB98" s="130"/>
      <c r="CC98" s="130"/>
      <c r="CD98" s="130"/>
      <c r="CE98" s="130"/>
      <c r="CF98" s="130"/>
      <c r="CG98" s="130"/>
      <c r="CH98" s="130"/>
      <c r="CI98" s="130"/>
      <c r="CJ98" s="130"/>
      <c r="CK98" s="130"/>
      <c r="CL98" s="130"/>
      <c r="CM98" s="130"/>
      <c r="CN98" s="130"/>
      <c r="CO98" s="130"/>
      <c r="CP98" s="130"/>
      <c r="CQ98" s="130"/>
      <c r="CR98" s="130"/>
      <c r="CS98" s="130"/>
      <c r="CT98" s="130"/>
      <c r="CU98" s="130"/>
      <c r="CV98" s="130"/>
      <c r="CW98" s="130"/>
      <c r="CX98" s="130"/>
      <c r="CY98" s="130"/>
      <c r="CZ98" s="130"/>
      <c r="DA98" s="130"/>
      <c r="DB98" s="130"/>
      <c r="DC98" s="130"/>
      <c r="DD98" s="130"/>
      <c r="DE98" s="130"/>
      <c r="DF98" s="140"/>
    </row>
    <row r="99" spans="1:110" ht="11.25" customHeight="1" x14ac:dyDescent="0.25">
      <c r="A99" s="130"/>
      <c r="B99" s="130"/>
      <c r="C99" s="118"/>
      <c r="D99" s="141"/>
      <c r="E99" s="118"/>
      <c r="F99" s="118"/>
      <c r="G99" s="118"/>
      <c r="H99" s="139"/>
      <c r="I99" s="142"/>
      <c r="J99" s="143"/>
      <c r="K99" s="143"/>
      <c r="L99" s="143"/>
      <c r="M99" s="143"/>
      <c r="N99" s="143"/>
      <c r="O99" s="143"/>
      <c r="P99" s="143"/>
      <c r="Q99" s="143"/>
      <c r="R99" s="118"/>
      <c r="S99" s="118"/>
      <c r="T99" s="118"/>
      <c r="U99" s="119"/>
      <c r="V99" s="119"/>
      <c r="W99" s="119"/>
      <c r="X99" s="119"/>
      <c r="Y99" s="119"/>
      <c r="Z99" s="119"/>
      <c r="AA99" s="119"/>
      <c r="AB99" s="119"/>
      <c r="AC99" s="119"/>
      <c r="AD99" s="119"/>
      <c r="AE99" s="119"/>
      <c r="AF99" s="119"/>
      <c r="AG99" s="119"/>
      <c r="AH99" s="119"/>
      <c r="AI99" s="119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  <c r="BM99" s="130"/>
      <c r="BN99" s="130"/>
      <c r="BO99" s="130"/>
      <c r="BP99" s="130"/>
      <c r="BQ99" s="130"/>
      <c r="BR99" s="130"/>
      <c r="BS99" s="130"/>
      <c r="BT99" s="130"/>
      <c r="BU99" s="130"/>
      <c r="BV99" s="130"/>
      <c r="BW99" s="130"/>
      <c r="BX99" s="130"/>
      <c r="BY99" s="130"/>
      <c r="BZ99" s="130"/>
      <c r="CA99" s="130"/>
      <c r="CB99" s="130"/>
      <c r="CC99" s="130"/>
      <c r="CD99" s="130"/>
      <c r="CE99" s="130"/>
      <c r="CF99" s="130"/>
      <c r="CG99" s="130"/>
      <c r="CH99" s="130"/>
      <c r="CI99" s="130"/>
      <c r="CJ99" s="130"/>
      <c r="CK99" s="130"/>
      <c r="CL99" s="130"/>
      <c r="CM99" s="130"/>
      <c r="CN99" s="130"/>
      <c r="CO99" s="130"/>
      <c r="CP99" s="130"/>
      <c r="CQ99" s="130"/>
      <c r="CR99" s="130"/>
      <c r="CS99" s="130"/>
      <c r="CT99" s="130"/>
      <c r="CU99" s="130"/>
      <c r="CV99" s="130"/>
      <c r="CW99" s="130"/>
      <c r="CX99" s="130"/>
      <c r="CY99" s="130"/>
      <c r="CZ99" s="130"/>
      <c r="DA99" s="130"/>
      <c r="DB99" s="130"/>
      <c r="DC99" s="130"/>
      <c r="DD99" s="130"/>
      <c r="DE99" s="130"/>
      <c r="DF99" s="140"/>
    </row>
    <row r="100" spans="1:110" ht="11.25" customHeight="1" x14ac:dyDescent="0.25">
      <c r="A100" s="130"/>
      <c r="B100" s="130"/>
      <c r="C100" s="118"/>
      <c r="D100" s="141"/>
      <c r="E100" s="118"/>
      <c r="F100" s="118"/>
      <c r="G100" s="118"/>
      <c r="H100" s="139"/>
      <c r="I100" s="142"/>
      <c r="J100" s="143"/>
      <c r="K100" s="143"/>
      <c r="L100" s="143"/>
      <c r="M100" s="143"/>
      <c r="N100" s="143"/>
      <c r="O100" s="143"/>
      <c r="P100" s="143"/>
      <c r="Q100" s="143"/>
      <c r="R100" s="118"/>
      <c r="S100" s="118"/>
      <c r="T100" s="118"/>
      <c r="U100" s="119"/>
      <c r="V100" s="119"/>
      <c r="W100" s="119"/>
      <c r="X100" s="119"/>
      <c r="Y100" s="119"/>
      <c r="Z100" s="119"/>
      <c r="AA100" s="119"/>
      <c r="AB100" s="119"/>
      <c r="AC100" s="119"/>
      <c r="AD100" s="119"/>
      <c r="AE100" s="119"/>
      <c r="AF100" s="119"/>
      <c r="AG100" s="119"/>
      <c r="AH100" s="119"/>
      <c r="AI100" s="119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  <c r="BM100" s="130"/>
      <c r="BN100" s="130"/>
      <c r="BO100" s="130"/>
      <c r="BP100" s="130"/>
      <c r="BQ100" s="130"/>
      <c r="BR100" s="130"/>
      <c r="BS100" s="130"/>
      <c r="BT100" s="130"/>
      <c r="BU100" s="130"/>
      <c r="BV100" s="130"/>
      <c r="BW100" s="130"/>
      <c r="BX100" s="130"/>
      <c r="BY100" s="130"/>
      <c r="BZ100" s="130"/>
      <c r="CA100" s="130"/>
      <c r="CB100" s="130"/>
      <c r="CC100" s="130"/>
      <c r="CD100" s="130"/>
      <c r="CE100" s="130"/>
      <c r="CF100" s="130"/>
      <c r="CG100" s="130"/>
      <c r="CH100" s="130"/>
      <c r="CI100" s="130"/>
      <c r="CJ100" s="130"/>
      <c r="CK100" s="130"/>
      <c r="CL100" s="130"/>
      <c r="CM100" s="130"/>
      <c r="CN100" s="130"/>
      <c r="CO100" s="130"/>
      <c r="CP100" s="130"/>
      <c r="CQ100" s="130"/>
      <c r="CR100" s="130"/>
      <c r="CS100" s="130"/>
      <c r="CT100" s="130"/>
      <c r="CU100" s="130"/>
      <c r="CV100" s="130"/>
      <c r="CW100" s="130"/>
      <c r="CX100" s="130"/>
      <c r="CY100" s="130"/>
      <c r="CZ100" s="130"/>
      <c r="DA100" s="130"/>
      <c r="DB100" s="130"/>
      <c r="DC100" s="130"/>
      <c r="DD100" s="130"/>
      <c r="DE100" s="130"/>
      <c r="DF100" s="140"/>
    </row>
    <row r="101" spans="1:110" ht="11.25" customHeight="1" x14ac:dyDescent="0.25">
      <c r="A101" s="130"/>
      <c r="B101" s="130"/>
      <c r="C101" s="118"/>
      <c r="D101" s="141"/>
      <c r="E101" s="118"/>
      <c r="F101" s="118"/>
      <c r="G101" s="118"/>
      <c r="H101" s="139"/>
      <c r="I101" s="142"/>
      <c r="J101" s="143"/>
      <c r="K101" s="143"/>
      <c r="L101" s="143"/>
      <c r="M101" s="143"/>
      <c r="N101" s="143"/>
      <c r="O101" s="143"/>
      <c r="P101" s="143"/>
      <c r="Q101" s="143"/>
      <c r="R101" s="118"/>
      <c r="S101" s="118"/>
      <c r="T101" s="118"/>
      <c r="U101" s="119"/>
      <c r="V101" s="119"/>
      <c r="W101" s="119"/>
      <c r="X101" s="119"/>
      <c r="Y101" s="119"/>
      <c r="Z101" s="119"/>
      <c r="AA101" s="119"/>
      <c r="AB101" s="119"/>
      <c r="AC101" s="119"/>
      <c r="AD101" s="119"/>
      <c r="AE101" s="119"/>
      <c r="AF101" s="119"/>
      <c r="AG101" s="119"/>
      <c r="AH101" s="119"/>
      <c r="AI101" s="119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30"/>
      <c r="BM101" s="130"/>
      <c r="BN101" s="130"/>
      <c r="BO101" s="130"/>
      <c r="BP101" s="130"/>
      <c r="BQ101" s="130"/>
      <c r="BR101" s="130"/>
      <c r="BS101" s="130"/>
      <c r="BT101" s="130"/>
      <c r="BU101" s="130"/>
      <c r="BV101" s="130"/>
      <c r="BW101" s="130"/>
      <c r="BX101" s="130"/>
      <c r="BY101" s="130"/>
      <c r="BZ101" s="130"/>
      <c r="CA101" s="130"/>
      <c r="CB101" s="130"/>
      <c r="CC101" s="130"/>
      <c r="CD101" s="130"/>
      <c r="CE101" s="130"/>
      <c r="CF101" s="130"/>
      <c r="CG101" s="130"/>
      <c r="CH101" s="130"/>
      <c r="CI101" s="130"/>
      <c r="CJ101" s="130"/>
      <c r="CK101" s="130"/>
      <c r="CL101" s="130"/>
      <c r="CM101" s="130"/>
      <c r="CN101" s="130"/>
      <c r="CO101" s="130"/>
      <c r="CP101" s="130"/>
      <c r="CQ101" s="130"/>
      <c r="CR101" s="130"/>
      <c r="CS101" s="130"/>
      <c r="CT101" s="130"/>
      <c r="CU101" s="130"/>
      <c r="CV101" s="130"/>
      <c r="CW101" s="130"/>
      <c r="CX101" s="130"/>
      <c r="CY101" s="130"/>
      <c r="CZ101" s="130"/>
      <c r="DA101" s="130"/>
      <c r="DB101" s="130"/>
      <c r="DC101" s="130"/>
      <c r="DD101" s="130"/>
      <c r="DE101" s="130"/>
      <c r="DF101" s="140"/>
    </row>
    <row r="102" spans="1:110" ht="11.25" customHeight="1" x14ac:dyDescent="0.25">
      <c r="A102" s="130"/>
      <c r="B102" s="130"/>
      <c r="C102" s="118"/>
      <c r="D102" s="141"/>
      <c r="E102" s="118"/>
      <c r="F102" s="118"/>
      <c r="G102" s="118"/>
      <c r="H102" s="139"/>
      <c r="I102" s="142"/>
      <c r="J102" s="143"/>
      <c r="K102" s="143"/>
      <c r="L102" s="143"/>
      <c r="M102" s="143"/>
      <c r="N102" s="143"/>
      <c r="O102" s="143"/>
      <c r="P102" s="143"/>
      <c r="Q102" s="143"/>
      <c r="R102" s="118"/>
      <c r="S102" s="118"/>
      <c r="T102" s="118"/>
      <c r="U102" s="119"/>
      <c r="V102" s="119"/>
      <c r="W102" s="119"/>
      <c r="X102" s="119"/>
      <c r="Y102" s="119"/>
      <c r="Z102" s="119"/>
      <c r="AA102" s="119"/>
      <c r="AB102" s="119"/>
      <c r="AC102" s="119"/>
      <c r="AD102" s="119"/>
      <c r="AE102" s="119"/>
      <c r="AF102" s="119"/>
      <c r="AG102" s="119"/>
      <c r="AH102" s="119"/>
      <c r="AI102" s="119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  <c r="BM102" s="130"/>
      <c r="BN102" s="130"/>
      <c r="BO102" s="130"/>
      <c r="BP102" s="130"/>
      <c r="BQ102" s="130"/>
      <c r="BR102" s="130"/>
      <c r="BS102" s="130"/>
      <c r="BT102" s="130"/>
      <c r="BU102" s="130"/>
      <c r="BV102" s="130"/>
      <c r="BW102" s="130"/>
      <c r="BX102" s="130"/>
      <c r="BY102" s="130"/>
      <c r="BZ102" s="130"/>
      <c r="CA102" s="130"/>
      <c r="CB102" s="130"/>
      <c r="CC102" s="130"/>
      <c r="CD102" s="130"/>
      <c r="CE102" s="130"/>
      <c r="CF102" s="130"/>
      <c r="CG102" s="130"/>
      <c r="CH102" s="130"/>
      <c r="CI102" s="130"/>
      <c r="CJ102" s="130"/>
      <c r="CK102" s="130"/>
      <c r="CL102" s="130"/>
      <c r="CM102" s="130"/>
      <c r="CN102" s="130"/>
      <c r="CO102" s="130"/>
      <c r="CP102" s="130"/>
      <c r="CQ102" s="130"/>
      <c r="CR102" s="130"/>
      <c r="CS102" s="130"/>
      <c r="CT102" s="130"/>
      <c r="CU102" s="130"/>
      <c r="CV102" s="130"/>
      <c r="CW102" s="130"/>
      <c r="CX102" s="130"/>
      <c r="CY102" s="130"/>
      <c r="CZ102" s="130"/>
      <c r="DA102" s="130"/>
      <c r="DB102" s="130"/>
      <c r="DC102" s="130"/>
      <c r="DD102" s="130"/>
      <c r="DE102" s="130"/>
      <c r="DF102" s="140"/>
    </row>
    <row r="103" spans="1:110" ht="11.25" customHeight="1" x14ac:dyDescent="0.25">
      <c r="A103" s="130"/>
      <c r="B103" s="130"/>
      <c r="C103" s="118"/>
      <c r="D103" s="141"/>
      <c r="E103" s="118"/>
      <c r="F103" s="118"/>
      <c r="G103" s="118"/>
      <c r="H103" s="139"/>
      <c r="I103" s="142"/>
      <c r="J103" s="143"/>
      <c r="K103" s="143"/>
      <c r="L103" s="143"/>
      <c r="M103" s="143"/>
      <c r="N103" s="143"/>
      <c r="O103" s="143"/>
      <c r="P103" s="143"/>
      <c r="Q103" s="143"/>
      <c r="R103" s="118"/>
      <c r="S103" s="118"/>
      <c r="T103" s="118"/>
      <c r="U103" s="119"/>
      <c r="V103" s="119"/>
      <c r="W103" s="119"/>
      <c r="X103" s="119"/>
      <c r="Y103" s="119"/>
      <c r="Z103" s="119"/>
      <c r="AA103" s="119"/>
      <c r="AB103" s="119"/>
      <c r="AC103" s="119"/>
      <c r="AD103" s="119"/>
      <c r="AE103" s="119"/>
      <c r="AF103" s="119"/>
      <c r="AG103" s="119"/>
      <c r="AH103" s="119"/>
      <c r="AI103" s="119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  <c r="BM103" s="130"/>
      <c r="BN103" s="130"/>
      <c r="BO103" s="130"/>
      <c r="BP103" s="130"/>
      <c r="BQ103" s="130"/>
      <c r="BR103" s="130"/>
      <c r="BS103" s="130"/>
      <c r="BT103" s="130"/>
      <c r="BU103" s="130"/>
      <c r="BV103" s="130"/>
      <c r="BW103" s="130"/>
      <c r="BX103" s="130"/>
      <c r="BY103" s="130"/>
      <c r="BZ103" s="130"/>
      <c r="CA103" s="130"/>
      <c r="CB103" s="130"/>
      <c r="CC103" s="130"/>
      <c r="CD103" s="130"/>
      <c r="CE103" s="130"/>
      <c r="CF103" s="130"/>
      <c r="CG103" s="130"/>
      <c r="CH103" s="130"/>
      <c r="CI103" s="130"/>
      <c r="CJ103" s="130"/>
      <c r="CK103" s="130"/>
      <c r="CL103" s="130"/>
      <c r="CM103" s="130"/>
      <c r="CN103" s="130"/>
      <c r="CO103" s="130"/>
      <c r="CP103" s="130"/>
      <c r="CQ103" s="130"/>
      <c r="CR103" s="130"/>
      <c r="CS103" s="130"/>
      <c r="CT103" s="130"/>
      <c r="CU103" s="130"/>
      <c r="CV103" s="130"/>
      <c r="CW103" s="130"/>
      <c r="CX103" s="130"/>
      <c r="CY103" s="130"/>
      <c r="CZ103" s="130"/>
      <c r="DA103" s="130"/>
      <c r="DB103" s="130"/>
      <c r="DC103" s="130"/>
      <c r="DD103" s="130"/>
      <c r="DE103" s="130"/>
      <c r="DF103" s="140"/>
    </row>
    <row r="104" spans="1:110" ht="11.25" customHeight="1" x14ac:dyDescent="0.25">
      <c r="A104" s="130"/>
      <c r="B104" s="130"/>
      <c r="C104" s="118"/>
      <c r="D104" s="141"/>
      <c r="E104" s="118"/>
      <c r="F104" s="118"/>
      <c r="G104" s="118"/>
      <c r="H104" s="139"/>
      <c r="I104" s="142"/>
      <c r="J104" s="143"/>
      <c r="K104" s="143"/>
      <c r="L104" s="143"/>
      <c r="M104" s="143"/>
      <c r="N104" s="143"/>
      <c r="O104" s="143"/>
      <c r="P104" s="143"/>
      <c r="Q104" s="143"/>
      <c r="R104" s="118"/>
      <c r="S104" s="118"/>
      <c r="T104" s="118"/>
      <c r="U104" s="119"/>
      <c r="V104" s="119"/>
      <c r="W104" s="119"/>
      <c r="X104" s="119"/>
      <c r="Y104" s="119"/>
      <c r="Z104" s="119"/>
      <c r="AA104" s="119"/>
      <c r="AB104" s="119"/>
      <c r="AC104" s="119"/>
      <c r="AD104" s="119"/>
      <c r="AE104" s="119"/>
      <c r="AF104" s="119"/>
      <c r="AG104" s="119"/>
      <c r="AH104" s="119"/>
      <c r="AI104" s="119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  <c r="BM104" s="130"/>
      <c r="BN104" s="130"/>
      <c r="BO104" s="130"/>
      <c r="BP104" s="130"/>
      <c r="BQ104" s="130"/>
      <c r="BR104" s="130"/>
      <c r="BS104" s="130"/>
      <c r="BT104" s="130"/>
      <c r="BU104" s="130"/>
      <c r="BV104" s="130"/>
      <c r="BW104" s="130"/>
      <c r="BX104" s="130"/>
      <c r="BY104" s="130"/>
      <c r="BZ104" s="130"/>
      <c r="CA104" s="130"/>
      <c r="CB104" s="130"/>
      <c r="CC104" s="130"/>
      <c r="CD104" s="130"/>
      <c r="CE104" s="130"/>
      <c r="CF104" s="130"/>
      <c r="CG104" s="130"/>
      <c r="CH104" s="130"/>
      <c r="CI104" s="130"/>
      <c r="CJ104" s="130"/>
      <c r="CK104" s="130"/>
      <c r="CL104" s="130"/>
      <c r="CM104" s="130"/>
      <c r="CN104" s="130"/>
      <c r="CO104" s="130"/>
      <c r="CP104" s="130"/>
      <c r="CQ104" s="130"/>
      <c r="CR104" s="130"/>
      <c r="CS104" s="130"/>
      <c r="CT104" s="130"/>
      <c r="CU104" s="130"/>
      <c r="CV104" s="130"/>
      <c r="CW104" s="130"/>
      <c r="CX104" s="130"/>
      <c r="CY104" s="130"/>
      <c r="CZ104" s="130"/>
      <c r="DA104" s="130"/>
      <c r="DB104" s="130"/>
      <c r="DC104" s="130"/>
      <c r="DD104" s="130"/>
      <c r="DE104" s="130"/>
      <c r="DF104" s="140"/>
    </row>
    <row r="105" spans="1:110" ht="11.25" customHeight="1" x14ac:dyDescent="0.25">
      <c r="A105" s="130"/>
      <c r="B105" s="130"/>
      <c r="C105" s="118"/>
      <c r="D105" s="141"/>
      <c r="E105" s="118"/>
      <c r="F105" s="118"/>
      <c r="G105" s="118"/>
      <c r="H105" s="139"/>
      <c r="I105" s="142"/>
      <c r="J105" s="143"/>
      <c r="K105" s="143"/>
      <c r="L105" s="143"/>
      <c r="M105" s="143"/>
      <c r="N105" s="143"/>
      <c r="O105" s="143"/>
      <c r="P105" s="143"/>
      <c r="Q105" s="143"/>
      <c r="R105" s="118"/>
      <c r="S105" s="118"/>
      <c r="T105" s="118"/>
      <c r="U105" s="119"/>
      <c r="V105" s="119"/>
      <c r="W105" s="119"/>
      <c r="X105" s="119"/>
      <c r="Y105" s="119"/>
      <c r="Z105" s="119"/>
      <c r="AA105" s="119"/>
      <c r="AB105" s="119"/>
      <c r="AC105" s="119"/>
      <c r="AD105" s="119"/>
      <c r="AE105" s="119"/>
      <c r="AF105" s="119"/>
      <c r="AG105" s="119"/>
      <c r="AH105" s="119"/>
      <c r="AI105" s="119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/>
      <c r="BD105" s="130"/>
      <c r="BE105" s="130"/>
      <c r="BF105" s="130"/>
      <c r="BG105" s="130"/>
      <c r="BH105" s="130"/>
      <c r="BI105" s="130"/>
      <c r="BJ105" s="130"/>
      <c r="BK105" s="130"/>
      <c r="BL105" s="130"/>
      <c r="BM105" s="130"/>
      <c r="BN105" s="130"/>
      <c r="BO105" s="130"/>
      <c r="BP105" s="130"/>
      <c r="BQ105" s="130"/>
      <c r="BR105" s="130"/>
      <c r="BS105" s="130"/>
      <c r="BT105" s="130"/>
      <c r="BU105" s="130"/>
      <c r="BV105" s="130"/>
      <c r="BW105" s="130"/>
      <c r="BX105" s="130"/>
      <c r="BY105" s="130"/>
      <c r="BZ105" s="130"/>
      <c r="CA105" s="130"/>
      <c r="CB105" s="130"/>
      <c r="CC105" s="130"/>
      <c r="CD105" s="130"/>
      <c r="CE105" s="130"/>
      <c r="CF105" s="130"/>
      <c r="CG105" s="130"/>
      <c r="CH105" s="130"/>
      <c r="CI105" s="130"/>
      <c r="CJ105" s="130"/>
      <c r="CK105" s="130"/>
      <c r="CL105" s="130"/>
      <c r="CM105" s="130"/>
      <c r="CN105" s="130"/>
      <c r="CO105" s="130"/>
      <c r="CP105" s="130"/>
      <c r="CQ105" s="130"/>
      <c r="CR105" s="130"/>
      <c r="CS105" s="130"/>
      <c r="CT105" s="130"/>
      <c r="CU105" s="130"/>
      <c r="CV105" s="130"/>
      <c r="CW105" s="130"/>
      <c r="CX105" s="130"/>
      <c r="CY105" s="130"/>
      <c r="CZ105" s="130"/>
      <c r="DA105" s="130"/>
      <c r="DB105" s="130"/>
      <c r="DC105" s="130"/>
      <c r="DD105" s="130"/>
      <c r="DE105" s="130"/>
      <c r="DF105" s="140"/>
    </row>
    <row r="106" spans="1:110" ht="11.25" customHeight="1" x14ac:dyDescent="0.25">
      <c r="A106" s="130"/>
      <c r="B106" s="130"/>
      <c r="C106" s="118"/>
      <c r="D106" s="141"/>
      <c r="E106" s="118"/>
      <c r="F106" s="118"/>
      <c r="G106" s="118"/>
      <c r="H106" s="139"/>
      <c r="I106" s="142"/>
      <c r="J106" s="143"/>
      <c r="K106" s="143"/>
      <c r="L106" s="143"/>
      <c r="M106" s="143"/>
      <c r="N106" s="143"/>
      <c r="O106" s="143"/>
      <c r="P106" s="143"/>
      <c r="Q106" s="143"/>
      <c r="R106" s="118"/>
      <c r="S106" s="118"/>
      <c r="T106" s="118"/>
      <c r="U106" s="119"/>
      <c r="V106" s="119"/>
      <c r="W106" s="119"/>
      <c r="X106" s="119"/>
      <c r="Y106" s="119"/>
      <c r="Z106" s="119"/>
      <c r="AA106" s="119"/>
      <c r="AB106" s="119"/>
      <c r="AC106" s="119"/>
      <c r="AD106" s="119"/>
      <c r="AE106" s="119"/>
      <c r="AF106" s="119"/>
      <c r="AG106" s="119"/>
      <c r="AH106" s="119"/>
      <c r="AI106" s="119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  <c r="BK106" s="130"/>
      <c r="BL106" s="130"/>
      <c r="BM106" s="130"/>
      <c r="BN106" s="130"/>
      <c r="BO106" s="130"/>
      <c r="BP106" s="130"/>
      <c r="BQ106" s="130"/>
      <c r="BR106" s="130"/>
      <c r="BS106" s="130"/>
      <c r="BT106" s="130"/>
      <c r="BU106" s="130"/>
      <c r="BV106" s="130"/>
      <c r="BW106" s="130"/>
      <c r="BX106" s="130"/>
      <c r="BY106" s="130"/>
      <c r="BZ106" s="130"/>
      <c r="CA106" s="130"/>
      <c r="CB106" s="130"/>
      <c r="CC106" s="130"/>
      <c r="CD106" s="130"/>
      <c r="CE106" s="130"/>
      <c r="CF106" s="130"/>
      <c r="CG106" s="130"/>
      <c r="CH106" s="130"/>
      <c r="CI106" s="130"/>
      <c r="CJ106" s="130"/>
      <c r="CK106" s="130"/>
      <c r="CL106" s="130"/>
      <c r="CM106" s="130"/>
      <c r="CN106" s="130"/>
      <c r="CO106" s="130"/>
      <c r="CP106" s="130"/>
      <c r="CQ106" s="130"/>
      <c r="CR106" s="130"/>
      <c r="CS106" s="130"/>
      <c r="CT106" s="130"/>
      <c r="CU106" s="130"/>
      <c r="CV106" s="130"/>
      <c r="CW106" s="130"/>
      <c r="CX106" s="130"/>
      <c r="CY106" s="130"/>
      <c r="CZ106" s="130"/>
      <c r="DA106" s="130"/>
      <c r="DB106" s="130"/>
      <c r="DC106" s="130"/>
      <c r="DD106" s="130"/>
      <c r="DE106" s="130"/>
      <c r="DF106" s="140"/>
    </row>
    <row r="107" spans="1:110" ht="11.25" customHeight="1" x14ac:dyDescent="0.25">
      <c r="A107" s="130"/>
      <c r="B107" s="130"/>
      <c r="C107" s="118"/>
      <c r="D107" s="141"/>
      <c r="E107" s="118"/>
      <c r="F107" s="118"/>
      <c r="G107" s="118"/>
      <c r="H107" s="139"/>
      <c r="I107" s="142"/>
      <c r="J107" s="143"/>
      <c r="K107" s="143"/>
      <c r="L107" s="143"/>
      <c r="M107" s="143"/>
      <c r="N107" s="143"/>
      <c r="O107" s="143"/>
      <c r="P107" s="143"/>
      <c r="Q107" s="143"/>
      <c r="R107" s="118"/>
      <c r="S107" s="118"/>
      <c r="T107" s="118"/>
      <c r="U107" s="119"/>
      <c r="V107" s="119"/>
      <c r="W107" s="119"/>
      <c r="X107" s="119"/>
      <c r="Y107" s="119"/>
      <c r="Z107" s="119"/>
      <c r="AA107" s="119"/>
      <c r="AB107" s="119"/>
      <c r="AC107" s="119"/>
      <c r="AD107" s="119"/>
      <c r="AE107" s="119"/>
      <c r="AF107" s="119"/>
      <c r="AG107" s="119"/>
      <c r="AH107" s="119"/>
      <c r="AI107" s="119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/>
      <c r="BE107" s="130"/>
      <c r="BF107" s="130"/>
      <c r="BG107" s="130"/>
      <c r="BH107" s="130"/>
      <c r="BI107" s="130"/>
      <c r="BJ107" s="130"/>
      <c r="BK107" s="130"/>
      <c r="BL107" s="130"/>
      <c r="BM107" s="130"/>
      <c r="BN107" s="130"/>
      <c r="BO107" s="130"/>
      <c r="BP107" s="130"/>
      <c r="BQ107" s="130"/>
      <c r="BR107" s="130"/>
      <c r="BS107" s="130"/>
      <c r="BT107" s="130"/>
      <c r="BU107" s="130"/>
      <c r="BV107" s="130"/>
      <c r="BW107" s="130"/>
      <c r="BX107" s="130"/>
      <c r="BY107" s="130"/>
      <c r="BZ107" s="130"/>
      <c r="CA107" s="130"/>
      <c r="CB107" s="130"/>
      <c r="CC107" s="130"/>
      <c r="CD107" s="130"/>
      <c r="CE107" s="130"/>
      <c r="CF107" s="130"/>
      <c r="CG107" s="130"/>
      <c r="CH107" s="130"/>
      <c r="CI107" s="130"/>
      <c r="CJ107" s="130"/>
      <c r="CK107" s="130"/>
      <c r="CL107" s="130"/>
      <c r="CM107" s="130"/>
      <c r="CN107" s="130"/>
      <c r="CO107" s="130"/>
      <c r="CP107" s="130"/>
      <c r="CQ107" s="130"/>
      <c r="CR107" s="130"/>
      <c r="CS107" s="130"/>
      <c r="CT107" s="130"/>
      <c r="CU107" s="130"/>
      <c r="CV107" s="130"/>
      <c r="CW107" s="130"/>
      <c r="CX107" s="130"/>
      <c r="CY107" s="130"/>
      <c r="CZ107" s="130"/>
      <c r="DA107" s="130"/>
      <c r="DB107" s="130"/>
      <c r="DC107" s="130"/>
      <c r="DD107" s="130"/>
      <c r="DE107" s="130"/>
      <c r="DF107" s="140"/>
    </row>
    <row r="108" spans="1:110" ht="11.25" customHeight="1" x14ac:dyDescent="0.25">
      <c r="A108" s="130"/>
      <c r="B108" s="130"/>
      <c r="C108" s="118"/>
      <c r="D108" s="141"/>
      <c r="E108" s="118"/>
      <c r="F108" s="118"/>
      <c r="G108" s="118"/>
      <c r="H108" s="139"/>
      <c r="I108" s="142"/>
      <c r="J108" s="143"/>
      <c r="K108" s="143"/>
      <c r="L108" s="143"/>
      <c r="M108" s="143"/>
      <c r="N108" s="143"/>
      <c r="O108" s="143"/>
      <c r="P108" s="143"/>
      <c r="Q108" s="143"/>
      <c r="R108" s="118"/>
      <c r="S108" s="118"/>
      <c r="T108" s="118"/>
      <c r="U108" s="119"/>
      <c r="V108" s="119"/>
      <c r="W108" s="119"/>
      <c r="X108" s="119"/>
      <c r="Y108" s="119"/>
      <c r="Z108" s="119"/>
      <c r="AA108" s="119"/>
      <c r="AB108" s="119"/>
      <c r="AC108" s="119"/>
      <c r="AD108" s="119"/>
      <c r="AE108" s="119"/>
      <c r="AF108" s="119"/>
      <c r="AG108" s="119"/>
      <c r="AH108" s="119"/>
      <c r="AI108" s="119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0"/>
      <c r="BQ108" s="130"/>
      <c r="BR108" s="130"/>
      <c r="BS108" s="130"/>
      <c r="BT108" s="130"/>
      <c r="BU108" s="130"/>
      <c r="BV108" s="130"/>
      <c r="BW108" s="130"/>
      <c r="BX108" s="130"/>
      <c r="BY108" s="130"/>
      <c r="BZ108" s="130"/>
      <c r="CA108" s="130"/>
      <c r="CB108" s="130"/>
      <c r="CC108" s="130"/>
      <c r="CD108" s="130"/>
      <c r="CE108" s="130"/>
      <c r="CF108" s="130"/>
      <c r="CG108" s="130"/>
      <c r="CH108" s="130"/>
      <c r="CI108" s="130"/>
      <c r="CJ108" s="130"/>
      <c r="CK108" s="130"/>
      <c r="CL108" s="130"/>
      <c r="CM108" s="130"/>
      <c r="CN108" s="130"/>
      <c r="CO108" s="130"/>
      <c r="CP108" s="130"/>
      <c r="CQ108" s="130"/>
      <c r="CR108" s="130"/>
      <c r="CS108" s="130"/>
      <c r="CT108" s="130"/>
      <c r="CU108" s="130"/>
      <c r="CV108" s="130"/>
      <c r="CW108" s="130"/>
      <c r="CX108" s="130"/>
      <c r="CY108" s="130"/>
      <c r="CZ108" s="130"/>
      <c r="DA108" s="130"/>
      <c r="DB108" s="130"/>
      <c r="DC108" s="130"/>
      <c r="DD108" s="130"/>
      <c r="DE108" s="130"/>
      <c r="DF108" s="140"/>
    </row>
    <row r="109" spans="1:110" ht="11.25" customHeight="1" x14ac:dyDescent="0.25">
      <c r="A109" s="130"/>
      <c r="B109" s="130"/>
      <c r="C109" s="118"/>
      <c r="D109" s="141"/>
      <c r="E109" s="118"/>
      <c r="F109" s="118"/>
      <c r="G109" s="118"/>
      <c r="H109" s="139"/>
      <c r="I109" s="142"/>
      <c r="J109" s="143"/>
      <c r="K109" s="143"/>
      <c r="L109" s="143"/>
      <c r="M109" s="143"/>
      <c r="N109" s="143"/>
      <c r="O109" s="143"/>
      <c r="P109" s="143"/>
      <c r="Q109" s="143"/>
      <c r="R109" s="118"/>
      <c r="S109" s="118"/>
      <c r="T109" s="118"/>
      <c r="U109" s="119"/>
      <c r="V109" s="119"/>
      <c r="W109" s="119"/>
      <c r="X109" s="119"/>
      <c r="Y109" s="119"/>
      <c r="Z109" s="119"/>
      <c r="AA109" s="119"/>
      <c r="AB109" s="119"/>
      <c r="AC109" s="119"/>
      <c r="AD109" s="119"/>
      <c r="AE109" s="119"/>
      <c r="AF109" s="119"/>
      <c r="AG109" s="119"/>
      <c r="AH109" s="119"/>
      <c r="AI109" s="119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40"/>
    </row>
    <row r="110" spans="1:110" ht="11.25" customHeight="1" x14ac:dyDescent="0.25">
      <c r="A110" s="130"/>
      <c r="B110" s="130"/>
      <c r="C110" s="118"/>
      <c r="D110" s="141"/>
      <c r="E110" s="118"/>
      <c r="F110" s="118"/>
      <c r="G110" s="118"/>
      <c r="H110" s="139"/>
      <c r="I110" s="142"/>
      <c r="J110" s="143"/>
      <c r="K110" s="143"/>
      <c r="L110" s="143"/>
      <c r="M110" s="143"/>
      <c r="N110" s="143"/>
      <c r="O110" s="143"/>
      <c r="P110" s="143"/>
      <c r="Q110" s="143"/>
      <c r="R110" s="118"/>
      <c r="S110" s="118"/>
      <c r="T110" s="118"/>
      <c r="U110" s="119"/>
      <c r="V110" s="119"/>
      <c r="W110" s="119"/>
      <c r="X110" s="119"/>
      <c r="Y110" s="119"/>
      <c r="Z110" s="119"/>
      <c r="AA110" s="119"/>
      <c r="AB110" s="119"/>
      <c r="AC110" s="119"/>
      <c r="AD110" s="119"/>
      <c r="AE110" s="119"/>
      <c r="AF110" s="119"/>
      <c r="AG110" s="119"/>
      <c r="AH110" s="119"/>
      <c r="AI110" s="119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40"/>
    </row>
    <row r="111" spans="1:110" ht="11.25" customHeight="1" x14ac:dyDescent="0.25">
      <c r="A111" s="130"/>
      <c r="B111" s="130"/>
      <c r="C111" s="118"/>
      <c r="D111" s="141"/>
      <c r="E111" s="118"/>
      <c r="F111" s="118"/>
      <c r="G111" s="118"/>
      <c r="H111" s="139"/>
      <c r="I111" s="142"/>
      <c r="J111" s="143"/>
      <c r="K111" s="143"/>
      <c r="L111" s="143"/>
      <c r="M111" s="143"/>
      <c r="N111" s="143"/>
      <c r="O111" s="143"/>
      <c r="P111" s="143"/>
      <c r="Q111" s="143"/>
      <c r="R111" s="118"/>
      <c r="S111" s="118"/>
      <c r="T111" s="118"/>
      <c r="U111" s="119"/>
      <c r="V111" s="119"/>
      <c r="W111" s="119"/>
      <c r="X111" s="119"/>
      <c r="Y111" s="119"/>
      <c r="Z111" s="119"/>
      <c r="AA111" s="119"/>
      <c r="AB111" s="119"/>
      <c r="AC111" s="119"/>
      <c r="AD111" s="119"/>
      <c r="AE111" s="119"/>
      <c r="AF111" s="119"/>
      <c r="AG111" s="119"/>
      <c r="AH111" s="119"/>
      <c r="AI111" s="119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40"/>
    </row>
    <row r="112" spans="1:110" ht="11.25" customHeight="1" x14ac:dyDescent="0.25">
      <c r="A112" s="130"/>
      <c r="B112" s="130"/>
      <c r="C112" s="118"/>
      <c r="D112" s="141"/>
      <c r="E112" s="118"/>
      <c r="F112" s="118"/>
      <c r="G112" s="118"/>
      <c r="H112" s="139"/>
      <c r="I112" s="142"/>
      <c r="J112" s="143"/>
      <c r="K112" s="143"/>
      <c r="L112" s="143"/>
      <c r="M112" s="143"/>
      <c r="N112" s="143"/>
      <c r="O112" s="143"/>
      <c r="P112" s="143"/>
      <c r="Q112" s="143"/>
      <c r="R112" s="118"/>
      <c r="S112" s="118"/>
      <c r="T112" s="118"/>
      <c r="U112" s="119"/>
      <c r="V112" s="119"/>
      <c r="W112" s="119"/>
      <c r="X112" s="119"/>
      <c r="Y112" s="119"/>
      <c r="Z112" s="119"/>
      <c r="AA112" s="119"/>
      <c r="AB112" s="119"/>
      <c r="AC112" s="119"/>
      <c r="AD112" s="119"/>
      <c r="AE112" s="119"/>
      <c r="AF112" s="119"/>
      <c r="AG112" s="119"/>
      <c r="AH112" s="119"/>
      <c r="AI112" s="119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40"/>
    </row>
    <row r="113" spans="1:110" ht="11.25" customHeight="1" x14ac:dyDescent="0.25">
      <c r="A113" s="130"/>
      <c r="B113" s="130"/>
      <c r="C113" s="118"/>
      <c r="D113" s="141"/>
      <c r="E113" s="118"/>
      <c r="F113" s="118"/>
      <c r="G113" s="118"/>
      <c r="H113" s="139"/>
      <c r="I113" s="142"/>
      <c r="J113" s="143"/>
      <c r="K113" s="143"/>
      <c r="L113" s="143"/>
      <c r="M113" s="143"/>
      <c r="N113" s="143"/>
      <c r="O113" s="143"/>
      <c r="P113" s="143"/>
      <c r="Q113" s="143"/>
      <c r="R113" s="118"/>
      <c r="S113" s="118"/>
      <c r="T113" s="118"/>
      <c r="U113" s="119"/>
      <c r="V113" s="119"/>
      <c r="W113" s="119"/>
      <c r="X113" s="119"/>
      <c r="Y113" s="119"/>
      <c r="Z113" s="119"/>
      <c r="AA113" s="119"/>
      <c r="AB113" s="119"/>
      <c r="AC113" s="119"/>
      <c r="AD113" s="119"/>
      <c r="AE113" s="119"/>
      <c r="AF113" s="119"/>
      <c r="AG113" s="119"/>
      <c r="AH113" s="119"/>
      <c r="AI113" s="119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40"/>
    </row>
    <row r="114" spans="1:110" ht="11.25" customHeight="1" x14ac:dyDescent="0.25">
      <c r="A114" s="130"/>
      <c r="B114" s="130"/>
      <c r="C114" s="118"/>
      <c r="D114" s="141"/>
      <c r="E114" s="118"/>
      <c r="F114" s="118"/>
      <c r="G114" s="118"/>
      <c r="H114" s="139"/>
      <c r="I114" s="142"/>
      <c r="J114" s="143"/>
      <c r="K114" s="143"/>
      <c r="L114" s="143"/>
      <c r="M114" s="143"/>
      <c r="N114" s="143"/>
      <c r="O114" s="143"/>
      <c r="P114" s="143"/>
      <c r="Q114" s="143"/>
      <c r="R114" s="118"/>
      <c r="S114" s="118"/>
      <c r="T114" s="118"/>
      <c r="U114" s="119"/>
      <c r="V114" s="119"/>
      <c r="W114" s="119"/>
      <c r="X114" s="119"/>
      <c r="Y114" s="119"/>
      <c r="Z114" s="119"/>
      <c r="AA114" s="119"/>
      <c r="AB114" s="119"/>
      <c r="AC114" s="119"/>
      <c r="AD114" s="119"/>
      <c r="AE114" s="119"/>
      <c r="AF114" s="119"/>
      <c r="AG114" s="119"/>
      <c r="AH114" s="119"/>
      <c r="AI114" s="119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40"/>
    </row>
    <row r="115" spans="1:110" ht="11.25" customHeight="1" x14ac:dyDescent="0.25">
      <c r="A115" s="130"/>
      <c r="B115" s="130"/>
      <c r="C115" s="118"/>
      <c r="D115" s="141"/>
      <c r="E115" s="118"/>
      <c r="F115" s="118"/>
      <c r="G115" s="118"/>
      <c r="H115" s="139"/>
      <c r="I115" s="142"/>
      <c r="J115" s="143"/>
      <c r="K115" s="143"/>
      <c r="L115" s="143"/>
      <c r="M115" s="143"/>
      <c r="N115" s="143"/>
      <c r="O115" s="143"/>
      <c r="P115" s="143"/>
      <c r="Q115" s="143"/>
      <c r="R115" s="118"/>
      <c r="S115" s="118"/>
      <c r="T115" s="118"/>
      <c r="U115" s="119"/>
      <c r="V115" s="119"/>
      <c r="W115" s="119"/>
      <c r="X115" s="119"/>
      <c r="Y115" s="119"/>
      <c r="Z115" s="119"/>
      <c r="AA115" s="119"/>
      <c r="AB115" s="119"/>
      <c r="AC115" s="119"/>
      <c r="AD115" s="119"/>
      <c r="AE115" s="119"/>
      <c r="AF115" s="119"/>
      <c r="AG115" s="119"/>
      <c r="AH115" s="119"/>
      <c r="AI115" s="119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40"/>
    </row>
    <row r="116" spans="1:110" ht="11.25" customHeight="1" x14ac:dyDescent="0.25">
      <c r="A116" s="130"/>
      <c r="B116" s="130"/>
      <c r="C116" s="118"/>
      <c r="D116" s="141"/>
      <c r="E116" s="118"/>
      <c r="F116" s="118"/>
      <c r="G116" s="118"/>
      <c r="H116" s="139"/>
      <c r="I116" s="142"/>
      <c r="J116" s="143"/>
      <c r="K116" s="143"/>
      <c r="L116" s="143"/>
      <c r="M116" s="143"/>
      <c r="N116" s="143"/>
      <c r="O116" s="143"/>
      <c r="P116" s="143"/>
      <c r="Q116" s="143"/>
      <c r="R116" s="118"/>
      <c r="S116" s="118"/>
      <c r="T116" s="118"/>
      <c r="U116" s="119"/>
      <c r="V116" s="119"/>
      <c r="W116" s="119"/>
      <c r="X116" s="119"/>
      <c r="Y116" s="119"/>
      <c r="Z116" s="119"/>
      <c r="AA116" s="119"/>
      <c r="AB116" s="119"/>
      <c r="AC116" s="119"/>
      <c r="AD116" s="119"/>
      <c r="AE116" s="119"/>
      <c r="AF116" s="119"/>
      <c r="AG116" s="119"/>
      <c r="AH116" s="119"/>
      <c r="AI116" s="119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40"/>
    </row>
    <row r="117" spans="1:110" ht="11.25" customHeight="1" x14ac:dyDescent="0.25">
      <c r="A117" s="130"/>
      <c r="B117" s="130"/>
      <c r="C117" s="118"/>
      <c r="D117" s="141"/>
      <c r="E117" s="118"/>
      <c r="F117" s="118"/>
      <c r="G117" s="118"/>
      <c r="H117" s="139"/>
      <c r="I117" s="142"/>
      <c r="J117" s="143"/>
      <c r="K117" s="143"/>
      <c r="L117" s="143"/>
      <c r="M117" s="143"/>
      <c r="N117" s="143"/>
      <c r="O117" s="143"/>
      <c r="P117" s="143"/>
      <c r="Q117" s="143"/>
      <c r="R117" s="118"/>
      <c r="S117" s="118"/>
      <c r="T117" s="118"/>
      <c r="U117" s="119"/>
      <c r="V117" s="119"/>
      <c r="W117" s="119"/>
      <c r="X117" s="119"/>
      <c r="Y117" s="119"/>
      <c r="Z117" s="119"/>
      <c r="AA117" s="119"/>
      <c r="AB117" s="119"/>
      <c r="AC117" s="119"/>
      <c r="AD117" s="119"/>
      <c r="AE117" s="119"/>
      <c r="AF117" s="119"/>
      <c r="AG117" s="119"/>
      <c r="AH117" s="119"/>
      <c r="AI117" s="119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40"/>
    </row>
    <row r="118" spans="1:110" ht="11.25" customHeight="1" x14ac:dyDescent="0.25">
      <c r="A118" s="130"/>
      <c r="B118" s="130"/>
      <c r="C118" s="118"/>
      <c r="D118" s="141"/>
      <c r="E118" s="118"/>
      <c r="F118" s="118"/>
      <c r="G118" s="118"/>
      <c r="H118" s="139"/>
      <c r="I118" s="142"/>
      <c r="J118" s="143"/>
      <c r="K118" s="143"/>
      <c r="L118" s="143"/>
      <c r="M118" s="143"/>
      <c r="N118" s="143"/>
      <c r="O118" s="143"/>
      <c r="P118" s="143"/>
      <c r="Q118" s="143"/>
      <c r="R118" s="118"/>
      <c r="S118" s="118"/>
      <c r="T118" s="118"/>
      <c r="U118" s="119"/>
      <c r="V118" s="119"/>
      <c r="W118" s="119"/>
      <c r="X118" s="119"/>
      <c r="Y118" s="119"/>
      <c r="Z118" s="119"/>
      <c r="AA118" s="119"/>
      <c r="AB118" s="119"/>
      <c r="AC118" s="119"/>
      <c r="AD118" s="119"/>
      <c r="AE118" s="119"/>
      <c r="AF118" s="119"/>
      <c r="AG118" s="119"/>
      <c r="AH118" s="119"/>
      <c r="AI118" s="119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40"/>
    </row>
    <row r="119" spans="1:110" ht="11.25" customHeight="1" x14ac:dyDescent="0.25">
      <c r="A119" s="130"/>
      <c r="B119" s="130"/>
      <c r="C119" s="118"/>
      <c r="D119" s="141"/>
      <c r="E119" s="118"/>
      <c r="F119" s="118"/>
      <c r="G119" s="118"/>
      <c r="H119" s="139"/>
      <c r="I119" s="142"/>
      <c r="J119" s="143"/>
      <c r="K119" s="143"/>
      <c r="L119" s="143"/>
      <c r="M119" s="143"/>
      <c r="N119" s="143"/>
      <c r="O119" s="143"/>
      <c r="P119" s="143"/>
      <c r="Q119" s="143"/>
      <c r="R119" s="118"/>
      <c r="S119" s="118"/>
      <c r="T119" s="118"/>
      <c r="U119" s="119"/>
      <c r="V119" s="119"/>
      <c r="W119" s="119"/>
      <c r="X119" s="119"/>
      <c r="Y119" s="119"/>
      <c r="Z119" s="119"/>
      <c r="AA119" s="119"/>
      <c r="AB119" s="119"/>
      <c r="AC119" s="119"/>
      <c r="AD119" s="119"/>
      <c r="AE119" s="119"/>
      <c r="AF119" s="119"/>
      <c r="AG119" s="119"/>
      <c r="AH119" s="119"/>
      <c r="AI119" s="119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40"/>
    </row>
    <row r="120" spans="1:110" ht="11.25" customHeight="1" x14ac:dyDescent="0.25">
      <c r="A120" s="130"/>
      <c r="B120" s="130"/>
      <c r="C120" s="118"/>
      <c r="D120" s="141"/>
      <c r="E120" s="118"/>
      <c r="F120" s="118"/>
      <c r="G120" s="118"/>
      <c r="H120" s="139"/>
      <c r="I120" s="142"/>
      <c r="J120" s="143"/>
      <c r="K120" s="143"/>
      <c r="L120" s="143"/>
      <c r="M120" s="143"/>
      <c r="N120" s="143"/>
      <c r="O120" s="143"/>
      <c r="P120" s="143"/>
      <c r="Q120" s="143"/>
      <c r="R120" s="118"/>
      <c r="S120" s="118"/>
      <c r="T120" s="118"/>
      <c r="U120" s="119"/>
      <c r="V120" s="119"/>
      <c r="W120" s="119"/>
      <c r="X120" s="119"/>
      <c r="Y120" s="119"/>
      <c r="Z120" s="119"/>
      <c r="AA120" s="119"/>
      <c r="AB120" s="119"/>
      <c r="AC120" s="119"/>
      <c r="AD120" s="119"/>
      <c r="AE120" s="119"/>
      <c r="AF120" s="119"/>
      <c r="AG120" s="119"/>
      <c r="AH120" s="119"/>
      <c r="AI120" s="119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40"/>
    </row>
    <row r="121" spans="1:110" ht="11.25" customHeight="1" x14ac:dyDescent="0.25">
      <c r="A121" s="130"/>
      <c r="B121" s="130"/>
      <c r="C121" s="118"/>
      <c r="D121" s="141"/>
      <c r="E121" s="118"/>
      <c r="F121" s="118"/>
      <c r="G121" s="118"/>
      <c r="H121" s="139"/>
      <c r="I121" s="142"/>
      <c r="J121" s="143"/>
      <c r="K121" s="143"/>
      <c r="L121" s="143"/>
      <c r="M121" s="143"/>
      <c r="N121" s="143"/>
      <c r="O121" s="143"/>
      <c r="P121" s="143"/>
      <c r="Q121" s="143"/>
      <c r="R121" s="118"/>
      <c r="S121" s="118"/>
      <c r="T121" s="118"/>
      <c r="U121" s="119"/>
      <c r="V121" s="119"/>
      <c r="W121" s="119"/>
      <c r="X121" s="119"/>
      <c r="Y121" s="119"/>
      <c r="Z121" s="119"/>
      <c r="AA121" s="119"/>
      <c r="AB121" s="119"/>
      <c r="AC121" s="119"/>
      <c r="AD121" s="119"/>
      <c r="AE121" s="119"/>
      <c r="AF121" s="119"/>
      <c r="AG121" s="119"/>
      <c r="AH121" s="119"/>
      <c r="AI121" s="119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40"/>
    </row>
    <row r="122" spans="1:110" ht="11.25" customHeight="1" x14ac:dyDescent="0.25">
      <c r="A122" s="130"/>
      <c r="B122" s="130"/>
      <c r="C122" s="118"/>
      <c r="D122" s="141"/>
      <c r="E122" s="118"/>
      <c r="F122" s="118"/>
      <c r="G122" s="118"/>
      <c r="H122" s="139"/>
      <c r="I122" s="142"/>
      <c r="J122" s="143"/>
      <c r="K122" s="143"/>
      <c r="L122" s="143"/>
      <c r="M122" s="143"/>
      <c r="N122" s="143"/>
      <c r="O122" s="143"/>
      <c r="P122" s="143"/>
      <c r="Q122" s="143"/>
      <c r="R122" s="118"/>
      <c r="S122" s="118"/>
      <c r="T122" s="118"/>
      <c r="U122" s="119"/>
      <c r="V122" s="119"/>
      <c r="W122" s="119"/>
      <c r="X122" s="119"/>
      <c r="Y122" s="119"/>
      <c r="Z122" s="119"/>
      <c r="AA122" s="119"/>
      <c r="AB122" s="119"/>
      <c r="AC122" s="119"/>
      <c r="AD122" s="119"/>
      <c r="AE122" s="119"/>
      <c r="AF122" s="119"/>
      <c r="AG122" s="119"/>
      <c r="AH122" s="119"/>
      <c r="AI122" s="119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40"/>
    </row>
    <row r="123" spans="1:110" ht="11.25" customHeight="1" x14ac:dyDescent="0.25">
      <c r="A123" s="130"/>
      <c r="B123" s="130"/>
      <c r="C123" s="118"/>
      <c r="D123" s="141"/>
      <c r="E123" s="118"/>
      <c r="F123" s="118"/>
      <c r="G123" s="118"/>
      <c r="H123" s="139"/>
      <c r="I123" s="142"/>
      <c r="J123" s="143"/>
      <c r="K123" s="143"/>
      <c r="L123" s="143"/>
      <c r="M123" s="143"/>
      <c r="N123" s="143"/>
      <c r="O123" s="143"/>
      <c r="P123" s="143"/>
      <c r="Q123" s="143"/>
      <c r="R123" s="118"/>
      <c r="S123" s="118"/>
      <c r="T123" s="118"/>
      <c r="U123" s="119"/>
      <c r="V123" s="119"/>
      <c r="W123" s="119"/>
      <c r="X123" s="119"/>
      <c r="Y123" s="119"/>
      <c r="Z123" s="119"/>
      <c r="AA123" s="119"/>
      <c r="AB123" s="119"/>
      <c r="AC123" s="119"/>
      <c r="AD123" s="119"/>
      <c r="AE123" s="119"/>
      <c r="AF123" s="119"/>
      <c r="AG123" s="119"/>
      <c r="AH123" s="119"/>
      <c r="AI123" s="119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40"/>
    </row>
    <row r="124" spans="1:110" ht="11.25" customHeight="1" x14ac:dyDescent="0.25">
      <c r="A124" s="130"/>
      <c r="B124" s="130"/>
      <c r="C124" s="118"/>
      <c r="D124" s="141"/>
      <c r="E124" s="118"/>
      <c r="F124" s="118"/>
      <c r="G124" s="118"/>
      <c r="H124" s="139"/>
      <c r="I124" s="142"/>
      <c r="J124" s="143"/>
      <c r="K124" s="143"/>
      <c r="L124" s="143"/>
      <c r="M124" s="143"/>
      <c r="N124" s="143"/>
      <c r="O124" s="143"/>
      <c r="P124" s="143"/>
      <c r="Q124" s="143"/>
      <c r="R124" s="118"/>
      <c r="S124" s="118"/>
      <c r="T124" s="118"/>
      <c r="U124" s="119"/>
      <c r="V124" s="119"/>
      <c r="W124" s="119"/>
      <c r="X124" s="119"/>
      <c r="Y124" s="119"/>
      <c r="Z124" s="119"/>
      <c r="AA124" s="119"/>
      <c r="AB124" s="119"/>
      <c r="AC124" s="119"/>
      <c r="AD124" s="119"/>
      <c r="AE124" s="119"/>
      <c r="AF124" s="119"/>
      <c r="AG124" s="119"/>
      <c r="AH124" s="119"/>
      <c r="AI124" s="119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40"/>
    </row>
    <row r="125" spans="1:110" ht="11.25" customHeight="1" x14ac:dyDescent="0.25">
      <c r="A125" s="130"/>
      <c r="B125" s="130"/>
      <c r="C125" s="118"/>
      <c r="D125" s="141"/>
      <c r="E125" s="118"/>
      <c r="F125" s="118"/>
      <c r="G125" s="118"/>
      <c r="H125" s="139"/>
      <c r="I125" s="142"/>
      <c r="J125" s="143"/>
      <c r="K125" s="143"/>
      <c r="L125" s="143"/>
      <c r="M125" s="143"/>
      <c r="N125" s="143"/>
      <c r="O125" s="143"/>
      <c r="P125" s="143"/>
      <c r="Q125" s="143"/>
      <c r="R125" s="118"/>
      <c r="S125" s="118"/>
      <c r="T125" s="118"/>
      <c r="U125" s="119"/>
      <c r="V125" s="119"/>
      <c r="W125" s="119"/>
      <c r="X125" s="119"/>
      <c r="Y125" s="119"/>
      <c r="Z125" s="119"/>
      <c r="AA125" s="119"/>
      <c r="AB125" s="119"/>
      <c r="AC125" s="119"/>
      <c r="AD125" s="119"/>
      <c r="AE125" s="119"/>
      <c r="AF125" s="119"/>
      <c r="AG125" s="119"/>
      <c r="AH125" s="119"/>
      <c r="AI125" s="119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40"/>
    </row>
    <row r="126" spans="1:110" ht="11.25" customHeight="1" x14ac:dyDescent="0.25">
      <c r="A126" s="130"/>
      <c r="B126" s="130"/>
      <c r="C126" s="118"/>
      <c r="D126" s="141"/>
      <c r="E126" s="118"/>
      <c r="F126" s="118"/>
      <c r="G126" s="118"/>
      <c r="H126" s="139"/>
      <c r="I126" s="142"/>
      <c r="J126" s="143"/>
      <c r="K126" s="143"/>
      <c r="L126" s="143"/>
      <c r="M126" s="143"/>
      <c r="N126" s="143"/>
      <c r="O126" s="143"/>
      <c r="P126" s="143"/>
      <c r="Q126" s="143"/>
      <c r="R126" s="118"/>
      <c r="S126" s="118"/>
      <c r="T126" s="118"/>
      <c r="U126" s="119"/>
      <c r="V126" s="119"/>
      <c r="W126" s="119"/>
      <c r="X126" s="119"/>
      <c r="Y126" s="119"/>
      <c r="Z126" s="119"/>
      <c r="AA126" s="119"/>
      <c r="AB126" s="119"/>
      <c r="AC126" s="119"/>
      <c r="AD126" s="119"/>
      <c r="AE126" s="119"/>
      <c r="AF126" s="119"/>
      <c r="AG126" s="119"/>
      <c r="AH126" s="119"/>
      <c r="AI126" s="119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40"/>
    </row>
    <row r="127" spans="1:110" ht="11.25" customHeight="1" x14ac:dyDescent="0.25">
      <c r="A127" s="130"/>
      <c r="B127" s="130"/>
      <c r="C127" s="118"/>
      <c r="D127" s="141"/>
      <c r="E127" s="118"/>
      <c r="F127" s="118"/>
      <c r="G127" s="118"/>
      <c r="H127" s="139"/>
      <c r="I127" s="142"/>
      <c r="J127" s="143"/>
      <c r="K127" s="143"/>
      <c r="L127" s="143"/>
      <c r="M127" s="143"/>
      <c r="N127" s="143"/>
      <c r="O127" s="143"/>
      <c r="P127" s="143"/>
      <c r="Q127" s="143"/>
      <c r="R127" s="118"/>
      <c r="S127" s="118"/>
      <c r="T127" s="118"/>
      <c r="U127" s="119"/>
      <c r="V127" s="119"/>
      <c r="W127" s="119"/>
      <c r="X127" s="119"/>
      <c r="Y127" s="119"/>
      <c r="Z127" s="119"/>
      <c r="AA127" s="119"/>
      <c r="AB127" s="119"/>
      <c r="AC127" s="119"/>
      <c r="AD127" s="119"/>
      <c r="AE127" s="119"/>
      <c r="AF127" s="119"/>
      <c r="AG127" s="119"/>
      <c r="AH127" s="119"/>
      <c r="AI127" s="119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40"/>
    </row>
    <row r="128" spans="1:110" ht="11.25" customHeight="1" x14ac:dyDescent="0.25">
      <c r="A128" s="130"/>
      <c r="B128" s="130"/>
      <c r="C128" s="118"/>
      <c r="D128" s="141"/>
      <c r="E128" s="118"/>
      <c r="F128" s="118"/>
      <c r="G128" s="118"/>
      <c r="H128" s="139"/>
      <c r="I128" s="142"/>
      <c r="J128" s="143"/>
      <c r="K128" s="143"/>
      <c r="L128" s="143"/>
      <c r="M128" s="143"/>
      <c r="N128" s="143"/>
      <c r="O128" s="143"/>
      <c r="P128" s="143"/>
      <c r="Q128" s="143"/>
      <c r="R128" s="118"/>
      <c r="S128" s="118"/>
      <c r="T128" s="118"/>
      <c r="U128" s="119"/>
      <c r="V128" s="119"/>
      <c r="W128" s="119"/>
      <c r="X128" s="119"/>
      <c r="Y128" s="119"/>
      <c r="Z128" s="119"/>
      <c r="AA128" s="119"/>
      <c r="AB128" s="119"/>
      <c r="AC128" s="119"/>
      <c r="AD128" s="119"/>
      <c r="AE128" s="119"/>
      <c r="AF128" s="119"/>
      <c r="AG128" s="119"/>
      <c r="AH128" s="119"/>
      <c r="AI128" s="119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40"/>
    </row>
    <row r="129" spans="1:110" ht="11.25" customHeight="1" x14ac:dyDescent="0.25">
      <c r="A129" s="130"/>
      <c r="B129" s="130"/>
      <c r="C129" s="118"/>
      <c r="D129" s="141"/>
      <c r="E129" s="118"/>
      <c r="F129" s="118"/>
      <c r="G129" s="118"/>
      <c r="H129" s="139"/>
      <c r="I129" s="142"/>
      <c r="J129" s="143"/>
      <c r="K129" s="143"/>
      <c r="L129" s="143"/>
      <c r="M129" s="143"/>
      <c r="N129" s="143"/>
      <c r="O129" s="143"/>
      <c r="P129" s="143"/>
      <c r="Q129" s="143"/>
      <c r="R129" s="118"/>
      <c r="S129" s="118"/>
      <c r="T129" s="118"/>
      <c r="U129" s="119"/>
      <c r="V129" s="119"/>
      <c r="W129" s="119"/>
      <c r="X129" s="119"/>
      <c r="Y129" s="119"/>
      <c r="Z129" s="119"/>
      <c r="AA129" s="119"/>
      <c r="AB129" s="119"/>
      <c r="AC129" s="119"/>
      <c r="AD129" s="119"/>
      <c r="AE129" s="119"/>
      <c r="AF129" s="119"/>
      <c r="AG129" s="119"/>
      <c r="AH129" s="119"/>
      <c r="AI129" s="119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40"/>
    </row>
    <row r="130" spans="1:110" ht="11.25" customHeight="1" x14ac:dyDescent="0.25">
      <c r="A130" s="130"/>
      <c r="B130" s="130"/>
      <c r="C130" s="118"/>
      <c r="D130" s="141"/>
      <c r="E130" s="118"/>
      <c r="F130" s="118"/>
      <c r="G130" s="118"/>
      <c r="H130" s="139"/>
      <c r="I130" s="142"/>
      <c r="J130" s="143"/>
      <c r="K130" s="143"/>
      <c r="L130" s="143"/>
      <c r="M130" s="143"/>
      <c r="N130" s="143"/>
      <c r="O130" s="143"/>
      <c r="P130" s="143"/>
      <c r="Q130" s="143"/>
      <c r="R130" s="118"/>
      <c r="S130" s="118"/>
      <c r="T130" s="118"/>
      <c r="U130" s="119"/>
      <c r="V130" s="119"/>
      <c r="W130" s="119"/>
      <c r="X130" s="119"/>
      <c r="Y130" s="119"/>
      <c r="Z130" s="119"/>
      <c r="AA130" s="119"/>
      <c r="AB130" s="119"/>
      <c r="AC130" s="119"/>
      <c r="AD130" s="119"/>
      <c r="AE130" s="119"/>
      <c r="AF130" s="119"/>
      <c r="AG130" s="119"/>
      <c r="AH130" s="119"/>
      <c r="AI130" s="119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40"/>
    </row>
    <row r="131" spans="1:110" ht="11.25" customHeight="1" x14ac:dyDescent="0.25">
      <c r="A131" s="130"/>
      <c r="B131" s="130"/>
      <c r="C131" s="118"/>
      <c r="D131" s="141"/>
      <c r="E131" s="118"/>
      <c r="F131" s="118"/>
      <c r="G131" s="118"/>
      <c r="H131" s="139"/>
      <c r="I131" s="142"/>
      <c r="J131" s="143"/>
      <c r="K131" s="143"/>
      <c r="L131" s="143"/>
      <c r="M131" s="143"/>
      <c r="N131" s="143"/>
      <c r="O131" s="143"/>
      <c r="P131" s="143"/>
      <c r="Q131" s="143"/>
      <c r="R131" s="118"/>
      <c r="S131" s="118"/>
      <c r="T131" s="118"/>
      <c r="U131" s="119"/>
      <c r="V131" s="119"/>
      <c r="W131" s="119"/>
      <c r="X131" s="119"/>
      <c r="Y131" s="119"/>
      <c r="Z131" s="119"/>
      <c r="AA131" s="119"/>
      <c r="AB131" s="119"/>
      <c r="AC131" s="119"/>
      <c r="AD131" s="119"/>
      <c r="AE131" s="119"/>
      <c r="AF131" s="119"/>
      <c r="AG131" s="119"/>
      <c r="AH131" s="119"/>
      <c r="AI131" s="119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40"/>
    </row>
    <row r="132" spans="1:110" ht="11.25" customHeight="1" x14ac:dyDescent="0.25">
      <c r="A132" s="130"/>
      <c r="B132" s="130"/>
      <c r="C132" s="118"/>
      <c r="D132" s="141"/>
      <c r="E132" s="118"/>
      <c r="F132" s="118"/>
      <c r="G132" s="118"/>
      <c r="H132" s="139"/>
      <c r="I132" s="142"/>
      <c r="J132" s="143"/>
      <c r="K132" s="143"/>
      <c r="L132" s="143"/>
      <c r="M132" s="143"/>
      <c r="N132" s="143"/>
      <c r="O132" s="143"/>
      <c r="P132" s="143"/>
      <c r="Q132" s="143"/>
      <c r="R132" s="118"/>
      <c r="S132" s="118"/>
      <c r="T132" s="118"/>
      <c r="U132" s="119"/>
      <c r="V132" s="119"/>
      <c r="W132" s="119"/>
      <c r="X132" s="119"/>
      <c r="Y132" s="119"/>
      <c r="Z132" s="119"/>
      <c r="AA132" s="119"/>
      <c r="AB132" s="119"/>
      <c r="AC132" s="119"/>
      <c r="AD132" s="119"/>
      <c r="AE132" s="119"/>
      <c r="AF132" s="119"/>
      <c r="AG132" s="119"/>
      <c r="AH132" s="119"/>
      <c r="AI132" s="119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40"/>
    </row>
    <row r="133" spans="1:110" ht="11.25" customHeight="1" x14ac:dyDescent="0.25">
      <c r="A133" s="130"/>
      <c r="B133" s="130"/>
      <c r="C133" s="118"/>
      <c r="D133" s="141"/>
      <c r="E133" s="118"/>
      <c r="F133" s="118"/>
      <c r="G133" s="118"/>
      <c r="H133" s="139"/>
      <c r="I133" s="142"/>
      <c r="J133" s="143"/>
      <c r="K133" s="143"/>
      <c r="L133" s="143"/>
      <c r="M133" s="143"/>
      <c r="N133" s="143"/>
      <c r="O133" s="143"/>
      <c r="P133" s="143"/>
      <c r="Q133" s="143"/>
      <c r="R133" s="118"/>
      <c r="S133" s="118"/>
      <c r="T133" s="118"/>
      <c r="U133" s="119"/>
      <c r="V133" s="119"/>
      <c r="W133" s="119"/>
      <c r="X133" s="119"/>
      <c r="Y133" s="119"/>
      <c r="Z133" s="119"/>
      <c r="AA133" s="119"/>
      <c r="AB133" s="119"/>
      <c r="AC133" s="119"/>
      <c r="AD133" s="119"/>
      <c r="AE133" s="119"/>
      <c r="AF133" s="119"/>
      <c r="AG133" s="119"/>
      <c r="AH133" s="119"/>
      <c r="AI133" s="119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40"/>
    </row>
    <row r="134" spans="1:110" ht="11.25" customHeight="1" x14ac:dyDescent="0.25">
      <c r="A134" s="130"/>
      <c r="B134" s="130"/>
      <c r="C134" s="118"/>
      <c r="D134" s="141"/>
      <c r="E134" s="118"/>
      <c r="F134" s="118"/>
      <c r="G134" s="118"/>
      <c r="H134" s="139"/>
      <c r="I134" s="142"/>
      <c r="J134" s="143"/>
      <c r="K134" s="143"/>
      <c r="L134" s="143"/>
      <c r="M134" s="143"/>
      <c r="N134" s="143"/>
      <c r="O134" s="143"/>
      <c r="P134" s="143"/>
      <c r="Q134" s="143"/>
      <c r="R134" s="118"/>
      <c r="S134" s="118"/>
      <c r="T134" s="118"/>
      <c r="U134" s="119"/>
      <c r="V134" s="119"/>
      <c r="W134" s="119"/>
      <c r="X134" s="119"/>
      <c r="Y134" s="119"/>
      <c r="Z134" s="119"/>
      <c r="AA134" s="119"/>
      <c r="AB134" s="119"/>
      <c r="AC134" s="119"/>
      <c r="AD134" s="119"/>
      <c r="AE134" s="119"/>
      <c r="AF134" s="119"/>
      <c r="AG134" s="119"/>
      <c r="AH134" s="119"/>
      <c r="AI134" s="119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40"/>
    </row>
    <row r="135" spans="1:110" ht="11.25" customHeight="1" x14ac:dyDescent="0.25">
      <c r="A135" s="130"/>
      <c r="B135" s="130"/>
      <c r="C135" s="118"/>
      <c r="D135" s="141"/>
      <c r="E135" s="118"/>
      <c r="F135" s="118"/>
      <c r="G135" s="118"/>
      <c r="H135" s="139"/>
      <c r="I135" s="142"/>
      <c r="J135" s="143"/>
      <c r="K135" s="143"/>
      <c r="L135" s="143"/>
      <c r="M135" s="143"/>
      <c r="N135" s="143"/>
      <c r="O135" s="143"/>
      <c r="P135" s="143"/>
      <c r="Q135" s="143"/>
      <c r="R135" s="118"/>
      <c r="S135" s="118"/>
      <c r="T135" s="118"/>
      <c r="U135" s="119"/>
      <c r="V135" s="119"/>
      <c r="W135" s="119"/>
      <c r="X135" s="119"/>
      <c r="Y135" s="119"/>
      <c r="Z135" s="119"/>
      <c r="AA135" s="119"/>
      <c r="AB135" s="119"/>
      <c r="AC135" s="119"/>
      <c r="AD135" s="119"/>
      <c r="AE135" s="119"/>
      <c r="AF135" s="119"/>
      <c r="AG135" s="119"/>
      <c r="AH135" s="119"/>
      <c r="AI135" s="119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40"/>
    </row>
    <row r="136" spans="1:110" ht="11.25" customHeight="1" x14ac:dyDescent="0.25">
      <c r="A136" s="130"/>
      <c r="B136" s="130"/>
      <c r="C136" s="118"/>
      <c r="D136" s="141"/>
      <c r="E136" s="118"/>
      <c r="F136" s="118"/>
      <c r="G136" s="118"/>
      <c r="H136" s="139"/>
      <c r="I136" s="142"/>
      <c r="J136" s="143"/>
      <c r="K136" s="143"/>
      <c r="L136" s="143"/>
      <c r="M136" s="143"/>
      <c r="N136" s="143"/>
      <c r="O136" s="143"/>
      <c r="P136" s="143"/>
      <c r="Q136" s="143"/>
      <c r="R136" s="118"/>
      <c r="S136" s="118"/>
      <c r="T136" s="118"/>
      <c r="U136" s="119"/>
      <c r="V136" s="119"/>
      <c r="W136" s="119"/>
      <c r="X136" s="119"/>
      <c r="Y136" s="119"/>
      <c r="Z136" s="119"/>
      <c r="AA136" s="119"/>
      <c r="AB136" s="119"/>
      <c r="AC136" s="119"/>
      <c r="AD136" s="119"/>
      <c r="AE136" s="119"/>
      <c r="AF136" s="119"/>
      <c r="AG136" s="119"/>
      <c r="AH136" s="119"/>
      <c r="AI136" s="119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40"/>
    </row>
    <row r="137" spans="1:110" ht="11.25" customHeight="1" x14ac:dyDescent="0.25">
      <c r="A137" s="130"/>
      <c r="B137" s="130"/>
      <c r="C137" s="118"/>
      <c r="D137" s="141"/>
      <c r="E137" s="118"/>
      <c r="F137" s="118"/>
      <c r="G137" s="118"/>
      <c r="H137" s="139"/>
      <c r="I137" s="142"/>
      <c r="J137" s="143"/>
      <c r="K137" s="143"/>
      <c r="L137" s="143"/>
      <c r="M137" s="143"/>
      <c r="N137" s="143"/>
      <c r="O137" s="143"/>
      <c r="P137" s="143"/>
      <c r="Q137" s="143"/>
      <c r="R137" s="118"/>
      <c r="S137" s="118"/>
      <c r="T137" s="118"/>
      <c r="U137" s="119"/>
      <c r="V137" s="119"/>
      <c r="W137" s="119"/>
      <c r="X137" s="119"/>
      <c r="Y137" s="119"/>
      <c r="Z137" s="119"/>
      <c r="AA137" s="119"/>
      <c r="AB137" s="119"/>
      <c r="AC137" s="119"/>
      <c r="AD137" s="119"/>
      <c r="AE137" s="119"/>
      <c r="AF137" s="119"/>
      <c r="AG137" s="119"/>
      <c r="AH137" s="119"/>
      <c r="AI137" s="119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40"/>
    </row>
    <row r="138" spans="1:110" ht="11.25" customHeight="1" x14ac:dyDescent="0.25">
      <c r="A138" s="130"/>
      <c r="B138" s="130"/>
      <c r="C138" s="118"/>
      <c r="D138" s="141"/>
      <c r="E138" s="118"/>
      <c r="F138" s="118"/>
      <c r="G138" s="118"/>
      <c r="H138" s="139"/>
      <c r="I138" s="142"/>
      <c r="J138" s="143"/>
      <c r="K138" s="143"/>
      <c r="L138" s="143"/>
      <c r="M138" s="143"/>
      <c r="N138" s="143"/>
      <c r="O138" s="143"/>
      <c r="P138" s="143"/>
      <c r="Q138" s="143"/>
      <c r="R138" s="118"/>
      <c r="S138" s="118"/>
      <c r="T138" s="118"/>
      <c r="U138" s="119"/>
      <c r="V138" s="119"/>
      <c r="W138" s="119"/>
      <c r="X138" s="119"/>
      <c r="Y138" s="119"/>
      <c r="Z138" s="119"/>
      <c r="AA138" s="119"/>
      <c r="AB138" s="119"/>
      <c r="AC138" s="119"/>
      <c r="AD138" s="119"/>
      <c r="AE138" s="119"/>
      <c r="AF138" s="119"/>
      <c r="AG138" s="119"/>
      <c r="AH138" s="119"/>
      <c r="AI138" s="119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40"/>
    </row>
    <row r="139" spans="1:110" ht="11.25" customHeight="1" x14ac:dyDescent="0.25">
      <c r="A139" s="130"/>
      <c r="B139" s="130"/>
      <c r="C139" s="118"/>
      <c r="D139" s="141"/>
      <c r="E139" s="118"/>
      <c r="F139" s="118"/>
      <c r="G139" s="118"/>
      <c r="H139" s="139"/>
      <c r="I139" s="142"/>
      <c r="J139" s="143"/>
      <c r="K139" s="143"/>
      <c r="L139" s="143"/>
      <c r="M139" s="143"/>
      <c r="N139" s="143"/>
      <c r="O139" s="143"/>
      <c r="P139" s="143"/>
      <c r="Q139" s="143"/>
      <c r="R139" s="118"/>
      <c r="S139" s="118"/>
      <c r="T139" s="118"/>
      <c r="U139" s="119"/>
      <c r="V139" s="119"/>
      <c r="W139" s="119"/>
      <c r="X139" s="119"/>
      <c r="Y139" s="119"/>
      <c r="Z139" s="119"/>
      <c r="AA139" s="119"/>
      <c r="AB139" s="119"/>
      <c r="AC139" s="119"/>
      <c r="AD139" s="119"/>
      <c r="AE139" s="119"/>
      <c r="AF139" s="119"/>
      <c r="AG139" s="119"/>
      <c r="AH139" s="119"/>
      <c r="AI139" s="119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40"/>
    </row>
    <row r="140" spans="1:110" ht="11.25" customHeight="1" x14ac:dyDescent="0.25">
      <c r="A140" s="130"/>
      <c r="B140" s="130"/>
      <c r="C140" s="118"/>
      <c r="D140" s="141"/>
      <c r="E140" s="118"/>
      <c r="F140" s="118"/>
      <c r="G140" s="118"/>
      <c r="H140" s="139"/>
      <c r="I140" s="142"/>
      <c r="J140" s="143"/>
      <c r="K140" s="143"/>
      <c r="L140" s="143"/>
      <c r="M140" s="143"/>
      <c r="N140" s="143"/>
      <c r="O140" s="143"/>
      <c r="P140" s="143"/>
      <c r="Q140" s="143"/>
      <c r="R140" s="118"/>
      <c r="S140" s="118"/>
      <c r="T140" s="118"/>
      <c r="U140" s="119"/>
      <c r="V140" s="119"/>
      <c r="W140" s="119"/>
      <c r="X140" s="119"/>
      <c r="Y140" s="119"/>
      <c r="Z140" s="119"/>
      <c r="AA140" s="119"/>
      <c r="AB140" s="119"/>
      <c r="AC140" s="119"/>
      <c r="AD140" s="119"/>
      <c r="AE140" s="119"/>
      <c r="AF140" s="119"/>
      <c r="AG140" s="119"/>
      <c r="AH140" s="119"/>
      <c r="AI140" s="119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40"/>
    </row>
    <row r="141" spans="1:110" ht="11.25" customHeight="1" x14ac:dyDescent="0.25">
      <c r="A141" s="130"/>
      <c r="B141" s="130"/>
      <c r="C141" s="118"/>
      <c r="D141" s="141"/>
      <c r="E141" s="118"/>
      <c r="F141" s="118"/>
      <c r="G141" s="118"/>
      <c r="H141" s="139"/>
      <c r="I141" s="142"/>
      <c r="J141" s="143"/>
      <c r="K141" s="143"/>
      <c r="L141" s="143"/>
      <c r="M141" s="143"/>
      <c r="N141" s="143"/>
      <c r="O141" s="143"/>
      <c r="P141" s="143"/>
      <c r="Q141" s="143"/>
      <c r="R141" s="118"/>
      <c r="S141" s="118"/>
      <c r="T141" s="118"/>
      <c r="U141" s="119"/>
      <c r="V141" s="119"/>
      <c r="W141" s="119"/>
      <c r="X141" s="119"/>
      <c r="Y141" s="119"/>
      <c r="Z141" s="119"/>
      <c r="AA141" s="119"/>
      <c r="AB141" s="119"/>
      <c r="AC141" s="119"/>
      <c r="AD141" s="119"/>
      <c r="AE141" s="119"/>
      <c r="AF141" s="119"/>
      <c r="AG141" s="119"/>
      <c r="AH141" s="119"/>
      <c r="AI141" s="119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40"/>
    </row>
    <row r="142" spans="1:110" ht="11.25" customHeight="1" x14ac:dyDescent="0.25">
      <c r="A142" s="130"/>
      <c r="B142" s="130"/>
      <c r="C142" s="118"/>
      <c r="D142" s="141"/>
      <c r="E142" s="118"/>
      <c r="F142" s="118"/>
      <c r="G142" s="118"/>
      <c r="H142" s="139"/>
      <c r="I142" s="142"/>
      <c r="J142" s="143"/>
      <c r="K142" s="143"/>
      <c r="L142" s="143"/>
      <c r="M142" s="143"/>
      <c r="N142" s="143"/>
      <c r="O142" s="143"/>
      <c r="P142" s="143"/>
      <c r="Q142" s="143"/>
      <c r="R142" s="118"/>
      <c r="S142" s="118"/>
      <c r="T142" s="118"/>
      <c r="U142" s="119"/>
      <c r="V142" s="119"/>
      <c r="W142" s="119"/>
      <c r="X142" s="119"/>
      <c r="Y142" s="119"/>
      <c r="Z142" s="119"/>
      <c r="AA142" s="119"/>
      <c r="AB142" s="119"/>
      <c r="AC142" s="119"/>
      <c r="AD142" s="119"/>
      <c r="AE142" s="119"/>
      <c r="AF142" s="119"/>
      <c r="AG142" s="119"/>
      <c r="AH142" s="119"/>
      <c r="AI142" s="119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40"/>
    </row>
    <row r="143" spans="1:110" ht="11.25" customHeight="1" x14ac:dyDescent="0.25">
      <c r="A143" s="130"/>
      <c r="B143" s="130"/>
      <c r="C143" s="118"/>
      <c r="D143" s="141"/>
      <c r="E143" s="118"/>
      <c r="F143" s="118"/>
      <c r="G143" s="118"/>
      <c r="H143" s="139"/>
      <c r="I143" s="142"/>
      <c r="J143" s="143"/>
      <c r="K143" s="143"/>
      <c r="L143" s="143"/>
      <c r="M143" s="143"/>
      <c r="N143" s="143"/>
      <c r="O143" s="143"/>
      <c r="P143" s="143"/>
      <c r="Q143" s="143"/>
      <c r="R143" s="118"/>
      <c r="S143" s="118"/>
      <c r="T143" s="118"/>
      <c r="U143" s="119"/>
      <c r="V143" s="119"/>
      <c r="W143" s="119"/>
      <c r="X143" s="119"/>
      <c r="Y143" s="119"/>
      <c r="Z143" s="119"/>
      <c r="AA143" s="119"/>
      <c r="AB143" s="119"/>
      <c r="AC143" s="119"/>
      <c r="AD143" s="119"/>
      <c r="AE143" s="119"/>
      <c r="AF143" s="119"/>
      <c r="AG143" s="119"/>
      <c r="AH143" s="119"/>
      <c r="AI143" s="119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40"/>
    </row>
    <row r="144" spans="1:110" ht="11.25" customHeight="1" x14ac:dyDescent="0.25">
      <c r="A144" s="130"/>
      <c r="B144" s="130"/>
      <c r="C144" s="118"/>
      <c r="D144" s="141"/>
      <c r="E144" s="118"/>
      <c r="F144" s="118"/>
      <c r="G144" s="118"/>
      <c r="H144" s="139"/>
      <c r="I144" s="142"/>
      <c r="J144" s="143"/>
      <c r="K144" s="143"/>
      <c r="L144" s="143"/>
      <c r="M144" s="143"/>
      <c r="N144" s="143"/>
      <c r="O144" s="143"/>
      <c r="P144" s="143"/>
      <c r="Q144" s="143"/>
      <c r="R144" s="118"/>
      <c r="S144" s="118"/>
      <c r="T144" s="118"/>
      <c r="U144" s="119"/>
      <c r="V144" s="119"/>
      <c r="W144" s="119"/>
      <c r="X144" s="119"/>
      <c r="Y144" s="119"/>
      <c r="Z144" s="119"/>
      <c r="AA144" s="119"/>
      <c r="AB144" s="119"/>
      <c r="AC144" s="119"/>
      <c r="AD144" s="119"/>
      <c r="AE144" s="119"/>
      <c r="AF144" s="119"/>
      <c r="AG144" s="119"/>
      <c r="AH144" s="119"/>
      <c r="AI144" s="119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40"/>
    </row>
    <row r="145" spans="1:110" ht="11.25" customHeight="1" x14ac:dyDescent="0.25">
      <c r="A145" s="130"/>
      <c r="B145" s="130"/>
      <c r="C145" s="118"/>
      <c r="D145" s="141"/>
      <c r="E145" s="118"/>
      <c r="F145" s="118"/>
      <c r="G145" s="118"/>
      <c r="H145" s="139"/>
      <c r="I145" s="142"/>
      <c r="J145" s="143"/>
      <c r="K145" s="143"/>
      <c r="L145" s="143"/>
      <c r="M145" s="143"/>
      <c r="N145" s="143"/>
      <c r="O145" s="143"/>
      <c r="P145" s="143"/>
      <c r="Q145" s="143"/>
      <c r="R145" s="118"/>
      <c r="S145" s="118"/>
      <c r="T145" s="118"/>
      <c r="U145" s="119"/>
      <c r="V145" s="119"/>
      <c r="W145" s="119"/>
      <c r="X145" s="119"/>
      <c r="Y145" s="119"/>
      <c r="Z145" s="119"/>
      <c r="AA145" s="119"/>
      <c r="AB145" s="119"/>
      <c r="AC145" s="119"/>
      <c r="AD145" s="119"/>
      <c r="AE145" s="119"/>
      <c r="AF145" s="119"/>
      <c r="AG145" s="119"/>
      <c r="AH145" s="119"/>
      <c r="AI145" s="119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40"/>
    </row>
    <row r="146" spans="1:110" ht="11.25" customHeight="1" x14ac:dyDescent="0.25">
      <c r="A146" s="130"/>
      <c r="B146" s="130"/>
      <c r="C146" s="118"/>
      <c r="D146" s="141"/>
      <c r="E146" s="118"/>
      <c r="F146" s="118"/>
      <c r="G146" s="118"/>
      <c r="H146" s="139"/>
      <c r="I146" s="142"/>
      <c r="J146" s="143"/>
      <c r="K146" s="143"/>
      <c r="L146" s="143"/>
      <c r="M146" s="143"/>
      <c r="N146" s="143"/>
      <c r="O146" s="143"/>
      <c r="P146" s="143"/>
      <c r="Q146" s="143"/>
      <c r="R146" s="118"/>
      <c r="S146" s="118"/>
      <c r="T146" s="118"/>
      <c r="U146" s="119"/>
      <c r="V146" s="119"/>
      <c r="W146" s="119"/>
      <c r="X146" s="119"/>
      <c r="Y146" s="119"/>
      <c r="Z146" s="119"/>
      <c r="AA146" s="119"/>
      <c r="AB146" s="119"/>
      <c r="AC146" s="119"/>
      <c r="AD146" s="119"/>
      <c r="AE146" s="119"/>
      <c r="AF146" s="119"/>
      <c r="AG146" s="119"/>
      <c r="AH146" s="119"/>
      <c r="AI146" s="119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40"/>
    </row>
    <row r="147" spans="1:110" ht="11.25" customHeight="1" x14ac:dyDescent="0.25">
      <c r="A147" s="130"/>
      <c r="B147" s="130"/>
      <c r="C147" s="118"/>
      <c r="D147" s="141"/>
      <c r="E147" s="118"/>
      <c r="F147" s="118"/>
      <c r="G147" s="118"/>
      <c r="H147" s="139"/>
      <c r="I147" s="142"/>
      <c r="J147" s="143"/>
      <c r="K147" s="143"/>
      <c r="L147" s="143"/>
      <c r="M147" s="143"/>
      <c r="N147" s="143"/>
      <c r="O147" s="143"/>
      <c r="P147" s="143"/>
      <c r="Q147" s="143"/>
      <c r="R147" s="118"/>
      <c r="S147" s="118"/>
      <c r="T147" s="118"/>
      <c r="U147" s="119"/>
      <c r="V147" s="119"/>
      <c r="W147" s="119"/>
      <c r="X147" s="119"/>
      <c r="Y147" s="119"/>
      <c r="Z147" s="119"/>
      <c r="AA147" s="119"/>
      <c r="AB147" s="119"/>
      <c r="AC147" s="119"/>
      <c r="AD147" s="119"/>
      <c r="AE147" s="119"/>
      <c r="AF147" s="119"/>
      <c r="AG147" s="119"/>
      <c r="AH147" s="119"/>
      <c r="AI147" s="119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40"/>
    </row>
    <row r="148" spans="1:110" ht="11.25" customHeight="1" x14ac:dyDescent="0.25">
      <c r="A148" s="130"/>
      <c r="B148" s="130"/>
      <c r="C148" s="118"/>
      <c r="D148" s="141"/>
      <c r="E148" s="118"/>
      <c r="F148" s="118"/>
      <c r="G148" s="118"/>
      <c r="H148" s="139"/>
      <c r="I148" s="142"/>
      <c r="J148" s="143"/>
      <c r="K148" s="143"/>
      <c r="L148" s="143"/>
      <c r="M148" s="143"/>
      <c r="N148" s="143"/>
      <c r="O148" s="143"/>
      <c r="P148" s="143"/>
      <c r="Q148" s="143"/>
      <c r="R148" s="118"/>
      <c r="S148" s="118"/>
      <c r="T148" s="118"/>
      <c r="U148" s="119"/>
      <c r="V148" s="119"/>
      <c r="W148" s="119"/>
      <c r="X148" s="119"/>
      <c r="Y148" s="119"/>
      <c r="Z148" s="119"/>
      <c r="AA148" s="119"/>
      <c r="AB148" s="119"/>
      <c r="AC148" s="119"/>
      <c r="AD148" s="119"/>
      <c r="AE148" s="119"/>
      <c r="AF148" s="119"/>
      <c r="AG148" s="119"/>
      <c r="AH148" s="119"/>
      <c r="AI148" s="119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40"/>
    </row>
    <row r="149" spans="1:110" ht="11.25" customHeight="1" x14ac:dyDescent="0.25">
      <c r="A149" s="130"/>
      <c r="B149" s="130"/>
      <c r="C149" s="118"/>
      <c r="D149" s="141"/>
      <c r="E149" s="118"/>
      <c r="F149" s="118"/>
      <c r="G149" s="118"/>
      <c r="H149" s="139"/>
      <c r="I149" s="142"/>
      <c r="J149" s="143"/>
      <c r="K149" s="143"/>
      <c r="L149" s="143"/>
      <c r="M149" s="143"/>
      <c r="N149" s="143"/>
      <c r="O149" s="143"/>
      <c r="P149" s="143"/>
      <c r="Q149" s="143"/>
      <c r="R149" s="118"/>
      <c r="S149" s="118"/>
      <c r="T149" s="118"/>
      <c r="U149" s="119"/>
      <c r="V149" s="119"/>
      <c r="W149" s="119"/>
      <c r="X149" s="119"/>
      <c r="Y149" s="119"/>
      <c r="Z149" s="119"/>
      <c r="AA149" s="119"/>
      <c r="AB149" s="119"/>
      <c r="AC149" s="119"/>
      <c r="AD149" s="119"/>
      <c r="AE149" s="119"/>
      <c r="AF149" s="119"/>
      <c r="AG149" s="119"/>
      <c r="AH149" s="119"/>
      <c r="AI149" s="119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40"/>
    </row>
    <row r="150" spans="1:110" ht="11.25" customHeight="1" x14ac:dyDescent="0.25">
      <c r="A150" s="130"/>
      <c r="B150" s="130"/>
      <c r="C150" s="118"/>
      <c r="D150" s="141"/>
      <c r="E150" s="118"/>
      <c r="F150" s="118"/>
      <c r="G150" s="118"/>
      <c r="H150" s="139"/>
      <c r="I150" s="142"/>
      <c r="J150" s="143"/>
      <c r="K150" s="143"/>
      <c r="L150" s="143"/>
      <c r="M150" s="143"/>
      <c r="N150" s="143"/>
      <c r="O150" s="143"/>
      <c r="P150" s="143"/>
      <c r="Q150" s="143"/>
      <c r="R150" s="118"/>
      <c r="S150" s="118"/>
      <c r="T150" s="118"/>
      <c r="U150" s="119"/>
      <c r="V150" s="119"/>
      <c r="W150" s="119"/>
      <c r="X150" s="119"/>
      <c r="Y150" s="119"/>
      <c r="Z150" s="119"/>
      <c r="AA150" s="119"/>
      <c r="AB150" s="119"/>
      <c r="AC150" s="119"/>
      <c r="AD150" s="119"/>
      <c r="AE150" s="119"/>
      <c r="AF150" s="119"/>
      <c r="AG150" s="119"/>
      <c r="AH150" s="119"/>
      <c r="AI150" s="119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40"/>
    </row>
    <row r="151" spans="1:110" ht="11.25" customHeight="1" x14ac:dyDescent="0.25">
      <c r="A151" s="130"/>
      <c r="B151" s="130"/>
      <c r="C151" s="118"/>
      <c r="D151" s="141"/>
      <c r="E151" s="118"/>
      <c r="F151" s="118"/>
      <c r="G151" s="118"/>
      <c r="H151" s="139"/>
      <c r="I151" s="142"/>
      <c r="J151" s="143"/>
      <c r="K151" s="143"/>
      <c r="L151" s="143"/>
      <c r="M151" s="143"/>
      <c r="N151" s="143"/>
      <c r="O151" s="143"/>
      <c r="P151" s="143"/>
      <c r="Q151" s="143"/>
      <c r="R151" s="118"/>
      <c r="S151" s="118"/>
      <c r="T151" s="118"/>
      <c r="U151" s="119"/>
      <c r="V151" s="119"/>
      <c r="W151" s="119"/>
      <c r="X151" s="119"/>
      <c r="Y151" s="119"/>
      <c r="Z151" s="119"/>
      <c r="AA151" s="119"/>
      <c r="AB151" s="119"/>
      <c r="AC151" s="119"/>
      <c r="AD151" s="119"/>
      <c r="AE151" s="119"/>
      <c r="AF151" s="119"/>
      <c r="AG151" s="119"/>
      <c r="AH151" s="119"/>
      <c r="AI151" s="119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40"/>
    </row>
    <row r="152" spans="1:110" ht="11.25" customHeight="1" x14ac:dyDescent="0.25">
      <c r="A152" s="130"/>
      <c r="B152" s="130"/>
      <c r="C152" s="118"/>
      <c r="D152" s="141"/>
      <c r="E152" s="118"/>
      <c r="F152" s="118"/>
      <c r="G152" s="118"/>
      <c r="H152" s="139"/>
      <c r="I152" s="142"/>
      <c r="J152" s="142"/>
      <c r="K152" s="143"/>
      <c r="L152" s="143"/>
      <c r="M152" s="143"/>
      <c r="N152" s="143"/>
      <c r="O152" s="143"/>
      <c r="P152" s="143"/>
      <c r="Q152" s="143"/>
      <c r="R152" s="143"/>
      <c r="S152" s="118"/>
      <c r="T152" s="118"/>
      <c r="U152" s="118"/>
      <c r="V152" s="119"/>
      <c r="W152" s="119"/>
      <c r="X152" s="119"/>
      <c r="Y152" s="119"/>
      <c r="Z152" s="119"/>
      <c r="AA152" s="119"/>
      <c r="AB152" s="119"/>
      <c r="AC152" s="119"/>
      <c r="AD152" s="119"/>
      <c r="AE152" s="119"/>
      <c r="AF152" s="119"/>
      <c r="AG152" s="119"/>
      <c r="AH152" s="119"/>
      <c r="AI152" s="119"/>
      <c r="AJ152" s="119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</row>
    <row r="153" spans="1:110" ht="11.25" customHeight="1" x14ac:dyDescent="0.25">
      <c r="A153" s="130"/>
      <c r="B153" s="130"/>
      <c r="C153" s="118"/>
      <c r="D153" s="141"/>
      <c r="E153" s="118"/>
      <c r="F153" s="118"/>
      <c r="G153" s="118"/>
      <c r="H153" s="139"/>
      <c r="I153" s="142"/>
      <c r="J153" s="142"/>
      <c r="K153" s="143"/>
      <c r="L153" s="143"/>
      <c r="M153" s="143"/>
      <c r="N153" s="143"/>
      <c r="O153" s="143"/>
      <c r="P153" s="143"/>
      <c r="Q153" s="143"/>
      <c r="R153" s="143"/>
      <c r="S153" s="118"/>
      <c r="T153" s="118"/>
      <c r="U153" s="118"/>
      <c r="V153" s="119"/>
      <c r="W153" s="119"/>
      <c r="X153" s="119"/>
      <c r="Y153" s="119"/>
      <c r="Z153" s="119"/>
      <c r="AA153" s="119"/>
      <c r="AB153" s="119"/>
      <c r="AC153" s="119"/>
      <c r="AD153" s="119"/>
      <c r="AE153" s="119"/>
      <c r="AF153" s="119"/>
      <c r="AG153" s="119"/>
      <c r="AH153" s="119"/>
      <c r="AI153" s="119"/>
      <c r="AJ153" s="119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</row>
    <row r="154" spans="1:110" ht="11.25" customHeight="1" x14ac:dyDescent="0.25">
      <c r="A154" s="130"/>
      <c r="B154" s="130"/>
      <c r="C154" s="118"/>
      <c r="D154" s="141"/>
      <c r="E154" s="118"/>
      <c r="F154" s="118"/>
      <c r="G154" s="118"/>
      <c r="H154" s="139"/>
      <c r="I154" s="142"/>
      <c r="J154" s="142"/>
      <c r="K154" s="143"/>
      <c r="L154" s="143"/>
      <c r="M154" s="143"/>
      <c r="N154" s="143"/>
      <c r="O154" s="143"/>
      <c r="P154" s="143"/>
      <c r="Q154" s="143"/>
      <c r="R154" s="143"/>
      <c r="S154" s="118"/>
      <c r="T154" s="118"/>
      <c r="U154" s="118"/>
      <c r="V154" s="119"/>
      <c r="W154" s="119"/>
      <c r="X154" s="119"/>
      <c r="Y154" s="119"/>
      <c r="Z154" s="119"/>
      <c r="AA154" s="119"/>
      <c r="AB154" s="119"/>
      <c r="AC154" s="119"/>
      <c r="AD154" s="119"/>
      <c r="AE154" s="119"/>
      <c r="AF154" s="119"/>
      <c r="AG154" s="119"/>
      <c r="AH154" s="119"/>
      <c r="AI154" s="119"/>
      <c r="AJ154" s="119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</row>
    <row r="155" spans="1:110" ht="11.25" customHeight="1" x14ac:dyDescent="0.25">
      <c r="A155" s="130"/>
      <c r="B155" s="130"/>
      <c r="C155" s="118"/>
      <c r="D155" s="141"/>
      <c r="E155" s="118"/>
      <c r="F155" s="118"/>
      <c r="G155" s="118"/>
      <c r="H155" s="139"/>
      <c r="I155" s="142"/>
      <c r="J155" s="142"/>
      <c r="K155" s="143"/>
      <c r="L155" s="143"/>
      <c r="M155" s="143"/>
      <c r="N155" s="143"/>
      <c r="O155" s="143"/>
      <c r="P155" s="143"/>
      <c r="Q155" s="143"/>
      <c r="R155" s="143"/>
      <c r="S155" s="118"/>
      <c r="T155" s="118"/>
      <c r="U155" s="118"/>
      <c r="V155" s="119"/>
      <c r="W155" s="119"/>
      <c r="X155" s="119"/>
      <c r="Y155" s="119"/>
      <c r="Z155" s="119"/>
      <c r="AA155" s="119"/>
      <c r="AB155" s="119"/>
      <c r="AC155" s="119"/>
      <c r="AD155" s="119"/>
      <c r="AE155" s="119"/>
      <c r="AF155" s="119"/>
      <c r="AG155" s="119"/>
      <c r="AH155" s="119"/>
      <c r="AI155" s="119"/>
      <c r="AJ155" s="119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</row>
    <row r="156" spans="1:110" ht="11.25" customHeight="1" x14ac:dyDescent="0.25">
      <c r="A156" s="130"/>
      <c r="B156" s="130"/>
      <c r="C156" s="118"/>
      <c r="D156" s="141"/>
      <c r="E156" s="118"/>
      <c r="F156" s="118"/>
      <c r="G156" s="118"/>
      <c r="H156" s="139"/>
      <c r="I156" s="142"/>
      <c r="J156" s="142"/>
      <c r="K156" s="143"/>
      <c r="L156" s="143"/>
      <c r="M156" s="143"/>
      <c r="N156" s="143"/>
      <c r="O156" s="143"/>
      <c r="P156" s="143"/>
      <c r="Q156" s="143"/>
      <c r="R156" s="143"/>
      <c r="S156" s="118"/>
      <c r="T156" s="118"/>
      <c r="U156" s="118"/>
      <c r="V156" s="119"/>
      <c r="W156" s="119"/>
      <c r="X156" s="119"/>
      <c r="Y156" s="119"/>
      <c r="Z156" s="119"/>
      <c r="AA156" s="119"/>
      <c r="AB156" s="119"/>
      <c r="AC156" s="119"/>
      <c r="AD156" s="119"/>
      <c r="AE156" s="119"/>
      <c r="AF156" s="119"/>
      <c r="AG156" s="119"/>
      <c r="AH156" s="119"/>
      <c r="AI156" s="119"/>
      <c r="AJ156" s="119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</row>
    <row r="157" spans="1:110" ht="11.25" customHeight="1" x14ac:dyDescent="0.25">
      <c r="A157" s="130"/>
      <c r="B157" s="130"/>
      <c r="C157" s="118"/>
      <c r="D157" s="141"/>
      <c r="E157" s="118"/>
      <c r="F157" s="118"/>
      <c r="G157" s="118"/>
      <c r="H157" s="139"/>
      <c r="I157" s="142"/>
      <c r="J157" s="142"/>
      <c r="K157" s="143"/>
      <c r="L157" s="143"/>
      <c r="M157" s="143"/>
      <c r="N157" s="143"/>
      <c r="O157" s="143"/>
      <c r="P157" s="143"/>
      <c r="Q157" s="143"/>
      <c r="R157" s="143"/>
      <c r="S157" s="118"/>
      <c r="T157" s="118"/>
      <c r="U157" s="118"/>
      <c r="V157" s="119"/>
      <c r="W157" s="119"/>
      <c r="X157" s="119"/>
      <c r="Y157" s="119"/>
      <c r="Z157" s="119"/>
      <c r="AA157" s="119"/>
      <c r="AB157" s="119"/>
      <c r="AC157" s="119"/>
      <c r="AD157" s="119"/>
      <c r="AE157" s="119"/>
      <c r="AF157" s="119"/>
      <c r="AG157" s="119"/>
      <c r="AH157" s="119"/>
      <c r="AI157" s="119"/>
      <c r="AJ157" s="119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</row>
    <row r="158" spans="1:110" ht="11.25" customHeight="1" x14ac:dyDescent="0.25">
      <c r="A158" s="130"/>
      <c r="B158" s="130"/>
      <c r="C158" s="118"/>
      <c r="D158" s="141"/>
      <c r="E158" s="118"/>
      <c r="F158" s="118"/>
      <c r="G158" s="118"/>
      <c r="H158" s="139"/>
      <c r="I158" s="142"/>
      <c r="J158" s="142"/>
      <c r="K158" s="143"/>
      <c r="L158" s="143"/>
      <c r="M158" s="143"/>
      <c r="N158" s="143"/>
      <c r="O158" s="143"/>
      <c r="P158" s="143"/>
      <c r="Q158" s="143"/>
      <c r="R158" s="143"/>
      <c r="S158" s="118"/>
      <c r="T158" s="118"/>
      <c r="U158" s="118"/>
      <c r="V158" s="119"/>
      <c r="W158" s="119"/>
      <c r="X158" s="119"/>
      <c r="Y158" s="119"/>
      <c r="Z158" s="119"/>
      <c r="AA158" s="119"/>
      <c r="AB158" s="119"/>
      <c r="AC158" s="119"/>
      <c r="AD158" s="119"/>
      <c r="AE158" s="119"/>
      <c r="AF158" s="119"/>
      <c r="AG158" s="119"/>
      <c r="AH158" s="119"/>
      <c r="AI158" s="119"/>
      <c r="AJ158" s="119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</row>
    <row r="159" spans="1:110" ht="11.25" customHeight="1" x14ac:dyDescent="0.25">
      <c r="A159" s="130"/>
      <c r="B159" s="130"/>
      <c r="C159" s="118"/>
      <c r="D159" s="141"/>
      <c r="E159" s="118"/>
      <c r="F159" s="118"/>
      <c r="G159" s="118"/>
      <c r="H159" s="139"/>
      <c r="I159" s="142"/>
      <c r="J159" s="142"/>
      <c r="K159" s="143"/>
      <c r="L159" s="143"/>
      <c r="M159" s="143"/>
      <c r="N159" s="143"/>
      <c r="O159" s="143"/>
      <c r="P159" s="143"/>
      <c r="Q159" s="143"/>
      <c r="R159" s="143"/>
      <c r="S159" s="118"/>
      <c r="T159" s="118"/>
      <c r="U159" s="118"/>
      <c r="V159" s="119"/>
      <c r="W159" s="119"/>
      <c r="X159" s="119"/>
      <c r="Y159" s="119"/>
      <c r="Z159" s="119"/>
      <c r="AA159" s="119"/>
      <c r="AB159" s="119"/>
      <c r="AC159" s="119"/>
      <c r="AD159" s="119"/>
      <c r="AE159" s="119"/>
      <c r="AF159" s="119"/>
      <c r="AG159" s="119"/>
      <c r="AH159" s="119"/>
      <c r="AI159" s="119"/>
      <c r="AJ159" s="119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</row>
    <row r="160" spans="1:110" ht="11.25" customHeight="1" x14ac:dyDescent="0.25">
      <c r="A160" s="130"/>
      <c r="B160" s="130"/>
      <c r="C160" s="118"/>
      <c r="D160" s="141"/>
      <c r="E160" s="118"/>
      <c r="F160" s="118"/>
      <c r="G160" s="118"/>
      <c r="H160" s="139"/>
      <c r="I160" s="142"/>
      <c r="J160" s="142"/>
      <c r="K160" s="143"/>
      <c r="L160" s="143"/>
      <c r="M160" s="143"/>
      <c r="N160" s="143"/>
      <c r="O160" s="143"/>
      <c r="P160" s="143"/>
      <c r="Q160" s="143"/>
      <c r="R160" s="143"/>
      <c r="S160" s="118"/>
      <c r="T160" s="118"/>
      <c r="U160" s="118"/>
      <c r="V160" s="119"/>
      <c r="W160" s="119"/>
      <c r="X160" s="119"/>
      <c r="Y160" s="119"/>
      <c r="Z160" s="119"/>
      <c r="AA160" s="119"/>
      <c r="AB160" s="119"/>
      <c r="AC160" s="119"/>
      <c r="AD160" s="119"/>
      <c r="AE160" s="119"/>
      <c r="AF160" s="119"/>
      <c r="AG160" s="119"/>
      <c r="AH160" s="119"/>
      <c r="AI160" s="119"/>
      <c r="AJ160" s="119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</row>
    <row r="161" spans="1:110" ht="11.25" customHeight="1" x14ac:dyDescent="0.25">
      <c r="A161" s="130"/>
      <c r="B161" s="130"/>
      <c r="C161" s="118"/>
      <c r="D161" s="141"/>
      <c r="E161" s="118"/>
      <c r="F161" s="118"/>
      <c r="G161" s="118"/>
      <c r="H161" s="139"/>
      <c r="I161" s="142"/>
      <c r="J161" s="142"/>
      <c r="K161" s="143"/>
      <c r="L161" s="143"/>
      <c r="M161" s="143"/>
      <c r="N161" s="143"/>
      <c r="O161" s="143"/>
      <c r="P161" s="143"/>
      <c r="Q161" s="143"/>
      <c r="R161" s="143"/>
      <c r="S161" s="118"/>
      <c r="T161" s="118"/>
      <c r="U161" s="118"/>
      <c r="V161" s="119"/>
      <c r="W161" s="119"/>
      <c r="X161" s="119"/>
      <c r="Y161" s="119"/>
      <c r="Z161" s="119"/>
      <c r="AA161" s="119"/>
      <c r="AB161" s="119"/>
      <c r="AC161" s="119"/>
      <c r="AD161" s="119"/>
      <c r="AE161" s="119"/>
      <c r="AF161" s="119"/>
      <c r="AG161" s="119"/>
      <c r="AH161" s="119"/>
      <c r="AI161" s="119"/>
      <c r="AJ161" s="119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</row>
    <row r="162" spans="1:110" ht="11.25" customHeight="1" x14ac:dyDescent="0.25">
      <c r="A162" s="130"/>
      <c r="B162" s="130"/>
      <c r="C162" s="118"/>
      <c r="D162" s="141"/>
      <c r="E162" s="118"/>
      <c r="F162" s="118"/>
      <c r="G162" s="118"/>
      <c r="H162" s="139"/>
      <c r="I162" s="142"/>
      <c r="J162" s="142"/>
      <c r="K162" s="143"/>
      <c r="L162" s="143"/>
      <c r="M162" s="143"/>
      <c r="N162" s="143"/>
      <c r="O162" s="143"/>
      <c r="P162" s="143"/>
      <c r="Q162" s="143"/>
      <c r="R162" s="143"/>
      <c r="S162" s="118"/>
      <c r="T162" s="118"/>
      <c r="U162" s="118"/>
      <c r="V162" s="119"/>
      <c r="W162" s="119"/>
      <c r="X162" s="119"/>
      <c r="Y162" s="119"/>
      <c r="Z162" s="119"/>
      <c r="AA162" s="119"/>
      <c r="AB162" s="119"/>
      <c r="AC162" s="119"/>
      <c r="AD162" s="119"/>
      <c r="AE162" s="119"/>
      <c r="AF162" s="119"/>
      <c r="AG162" s="119"/>
      <c r="AH162" s="119"/>
      <c r="AI162" s="119"/>
      <c r="AJ162" s="119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</row>
    <row r="163" spans="1:110" ht="11.25" customHeight="1" x14ac:dyDescent="0.25">
      <c r="A163" s="130"/>
      <c r="B163" s="130"/>
      <c r="C163" s="118"/>
      <c r="D163" s="141"/>
      <c r="E163" s="118"/>
      <c r="F163" s="118"/>
      <c r="G163" s="118"/>
      <c r="H163" s="139"/>
      <c r="I163" s="142"/>
      <c r="J163" s="142"/>
      <c r="K163" s="143"/>
      <c r="L163" s="143"/>
      <c r="M163" s="143"/>
      <c r="N163" s="143"/>
      <c r="O163" s="143"/>
      <c r="P163" s="143"/>
      <c r="Q163" s="143"/>
      <c r="R163" s="143"/>
      <c r="S163" s="118"/>
      <c r="T163" s="118"/>
      <c r="U163" s="118"/>
      <c r="V163" s="119"/>
      <c r="W163" s="119"/>
      <c r="X163" s="119"/>
      <c r="Y163" s="119"/>
      <c r="Z163" s="119"/>
      <c r="AA163" s="119"/>
      <c r="AB163" s="119"/>
      <c r="AC163" s="119"/>
      <c r="AD163" s="119"/>
      <c r="AE163" s="119"/>
      <c r="AF163" s="119"/>
      <c r="AG163" s="119"/>
      <c r="AH163" s="119"/>
      <c r="AI163" s="119"/>
      <c r="AJ163" s="119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</row>
    <row r="164" spans="1:110" ht="11.25" customHeight="1" x14ac:dyDescent="0.25">
      <c r="A164" s="130"/>
      <c r="B164" s="130"/>
      <c r="C164" s="118"/>
      <c r="D164" s="141"/>
      <c r="E164" s="118"/>
      <c r="F164" s="118"/>
      <c r="G164" s="118"/>
      <c r="H164" s="139"/>
      <c r="I164" s="142"/>
      <c r="J164" s="142"/>
      <c r="K164" s="143"/>
      <c r="L164" s="143"/>
      <c r="M164" s="143"/>
      <c r="N164" s="143"/>
      <c r="O164" s="143"/>
      <c r="P164" s="143"/>
      <c r="Q164" s="143"/>
      <c r="R164" s="143"/>
      <c r="S164" s="118"/>
      <c r="T164" s="118"/>
      <c r="U164" s="118"/>
      <c r="V164" s="119"/>
      <c r="W164" s="119"/>
      <c r="X164" s="119"/>
      <c r="Y164" s="119"/>
      <c r="Z164" s="119"/>
      <c r="AA164" s="119"/>
      <c r="AB164" s="119"/>
      <c r="AC164" s="119"/>
      <c r="AD164" s="119"/>
      <c r="AE164" s="119"/>
      <c r="AF164" s="119"/>
      <c r="AG164" s="119"/>
      <c r="AH164" s="119"/>
      <c r="AI164" s="119"/>
      <c r="AJ164" s="119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</row>
    <row r="165" spans="1:110" ht="11.25" customHeight="1" x14ac:dyDescent="0.25">
      <c r="A165" s="130"/>
      <c r="B165" s="130"/>
      <c r="C165" s="118"/>
      <c r="D165" s="141"/>
      <c r="E165" s="118"/>
      <c r="F165" s="118"/>
      <c r="G165" s="118"/>
      <c r="H165" s="139"/>
      <c r="I165" s="142"/>
      <c r="J165" s="142"/>
      <c r="K165" s="143"/>
      <c r="L165" s="143"/>
      <c r="M165" s="143"/>
      <c r="N165" s="143"/>
      <c r="O165" s="143"/>
      <c r="P165" s="143"/>
      <c r="Q165" s="143"/>
      <c r="R165" s="143"/>
      <c r="S165" s="118"/>
      <c r="T165" s="118"/>
      <c r="U165" s="118"/>
      <c r="V165" s="119"/>
      <c r="W165" s="119"/>
      <c r="X165" s="119"/>
      <c r="Y165" s="119"/>
      <c r="Z165" s="119"/>
      <c r="AA165" s="119"/>
      <c r="AB165" s="119"/>
      <c r="AC165" s="119"/>
      <c r="AD165" s="119"/>
      <c r="AE165" s="119"/>
      <c r="AF165" s="119"/>
      <c r="AG165" s="119"/>
      <c r="AH165" s="119"/>
      <c r="AI165" s="119"/>
      <c r="AJ165" s="119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</row>
    <row r="166" spans="1:110" ht="11.25" customHeight="1" x14ac:dyDescent="0.25">
      <c r="A166" s="130"/>
      <c r="B166" s="130"/>
      <c r="C166" s="118"/>
      <c r="D166" s="141"/>
      <c r="E166" s="118"/>
      <c r="F166" s="118"/>
      <c r="G166" s="118"/>
      <c r="H166" s="139"/>
      <c r="I166" s="142"/>
      <c r="J166" s="142"/>
      <c r="K166" s="143"/>
      <c r="L166" s="143"/>
      <c r="M166" s="143"/>
      <c r="N166" s="143"/>
      <c r="O166" s="143"/>
      <c r="P166" s="143"/>
      <c r="Q166" s="143"/>
      <c r="R166" s="143"/>
      <c r="S166" s="118"/>
      <c r="T166" s="118"/>
      <c r="U166" s="118"/>
      <c r="V166" s="119"/>
      <c r="W166" s="119"/>
      <c r="X166" s="119"/>
      <c r="Y166" s="119"/>
      <c r="Z166" s="119"/>
      <c r="AA166" s="119"/>
      <c r="AB166" s="119"/>
      <c r="AC166" s="119"/>
      <c r="AD166" s="119"/>
      <c r="AE166" s="119"/>
      <c r="AF166" s="119"/>
      <c r="AG166" s="119"/>
      <c r="AH166" s="119"/>
      <c r="AI166" s="119"/>
      <c r="AJ166" s="119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</row>
    <row r="167" spans="1:110" ht="11.25" customHeight="1" x14ac:dyDescent="0.25">
      <c r="A167" s="130"/>
      <c r="B167" s="130"/>
      <c r="C167" s="118"/>
      <c r="D167" s="141"/>
      <c r="E167" s="118"/>
      <c r="F167" s="118"/>
      <c r="G167" s="118"/>
      <c r="H167" s="139"/>
      <c r="I167" s="142"/>
      <c r="J167" s="142"/>
      <c r="K167" s="143"/>
      <c r="L167" s="143"/>
      <c r="M167" s="143"/>
      <c r="N167" s="143"/>
      <c r="O167" s="143"/>
      <c r="P167" s="143"/>
      <c r="Q167" s="143"/>
      <c r="R167" s="143"/>
      <c r="S167" s="118"/>
      <c r="T167" s="118"/>
      <c r="U167" s="118"/>
      <c r="V167" s="119"/>
      <c r="W167" s="119"/>
      <c r="X167" s="119"/>
      <c r="Y167" s="119"/>
      <c r="Z167" s="119"/>
      <c r="AA167" s="119"/>
      <c r="AB167" s="119"/>
      <c r="AC167" s="119"/>
      <c r="AD167" s="119"/>
      <c r="AE167" s="119"/>
      <c r="AF167" s="119"/>
      <c r="AG167" s="119"/>
      <c r="AH167" s="119"/>
      <c r="AI167" s="119"/>
      <c r="AJ167" s="119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</row>
    <row r="168" spans="1:110" ht="11.25" customHeight="1" x14ac:dyDescent="0.25">
      <c r="A168" s="130"/>
      <c r="B168" s="130"/>
      <c r="C168" s="118"/>
      <c r="D168" s="141"/>
      <c r="E168" s="118"/>
      <c r="F168" s="118"/>
      <c r="G168" s="118"/>
      <c r="H168" s="139"/>
      <c r="I168" s="142"/>
      <c r="J168" s="142"/>
      <c r="K168" s="143"/>
      <c r="L168" s="143"/>
      <c r="M168" s="143"/>
      <c r="N168" s="143"/>
      <c r="O168" s="143"/>
      <c r="P168" s="143"/>
      <c r="Q168" s="143"/>
      <c r="R168" s="143"/>
      <c r="S168" s="118"/>
      <c r="T168" s="118"/>
      <c r="U168" s="118"/>
      <c r="V168" s="119"/>
      <c r="W168" s="119"/>
      <c r="X168" s="119"/>
      <c r="Y168" s="119"/>
      <c r="Z168" s="119"/>
      <c r="AA168" s="119"/>
      <c r="AB168" s="119"/>
      <c r="AC168" s="119"/>
      <c r="AD168" s="119"/>
      <c r="AE168" s="119"/>
      <c r="AF168" s="119"/>
      <c r="AG168" s="119"/>
      <c r="AH168" s="119"/>
      <c r="AI168" s="119"/>
      <c r="AJ168" s="119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</row>
    <row r="169" spans="1:110" ht="11.25" customHeight="1" x14ac:dyDescent="0.25">
      <c r="A169" s="130"/>
      <c r="B169" s="130"/>
      <c r="C169" s="118"/>
      <c r="D169" s="141"/>
      <c r="E169" s="118"/>
      <c r="F169" s="118"/>
      <c r="G169" s="118"/>
      <c r="H169" s="139"/>
      <c r="I169" s="142"/>
      <c r="J169" s="142"/>
      <c r="K169" s="143"/>
      <c r="L169" s="143"/>
      <c r="M169" s="143"/>
      <c r="N169" s="143"/>
      <c r="O169" s="143"/>
      <c r="P169" s="143"/>
      <c r="Q169" s="143"/>
      <c r="R169" s="143"/>
      <c r="S169" s="118"/>
      <c r="T169" s="118"/>
      <c r="U169" s="118"/>
      <c r="V169" s="119"/>
      <c r="W169" s="119"/>
      <c r="X169" s="119"/>
      <c r="Y169" s="119"/>
      <c r="Z169" s="119"/>
      <c r="AA169" s="119"/>
      <c r="AB169" s="119"/>
      <c r="AC169" s="119"/>
      <c r="AD169" s="119"/>
      <c r="AE169" s="119"/>
      <c r="AF169" s="119"/>
      <c r="AG169" s="119"/>
      <c r="AH169" s="119"/>
      <c r="AI169" s="119"/>
      <c r="AJ169" s="119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</row>
    <row r="170" spans="1:110" ht="11.25" customHeight="1" x14ac:dyDescent="0.25">
      <c r="A170" s="130"/>
      <c r="B170" s="130"/>
      <c r="C170" s="118"/>
      <c r="D170" s="141"/>
      <c r="E170" s="118"/>
      <c r="F170" s="118"/>
      <c r="G170" s="118"/>
      <c r="H170" s="139"/>
      <c r="I170" s="142"/>
      <c r="J170" s="142"/>
      <c r="K170" s="143"/>
      <c r="L170" s="143"/>
      <c r="M170" s="143"/>
      <c r="N170" s="143"/>
      <c r="O170" s="143"/>
      <c r="P170" s="143"/>
      <c r="Q170" s="143"/>
      <c r="R170" s="143"/>
      <c r="S170" s="118"/>
      <c r="T170" s="118"/>
      <c r="U170" s="118"/>
      <c r="V170" s="119"/>
      <c r="W170" s="119"/>
      <c r="X170" s="119"/>
      <c r="Y170" s="119"/>
      <c r="Z170" s="119"/>
      <c r="AA170" s="119"/>
      <c r="AB170" s="119"/>
      <c r="AC170" s="119"/>
      <c r="AD170" s="119"/>
      <c r="AE170" s="119"/>
      <c r="AF170" s="119"/>
      <c r="AG170" s="119"/>
      <c r="AH170" s="119"/>
      <c r="AI170" s="119"/>
      <c r="AJ170" s="119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</row>
    <row r="171" spans="1:110" ht="11.25" customHeight="1" x14ac:dyDescent="0.25">
      <c r="A171" s="130"/>
      <c r="B171" s="130"/>
      <c r="C171" s="118"/>
      <c r="D171" s="141"/>
      <c r="E171" s="118"/>
      <c r="F171" s="118"/>
      <c r="G171" s="118"/>
      <c r="H171" s="139"/>
      <c r="I171" s="142"/>
      <c r="J171" s="142"/>
      <c r="K171" s="143"/>
      <c r="L171" s="143"/>
      <c r="M171" s="143"/>
      <c r="N171" s="143"/>
      <c r="O171" s="143"/>
      <c r="P171" s="143"/>
      <c r="Q171" s="143"/>
      <c r="R171" s="143"/>
      <c r="S171" s="118"/>
      <c r="T171" s="118"/>
      <c r="U171" s="118"/>
      <c r="V171" s="119"/>
      <c r="W171" s="119"/>
      <c r="X171" s="119"/>
      <c r="Y171" s="119"/>
      <c r="Z171" s="119"/>
      <c r="AA171" s="119"/>
      <c r="AB171" s="119"/>
      <c r="AC171" s="119"/>
      <c r="AD171" s="119"/>
      <c r="AE171" s="119"/>
      <c r="AF171" s="119"/>
      <c r="AG171" s="119"/>
      <c r="AH171" s="119"/>
      <c r="AI171" s="119"/>
      <c r="AJ171" s="119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</row>
    <row r="172" spans="1:110" ht="11.25" customHeight="1" x14ac:dyDescent="0.25">
      <c r="A172" s="130"/>
      <c r="B172" s="130"/>
      <c r="C172" s="118"/>
      <c r="D172" s="141"/>
      <c r="E172" s="118"/>
      <c r="F172" s="118"/>
      <c r="G172" s="118"/>
      <c r="H172" s="139"/>
      <c r="I172" s="142"/>
      <c r="J172" s="142"/>
      <c r="K172" s="143"/>
      <c r="L172" s="143"/>
      <c r="M172" s="143"/>
      <c r="N172" s="143"/>
      <c r="O172" s="143"/>
      <c r="P172" s="143"/>
      <c r="Q172" s="143"/>
      <c r="R172" s="143"/>
      <c r="S172" s="118"/>
      <c r="T172" s="118"/>
      <c r="U172" s="118"/>
      <c r="V172" s="119"/>
      <c r="W172" s="119"/>
      <c r="X172" s="119"/>
      <c r="Y172" s="119"/>
      <c r="Z172" s="119"/>
      <c r="AA172" s="119"/>
      <c r="AB172" s="119"/>
      <c r="AC172" s="119"/>
      <c r="AD172" s="119"/>
      <c r="AE172" s="119"/>
      <c r="AF172" s="119"/>
      <c r="AG172" s="119"/>
      <c r="AH172" s="119"/>
      <c r="AI172" s="119"/>
      <c r="AJ172" s="119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</row>
    <row r="173" spans="1:110" ht="11.25" customHeight="1" x14ac:dyDescent="0.25">
      <c r="A173" s="130"/>
      <c r="B173" s="130"/>
      <c r="C173" s="118"/>
      <c r="D173" s="141"/>
      <c r="E173" s="118"/>
      <c r="F173" s="118"/>
      <c r="G173" s="118"/>
      <c r="H173" s="139"/>
      <c r="I173" s="142"/>
      <c r="J173" s="142"/>
      <c r="K173" s="143"/>
      <c r="L173" s="143"/>
      <c r="M173" s="143"/>
      <c r="N173" s="143"/>
      <c r="O173" s="143"/>
      <c r="P173" s="143"/>
      <c r="Q173" s="143"/>
      <c r="R173" s="143"/>
      <c r="S173" s="118"/>
      <c r="T173" s="118"/>
      <c r="U173" s="118"/>
      <c r="V173" s="119"/>
      <c r="W173" s="119"/>
      <c r="X173" s="119"/>
      <c r="Y173" s="119"/>
      <c r="Z173" s="119"/>
      <c r="AA173" s="119"/>
      <c r="AB173" s="119"/>
      <c r="AC173" s="119"/>
      <c r="AD173" s="119"/>
      <c r="AE173" s="119"/>
      <c r="AF173" s="119"/>
      <c r="AG173" s="119"/>
      <c r="AH173" s="119"/>
      <c r="AI173" s="119"/>
      <c r="AJ173" s="119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</row>
    <row r="174" spans="1:110" ht="11.25" customHeight="1" x14ac:dyDescent="0.25">
      <c r="A174" s="130"/>
      <c r="B174" s="130"/>
      <c r="C174" s="118"/>
      <c r="D174" s="141"/>
      <c r="E174" s="118"/>
      <c r="F174" s="118"/>
      <c r="G174" s="118"/>
      <c r="H174" s="139"/>
      <c r="I174" s="142"/>
      <c r="J174" s="142"/>
      <c r="K174" s="143"/>
      <c r="L174" s="143"/>
      <c r="M174" s="143"/>
      <c r="N174" s="143"/>
      <c r="O174" s="143"/>
      <c r="P174" s="143"/>
      <c r="Q174" s="143"/>
      <c r="R174" s="143"/>
      <c r="S174" s="118"/>
      <c r="T174" s="118"/>
      <c r="U174" s="118"/>
      <c r="V174" s="119"/>
      <c r="W174" s="119"/>
      <c r="X174" s="119"/>
      <c r="Y174" s="119"/>
      <c r="Z174" s="119"/>
      <c r="AA174" s="119"/>
      <c r="AB174" s="119"/>
      <c r="AC174" s="119"/>
      <c r="AD174" s="119"/>
      <c r="AE174" s="119"/>
      <c r="AF174" s="119"/>
      <c r="AG174" s="119"/>
      <c r="AH174" s="119"/>
      <c r="AI174" s="119"/>
      <c r="AJ174" s="119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</row>
    <row r="175" spans="1:110" ht="11.25" customHeight="1" x14ac:dyDescent="0.25">
      <c r="A175" s="130"/>
      <c r="B175" s="130"/>
      <c r="C175" s="118"/>
      <c r="D175" s="141"/>
      <c r="E175" s="118"/>
      <c r="F175" s="118"/>
      <c r="G175" s="118"/>
      <c r="H175" s="139"/>
      <c r="I175" s="142"/>
      <c r="J175" s="142"/>
      <c r="K175" s="143"/>
      <c r="L175" s="143"/>
      <c r="M175" s="143"/>
      <c r="N175" s="143"/>
      <c r="O175" s="143"/>
      <c r="P175" s="143"/>
      <c r="Q175" s="143"/>
      <c r="R175" s="143"/>
      <c r="S175" s="118"/>
      <c r="T175" s="118"/>
      <c r="U175" s="118"/>
      <c r="V175" s="119"/>
      <c r="W175" s="119"/>
      <c r="X175" s="119"/>
      <c r="Y175" s="119"/>
      <c r="Z175" s="119"/>
      <c r="AA175" s="119"/>
      <c r="AB175" s="119"/>
      <c r="AC175" s="119"/>
      <c r="AD175" s="119"/>
      <c r="AE175" s="119"/>
      <c r="AF175" s="119"/>
      <c r="AG175" s="119"/>
      <c r="AH175" s="119"/>
      <c r="AI175" s="119"/>
      <c r="AJ175" s="119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</row>
    <row r="176" spans="1:110" ht="11.25" customHeight="1" x14ac:dyDescent="0.25">
      <c r="A176" s="130"/>
      <c r="B176" s="130"/>
      <c r="C176" s="118"/>
      <c r="D176" s="141"/>
      <c r="E176" s="118"/>
      <c r="F176" s="118"/>
      <c r="G176" s="118"/>
      <c r="H176" s="139"/>
      <c r="I176" s="142"/>
      <c r="J176" s="142"/>
      <c r="K176" s="143"/>
      <c r="L176" s="143"/>
      <c r="M176" s="143"/>
      <c r="N176" s="143"/>
      <c r="O176" s="143"/>
      <c r="P176" s="143"/>
      <c r="Q176" s="143"/>
      <c r="R176" s="143"/>
      <c r="S176" s="118"/>
      <c r="T176" s="118"/>
      <c r="U176" s="118"/>
      <c r="V176" s="119"/>
      <c r="W176" s="119"/>
      <c r="X176" s="119"/>
      <c r="Y176" s="119"/>
      <c r="Z176" s="119"/>
      <c r="AA176" s="119"/>
      <c r="AB176" s="119"/>
      <c r="AC176" s="119"/>
      <c r="AD176" s="119"/>
      <c r="AE176" s="119"/>
      <c r="AF176" s="119"/>
      <c r="AG176" s="119"/>
      <c r="AH176" s="119"/>
      <c r="AI176" s="119"/>
      <c r="AJ176" s="119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</row>
    <row r="177" spans="1:110" ht="11.25" customHeight="1" x14ac:dyDescent="0.25">
      <c r="A177" s="130"/>
      <c r="B177" s="130"/>
      <c r="C177" s="118"/>
      <c r="D177" s="141"/>
      <c r="E177" s="118"/>
      <c r="F177" s="118"/>
      <c r="G177" s="118"/>
      <c r="H177" s="139"/>
      <c r="I177" s="142"/>
      <c r="J177" s="142"/>
      <c r="K177" s="143"/>
      <c r="L177" s="143"/>
      <c r="M177" s="143"/>
      <c r="N177" s="143"/>
      <c r="O177" s="143"/>
      <c r="P177" s="143"/>
      <c r="Q177" s="143"/>
      <c r="R177" s="143"/>
      <c r="S177" s="118"/>
      <c r="T177" s="118"/>
      <c r="U177" s="118"/>
      <c r="V177" s="119"/>
      <c r="W177" s="119"/>
      <c r="X177" s="119"/>
      <c r="Y177" s="119"/>
      <c r="Z177" s="119"/>
      <c r="AA177" s="119"/>
      <c r="AB177" s="119"/>
      <c r="AC177" s="119"/>
      <c r="AD177" s="119"/>
      <c r="AE177" s="119"/>
      <c r="AF177" s="119"/>
      <c r="AG177" s="119"/>
      <c r="AH177" s="119"/>
      <c r="AI177" s="119"/>
      <c r="AJ177" s="119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</row>
    <row r="178" spans="1:110" ht="11.25" customHeight="1" x14ac:dyDescent="0.25">
      <c r="A178" s="130"/>
      <c r="B178" s="130"/>
      <c r="C178" s="118"/>
      <c r="D178" s="141"/>
      <c r="E178" s="118"/>
      <c r="F178" s="118"/>
      <c r="G178" s="118"/>
      <c r="H178" s="139"/>
      <c r="I178" s="142"/>
      <c r="J178" s="142"/>
      <c r="K178" s="143"/>
      <c r="L178" s="143"/>
      <c r="M178" s="143"/>
      <c r="N178" s="143"/>
      <c r="O178" s="143"/>
      <c r="P178" s="143"/>
      <c r="Q178" s="143"/>
      <c r="R178" s="143"/>
      <c r="S178" s="118"/>
      <c r="T178" s="118"/>
      <c r="U178" s="118"/>
      <c r="V178" s="119"/>
      <c r="W178" s="119"/>
      <c r="X178" s="119"/>
      <c r="Y178" s="119"/>
      <c r="Z178" s="119"/>
      <c r="AA178" s="119"/>
      <c r="AB178" s="119"/>
      <c r="AC178" s="119"/>
      <c r="AD178" s="119"/>
      <c r="AE178" s="119"/>
      <c r="AF178" s="119"/>
      <c r="AG178" s="119"/>
      <c r="AH178" s="119"/>
      <c r="AI178" s="119"/>
      <c r="AJ178" s="119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</row>
    <row r="179" spans="1:110" ht="11.25" customHeight="1" x14ac:dyDescent="0.25">
      <c r="A179" s="130"/>
      <c r="B179" s="130"/>
      <c r="C179" s="118"/>
      <c r="D179" s="141"/>
      <c r="E179" s="118"/>
      <c r="F179" s="118"/>
      <c r="G179" s="118"/>
      <c r="H179" s="139"/>
      <c r="I179" s="142"/>
      <c r="J179" s="142"/>
      <c r="K179" s="143"/>
      <c r="L179" s="143"/>
      <c r="M179" s="143"/>
      <c r="N179" s="143"/>
      <c r="O179" s="143"/>
      <c r="P179" s="143"/>
      <c r="Q179" s="143"/>
      <c r="R179" s="143"/>
      <c r="S179" s="118"/>
      <c r="T179" s="118"/>
      <c r="U179" s="118"/>
      <c r="V179" s="119"/>
      <c r="W179" s="119"/>
      <c r="X179" s="119"/>
      <c r="Y179" s="119"/>
      <c r="Z179" s="119"/>
      <c r="AA179" s="119"/>
      <c r="AB179" s="119"/>
      <c r="AC179" s="119"/>
      <c r="AD179" s="119"/>
      <c r="AE179" s="119"/>
      <c r="AF179" s="119"/>
      <c r="AG179" s="119"/>
      <c r="AH179" s="119"/>
      <c r="AI179" s="119"/>
      <c r="AJ179" s="119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</row>
    <row r="180" spans="1:110" ht="11.25" customHeight="1" x14ac:dyDescent="0.25">
      <c r="A180" s="130"/>
      <c r="B180" s="130"/>
      <c r="C180" s="118"/>
      <c r="D180" s="141"/>
      <c r="E180" s="118"/>
      <c r="F180" s="118"/>
      <c r="G180" s="118"/>
      <c r="H180" s="139"/>
      <c r="I180" s="142"/>
      <c r="J180" s="142"/>
      <c r="K180" s="143"/>
      <c r="L180" s="143"/>
      <c r="M180" s="143"/>
      <c r="N180" s="143"/>
      <c r="O180" s="143"/>
      <c r="P180" s="143"/>
      <c r="Q180" s="143"/>
      <c r="R180" s="143"/>
      <c r="S180" s="118"/>
      <c r="T180" s="118"/>
      <c r="U180" s="118"/>
      <c r="V180" s="119"/>
      <c r="W180" s="119"/>
      <c r="X180" s="119"/>
      <c r="Y180" s="119"/>
      <c r="Z180" s="119"/>
      <c r="AA180" s="119"/>
      <c r="AB180" s="119"/>
      <c r="AC180" s="119"/>
      <c r="AD180" s="119"/>
      <c r="AE180" s="119"/>
      <c r="AF180" s="119"/>
      <c r="AG180" s="119"/>
      <c r="AH180" s="119"/>
      <c r="AI180" s="119"/>
      <c r="AJ180" s="119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</row>
    <row r="181" spans="1:110" ht="11.25" customHeight="1" x14ac:dyDescent="0.25">
      <c r="A181" s="130"/>
      <c r="B181" s="130"/>
      <c r="C181" s="118"/>
      <c r="D181" s="141"/>
      <c r="E181" s="118"/>
      <c r="F181" s="118"/>
      <c r="G181" s="118"/>
      <c r="H181" s="139"/>
      <c r="I181" s="142"/>
      <c r="J181" s="142"/>
      <c r="K181" s="143"/>
      <c r="L181" s="143"/>
      <c r="M181" s="143"/>
      <c r="N181" s="143"/>
      <c r="O181" s="143"/>
      <c r="P181" s="143"/>
      <c r="Q181" s="143"/>
      <c r="R181" s="143"/>
      <c r="S181" s="118"/>
      <c r="T181" s="118"/>
      <c r="U181" s="118"/>
      <c r="V181" s="119"/>
      <c r="W181" s="119"/>
      <c r="X181" s="119"/>
      <c r="Y181" s="119"/>
      <c r="Z181" s="119"/>
      <c r="AA181" s="119"/>
      <c r="AB181" s="119"/>
      <c r="AC181" s="119"/>
      <c r="AD181" s="119"/>
      <c r="AE181" s="119"/>
      <c r="AF181" s="119"/>
      <c r="AG181" s="119"/>
      <c r="AH181" s="119"/>
      <c r="AI181" s="119"/>
      <c r="AJ181" s="119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</row>
    <row r="182" spans="1:110" ht="11.25" customHeight="1" x14ac:dyDescent="0.25">
      <c r="A182" s="130"/>
      <c r="B182" s="130"/>
      <c r="C182" s="118"/>
      <c r="D182" s="141"/>
      <c r="E182" s="118"/>
      <c r="F182" s="118"/>
      <c r="G182" s="118"/>
      <c r="H182" s="139"/>
      <c r="I182" s="142"/>
      <c r="J182" s="142"/>
      <c r="K182" s="143"/>
      <c r="L182" s="143"/>
      <c r="M182" s="143"/>
      <c r="N182" s="143"/>
      <c r="O182" s="143"/>
      <c r="P182" s="143"/>
      <c r="Q182" s="143"/>
      <c r="R182" s="143"/>
      <c r="S182" s="118"/>
      <c r="T182" s="118"/>
      <c r="U182" s="118"/>
      <c r="V182" s="119"/>
      <c r="W182" s="119"/>
      <c r="X182" s="119"/>
      <c r="Y182" s="119"/>
      <c r="Z182" s="119"/>
      <c r="AA182" s="119"/>
      <c r="AB182" s="119"/>
      <c r="AC182" s="119"/>
      <c r="AD182" s="119"/>
      <c r="AE182" s="119"/>
      <c r="AF182" s="119"/>
      <c r="AG182" s="119"/>
      <c r="AH182" s="119"/>
      <c r="AI182" s="119"/>
      <c r="AJ182" s="119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</row>
    <row r="183" spans="1:110" ht="11.25" customHeight="1" x14ac:dyDescent="0.25">
      <c r="A183" s="130"/>
      <c r="B183" s="130"/>
      <c r="C183" s="118"/>
      <c r="D183" s="141"/>
      <c r="E183" s="118"/>
      <c r="F183" s="118"/>
      <c r="G183" s="118"/>
      <c r="H183" s="139"/>
      <c r="I183" s="142"/>
      <c r="J183" s="142"/>
      <c r="K183" s="143"/>
      <c r="L183" s="143"/>
      <c r="M183" s="143"/>
      <c r="N183" s="143"/>
      <c r="O183" s="143"/>
      <c r="P183" s="143"/>
      <c r="Q183" s="143"/>
      <c r="R183" s="143"/>
      <c r="S183" s="118"/>
      <c r="T183" s="118"/>
      <c r="U183" s="118"/>
      <c r="V183" s="119"/>
      <c r="W183" s="119"/>
      <c r="X183" s="119"/>
      <c r="Y183" s="119"/>
      <c r="Z183" s="119"/>
      <c r="AA183" s="119"/>
      <c r="AB183" s="119"/>
      <c r="AC183" s="119"/>
      <c r="AD183" s="119"/>
      <c r="AE183" s="119"/>
      <c r="AF183" s="119"/>
      <c r="AG183" s="119"/>
      <c r="AH183" s="119"/>
      <c r="AI183" s="119"/>
      <c r="AJ183" s="119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</row>
    <row r="184" spans="1:110" ht="11.25" customHeight="1" x14ac:dyDescent="0.25">
      <c r="A184" s="130"/>
      <c r="B184" s="130"/>
      <c r="C184" s="118"/>
      <c r="D184" s="141"/>
      <c r="E184" s="118"/>
      <c r="F184" s="118"/>
      <c r="G184" s="118"/>
      <c r="H184" s="139"/>
      <c r="I184" s="142"/>
      <c r="J184" s="142"/>
      <c r="K184" s="143"/>
      <c r="L184" s="143"/>
      <c r="M184" s="143"/>
      <c r="N184" s="143"/>
      <c r="O184" s="143"/>
      <c r="P184" s="143"/>
      <c r="Q184" s="143"/>
      <c r="R184" s="143"/>
      <c r="S184" s="118"/>
      <c r="T184" s="118"/>
      <c r="U184" s="118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</row>
    <row r="185" spans="1:110" ht="11.25" customHeight="1" x14ac:dyDescent="0.25">
      <c r="A185" s="130"/>
      <c r="B185" s="130"/>
      <c r="C185" s="118"/>
      <c r="D185" s="141"/>
      <c r="E185" s="118"/>
      <c r="F185" s="118"/>
      <c r="G185" s="118"/>
      <c r="H185" s="139"/>
      <c r="I185" s="142"/>
      <c r="J185" s="142"/>
      <c r="K185" s="143"/>
      <c r="L185" s="143"/>
      <c r="M185" s="143"/>
      <c r="N185" s="143"/>
      <c r="O185" s="143"/>
      <c r="P185" s="143"/>
      <c r="Q185" s="143"/>
      <c r="R185" s="143"/>
      <c r="S185" s="118"/>
      <c r="T185" s="118"/>
      <c r="U185" s="118"/>
      <c r="V185" s="119"/>
      <c r="W185" s="119"/>
      <c r="X185" s="119"/>
      <c r="Y185" s="119"/>
      <c r="Z185" s="119"/>
      <c r="AA185" s="119"/>
      <c r="AB185" s="119"/>
      <c r="AC185" s="119"/>
      <c r="AD185" s="119"/>
      <c r="AE185" s="119"/>
      <c r="AF185" s="119"/>
      <c r="AG185" s="119"/>
      <c r="AH185" s="119"/>
      <c r="AI185" s="119"/>
      <c r="AJ185" s="119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</row>
    <row r="186" spans="1:110" ht="11.25" customHeight="1" x14ac:dyDescent="0.25">
      <c r="A186" s="130"/>
      <c r="B186" s="130"/>
      <c r="C186" s="118"/>
      <c r="D186" s="141"/>
      <c r="E186" s="118"/>
      <c r="F186" s="118"/>
      <c r="G186" s="118"/>
      <c r="H186" s="139"/>
      <c r="I186" s="142"/>
      <c r="J186" s="142"/>
      <c r="K186" s="143"/>
      <c r="L186" s="143"/>
      <c r="M186" s="143"/>
      <c r="N186" s="143"/>
      <c r="O186" s="143"/>
      <c r="P186" s="143"/>
      <c r="Q186" s="143"/>
      <c r="R186" s="143"/>
      <c r="S186" s="118"/>
      <c r="T186" s="118"/>
      <c r="U186" s="118"/>
      <c r="V186" s="119"/>
      <c r="W186" s="119"/>
      <c r="X186" s="119"/>
      <c r="Y186" s="119"/>
      <c r="Z186" s="119"/>
      <c r="AA186" s="119"/>
      <c r="AB186" s="119"/>
      <c r="AC186" s="119"/>
      <c r="AD186" s="119"/>
      <c r="AE186" s="119"/>
      <c r="AF186" s="119"/>
      <c r="AG186" s="119"/>
      <c r="AH186" s="119"/>
      <c r="AI186" s="119"/>
      <c r="AJ186" s="119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</row>
    <row r="187" spans="1:110" ht="11.25" customHeight="1" x14ac:dyDescent="0.25">
      <c r="A187" s="130"/>
      <c r="B187" s="130"/>
      <c r="C187" s="118"/>
      <c r="D187" s="141"/>
      <c r="E187" s="118"/>
      <c r="F187" s="118"/>
      <c r="G187" s="118"/>
      <c r="H187" s="139"/>
      <c r="I187" s="142"/>
      <c r="J187" s="142"/>
      <c r="K187" s="143"/>
      <c r="L187" s="143"/>
      <c r="M187" s="143"/>
      <c r="N187" s="143"/>
      <c r="O187" s="143"/>
      <c r="P187" s="143"/>
      <c r="Q187" s="143"/>
      <c r="R187" s="143"/>
      <c r="S187" s="118"/>
      <c r="T187" s="118"/>
      <c r="U187" s="118"/>
      <c r="V187" s="119"/>
      <c r="W187" s="119"/>
      <c r="X187" s="119"/>
      <c r="Y187" s="119"/>
      <c r="Z187" s="119"/>
      <c r="AA187" s="119"/>
      <c r="AB187" s="119"/>
      <c r="AC187" s="119"/>
      <c r="AD187" s="119"/>
      <c r="AE187" s="119"/>
      <c r="AF187" s="119"/>
      <c r="AG187" s="119"/>
      <c r="AH187" s="119"/>
      <c r="AI187" s="119"/>
      <c r="AJ187" s="119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</row>
    <row r="188" spans="1:110" ht="11.25" customHeight="1" x14ac:dyDescent="0.25">
      <c r="A188" s="130"/>
      <c r="B188" s="130"/>
      <c r="C188" s="118"/>
      <c r="D188" s="141"/>
      <c r="E188" s="118"/>
      <c r="F188" s="118"/>
      <c r="G188" s="118"/>
      <c r="H188" s="139"/>
      <c r="I188" s="142"/>
      <c r="J188" s="142"/>
      <c r="K188" s="143"/>
      <c r="L188" s="143"/>
      <c r="M188" s="143"/>
      <c r="N188" s="143"/>
      <c r="O188" s="143"/>
      <c r="P188" s="143"/>
      <c r="Q188" s="143"/>
      <c r="R188" s="143"/>
      <c r="S188" s="118"/>
      <c r="T188" s="118"/>
      <c r="U188" s="118"/>
      <c r="V188" s="119"/>
      <c r="W188" s="119"/>
      <c r="X188" s="119"/>
      <c r="Y188" s="119"/>
      <c r="Z188" s="119"/>
      <c r="AA188" s="119"/>
      <c r="AB188" s="119"/>
      <c r="AC188" s="119"/>
      <c r="AD188" s="119"/>
      <c r="AE188" s="119"/>
      <c r="AF188" s="119"/>
      <c r="AG188" s="119"/>
      <c r="AH188" s="119"/>
      <c r="AI188" s="119"/>
      <c r="AJ188" s="119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</row>
    <row r="189" spans="1:110" ht="11.25" customHeight="1" x14ac:dyDescent="0.25">
      <c r="A189" s="130"/>
      <c r="B189" s="130"/>
      <c r="C189" s="118"/>
      <c r="D189" s="141"/>
      <c r="E189" s="118"/>
      <c r="F189" s="118"/>
      <c r="G189" s="118"/>
      <c r="H189" s="139"/>
      <c r="I189" s="142"/>
      <c r="J189" s="142"/>
      <c r="K189" s="143"/>
      <c r="L189" s="143"/>
      <c r="M189" s="143"/>
      <c r="N189" s="143"/>
      <c r="O189" s="143"/>
      <c r="P189" s="143"/>
      <c r="Q189" s="143"/>
      <c r="R189" s="143"/>
      <c r="S189" s="118"/>
      <c r="T189" s="118"/>
      <c r="U189" s="118"/>
      <c r="V189" s="119"/>
      <c r="W189" s="119"/>
      <c r="X189" s="119"/>
      <c r="Y189" s="119"/>
      <c r="Z189" s="119"/>
      <c r="AA189" s="119"/>
      <c r="AB189" s="119"/>
      <c r="AC189" s="119"/>
      <c r="AD189" s="119"/>
      <c r="AE189" s="119"/>
      <c r="AF189" s="119"/>
      <c r="AG189" s="119"/>
      <c r="AH189" s="119"/>
      <c r="AI189" s="119"/>
      <c r="AJ189" s="119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</row>
    <row r="190" spans="1:110" ht="11.25" customHeight="1" x14ac:dyDescent="0.25">
      <c r="A190" s="130"/>
      <c r="B190" s="130"/>
      <c r="C190" s="118"/>
      <c r="D190" s="141"/>
      <c r="E190" s="118"/>
      <c r="F190" s="118"/>
      <c r="G190" s="118"/>
      <c r="H190" s="139"/>
      <c r="I190" s="142"/>
      <c r="J190" s="142"/>
      <c r="K190" s="143"/>
      <c r="L190" s="143"/>
      <c r="M190" s="143"/>
      <c r="N190" s="143"/>
      <c r="O190" s="143"/>
      <c r="P190" s="143"/>
      <c r="Q190" s="143"/>
      <c r="R190" s="143"/>
      <c r="S190" s="118"/>
      <c r="T190" s="118"/>
      <c r="U190" s="118"/>
      <c r="V190" s="119"/>
      <c r="W190" s="119"/>
      <c r="X190" s="119"/>
      <c r="Y190" s="119"/>
      <c r="Z190" s="119"/>
      <c r="AA190" s="119"/>
      <c r="AB190" s="119"/>
      <c r="AC190" s="119"/>
      <c r="AD190" s="119"/>
      <c r="AE190" s="119"/>
      <c r="AF190" s="119"/>
      <c r="AG190" s="119"/>
      <c r="AH190" s="119"/>
      <c r="AI190" s="119"/>
      <c r="AJ190" s="119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  <c r="BA190" s="130"/>
      <c r="BB190" s="130"/>
      <c r="BC190" s="130"/>
      <c r="BD190" s="130"/>
      <c r="BE190" s="130"/>
      <c r="BF190" s="130"/>
      <c r="BG190" s="130"/>
      <c r="BH190" s="130"/>
      <c r="BI190" s="130"/>
      <c r="BJ190" s="130"/>
      <c r="BK190" s="130"/>
      <c r="BL190" s="130"/>
      <c r="BM190" s="130"/>
      <c r="BN190" s="130"/>
      <c r="BO190" s="130"/>
      <c r="BP190" s="130"/>
      <c r="BQ190" s="130"/>
      <c r="BR190" s="130"/>
      <c r="BS190" s="130"/>
      <c r="BT190" s="130"/>
      <c r="BU190" s="130"/>
      <c r="BV190" s="130"/>
      <c r="BW190" s="130"/>
      <c r="BX190" s="130"/>
      <c r="BY190" s="130"/>
      <c r="BZ190" s="130"/>
      <c r="CA190" s="130"/>
      <c r="CB190" s="130"/>
      <c r="CC190" s="130"/>
      <c r="CD190" s="130"/>
      <c r="CE190" s="130"/>
      <c r="CF190" s="130"/>
      <c r="CG190" s="130"/>
      <c r="CH190" s="130"/>
      <c r="CI190" s="130"/>
      <c r="CJ190" s="130"/>
      <c r="CK190" s="130"/>
      <c r="CL190" s="130"/>
      <c r="CM190" s="130"/>
      <c r="CN190" s="130"/>
      <c r="CO190" s="130"/>
      <c r="CP190" s="130"/>
      <c r="CQ190" s="130"/>
      <c r="CR190" s="130"/>
      <c r="CS190" s="130"/>
      <c r="CT190" s="130"/>
      <c r="CU190" s="130"/>
      <c r="CV190" s="130"/>
      <c r="CW190" s="130"/>
      <c r="CX190" s="130"/>
      <c r="CY190" s="130"/>
      <c r="CZ190" s="130"/>
      <c r="DA190" s="130"/>
      <c r="DB190" s="130"/>
      <c r="DC190" s="130"/>
      <c r="DD190" s="130"/>
      <c r="DE190" s="130"/>
      <c r="DF190" s="130"/>
    </row>
    <row r="191" spans="1:110" ht="11.25" customHeight="1" x14ac:dyDescent="0.25">
      <c r="A191" s="130"/>
      <c r="B191" s="130"/>
      <c r="C191" s="118"/>
      <c r="D191" s="141"/>
      <c r="E191" s="118"/>
      <c r="F191" s="118"/>
      <c r="G191" s="118"/>
      <c r="H191" s="139"/>
      <c r="I191" s="142"/>
      <c r="J191" s="142"/>
      <c r="K191" s="143"/>
      <c r="L191" s="143"/>
      <c r="M191" s="143"/>
      <c r="N191" s="143"/>
      <c r="O191" s="143"/>
      <c r="P191" s="143"/>
      <c r="Q191" s="143"/>
      <c r="R191" s="143"/>
      <c r="S191" s="118"/>
      <c r="T191" s="118"/>
      <c r="U191" s="118"/>
      <c r="V191" s="119"/>
      <c r="W191" s="119"/>
      <c r="X191" s="119"/>
      <c r="Y191" s="119"/>
      <c r="Z191" s="119"/>
      <c r="AA191" s="119"/>
      <c r="AB191" s="119"/>
      <c r="AC191" s="119"/>
      <c r="AD191" s="119"/>
      <c r="AE191" s="119"/>
      <c r="AF191" s="119"/>
      <c r="AG191" s="119"/>
      <c r="AH191" s="119"/>
      <c r="AI191" s="119"/>
      <c r="AJ191" s="119"/>
      <c r="AK191" s="130"/>
      <c r="AL191" s="130"/>
      <c r="AM191" s="130"/>
      <c r="AN191" s="130"/>
      <c r="AO191" s="130"/>
      <c r="AP191" s="130"/>
      <c r="AQ191" s="130"/>
      <c r="AR191" s="130"/>
      <c r="AS191" s="130"/>
      <c r="AT191" s="130"/>
      <c r="AU191" s="130"/>
      <c r="AV191" s="130"/>
      <c r="AW191" s="130"/>
      <c r="AX191" s="130"/>
      <c r="AY191" s="130"/>
      <c r="AZ191" s="130"/>
      <c r="BA191" s="130"/>
      <c r="BB191" s="130"/>
      <c r="BC191" s="130"/>
      <c r="BD191" s="130"/>
      <c r="BE191" s="130"/>
      <c r="BF191" s="130"/>
      <c r="BG191" s="130"/>
      <c r="BH191" s="130"/>
      <c r="BI191" s="130"/>
      <c r="BJ191" s="130"/>
      <c r="BK191" s="130"/>
      <c r="BL191" s="130"/>
      <c r="BM191" s="130"/>
      <c r="BN191" s="130"/>
      <c r="BO191" s="130"/>
      <c r="BP191" s="130"/>
      <c r="BQ191" s="130"/>
      <c r="BR191" s="130"/>
      <c r="BS191" s="130"/>
      <c r="BT191" s="130"/>
      <c r="BU191" s="130"/>
      <c r="BV191" s="130"/>
      <c r="BW191" s="130"/>
      <c r="BX191" s="130"/>
      <c r="BY191" s="130"/>
      <c r="BZ191" s="130"/>
      <c r="CA191" s="130"/>
      <c r="CB191" s="130"/>
      <c r="CC191" s="130"/>
      <c r="CD191" s="130"/>
      <c r="CE191" s="130"/>
      <c r="CF191" s="130"/>
      <c r="CG191" s="130"/>
      <c r="CH191" s="130"/>
      <c r="CI191" s="130"/>
      <c r="CJ191" s="130"/>
      <c r="CK191" s="130"/>
      <c r="CL191" s="130"/>
      <c r="CM191" s="130"/>
      <c r="CN191" s="130"/>
      <c r="CO191" s="130"/>
      <c r="CP191" s="130"/>
      <c r="CQ191" s="130"/>
      <c r="CR191" s="130"/>
      <c r="CS191" s="130"/>
      <c r="CT191" s="130"/>
      <c r="CU191" s="130"/>
      <c r="CV191" s="130"/>
      <c r="CW191" s="130"/>
      <c r="CX191" s="130"/>
      <c r="CY191" s="130"/>
      <c r="CZ191" s="130"/>
      <c r="DA191" s="130"/>
      <c r="DB191" s="130"/>
      <c r="DC191" s="130"/>
      <c r="DD191" s="130"/>
      <c r="DE191" s="130"/>
      <c r="DF191" s="130"/>
    </row>
    <row r="192" spans="1:110" ht="11.25" customHeight="1" x14ac:dyDescent="0.25">
      <c r="A192" s="130"/>
      <c r="B192" s="130"/>
      <c r="C192" s="118"/>
      <c r="D192" s="141"/>
      <c r="E192" s="118"/>
      <c r="F192" s="118"/>
      <c r="G192" s="118"/>
      <c r="H192" s="139"/>
      <c r="I192" s="142"/>
      <c r="J192" s="142"/>
      <c r="K192" s="143"/>
      <c r="L192" s="143"/>
      <c r="M192" s="143"/>
      <c r="N192" s="143"/>
      <c r="O192" s="143"/>
      <c r="P192" s="143"/>
      <c r="Q192" s="143"/>
      <c r="R192" s="143"/>
      <c r="S192" s="118"/>
      <c r="T192" s="118"/>
      <c r="U192" s="118"/>
      <c r="V192" s="119"/>
      <c r="W192" s="119"/>
      <c r="X192" s="119"/>
      <c r="Y192" s="119"/>
      <c r="Z192" s="119"/>
      <c r="AA192" s="119"/>
      <c r="AB192" s="119"/>
      <c r="AC192" s="119"/>
      <c r="AD192" s="119"/>
      <c r="AE192" s="119"/>
      <c r="AF192" s="119"/>
      <c r="AG192" s="119"/>
      <c r="AH192" s="119"/>
      <c r="AI192" s="119"/>
      <c r="AJ192" s="119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</row>
    <row r="193" spans="1:110" ht="11.25" customHeight="1" x14ac:dyDescent="0.25">
      <c r="A193" s="130"/>
      <c r="B193" s="130"/>
      <c r="C193" s="118"/>
      <c r="D193" s="141"/>
      <c r="E193" s="118"/>
      <c r="F193" s="118"/>
      <c r="G193" s="118"/>
      <c r="H193" s="139"/>
      <c r="I193" s="142"/>
      <c r="J193" s="142"/>
      <c r="K193" s="143"/>
      <c r="L193" s="143"/>
      <c r="M193" s="143"/>
      <c r="N193" s="143"/>
      <c r="O193" s="143"/>
      <c r="P193" s="143"/>
      <c r="Q193" s="143"/>
      <c r="R193" s="143"/>
      <c r="S193" s="118"/>
      <c r="T193" s="118"/>
      <c r="U193" s="118"/>
      <c r="V193" s="119"/>
      <c r="W193" s="119"/>
      <c r="X193" s="119"/>
      <c r="Y193" s="119"/>
      <c r="Z193" s="119"/>
      <c r="AA193" s="119"/>
      <c r="AB193" s="119"/>
      <c r="AC193" s="119"/>
      <c r="AD193" s="119"/>
      <c r="AE193" s="119"/>
      <c r="AF193" s="119"/>
      <c r="AG193" s="119"/>
      <c r="AH193" s="119"/>
      <c r="AI193" s="119"/>
      <c r="AJ193" s="119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</row>
    <row r="194" spans="1:110" ht="11.25" customHeight="1" x14ac:dyDescent="0.25">
      <c r="A194" s="130"/>
      <c r="B194" s="130"/>
      <c r="C194" s="118"/>
      <c r="D194" s="141"/>
      <c r="E194" s="118"/>
      <c r="F194" s="118"/>
      <c r="G194" s="118"/>
      <c r="H194" s="139"/>
      <c r="I194" s="142"/>
      <c r="J194" s="142"/>
      <c r="K194" s="143"/>
      <c r="L194" s="143"/>
      <c r="M194" s="143"/>
      <c r="N194" s="143"/>
      <c r="O194" s="143"/>
      <c r="P194" s="143"/>
      <c r="Q194" s="143"/>
      <c r="R194" s="143"/>
      <c r="S194" s="118"/>
      <c r="T194" s="118"/>
      <c r="U194" s="118"/>
      <c r="V194" s="119"/>
      <c r="W194" s="119"/>
      <c r="X194" s="119"/>
      <c r="Y194" s="119"/>
      <c r="Z194" s="119"/>
      <c r="AA194" s="119"/>
      <c r="AB194" s="119"/>
      <c r="AC194" s="119"/>
      <c r="AD194" s="119"/>
      <c r="AE194" s="119"/>
      <c r="AF194" s="119"/>
      <c r="AG194" s="119"/>
      <c r="AH194" s="119"/>
      <c r="AI194" s="119"/>
      <c r="AJ194" s="119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</row>
    <row r="195" spans="1:110" ht="11.25" customHeight="1" x14ac:dyDescent="0.25">
      <c r="A195" s="130"/>
      <c r="B195" s="130"/>
      <c r="C195" s="118"/>
      <c r="D195" s="141"/>
      <c r="E195" s="118"/>
      <c r="F195" s="118"/>
      <c r="G195" s="118"/>
      <c r="H195" s="139"/>
      <c r="I195" s="142"/>
      <c r="J195" s="142"/>
      <c r="K195" s="143"/>
      <c r="L195" s="143"/>
      <c r="M195" s="143"/>
      <c r="N195" s="143"/>
      <c r="O195" s="143"/>
      <c r="P195" s="143"/>
      <c r="Q195" s="143"/>
      <c r="R195" s="143"/>
      <c r="S195" s="118"/>
      <c r="T195" s="118"/>
      <c r="U195" s="118"/>
      <c r="V195" s="119"/>
      <c r="W195" s="119"/>
      <c r="X195" s="119"/>
      <c r="Y195" s="119"/>
      <c r="Z195" s="119"/>
      <c r="AA195" s="119"/>
      <c r="AB195" s="119"/>
      <c r="AC195" s="119"/>
      <c r="AD195" s="119"/>
      <c r="AE195" s="119"/>
      <c r="AF195" s="119"/>
      <c r="AG195" s="119"/>
      <c r="AH195" s="119"/>
      <c r="AI195" s="119"/>
      <c r="AJ195" s="119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</row>
    <row r="196" spans="1:110" ht="11.25" customHeight="1" x14ac:dyDescent="0.25">
      <c r="A196" s="130"/>
      <c r="B196" s="130"/>
      <c r="C196" s="118"/>
      <c r="D196" s="141"/>
      <c r="E196" s="118"/>
      <c r="F196" s="118"/>
      <c r="G196" s="118"/>
      <c r="H196" s="139"/>
      <c r="I196" s="142"/>
      <c r="J196" s="142"/>
      <c r="K196" s="143"/>
      <c r="L196" s="143"/>
      <c r="M196" s="143"/>
      <c r="N196" s="143"/>
      <c r="O196" s="143"/>
      <c r="P196" s="143"/>
      <c r="Q196" s="143"/>
      <c r="R196" s="143"/>
      <c r="S196" s="118"/>
      <c r="T196" s="118"/>
      <c r="U196" s="118"/>
      <c r="V196" s="119"/>
      <c r="W196" s="119"/>
      <c r="X196" s="119"/>
      <c r="Y196" s="119"/>
      <c r="Z196" s="119"/>
      <c r="AA196" s="119"/>
      <c r="AB196" s="119"/>
      <c r="AC196" s="119"/>
      <c r="AD196" s="119"/>
      <c r="AE196" s="119"/>
      <c r="AF196" s="119"/>
      <c r="AG196" s="119"/>
      <c r="AH196" s="119"/>
      <c r="AI196" s="119"/>
      <c r="AJ196" s="119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</row>
    <row r="197" spans="1:110" ht="11.25" customHeight="1" x14ac:dyDescent="0.25">
      <c r="A197" s="130"/>
      <c r="B197" s="130"/>
      <c r="C197" s="118"/>
      <c r="D197" s="141"/>
      <c r="E197" s="118"/>
      <c r="F197" s="118"/>
      <c r="G197" s="118"/>
      <c r="H197" s="139"/>
      <c r="I197" s="142"/>
      <c r="J197" s="142"/>
      <c r="K197" s="143"/>
      <c r="L197" s="143"/>
      <c r="M197" s="143"/>
      <c r="N197" s="143"/>
      <c r="O197" s="143"/>
      <c r="P197" s="143"/>
      <c r="Q197" s="143"/>
      <c r="R197" s="143"/>
      <c r="S197" s="118"/>
      <c r="T197" s="118"/>
      <c r="U197" s="118"/>
      <c r="V197" s="119"/>
      <c r="W197" s="119"/>
      <c r="X197" s="119"/>
      <c r="Y197" s="119"/>
      <c r="Z197" s="119"/>
      <c r="AA197" s="119"/>
      <c r="AB197" s="119"/>
      <c r="AC197" s="119"/>
      <c r="AD197" s="119"/>
      <c r="AE197" s="119"/>
      <c r="AF197" s="119"/>
      <c r="AG197" s="119"/>
      <c r="AH197" s="119"/>
      <c r="AI197" s="119"/>
      <c r="AJ197" s="119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</row>
    <row r="198" spans="1:110" ht="11.25" customHeight="1" x14ac:dyDescent="0.25">
      <c r="A198" s="130"/>
      <c r="B198" s="130"/>
      <c r="C198" s="118"/>
      <c r="D198" s="141"/>
      <c r="E198" s="118"/>
      <c r="F198" s="118"/>
      <c r="G198" s="118"/>
      <c r="H198" s="139"/>
      <c r="I198" s="142"/>
      <c r="J198" s="142"/>
      <c r="K198" s="143"/>
      <c r="L198" s="143"/>
      <c r="M198" s="143"/>
      <c r="N198" s="143"/>
      <c r="O198" s="143"/>
      <c r="P198" s="143"/>
      <c r="Q198" s="143"/>
      <c r="R198" s="143"/>
      <c r="S198" s="118"/>
      <c r="T198" s="118"/>
      <c r="U198" s="118"/>
      <c r="V198" s="119"/>
      <c r="W198" s="119"/>
      <c r="X198" s="119"/>
      <c r="Y198" s="119"/>
      <c r="Z198" s="119"/>
      <c r="AA198" s="119"/>
      <c r="AB198" s="119"/>
      <c r="AC198" s="119"/>
      <c r="AD198" s="119"/>
      <c r="AE198" s="119"/>
      <c r="AF198" s="119"/>
      <c r="AG198" s="119"/>
      <c r="AH198" s="119"/>
      <c r="AI198" s="119"/>
      <c r="AJ198" s="119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</row>
    <row r="199" spans="1:110" ht="11.25" customHeight="1" x14ac:dyDescent="0.25">
      <c r="A199" s="130"/>
      <c r="B199" s="130"/>
      <c r="C199" s="118"/>
      <c r="D199" s="141"/>
      <c r="E199" s="118"/>
      <c r="F199" s="118"/>
      <c r="G199" s="118"/>
      <c r="H199" s="139"/>
      <c r="I199" s="142"/>
      <c r="J199" s="142"/>
      <c r="K199" s="143"/>
      <c r="L199" s="143"/>
      <c r="M199" s="143"/>
      <c r="N199" s="143"/>
      <c r="O199" s="143"/>
      <c r="P199" s="143"/>
      <c r="Q199" s="143"/>
      <c r="R199" s="143"/>
      <c r="S199" s="118"/>
      <c r="T199" s="118"/>
      <c r="U199" s="118"/>
      <c r="V199" s="119"/>
      <c r="W199" s="119"/>
      <c r="X199" s="119"/>
      <c r="Y199" s="119"/>
      <c r="Z199" s="119"/>
      <c r="AA199" s="119"/>
      <c r="AB199" s="119"/>
      <c r="AC199" s="119"/>
      <c r="AD199" s="119"/>
      <c r="AE199" s="119"/>
      <c r="AF199" s="119"/>
      <c r="AG199" s="119"/>
      <c r="AH199" s="119"/>
      <c r="AI199" s="119"/>
      <c r="AJ199" s="119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</row>
    <row r="200" spans="1:110" ht="11.25" customHeight="1" x14ac:dyDescent="0.25">
      <c r="A200" s="130"/>
      <c r="B200" s="130"/>
      <c r="C200" s="118"/>
      <c r="D200" s="141"/>
      <c r="E200" s="118"/>
      <c r="F200" s="118"/>
      <c r="G200" s="118"/>
      <c r="H200" s="139"/>
      <c r="I200" s="142"/>
      <c r="J200" s="142"/>
      <c r="K200" s="143"/>
      <c r="L200" s="143"/>
      <c r="M200" s="143"/>
      <c r="N200" s="143"/>
      <c r="O200" s="143"/>
      <c r="P200" s="143"/>
      <c r="Q200" s="143"/>
      <c r="R200" s="143"/>
      <c r="S200" s="118"/>
      <c r="T200" s="118"/>
      <c r="U200" s="118"/>
      <c r="V200" s="119"/>
      <c r="W200" s="119"/>
      <c r="X200" s="119"/>
      <c r="Y200" s="119"/>
      <c r="Z200" s="119"/>
      <c r="AA200" s="119"/>
      <c r="AB200" s="119"/>
      <c r="AC200" s="119"/>
      <c r="AD200" s="119"/>
      <c r="AE200" s="119"/>
      <c r="AF200" s="119"/>
      <c r="AG200" s="119"/>
      <c r="AH200" s="119"/>
      <c r="AI200" s="119"/>
      <c r="AJ200" s="119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</row>
    <row r="201" spans="1:110" ht="11.25" customHeight="1" x14ac:dyDescent="0.25">
      <c r="A201" s="130"/>
      <c r="B201" s="130"/>
      <c r="C201" s="118"/>
      <c r="D201" s="141"/>
      <c r="E201" s="118"/>
      <c r="F201" s="118"/>
      <c r="G201" s="118"/>
      <c r="H201" s="139"/>
      <c r="I201" s="142"/>
      <c r="J201" s="142"/>
      <c r="K201" s="143"/>
      <c r="L201" s="143"/>
      <c r="M201" s="143"/>
      <c r="N201" s="143"/>
      <c r="O201" s="143"/>
      <c r="P201" s="143"/>
      <c r="Q201" s="143"/>
      <c r="R201" s="143"/>
      <c r="S201" s="118"/>
      <c r="T201" s="118"/>
      <c r="U201" s="118"/>
      <c r="V201" s="119"/>
      <c r="W201" s="119"/>
      <c r="X201" s="119"/>
      <c r="Y201" s="119"/>
      <c r="Z201" s="119"/>
      <c r="AA201" s="119"/>
      <c r="AB201" s="119"/>
      <c r="AC201" s="119"/>
      <c r="AD201" s="119"/>
      <c r="AE201" s="119"/>
      <c r="AF201" s="119"/>
      <c r="AG201" s="119"/>
      <c r="AH201" s="119"/>
      <c r="AI201" s="119"/>
      <c r="AJ201" s="119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</row>
    <row r="202" spans="1:110" ht="11.25" customHeight="1" x14ac:dyDescent="0.25">
      <c r="A202" s="130"/>
      <c r="B202" s="130"/>
      <c r="C202" s="118"/>
      <c r="D202" s="141"/>
      <c r="E202" s="118"/>
      <c r="F202" s="118"/>
      <c r="G202" s="118"/>
      <c r="H202" s="139"/>
      <c r="I202" s="142"/>
      <c r="J202" s="142"/>
      <c r="K202" s="143"/>
      <c r="L202" s="143"/>
      <c r="M202" s="143"/>
      <c r="N202" s="143"/>
      <c r="O202" s="143"/>
      <c r="P202" s="143"/>
      <c r="Q202" s="143"/>
      <c r="R202" s="143"/>
      <c r="S202" s="118"/>
      <c r="T202" s="118"/>
      <c r="U202" s="118"/>
      <c r="V202" s="119"/>
      <c r="W202" s="119"/>
      <c r="X202" s="119"/>
      <c r="Y202" s="119"/>
      <c r="Z202" s="119"/>
      <c r="AA202" s="119"/>
      <c r="AB202" s="119"/>
      <c r="AC202" s="119"/>
      <c r="AD202" s="119"/>
      <c r="AE202" s="119"/>
      <c r="AF202" s="119"/>
      <c r="AG202" s="119"/>
      <c r="AH202" s="119"/>
      <c r="AI202" s="119"/>
      <c r="AJ202" s="119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</row>
    <row r="203" spans="1:110" ht="11.25" customHeight="1" x14ac:dyDescent="0.25">
      <c r="A203" s="130"/>
      <c r="B203" s="130"/>
      <c r="C203" s="118"/>
      <c r="D203" s="141"/>
      <c r="E203" s="118"/>
      <c r="F203" s="118"/>
      <c r="G203" s="118"/>
      <c r="H203" s="139"/>
      <c r="I203" s="142"/>
      <c r="J203" s="142"/>
      <c r="K203" s="143"/>
      <c r="L203" s="143"/>
      <c r="M203" s="143"/>
      <c r="N203" s="143"/>
      <c r="O203" s="143"/>
      <c r="P203" s="143"/>
      <c r="Q203" s="143"/>
      <c r="R203" s="143"/>
      <c r="S203" s="118"/>
      <c r="T203" s="118"/>
      <c r="U203" s="118"/>
      <c r="V203" s="119"/>
      <c r="W203" s="119"/>
      <c r="X203" s="119"/>
      <c r="Y203" s="119"/>
      <c r="Z203" s="119"/>
      <c r="AA203" s="119"/>
      <c r="AB203" s="119"/>
      <c r="AC203" s="119"/>
      <c r="AD203" s="119"/>
      <c r="AE203" s="119"/>
      <c r="AF203" s="119"/>
      <c r="AG203" s="119"/>
      <c r="AH203" s="119"/>
      <c r="AI203" s="119"/>
      <c r="AJ203" s="119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</row>
    <row r="204" spans="1:110" ht="11.25" customHeight="1" x14ac:dyDescent="0.25">
      <c r="A204" s="130"/>
      <c r="B204" s="130"/>
      <c r="C204" s="118"/>
      <c r="D204" s="141"/>
      <c r="E204" s="118"/>
      <c r="F204" s="118"/>
      <c r="G204" s="118"/>
      <c r="H204" s="139"/>
      <c r="I204" s="142"/>
      <c r="J204" s="142"/>
      <c r="K204" s="143"/>
      <c r="L204" s="143"/>
      <c r="M204" s="143"/>
      <c r="N204" s="143"/>
      <c r="O204" s="143"/>
      <c r="P204" s="143"/>
      <c r="Q204" s="143"/>
      <c r="R204" s="143"/>
      <c r="S204" s="118"/>
      <c r="T204" s="118"/>
      <c r="U204" s="118"/>
      <c r="V204" s="119"/>
      <c r="W204" s="119"/>
      <c r="X204" s="119"/>
      <c r="Y204" s="119"/>
      <c r="Z204" s="119"/>
      <c r="AA204" s="119"/>
      <c r="AB204" s="119"/>
      <c r="AC204" s="119"/>
      <c r="AD204" s="119"/>
      <c r="AE204" s="119"/>
      <c r="AF204" s="119"/>
      <c r="AG204" s="119"/>
      <c r="AH204" s="119"/>
      <c r="AI204" s="119"/>
      <c r="AJ204" s="119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</row>
    <row r="205" spans="1:110" ht="11.25" customHeight="1" x14ac:dyDescent="0.25">
      <c r="A205" s="130"/>
      <c r="B205" s="130"/>
      <c r="C205" s="118"/>
      <c r="D205" s="141"/>
      <c r="E205" s="118"/>
      <c r="F205" s="118"/>
      <c r="G205" s="118"/>
      <c r="H205" s="139"/>
      <c r="I205" s="142"/>
      <c r="J205" s="142"/>
      <c r="K205" s="143"/>
      <c r="L205" s="143"/>
      <c r="M205" s="143"/>
      <c r="N205" s="143"/>
      <c r="O205" s="143"/>
      <c r="P205" s="143"/>
      <c r="Q205" s="143"/>
      <c r="R205" s="143"/>
      <c r="S205" s="118"/>
      <c r="T205" s="118"/>
      <c r="U205" s="118"/>
      <c r="V205" s="119"/>
      <c r="W205" s="119"/>
      <c r="X205" s="119"/>
      <c r="Y205" s="119"/>
      <c r="Z205" s="119"/>
      <c r="AA205" s="119"/>
      <c r="AB205" s="119"/>
      <c r="AC205" s="119"/>
      <c r="AD205" s="119"/>
      <c r="AE205" s="119"/>
      <c r="AF205" s="119"/>
      <c r="AG205" s="119"/>
      <c r="AH205" s="119"/>
      <c r="AI205" s="119"/>
      <c r="AJ205" s="119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</row>
    <row r="206" spans="1:110" ht="11.25" customHeight="1" x14ac:dyDescent="0.25">
      <c r="A206" s="130"/>
      <c r="B206" s="130"/>
      <c r="C206" s="118"/>
      <c r="D206" s="141"/>
      <c r="E206" s="118"/>
      <c r="F206" s="118"/>
      <c r="G206" s="118"/>
      <c r="H206" s="139"/>
      <c r="I206" s="142"/>
      <c r="J206" s="142"/>
      <c r="K206" s="143"/>
      <c r="L206" s="143"/>
      <c r="M206" s="143"/>
      <c r="N206" s="143"/>
      <c r="O206" s="143"/>
      <c r="P206" s="143"/>
      <c r="Q206" s="143"/>
      <c r="R206" s="143"/>
      <c r="S206" s="118"/>
      <c r="T206" s="118"/>
      <c r="U206" s="118"/>
      <c r="V206" s="119"/>
      <c r="W206" s="119"/>
      <c r="X206" s="119"/>
      <c r="Y206" s="119"/>
      <c r="Z206" s="119"/>
      <c r="AA206" s="119"/>
      <c r="AB206" s="119"/>
      <c r="AC206" s="119"/>
      <c r="AD206" s="119"/>
      <c r="AE206" s="119"/>
      <c r="AF206" s="119"/>
      <c r="AG206" s="119"/>
      <c r="AH206" s="119"/>
      <c r="AI206" s="119"/>
      <c r="AJ206" s="119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</row>
    <row r="207" spans="1:110" ht="11.25" customHeight="1" x14ac:dyDescent="0.25">
      <c r="A207" s="130"/>
      <c r="B207" s="130"/>
      <c r="C207" s="118"/>
      <c r="D207" s="141"/>
      <c r="E207" s="118"/>
      <c r="F207" s="118"/>
      <c r="G207" s="118"/>
      <c r="H207" s="139"/>
      <c r="I207" s="142"/>
      <c r="J207" s="142"/>
      <c r="K207" s="143"/>
      <c r="L207" s="143"/>
      <c r="M207" s="143"/>
      <c r="N207" s="143"/>
      <c r="O207" s="143"/>
      <c r="P207" s="143"/>
      <c r="Q207" s="143"/>
      <c r="R207" s="143"/>
      <c r="S207" s="118"/>
      <c r="T207" s="118"/>
      <c r="U207" s="118"/>
      <c r="V207" s="119"/>
      <c r="W207" s="119"/>
      <c r="X207" s="119"/>
      <c r="Y207" s="119"/>
      <c r="Z207" s="119"/>
      <c r="AA207" s="119"/>
      <c r="AB207" s="119"/>
      <c r="AC207" s="119"/>
      <c r="AD207" s="119"/>
      <c r="AE207" s="119"/>
      <c r="AF207" s="119"/>
      <c r="AG207" s="119"/>
      <c r="AH207" s="119"/>
      <c r="AI207" s="119"/>
      <c r="AJ207" s="119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</row>
    <row r="208" spans="1:110" ht="11.25" customHeight="1" x14ac:dyDescent="0.25">
      <c r="A208" s="130"/>
      <c r="B208" s="130"/>
      <c r="C208" s="118"/>
      <c r="D208" s="141"/>
      <c r="E208" s="118"/>
      <c r="F208" s="118"/>
      <c r="G208" s="118"/>
      <c r="H208" s="139"/>
      <c r="I208" s="142"/>
      <c r="J208" s="142"/>
      <c r="K208" s="143"/>
      <c r="L208" s="143"/>
      <c r="M208" s="143"/>
      <c r="N208" s="143"/>
      <c r="O208" s="143"/>
      <c r="P208" s="143"/>
      <c r="Q208" s="143"/>
      <c r="R208" s="143"/>
      <c r="S208" s="118"/>
      <c r="T208" s="118"/>
      <c r="U208" s="118"/>
      <c r="V208" s="119"/>
      <c r="W208" s="119"/>
      <c r="X208" s="119"/>
      <c r="Y208" s="119"/>
      <c r="Z208" s="119"/>
      <c r="AA208" s="119"/>
      <c r="AB208" s="119"/>
      <c r="AC208" s="119"/>
      <c r="AD208" s="119"/>
      <c r="AE208" s="119"/>
      <c r="AF208" s="119"/>
      <c r="AG208" s="119"/>
      <c r="AH208" s="119"/>
      <c r="AI208" s="119"/>
      <c r="AJ208" s="119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</row>
    <row r="209" spans="1:110" ht="11.25" customHeight="1" x14ac:dyDescent="0.25">
      <c r="A209" s="130"/>
      <c r="B209" s="130"/>
      <c r="C209" s="118"/>
      <c r="D209" s="141"/>
      <c r="E209" s="118"/>
      <c r="F209" s="118"/>
      <c r="G209" s="118"/>
      <c r="H209" s="139"/>
      <c r="I209" s="142"/>
      <c r="J209" s="142"/>
      <c r="K209" s="143"/>
      <c r="L209" s="143"/>
      <c r="M209" s="143"/>
      <c r="N209" s="143"/>
      <c r="O209" s="143"/>
      <c r="P209" s="143"/>
      <c r="Q209" s="143"/>
      <c r="R209" s="143"/>
      <c r="S209" s="118"/>
      <c r="T209" s="118"/>
      <c r="U209" s="118"/>
      <c r="V209" s="119"/>
      <c r="W209" s="119"/>
      <c r="X209" s="119"/>
      <c r="Y209" s="119"/>
      <c r="Z209" s="119"/>
      <c r="AA209" s="119"/>
      <c r="AB209" s="119"/>
      <c r="AC209" s="119"/>
      <c r="AD209" s="119"/>
      <c r="AE209" s="119"/>
      <c r="AF209" s="119"/>
      <c r="AG209" s="119"/>
      <c r="AH209" s="119"/>
      <c r="AI209" s="119"/>
      <c r="AJ209" s="119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</row>
    <row r="210" spans="1:110" ht="11.25" customHeight="1" x14ac:dyDescent="0.25">
      <c r="A210" s="130"/>
      <c r="B210" s="130"/>
      <c r="C210" s="118"/>
      <c r="D210" s="141"/>
      <c r="E210" s="118"/>
      <c r="F210" s="118"/>
      <c r="G210" s="118"/>
      <c r="H210" s="139"/>
      <c r="I210" s="142"/>
      <c r="J210" s="142"/>
      <c r="K210" s="143"/>
      <c r="L210" s="143"/>
      <c r="M210" s="143"/>
      <c r="N210" s="143"/>
      <c r="O210" s="143"/>
      <c r="P210" s="143"/>
      <c r="Q210" s="143"/>
      <c r="R210" s="143"/>
      <c r="S210" s="118"/>
      <c r="T210" s="118"/>
      <c r="U210" s="118"/>
      <c r="V210" s="119"/>
      <c r="W210" s="119"/>
      <c r="X210" s="119"/>
      <c r="Y210" s="119"/>
      <c r="Z210" s="119"/>
      <c r="AA210" s="119"/>
      <c r="AB210" s="119"/>
      <c r="AC210" s="119"/>
      <c r="AD210" s="119"/>
      <c r="AE210" s="119"/>
      <c r="AF210" s="119"/>
      <c r="AG210" s="119"/>
      <c r="AH210" s="119"/>
      <c r="AI210" s="119"/>
      <c r="AJ210" s="119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</row>
    <row r="211" spans="1:110" ht="11.25" customHeight="1" x14ac:dyDescent="0.25">
      <c r="A211" s="130"/>
      <c r="B211" s="130"/>
      <c r="C211" s="118"/>
      <c r="D211" s="141"/>
      <c r="E211" s="118"/>
      <c r="F211" s="118"/>
      <c r="G211" s="118"/>
      <c r="H211" s="139"/>
      <c r="I211" s="142"/>
      <c r="J211" s="142"/>
      <c r="K211" s="143"/>
      <c r="L211" s="143"/>
      <c r="M211" s="143"/>
      <c r="N211" s="143"/>
      <c r="O211" s="143"/>
      <c r="P211" s="143"/>
      <c r="Q211" s="143"/>
      <c r="R211" s="143"/>
      <c r="S211" s="118"/>
      <c r="T211" s="118"/>
      <c r="U211" s="118"/>
      <c r="V211" s="119"/>
      <c r="W211" s="119"/>
      <c r="X211" s="119"/>
      <c r="Y211" s="119"/>
      <c r="Z211" s="119"/>
      <c r="AA211" s="119"/>
      <c r="AB211" s="119"/>
      <c r="AC211" s="119"/>
      <c r="AD211" s="119"/>
      <c r="AE211" s="119"/>
      <c r="AF211" s="119"/>
      <c r="AG211" s="119"/>
      <c r="AH211" s="119"/>
      <c r="AI211" s="119"/>
      <c r="AJ211" s="119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</row>
    <row r="212" spans="1:110" ht="11.25" customHeight="1" x14ac:dyDescent="0.25">
      <c r="A212" s="130"/>
      <c r="B212" s="130"/>
      <c r="C212" s="118"/>
      <c r="D212" s="141"/>
      <c r="E212" s="118"/>
      <c r="F212" s="118"/>
      <c r="G212" s="118"/>
      <c r="H212" s="139"/>
      <c r="I212" s="142"/>
      <c r="J212" s="142"/>
      <c r="K212" s="143"/>
      <c r="L212" s="143"/>
      <c r="M212" s="143"/>
      <c r="N212" s="143"/>
      <c r="O212" s="143"/>
      <c r="P212" s="143"/>
      <c r="Q212" s="143"/>
      <c r="R212" s="143"/>
      <c r="S212" s="118"/>
      <c r="T212" s="118"/>
      <c r="U212" s="118"/>
      <c r="V212" s="119"/>
      <c r="W212" s="119"/>
      <c r="X212" s="119"/>
      <c r="Y212" s="119"/>
      <c r="Z212" s="119"/>
      <c r="AA212" s="119"/>
      <c r="AB212" s="119"/>
      <c r="AC212" s="119"/>
      <c r="AD212" s="119"/>
      <c r="AE212" s="119"/>
      <c r="AF212" s="119"/>
      <c r="AG212" s="119"/>
      <c r="AH212" s="119"/>
      <c r="AI212" s="119"/>
      <c r="AJ212" s="119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</row>
    <row r="213" spans="1:110" ht="11.25" customHeight="1" x14ac:dyDescent="0.25">
      <c r="A213" s="130"/>
      <c r="B213" s="130"/>
      <c r="C213" s="118"/>
      <c r="D213" s="141"/>
      <c r="E213" s="118"/>
      <c r="F213" s="118"/>
      <c r="G213" s="118"/>
      <c r="H213" s="139"/>
      <c r="I213" s="142"/>
      <c r="J213" s="142"/>
      <c r="K213" s="143"/>
      <c r="L213" s="143"/>
      <c r="M213" s="143"/>
      <c r="N213" s="143"/>
      <c r="O213" s="143"/>
      <c r="P213" s="143"/>
      <c r="Q213" s="143"/>
      <c r="R213" s="143"/>
      <c r="S213" s="118"/>
      <c r="T213" s="118"/>
      <c r="U213" s="118"/>
      <c r="V213" s="119"/>
      <c r="W213" s="119"/>
      <c r="X213" s="119"/>
      <c r="Y213" s="119"/>
      <c r="Z213" s="119"/>
      <c r="AA213" s="119"/>
      <c r="AB213" s="119"/>
      <c r="AC213" s="119"/>
      <c r="AD213" s="119"/>
      <c r="AE213" s="119"/>
      <c r="AF213" s="119"/>
      <c r="AG213" s="119"/>
      <c r="AH213" s="119"/>
      <c r="AI213" s="119"/>
      <c r="AJ213" s="119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</row>
    <row r="214" spans="1:110" ht="11.25" customHeight="1" x14ac:dyDescent="0.25">
      <c r="A214" s="130"/>
      <c r="B214" s="130"/>
      <c r="C214" s="118"/>
      <c r="D214" s="141"/>
      <c r="E214" s="118"/>
      <c r="F214" s="118"/>
      <c r="G214" s="118"/>
      <c r="H214" s="139"/>
      <c r="I214" s="142"/>
      <c r="J214" s="142"/>
      <c r="K214" s="143"/>
      <c r="L214" s="143"/>
      <c r="M214" s="143"/>
      <c r="N214" s="143"/>
      <c r="O214" s="143"/>
      <c r="P214" s="143"/>
      <c r="Q214" s="143"/>
      <c r="R214" s="143"/>
      <c r="S214" s="118"/>
      <c r="T214" s="118"/>
      <c r="U214" s="118"/>
      <c r="V214" s="119"/>
      <c r="W214" s="119"/>
      <c r="X214" s="119"/>
      <c r="Y214" s="119"/>
      <c r="Z214" s="119"/>
      <c r="AA214" s="119"/>
      <c r="AB214" s="119"/>
      <c r="AC214" s="119"/>
      <c r="AD214" s="119"/>
      <c r="AE214" s="119"/>
      <c r="AF214" s="119"/>
      <c r="AG214" s="119"/>
      <c r="AH214" s="119"/>
      <c r="AI214" s="119"/>
      <c r="AJ214" s="119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</row>
    <row r="215" spans="1:110" ht="11.25" customHeight="1" x14ac:dyDescent="0.25">
      <c r="A215" s="130"/>
      <c r="B215" s="130"/>
      <c r="C215" s="118"/>
      <c r="D215" s="141"/>
      <c r="E215" s="118"/>
      <c r="F215" s="118"/>
      <c r="G215" s="118"/>
      <c r="H215" s="139"/>
      <c r="I215" s="142"/>
      <c r="J215" s="142"/>
      <c r="K215" s="143"/>
      <c r="L215" s="143"/>
      <c r="M215" s="143"/>
      <c r="N215" s="143"/>
      <c r="O215" s="143"/>
      <c r="P215" s="143"/>
      <c r="Q215" s="143"/>
      <c r="R215" s="143"/>
      <c r="S215" s="118"/>
      <c r="T215" s="118"/>
      <c r="U215" s="118"/>
      <c r="V215" s="119"/>
      <c r="W215" s="119"/>
      <c r="X215" s="119"/>
      <c r="Y215" s="119"/>
      <c r="Z215" s="119"/>
      <c r="AA215" s="119"/>
      <c r="AB215" s="119"/>
      <c r="AC215" s="119"/>
      <c r="AD215" s="119"/>
      <c r="AE215" s="119"/>
      <c r="AF215" s="119"/>
      <c r="AG215" s="119"/>
      <c r="AH215" s="119"/>
      <c r="AI215" s="119"/>
      <c r="AJ215" s="119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</row>
    <row r="216" spans="1:110" ht="11.25" customHeight="1" x14ac:dyDescent="0.25">
      <c r="A216" s="130"/>
      <c r="B216" s="130"/>
      <c r="C216" s="118"/>
      <c r="D216" s="141"/>
      <c r="E216" s="118"/>
      <c r="F216" s="118"/>
      <c r="G216" s="118"/>
      <c r="H216" s="139"/>
      <c r="I216" s="142"/>
      <c r="J216" s="142"/>
      <c r="K216" s="143"/>
      <c r="L216" s="143"/>
      <c r="M216" s="143"/>
      <c r="N216" s="143"/>
      <c r="O216" s="143"/>
      <c r="P216" s="143"/>
      <c r="Q216" s="143"/>
      <c r="R216" s="143"/>
      <c r="S216" s="118"/>
      <c r="T216" s="118"/>
      <c r="U216" s="118"/>
      <c r="V216" s="119"/>
      <c r="W216" s="119"/>
      <c r="X216" s="119"/>
      <c r="Y216" s="119"/>
      <c r="Z216" s="119"/>
      <c r="AA216" s="119"/>
      <c r="AB216" s="119"/>
      <c r="AC216" s="119"/>
      <c r="AD216" s="119"/>
      <c r="AE216" s="119"/>
      <c r="AF216" s="119"/>
      <c r="AG216" s="119"/>
      <c r="AH216" s="119"/>
      <c r="AI216" s="119"/>
      <c r="AJ216" s="119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</row>
    <row r="217" spans="1:110" ht="11.25" customHeight="1" x14ac:dyDescent="0.25">
      <c r="A217" s="130"/>
      <c r="B217" s="130"/>
      <c r="C217" s="118"/>
      <c r="D217" s="141"/>
      <c r="E217" s="118"/>
      <c r="F217" s="118"/>
      <c r="G217" s="118"/>
      <c r="H217" s="139"/>
      <c r="I217" s="142"/>
      <c r="J217" s="142"/>
      <c r="K217" s="143"/>
      <c r="L217" s="143"/>
      <c r="M217" s="143"/>
      <c r="N217" s="143"/>
      <c r="O217" s="143"/>
      <c r="P217" s="143"/>
      <c r="Q217" s="143"/>
      <c r="R217" s="143"/>
      <c r="S217" s="118"/>
      <c r="T217" s="118"/>
      <c r="U217" s="118"/>
      <c r="V217" s="119"/>
      <c r="W217" s="119"/>
      <c r="X217" s="119"/>
      <c r="Y217" s="119"/>
      <c r="Z217" s="119"/>
      <c r="AA217" s="119"/>
      <c r="AB217" s="119"/>
      <c r="AC217" s="119"/>
      <c r="AD217" s="119"/>
      <c r="AE217" s="119"/>
      <c r="AF217" s="119"/>
      <c r="AG217" s="119"/>
      <c r="AH217" s="119"/>
      <c r="AI217" s="119"/>
      <c r="AJ217" s="119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</row>
    <row r="218" spans="1:110" ht="11.25" customHeight="1" x14ac:dyDescent="0.25">
      <c r="A218" s="130"/>
      <c r="B218" s="130"/>
      <c r="C218" s="118"/>
      <c r="D218" s="141"/>
      <c r="E218" s="118"/>
      <c r="F218" s="118"/>
      <c r="G218" s="118"/>
      <c r="H218" s="139"/>
      <c r="I218" s="142"/>
      <c r="J218" s="142"/>
      <c r="K218" s="143"/>
      <c r="L218" s="143"/>
      <c r="M218" s="143"/>
      <c r="N218" s="143"/>
      <c r="O218" s="143"/>
      <c r="P218" s="143"/>
      <c r="Q218" s="143"/>
      <c r="R218" s="143"/>
      <c r="S218" s="118"/>
      <c r="T218" s="118"/>
      <c r="U218" s="118"/>
      <c r="V218" s="119"/>
      <c r="W218" s="119"/>
      <c r="X218" s="119"/>
      <c r="Y218" s="119"/>
      <c r="Z218" s="119"/>
      <c r="AA218" s="119"/>
      <c r="AB218" s="119"/>
      <c r="AC218" s="119"/>
      <c r="AD218" s="119"/>
      <c r="AE218" s="119"/>
      <c r="AF218" s="119"/>
      <c r="AG218" s="119"/>
      <c r="AH218" s="119"/>
      <c r="AI218" s="119"/>
      <c r="AJ218" s="119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</row>
    <row r="219" spans="1:110" ht="11.25" customHeight="1" x14ac:dyDescent="0.25">
      <c r="A219" s="130"/>
      <c r="B219" s="130"/>
      <c r="C219" s="118"/>
      <c r="D219" s="141"/>
      <c r="E219" s="118"/>
      <c r="F219" s="118"/>
      <c r="G219" s="118"/>
      <c r="H219" s="139"/>
      <c r="I219" s="142"/>
      <c r="J219" s="142"/>
      <c r="K219" s="143"/>
      <c r="L219" s="143"/>
      <c r="M219" s="143"/>
      <c r="N219" s="143"/>
      <c r="O219" s="143"/>
      <c r="P219" s="143"/>
      <c r="Q219" s="143"/>
      <c r="R219" s="143"/>
      <c r="S219" s="118"/>
      <c r="T219" s="118"/>
      <c r="U219" s="118"/>
      <c r="V219" s="119"/>
      <c r="W219" s="119"/>
      <c r="X219" s="119"/>
      <c r="Y219" s="119"/>
      <c r="Z219" s="119"/>
      <c r="AA219" s="119"/>
      <c r="AB219" s="119"/>
      <c r="AC219" s="119"/>
      <c r="AD219" s="119"/>
      <c r="AE219" s="119"/>
      <c r="AF219" s="119"/>
      <c r="AG219" s="119"/>
      <c r="AH219" s="119"/>
      <c r="AI219" s="119"/>
      <c r="AJ219" s="119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</row>
    <row r="220" spans="1:110" ht="11.25" customHeight="1" x14ac:dyDescent="0.25">
      <c r="A220" s="130"/>
      <c r="B220" s="130"/>
      <c r="C220" s="118"/>
      <c r="D220" s="141"/>
      <c r="E220" s="118"/>
      <c r="F220" s="118"/>
      <c r="G220" s="118"/>
      <c r="H220" s="139"/>
      <c r="I220" s="142"/>
      <c r="J220" s="142"/>
      <c r="K220" s="143"/>
      <c r="L220" s="143"/>
      <c r="M220" s="143"/>
      <c r="N220" s="143"/>
      <c r="O220" s="143"/>
      <c r="P220" s="143"/>
      <c r="Q220" s="143"/>
      <c r="R220" s="143"/>
      <c r="S220" s="118"/>
      <c r="T220" s="118"/>
      <c r="U220" s="118"/>
      <c r="V220" s="119"/>
      <c r="W220" s="119"/>
      <c r="X220" s="119"/>
      <c r="Y220" s="119"/>
      <c r="Z220" s="119"/>
      <c r="AA220" s="119"/>
      <c r="AB220" s="119"/>
      <c r="AC220" s="119"/>
      <c r="AD220" s="119"/>
      <c r="AE220" s="119"/>
      <c r="AF220" s="119"/>
      <c r="AG220" s="119"/>
      <c r="AH220" s="119"/>
      <c r="AI220" s="119"/>
      <c r="AJ220" s="119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</row>
    <row r="221" spans="1:110" ht="11.25" customHeight="1" x14ac:dyDescent="0.25">
      <c r="A221" s="130"/>
      <c r="B221" s="130"/>
      <c r="C221" s="118"/>
      <c r="D221" s="141"/>
      <c r="E221" s="118"/>
      <c r="F221" s="118"/>
      <c r="G221" s="118"/>
      <c r="H221" s="139"/>
      <c r="I221" s="142"/>
      <c r="J221" s="142"/>
      <c r="K221" s="143"/>
      <c r="L221" s="143"/>
      <c r="M221" s="143"/>
      <c r="N221" s="143"/>
      <c r="O221" s="143"/>
      <c r="P221" s="143"/>
      <c r="Q221" s="143"/>
      <c r="R221" s="143"/>
      <c r="S221" s="118"/>
      <c r="T221" s="118"/>
      <c r="U221" s="118"/>
      <c r="V221" s="119"/>
      <c r="W221" s="119"/>
      <c r="X221" s="119"/>
      <c r="Y221" s="119"/>
      <c r="Z221" s="119"/>
      <c r="AA221" s="119"/>
      <c r="AB221" s="119"/>
      <c r="AC221" s="119"/>
      <c r="AD221" s="119"/>
      <c r="AE221" s="119"/>
      <c r="AF221" s="119"/>
      <c r="AG221" s="119"/>
      <c r="AH221" s="119"/>
      <c r="AI221" s="119"/>
      <c r="AJ221" s="119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</row>
    <row r="222" spans="1:110" ht="11.25" customHeight="1" x14ac:dyDescent="0.25">
      <c r="A222" s="130"/>
      <c r="B222" s="130"/>
      <c r="C222" s="118"/>
      <c r="D222" s="141"/>
      <c r="E222" s="118"/>
      <c r="F222" s="118"/>
      <c r="G222" s="118"/>
      <c r="H222" s="139"/>
      <c r="I222" s="142"/>
      <c r="J222" s="142"/>
      <c r="K222" s="143"/>
      <c r="L222" s="143"/>
      <c r="M222" s="143"/>
      <c r="N222" s="143"/>
      <c r="O222" s="143"/>
      <c r="P222" s="143"/>
      <c r="Q222" s="143"/>
      <c r="R222" s="143"/>
      <c r="S222" s="118"/>
      <c r="T222" s="118"/>
      <c r="U222" s="118"/>
      <c r="V222" s="119"/>
      <c r="W222" s="119"/>
      <c r="X222" s="119"/>
      <c r="Y222" s="119"/>
      <c r="Z222" s="119"/>
      <c r="AA222" s="119"/>
      <c r="AB222" s="119"/>
      <c r="AC222" s="119"/>
      <c r="AD222" s="119"/>
      <c r="AE222" s="119"/>
      <c r="AF222" s="119"/>
      <c r="AG222" s="119"/>
      <c r="AH222" s="119"/>
      <c r="AI222" s="119"/>
      <c r="AJ222" s="119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</row>
    <row r="223" spans="1:110" ht="11.25" customHeight="1" x14ac:dyDescent="0.25">
      <c r="A223" s="130"/>
      <c r="B223" s="130"/>
      <c r="C223" s="118"/>
      <c r="D223" s="141"/>
      <c r="E223" s="118"/>
      <c r="F223" s="118"/>
      <c r="G223" s="118"/>
      <c r="H223" s="139"/>
      <c r="I223" s="142"/>
      <c r="J223" s="142"/>
      <c r="K223" s="143"/>
      <c r="L223" s="143"/>
      <c r="M223" s="143"/>
      <c r="N223" s="143"/>
      <c r="O223" s="143"/>
      <c r="P223" s="143"/>
      <c r="Q223" s="143"/>
      <c r="R223" s="143"/>
      <c r="S223" s="118"/>
      <c r="T223" s="118"/>
      <c r="U223" s="118"/>
      <c r="V223" s="119"/>
      <c r="W223" s="119"/>
      <c r="X223" s="119"/>
      <c r="Y223" s="119"/>
      <c r="Z223" s="119"/>
      <c r="AA223" s="119"/>
      <c r="AB223" s="119"/>
      <c r="AC223" s="119"/>
      <c r="AD223" s="119"/>
      <c r="AE223" s="119"/>
      <c r="AF223" s="119"/>
      <c r="AG223" s="119"/>
      <c r="AH223" s="119"/>
      <c r="AI223" s="119"/>
      <c r="AJ223" s="119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</row>
    <row r="224" spans="1:110" ht="11.25" customHeight="1" x14ac:dyDescent="0.25">
      <c r="A224" s="130"/>
      <c r="B224" s="130"/>
      <c r="C224" s="118"/>
      <c r="D224" s="141"/>
      <c r="E224" s="118"/>
      <c r="F224" s="118"/>
      <c r="G224" s="118"/>
      <c r="H224" s="139"/>
      <c r="I224" s="142"/>
      <c r="J224" s="142"/>
      <c r="K224" s="143"/>
      <c r="L224" s="143"/>
      <c r="M224" s="143"/>
      <c r="N224" s="143"/>
      <c r="O224" s="143"/>
      <c r="P224" s="143"/>
      <c r="Q224" s="143"/>
      <c r="R224" s="143"/>
      <c r="S224" s="118"/>
      <c r="T224" s="118"/>
      <c r="U224" s="118"/>
      <c r="V224" s="119"/>
      <c r="W224" s="119"/>
      <c r="X224" s="119"/>
      <c r="Y224" s="119"/>
      <c r="Z224" s="119"/>
      <c r="AA224" s="119"/>
      <c r="AB224" s="119"/>
      <c r="AC224" s="119"/>
      <c r="AD224" s="119"/>
      <c r="AE224" s="119"/>
      <c r="AF224" s="119"/>
      <c r="AG224" s="119"/>
      <c r="AH224" s="119"/>
      <c r="AI224" s="119"/>
      <c r="AJ224" s="119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</row>
    <row r="225" spans="1:110" ht="11.25" customHeight="1" x14ac:dyDescent="0.25">
      <c r="A225" s="130"/>
      <c r="B225" s="130"/>
      <c r="C225" s="118"/>
      <c r="D225" s="141"/>
      <c r="E225" s="118"/>
      <c r="F225" s="118"/>
      <c r="G225" s="118"/>
      <c r="H225" s="139"/>
      <c r="I225" s="142"/>
      <c r="J225" s="142"/>
      <c r="K225" s="143"/>
      <c r="L225" s="143"/>
      <c r="M225" s="143"/>
      <c r="N225" s="143"/>
      <c r="O225" s="143"/>
      <c r="P225" s="143"/>
      <c r="Q225" s="143"/>
      <c r="R225" s="143"/>
      <c r="S225" s="118"/>
      <c r="T225" s="118"/>
      <c r="U225" s="118"/>
      <c r="V225" s="119"/>
      <c r="W225" s="119"/>
      <c r="X225" s="119"/>
      <c r="Y225" s="119"/>
      <c r="Z225" s="119"/>
      <c r="AA225" s="119"/>
      <c r="AB225" s="119"/>
      <c r="AC225" s="119"/>
      <c r="AD225" s="119"/>
      <c r="AE225" s="119"/>
      <c r="AF225" s="119"/>
      <c r="AG225" s="119"/>
      <c r="AH225" s="119"/>
      <c r="AI225" s="119"/>
      <c r="AJ225" s="119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</row>
    <row r="226" spans="1:110" ht="11.25" customHeight="1" x14ac:dyDescent="0.25">
      <c r="A226" s="130"/>
      <c r="B226" s="130"/>
      <c r="C226" s="118"/>
      <c r="D226" s="141"/>
      <c r="E226" s="118"/>
      <c r="F226" s="118"/>
      <c r="G226" s="118"/>
      <c r="H226" s="139"/>
      <c r="I226" s="142"/>
      <c r="J226" s="142"/>
      <c r="K226" s="143"/>
      <c r="L226" s="143"/>
      <c r="M226" s="143"/>
      <c r="N226" s="143"/>
      <c r="O226" s="143"/>
      <c r="P226" s="143"/>
      <c r="Q226" s="143"/>
      <c r="R226" s="143"/>
      <c r="S226" s="118"/>
      <c r="T226" s="118"/>
      <c r="U226" s="118"/>
      <c r="V226" s="119"/>
      <c r="W226" s="119"/>
      <c r="X226" s="119"/>
      <c r="Y226" s="119"/>
      <c r="Z226" s="119"/>
      <c r="AA226" s="119"/>
      <c r="AB226" s="119"/>
      <c r="AC226" s="119"/>
      <c r="AD226" s="119"/>
      <c r="AE226" s="119"/>
      <c r="AF226" s="119"/>
      <c r="AG226" s="119"/>
      <c r="AH226" s="119"/>
      <c r="AI226" s="119"/>
      <c r="AJ226" s="119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</row>
    <row r="227" spans="1:110" ht="11.25" customHeight="1" x14ac:dyDescent="0.25">
      <c r="A227" s="130"/>
      <c r="B227" s="130"/>
      <c r="C227" s="118"/>
      <c r="D227" s="141"/>
      <c r="E227" s="118"/>
      <c r="F227" s="118"/>
      <c r="G227" s="118"/>
      <c r="H227" s="139"/>
      <c r="I227" s="142"/>
      <c r="J227" s="142"/>
      <c r="K227" s="143"/>
      <c r="L227" s="143"/>
      <c r="M227" s="143"/>
      <c r="N227" s="143"/>
      <c r="O227" s="143"/>
      <c r="P227" s="143"/>
      <c r="Q227" s="143"/>
      <c r="R227" s="143"/>
      <c r="S227" s="118"/>
      <c r="T227" s="118"/>
      <c r="U227" s="118"/>
      <c r="V227" s="119"/>
      <c r="W227" s="119"/>
      <c r="X227" s="119"/>
      <c r="Y227" s="119"/>
      <c r="Z227" s="119"/>
      <c r="AA227" s="119"/>
      <c r="AB227" s="119"/>
      <c r="AC227" s="119"/>
      <c r="AD227" s="119"/>
      <c r="AE227" s="119"/>
      <c r="AF227" s="119"/>
      <c r="AG227" s="119"/>
      <c r="AH227" s="119"/>
      <c r="AI227" s="119"/>
      <c r="AJ227" s="119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</row>
    <row r="228" spans="1:110" ht="11.25" customHeight="1" x14ac:dyDescent="0.25">
      <c r="A228" s="130"/>
      <c r="B228" s="130"/>
      <c r="C228" s="118"/>
      <c r="D228" s="141"/>
      <c r="E228" s="118"/>
      <c r="F228" s="118"/>
      <c r="G228" s="118"/>
      <c r="H228" s="139"/>
      <c r="I228" s="142"/>
      <c r="J228" s="142"/>
      <c r="K228" s="143"/>
      <c r="L228" s="143"/>
      <c r="M228" s="143"/>
      <c r="N228" s="143"/>
      <c r="O228" s="143"/>
      <c r="P228" s="143"/>
      <c r="Q228" s="143"/>
      <c r="R228" s="143"/>
      <c r="S228" s="118"/>
      <c r="T228" s="118"/>
      <c r="U228" s="118"/>
      <c r="V228" s="119"/>
      <c r="W228" s="119"/>
      <c r="X228" s="119"/>
      <c r="Y228" s="119"/>
      <c r="Z228" s="119"/>
      <c r="AA228" s="119"/>
      <c r="AB228" s="119"/>
      <c r="AC228" s="119"/>
      <c r="AD228" s="119"/>
      <c r="AE228" s="119"/>
      <c r="AF228" s="119"/>
      <c r="AG228" s="119"/>
      <c r="AH228" s="119"/>
      <c r="AI228" s="119"/>
      <c r="AJ228" s="119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</row>
    <row r="229" spans="1:110" ht="11.25" customHeight="1" x14ac:dyDescent="0.25">
      <c r="A229" s="130"/>
      <c r="B229" s="130"/>
      <c r="C229" s="118"/>
      <c r="D229" s="141"/>
      <c r="E229" s="118"/>
      <c r="F229" s="118"/>
      <c r="G229" s="118"/>
      <c r="H229" s="139"/>
      <c r="I229" s="142"/>
      <c r="J229" s="142"/>
      <c r="K229" s="143"/>
      <c r="L229" s="143"/>
      <c r="M229" s="143"/>
      <c r="N229" s="143"/>
      <c r="O229" s="143"/>
      <c r="P229" s="143"/>
      <c r="Q229" s="143"/>
      <c r="R229" s="143"/>
      <c r="S229" s="118"/>
      <c r="T229" s="118"/>
      <c r="U229" s="118"/>
      <c r="V229" s="119"/>
      <c r="W229" s="119"/>
      <c r="X229" s="119"/>
      <c r="Y229" s="119"/>
      <c r="Z229" s="119"/>
      <c r="AA229" s="119"/>
      <c r="AB229" s="119"/>
      <c r="AC229" s="119"/>
      <c r="AD229" s="119"/>
      <c r="AE229" s="119"/>
      <c r="AF229" s="119"/>
      <c r="AG229" s="119"/>
      <c r="AH229" s="119"/>
      <c r="AI229" s="119"/>
      <c r="AJ229" s="119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</row>
    <row r="230" spans="1:110" ht="11.25" customHeight="1" x14ac:dyDescent="0.25">
      <c r="A230" s="130"/>
      <c r="B230" s="130"/>
      <c r="C230" s="118"/>
      <c r="D230" s="141"/>
      <c r="E230" s="118"/>
      <c r="F230" s="118"/>
      <c r="G230" s="118"/>
      <c r="H230" s="139"/>
      <c r="I230" s="142"/>
      <c r="J230" s="142"/>
      <c r="K230" s="143"/>
      <c r="L230" s="143"/>
      <c r="M230" s="143"/>
      <c r="N230" s="143"/>
      <c r="O230" s="143"/>
      <c r="P230" s="143"/>
      <c r="Q230" s="143"/>
      <c r="R230" s="143"/>
      <c r="S230" s="118"/>
      <c r="T230" s="118"/>
      <c r="U230" s="118"/>
      <c r="V230" s="119"/>
      <c r="W230" s="119"/>
      <c r="X230" s="119"/>
      <c r="Y230" s="119"/>
      <c r="Z230" s="119"/>
      <c r="AA230" s="119"/>
      <c r="AB230" s="119"/>
      <c r="AC230" s="119"/>
      <c r="AD230" s="119"/>
      <c r="AE230" s="119"/>
      <c r="AF230" s="119"/>
      <c r="AG230" s="119"/>
      <c r="AH230" s="119"/>
      <c r="AI230" s="119"/>
      <c r="AJ230" s="119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</row>
    <row r="231" spans="1:110" ht="11.25" customHeight="1" x14ac:dyDescent="0.25">
      <c r="A231" s="130"/>
      <c r="B231" s="130"/>
      <c r="C231" s="118"/>
      <c r="D231" s="141"/>
      <c r="E231" s="118"/>
      <c r="F231" s="118"/>
      <c r="G231" s="118"/>
      <c r="H231" s="139"/>
      <c r="I231" s="142"/>
      <c r="J231" s="142"/>
      <c r="K231" s="143"/>
      <c r="L231" s="143"/>
      <c r="M231" s="143"/>
      <c r="N231" s="143"/>
      <c r="O231" s="143"/>
      <c r="P231" s="143"/>
      <c r="Q231" s="143"/>
      <c r="R231" s="143"/>
      <c r="S231" s="118"/>
      <c r="T231" s="118"/>
      <c r="U231" s="118"/>
      <c r="V231" s="119"/>
      <c r="W231" s="119"/>
      <c r="X231" s="119"/>
      <c r="Y231" s="119"/>
      <c r="Z231" s="119"/>
      <c r="AA231" s="119"/>
      <c r="AB231" s="119"/>
      <c r="AC231" s="119"/>
      <c r="AD231" s="119"/>
      <c r="AE231" s="119"/>
      <c r="AF231" s="119"/>
      <c r="AG231" s="119"/>
      <c r="AH231" s="119"/>
      <c r="AI231" s="119"/>
      <c r="AJ231" s="119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</row>
    <row r="232" spans="1:110" ht="11.25" customHeight="1" x14ac:dyDescent="0.25">
      <c r="A232" s="130"/>
      <c r="B232" s="130"/>
      <c r="C232" s="118"/>
      <c r="D232" s="141"/>
      <c r="E232" s="118"/>
      <c r="F232" s="118"/>
      <c r="G232" s="118"/>
      <c r="H232" s="139"/>
      <c r="I232" s="142"/>
      <c r="J232" s="142"/>
      <c r="K232" s="143"/>
      <c r="L232" s="143"/>
      <c r="M232" s="143"/>
      <c r="N232" s="143"/>
      <c r="O232" s="143"/>
      <c r="P232" s="143"/>
      <c r="Q232" s="143"/>
      <c r="R232" s="143"/>
      <c r="S232" s="118"/>
      <c r="T232" s="118"/>
      <c r="U232" s="118"/>
      <c r="V232" s="119"/>
      <c r="W232" s="119"/>
      <c r="X232" s="119"/>
      <c r="Y232" s="119"/>
      <c r="Z232" s="119"/>
      <c r="AA232" s="119"/>
      <c r="AB232" s="119"/>
      <c r="AC232" s="119"/>
      <c r="AD232" s="119"/>
      <c r="AE232" s="119"/>
      <c r="AF232" s="119"/>
      <c r="AG232" s="119"/>
      <c r="AH232" s="119"/>
      <c r="AI232" s="119"/>
      <c r="AJ232" s="119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</row>
    <row r="233" spans="1:110" ht="11.25" customHeight="1" x14ac:dyDescent="0.25">
      <c r="A233" s="130"/>
      <c r="B233" s="130"/>
      <c r="C233" s="118"/>
      <c r="D233" s="141"/>
      <c r="E233" s="118"/>
      <c r="F233" s="118"/>
      <c r="G233" s="118"/>
      <c r="H233" s="139"/>
      <c r="I233" s="142"/>
      <c r="J233" s="142"/>
      <c r="K233" s="143"/>
      <c r="L233" s="143"/>
      <c r="M233" s="143"/>
      <c r="N233" s="143"/>
      <c r="O233" s="143"/>
      <c r="P233" s="143"/>
      <c r="Q233" s="143"/>
      <c r="R233" s="143"/>
      <c r="S233" s="118"/>
      <c r="T233" s="118"/>
      <c r="U233" s="118"/>
      <c r="V233" s="119"/>
      <c r="W233" s="119"/>
      <c r="X233" s="119"/>
      <c r="Y233" s="119"/>
      <c r="Z233" s="119"/>
      <c r="AA233" s="119"/>
      <c r="AB233" s="119"/>
      <c r="AC233" s="119"/>
      <c r="AD233" s="119"/>
      <c r="AE233" s="119"/>
      <c r="AF233" s="119"/>
      <c r="AG233" s="119"/>
      <c r="AH233" s="119"/>
      <c r="AI233" s="119"/>
      <c r="AJ233" s="119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</row>
    <row r="234" spans="1:110" ht="11.25" customHeight="1" x14ac:dyDescent="0.25">
      <c r="A234" s="130"/>
      <c r="B234" s="130"/>
      <c r="C234" s="118"/>
      <c r="D234" s="141"/>
      <c r="E234" s="118"/>
      <c r="F234" s="118"/>
      <c r="G234" s="118"/>
      <c r="H234" s="139"/>
      <c r="I234" s="142"/>
      <c r="J234" s="142"/>
      <c r="K234" s="143"/>
      <c r="L234" s="143"/>
      <c r="M234" s="143"/>
      <c r="N234" s="143"/>
      <c r="O234" s="143"/>
      <c r="P234" s="143"/>
      <c r="Q234" s="143"/>
      <c r="R234" s="143"/>
      <c r="S234" s="118"/>
      <c r="T234" s="118"/>
      <c r="U234" s="118"/>
      <c r="V234" s="119"/>
      <c r="W234" s="119"/>
      <c r="X234" s="119"/>
      <c r="Y234" s="119"/>
      <c r="Z234" s="119"/>
      <c r="AA234" s="119"/>
      <c r="AB234" s="119"/>
      <c r="AC234" s="119"/>
      <c r="AD234" s="119"/>
      <c r="AE234" s="119"/>
      <c r="AF234" s="119"/>
      <c r="AG234" s="119"/>
      <c r="AH234" s="119"/>
      <c r="AI234" s="119"/>
      <c r="AJ234" s="119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</row>
    <row r="235" spans="1:110" ht="11.25" customHeight="1" x14ac:dyDescent="0.25">
      <c r="A235" s="130"/>
      <c r="B235" s="130"/>
      <c r="C235" s="118"/>
      <c r="D235" s="141"/>
      <c r="E235" s="118"/>
      <c r="F235" s="118"/>
      <c r="G235" s="118"/>
      <c r="H235" s="139"/>
      <c r="I235" s="142"/>
      <c r="J235" s="142"/>
      <c r="K235" s="143"/>
      <c r="L235" s="143"/>
      <c r="M235" s="143"/>
      <c r="N235" s="143"/>
      <c r="O235" s="143"/>
      <c r="P235" s="143"/>
      <c r="Q235" s="143"/>
      <c r="R235" s="143"/>
      <c r="S235" s="118"/>
      <c r="T235" s="118"/>
      <c r="U235" s="118"/>
      <c r="V235" s="119"/>
      <c r="W235" s="119"/>
      <c r="X235" s="119"/>
      <c r="Y235" s="119"/>
      <c r="Z235" s="119"/>
      <c r="AA235" s="119"/>
      <c r="AB235" s="119"/>
      <c r="AC235" s="119"/>
      <c r="AD235" s="119"/>
      <c r="AE235" s="119"/>
      <c r="AF235" s="119"/>
      <c r="AG235" s="119"/>
      <c r="AH235" s="119"/>
      <c r="AI235" s="119"/>
      <c r="AJ235" s="119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</row>
    <row r="236" spans="1:110" ht="11.25" customHeight="1" x14ac:dyDescent="0.25">
      <c r="A236" s="130"/>
      <c r="B236" s="130"/>
      <c r="C236" s="118"/>
      <c r="D236" s="141"/>
      <c r="E236" s="118"/>
      <c r="F236" s="118"/>
      <c r="G236" s="118"/>
      <c r="H236" s="139"/>
      <c r="I236" s="142"/>
      <c r="J236" s="142"/>
      <c r="K236" s="143"/>
      <c r="L236" s="143"/>
      <c r="M236" s="143"/>
      <c r="N236" s="143"/>
      <c r="O236" s="143"/>
      <c r="P236" s="143"/>
      <c r="Q236" s="143"/>
      <c r="R236" s="143"/>
      <c r="S236" s="118"/>
      <c r="T236" s="118"/>
      <c r="U236" s="118"/>
      <c r="V236" s="119"/>
      <c r="W236" s="119"/>
      <c r="X236" s="119"/>
      <c r="Y236" s="119"/>
      <c r="Z236" s="119"/>
      <c r="AA236" s="119"/>
      <c r="AB236" s="119"/>
      <c r="AC236" s="119"/>
      <c r="AD236" s="119"/>
      <c r="AE236" s="119"/>
      <c r="AF236" s="119"/>
      <c r="AG236" s="119"/>
      <c r="AH236" s="119"/>
      <c r="AI236" s="119"/>
      <c r="AJ236" s="119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</row>
    <row r="237" spans="1:110" ht="11.25" customHeight="1" x14ac:dyDescent="0.25">
      <c r="A237" s="130"/>
      <c r="B237" s="130"/>
      <c r="C237" s="118"/>
      <c r="D237" s="141"/>
      <c r="E237" s="118"/>
      <c r="F237" s="118"/>
      <c r="G237" s="118"/>
      <c r="H237" s="139"/>
      <c r="I237" s="142"/>
      <c r="J237" s="142"/>
      <c r="K237" s="143"/>
      <c r="L237" s="143"/>
      <c r="M237" s="143"/>
      <c r="N237" s="143"/>
      <c r="O237" s="143"/>
      <c r="P237" s="143"/>
      <c r="Q237" s="143"/>
      <c r="R237" s="143"/>
      <c r="S237" s="118"/>
      <c r="T237" s="118"/>
      <c r="U237" s="118"/>
      <c r="V237" s="119"/>
      <c r="W237" s="119"/>
      <c r="X237" s="119"/>
      <c r="Y237" s="119"/>
      <c r="Z237" s="119"/>
      <c r="AA237" s="119"/>
      <c r="AB237" s="119"/>
      <c r="AC237" s="119"/>
      <c r="AD237" s="119"/>
      <c r="AE237" s="119"/>
      <c r="AF237" s="119"/>
      <c r="AG237" s="119"/>
      <c r="AH237" s="119"/>
      <c r="AI237" s="119"/>
      <c r="AJ237" s="119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</row>
    <row r="238" spans="1:110" ht="11.25" customHeight="1" x14ac:dyDescent="0.25">
      <c r="A238" s="130"/>
      <c r="B238" s="130"/>
      <c r="C238" s="118"/>
      <c r="D238" s="141"/>
      <c r="E238" s="118"/>
      <c r="F238" s="118"/>
      <c r="G238" s="118"/>
      <c r="H238" s="139"/>
      <c r="I238" s="142"/>
      <c r="J238" s="142"/>
      <c r="K238" s="143"/>
      <c r="L238" s="143"/>
      <c r="M238" s="143"/>
      <c r="N238" s="143"/>
      <c r="O238" s="143"/>
      <c r="P238" s="143"/>
      <c r="Q238" s="143"/>
      <c r="R238" s="143"/>
      <c r="S238" s="118"/>
      <c r="T238" s="118"/>
      <c r="U238" s="118"/>
      <c r="V238" s="119"/>
      <c r="W238" s="119"/>
      <c r="X238" s="119"/>
      <c r="Y238" s="119"/>
      <c r="Z238" s="119"/>
      <c r="AA238" s="119"/>
      <c r="AB238" s="119"/>
      <c r="AC238" s="119"/>
      <c r="AD238" s="119"/>
      <c r="AE238" s="119"/>
      <c r="AF238" s="119"/>
      <c r="AG238" s="119"/>
      <c r="AH238" s="119"/>
      <c r="AI238" s="119"/>
      <c r="AJ238" s="119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</row>
    <row r="239" spans="1:110" ht="11.25" customHeight="1" x14ac:dyDescent="0.25">
      <c r="A239" s="130"/>
      <c r="B239" s="130"/>
      <c r="C239" s="118"/>
      <c r="D239" s="141"/>
      <c r="E239" s="118"/>
      <c r="F239" s="118"/>
      <c r="G239" s="118"/>
      <c r="H239" s="139"/>
      <c r="I239" s="142"/>
      <c r="J239" s="142"/>
      <c r="K239" s="143"/>
      <c r="L239" s="143"/>
      <c r="M239" s="143"/>
      <c r="N239" s="143"/>
      <c r="O239" s="143"/>
      <c r="P239" s="143"/>
      <c r="Q239" s="143"/>
      <c r="R239" s="143"/>
      <c r="S239" s="118"/>
      <c r="T239" s="118"/>
      <c r="U239" s="118"/>
      <c r="V239" s="119"/>
      <c r="W239" s="119"/>
      <c r="X239" s="119"/>
      <c r="Y239" s="119"/>
      <c r="Z239" s="119"/>
      <c r="AA239" s="119"/>
      <c r="AB239" s="119"/>
      <c r="AC239" s="119"/>
      <c r="AD239" s="119"/>
      <c r="AE239" s="119"/>
      <c r="AF239" s="119"/>
      <c r="AG239" s="119"/>
      <c r="AH239" s="119"/>
      <c r="AI239" s="119"/>
      <c r="AJ239" s="119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</row>
    <row r="240" spans="1:110" ht="11.25" customHeight="1" x14ac:dyDescent="0.25">
      <c r="A240" s="130"/>
      <c r="B240" s="130"/>
      <c r="C240" s="118"/>
      <c r="D240" s="141"/>
      <c r="E240" s="118"/>
      <c r="F240" s="118"/>
      <c r="G240" s="118"/>
      <c r="H240" s="139"/>
      <c r="I240" s="142"/>
      <c r="J240" s="142"/>
      <c r="K240" s="143"/>
      <c r="L240" s="143"/>
      <c r="M240" s="143"/>
      <c r="N240" s="143"/>
      <c r="O240" s="143"/>
      <c r="P240" s="143"/>
      <c r="Q240" s="143"/>
      <c r="R240" s="143"/>
      <c r="S240" s="118"/>
      <c r="T240" s="118"/>
      <c r="U240" s="118"/>
      <c r="V240" s="119"/>
      <c r="W240" s="119"/>
      <c r="X240" s="119"/>
      <c r="Y240" s="119"/>
      <c r="Z240" s="119"/>
      <c r="AA240" s="119"/>
      <c r="AB240" s="119"/>
      <c r="AC240" s="119"/>
      <c r="AD240" s="119"/>
      <c r="AE240" s="119"/>
      <c r="AF240" s="119"/>
      <c r="AG240" s="119"/>
      <c r="AH240" s="119"/>
      <c r="AI240" s="119"/>
      <c r="AJ240" s="119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</row>
    <row r="241" spans="1:110" ht="11.25" customHeight="1" x14ac:dyDescent="0.25">
      <c r="A241" s="130"/>
      <c r="B241" s="130"/>
      <c r="C241" s="118"/>
      <c r="D241" s="141"/>
      <c r="E241" s="118"/>
      <c r="F241" s="118"/>
      <c r="G241" s="118"/>
      <c r="H241" s="139"/>
      <c r="I241" s="142"/>
      <c r="J241" s="142"/>
      <c r="K241" s="143"/>
      <c r="L241" s="143"/>
      <c r="M241" s="143"/>
      <c r="N241" s="143"/>
      <c r="O241" s="143"/>
      <c r="P241" s="143"/>
      <c r="Q241" s="143"/>
      <c r="R241" s="143"/>
      <c r="S241" s="118"/>
      <c r="T241" s="118"/>
      <c r="U241" s="118"/>
      <c r="V241" s="119"/>
      <c r="W241" s="119"/>
      <c r="X241" s="119"/>
      <c r="Y241" s="119"/>
      <c r="Z241" s="119"/>
      <c r="AA241" s="119"/>
      <c r="AB241" s="119"/>
      <c r="AC241" s="119"/>
      <c r="AD241" s="119"/>
      <c r="AE241" s="119"/>
      <c r="AF241" s="119"/>
      <c r="AG241" s="119"/>
      <c r="AH241" s="119"/>
      <c r="AI241" s="119"/>
      <c r="AJ241" s="119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</row>
    <row r="242" spans="1:110" ht="11.25" customHeight="1" x14ac:dyDescent="0.25">
      <c r="A242" s="130"/>
      <c r="B242" s="130"/>
      <c r="C242" s="118"/>
      <c r="D242" s="141"/>
      <c r="E242" s="118"/>
      <c r="F242" s="118"/>
      <c r="G242" s="118"/>
      <c r="H242" s="139"/>
      <c r="I242" s="142"/>
      <c r="J242" s="142"/>
      <c r="K242" s="143"/>
      <c r="L242" s="143"/>
      <c r="M242" s="143"/>
      <c r="N242" s="143"/>
      <c r="O242" s="143"/>
      <c r="P242" s="143"/>
      <c r="Q242" s="143"/>
      <c r="R242" s="143"/>
      <c r="S242" s="118"/>
      <c r="T242" s="118"/>
      <c r="U242" s="118"/>
      <c r="V242" s="119"/>
      <c r="W242" s="119"/>
      <c r="X242" s="119"/>
      <c r="Y242" s="119"/>
      <c r="Z242" s="119"/>
      <c r="AA242" s="119"/>
      <c r="AB242" s="119"/>
      <c r="AC242" s="119"/>
      <c r="AD242" s="119"/>
      <c r="AE242" s="119"/>
      <c r="AF242" s="119"/>
      <c r="AG242" s="119"/>
      <c r="AH242" s="119"/>
      <c r="AI242" s="119"/>
      <c r="AJ242" s="119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</row>
    <row r="243" spans="1:110" ht="11.25" customHeight="1" x14ac:dyDescent="0.25">
      <c r="A243" s="130"/>
      <c r="B243" s="130"/>
      <c r="C243" s="118"/>
      <c r="D243" s="141"/>
      <c r="E243" s="118"/>
      <c r="F243" s="118"/>
      <c r="G243" s="118"/>
      <c r="H243" s="139"/>
      <c r="I243" s="142"/>
      <c r="J243" s="142"/>
      <c r="K243" s="143"/>
      <c r="L243" s="143"/>
      <c r="M243" s="143"/>
      <c r="N243" s="143"/>
      <c r="O243" s="143"/>
      <c r="P243" s="143"/>
      <c r="Q243" s="143"/>
      <c r="R243" s="143"/>
      <c r="S243" s="118"/>
      <c r="T243" s="118"/>
      <c r="U243" s="118"/>
      <c r="V243" s="119"/>
      <c r="W243" s="119"/>
      <c r="X243" s="119"/>
      <c r="Y243" s="119"/>
      <c r="Z243" s="119"/>
      <c r="AA243" s="119"/>
      <c r="AB243" s="119"/>
      <c r="AC243" s="119"/>
      <c r="AD243" s="119"/>
      <c r="AE243" s="119"/>
      <c r="AF243" s="119"/>
      <c r="AG243" s="119"/>
      <c r="AH243" s="119"/>
      <c r="AI243" s="119"/>
      <c r="AJ243" s="119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</row>
    <row r="244" spans="1:110" ht="11.25" customHeight="1" x14ac:dyDescent="0.25">
      <c r="A244" s="130"/>
      <c r="B244" s="130"/>
      <c r="C244" s="118"/>
      <c r="D244" s="141"/>
      <c r="E244" s="118"/>
      <c r="F244" s="118"/>
      <c r="G244" s="118"/>
      <c r="H244" s="139"/>
      <c r="I244" s="142"/>
      <c r="J244" s="142"/>
      <c r="K244" s="143"/>
      <c r="L244" s="143"/>
      <c r="M244" s="143"/>
      <c r="N244" s="143"/>
      <c r="O244" s="143"/>
      <c r="P244" s="143"/>
      <c r="Q244" s="143"/>
      <c r="R244" s="143"/>
      <c r="S244" s="118"/>
      <c r="T244" s="118"/>
      <c r="U244" s="118"/>
      <c r="V244" s="119"/>
      <c r="W244" s="119"/>
      <c r="X244" s="119"/>
      <c r="Y244" s="119"/>
      <c r="Z244" s="119"/>
      <c r="AA244" s="119"/>
      <c r="AB244" s="119"/>
      <c r="AC244" s="119"/>
      <c r="AD244" s="119"/>
      <c r="AE244" s="119"/>
      <c r="AF244" s="119"/>
      <c r="AG244" s="119"/>
      <c r="AH244" s="119"/>
      <c r="AI244" s="119"/>
      <c r="AJ244" s="119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</row>
    <row r="245" spans="1:110" ht="11.25" customHeight="1" x14ac:dyDescent="0.25">
      <c r="A245" s="130"/>
      <c r="B245" s="130"/>
      <c r="C245" s="118"/>
      <c r="D245" s="141"/>
      <c r="E245" s="118"/>
      <c r="F245" s="118"/>
      <c r="G245" s="118"/>
      <c r="H245" s="139"/>
      <c r="I245" s="142"/>
      <c r="J245" s="142"/>
      <c r="K245" s="143"/>
      <c r="L245" s="143"/>
      <c r="M245" s="143"/>
      <c r="N245" s="143"/>
      <c r="O245" s="143"/>
      <c r="P245" s="143"/>
      <c r="Q245" s="143"/>
      <c r="R245" s="143"/>
      <c r="S245" s="118"/>
      <c r="T245" s="118"/>
      <c r="U245" s="118"/>
      <c r="V245" s="119"/>
      <c r="W245" s="119"/>
      <c r="X245" s="119"/>
      <c r="Y245" s="119"/>
      <c r="Z245" s="119"/>
      <c r="AA245" s="119"/>
      <c r="AB245" s="119"/>
      <c r="AC245" s="119"/>
      <c r="AD245" s="119"/>
      <c r="AE245" s="119"/>
      <c r="AF245" s="119"/>
      <c r="AG245" s="119"/>
      <c r="AH245" s="119"/>
      <c r="AI245" s="119"/>
      <c r="AJ245" s="119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</row>
    <row r="246" spans="1:110" ht="11.25" customHeight="1" x14ac:dyDescent="0.25">
      <c r="A246" s="130"/>
      <c r="B246" s="130"/>
      <c r="C246" s="118"/>
      <c r="D246" s="141"/>
      <c r="E246" s="118"/>
      <c r="F246" s="118"/>
      <c r="G246" s="118"/>
      <c r="H246" s="139"/>
      <c r="I246" s="142"/>
      <c r="J246" s="142"/>
      <c r="K246" s="143"/>
      <c r="L246" s="143"/>
      <c r="M246" s="143"/>
      <c r="N246" s="143"/>
      <c r="O246" s="143"/>
      <c r="P246" s="143"/>
      <c r="Q246" s="143"/>
      <c r="R246" s="143"/>
      <c r="S246" s="118"/>
      <c r="T246" s="118"/>
      <c r="U246" s="118"/>
      <c r="V246" s="119"/>
      <c r="W246" s="119"/>
      <c r="X246" s="119"/>
      <c r="Y246" s="119"/>
      <c r="Z246" s="119"/>
      <c r="AA246" s="119"/>
      <c r="AB246" s="119"/>
      <c r="AC246" s="119"/>
      <c r="AD246" s="119"/>
      <c r="AE246" s="119"/>
      <c r="AF246" s="119"/>
      <c r="AG246" s="119"/>
      <c r="AH246" s="119"/>
      <c r="AI246" s="119"/>
      <c r="AJ246" s="119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</row>
    <row r="247" spans="1:110" ht="11.25" customHeight="1" x14ac:dyDescent="0.25">
      <c r="A247" s="130"/>
      <c r="B247" s="130"/>
      <c r="C247" s="118"/>
      <c r="D247" s="141"/>
      <c r="E247" s="118"/>
      <c r="F247" s="118"/>
      <c r="G247" s="118"/>
      <c r="H247" s="139"/>
      <c r="I247" s="142"/>
      <c r="J247" s="142"/>
      <c r="K247" s="143"/>
      <c r="L247" s="143"/>
      <c r="M247" s="143"/>
      <c r="N247" s="143"/>
      <c r="O247" s="143"/>
      <c r="P247" s="143"/>
      <c r="Q247" s="143"/>
      <c r="R247" s="143"/>
      <c r="S247" s="118"/>
      <c r="T247" s="118"/>
      <c r="U247" s="118"/>
      <c r="V247" s="119"/>
      <c r="W247" s="119"/>
      <c r="X247" s="119"/>
      <c r="Y247" s="119"/>
      <c r="Z247" s="119"/>
      <c r="AA247" s="119"/>
      <c r="AB247" s="119"/>
      <c r="AC247" s="119"/>
      <c r="AD247" s="119"/>
      <c r="AE247" s="119"/>
      <c r="AF247" s="119"/>
      <c r="AG247" s="119"/>
      <c r="AH247" s="119"/>
      <c r="AI247" s="119"/>
      <c r="AJ247" s="119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</row>
    <row r="248" spans="1:110" ht="11.25" customHeight="1" x14ac:dyDescent="0.25">
      <c r="A248" s="130"/>
      <c r="B248" s="130"/>
      <c r="C248" s="118"/>
      <c r="D248" s="141"/>
      <c r="E248" s="118"/>
      <c r="F248" s="118"/>
      <c r="G248" s="118"/>
      <c r="H248" s="139"/>
      <c r="I248" s="142"/>
      <c r="J248" s="142"/>
      <c r="K248" s="143"/>
      <c r="L248" s="143"/>
      <c r="M248" s="143"/>
      <c r="N248" s="143"/>
      <c r="O248" s="143"/>
      <c r="P248" s="143"/>
      <c r="Q248" s="143"/>
      <c r="R248" s="143"/>
      <c r="S248" s="118"/>
      <c r="T248" s="118"/>
      <c r="U248" s="118"/>
      <c r="V248" s="119"/>
      <c r="W248" s="119"/>
      <c r="X248" s="119"/>
      <c r="Y248" s="119"/>
      <c r="Z248" s="119"/>
      <c r="AA248" s="119"/>
      <c r="AB248" s="119"/>
      <c r="AC248" s="119"/>
      <c r="AD248" s="119"/>
      <c r="AE248" s="119"/>
      <c r="AF248" s="119"/>
      <c r="AG248" s="119"/>
      <c r="AH248" s="119"/>
      <c r="AI248" s="119"/>
      <c r="AJ248" s="119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</row>
    <row r="249" spans="1:110" ht="11.25" customHeight="1" x14ac:dyDescent="0.25">
      <c r="A249" s="130"/>
      <c r="B249" s="130"/>
      <c r="C249" s="118"/>
      <c r="D249" s="141"/>
      <c r="E249" s="118"/>
      <c r="F249" s="118"/>
      <c r="G249" s="118"/>
      <c r="H249" s="139"/>
      <c r="I249" s="142"/>
      <c r="J249" s="142"/>
      <c r="K249" s="143"/>
      <c r="L249" s="143"/>
      <c r="M249" s="143"/>
      <c r="N249" s="143"/>
      <c r="O249" s="143"/>
      <c r="P249" s="143"/>
      <c r="Q249" s="143"/>
      <c r="R249" s="143"/>
      <c r="S249" s="118"/>
      <c r="T249" s="118"/>
      <c r="U249" s="118"/>
      <c r="V249" s="119"/>
      <c r="W249" s="119"/>
      <c r="X249" s="119"/>
      <c r="Y249" s="119"/>
      <c r="Z249" s="119"/>
      <c r="AA249" s="119"/>
      <c r="AB249" s="119"/>
      <c r="AC249" s="119"/>
      <c r="AD249" s="119"/>
      <c r="AE249" s="119"/>
      <c r="AF249" s="119"/>
      <c r="AG249" s="119"/>
      <c r="AH249" s="119"/>
      <c r="AI249" s="119"/>
      <c r="AJ249" s="119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</row>
    <row r="250" spans="1:110" ht="11.25" customHeight="1" x14ac:dyDescent="0.25">
      <c r="A250" s="130"/>
      <c r="B250" s="130"/>
      <c r="C250" s="118"/>
      <c r="D250" s="141"/>
      <c r="E250" s="118"/>
      <c r="F250" s="118"/>
      <c r="G250" s="118"/>
      <c r="H250" s="139"/>
      <c r="I250" s="142"/>
      <c r="J250" s="142"/>
      <c r="K250" s="143"/>
      <c r="L250" s="143"/>
      <c r="M250" s="143"/>
      <c r="N250" s="143"/>
      <c r="O250" s="143"/>
      <c r="P250" s="143"/>
      <c r="Q250" s="143"/>
      <c r="R250" s="143"/>
      <c r="S250" s="118"/>
      <c r="T250" s="118"/>
      <c r="U250" s="118"/>
      <c r="V250" s="119"/>
      <c r="W250" s="119"/>
      <c r="X250" s="119"/>
      <c r="Y250" s="119"/>
      <c r="Z250" s="119"/>
      <c r="AA250" s="119"/>
      <c r="AB250" s="119"/>
      <c r="AC250" s="119"/>
      <c r="AD250" s="119"/>
      <c r="AE250" s="119"/>
      <c r="AF250" s="119"/>
      <c r="AG250" s="119"/>
      <c r="AH250" s="119"/>
      <c r="AI250" s="119"/>
      <c r="AJ250" s="119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</row>
    <row r="251" spans="1:110" ht="11.25" customHeight="1" x14ac:dyDescent="0.25">
      <c r="A251" s="130"/>
      <c r="B251" s="130"/>
      <c r="C251" s="118"/>
      <c r="D251" s="141"/>
      <c r="E251" s="118"/>
      <c r="F251" s="118"/>
      <c r="G251" s="118"/>
      <c r="H251" s="139"/>
      <c r="I251" s="142"/>
      <c r="J251" s="142"/>
      <c r="K251" s="143"/>
      <c r="L251" s="143"/>
      <c r="M251" s="143"/>
      <c r="N251" s="143"/>
      <c r="O251" s="143"/>
      <c r="P251" s="143"/>
      <c r="Q251" s="143"/>
      <c r="R251" s="143"/>
      <c r="S251" s="118"/>
      <c r="T251" s="118"/>
      <c r="U251" s="118"/>
      <c r="V251" s="119"/>
      <c r="W251" s="119"/>
      <c r="X251" s="119"/>
      <c r="Y251" s="119"/>
      <c r="Z251" s="119"/>
      <c r="AA251" s="119"/>
      <c r="AB251" s="119"/>
      <c r="AC251" s="119"/>
      <c r="AD251" s="119"/>
      <c r="AE251" s="119"/>
      <c r="AF251" s="119"/>
      <c r="AG251" s="119"/>
      <c r="AH251" s="119"/>
      <c r="AI251" s="119"/>
      <c r="AJ251" s="119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</row>
    <row r="252" spans="1:110" ht="11.25" customHeight="1" x14ac:dyDescent="0.25">
      <c r="A252" s="130"/>
      <c r="B252" s="130"/>
      <c r="C252" s="118"/>
      <c r="D252" s="141"/>
      <c r="E252" s="118"/>
      <c r="F252" s="118"/>
      <c r="G252" s="118"/>
      <c r="H252" s="139"/>
      <c r="I252" s="142"/>
      <c r="J252" s="142"/>
      <c r="K252" s="143"/>
      <c r="L252" s="143"/>
      <c r="M252" s="143"/>
      <c r="N252" s="143"/>
      <c r="O252" s="143"/>
      <c r="P252" s="143"/>
      <c r="Q252" s="143"/>
      <c r="R252" s="143"/>
      <c r="S252" s="118"/>
      <c r="T252" s="118"/>
      <c r="U252" s="118"/>
      <c r="V252" s="119"/>
      <c r="W252" s="119"/>
      <c r="X252" s="119"/>
      <c r="Y252" s="119"/>
      <c r="Z252" s="119"/>
      <c r="AA252" s="119"/>
      <c r="AB252" s="119"/>
      <c r="AC252" s="119"/>
      <c r="AD252" s="119"/>
      <c r="AE252" s="119"/>
      <c r="AF252" s="119"/>
      <c r="AG252" s="119"/>
      <c r="AH252" s="119"/>
      <c r="AI252" s="119"/>
      <c r="AJ252" s="119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</row>
    <row r="253" spans="1:110" ht="11.25" customHeight="1" x14ac:dyDescent="0.25">
      <c r="A253" s="130"/>
      <c r="B253" s="130"/>
      <c r="C253" s="118"/>
      <c r="D253" s="141"/>
      <c r="E253" s="118"/>
      <c r="F253" s="118"/>
      <c r="G253" s="118"/>
      <c r="H253" s="139"/>
      <c r="I253" s="142"/>
      <c r="J253" s="142"/>
      <c r="K253" s="143"/>
      <c r="L253" s="143"/>
      <c r="M253" s="143"/>
      <c r="N253" s="143"/>
      <c r="O253" s="143"/>
      <c r="P253" s="143"/>
      <c r="Q253" s="143"/>
      <c r="R253" s="143"/>
      <c r="S253" s="118"/>
      <c r="T253" s="118"/>
      <c r="U253" s="118"/>
      <c r="V253" s="119"/>
      <c r="W253" s="119"/>
      <c r="X253" s="119"/>
      <c r="Y253" s="119"/>
      <c r="Z253" s="119"/>
      <c r="AA253" s="119"/>
      <c r="AB253" s="119"/>
      <c r="AC253" s="119"/>
      <c r="AD253" s="119"/>
      <c r="AE253" s="119"/>
      <c r="AF253" s="119"/>
      <c r="AG253" s="119"/>
      <c r="AH253" s="119"/>
      <c r="AI253" s="119"/>
      <c r="AJ253" s="119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</row>
    <row r="254" spans="1:110" ht="11.25" customHeight="1" x14ac:dyDescent="0.25">
      <c r="A254" s="130"/>
      <c r="B254" s="130"/>
      <c r="C254" s="118"/>
      <c r="D254" s="141"/>
      <c r="E254" s="118"/>
      <c r="F254" s="118"/>
      <c r="G254" s="118"/>
      <c r="H254" s="139"/>
      <c r="I254" s="142"/>
      <c r="J254" s="142"/>
      <c r="K254" s="143"/>
      <c r="L254" s="143"/>
      <c r="M254" s="143"/>
      <c r="N254" s="143"/>
      <c r="O254" s="143"/>
      <c r="P254" s="143"/>
      <c r="Q254" s="143"/>
      <c r="R254" s="143"/>
      <c r="S254" s="118"/>
      <c r="T254" s="118"/>
      <c r="U254" s="118"/>
      <c r="V254" s="119"/>
      <c r="W254" s="119"/>
      <c r="X254" s="119"/>
      <c r="Y254" s="119"/>
      <c r="Z254" s="119"/>
      <c r="AA254" s="119"/>
      <c r="AB254" s="119"/>
      <c r="AC254" s="119"/>
      <c r="AD254" s="119"/>
      <c r="AE254" s="119"/>
      <c r="AF254" s="119"/>
      <c r="AG254" s="119"/>
      <c r="AH254" s="119"/>
      <c r="AI254" s="119"/>
      <c r="AJ254" s="119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</row>
    <row r="255" spans="1:110" ht="11.25" customHeight="1" x14ac:dyDescent="0.25">
      <c r="A255" s="130"/>
      <c r="B255" s="130"/>
      <c r="C255" s="118"/>
      <c r="D255" s="141"/>
      <c r="E255" s="118"/>
      <c r="F255" s="118"/>
      <c r="G255" s="118"/>
      <c r="H255" s="139"/>
      <c r="I255" s="142"/>
      <c r="J255" s="142"/>
      <c r="K255" s="143"/>
      <c r="L255" s="143"/>
      <c r="M255" s="143"/>
      <c r="N255" s="143"/>
      <c r="O255" s="143"/>
      <c r="P255" s="143"/>
      <c r="Q255" s="143"/>
      <c r="R255" s="143"/>
      <c r="S255" s="118"/>
      <c r="T255" s="118"/>
      <c r="U255" s="118"/>
      <c r="V255" s="119"/>
      <c r="W255" s="119"/>
      <c r="X255" s="119"/>
      <c r="Y255" s="119"/>
      <c r="Z255" s="119"/>
      <c r="AA255" s="119"/>
      <c r="AB255" s="119"/>
      <c r="AC255" s="119"/>
      <c r="AD255" s="119"/>
      <c r="AE255" s="119"/>
      <c r="AF255" s="119"/>
      <c r="AG255" s="119"/>
      <c r="AH255" s="119"/>
      <c r="AI255" s="119"/>
      <c r="AJ255" s="119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</row>
    <row r="256" spans="1:110" ht="11.25" customHeight="1" x14ac:dyDescent="0.25">
      <c r="A256" s="130"/>
      <c r="B256" s="130"/>
      <c r="C256" s="118"/>
      <c r="D256" s="141"/>
      <c r="E256" s="118"/>
      <c r="F256" s="118"/>
      <c r="G256" s="118"/>
      <c r="H256" s="139"/>
      <c r="I256" s="142"/>
      <c r="J256" s="142"/>
      <c r="K256" s="143"/>
      <c r="L256" s="143"/>
      <c r="M256" s="143"/>
      <c r="N256" s="143"/>
      <c r="O256" s="143"/>
      <c r="P256" s="143"/>
      <c r="Q256" s="143"/>
      <c r="R256" s="143"/>
      <c r="S256" s="118"/>
      <c r="T256" s="118"/>
      <c r="U256" s="118"/>
      <c r="V256" s="119"/>
      <c r="W256" s="119"/>
      <c r="X256" s="119"/>
      <c r="Y256" s="119"/>
      <c r="Z256" s="119"/>
      <c r="AA256" s="119"/>
      <c r="AB256" s="119"/>
      <c r="AC256" s="119"/>
      <c r="AD256" s="119"/>
      <c r="AE256" s="119"/>
      <c r="AF256" s="119"/>
      <c r="AG256" s="119"/>
      <c r="AH256" s="119"/>
      <c r="AI256" s="119"/>
      <c r="AJ256" s="119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</row>
    <row r="257" spans="1:110" ht="11.25" customHeight="1" x14ac:dyDescent="0.25">
      <c r="A257" s="130"/>
      <c r="B257" s="130"/>
      <c r="C257" s="118"/>
      <c r="D257" s="141"/>
      <c r="E257" s="118"/>
      <c r="F257" s="118"/>
      <c r="G257" s="118"/>
      <c r="H257" s="139"/>
      <c r="I257" s="142"/>
      <c r="J257" s="142"/>
      <c r="K257" s="143"/>
      <c r="L257" s="143"/>
      <c r="M257" s="143"/>
      <c r="N257" s="143"/>
      <c r="O257" s="143"/>
      <c r="P257" s="143"/>
      <c r="Q257" s="143"/>
      <c r="R257" s="143"/>
      <c r="S257" s="118"/>
      <c r="T257" s="118"/>
      <c r="U257" s="118"/>
      <c r="V257" s="119"/>
      <c r="W257" s="119"/>
      <c r="X257" s="119"/>
      <c r="Y257" s="119"/>
      <c r="Z257" s="119"/>
      <c r="AA257" s="119"/>
      <c r="AB257" s="119"/>
      <c r="AC257" s="119"/>
      <c r="AD257" s="119"/>
      <c r="AE257" s="119"/>
      <c r="AF257" s="119"/>
      <c r="AG257" s="119"/>
      <c r="AH257" s="119"/>
      <c r="AI257" s="119"/>
      <c r="AJ257" s="119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</row>
    <row r="258" spans="1:110" ht="11.25" customHeight="1" x14ac:dyDescent="0.25">
      <c r="A258" s="130"/>
      <c r="B258" s="130"/>
      <c r="C258" s="118"/>
      <c r="D258" s="141"/>
      <c r="E258" s="118"/>
      <c r="F258" s="118"/>
      <c r="G258" s="118"/>
      <c r="H258" s="139"/>
      <c r="I258" s="142"/>
      <c r="J258" s="142"/>
      <c r="K258" s="143"/>
      <c r="L258" s="143"/>
      <c r="M258" s="143"/>
      <c r="N258" s="143"/>
      <c r="O258" s="143"/>
      <c r="P258" s="143"/>
      <c r="Q258" s="143"/>
      <c r="R258" s="143"/>
      <c r="S258" s="118"/>
      <c r="T258" s="118"/>
      <c r="U258" s="118"/>
      <c r="V258" s="119"/>
      <c r="W258" s="119"/>
      <c r="X258" s="119"/>
      <c r="Y258" s="119"/>
      <c r="Z258" s="119"/>
      <c r="AA258" s="119"/>
      <c r="AB258" s="119"/>
      <c r="AC258" s="119"/>
      <c r="AD258" s="119"/>
      <c r="AE258" s="119"/>
      <c r="AF258" s="119"/>
      <c r="AG258" s="119"/>
      <c r="AH258" s="119"/>
      <c r="AI258" s="119"/>
      <c r="AJ258" s="119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</row>
    <row r="259" spans="1:110" ht="11.25" customHeight="1" x14ac:dyDescent="0.25">
      <c r="A259" s="130"/>
      <c r="B259" s="130"/>
      <c r="C259" s="118"/>
      <c r="D259" s="141"/>
      <c r="E259" s="118"/>
      <c r="F259" s="118"/>
      <c r="G259" s="118"/>
      <c r="H259" s="139"/>
      <c r="I259" s="142"/>
      <c r="J259" s="142"/>
      <c r="K259" s="143"/>
      <c r="L259" s="143"/>
      <c r="M259" s="143"/>
      <c r="N259" s="143"/>
      <c r="O259" s="143"/>
      <c r="P259" s="143"/>
      <c r="Q259" s="143"/>
      <c r="R259" s="143"/>
      <c r="S259" s="118"/>
      <c r="T259" s="118"/>
      <c r="U259" s="118"/>
      <c r="V259" s="119"/>
      <c r="W259" s="119"/>
      <c r="X259" s="119"/>
      <c r="Y259" s="119"/>
      <c r="Z259" s="119"/>
      <c r="AA259" s="119"/>
      <c r="AB259" s="119"/>
      <c r="AC259" s="119"/>
      <c r="AD259" s="119"/>
      <c r="AE259" s="119"/>
      <c r="AF259" s="119"/>
      <c r="AG259" s="119"/>
      <c r="AH259" s="119"/>
      <c r="AI259" s="119"/>
      <c r="AJ259" s="119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</row>
    <row r="260" spans="1:110" ht="11.25" customHeight="1" x14ac:dyDescent="0.25">
      <c r="A260" s="130"/>
      <c r="B260" s="130"/>
      <c r="C260" s="118"/>
      <c r="D260" s="141"/>
      <c r="E260" s="118"/>
      <c r="F260" s="118"/>
      <c r="G260" s="118"/>
      <c r="H260" s="139"/>
      <c r="I260" s="142"/>
      <c r="J260" s="142"/>
      <c r="K260" s="143"/>
      <c r="L260" s="143"/>
      <c r="M260" s="143"/>
      <c r="N260" s="143"/>
      <c r="O260" s="143"/>
      <c r="P260" s="143"/>
      <c r="Q260" s="143"/>
      <c r="R260" s="143"/>
      <c r="S260" s="118"/>
      <c r="T260" s="118"/>
      <c r="U260" s="118"/>
      <c r="V260" s="119"/>
      <c r="W260" s="119"/>
      <c r="X260" s="119"/>
      <c r="Y260" s="119"/>
      <c r="Z260" s="119"/>
      <c r="AA260" s="119"/>
      <c r="AB260" s="119"/>
      <c r="AC260" s="119"/>
      <c r="AD260" s="119"/>
      <c r="AE260" s="119"/>
      <c r="AF260" s="119"/>
      <c r="AG260" s="119"/>
      <c r="AH260" s="119"/>
      <c r="AI260" s="119"/>
      <c r="AJ260" s="119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</row>
    <row r="261" spans="1:110" ht="11.25" customHeight="1" x14ac:dyDescent="0.25">
      <c r="A261" s="130"/>
      <c r="B261" s="130"/>
      <c r="C261" s="118"/>
      <c r="D261" s="141"/>
      <c r="E261" s="118"/>
      <c r="F261" s="118"/>
      <c r="G261" s="118"/>
      <c r="H261" s="139"/>
      <c r="I261" s="142"/>
      <c r="J261" s="142"/>
      <c r="K261" s="143"/>
      <c r="L261" s="143"/>
      <c r="M261" s="143"/>
      <c r="N261" s="143"/>
      <c r="O261" s="143"/>
      <c r="P261" s="143"/>
      <c r="Q261" s="143"/>
      <c r="R261" s="143"/>
      <c r="S261" s="118"/>
      <c r="T261" s="118"/>
      <c r="U261" s="118"/>
      <c r="V261" s="119"/>
      <c r="W261" s="119"/>
      <c r="X261" s="119"/>
      <c r="Y261" s="119"/>
      <c r="Z261" s="119"/>
      <c r="AA261" s="119"/>
      <c r="AB261" s="119"/>
      <c r="AC261" s="119"/>
      <c r="AD261" s="119"/>
      <c r="AE261" s="119"/>
      <c r="AF261" s="119"/>
      <c r="AG261" s="119"/>
      <c r="AH261" s="119"/>
      <c r="AI261" s="119"/>
      <c r="AJ261" s="119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</row>
    <row r="262" spans="1:110" ht="11.25" customHeight="1" x14ac:dyDescent="0.25">
      <c r="A262" s="130"/>
      <c r="B262" s="130"/>
      <c r="C262" s="118"/>
      <c r="D262" s="141"/>
      <c r="E262" s="118"/>
      <c r="F262" s="118"/>
      <c r="G262" s="118"/>
      <c r="H262" s="139"/>
      <c r="I262" s="142"/>
      <c r="J262" s="142"/>
      <c r="K262" s="143"/>
      <c r="L262" s="143"/>
      <c r="M262" s="143"/>
      <c r="N262" s="143"/>
      <c r="O262" s="143"/>
      <c r="P262" s="143"/>
      <c r="Q262" s="143"/>
      <c r="R262" s="143"/>
      <c r="S262" s="118"/>
      <c r="T262" s="118"/>
      <c r="U262" s="118"/>
      <c r="V262" s="119"/>
      <c r="W262" s="119"/>
      <c r="X262" s="119"/>
      <c r="Y262" s="119"/>
      <c r="Z262" s="119"/>
      <c r="AA262" s="119"/>
      <c r="AB262" s="119"/>
      <c r="AC262" s="119"/>
      <c r="AD262" s="119"/>
      <c r="AE262" s="119"/>
      <c r="AF262" s="119"/>
      <c r="AG262" s="119"/>
      <c r="AH262" s="119"/>
      <c r="AI262" s="119"/>
      <c r="AJ262" s="119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</row>
    <row r="263" spans="1:110" ht="11.25" customHeight="1" x14ac:dyDescent="0.25">
      <c r="A263" s="130"/>
      <c r="B263" s="130"/>
      <c r="C263" s="118"/>
      <c r="D263" s="141"/>
      <c r="E263" s="118"/>
      <c r="F263" s="118"/>
      <c r="G263" s="118"/>
      <c r="H263" s="139"/>
      <c r="I263" s="142"/>
      <c r="J263" s="142"/>
      <c r="K263" s="143"/>
      <c r="L263" s="143"/>
      <c r="M263" s="143"/>
      <c r="N263" s="143"/>
      <c r="O263" s="143"/>
      <c r="P263" s="143"/>
      <c r="Q263" s="143"/>
      <c r="R263" s="143"/>
      <c r="S263" s="118"/>
      <c r="T263" s="118"/>
      <c r="U263" s="118"/>
      <c r="V263" s="119"/>
      <c r="W263" s="119"/>
      <c r="X263" s="119"/>
      <c r="Y263" s="119"/>
      <c r="Z263" s="119"/>
      <c r="AA263" s="119"/>
      <c r="AB263" s="119"/>
      <c r="AC263" s="119"/>
      <c r="AD263" s="119"/>
      <c r="AE263" s="119"/>
      <c r="AF263" s="119"/>
      <c r="AG263" s="119"/>
      <c r="AH263" s="119"/>
      <c r="AI263" s="119"/>
      <c r="AJ263" s="119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</row>
    <row r="264" spans="1:110" ht="11.25" customHeight="1" x14ac:dyDescent="0.25">
      <c r="A264" s="130"/>
      <c r="B264" s="130"/>
      <c r="C264" s="118"/>
      <c r="D264" s="141"/>
      <c r="E264" s="118"/>
      <c r="F264" s="118"/>
      <c r="G264" s="118"/>
      <c r="H264" s="139"/>
      <c r="I264" s="142"/>
      <c r="J264" s="142"/>
      <c r="K264" s="143"/>
      <c r="L264" s="143"/>
      <c r="M264" s="143"/>
      <c r="N264" s="143"/>
      <c r="O264" s="143"/>
      <c r="P264" s="143"/>
      <c r="Q264" s="143"/>
      <c r="R264" s="143"/>
      <c r="S264" s="118"/>
      <c r="T264" s="118"/>
      <c r="U264" s="118"/>
      <c r="V264" s="119"/>
      <c r="W264" s="119"/>
      <c r="X264" s="119"/>
      <c r="Y264" s="119"/>
      <c r="Z264" s="119"/>
      <c r="AA264" s="119"/>
      <c r="AB264" s="119"/>
      <c r="AC264" s="119"/>
      <c r="AD264" s="119"/>
      <c r="AE264" s="119"/>
      <c r="AF264" s="119"/>
      <c r="AG264" s="119"/>
      <c r="AH264" s="119"/>
      <c r="AI264" s="119"/>
      <c r="AJ264" s="119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</row>
    <row r="265" spans="1:110" ht="11.25" customHeight="1" x14ac:dyDescent="0.25">
      <c r="A265" s="130"/>
      <c r="B265" s="130"/>
      <c r="C265" s="118"/>
      <c r="D265" s="141"/>
      <c r="E265" s="118"/>
      <c r="F265" s="118"/>
      <c r="G265" s="118"/>
      <c r="H265" s="139"/>
      <c r="I265" s="142"/>
      <c r="J265" s="142"/>
      <c r="K265" s="143"/>
      <c r="L265" s="143"/>
      <c r="M265" s="143"/>
      <c r="N265" s="143"/>
      <c r="O265" s="143"/>
      <c r="P265" s="143"/>
      <c r="Q265" s="143"/>
      <c r="R265" s="143"/>
      <c r="S265" s="118"/>
      <c r="T265" s="118"/>
      <c r="U265" s="118"/>
      <c r="V265" s="119"/>
      <c r="W265" s="119"/>
      <c r="X265" s="119"/>
      <c r="Y265" s="119"/>
      <c r="Z265" s="119"/>
      <c r="AA265" s="119"/>
      <c r="AB265" s="119"/>
      <c r="AC265" s="119"/>
      <c r="AD265" s="119"/>
      <c r="AE265" s="119"/>
      <c r="AF265" s="119"/>
      <c r="AG265" s="119"/>
      <c r="AH265" s="119"/>
      <c r="AI265" s="119"/>
      <c r="AJ265" s="119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</row>
    <row r="266" spans="1:110" ht="11.25" customHeight="1" x14ac:dyDescent="0.25">
      <c r="A266" s="130"/>
      <c r="B266" s="130"/>
      <c r="C266" s="118"/>
      <c r="D266" s="141"/>
      <c r="E266" s="118"/>
      <c r="F266" s="118"/>
      <c r="G266" s="118"/>
      <c r="H266" s="139"/>
      <c r="I266" s="142"/>
      <c r="J266" s="142"/>
      <c r="K266" s="143"/>
      <c r="L266" s="143"/>
      <c r="M266" s="143"/>
      <c r="N266" s="143"/>
      <c r="O266" s="143"/>
      <c r="P266" s="143"/>
      <c r="Q266" s="143"/>
      <c r="R266" s="143"/>
      <c r="S266" s="118"/>
      <c r="T266" s="118"/>
      <c r="U266" s="118"/>
      <c r="V266" s="119"/>
      <c r="W266" s="119"/>
      <c r="X266" s="119"/>
      <c r="Y266" s="119"/>
      <c r="Z266" s="119"/>
      <c r="AA266" s="119"/>
      <c r="AB266" s="119"/>
      <c r="AC266" s="119"/>
      <c r="AD266" s="119"/>
      <c r="AE266" s="119"/>
      <c r="AF266" s="119"/>
      <c r="AG266" s="119"/>
      <c r="AH266" s="119"/>
      <c r="AI266" s="119"/>
      <c r="AJ266" s="119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</row>
    <row r="267" spans="1:110" ht="11.25" customHeight="1" x14ac:dyDescent="0.25">
      <c r="A267" s="130"/>
      <c r="B267" s="130"/>
      <c r="C267" s="118"/>
      <c r="D267" s="141"/>
      <c r="E267" s="118"/>
      <c r="F267" s="118"/>
      <c r="G267" s="118"/>
      <c r="H267" s="139"/>
      <c r="I267" s="142"/>
      <c r="J267" s="142"/>
      <c r="K267" s="143"/>
      <c r="L267" s="143"/>
      <c r="M267" s="143"/>
      <c r="N267" s="143"/>
      <c r="O267" s="143"/>
      <c r="P267" s="143"/>
      <c r="Q267" s="143"/>
      <c r="R267" s="143"/>
      <c r="S267" s="118"/>
      <c r="T267" s="118"/>
      <c r="U267" s="118"/>
      <c r="V267" s="119"/>
      <c r="W267" s="119"/>
      <c r="X267" s="119"/>
      <c r="Y267" s="119"/>
      <c r="Z267" s="119"/>
      <c r="AA267" s="119"/>
      <c r="AB267" s="119"/>
      <c r="AC267" s="119"/>
      <c r="AD267" s="119"/>
      <c r="AE267" s="119"/>
      <c r="AF267" s="119"/>
      <c r="AG267" s="119"/>
      <c r="AH267" s="119"/>
      <c r="AI267" s="119"/>
      <c r="AJ267" s="119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</row>
    <row r="268" spans="1:110" ht="11.25" customHeight="1" x14ac:dyDescent="0.25">
      <c r="A268" s="130"/>
      <c r="B268" s="130"/>
      <c r="C268" s="118"/>
      <c r="D268" s="141"/>
      <c r="E268" s="118"/>
      <c r="F268" s="118"/>
      <c r="G268" s="118"/>
      <c r="H268" s="139"/>
      <c r="I268" s="142"/>
      <c r="J268" s="142"/>
      <c r="K268" s="143"/>
      <c r="L268" s="143"/>
      <c r="M268" s="143"/>
      <c r="N268" s="143"/>
      <c r="O268" s="143"/>
      <c r="P268" s="143"/>
      <c r="Q268" s="143"/>
      <c r="R268" s="143"/>
      <c r="S268" s="118"/>
      <c r="T268" s="118"/>
      <c r="U268" s="118"/>
      <c r="V268" s="119"/>
      <c r="W268" s="119"/>
      <c r="X268" s="119"/>
      <c r="Y268" s="119"/>
      <c r="Z268" s="119"/>
      <c r="AA268" s="119"/>
      <c r="AB268" s="119"/>
      <c r="AC268" s="119"/>
      <c r="AD268" s="119"/>
      <c r="AE268" s="119"/>
      <c r="AF268" s="119"/>
      <c r="AG268" s="119"/>
      <c r="AH268" s="119"/>
      <c r="AI268" s="119"/>
      <c r="AJ268" s="119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</row>
    <row r="269" spans="1:110" ht="11.25" customHeight="1" x14ac:dyDescent="0.25">
      <c r="A269" s="130"/>
      <c r="B269" s="130"/>
      <c r="C269" s="118"/>
      <c r="D269" s="141"/>
      <c r="E269" s="118"/>
      <c r="F269" s="118"/>
      <c r="G269" s="118"/>
      <c r="H269" s="139"/>
      <c r="I269" s="142"/>
      <c r="J269" s="142"/>
      <c r="K269" s="143"/>
      <c r="L269" s="143"/>
      <c r="M269" s="143"/>
      <c r="N269" s="143"/>
      <c r="O269" s="143"/>
      <c r="P269" s="143"/>
      <c r="Q269" s="143"/>
      <c r="R269" s="143"/>
      <c r="S269" s="118"/>
      <c r="T269" s="118"/>
      <c r="U269" s="118"/>
      <c r="V269" s="119"/>
      <c r="W269" s="119"/>
      <c r="X269" s="119"/>
      <c r="Y269" s="119"/>
      <c r="Z269" s="119"/>
      <c r="AA269" s="119"/>
      <c r="AB269" s="119"/>
      <c r="AC269" s="119"/>
      <c r="AD269" s="119"/>
      <c r="AE269" s="119"/>
      <c r="AF269" s="119"/>
      <c r="AG269" s="119"/>
      <c r="AH269" s="119"/>
      <c r="AI269" s="119"/>
      <c r="AJ269" s="119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0"/>
      <c r="BQ269" s="130"/>
      <c r="BR269" s="130"/>
      <c r="BS269" s="130"/>
      <c r="BT269" s="130"/>
      <c r="BU269" s="130"/>
      <c r="BV269" s="130"/>
      <c r="BW269" s="130"/>
      <c r="BX269" s="130"/>
      <c r="BY269" s="130"/>
      <c r="BZ269" s="130"/>
      <c r="CA269" s="130"/>
      <c r="CB269" s="130"/>
      <c r="CC269" s="130"/>
      <c r="CD269" s="130"/>
      <c r="CE269" s="130"/>
      <c r="CF269" s="130"/>
      <c r="CG269" s="130"/>
      <c r="CH269" s="130"/>
      <c r="CI269" s="130"/>
      <c r="CJ269" s="130"/>
      <c r="CK269" s="130"/>
      <c r="CL269" s="130"/>
      <c r="CM269" s="130"/>
      <c r="CN269" s="130"/>
      <c r="CO269" s="130"/>
      <c r="CP269" s="130"/>
      <c r="CQ269" s="130"/>
      <c r="CR269" s="130"/>
      <c r="CS269" s="130"/>
      <c r="CT269" s="130"/>
      <c r="CU269" s="130"/>
      <c r="CV269" s="130"/>
      <c r="CW269" s="130"/>
      <c r="CX269" s="130"/>
      <c r="CY269" s="130"/>
      <c r="CZ269" s="130"/>
      <c r="DA269" s="130"/>
      <c r="DB269" s="130"/>
      <c r="DC269" s="130"/>
      <c r="DD269" s="130"/>
      <c r="DE269" s="130"/>
      <c r="DF269" s="130"/>
    </row>
    <row r="270" spans="1:110" ht="11.25" customHeight="1" x14ac:dyDescent="0.25">
      <c r="A270" s="130"/>
      <c r="B270" s="130"/>
      <c r="C270" s="118"/>
      <c r="D270" s="141"/>
      <c r="E270" s="118"/>
      <c r="F270" s="118"/>
      <c r="G270" s="118"/>
      <c r="H270" s="139"/>
      <c r="I270" s="142"/>
      <c r="J270" s="142"/>
      <c r="K270" s="143"/>
      <c r="L270" s="143"/>
      <c r="M270" s="143"/>
      <c r="N270" s="143"/>
      <c r="O270" s="143"/>
      <c r="P270" s="143"/>
      <c r="Q270" s="143"/>
      <c r="R270" s="143"/>
      <c r="S270" s="118"/>
      <c r="T270" s="118"/>
      <c r="U270" s="118"/>
      <c r="V270" s="119"/>
      <c r="W270" s="119"/>
      <c r="X270" s="119"/>
      <c r="Y270" s="119"/>
      <c r="Z270" s="119"/>
      <c r="AA270" s="119"/>
      <c r="AB270" s="119"/>
      <c r="AC270" s="119"/>
      <c r="AD270" s="119"/>
      <c r="AE270" s="119"/>
      <c r="AF270" s="119"/>
      <c r="AG270" s="119"/>
      <c r="AH270" s="119"/>
      <c r="AI270" s="119"/>
      <c r="AJ270" s="119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/>
      <c r="AW270" s="130"/>
      <c r="AX270" s="130"/>
      <c r="AY270" s="130"/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/>
      <c r="BJ270" s="130"/>
      <c r="BK270" s="130"/>
      <c r="BL270" s="130"/>
      <c r="BM270" s="130"/>
      <c r="BN270" s="130"/>
      <c r="BO270" s="130"/>
      <c r="BP270" s="130"/>
      <c r="BQ270" s="130"/>
      <c r="BR270" s="130"/>
      <c r="BS270" s="130"/>
      <c r="BT270" s="130"/>
      <c r="BU270" s="130"/>
      <c r="BV270" s="130"/>
      <c r="BW270" s="130"/>
      <c r="BX270" s="130"/>
      <c r="BY270" s="130"/>
      <c r="BZ270" s="130"/>
      <c r="CA270" s="130"/>
      <c r="CB270" s="130"/>
      <c r="CC270" s="130"/>
      <c r="CD270" s="130"/>
      <c r="CE270" s="130"/>
      <c r="CF270" s="130"/>
      <c r="CG270" s="130"/>
      <c r="CH270" s="130"/>
      <c r="CI270" s="130"/>
      <c r="CJ270" s="130"/>
      <c r="CK270" s="130"/>
      <c r="CL270" s="130"/>
      <c r="CM270" s="130"/>
      <c r="CN270" s="130"/>
      <c r="CO270" s="130"/>
      <c r="CP270" s="130"/>
      <c r="CQ270" s="130"/>
      <c r="CR270" s="130"/>
      <c r="CS270" s="130"/>
      <c r="CT270" s="130"/>
      <c r="CU270" s="130"/>
      <c r="CV270" s="130"/>
      <c r="CW270" s="130"/>
      <c r="CX270" s="130"/>
      <c r="CY270" s="130"/>
      <c r="CZ270" s="130"/>
      <c r="DA270" s="130"/>
      <c r="DB270" s="130"/>
      <c r="DC270" s="130"/>
      <c r="DD270" s="130"/>
      <c r="DE270" s="130"/>
      <c r="DF270" s="130"/>
    </row>
    <row r="271" spans="1:110" ht="11.25" customHeight="1" x14ac:dyDescent="0.25">
      <c r="A271" s="130"/>
      <c r="B271" s="130"/>
      <c r="C271" s="118"/>
      <c r="D271" s="141"/>
      <c r="E271" s="118"/>
      <c r="F271" s="118"/>
      <c r="G271" s="118"/>
      <c r="H271" s="139"/>
      <c r="I271" s="142"/>
      <c r="J271" s="142"/>
      <c r="K271" s="143"/>
      <c r="L271" s="143"/>
      <c r="M271" s="143"/>
      <c r="N271" s="143"/>
      <c r="O271" s="143"/>
      <c r="P271" s="143"/>
      <c r="Q271" s="143"/>
      <c r="R271" s="143"/>
      <c r="S271" s="118"/>
      <c r="T271" s="118"/>
      <c r="U271" s="118"/>
      <c r="V271" s="119"/>
      <c r="W271" s="119"/>
      <c r="X271" s="119"/>
      <c r="Y271" s="119"/>
      <c r="Z271" s="119"/>
      <c r="AA271" s="119"/>
      <c r="AB271" s="119"/>
      <c r="AC271" s="119"/>
      <c r="AD271" s="119"/>
      <c r="AE271" s="119"/>
      <c r="AF271" s="119"/>
      <c r="AG271" s="119"/>
      <c r="AH271" s="119"/>
      <c r="AI271" s="119"/>
      <c r="AJ271" s="119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/>
      <c r="BO271" s="130"/>
      <c r="BP271" s="130"/>
      <c r="BQ271" s="130"/>
      <c r="BR271" s="130"/>
      <c r="BS271" s="130"/>
      <c r="BT271" s="130"/>
      <c r="BU271" s="130"/>
      <c r="BV271" s="130"/>
      <c r="BW271" s="130"/>
      <c r="BX271" s="130"/>
      <c r="BY271" s="130"/>
      <c r="BZ271" s="130"/>
      <c r="CA271" s="130"/>
      <c r="CB271" s="130"/>
      <c r="CC271" s="130"/>
      <c r="CD271" s="130"/>
      <c r="CE271" s="130"/>
      <c r="CF271" s="130"/>
      <c r="CG271" s="130"/>
      <c r="CH271" s="130"/>
      <c r="CI271" s="130"/>
      <c r="CJ271" s="130"/>
      <c r="CK271" s="130"/>
      <c r="CL271" s="130"/>
      <c r="CM271" s="130"/>
      <c r="CN271" s="130"/>
      <c r="CO271" s="130"/>
      <c r="CP271" s="130"/>
      <c r="CQ271" s="130"/>
      <c r="CR271" s="130"/>
      <c r="CS271" s="130"/>
      <c r="CT271" s="130"/>
      <c r="CU271" s="130"/>
      <c r="CV271" s="130"/>
      <c r="CW271" s="130"/>
      <c r="CX271" s="130"/>
      <c r="CY271" s="130"/>
      <c r="CZ271" s="130"/>
      <c r="DA271" s="130"/>
      <c r="DB271" s="130"/>
      <c r="DC271" s="130"/>
      <c r="DD271" s="130"/>
      <c r="DE271" s="130"/>
      <c r="DF271" s="130"/>
    </row>
    <row r="272" spans="1:110" ht="11.25" customHeight="1" x14ac:dyDescent="0.25">
      <c r="A272" s="130"/>
      <c r="B272" s="130"/>
      <c r="C272" s="118"/>
      <c r="D272" s="141"/>
      <c r="E272" s="118"/>
      <c r="F272" s="118"/>
      <c r="G272" s="118"/>
      <c r="H272" s="139"/>
      <c r="I272" s="142"/>
      <c r="J272" s="142"/>
      <c r="K272" s="143"/>
      <c r="L272" s="143"/>
      <c r="M272" s="143"/>
      <c r="N272" s="143"/>
      <c r="O272" s="143"/>
      <c r="P272" s="143"/>
      <c r="Q272" s="143"/>
      <c r="R272" s="143"/>
      <c r="S272" s="118"/>
      <c r="T272" s="118"/>
      <c r="U272" s="118"/>
      <c r="V272" s="119"/>
      <c r="W272" s="119"/>
      <c r="X272" s="119"/>
      <c r="Y272" s="119"/>
      <c r="Z272" s="119"/>
      <c r="AA272" s="119"/>
      <c r="AB272" s="119"/>
      <c r="AC272" s="119"/>
      <c r="AD272" s="119"/>
      <c r="AE272" s="119"/>
      <c r="AF272" s="119"/>
      <c r="AG272" s="119"/>
      <c r="AH272" s="119"/>
      <c r="AI272" s="119"/>
      <c r="AJ272" s="119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  <c r="BM272" s="130"/>
      <c r="BN272" s="130"/>
      <c r="BO272" s="130"/>
      <c r="BP272" s="130"/>
      <c r="BQ272" s="130"/>
      <c r="BR272" s="130"/>
      <c r="BS272" s="130"/>
      <c r="BT272" s="130"/>
      <c r="BU272" s="130"/>
      <c r="BV272" s="130"/>
      <c r="BW272" s="130"/>
      <c r="BX272" s="130"/>
      <c r="BY272" s="130"/>
      <c r="BZ272" s="130"/>
      <c r="CA272" s="130"/>
      <c r="CB272" s="130"/>
      <c r="CC272" s="130"/>
      <c r="CD272" s="130"/>
      <c r="CE272" s="130"/>
      <c r="CF272" s="130"/>
      <c r="CG272" s="130"/>
      <c r="CH272" s="130"/>
      <c r="CI272" s="130"/>
      <c r="CJ272" s="130"/>
      <c r="CK272" s="130"/>
      <c r="CL272" s="130"/>
      <c r="CM272" s="130"/>
      <c r="CN272" s="130"/>
      <c r="CO272" s="130"/>
      <c r="CP272" s="130"/>
      <c r="CQ272" s="130"/>
      <c r="CR272" s="130"/>
      <c r="CS272" s="130"/>
      <c r="CT272" s="130"/>
      <c r="CU272" s="130"/>
      <c r="CV272" s="130"/>
      <c r="CW272" s="130"/>
      <c r="CX272" s="130"/>
      <c r="CY272" s="130"/>
      <c r="CZ272" s="130"/>
      <c r="DA272" s="130"/>
      <c r="DB272" s="130"/>
      <c r="DC272" s="130"/>
      <c r="DD272" s="130"/>
      <c r="DE272" s="130"/>
      <c r="DF272" s="130"/>
    </row>
    <row r="273" spans="1:110" ht="11.25" customHeight="1" x14ac:dyDescent="0.25">
      <c r="A273" s="130"/>
      <c r="B273" s="130"/>
      <c r="C273" s="118"/>
      <c r="D273" s="141"/>
      <c r="E273" s="118"/>
      <c r="F273" s="118"/>
      <c r="G273" s="118"/>
      <c r="H273" s="139"/>
      <c r="I273" s="142"/>
      <c r="J273" s="142"/>
      <c r="K273" s="143"/>
      <c r="L273" s="143"/>
      <c r="M273" s="143"/>
      <c r="N273" s="143"/>
      <c r="O273" s="143"/>
      <c r="P273" s="143"/>
      <c r="Q273" s="143"/>
      <c r="R273" s="143"/>
      <c r="S273" s="118"/>
      <c r="T273" s="118"/>
      <c r="U273" s="118"/>
      <c r="V273" s="119"/>
      <c r="W273" s="119"/>
      <c r="X273" s="119"/>
      <c r="Y273" s="119"/>
      <c r="Z273" s="119"/>
      <c r="AA273" s="119"/>
      <c r="AB273" s="119"/>
      <c r="AC273" s="119"/>
      <c r="AD273" s="119"/>
      <c r="AE273" s="119"/>
      <c r="AF273" s="119"/>
      <c r="AG273" s="119"/>
      <c r="AH273" s="119"/>
      <c r="AI273" s="119"/>
      <c r="AJ273" s="119"/>
      <c r="AK273" s="130"/>
      <c r="AL273" s="130"/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130"/>
      <c r="BN273" s="130"/>
      <c r="BO273" s="130"/>
      <c r="BP273" s="130"/>
      <c r="BQ273" s="130"/>
      <c r="BR273" s="130"/>
      <c r="BS273" s="130"/>
      <c r="BT273" s="130"/>
      <c r="BU273" s="130"/>
      <c r="BV273" s="130"/>
      <c r="BW273" s="130"/>
      <c r="BX273" s="130"/>
      <c r="BY273" s="130"/>
      <c r="BZ273" s="130"/>
      <c r="CA273" s="130"/>
      <c r="CB273" s="130"/>
      <c r="CC273" s="130"/>
      <c r="CD273" s="130"/>
      <c r="CE273" s="130"/>
      <c r="CF273" s="130"/>
      <c r="CG273" s="130"/>
      <c r="CH273" s="130"/>
      <c r="CI273" s="130"/>
      <c r="CJ273" s="130"/>
      <c r="CK273" s="130"/>
      <c r="CL273" s="130"/>
      <c r="CM273" s="130"/>
      <c r="CN273" s="130"/>
      <c r="CO273" s="130"/>
      <c r="CP273" s="130"/>
      <c r="CQ273" s="130"/>
      <c r="CR273" s="130"/>
      <c r="CS273" s="130"/>
      <c r="CT273" s="130"/>
      <c r="CU273" s="130"/>
      <c r="CV273" s="130"/>
      <c r="CW273" s="130"/>
      <c r="CX273" s="130"/>
      <c r="CY273" s="130"/>
      <c r="CZ273" s="130"/>
      <c r="DA273" s="130"/>
      <c r="DB273" s="130"/>
      <c r="DC273" s="130"/>
      <c r="DD273" s="130"/>
      <c r="DE273" s="130"/>
      <c r="DF273" s="130"/>
    </row>
    <row r="274" spans="1:110" ht="11.25" customHeight="1" x14ac:dyDescent="0.25">
      <c r="A274" s="130"/>
      <c r="B274" s="130"/>
      <c r="C274" s="118"/>
      <c r="D274" s="141"/>
      <c r="E274" s="118"/>
      <c r="F274" s="118"/>
      <c r="G274" s="118"/>
      <c r="H274" s="139"/>
      <c r="I274" s="142"/>
      <c r="J274" s="142"/>
      <c r="K274" s="143"/>
      <c r="L274" s="143"/>
      <c r="M274" s="143"/>
      <c r="N274" s="143"/>
      <c r="O274" s="143"/>
      <c r="P274" s="143"/>
      <c r="Q274" s="143"/>
      <c r="R274" s="143"/>
      <c r="S274" s="118"/>
      <c r="T274" s="118"/>
      <c r="U274" s="118"/>
      <c r="V274" s="119"/>
      <c r="W274" s="119"/>
      <c r="X274" s="119"/>
      <c r="Y274" s="119"/>
      <c r="Z274" s="119"/>
      <c r="AA274" s="119"/>
      <c r="AB274" s="119"/>
      <c r="AC274" s="119"/>
      <c r="AD274" s="119"/>
      <c r="AE274" s="119"/>
      <c r="AF274" s="119"/>
      <c r="AG274" s="119"/>
      <c r="AH274" s="119"/>
      <c r="AI274" s="119"/>
      <c r="AJ274" s="119"/>
      <c r="AK274" s="130"/>
      <c r="AL274" s="130"/>
      <c r="AM274" s="130"/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/>
      <c r="BI274" s="130"/>
      <c r="BJ274" s="130"/>
      <c r="BK274" s="130"/>
      <c r="BL274" s="130"/>
      <c r="BM274" s="130"/>
      <c r="BN274" s="130"/>
      <c r="BO274" s="130"/>
      <c r="BP274" s="130"/>
      <c r="BQ274" s="130"/>
      <c r="BR274" s="130"/>
      <c r="BS274" s="130"/>
      <c r="BT274" s="130"/>
      <c r="BU274" s="130"/>
      <c r="BV274" s="130"/>
      <c r="BW274" s="130"/>
      <c r="BX274" s="130"/>
      <c r="BY274" s="130"/>
      <c r="BZ274" s="130"/>
      <c r="CA274" s="130"/>
      <c r="CB274" s="130"/>
      <c r="CC274" s="130"/>
      <c r="CD274" s="130"/>
      <c r="CE274" s="130"/>
      <c r="CF274" s="130"/>
      <c r="CG274" s="130"/>
      <c r="CH274" s="130"/>
      <c r="CI274" s="130"/>
      <c r="CJ274" s="130"/>
      <c r="CK274" s="130"/>
      <c r="CL274" s="130"/>
      <c r="CM274" s="130"/>
      <c r="CN274" s="130"/>
      <c r="CO274" s="130"/>
      <c r="CP274" s="130"/>
      <c r="CQ274" s="130"/>
      <c r="CR274" s="130"/>
      <c r="CS274" s="130"/>
      <c r="CT274" s="130"/>
      <c r="CU274" s="130"/>
      <c r="CV274" s="130"/>
      <c r="CW274" s="130"/>
      <c r="CX274" s="130"/>
      <c r="CY274" s="130"/>
      <c r="CZ274" s="130"/>
      <c r="DA274" s="130"/>
      <c r="DB274" s="130"/>
      <c r="DC274" s="130"/>
      <c r="DD274" s="130"/>
      <c r="DE274" s="130"/>
      <c r="DF274" s="130"/>
    </row>
    <row r="275" spans="1:110" ht="11.25" customHeight="1" x14ac:dyDescent="0.25">
      <c r="A275" s="130"/>
      <c r="B275" s="130"/>
      <c r="C275" s="118"/>
      <c r="D275" s="141"/>
      <c r="E275" s="118"/>
      <c r="F275" s="118"/>
      <c r="G275" s="118"/>
      <c r="H275" s="139"/>
      <c r="I275" s="142"/>
      <c r="J275" s="142"/>
      <c r="K275" s="143"/>
      <c r="L275" s="143"/>
      <c r="M275" s="143"/>
      <c r="N275" s="143"/>
      <c r="O275" s="143"/>
      <c r="P275" s="143"/>
      <c r="Q275" s="143"/>
      <c r="R275" s="143"/>
      <c r="S275" s="118"/>
      <c r="T275" s="118"/>
      <c r="U275" s="118"/>
      <c r="V275" s="119"/>
      <c r="W275" s="119"/>
      <c r="X275" s="119"/>
      <c r="Y275" s="119"/>
      <c r="Z275" s="119"/>
      <c r="AA275" s="119"/>
      <c r="AB275" s="119"/>
      <c r="AC275" s="119"/>
      <c r="AD275" s="119"/>
      <c r="AE275" s="119"/>
      <c r="AF275" s="119"/>
      <c r="AG275" s="119"/>
      <c r="AH275" s="119"/>
      <c r="AI275" s="119"/>
      <c r="AJ275" s="119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  <c r="BM275" s="130"/>
      <c r="BN275" s="130"/>
      <c r="BO275" s="130"/>
      <c r="BP275" s="130"/>
      <c r="BQ275" s="130"/>
      <c r="BR275" s="130"/>
      <c r="BS275" s="130"/>
      <c r="BT275" s="130"/>
      <c r="BU275" s="130"/>
      <c r="BV275" s="130"/>
      <c r="BW275" s="130"/>
      <c r="BX275" s="130"/>
      <c r="BY275" s="130"/>
      <c r="BZ275" s="130"/>
      <c r="CA275" s="130"/>
      <c r="CB275" s="130"/>
      <c r="CC275" s="130"/>
      <c r="CD275" s="130"/>
      <c r="CE275" s="130"/>
      <c r="CF275" s="130"/>
      <c r="CG275" s="130"/>
      <c r="CH275" s="130"/>
      <c r="CI275" s="130"/>
      <c r="CJ275" s="130"/>
      <c r="CK275" s="130"/>
      <c r="CL275" s="130"/>
      <c r="CM275" s="130"/>
      <c r="CN275" s="130"/>
      <c r="CO275" s="130"/>
      <c r="CP275" s="130"/>
      <c r="CQ275" s="130"/>
      <c r="CR275" s="130"/>
      <c r="CS275" s="130"/>
      <c r="CT275" s="130"/>
      <c r="CU275" s="130"/>
      <c r="CV275" s="130"/>
      <c r="CW275" s="130"/>
      <c r="CX275" s="130"/>
      <c r="CY275" s="130"/>
      <c r="CZ275" s="130"/>
      <c r="DA275" s="130"/>
      <c r="DB275" s="130"/>
      <c r="DC275" s="130"/>
      <c r="DD275" s="130"/>
      <c r="DE275" s="130"/>
      <c r="DF275" s="130"/>
    </row>
  </sheetData>
  <autoFilter ref="A3:DF75" xr:uid="{00000000-0009-0000-0000-000005000000}"/>
  <mergeCells count="2">
    <mergeCell ref="A1:B1"/>
    <mergeCell ref="C1:O1"/>
  </mergeCells>
  <hyperlinks>
    <hyperlink ref="AJ1" location="null!A1" display="HOME" xr:uid="{00000000-0004-0000-0500-000000000000}"/>
    <hyperlink ref="AK1" location="null!A1" display="HOME" xr:uid="{00000000-0004-0000-0500-000001000000}"/>
    <hyperlink ref="AL1" location="null!A1" display="HOME" xr:uid="{00000000-0004-0000-0500-000002000000}"/>
    <hyperlink ref="AM1" location="null!A1" display="HOME" xr:uid="{00000000-0004-0000-0500-000003000000}"/>
    <hyperlink ref="AN1" location="null!A1" display="HOME" xr:uid="{00000000-0004-0000-0500-000004000000}"/>
    <hyperlink ref="AO1" location="null!A1" display="HOME" xr:uid="{00000000-0004-0000-0500-000005000000}"/>
    <hyperlink ref="AP1" location="null!A1" display="HOME" xr:uid="{00000000-0004-0000-0500-000006000000}"/>
    <hyperlink ref="AQ1" location="null!A1" display="HOME" xr:uid="{00000000-0004-0000-0500-000007000000}"/>
    <hyperlink ref="AR1" location="null!A1" display="HOME" xr:uid="{00000000-0004-0000-0500-000008000000}"/>
    <hyperlink ref="AS1" location="null!A1" display="HOME" xr:uid="{00000000-0004-0000-0500-000009000000}"/>
    <hyperlink ref="AT1" location="null!A1" display="HOME" xr:uid="{00000000-0004-0000-0500-00000A000000}"/>
    <hyperlink ref="AU1" location="null!A1" display="HOME" xr:uid="{00000000-0004-0000-0500-00000B000000}"/>
    <hyperlink ref="AV1" location="null!A1" display="HOME" xr:uid="{00000000-0004-0000-0500-00000C000000}"/>
    <hyperlink ref="AW1" location="null!A1" display="HOME" xr:uid="{00000000-0004-0000-0500-00000D000000}"/>
    <hyperlink ref="AX1" location="null!A1" display="HOME" xr:uid="{00000000-0004-0000-0500-00000E000000}"/>
    <hyperlink ref="AY1" location="null!A1" display="HOME" xr:uid="{00000000-0004-0000-0500-00000F000000}"/>
    <hyperlink ref="AZ1" location="null!A1" display="HOME" xr:uid="{00000000-0004-0000-0500-000010000000}"/>
    <hyperlink ref="BA1" location="null!A1" display="HOME" xr:uid="{00000000-0004-0000-0500-000011000000}"/>
    <hyperlink ref="BB1" location="null!A1" display="HOME" xr:uid="{00000000-0004-0000-0500-000012000000}"/>
    <hyperlink ref="BC1" location="null!A1" display="HOME" xr:uid="{00000000-0004-0000-0500-000013000000}"/>
    <hyperlink ref="BD1" location="null!A1" display="HOME" xr:uid="{00000000-0004-0000-0500-000014000000}"/>
    <hyperlink ref="BE1" location="null!A1" display="HOME" xr:uid="{00000000-0004-0000-0500-000015000000}"/>
    <hyperlink ref="BF1" location="null!A1" display="HOME" xr:uid="{00000000-0004-0000-0500-000016000000}"/>
    <hyperlink ref="BG1" location="null!A1" display="HOME" xr:uid="{00000000-0004-0000-0500-000017000000}"/>
    <hyperlink ref="BH1" location="null!A1" display="HOME" xr:uid="{00000000-0004-0000-0500-000018000000}"/>
    <hyperlink ref="BI1" location="null!A1" display="HOME" xr:uid="{00000000-0004-0000-0500-000019000000}"/>
    <hyperlink ref="BJ1" location="null!A1" display="HOME" xr:uid="{00000000-0004-0000-0500-00001A000000}"/>
    <hyperlink ref="BK1" location="null!A1" display="HOME" xr:uid="{00000000-0004-0000-0500-00001B000000}"/>
    <hyperlink ref="BL1" location="null!A1" display="HOME" xr:uid="{00000000-0004-0000-0500-00001C000000}"/>
    <hyperlink ref="BM1" location="null!A1" display="HOME" xr:uid="{00000000-0004-0000-0500-00001D000000}"/>
    <hyperlink ref="BN1" location="null!A1" display="HOME" xr:uid="{00000000-0004-0000-0500-00001E000000}"/>
    <hyperlink ref="BO1" location="null!A1" display="HOME" xr:uid="{00000000-0004-0000-0500-00001F000000}"/>
    <hyperlink ref="BP1" location="null!A1" display="HOME" xr:uid="{00000000-0004-0000-0500-000020000000}"/>
    <hyperlink ref="BQ1" location="null!A1" display="HOME" xr:uid="{00000000-0004-0000-0500-000021000000}"/>
    <hyperlink ref="BR1" location="null!A1" display="HOME" xr:uid="{00000000-0004-0000-0500-000022000000}"/>
    <hyperlink ref="BS1" location="null!A1" display="HOME" xr:uid="{00000000-0004-0000-0500-000023000000}"/>
    <hyperlink ref="BT1" location="null!A1" display="HOME" xr:uid="{00000000-0004-0000-0500-000024000000}"/>
    <hyperlink ref="BU1" location="null!A1" display="HOME" xr:uid="{00000000-0004-0000-0500-000025000000}"/>
    <hyperlink ref="BV1" location="null!A1" display="HOME" xr:uid="{00000000-0004-0000-0500-000026000000}"/>
    <hyperlink ref="BW1" location="null!A1" display="HOME" xr:uid="{00000000-0004-0000-0500-000027000000}"/>
    <hyperlink ref="BX1" location="null!A1" display="HOME" xr:uid="{00000000-0004-0000-0500-000028000000}"/>
    <hyperlink ref="BY1" location="null!A1" display="HOME" xr:uid="{00000000-0004-0000-0500-000029000000}"/>
    <hyperlink ref="BZ1" location="null!A1" display="HOME" xr:uid="{00000000-0004-0000-0500-00002A000000}"/>
    <hyperlink ref="CA1" location="null!A1" display="HOME" xr:uid="{00000000-0004-0000-0500-00002B000000}"/>
    <hyperlink ref="CB1" location="null!A1" display="HOME" xr:uid="{00000000-0004-0000-0500-00002C000000}"/>
    <hyperlink ref="CC1" location="null!A1" display="HOME" xr:uid="{00000000-0004-0000-0500-00002D000000}"/>
    <hyperlink ref="CD1" location="null!A1" display="HOME" xr:uid="{00000000-0004-0000-0500-00002E000000}"/>
    <hyperlink ref="CE1" location="null!A1" display="HOME" xr:uid="{00000000-0004-0000-0500-00002F000000}"/>
    <hyperlink ref="CF1" location="null!A1" display="HOME" xr:uid="{00000000-0004-0000-0500-000030000000}"/>
    <hyperlink ref="CG1" location="null!A1" display="HOME" xr:uid="{00000000-0004-0000-0500-000031000000}"/>
    <hyperlink ref="CH1" location="null!A1" display="HOME" xr:uid="{00000000-0004-0000-0500-000032000000}"/>
    <hyperlink ref="CI1" location="null!A1" display="HOME" xr:uid="{00000000-0004-0000-0500-000033000000}"/>
    <hyperlink ref="CJ1" location="null!A1" display="HOME" xr:uid="{00000000-0004-0000-0500-000034000000}"/>
    <hyperlink ref="CK1" location="null!A1" display="HOME" xr:uid="{00000000-0004-0000-0500-000035000000}"/>
    <hyperlink ref="CL1" location="null!A1" display="HOME" xr:uid="{00000000-0004-0000-0500-000036000000}"/>
    <hyperlink ref="CM1" location="null!A1" display="HOME" xr:uid="{00000000-0004-0000-0500-000037000000}"/>
    <hyperlink ref="CN1" location="null!A1" display="HOME" xr:uid="{00000000-0004-0000-0500-000038000000}"/>
    <hyperlink ref="CO1" location="null!A1" display="HOME" xr:uid="{00000000-0004-0000-0500-000039000000}"/>
    <hyperlink ref="CP1" location="null!A1" display="HOME" xr:uid="{00000000-0004-0000-0500-00003A000000}"/>
    <hyperlink ref="CQ1" location="null!A1" display="HOME" xr:uid="{00000000-0004-0000-0500-00003B000000}"/>
    <hyperlink ref="CR1" location="null!A1" display="HOME" xr:uid="{00000000-0004-0000-0500-00003C000000}"/>
    <hyperlink ref="CS1" location="null!A1" display="HOME" xr:uid="{00000000-0004-0000-0500-00003D000000}"/>
    <hyperlink ref="CT1" location="null!A1" display="HOME" xr:uid="{00000000-0004-0000-0500-00003E000000}"/>
    <hyperlink ref="CU1" location="null!A1" display="HOME" xr:uid="{00000000-0004-0000-0500-00003F000000}"/>
    <hyperlink ref="CV1" location="null!A1" display="HOME" xr:uid="{00000000-0004-0000-0500-000040000000}"/>
    <hyperlink ref="CW1" location="null!A1" display="HOME" xr:uid="{00000000-0004-0000-0500-000041000000}"/>
    <hyperlink ref="CX1" location="null!A1" display="HOME" xr:uid="{00000000-0004-0000-0500-000042000000}"/>
    <hyperlink ref="CY1" location="null!A1" display="HOME" xr:uid="{00000000-0004-0000-0500-000043000000}"/>
    <hyperlink ref="CZ1" location="null!A1" display="HOME" xr:uid="{00000000-0004-0000-0500-000044000000}"/>
    <hyperlink ref="DA1" location="null!A1" display="HOME" xr:uid="{00000000-0004-0000-0500-000045000000}"/>
    <hyperlink ref="DB1" location="null!A1" display="HOME" xr:uid="{00000000-0004-0000-0500-000046000000}"/>
    <hyperlink ref="DC1" location="null!A1" display="HOME" xr:uid="{00000000-0004-0000-0500-000047000000}"/>
    <hyperlink ref="DD1" location="null!A1" display="HOME" xr:uid="{00000000-0004-0000-0500-000048000000}"/>
    <hyperlink ref="DE1" location="null!A1" display="HOME" xr:uid="{00000000-0004-0000-0500-000049000000}"/>
    <hyperlink ref="DF1" location="null!A1" display="HOME" xr:uid="{00000000-0004-0000-0500-00004A000000}"/>
  </hyperlinks>
  <pageMargins left="0.7" right="0.7" top="0.75" bottom="0.75" header="0" footer="0"/>
  <pageSetup scale="84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B4C1A-100F-4E79-99AC-83390FCA9BCF}">
  <sheetPr>
    <tabColor rgb="FF002060"/>
  </sheetPr>
  <dimension ref="A1:DF8"/>
  <sheetViews>
    <sheetView workbookViewId="0">
      <pane xSplit="2" ySplit="4" topLeftCell="N5" activePane="bottomRight" state="frozen"/>
      <selection pane="topRight" activeCell="C1" sqref="C1"/>
      <selection pane="bottomLeft" activeCell="A5" sqref="A5"/>
      <selection pane="bottomRight" activeCell="W6" sqref="W6"/>
    </sheetView>
  </sheetViews>
  <sheetFormatPr defaultRowHeight="15" x14ac:dyDescent="0.25"/>
  <cols>
    <col min="1" max="1" width="8.140625" bestFit="1" customWidth="1"/>
    <col min="2" max="2" width="7.7109375" bestFit="1" customWidth="1"/>
    <col min="3" max="3" width="9.28515625" bestFit="1" customWidth="1"/>
    <col min="4" max="4" width="9.140625" bestFit="1" customWidth="1"/>
    <col min="5" max="5" width="12.7109375" customWidth="1"/>
    <col min="6" max="8" width="12" bestFit="1" customWidth="1"/>
    <col min="9" max="9" width="9" bestFit="1" customWidth="1"/>
    <col min="10" max="11" width="12" bestFit="1" customWidth="1"/>
    <col min="12" max="12" width="9.85546875" bestFit="1" customWidth="1"/>
    <col min="13" max="13" width="10.7109375" bestFit="1" customWidth="1"/>
    <col min="14" max="15" width="12" bestFit="1" customWidth="1"/>
    <col min="16" max="17" width="10.7109375" bestFit="1" customWidth="1"/>
    <col min="18" max="18" width="9.85546875" bestFit="1" customWidth="1"/>
    <col min="19" max="20" width="9" bestFit="1" customWidth="1"/>
    <col min="21" max="21" width="8.42578125" bestFit="1" customWidth="1"/>
    <col min="23" max="24" width="20.5703125" bestFit="1" customWidth="1"/>
    <col min="25" max="25" width="19" bestFit="1" customWidth="1"/>
    <col min="26" max="26" width="18" bestFit="1" customWidth="1"/>
    <col min="27" max="29" width="20.5703125" bestFit="1" customWidth="1"/>
    <col min="30" max="31" width="19" bestFit="1" customWidth="1"/>
    <col min="32" max="33" width="18" bestFit="1" customWidth="1"/>
    <col min="34" max="35" width="19" bestFit="1" customWidth="1"/>
    <col min="36" max="36" width="18.7109375" bestFit="1" customWidth="1"/>
    <col min="37" max="37" width="19" bestFit="1" customWidth="1"/>
    <col min="38" max="38" width="17.85546875" customWidth="1"/>
    <col min="39" max="39" width="18" bestFit="1" customWidth="1"/>
    <col min="40" max="40" width="16.85546875" bestFit="1" customWidth="1"/>
    <col min="41" max="42" width="19" bestFit="1" customWidth="1"/>
    <col min="43" max="45" width="20.5703125" bestFit="1" customWidth="1"/>
    <col min="46" max="48" width="19" bestFit="1" customWidth="1"/>
    <col min="49" max="49" width="15.28515625" bestFit="1" customWidth="1"/>
    <col min="50" max="50" width="19" bestFit="1" customWidth="1"/>
    <col min="51" max="51" width="15.28515625" bestFit="1" customWidth="1"/>
    <col min="52" max="52" width="9.28515625" bestFit="1" customWidth="1"/>
    <col min="53" max="53" width="19" bestFit="1" customWidth="1"/>
    <col min="54" max="54" width="23" bestFit="1" customWidth="1"/>
    <col min="55" max="55" width="20.5703125" bestFit="1" customWidth="1"/>
    <col min="56" max="56" width="18" bestFit="1" customWidth="1"/>
    <col min="57" max="57" width="16.85546875" bestFit="1" customWidth="1"/>
    <col min="58" max="58" width="18" bestFit="1" customWidth="1"/>
    <col min="59" max="59" width="20.5703125" bestFit="1" customWidth="1"/>
    <col min="60" max="60" width="18" bestFit="1" customWidth="1"/>
    <col min="61" max="62" width="19" bestFit="1" customWidth="1"/>
    <col min="63" max="64" width="18" bestFit="1" customWidth="1"/>
    <col min="65" max="65" width="21.140625" bestFit="1" customWidth="1"/>
    <col min="66" max="67" width="19" bestFit="1" customWidth="1"/>
    <col min="68" max="69" width="18" bestFit="1" customWidth="1"/>
    <col min="70" max="70" width="19" bestFit="1" customWidth="1"/>
    <col min="71" max="110" width="5.7109375" bestFit="1" customWidth="1"/>
  </cols>
  <sheetData>
    <row r="1" spans="1:110" ht="52.5" customHeight="1" x14ac:dyDescent="0.25">
      <c r="A1" s="500"/>
      <c r="B1" s="501"/>
      <c r="C1" s="505" t="s">
        <v>420</v>
      </c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506"/>
      <c r="P1" s="117"/>
      <c r="Q1" s="1"/>
      <c r="R1" s="1"/>
      <c r="S1" s="1"/>
      <c r="T1" s="118"/>
      <c r="V1" s="118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</row>
    <row r="2" spans="1:110" ht="32.25" customHeight="1" x14ac:dyDescent="0.25">
      <c r="A2" s="121"/>
      <c r="B2" s="122"/>
      <c r="C2" s="507" t="s">
        <v>419</v>
      </c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128"/>
      <c r="Q2" s="128"/>
      <c r="R2" s="128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  <c r="AP2" s="121"/>
      <c r="AQ2" s="121"/>
      <c r="AR2" s="121"/>
      <c r="AS2" s="121"/>
      <c r="AT2" s="121"/>
      <c r="AU2" s="121"/>
      <c r="AV2" s="121"/>
      <c r="AW2" s="121"/>
      <c r="AX2" s="121"/>
      <c r="AY2" s="121"/>
      <c r="AZ2" s="121"/>
      <c r="BA2" s="121"/>
      <c r="BB2" s="121"/>
      <c r="BC2" s="121"/>
      <c r="BD2" s="121"/>
      <c r="BE2" s="121"/>
      <c r="BF2" s="121"/>
      <c r="BG2" s="121"/>
      <c r="BH2" s="121"/>
      <c r="BI2" s="121"/>
      <c r="BJ2" s="121"/>
      <c r="BK2" s="121"/>
      <c r="BL2" s="121"/>
      <c r="BM2" s="121"/>
      <c r="BN2" s="121"/>
      <c r="BO2" s="121"/>
      <c r="BP2" s="121"/>
      <c r="BQ2" s="121"/>
      <c r="BR2" s="121"/>
      <c r="BS2" s="121"/>
      <c r="BT2" s="121"/>
      <c r="BU2" s="121"/>
      <c r="BV2" s="121"/>
      <c r="BW2" s="121"/>
      <c r="BX2" s="121"/>
      <c r="BY2" s="121"/>
      <c r="BZ2" s="121"/>
      <c r="CA2" s="121"/>
      <c r="CB2" s="121"/>
      <c r="CC2" s="121"/>
      <c r="CD2" s="121"/>
      <c r="CE2" s="121"/>
      <c r="CF2" s="121"/>
      <c r="CG2" s="121"/>
      <c r="CH2" s="121"/>
      <c r="CI2" s="121"/>
      <c r="CJ2" s="121"/>
      <c r="CK2" s="121"/>
      <c r="CL2" s="121"/>
      <c r="CM2" s="121"/>
      <c r="CN2" s="121"/>
      <c r="CO2" s="121"/>
      <c r="CP2" s="121"/>
      <c r="CQ2" s="121"/>
      <c r="CR2" s="121"/>
      <c r="CS2" s="121"/>
      <c r="CT2" s="121"/>
      <c r="CU2" s="121"/>
      <c r="CV2" s="121"/>
      <c r="CW2" s="121"/>
      <c r="CX2" s="121"/>
      <c r="CY2" s="121"/>
      <c r="CZ2" s="121"/>
      <c r="DA2" s="121"/>
      <c r="DB2" s="121"/>
      <c r="DC2" s="121"/>
      <c r="DD2" s="121"/>
      <c r="DE2" s="121"/>
      <c r="DF2" s="121"/>
    </row>
    <row r="4" spans="1:110" s="249" customFormat="1" ht="78.75" x14ac:dyDescent="0.25">
      <c r="A4" s="243" t="s">
        <v>0</v>
      </c>
      <c r="B4" s="244" t="s">
        <v>169</v>
      </c>
      <c r="C4" s="243" t="s">
        <v>170</v>
      </c>
      <c r="D4" s="245" t="s">
        <v>412</v>
      </c>
      <c r="E4" s="246" t="s">
        <v>413</v>
      </c>
      <c r="F4" s="247" t="s">
        <v>414</v>
      </c>
      <c r="G4" s="248" t="s">
        <v>356</v>
      </c>
      <c r="H4" s="248" t="s">
        <v>357</v>
      </c>
      <c r="I4" s="248" t="s">
        <v>358</v>
      </c>
      <c r="J4" s="247" t="s">
        <v>415</v>
      </c>
      <c r="K4" s="245" t="s">
        <v>282</v>
      </c>
      <c r="L4" s="245" t="s">
        <v>359</v>
      </c>
      <c r="M4" s="245" t="s">
        <v>284</v>
      </c>
      <c r="N4" s="246" t="s">
        <v>360</v>
      </c>
      <c r="O4" s="246" t="s">
        <v>361</v>
      </c>
      <c r="P4" s="246" t="s">
        <v>362</v>
      </c>
      <c r="Q4" s="246" t="s">
        <v>363</v>
      </c>
      <c r="R4" s="246" t="s">
        <v>364</v>
      </c>
      <c r="S4" s="247" t="s">
        <v>416</v>
      </c>
      <c r="T4" s="245" t="s">
        <v>356</v>
      </c>
      <c r="U4" s="247" t="s">
        <v>418</v>
      </c>
      <c r="V4" s="433"/>
      <c r="W4" s="436" t="s">
        <v>417</v>
      </c>
      <c r="X4" s="436" t="s">
        <v>365</v>
      </c>
      <c r="Y4" s="437" t="s">
        <v>366</v>
      </c>
      <c r="Z4" s="437" t="s">
        <v>367</v>
      </c>
      <c r="AA4" s="437" t="s">
        <v>368</v>
      </c>
      <c r="AB4" s="438" t="s">
        <v>369</v>
      </c>
      <c r="AC4" s="438" t="s">
        <v>370</v>
      </c>
      <c r="AD4" s="438" t="s">
        <v>371</v>
      </c>
      <c r="AE4" s="438" t="s">
        <v>372</v>
      </c>
      <c r="AF4" s="438" t="s">
        <v>373</v>
      </c>
      <c r="AG4" s="438" t="s">
        <v>374</v>
      </c>
      <c r="AH4" s="438" t="s">
        <v>375</v>
      </c>
      <c r="AI4" s="438" t="s">
        <v>376</v>
      </c>
      <c r="AJ4" s="438" t="s">
        <v>377</v>
      </c>
      <c r="AK4" s="438" t="s">
        <v>378</v>
      </c>
      <c r="AL4" s="438" t="s">
        <v>379</v>
      </c>
      <c r="AM4" s="437" t="s">
        <v>380</v>
      </c>
      <c r="AN4" s="437" t="s">
        <v>381</v>
      </c>
      <c r="AO4" s="437" t="s">
        <v>382</v>
      </c>
      <c r="AP4" s="436" t="s">
        <v>383</v>
      </c>
      <c r="AQ4" s="436" t="s">
        <v>384</v>
      </c>
      <c r="AR4" s="436" t="s">
        <v>385</v>
      </c>
      <c r="AS4" s="436" t="s">
        <v>386</v>
      </c>
      <c r="AT4" s="437" t="s">
        <v>387</v>
      </c>
      <c r="AU4" s="437" t="s">
        <v>388</v>
      </c>
      <c r="AV4" s="437" t="s">
        <v>389</v>
      </c>
      <c r="AW4" s="437" t="s">
        <v>390</v>
      </c>
      <c r="AX4" s="437" t="s">
        <v>391</v>
      </c>
      <c r="AY4" s="437" t="s">
        <v>392</v>
      </c>
      <c r="AZ4" s="437" t="s">
        <v>393</v>
      </c>
      <c r="BA4" s="437" t="s">
        <v>394</v>
      </c>
      <c r="BB4" s="436" t="s">
        <v>395</v>
      </c>
      <c r="BC4" s="437" t="s">
        <v>396</v>
      </c>
      <c r="BD4" s="437" t="s">
        <v>397</v>
      </c>
      <c r="BE4" s="437" t="s">
        <v>398</v>
      </c>
      <c r="BF4" s="437" t="s">
        <v>399</v>
      </c>
      <c r="BG4" s="437" t="s">
        <v>400</v>
      </c>
      <c r="BH4" s="437" t="s">
        <v>401</v>
      </c>
      <c r="BI4" s="436" t="s">
        <v>402</v>
      </c>
      <c r="BJ4" s="437" t="s">
        <v>403</v>
      </c>
      <c r="BK4" s="437" t="s">
        <v>404</v>
      </c>
      <c r="BL4" s="437" t="s">
        <v>405</v>
      </c>
      <c r="BM4" s="436" t="s">
        <v>406</v>
      </c>
      <c r="BN4" s="437" t="s">
        <v>407</v>
      </c>
      <c r="BO4" s="437" t="s">
        <v>408</v>
      </c>
      <c r="BP4" s="437" t="s">
        <v>409</v>
      </c>
      <c r="BQ4" s="437" t="s">
        <v>410</v>
      </c>
      <c r="BR4" s="436" t="s">
        <v>411</v>
      </c>
    </row>
    <row r="5" spans="1:110" ht="11.25" customHeight="1" x14ac:dyDescent="0.25">
      <c r="A5" s="428">
        <v>2024</v>
      </c>
      <c r="B5" s="428">
        <v>1</v>
      </c>
      <c r="C5" s="428">
        <v>531</v>
      </c>
      <c r="D5" s="428">
        <v>436</v>
      </c>
      <c r="E5" s="428">
        <v>50</v>
      </c>
      <c r="F5" s="429">
        <f>+G5+H5+I5</f>
        <v>4458031</v>
      </c>
      <c r="G5" s="429">
        <v>2428434</v>
      </c>
      <c r="H5" s="429">
        <v>2026068</v>
      </c>
      <c r="I5" s="429">
        <v>3529</v>
      </c>
      <c r="J5" s="429">
        <f>K5+L5+M5</f>
        <v>1800942</v>
      </c>
      <c r="K5" s="429">
        <v>1610305</v>
      </c>
      <c r="L5" s="429">
        <v>57080</v>
      </c>
      <c r="M5" s="429">
        <v>133557</v>
      </c>
      <c r="N5" s="429">
        <f>O5+P5+Q5+R5</f>
        <v>1799032</v>
      </c>
      <c r="O5" s="429">
        <v>1099142</v>
      </c>
      <c r="P5" s="429">
        <v>435307</v>
      </c>
      <c r="Q5" s="429">
        <v>208119</v>
      </c>
      <c r="R5" s="429">
        <v>56464</v>
      </c>
      <c r="S5" s="429">
        <v>5385</v>
      </c>
      <c r="T5" s="429">
        <v>3128</v>
      </c>
      <c r="U5" s="430">
        <v>3.5999999999999997E-2</v>
      </c>
      <c r="V5" s="434"/>
      <c r="W5" s="439">
        <f>X5+AP5</f>
        <v>5062132410736.6475</v>
      </c>
      <c r="X5" s="440">
        <f>Y5+Z5+AA5+AM5+AN5+AO5</f>
        <v>4819018776871.248</v>
      </c>
      <c r="Y5" s="439">
        <v>588166493142.87402</v>
      </c>
      <c r="Z5" s="439">
        <v>57563570469.724098</v>
      </c>
      <c r="AA5" s="439">
        <f>AB5-AK5+AL5</f>
        <v>4037422774619.8774</v>
      </c>
      <c r="AB5" s="439">
        <f>AC5+AD5+AE5-AI5+AJ5</f>
        <v>4249455860400.6187</v>
      </c>
      <c r="AC5" s="439">
        <v>3644912486991.0601</v>
      </c>
      <c r="AD5" s="439">
        <v>151836307484.99884</v>
      </c>
      <c r="AE5" s="439">
        <v>281997603667.17322</v>
      </c>
      <c r="AF5" s="439">
        <v>74497576949.298538</v>
      </c>
      <c r="AG5" s="439">
        <v>68733886244.66861</v>
      </c>
      <c r="AH5" s="439">
        <v>138766140473.20602</v>
      </c>
      <c r="AI5" s="439">
        <v>185945715.97000003</v>
      </c>
      <c r="AJ5" s="439">
        <v>170895407973.3566</v>
      </c>
      <c r="AK5" s="439">
        <v>212033085780.74115</v>
      </c>
      <c r="AL5" s="439">
        <v>0</v>
      </c>
      <c r="AM5" s="439">
        <v>20874376859.539997</v>
      </c>
      <c r="AN5" s="439">
        <v>1651718986.04</v>
      </c>
      <c r="AO5" s="439">
        <v>113339842793.19254</v>
      </c>
      <c r="AP5" s="439">
        <v>243113633865.39908</v>
      </c>
      <c r="AQ5" s="439">
        <f>AR5+BB5</f>
        <v>5062132410736.5762</v>
      </c>
      <c r="AR5" s="439">
        <f>AS5+BA5</f>
        <v>2144481616121.957</v>
      </c>
      <c r="AS5" s="439">
        <f>AT5+AU5+AV5+AW5+AX5+AY5+AZ5</f>
        <v>1931811605995.7539</v>
      </c>
      <c r="AT5" s="439">
        <v>759124959628.70398</v>
      </c>
      <c r="AU5" s="439">
        <v>705482865277.06274</v>
      </c>
      <c r="AV5" s="439">
        <v>374039298255.00287</v>
      </c>
      <c r="AW5" s="439">
        <v>779351462.91000175</v>
      </c>
      <c r="AX5" s="439">
        <v>91844764249.004395</v>
      </c>
      <c r="AY5" s="439">
        <v>540367123.06999993</v>
      </c>
      <c r="AZ5" s="439">
        <v>0</v>
      </c>
      <c r="BA5" s="439">
        <v>212670010126.203</v>
      </c>
      <c r="BB5" s="439">
        <f>BC5+BD5-BE5+BF5+BG5+BH5</f>
        <v>2917650794614.6196</v>
      </c>
      <c r="BC5" s="439">
        <v>1655689751129.0999</v>
      </c>
      <c r="BD5" s="439">
        <v>65420373931.699997</v>
      </c>
      <c r="BE5" s="439">
        <v>2547950248.6900001</v>
      </c>
      <c r="BF5" s="439">
        <v>563595917.16000032</v>
      </c>
      <c r="BG5" s="439">
        <v>1189568578007.8701</v>
      </c>
      <c r="BH5" s="439">
        <v>8956445877.4799995</v>
      </c>
      <c r="BI5" s="439">
        <f>BJ5+BK5+BL5</f>
        <v>378145281571.90686</v>
      </c>
      <c r="BJ5" s="439">
        <v>331782956400.39447</v>
      </c>
      <c r="BK5" s="439">
        <v>40775315370.957474</v>
      </c>
      <c r="BL5" s="439">
        <v>5587009800.5549297</v>
      </c>
      <c r="BM5" s="439">
        <v>232258001692.76501</v>
      </c>
      <c r="BN5" s="439">
        <v>75561105448.064407</v>
      </c>
      <c r="BO5" s="439">
        <v>102597950150.498</v>
      </c>
      <c r="BP5" s="439">
        <v>3445868965.3699999</v>
      </c>
      <c r="BQ5" s="439">
        <v>31306674942.037941</v>
      </c>
      <c r="BR5" s="439">
        <f>BI5-BM5</f>
        <v>145887279879.14185</v>
      </c>
      <c r="BS5" s="426"/>
      <c r="BT5" s="228"/>
      <c r="BU5" s="228"/>
      <c r="BV5" s="228"/>
      <c r="BW5" s="228"/>
      <c r="BX5" s="228"/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8"/>
      <c r="CY5" s="228"/>
      <c r="CZ5" s="228"/>
      <c r="DA5" s="228"/>
      <c r="DB5" s="228"/>
      <c r="DC5" s="228"/>
      <c r="DD5" s="228"/>
      <c r="DE5" s="228"/>
      <c r="DF5" s="228"/>
    </row>
    <row r="6" spans="1:110" ht="11.25" customHeight="1" x14ac:dyDescent="0.25">
      <c r="A6" s="428">
        <v>2024</v>
      </c>
      <c r="B6" s="428">
        <v>2</v>
      </c>
      <c r="C6" s="428">
        <v>549</v>
      </c>
      <c r="D6" s="428">
        <v>450</v>
      </c>
      <c r="E6" s="428">
        <v>56</v>
      </c>
      <c r="F6" s="429">
        <v>4875687</v>
      </c>
      <c r="G6" s="429">
        <v>2654604</v>
      </c>
      <c r="H6" s="429">
        <v>2217127</v>
      </c>
      <c r="I6" s="429">
        <v>3956</v>
      </c>
      <c r="J6" s="429">
        <v>1865966</v>
      </c>
      <c r="K6" s="429">
        <v>1678508</v>
      </c>
      <c r="L6" s="429">
        <v>55376</v>
      </c>
      <c r="M6" s="429">
        <v>132082</v>
      </c>
      <c r="N6" s="429">
        <v>1863914</v>
      </c>
      <c r="O6" s="429">
        <v>1146516</v>
      </c>
      <c r="P6" s="429">
        <v>461750</v>
      </c>
      <c r="Q6" s="429">
        <v>202001</v>
      </c>
      <c r="R6" s="429">
        <v>53647</v>
      </c>
      <c r="S6" s="429">
        <v>5575</v>
      </c>
      <c r="T6" s="429">
        <v>3294</v>
      </c>
      <c r="U6" s="430">
        <v>3.5000000000000003E-2</v>
      </c>
      <c r="V6" s="434"/>
      <c r="W6" s="439">
        <v>5756585416243.5303</v>
      </c>
      <c r="X6" s="440">
        <v>5490485720977.8604</v>
      </c>
      <c r="Y6" s="439">
        <v>706663041695.10095</v>
      </c>
      <c r="Z6" s="439">
        <v>76956886192.943497</v>
      </c>
      <c r="AA6" s="439">
        <v>4558254810002.7695</v>
      </c>
      <c r="AB6" s="439">
        <v>4772255588654.0498</v>
      </c>
      <c r="AC6" s="439">
        <v>4169704101566.23</v>
      </c>
      <c r="AD6" s="439">
        <v>137946849884.76199</v>
      </c>
      <c r="AE6" s="439">
        <v>282820593401.49298</v>
      </c>
      <c r="AF6" s="439">
        <v>78789095791.492798</v>
      </c>
      <c r="AG6" s="439">
        <v>65007561691.290001</v>
      </c>
      <c r="AH6" s="439">
        <v>139023935918.70999</v>
      </c>
      <c r="AI6" s="439">
        <v>212432918509.27499</v>
      </c>
      <c r="AJ6" s="439">
        <v>2080748243.3900001</v>
      </c>
      <c r="AK6" s="439">
        <v>183864792044.948</v>
      </c>
      <c r="AL6" s="439">
        <v>1567860142</v>
      </c>
      <c r="AM6" s="439">
        <v>21896888821.389999</v>
      </c>
      <c r="AN6" s="439">
        <v>1333569355.23</v>
      </c>
      <c r="AO6" s="439">
        <v>125380524910.42101</v>
      </c>
      <c r="AP6" s="439">
        <v>266099695265.66901</v>
      </c>
      <c r="AQ6" s="439">
        <v>5756585416243.5098</v>
      </c>
      <c r="AR6" s="439">
        <v>2581865472905.9399</v>
      </c>
      <c r="AS6" s="439">
        <v>2384203904467.4502</v>
      </c>
      <c r="AT6" s="439">
        <v>884846900364.96399</v>
      </c>
      <c r="AU6" s="439">
        <v>871874018846.66101</v>
      </c>
      <c r="AV6" s="439">
        <v>471107722863.20898</v>
      </c>
      <c r="AW6" s="439">
        <v>412790825.87</v>
      </c>
      <c r="AX6" s="439">
        <v>155009350620.56299</v>
      </c>
      <c r="AY6" s="439">
        <v>953120946.17999995</v>
      </c>
      <c r="AZ6" s="439">
        <v>0</v>
      </c>
      <c r="BA6" s="439">
        <v>197661568438.492</v>
      </c>
      <c r="BB6" s="439">
        <v>3174719943337.5698</v>
      </c>
      <c r="BC6" s="439">
        <v>1682159519687</v>
      </c>
      <c r="BD6" s="439">
        <v>82034714803.699997</v>
      </c>
      <c r="BE6" s="439">
        <v>2547950248.6900001</v>
      </c>
      <c r="BF6" s="439">
        <v>13862104383.299999</v>
      </c>
      <c r="BG6" s="439">
        <v>1329168760043.7</v>
      </c>
      <c r="BH6" s="439">
        <v>70042794668.550003</v>
      </c>
      <c r="BI6" s="439">
        <v>800936072536.49121</v>
      </c>
      <c r="BJ6" s="439">
        <v>712857284623.93665</v>
      </c>
      <c r="BK6" s="439">
        <v>72148909722.254623</v>
      </c>
      <c r="BL6" s="439">
        <v>15929878190.299999</v>
      </c>
      <c r="BM6" s="439">
        <v>475799265708.68402</v>
      </c>
      <c r="BN6" s="439">
        <v>167718060949.51501</v>
      </c>
      <c r="BO6" s="439">
        <v>201341787758.3591</v>
      </c>
      <c r="BP6" s="439">
        <v>60497619715.209213</v>
      </c>
      <c r="BQ6" s="439">
        <v>46241797285.600693</v>
      </c>
      <c r="BR6" s="439">
        <v>325136806827.80701</v>
      </c>
      <c r="BS6" s="426"/>
      <c r="BT6" s="228"/>
      <c r="BU6" s="228"/>
      <c r="BV6" s="228"/>
      <c r="BW6" s="228"/>
      <c r="BX6" s="228"/>
      <c r="BY6" s="228"/>
      <c r="BZ6" s="228"/>
      <c r="CA6" s="228"/>
      <c r="CB6" s="228"/>
      <c r="CC6" s="228"/>
      <c r="CD6" s="228"/>
      <c r="CE6" s="228"/>
      <c r="CF6" s="228"/>
      <c r="CG6" s="228"/>
      <c r="CH6" s="228"/>
      <c r="CI6" s="228"/>
      <c r="CJ6" s="228"/>
      <c r="CK6" s="228"/>
      <c r="CL6" s="228"/>
      <c r="CM6" s="228"/>
      <c r="CN6" s="228"/>
      <c r="CO6" s="228"/>
      <c r="CP6" s="228"/>
      <c r="CQ6" s="228"/>
      <c r="CR6" s="228"/>
      <c r="CS6" s="228"/>
      <c r="CT6" s="228"/>
      <c r="CU6" s="228"/>
      <c r="CV6" s="228"/>
      <c r="CW6" s="228"/>
      <c r="CX6" s="228"/>
      <c r="CY6" s="228"/>
      <c r="CZ6" s="228"/>
      <c r="DA6" s="228"/>
      <c r="DB6" s="228"/>
      <c r="DC6" s="228"/>
      <c r="DD6" s="228"/>
      <c r="DE6" s="228"/>
      <c r="DF6" s="228"/>
    </row>
    <row r="7" spans="1:110" x14ac:dyDescent="0.25">
      <c r="A7" s="428">
        <v>2024</v>
      </c>
      <c r="B7" s="428">
        <v>3</v>
      </c>
      <c r="C7" s="428">
        <v>555</v>
      </c>
      <c r="D7" s="428">
        <v>457</v>
      </c>
      <c r="E7" s="428">
        <v>62</v>
      </c>
      <c r="F7" s="429">
        <v>4932618</v>
      </c>
      <c r="G7" s="429">
        <v>2692080.7207901999</v>
      </c>
      <c r="H7" s="429">
        <v>2233903.2792098001</v>
      </c>
      <c r="I7" s="429">
        <v>6634</v>
      </c>
      <c r="J7" s="429">
        <v>1990848</v>
      </c>
      <c r="K7" s="425">
        <v>1799452</v>
      </c>
      <c r="L7" s="425">
        <v>55650</v>
      </c>
      <c r="M7" s="425">
        <v>135746</v>
      </c>
      <c r="N7" s="425">
        <v>1988857</v>
      </c>
      <c r="O7" s="425">
        <v>1216928</v>
      </c>
      <c r="P7" s="425">
        <v>508489</v>
      </c>
      <c r="Q7" s="425">
        <v>214108</v>
      </c>
      <c r="R7" s="425">
        <v>49271</v>
      </c>
      <c r="S7" s="425">
        <v>5855</v>
      </c>
      <c r="T7" s="425">
        <v>3409</v>
      </c>
      <c r="U7" s="431">
        <v>3.4000000000000002E-2</v>
      </c>
      <c r="V7" s="427"/>
      <c r="W7" s="441">
        <v>6417598334316.7695</v>
      </c>
      <c r="X7" s="441">
        <v>6151577659701.8096</v>
      </c>
      <c r="Y7" s="441">
        <v>726641347261.97498</v>
      </c>
      <c r="Z7" s="441">
        <v>72416408114.720795</v>
      </c>
      <c r="AA7" s="441">
        <v>5155519834088.1104</v>
      </c>
      <c r="AB7" s="441">
        <v>5198165102817.4063</v>
      </c>
      <c r="AC7" s="441">
        <v>4686006516814.8604</v>
      </c>
      <c r="AD7" s="441">
        <v>190002822485.13599</v>
      </c>
      <c r="AE7" s="441">
        <v>322155763517.41498</v>
      </c>
      <c r="AF7" s="441">
        <v>90105479076.539993</v>
      </c>
      <c r="AG7" s="441">
        <v>83415458842.460007</v>
      </c>
      <c r="AH7" s="441">
        <v>148634825598.41501</v>
      </c>
      <c r="AI7" s="441">
        <v>2572645469.52</v>
      </c>
      <c r="AJ7" s="441">
        <v>204841957882.125</v>
      </c>
      <c r="AK7" s="441">
        <v>244518990101.909</v>
      </c>
      <c r="AL7" s="441">
        <v>395591040</v>
      </c>
      <c r="AM7" s="441">
        <v>17951902245.415401</v>
      </c>
      <c r="AN7" s="441">
        <v>815023794.22000003</v>
      </c>
      <c r="AO7" s="441">
        <v>178233144197.37601</v>
      </c>
      <c r="AP7" s="441">
        <v>266020674614.961</v>
      </c>
      <c r="AQ7" s="441">
        <v>6417598334316.7402</v>
      </c>
      <c r="AR7" s="441">
        <v>3038317515453.6899</v>
      </c>
      <c r="AS7" s="441">
        <v>2866470340342</v>
      </c>
      <c r="AT7" s="441">
        <v>1062760860279.24</v>
      </c>
      <c r="AU7" s="441">
        <v>1026257700898.3101</v>
      </c>
      <c r="AV7" s="441">
        <v>543000412846.29102</v>
      </c>
      <c r="AW7" s="441">
        <v>1151625114.04</v>
      </c>
      <c r="AX7" s="441">
        <v>232876862016.97299</v>
      </c>
      <c r="AY7" s="441">
        <v>422879187.14999998</v>
      </c>
      <c r="AZ7" s="441">
        <v>0</v>
      </c>
      <c r="BA7" s="441">
        <v>171847175111.694</v>
      </c>
      <c r="BB7" s="441">
        <v>3379280818863.0498</v>
      </c>
      <c r="BC7" s="441">
        <v>1714924324687</v>
      </c>
      <c r="BD7" s="441">
        <v>85716838061.869995</v>
      </c>
      <c r="BE7" s="441">
        <v>2580175908.6900001</v>
      </c>
      <c r="BF7" s="441">
        <v>5243598345.0799999</v>
      </c>
      <c r="BG7" s="441">
        <v>1501679570690.28</v>
      </c>
      <c r="BH7" s="441">
        <v>74296662987.5</v>
      </c>
      <c r="BI7" s="441">
        <v>1282617941705.4463</v>
      </c>
      <c r="BJ7" s="441">
        <v>1117034740741.3899</v>
      </c>
      <c r="BK7" s="441">
        <v>143644190655.21103</v>
      </c>
      <c r="BL7" s="441">
        <v>21939010308.845367</v>
      </c>
      <c r="BM7" s="441">
        <v>783286267339.53198</v>
      </c>
      <c r="BN7" s="441">
        <v>273290495772.673</v>
      </c>
      <c r="BO7" s="441">
        <v>322846671949.39099</v>
      </c>
      <c r="BP7" s="441">
        <v>187149099617.46701</v>
      </c>
      <c r="BQ7" s="441">
        <v>85869476606.994995</v>
      </c>
      <c r="BR7" s="441">
        <v>499331674365.914</v>
      </c>
      <c r="BS7" s="435"/>
    </row>
    <row r="8" spans="1:110" x14ac:dyDescent="0.25">
      <c r="A8" s="428">
        <v>2024</v>
      </c>
      <c r="B8" s="428">
        <v>4</v>
      </c>
      <c r="C8" s="428">
        <v>573</v>
      </c>
      <c r="D8" s="428">
        <v>476</v>
      </c>
      <c r="E8" s="428">
        <v>69</v>
      </c>
      <c r="F8" s="429">
        <v>5393028</v>
      </c>
      <c r="G8" s="429">
        <v>2942182</v>
      </c>
      <c r="H8" s="429">
        <v>2442948</v>
      </c>
      <c r="I8" s="429">
        <v>7898</v>
      </c>
      <c r="J8" s="429">
        <v>2308525</v>
      </c>
      <c r="K8" s="429">
        <v>2084694</v>
      </c>
      <c r="L8" s="429">
        <v>73200</v>
      </c>
      <c r="M8" s="429">
        <v>150631</v>
      </c>
      <c r="N8" s="429">
        <v>2306257</v>
      </c>
      <c r="O8" s="429">
        <v>1315913</v>
      </c>
      <c r="P8" s="429">
        <v>531819</v>
      </c>
      <c r="Q8" s="429">
        <v>233625</v>
      </c>
      <c r="R8" s="429">
        <v>224900</v>
      </c>
      <c r="S8" s="429">
        <v>5964</v>
      </c>
      <c r="T8" s="429">
        <v>3570</v>
      </c>
      <c r="U8" s="432">
        <v>3.5000000000000003E-2</v>
      </c>
      <c r="V8" s="427"/>
      <c r="W8" s="441">
        <v>7127275014826.0107</v>
      </c>
      <c r="X8" s="441">
        <v>6808616446662.3818</v>
      </c>
      <c r="Y8" s="441">
        <v>825758166600.71619</v>
      </c>
      <c r="Z8" s="441">
        <v>68276479565.667496</v>
      </c>
      <c r="AA8" s="441">
        <v>5703636087838.458</v>
      </c>
      <c r="AB8" s="441">
        <v>5750403165247.4697</v>
      </c>
      <c r="AC8" s="441">
        <v>5223033458043.3936</v>
      </c>
      <c r="AD8" s="441">
        <v>176374200733.47998</v>
      </c>
      <c r="AE8" s="441">
        <v>350995506470.60004</v>
      </c>
      <c r="AF8" s="441">
        <v>97386989616.760025</v>
      </c>
      <c r="AG8" s="441">
        <v>95123565536.040009</v>
      </c>
      <c r="AH8" s="441">
        <v>158484951317.80002</v>
      </c>
      <c r="AI8" s="441">
        <v>2691037565.5</v>
      </c>
      <c r="AJ8" s="441">
        <v>218438549268.58704</v>
      </c>
      <c r="AK8" s="441">
        <v>262514589112.1004</v>
      </c>
      <c r="AL8" s="441">
        <v>0</v>
      </c>
      <c r="AM8" s="441">
        <v>54281767099.555893</v>
      </c>
      <c r="AN8" s="441">
        <v>583098543.01999998</v>
      </c>
      <c r="AO8" s="441">
        <v>156080847014.96454</v>
      </c>
      <c r="AP8" s="441">
        <v>318658568163.65204</v>
      </c>
      <c r="AQ8" s="441">
        <v>7127275014826.0107</v>
      </c>
      <c r="AR8" s="441">
        <v>3455967447259.625</v>
      </c>
      <c r="AS8" s="441">
        <v>3261955935492.394</v>
      </c>
      <c r="AT8" s="441">
        <v>1188993156000.7366</v>
      </c>
      <c r="AU8" s="441">
        <v>1240531398707.0315</v>
      </c>
      <c r="AV8" s="441">
        <v>597645444092.78503</v>
      </c>
      <c r="AW8" s="441">
        <v>461142767.21000004</v>
      </c>
      <c r="AX8" s="441">
        <v>233042790846.18024</v>
      </c>
      <c r="AY8" s="441">
        <v>1282003078.45</v>
      </c>
      <c r="AZ8" s="441">
        <v>0</v>
      </c>
      <c r="BA8" s="441">
        <v>194011511767.23282</v>
      </c>
      <c r="BB8" s="441">
        <v>3671307567566.3857</v>
      </c>
      <c r="BC8" s="441">
        <v>1790354651891</v>
      </c>
      <c r="BD8" s="441">
        <v>87553200714.320023</v>
      </c>
      <c r="BE8" s="441">
        <v>2580175908.6900001</v>
      </c>
      <c r="BF8" s="441">
        <v>5275859416.3999996</v>
      </c>
      <c r="BG8" s="441">
        <v>1706300208888.0605</v>
      </c>
      <c r="BH8" s="441">
        <v>84403822565.295013</v>
      </c>
      <c r="BI8" s="441">
        <v>1828177325202.5732</v>
      </c>
      <c r="BJ8" s="441">
        <v>1644097629831.9021</v>
      </c>
      <c r="BK8" s="441">
        <v>154484283539.47812</v>
      </c>
      <c r="BL8" s="441">
        <v>29595411831.193111</v>
      </c>
      <c r="BM8" s="441">
        <v>1130301104120.7708</v>
      </c>
      <c r="BN8" s="441">
        <v>398817961793.27081</v>
      </c>
      <c r="BO8" s="441">
        <v>458970600417.27039</v>
      </c>
      <c r="BP8" s="441">
        <v>272512541910.22961</v>
      </c>
      <c r="BQ8" s="441">
        <v>114526168546.83246</v>
      </c>
      <c r="BR8" s="441">
        <v>697876221081.80249</v>
      </c>
      <c r="BS8" s="435"/>
    </row>
  </sheetData>
  <mergeCells count="3">
    <mergeCell ref="A1:B1"/>
    <mergeCell ref="C1:O1"/>
    <mergeCell ref="C2:O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75128-CFEF-46D6-9CBB-F2E58133CE22}">
  <sheetPr>
    <tabColor theme="0" tint="-0.249977111117893"/>
  </sheetPr>
  <dimension ref="A1:BQ1000"/>
  <sheetViews>
    <sheetView showGridLines="0" zoomScaleNormal="100" workbookViewId="0">
      <pane xSplit="2" ySplit="3" topLeftCell="C50" activePane="bottomRight" state="frozen"/>
      <selection pane="topRight" activeCell="C1" sqref="C1"/>
      <selection pane="bottomLeft" activeCell="A4" sqref="A4"/>
      <selection pane="bottomRight" activeCell="G76" sqref="G76"/>
    </sheetView>
  </sheetViews>
  <sheetFormatPr defaultColWidth="14.42578125" defaultRowHeight="15" customHeight="1" x14ac:dyDescent="0.25"/>
  <cols>
    <col min="1" max="1" width="7.42578125" style="250" customWidth="1"/>
    <col min="2" max="2" width="6.42578125" style="250" customWidth="1"/>
    <col min="3" max="3" width="7.7109375" style="250" customWidth="1"/>
    <col min="4" max="4" width="6.42578125" style="250" customWidth="1"/>
    <col min="5" max="5" width="8.42578125" style="250" customWidth="1"/>
    <col min="6" max="6" width="9.42578125" style="250" customWidth="1"/>
    <col min="7" max="7" width="17.42578125" style="250" customWidth="1"/>
    <col min="8" max="11" width="16.42578125" style="250" customWidth="1"/>
    <col min="12" max="12" width="16.140625" style="250" customWidth="1"/>
    <col min="13" max="13" width="14" style="250" customWidth="1"/>
    <col min="14" max="14" width="14.42578125" style="250" customWidth="1"/>
    <col min="15" max="15" width="10.42578125" style="250" customWidth="1"/>
    <col min="16" max="16" width="14.7109375" style="250" customWidth="1"/>
    <col min="17" max="17" width="14.42578125" style="250" customWidth="1"/>
    <col min="18" max="18" width="15.140625" style="250" customWidth="1"/>
    <col min="19" max="19" width="14" style="250" customWidth="1"/>
    <col min="20" max="21" width="13.42578125" style="250" customWidth="1"/>
    <col min="22" max="22" width="11.42578125" style="250" customWidth="1"/>
    <col min="23" max="26" width="15.140625" style="250" customWidth="1"/>
    <col min="27" max="29" width="14.7109375" style="250" customWidth="1"/>
    <col min="30" max="31" width="16.42578125" style="250" customWidth="1"/>
    <col min="32" max="32" width="15.42578125" style="250" customWidth="1"/>
    <col min="33" max="34" width="14.42578125" style="250" customWidth="1"/>
    <col min="35" max="35" width="17.140625" style="250" customWidth="1"/>
    <col min="36" max="36" width="19.7109375" style="250" customWidth="1"/>
    <col min="37" max="37" width="19.140625" style="250" customWidth="1"/>
    <col min="38" max="38" width="16" style="250" customWidth="1"/>
    <col min="39" max="39" width="21.42578125" style="250" customWidth="1"/>
    <col min="40" max="40" width="17.42578125" style="250" customWidth="1"/>
    <col min="41" max="41" width="17" style="250" customWidth="1"/>
    <col min="42" max="42" width="13.42578125" style="250" customWidth="1"/>
    <col min="43" max="43" width="15.42578125" style="250" customWidth="1"/>
    <col min="44" max="44" width="10.42578125" style="250" customWidth="1"/>
    <col min="45" max="45" width="17.140625" style="250" customWidth="1"/>
    <col min="46" max="46" width="15.7109375" style="250" customWidth="1"/>
    <col min="47" max="47" width="16" style="250" customWidth="1"/>
    <col min="48" max="48" width="17.140625" style="250" customWidth="1"/>
    <col min="49" max="49" width="16.42578125" style="250" customWidth="1"/>
    <col min="50" max="50" width="14.42578125" style="250" customWidth="1"/>
    <col min="51" max="51" width="12" style="250" customWidth="1"/>
    <col min="52" max="52" width="17.28515625" style="250" customWidth="1"/>
    <col min="53" max="53" width="14.7109375" style="250" customWidth="1"/>
    <col min="54" max="54" width="15.7109375" style="250" customWidth="1"/>
    <col min="55" max="55" width="18.140625" style="250" customWidth="1"/>
    <col min="56" max="56" width="18" style="250" customWidth="1"/>
    <col min="57" max="57" width="16.140625" style="250" customWidth="1"/>
    <col min="58" max="58" width="13.85546875" style="250" customWidth="1"/>
    <col min="59" max="59" width="14.42578125" style="250" customWidth="1"/>
    <col min="60" max="60" width="13.7109375" style="250" customWidth="1"/>
    <col min="61" max="61" width="16.42578125" style="250" customWidth="1"/>
    <col min="62" max="62" width="16.140625" style="250" customWidth="1"/>
    <col min="63" max="63" width="15.42578125" style="250" customWidth="1"/>
    <col min="64" max="64" width="18.85546875" style="250" customWidth="1"/>
    <col min="65" max="66" width="15.42578125" style="250" customWidth="1"/>
    <col min="67" max="67" width="17.140625" style="250" customWidth="1"/>
    <col min="68" max="68" width="17" style="250" customWidth="1"/>
    <col min="69" max="69" width="18.140625" style="250" customWidth="1"/>
    <col min="70" max="16384" width="14.42578125" style="250"/>
  </cols>
  <sheetData>
    <row r="1" spans="1:69" ht="64.5" customHeight="1" x14ac:dyDescent="0.25">
      <c r="A1" s="508"/>
      <c r="B1" s="509"/>
      <c r="C1" s="510" t="s">
        <v>274</v>
      </c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251"/>
      <c r="R1" s="251"/>
      <c r="S1" s="251"/>
      <c r="T1" s="251"/>
      <c r="U1" s="251"/>
      <c r="V1" s="251"/>
      <c r="W1" s="251"/>
      <c r="X1" s="251"/>
      <c r="Y1" s="251"/>
      <c r="Z1" s="251"/>
      <c r="AA1" s="251"/>
      <c r="AB1" s="251"/>
      <c r="AC1" s="251"/>
      <c r="AD1" s="251"/>
      <c r="AE1" s="251"/>
      <c r="AF1" s="251"/>
      <c r="AG1" s="251"/>
      <c r="AH1" s="252"/>
      <c r="AI1" s="252"/>
      <c r="AJ1" s="253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3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252"/>
    </row>
    <row r="2" spans="1:69" ht="19.5" customHeight="1" x14ac:dyDescent="0.25">
      <c r="A2" s="254"/>
      <c r="B2" s="255"/>
      <c r="C2" s="256"/>
      <c r="D2" s="256"/>
      <c r="E2" s="256"/>
      <c r="F2" s="256"/>
      <c r="G2" s="254"/>
      <c r="H2" s="254"/>
      <c r="I2" s="254"/>
      <c r="J2" s="254"/>
      <c r="K2" s="254"/>
      <c r="L2" s="257"/>
      <c r="M2" s="257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2"/>
      <c r="AI2" s="252"/>
      <c r="AJ2" s="253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3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</row>
    <row r="3" spans="1:69" ht="69.75" customHeight="1" x14ac:dyDescent="0.25">
      <c r="A3" s="258" t="s">
        <v>114</v>
      </c>
      <c r="B3" s="258" t="s">
        <v>169</v>
      </c>
      <c r="C3" s="258" t="s">
        <v>275</v>
      </c>
      <c r="D3" s="258" t="s">
        <v>276</v>
      </c>
      <c r="E3" s="258" t="s">
        <v>277</v>
      </c>
      <c r="F3" s="258" t="s">
        <v>278</v>
      </c>
      <c r="G3" s="259" t="s">
        <v>127</v>
      </c>
      <c r="H3" s="259" t="s">
        <v>279</v>
      </c>
      <c r="I3" s="259" t="s">
        <v>186</v>
      </c>
      <c r="J3" s="259" t="s">
        <v>280</v>
      </c>
      <c r="K3" s="259" t="s">
        <v>281</v>
      </c>
      <c r="L3" s="259" t="s">
        <v>282</v>
      </c>
      <c r="M3" s="259" t="s">
        <v>283</v>
      </c>
      <c r="N3" s="259" t="s">
        <v>284</v>
      </c>
      <c r="O3" s="258" t="s">
        <v>285</v>
      </c>
      <c r="P3" s="258" t="s">
        <v>286</v>
      </c>
      <c r="Q3" s="258" t="s">
        <v>287</v>
      </c>
      <c r="R3" s="258" t="s">
        <v>288</v>
      </c>
      <c r="S3" s="258" t="s">
        <v>289</v>
      </c>
      <c r="T3" s="258" t="s">
        <v>290</v>
      </c>
      <c r="U3" s="258" t="s">
        <v>291</v>
      </c>
      <c r="V3" s="258" t="s">
        <v>292</v>
      </c>
      <c r="W3" s="259" t="s">
        <v>136</v>
      </c>
      <c r="X3" s="259" t="s">
        <v>293</v>
      </c>
      <c r="Y3" s="259" t="s">
        <v>294</v>
      </c>
      <c r="Z3" s="259" t="s">
        <v>295</v>
      </c>
      <c r="AA3" s="259" t="s">
        <v>296</v>
      </c>
      <c r="AB3" s="259" t="s">
        <v>297</v>
      </c>
      <c r="AC3" s="259" t="s">
        <v>298</v>
      </c>
      <c r="AD3" s="259" t="s">
        <v>146</v>
      </c>
      <c r="AE3" s="259" t="s">
        <v>299</v>
      </c>
      <c r="AF3" s="260" t="s">
        <v>300</v>
      </c>
      <c r="AG3" s="258" t="s">
        <v>301</v>
      </c>
      <c r="AH3" s="258" t="s">
        <v>302</v>
      </c>
      <c r="AI3" s="258" t="s">
        <v>303</v>
      </c>
      <c r="AJ3" s="261" t="s">
        <v>304</v>
      </c>
      <c r="AK3" s="261" t="s">
        <v>305</v>
      </c>
      <c r="AL3" s="262" t="s">
        <v>306</v>
      </c>
      <c r="AM3" s="262" t="s">
        <v>307</v>
      </c>
      <c r="AN3" s="262" t="s">
        <v>308</v>
      </c>
      <c r="AO3" s="261" t="s">
        <v>309</v>
      </c>
      <c r="AP3" s="262" t="s">
        <v>310</v>
      </c>
      <c r="AQ3" s="262" t="s">
        <v>311</v>
      </c>
      <c r="AR3" s="262" t="s">
        <v>312</v>
      </c>
      <c r="AS3" s="261" t="s">
        <v>313</v>
      </c>
      <c r="AT3" s="262" t="s">
        <v>314</v>
      </c>
      <c r="AU3" s="263" t="s">
        <v>315</v>
      </c>
      <c r="AV3" s="261" t="s">
        <v>316</v>
      </c>
      <c r="AW3" s="262" t="s">
        <v>317</v>
      </c>
      <c r="AX3" s="262" t="s">
        <v>318</v>
      </c>
      <c r="AY3" s="259" t="s">
        <v>319</v>
      </c>
      <c r="AZ3" s="262" t="s">
        <v>320</v>
      </c>
      <c r="BA3" s="262" t="s">
        <v>321</v>
      </c>
      <c r="BB3" s="262" t="s">
        <v>322</v>
      </c>
      <c r="BC3" s="261" t="s">
        <v>323</v>
      </c>
      <c r="BD3" s="262" t="s">
        <v>324</v>
      </c>
      <c r="BE3" s="262" t="s">
        <v>325</v>
      </c>
      <c r="BF3" s="262" t="s">
        <v>326</v>
      </c>
      <c r="BG3" s="262" t="s">
        <v>327</v>
      </c>
      <c r="BH3" s="262" t="s">
        <v>328</v>
      </c>
      <c r="BI3" s="262" t="s">
        <v>329</v>
      </c>
      <c r="BJ3" s="261" t="s">
        <v>330</v>
      </c>
      <c r="BK3" s="262" t="s">
        <v>331</v>
      </c>
      <c r="BL3" s="262" t="s">
        <v>332</v>
      </c>
      <c r="BM3" s="262" t="s">
        <v>333</v>
      </c>
      <c r="BN3" s="262" t="s">
        <v>334</v>
      </c>
      <c r="BO3" s="262" t="s">
        <v>335</v>
      </c>
      <c r="BP3" s="262" t="s">
        <v>336</v>
      </c>
      <c r="BQ3" s="262" t="s">
        <v>270</v>
      </c>
    </row>
    <row r="4" spans="1:69" ht="12.75" hidden="1" customHeight="1" x14ac:dyDescent="0.25">
      <c r="A4" s="264">
        <v>2006</v>
      </c>
      <c r="B4" s="264">
        <v>1</v>
      </c>
      <c r="C4" s="265"/>
      <c r="D4" s="265"/>
      <c r="E4" s="265"/>
      <c r="F4" s="265"/>
      <c r="G4" s="266">
        <v>0</v>
      </c>
      <c r="H4" s="266">
        <v>0</v>
      </c>
      <c r="I4" s="266">
        <v>0</v>
      </c>
      <c r="J4" s="266">
        <v>0</v>
      </c>
      <c r="K4" s="266">
        <v>0</v>
      </c>
      <c r="L4" s="267"/>
      <c r="M4" s="267"/>
      <c r="N4" s="266">
        <v>0</v>
      </c>
      <c r="O4" s="268"/>
      <c r="P4" s="268"/>
      <c r="Q4" s="268"/>
      <c r="R4" s="268"/>
      <c r="S4" s="268"/>
      <c r="T4" s="268"/>
      <c r="U4" s="268"/>
      <c r="V4" s="268"/>
      <c r="W4" s="266">
        <v>0</v>
      </c>
      <c r="X4" s="266">
        <v>0</v>
      </c>
      <c r="Y4" s="266"/>
      <c r="Z4" s="266"/>
      <c r="AA4" s="266">
        <v>0</v>
      </c>
      <c r="AB4" s="266"/>
      <c r="AC4" s="266"/>
      <c r="AD4" s="266">
        <v>0</v>
      </c>
      <c r="AE4" s="266">
        <v>0</v>
      </c>
      <c r="AF4" s="269">
        <v>0</v>
      </c>
      <c r="AG4" s="264"/>
      <c r="AH4" s="270"/>
      <c r="AI4" s="270"/>
      <c r="AJ4" s="270"/>
      <c r="AK4" s="270"/>
      <c r="AL4" s="270"/>
      <c r="AM4" s="270"/>
      <c r="AN4" s="270"/>
      <c r="AO4" s="270"/>
      <c r="AP4" s="270"/>
      <c r="AQ4" s="270"/>
      <c r="AR4" s="270"/>
      <c r="AS4" s="270"/>
      <c r="AT4" s="270"/>
      <c r="AU4" s="271"/>
      <c r="AV4" s="272"/>
      <c r="AW4" s="272"/>
      <c r="AX4" s="272"/>
      <c r="AY4" s="273"/>
      <c r="AZ4" s="272"/>
      <c r="BA4" s="272"/>
      <c r="BB4" s="272"/>
      <c r="BC4" s="272"/>
      <c r="BD4" s="272"/>
      <c r="BE4" s="272"/>
      <c r="BF4" s="272"/>
      <c r="BG4" s="272"/>
      <c r="BH4" s="272"/>
      <c r="BI4" s="272"/>
      <c r="BJ4" s="272"/>
      <c r="BK4" s="272"/>
      <c r="BL4" s="272"/>
      <c r="BM4" s="272"/>
      <c r="BN4" s="272"/>
      <c r="BO4" s="272"/>
      <c r="BP4" s="272"/>
      <c r="BQ4" s="272"/>
    </row>
    <row r="5" spans="1:69" ht="12.75" hidden="1" customHeight="1" x14ac:dyDescent="0.25">
      <c r="A5" s="264">
        <v>2006</v>
      </c>
      <c r="B5" s="264">
        <v>2</v>
      </c>
      <c r="C5" s="265"/>
      <c r="D5" s="265"/>
      <c r="E5" s="265"/>
      <c r="F5" s="265"/>
      <c r="G5" s="266">
        <v>0</v>
      </c>
      <c r="H5" s="266">
        <v>0</v>
      </c>
      <c r="I5" s="266">
        <v>0</v>
      </c>
      <c r="J5" s="266">
        <v>0</v>
      </c>
      <c r="K5" s="266">
        <v>0</v>
      </c>
      <c r="L5" s="267"/>
      <c r="M5" s="267"/>
      <c r="N5" s="266">
        <v>0</v>
      </c>
      <c r="O5" s="268"/>
      <c r="P5" s="268"/>
      <c r="Q5" s="268"/>
      <c r="R5" s="268"/>
      <c r="S5" s="268"/>
      <c r="T5" s="268"/>
      <c r="U5" s="268"/>
      <c r="V5" s="268"/>
      <c r="W5" s="266">
        <v>0</v>
      </c>
      <c r="X5" s="266">
        <v>0</v>
      </c>
      <c r="Y5" s="266"/>
      <c r="Z5" s="266"/>
      <c r="AA5" s="266">
        <v>0</v>
      </c>
      <c r="AB5" s="266"/>
      <c r="AC5" s="266"/>
      <c r="AD5" s="266">
        <v>0</v>
      </c>
      <c r="AE5" s="266">
        <v>0</v>
      </c>
      <c r="AF5" s="269">
        <v>0</v>
      </c>
      <c r="AG5" s="264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1"/>
      <c r="AV5" s="272"/>
      <c r="AW5" s="272"/>
      <c r="AX5" s="272"/>
      <c r="AY5" s="273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72"/>
      <c r="BM5" s="272"/>
      <c r="BN5" s="272"/>
      <c r="BO5" s="272"/>
      <c r="BP5" s="272"/>
      <c r="BQ5" s="272"/>
    </row>
    <row r="6" spans="1:69" ht="12.75" hidden="1" customHeight="1" x14ac:dyDescent="0.25">
      <c r="A6" s="264">
        <v>2006</v>
      </c>
      <c r="B6" s="264">
        <v>3</v>
      </c>
      <c r="C6" s="265"/>
      <c r="D6" s="265"/>
      <c r="E6" s="265"/>
      <c r="F6" s="265"/>
      <c r="G6" s="266">
        <v>0</v>
      </c>
      <c r="H6" s="266">
        <v>0</v>
      </c>
      <c r="I6" s="266">
        <v>0</v>
      </c>
      <c r="J6" s="266">
        <v>0</v>
      </c>
      <c r="K6" s="266">
        <v>0</v>
      </c>
      <c r="L6" s="267"/>
      <c r="M6" s="267"/>
      <c r="N6" s="266">
        <v>0</v>
      </c>
      <c r="O6" s="268"/>
      <c r="P6" s="268"/>
      <c r="Q6" s="268"/>
      <c r="R6" s="268"/>
      <c r="S6" s="268"/>
      <c r="T6" s="268"/>
      <c r="U6" s="268"/>
      <c r="V6" s="268"/>
      <c r="W6" s="266">
        <v>0</v>
      </c>
      <c r="X6" s="266">
        <v>0</v>
      </c>
      <c r="Y6" s="266"/>
      <c r="Z6" s="266"/>
      <c r="AA6" s="266">
        <v>0</v>
      </c>
      <c r="AB6" s="266"/>
      <c r="AC6" s="266"/>
      <c r="AD6" s="266">
        <v>0</v>
      </c>
      <c r="AE6" s="266">
        <v>0</v>
      </c>
      <c r="AF6" s="269">
        <v>0</v>
      </c>
      <c r="AG6" s="264"/>
      <c r="AH6" s="270"/>
      <c r="AI6" s="270"/>
      <c r="AJ6" s="270"/>
      <c r="AK6" s="270"/>
      <c r="AL6" s="270"/>
      <c r="AM6" s="270"/>
      <c r="AN6" s="270"/>
      <c r="AO6" s="270"/>
      <c r="AP6" s="270"/>
      <c r="AQ6" s="270"/>
      <c r="AR6" s="270"/>
      <c r="AS6" s="270"/>
      <c r="AT6" s="270"/>
      <c r="AU6" s="274"/>
      <c r="AV6" s="272"/>
      <c r="AW6" s="272"/>
      <c r="AX6" s="272"/>
      <c r="AY6" s="273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72"/>
      <c r="BM6" s="272"/>
      <c r="BN6" s="272"/>
      <c r="BO6" s="272"/>
      <c r="BP6" s="272"/>
      <c r="BQ6" s="272"/>
    </row>
    <row r="7" spans="1:69" ht="12.75" hidden="1" customHeight="1" x14ac:dyDescent="0.25">
      <c r="A7" s="264">
        <v>2006</v>
      </c>
      <c r="B7" s="264">
        <v>4</v>
      </c>
      <c r="C7" s="275">
        <v>52</v>
      </c>
      <c r="D7" s="267">
        <v>48</v>
      </c>
      <c r="E7" s="267">
        <v>4</v>
      </c>
      <c r="F7" s="275">
        <v>5150</v>
      </c>
      <c r="G7" s="276">
        <v>16545295608.299997</v>
      </c>
      <c r="H7" s="276">
        <v>2844821637.8000002</v>
      </c>
      <c r="I7" s="276">
        <v>13600578245.209999</v>
      </c>
      <c r="J7" s="276">
        <v>12922293763.23</v>
      </c>
      <c r="K7" s="276">
        <v>778180207.26999998</v>
      </c>
      <c r="L7" s="267">
        <v>10304578755</v>
      </c>
      <c r="M7" s="267">
        <v>2437717137.5599999</v>
      </c>
      <c r="N7" s="276">
        <v>858282352.69999993</v>
      </c>
      <c r="O7" s="277">
        <f t="shared" ref="O7:O70" si="0">+N7/I7</f>
        <v>6.3106313365924663E-2</v>
      </c>
      <c r="P7" s="267">
        <v>0</v>
      </c>
      <c r="Q7" s="267">
        <v>4858125</v>
      </c>
      <c r="R7" s="267">
        <v>33703017.82</v>
      </c>
      <c r="S7" s="267">
        <v>1153130960.49</v>
      </c>
      <c r="T7" s="267">
        <v>1167837095.8099999</v>
      </c>
      <c r="U7" s="267">
        <v>6342195</v>
      </c>
      <c r="V7" s="267"/>
      <c r="W7" s="276">
        <v>12660145399.700001</v>
      </c>
      <c r="X7" s="276">
        <v>11387137902.4</v>
      </c>
      <c r="Y7" s="276">
        <v>1133967677.3499999</v>
      </c>
      <c r="Z7" s="276">
        <v>10527442660.08</v>
      </c>
      <c r="AA7" s="276">
        <v>1139232550.9900012</v>
      </c>
      <c r="AB7" s="276">
        <v>883734311.45000005</v>
      </c>
      <c r="AC7" s="276"/>
      <c r="AD7" s="276">
        <v>2860722912.4000001</v>
      </c>
      <c r="AE7" s="276">
        <v>2132076430.2700002</v>
      </c>
      <c r="AF7" s="278">
        <v>280386559.69999999</v>
      </c>
      <c r="AG7" s="267">
        <v>14782040</v>
      </c>
      <c r="AH7" s="267">
        <v>173333</v>
      </c>
      <c r="AI7" s="267">
        <v>2298113086.8800001</v>
      </c>
      <c r="AJ7" s="267"/>
      <c r="AK7" s="267"/>
      <c r="AL7" s="267"/>
      <c r="AM7" s="267"/>
      <c r="AN7" s="267"/>
      <c r="AO7" s="267"/>
      <c r="AP7" s="267"/>
      <c r="AQ7" s="267"/>
      <c r="AR7" s="267"/>
      <c r="AS7" s="267"/>
      <c r="AT7" s="267"/>
      <c r="AU7" s="267"/>
      <c r="AV7" s="267">
        <v>5943952930.5900002</v>
      </c>
      <c r="AW7" s="267">
        <v>5711284879.71</v>
      </c>
      <c r="AX7" s="267">
        <v>79841849.510000005</v>
      </c>
      <c r="AY7" s="279">
        <v>140582100.09999999</v>
      </c>
      <c r="AZ7" s="267">
        <v>41593179.439999998</v>
      </c>
      <c r="BA7" s="267">
        <v>24766584.010000002</v>
      </c>
      <c r="BB7" s="267">
        <v>29349078.170000002</v>
      </c>
      <c r="BC7" s="267">
        <v>4493153592.3400002</v>
      </c>
      <c r="BD7" s="267">
        <v>4318740806.2799997</v>
      </c>
      <c r="BE7" s="267">
        <v>130075172.03</v>
      </c>
      <c r="BF7" s="267"/>
      <c r="BG7" s="267">
        <v>43965660.590000004</v>
      </c>
      <c r="BH7" s="267">
        <v>0</v>
      </c>
      <c r="BI7" s="267">
        <v>1450799338.25</v>
      </c>
      <c r="BJ7" s="267">
        <v>245435368.63</v>
      </c>
      <c r="BK7" s="267">
        <v>68173069.310000002</v>
      </c>
      <c r="BL7" s="267">
        <v>911386406.99000001</v>
      </c>
      <c r="BM7" s="267">
        <v>372896471.79000002</v>
      </c>
      <c r="BN7" s="267">
        <v>216598669.11000001</v>
      </c>
      <c r="BO7" s="267">
        <v>6431725488.4700003</v>
      </c>
      <c r="BP7" s="267">
        <v>6005533613.1399994</v>
      </c>
      <c r="BQ7" s="267">
        <v>426191875.33000088</v>
      </c>
    </row>
    <row r="8" spans="1:69" ht="12.75" customHeight="1" x14ac:dyDescent="0.25">
      <c r="A8" s="264">
        <v>2007</v>
      </c>
      <c r="B8" s="264">
        <v>1</v>
      </c>
      <c r="C8" s="275">
        <v>82</v>
      </c>
      <c r="D8" s="267"/>
      <c r="E8" s="267"/>
      <c r="F8" s="275">
        <v>7690</v>
      </c>
      <c r="G8" s="276">
        <v>17761014214.661182</v>
      </c>
      <c r="H8" s="276">
        <v>3198758076.5918713</v>
      </c>
      <c r="I8" s="276">
        <v>11814335309.698399</v>
      </c>
      <c r="J8" s="276">
        <v>11814335309.698399</v>
      </c>
      <c r="K8" s="276">
        <v>2747920828.3709126</v>
      </c>
      <c r="L8" s="267">
        <v>10957671973.379999</v>
      </c>
      <c r="M8" s="267">
        <v>570819738.23000002</v>
      </c>
      <c r="N8" s="276">
        <v>988213905.00999999</v>
      </c>
      <c r="O8" s="277">
        <f t="shared" si="0"/>
        <v>8.3645324015712869E-2</v>
      </c>
      <c r="P8" s="267">
        <v>150173900</v>
      </c>
      <c r="Q8" s="267">
        <v>312149978.19</v>
      </c>
      <c r="R8" s="267">
        <v>42264758.380000003</v>
      </c>
      <c r="S8" s="267">
        <v>923759115.70969701</v>
      </c>
      <c r="T8" s="267">
        <v>848908934.44969702</v>
      </c>
      <c r="U8" s="267">
        <v>18019570.75</v>
      </c>
      <c r="V8" s="267"/>
      <c r="W8" s="276">
        <v>14463728390.701878</v>
      </c>
      <c r="X8" s="276">
        <v>13329304061.81542</v>
      </c>
      <c r="Y8" s="276">
        <v>705291033.90729511</v>
      </c>
      <c r="Z8" s="276">
        <v>12624013027.908125</v>
      </c>
      <c r="AA8" s="276">
        <v>936726325.88645744</v>
      </c>
      <c r="AB8" s="276">
        <v>936726325.88645697</v>
      </c>
      <c r="AC8" s="276"/>
      <c r="AD8" s="276">
        <v>3297285823.9597301</v>
      </c>
      <c r="AE8" s="276">
        <v>2562349819.7743802</v>
      </c>
      <c r="AF8" s="278">
        <v>487457470.31745625</v>
      </c>
      <c r="AG8" s="267">
        <v>0</v>
      </c>
      <c r="AH8" s="267">
        <v>2017181.86</v>
      </c>
      <c r="AI8" s="267">
        <v>269440220.77999997</v>
      </c>
      <c r="AJ8" s="267"/>
      <c r="AK8" s="267"/>
      <c r="AL8" s="267"/>
      <c r="AM8" s="267"/>
      <c r="AN8" s="267"/>
      <c r="AO8" s="267"/>
      <c r="AP8" s="267"/>
      <c r="AQ8" s="267"/>
      <c r="AR8" s="267"/>
      <c r="AS8" s="267"/>
      <c r="AT8" s="267"/>
      <c r="AU8" s="267"/>
      <c r="AV8" s="267">
        <v>1116715365.0815682</v>
      </c>
      <c r="AW8" s="267">
        <v>1061774222.5602082</v>
      </c>
      <c r="AX8" s="267">
        <v>17737537.321359999</v>
      </c>
      <c r="AY8" s="279">
        <v>0</v>
      </c>
      <c r="AZ8" s="267">
        <v>53042640.670000002</v>
      </c>
      <c r="BA8" s="267">
        <v>1505430</v>
      </c>
      <c r="BB8" s="267"/>
      <c r="BC8" s="267">
        <v>866442114.39024186</v>
      </c>
      <c r="BD8" s="267">
        <v>847625760.96024191</v>
      </c>
      <c r="BE8" s="267">
        <v>17316720.769999996</v>
      </c>
      <c r="BF8" s="267"/>
      <c r="BG8" s="267">
        <v>1499632.66</v>
      </c>
      <c r="BH8" s="267"/>
      <c r="BI8" s="267">
        <v>250273250.69132638</v>
      </c>
      <c r="BJ8" s="267">
        <v>55112622.799985312</v>
      </c>
      <c r="BK8" s="267">
        <v>31653317.18</v>
      </c>
      <c r="BL8" s="267">
        <v>299867706.48500001</v>
      </c>
      <c r="BM8" s="267">
        <v>124848488.74497497</v>
      </c>
      <c r="BN8" s="267">
        <v>20407401.930246986</v>
      </c>
      <c r="BO8" s="267">
        <v>1273489628.0065432</v>
      </c>
      <c r="BP8" s="267">
        <v>1260344404.003581</v>
      </c>
      <c r="BQ8" s="267">
        <v>13145224.002962112</v>
      </c>
    </row>
    <row r="9" spans="1:69" ht="12.75" customHeight="1" x14ac:dyDescent="0.25">
      <c r="A9" s="264">
        <v>2007</v>
      </c>
      <c r="B9" s="264">
        <v>2</v>
      </c>
      <c r="C9" s="275">
        <v>124</v>
      </c>
      <c r="D9" s="267"/>
      <c r="E9" s="267"/>
      <c r="F9" s="275">
        <v>13500</v>
      </c>
      <c r="G9" s="276">
        <v>27464423406.150002</v>
      </c>
      <c r="H9" s="276">
        <v>10433162840.48</v>
      </c>
      <c r="I9" s="276">
        <v>13694473564.99</v>
      </c>
      <c r="J9" s="276">
        <v>13694473564.99</v>
      </c>
      <c r="K9" s="276">
        <v>3336787000.6800022</v>
      </c>
      <c r="L9" s="267">
        <v>13027621779.593199</v>
      </c>
      <c r="M9" s="267">
        <v>525387291.21000004</v>
      </c>
      <c r="N9" s="276">
        <v>939718045.72000003</v>
      </c>
      <c r="O9" s="277">
        <f t="shared" si="0"/>
        <v>6.8620238759845034E-2</v>
      </c>
      <c r="P9" s="267">
        <v>5500</v>
      </c>
      <c r="Q9" s="267">
        <v>198463144.51999998</v>
      </c>
      <c r="R9" s="267">
        <v>94754141.829999998</v>
      </c>
      <c r="S9" s="267">
        <v>1339766519.53</v>
      </c>
      <c r="T9" s="267">
        <v>1078525705.03</v>
      </c>
      <c r="U9" s="267">
        <v>24083400.5</v>
      </c>
      <c r="V9" s="267"/>
      <c r="W9" s="276">
        <v>22760879361.613098</v>
      </c>
      <c r="X9" s="276">
        <v>21093390906.950001</v>
      </c>
      <c r="Y9" s="276">
        <v>2544879657.0770001</v>
      </c>
      <c r="Z9" s="276">
        <v>18548511249.873501</v>
      </c>
      <c r="AA9" s="276">
        <v>1422053067.9030974</v>
      </c>
      <c r="AB9" s="276">
        <v>1422053067.9025998</v>
      </c>
      <c r="AC9" s="276"/>
      <c r="AD9" s="276">
        <v>4703544044.5</v>
      </c>
      <c r="AE9" s="276">
        <v>4600402042.8000002</v>
      </c>
      <c r="AF9" s="278">
        <v>-1940269755.52</v>
      </c>
      <c r="AG9" s="267">
        <v>3316614.86</v>
      </c>
      <c r="AH9" s="267">
        <v>253000</v>
      </c>
      <c r="AI9" s="267">
        <v>446111468.32999998</v>
      </c>
      <c r="AJ9" s="267"/>
      <c r="AK9" s="267"/>
      <c r="AL9" s="267"/>
      <c r="AM9" s="267"/>
      <c r="AN9" s="267"/>
      <c r="AO9" s="267"/>
      <c r="AP9" s="267"/>
      <c r="AQ9" s="267"/>
      <c r="AR9" s="267"/>
      <c r="AS9" s="267"/>
      <c r="AT9" s="267"/>
      <c r="AU9" s="267"/>
      <c r="AV9" s="267">
        <v>3153951260.4140005</v>
      </c>
      <c r="AW9" s="267">
        <v>2497637178.5200005</v>
      </c>
      <c r="AX9" s="267">
        <v>33433291.199999999</v>
      </c>
      <c r="AY9" s="279">
        <v>8837149</v>
      </c>
      <c r="AZ9" s="267">
        <v>616793462.41999996</v>
      </c>
      <c r="BA9" s="267">
        <v>12708507</v>
      </c>
      <c r="BB9" s="267"/>
      <c r="BC9" s="267">
        <v>2380019555.5799999</v>
      </c>
      <c r="BD9" s="267">
        <v>2192502819.3800001</v>
      </c>
      <c r="BE9" s="267">
        <v>39245527.539999999</v>
      </c>
      <c r="BF9" s="267"/>
      <c r="BG9" s="267">
        <v>148271208.66</v>
      </c>
      <c r="BH9" s="267"/>
      <c r="BI9" s="267">
        <v>773931704.83400059</v>
      </c>
      <c r="BJ9" s="267">
        <v>127123918.44</v>
      </c>
      <c r="BK9" s="267">
        <v>1498719579.1199999</v>
      </c>
      <c r="BL9" s="267">
        <v>637373657.41000009</v>
      </c>
      <c r="BM9" s="267">
        <v>247952723.23999998</v>
      </c>
      <c r="BN9" s="267">
        <v>42253320.420000002</v>
      </c>
      <c r="BO9" s="267">
        <v>4900623562.7740002</v>
      </c>
      <c r="BP9" s="267">
        <v>3318927915.5900002</v>
      </c>
      <c r="BQ9" s="267">
        <v>1581695647.184</v>
      </c>
    </row>
    <row r="10" spans="1:69" ht="12.75" customHeight="1" x14ac:dyDescent="0.25">
      <c r="A10" s="264">
        <v>2007</v>
      </c>
      <c r="B10" s="264">
        <v>3</v>
      </c>
      <c r="C10" s="275">
        <v>131</v>
      </c>
      <c r="D10" s="280">
        <v>92</v>
      </c>
      <c r="E10" s="280">
        <v>39</v>
      </c>
      <c r="F10" s="275">
        <v>14265</v>
      </c>
      <c r="G10" s="276">
        <v>32161689671.049999</v>
      </c>
      <c r="H10" s="276">
        <v>12722512230.9</v>
      </c>
      <c r="I10" s="276">
        <v>16271097324.439999</v>
      </c>
      <c r="J10" s="276">
        <v>16271097324.439999</v>
      </c>
      <c r="K10" s="276">
        <v>3168080115.7099991</v>
      </c>
      <c r="L10" s="267">
        <v>15317703279.254198</v>
      </c>
      <c r="M10" s="267">
        <v>748311062.81000006</v>
      </c>
      <c r="N10" s="276">
        <v>1172809381.3800001</v>
      </c>
      <c r="O10" s="277">
        <f t="shared" si="0"/>
        <v>7.2079304671012076E-2</v>
      </c>
      <c r="P10" s="267">
        <v>0</v>
      </c>
      <c r="Q10" s="267">
        <v>250710332.90000001</v>
      </c>
      <c r="R10" s="267">
        <v>74875566.409999996</v>
      </c>
      <c r="S10" s="267">
        <v>1402404148.21</v>
      </c>
      <c r="T10" s="267">
        <v>1174602214.96</v>
      </c>
      <c r="U10" s="267">
        <v>23980783.25</v>
      </c>
      <c r="V10" s="267"/>
      <c r="W10" s="276">
        <v>26407572623.944328</v>
      </c>
      <c r="X10" s="276">
        <v>23888907756.16</v>
      </c>
      <c r="Y10" s="276">
        <v>2529929104.4934006</v>
      </c>
      <c r="Z10" s="276">
        <v>21358978651.667145</v>
      </c>
      <c r="AA10" s="276">
        <v>1618951660.9343286</v>
      </c>
      <c r="AB10" s="276">
        <v>1618951660.9337795</v>
      </c>
      <c r="AC10" s="276"/>
      <c r="AD10" s="276">
        <v>5754117046.9200001</v>
      </c>
      <c r="AE10" s="276">
        <v>5320962868.96</v>
      </c>
      <c r="AF10" s="278">
        <v>-1946785905.55</v>
      </c>
      <c r="AG10" s="267">
        <v>672275</v>
      </c>
      <c r="AH10" s="267">
        <v>21272270</v>
      </c>
      <c r="AI10" s="267">
        <v>598456925.05999994</v>
      </c>
      <c r="AJ10" s="267"/>
      <c r="AK10" s="267"/>
      <c r="AL10" s="267"/>
      <c r="AM10" s="267"/>
      <c r="AN10" s="267"/>
      <c r="AO10" s="267"/>
      <c r="AP10" s="267"/>
      <c r="AQ10" s="267"/>
      <c r="AR10" s="267"/>
      <c r="AS10" s="267"/>
      <c r="AT10" s="267"/>
      <c r="AU10" s="267"/>
      <c r="AV10" s="267">
        <v>5274041923.3800001</v>
      </c>
      <c r="AW10" s="267">
        <v>4244664347.6799998</v>
      </c>
      <c r="AX10" s="267">
        <v>65154055.700000003</v>
      </c>
      <c r="AY10" s="279">
        <v>7925419</v>
      </c>
      <c r="AZ10" s="267">
        <v>925720961.33000004</v>
      </c>
      <c r="BA10" s="267">
        <v>18016612</v>
      </c>
      <c r="BB10" s="267"/>
      <c r="BC10" s="267">
        <v>3866794709.4664593</v>
      </c>
      <c r="BD10" s="267">
        <v>3563728251.9464593</v>
      </c>
      <c r="BE10" s="267">
        <v>59535961.109999999</v>
      </c>
      <c r="BF10" s="267"/>
      <c r="BG10" s="267">
        <v>243530496.41</v>
      </c>
      <c r="BH10" s="267"/>
      <c r="BI10" s="267">
        <v>1407247213.9135408</v>
      </c>
      <c r="BJ10" s="267">
        <v>220637784.85000002</v>
      </c>
      <c r="BK10" s="267">
        <v>1566318319.3399999</v>
      </c>
      <c r="BL10" s="267">
        <v>1065305021.02</v>
      </c>
      <c r="BM10" s="267">
        <v>401559112.74000001</v>
      </c>
      <c r="BN10" s="267">
        <v>124686166.65999998</v>
      </c>
      <c r="BO10" s="267">
        <v>7248840791.46</v>
      </c>
      <c r="BP10" s="267">
        <v>5491528788.4524593</v>
      </c>
      <c r="BQ10" s="267">
        <v>1757312003.0075407</v>
      </c>
    </row>
    <row r="11" spans="1:69" ht="12.75" customHeight="1" x14ac:dyDescent="0.25">
      <c r="A11" s="264">
        <v>2007</v>
      </c>
      <c r="B11" s="264">
        <v>4</v>
      </c>
      <c r="C11" s="275">
        <v>179</v>
      </c>
      <c r="D11" s="280">
        <v>99</v>
      </c>
      <c r="E11" s="280">
        <v>80</v>
      </c>
      <c r="F11" s="275">
        <v>21667</v>
      </c>
      <c r="G11" s="276">
        <v>35627606288.190002</v>
      </c>
      <c r="H11" s="276">
        <v>13600161352.700001</v>
      </c>
      <c r="I11" s="276">
        <v>18037539097.009998</v>
      </c>
      <c r="J11" s="276">
        <v>18037539097.009998</v>
      </c>
      <c r="K11" s="276">
        <v>3989905838.4800034</v>
      </c>
      <c r="L11" s="267">
        <v>17228108230.489998</v>
      </c>
      <c r="M11" s="267">
        <v>609133115.25</v>
      </c>
      <c r="N11" s="276">
        <v>1448704759.45</v>
      </c>
      <c r="O11" s="277">
        <f t="shared" si="0"/>
        <v>8.0316098091792645E-2</v>
      </c>
      <c r="P11" s="267">
        <v>0</v>
      </c>
      <c r="Q11" s="267">
        <v>247167394.92000002</v>
      </c>
      <c r="R11" s="267">
        <v>237462533.91000003</v>
      </c>
      <c r="S11" s="267">
        <v>1545366049.5600002</v>
      </c>
      <c r="T11" s="267">
        <v>1318518155.2400002</v>
      </c>
      <c r="U11" s="267">
        <v>20700217.25</v>
      </c>
      <c r="V11" s="267"/>
      <c r="W11" s="276">
        <v>28269308404.939999</v>
      </c>
      <c r="X11" s="276">
        <v>25959653548.93</v>
      </c>
      <c r="Y11" s="276">
        <v>2757959914.8941002</v>
      </c>
      <c r="Z11" s="276">
        <v>23200893116.036102</v>
      </c>
      <c r="AA11" s="276">
        <v>1837031279.1299982</v>
      </c>
      <c r="AB11" s="276">
        <v>1806798398.1318104</v>
      </c>
      <c r="AC11" s="276"/>
      <c r="AD11" s="276">
        <v>7358297883.2399998</v>
      </c>
      <c r="AE11" s="276">
        <v>6513649792.0500002</v>
      </c>
      <c r="AF11" s="278">
        <v>-1853866356.8599999</v>
      </c>
      <c r="AG11" s="267">
        <v>19510870</v>
      </c>
      <c r="AH11" s="267">
        <v>24296826.98</v>
      </c>
      <c r="AI11" s="267">
        <v>737248142.32999992</v>
      </c>
      <c r="AJ11" s="267"/>
      <c r="AK11" s="267"/>
      <c r="AL11" s="267"/>
      <c r="AM11" s="267"/>
      <c r="AN11" s="267"/>
      <c r="AO11" s="267"/>
      <c r="AP11" s="267"/>
      <c r="AQ11" s="267"/>
      <c r="AR11" s="267"/>
      <c r="AS11" s="267"/>
      <c r="AT11" s="267"/>
      <c r="AU11" s="267"/>
      <c r="AV11" s="267">
        <v>8311371594.5300016</v>
      </c>
      <c r="AW11" s="267">
        <v>6741952677.2000017</v>
      </c>
      <c r="AX11" s="267">
        <v>187398007.13000003</v>
      </c>
      <c r="AY11" s="279">
        <v>37368321</v>
      </c>
      <c r="AZ11" s="267">
        <v>1334503579.8700001</v>
      </c>
      <c r="BA11" s="267">
        <v>19531697</v>
      </c>
      <c r="BB11" s="267"/>
      <c r="BC11" s="267">
        <v>5655355175.2700005</v>
      </c>
      <c r="BD11" s="267">
        <v>5529382922.2800007</v>
      </c>
      <c r="BE11" s="267">
        <v>119212634.98999999</v>
      </c>
      <c r="BF11" s="267"/>
      <c r="BG11" s="267">
        <v>6759618</v>
      </c>
      <c r="BH11" s="267"/>
      <c r="BI11" s="267">
        <v>2656016419.2600012</v>
      </c>
      <c r="BJ11" s="267">
        <v>221838350.06</v>
      </c>
      <c r="BK11" s="267">
        <v>1644520489.3</v>
      </c>
      <c r="BL11" s="267">
        <v>1864380353.6029003</v>
      </c>
      <c r="BM11" s="267">
        <v>552046321.88999999</v>
      </c>
      <c r="BN11" s="267">
        <v>197287799.62</v>
      </c>
      <c r="BO11" s="267">
        <v>10518152802.990002</v>
      </c>
      <c r="BP11" s="267">
        <v>8198960070.7606106</v>
      </c>
      <c r="BQ11" s="267">
        <v>2319192732.2293911</v>
      </c>
    </row>
    <row r="12" spans="1:69" ht="12.75" customHeight="1" x14ac:dyDescent="0.25">
      <c r="A12" s="264">
        <v>2008</v>
      </c>
      <c r="B12" s="264">
        <v>1</v>
      </c>
      <c r="C12" s="275">
        <v>197</v>
      </c>
      <c r="D12" s="280">
        <v>110</v>
      </c>
      <c r="E12" s="280">
        <v>87</v>
      </c>
      <c r="F12" s="275">
        <v>23431</v>
      </c>
      <c r="G12" s="276">
        <v>44815841090</v>
      </c>
      <c r="H12" s="276">
        <v>11134968000</v>
      </c>
      <c r="I12" s="276">
        <v>29386442800</v>
      </c>
      <c r="J12" s="276">
        <v>29386442800</v>
      </c>
      <c r="K12" s="276">
        <v>4294430290</v>
      </c>
      <c r="L12" s="267">
        <v>28077348552.287918</v>
      </c>
      <c r="M12" s="267">
        <v>1223284347.23</v>
      </c>
      <c r="N12" s="276">
        <v>1302118900</v>
      </c>
      <c r="O12" s="277">
        <f t="shared" si="0"/>
        <v>4.4310191228725378E-2</v>
      </c>
      <c r="P12" s="267">
        <v>0</v>
      </c>
      <c r="Q12" s="267">
        <v>332488370.69</v>
      </c>
      <c r="R12" s="267">
        <v>95087798.440000013</v>
      </c>
      <c r="S12" s="267">
        <v>1478082667.7866666</v>
      </c>
      <c r="T12" s="267">
        <v>1336820278.6066666</v>
      </c>
      <c r="U12" s="267">
        <v>28917663.379999999</v>
      </c>
      <c r="V12" s="267"/>
      <c r="W12" s="276">
        <v>35776261438.083878</v>
      </c>
      <c r="X12" s="276">
        <v>31570530820</v>
      </c>
      <c r="Y12" s="276">
        <v>2305926199.1739006</v>
      </c>
      <c r="Z12" s="276">
        <v>29264604620.533325</v>
      </c>
      <c r="AA12" s="276">
        <v>2176312186.7438774</v>
      </c>
      <c r="AB12" s="276">
        <v>2176312187.0366535</v>
      </c>
      <c r="AC12" s="276"/>
      <c r="AD12" s="276">
        <v>9039579656.1800003</v>
      </c>
      <c r="AE12" s="276">
        <v>7394042100</v>
      </c>
      <c r="AF12" s="278">
        <v>329317530</v>
      </c>
      <c r="AG12" s="267">
        <v>20465333</v>
      </c>
      <c r="AH12" s="267">
        <v>24989017</v>
      </c>
      <c r="AI12" s="267">
        <v>894226878.59637749</v>
      </c>
      <c r="AJ12" s="267"/>
      <c r="AK12" s="267"/>
      <c r="AL12" s="267"/>
      <c r="AM12" s="267"/>
      <c r="AN12" s="267"/>
      <c r="AO12" s="267"/>
      <c r="AP12" s="267"/>
      <c r="AQ12" s="267"/>
      <c r="AR12" s="267"/>
      <c r="AS12" s="267"/>
      <c r="AT12" s="267"/>
      <c r="AU12" s="267"/>
      <c r="AV12" s="267">
        <v>2572748010.2684894</v>
      </c>
      <c r="AW12" s="267">
        <v>2155465042.2584896</v>
      </c>
      <c r="AX12" s="267">
        <v>32237738.949999999</v>
      </c>
      <c r="AY12" s="279">
        <v>16455</v>
      </c>
      <c r="AZ12" s="267">
        <v>379422476.56</v>
      </c>
      <c r="BA12" s="267">
        <v>1543380</v>
      </c>
      <c r="BB12" s="267"/>
      <c r="BC12" s="267">
        <v>1689288894.0388789</v>
      </c>
      <c r="BD12" s="267">
        <v>1657676376.448879</v>
      </c>
      <c r="BE12" s="267">
        <v>30357304.59</v>
      </c>
      <c r="BF12" s="267"/>
      <c r="BG12" s="267">
        <v>1255213</v>
      </c>
      <c r="BH12" s="267"/>
      <c r="BI12" s="267">
        <v>883459116.22961044</v>
      </c>
      <c r="BJ12" s="267">
        <v>86006575.850000009</v>
      </c>
      <c r="BK12" s="267">
        <v>84258730.224516124</v>
      </c>
      <c r="BL12" s="267">
        <v>614351675.73916674</v>
      </c>
      <c r="BM12" s="267">
        <v>197828304.72</v>
      </c>
      <c r="BN12" s="267">
        <v>21819902.050000001</v>
      </c>
      <c r="BO12" s="267">
        <v>2856709732.2130051</v>
      </c>
      <c r="BP12" s="267">
        <v>2465442913.772469</v>
      </c>
      <c r="BQ12" s="267">
        <v>391266818.44053602</v>
      </c>
    </row>
    <row r="13" spans="1:69" ht="12.75" customHeight="1" x14ac:dyDescent="0.25">
      <c r="A13" s="264">
        <v>2008</v>
      </c>
      <c r="B13" s="264">
        <v>2</v>
      </c>
      <c r="C13" s="275">
        <v>198</v>
      </c>
      <c r="D13" s="280">
        <v>104</v>
      </c>
      <c r="E13" s="280">
        <v>94</v>
      </c>
      <c r="F13" s="275">
        <v>22237</v>
      </c>
      <c r="G13" s="276">
        <v>46129141160</v>
      </c>
      <c r="H13" s="276">
        <v>8385913250</v>
      </c>
      <c r="I13" s="276">
        <v>33601571270</v>
      </c>
      <c r="J13" s="276">
        <v>33601571270</v>
      </c>
      <c r="K13" s="276">
        <v>4141656640</v>
      </c>
      <c r="L13" s="267">
        <v>32205343768.070404</v>
      </c>
      <c r="M13" s="267">
        <v>1054522434.05</v>
      </c>
      <c r="N13" s="276">
        <v>1703727310</v>
      </c>
      <c r="O13" s="277">
        <f t="shared" si="0"/>
        <v>5.0703798828631387E-2</v>
      </c>
      <c r="P13" s="267">
        <v>1550000</v>
      </c>
      <c r="Q13" s="267">
        <v>326140254.77999997</v>
      </c>
      <c r="R13" s="267">
        <v>121446518.90000001</v>
      </c>
      <c r="S13" s="267">
        <v>1274495869.8</v>
      </c>
      <c r="T13" s="267">
        <v>1137559653.3499999</v>
      </c>
      <c r="U13" s="267">
        <v>24915615.649999999</v>
      </c>
      <c r="V13" s="267"/>
      <c r="W13" s="276">
        <v>36204247154.447403</v>
      </c>
      <c r="X13" s="276">
        <v>29124742750</v>
      </c>
      <c r="Y13" s="276">
        <v>2426087457.7915998</v>
      </c>
      <c r="Z13" s="276">
        <v>26698655293.627003</v>
      </c>
      <c r="AA13" s="276">
        <v>2189696135.2074032</v>
      </c>
      <c r="AB13" s="276">
        <v>2189696133.7888002</v>
      </c>
      <c r="AC13" s="276"/>
      <c r="AD13" s="276">
        <v>9924894011.1119995</v>
      </c>
      <c r="AE13" s="276">
        <v>7565800156.6699991</v>
      </c>
      <c r="AF13" s="278">
        <v>386181246.7719999</v>
      </c>
      <c r="AG13" s="267">
        <v>61365852.719999999</v>
      </c>
      <c r="AH13" s="267">
        <v>23145248.600000001</v>
      </c>
      <c r="AI13" s="267">
        <v>969601179.0999999</v>
      </c>
      <c r="AJ13" s="267"/>
      <c r="AK13" s="267"/>
      <c r="AL13" s="267"/>
      <c r="AM13" s="267"/>
      <c r="AN13" s="267"/>
      <c r="AO13" s="267"/>
      <c r="AP13" s="267"/>
      <c r="AQ13" s="267"/>
      <c r="AR13" s="267"/>
      <c r="AS13" s="267"/>
      <c r="AT13" s="267"/>
      <c r="AU13" s="267"/>
      <c r="AV13" s="267">
        <v>5308603398.504241</v>
      </c>
      <c r="AW13" s="267">
        <v>4547203385.4542398</v>
      </c>
      <c r="AX13" s="267">
        <v>69318115.469999999</v>
      </c>
      <c r="AY13" s="279">
        <v>1419656</v>
      </c>
      <c r="AZ13" s="267">
        <v>682354441.04999995</v>
      </c>
      <c r="BA13" s="267">
        <v>4435846.2200000007</v>
      </c>
      <c r="BB13" s="267"/>
      <c r="BC13" s="267">
        <v>3322019609.3688788</v>
      </c>
      <c r="BD13" s="267">
        <v>3118344261.7588787</v>
      </c>
      <c r="BE13" s="267">
        <v>193882528.60999998</v>
      </c>
      <c r="BF13" s="267"/>
      <c r="BG13" s="267">
        <v>9792819</v>
      </c>
      <c r="BH13" s="267"/>
      <c r="BI13" s="267">
        <v>1986583789.1353621</v>
      </c>
      <c r="BJ13" s="267">
        <v>328317242.76000005</v>
      </c>
      <c r="BK13" s="267">
        <v>212297256.22451615</v>
      </c>
      <c r="BL13" s="267">
        <v>1157051103.1700001</v>
      </c>
      <c r="BM13" s="267">
        <v>427458567.13999999</v>
      </c>
      <c r="BN13" s="267">
        <v>100100544.47999999</v>
      </c>
      <c r="BO13" s="267">
        <v>5954718834.3687572</v>
      </c>
      <c r="BP13" s="267">
        <v>5024474295.4668789</v>
      </c>
      <c r="BQ13" s="267">
        <v>930244538.90187836</v>
      </c>
    </row>
    <row r="14" spans="1:69" ht="12.75" customHeight="1" x14ac:dyDescent="0.25">
      <c r="A14" s="264">
        <v>2008</v>
      </c>
      <c r="B14" s="264">
        <v>3</v>
      </c>
      <c r="C14" s="275">
        <v>204</v>
      </c>
      <c r="D14" s="280">
        <v>103</v>
      </c>
      <c r="E14" s="280">
        <v>101</v>
      </c>
      <c r="F14" s="275">
        <v>24021</v>
      </c>
      <c r="G14" s="276">
        <v>42982106258.639999</v>
      </c>
      <c r="H14" s="276">
        <v>6071463943.4300003</v>
      </c>
      <c r="I14" s="276">
        <v>33100879461.269997</v>
      </c>
      <c r="J14" s="276">
        <v>33100879461.269997</v>
      </c>
      <c r="K14" s="276">
        <v>3809762853.9399986</v>
      </c>
      <c r="L14" s="267">
        <v>31732060813.695004</v>
      </c>
      <c r="M14" s="267">
        <v>1054255973.22</v>
      </c>
      <c r="N14" s="276">
        <v>1997185979.6900001</v>
      </c>
      <c r="O14" s="277">
        <f t="shared" si="0"/>
        <v>6.0336341879581382E-2</v>
      </c>
      <c r="P14" s="267"/>
      <c r="Q14" s="267">
        <v>290421161.68000001</v>
      </c>
      <c r="R14" s="267">
        <v>221190038.87</v>
      </c>
      <c r="S14" s="267">
        <v>1295059738.813333</v>
      </c>
      <c r="T14" s="267">
        <v>1206252433.1933331</v>
      </c>
      <c r="U14" s="267">
        <v>26699429.82</v>
      </c>
      <c r="V14" s="267"/>
      <c r="W14" s="276">
        <v>42982106258.645943</v>
      </c>
      <c r="X14" s="276">
        <v>29020238535.799999</v>
      </c>
      <c r="Y14" s="276">
        <v>2260730115.0755</v>
      </c>
      <c r="Z14" s="276">
        <v>26759508420.719509</v>
      </c>
      <c r="AA14" s="276">
        <v>12649309799.735943</v>
      </c>
      <c r="AB14" s="276">
        <v>2163089584.1289334</v>
      </c>
      <c r="AC14" s="276"/>
      <c r="AD14" s="276">
        <v>10486220219.612001</v>
      </c>
      <c r="AE14" s="276">
        <v>7857109527.0400009</v>
      </c>
      <c r="AF14" s="278">
        <v>232368965.76599988</v>
      </c>
      <c r="AG14" s="267">
        <v>58258361.899999999</v>
      </c>
      <c r="AH14" s="267">
        <v>32525318</v>
      </c>
      <c r="AI14" s="267">
        <v>916479933.13600004</v>
      </c>
      <c r="AJ14" s="267"/>
      <c r="AK14" s="267"/>
      <c r="AL14" s="267"/>
      <c r="AM14" s="267"/>
      <c r="AN14" s="267"/>
      <c r="AO14" s="267"/>
      <c r="AP14" s="267"/>
      <c r="AQ14" s="267"/>
      <c r="AR14" s="267"/>
      <c r="AS14" s="267"/>
      <c r="AT14" s="267"/>
      <c r="AU14" s="267"/>
      <c r="AV14" s="267">
        <v>8240817845.0099983</v>
      </c>
      <c r="AW14" s="267">
        <v>7293350158.2999983</v>
      </c>
      <c r="AX14" s="267">
        <v>97381019.120000005</v>
      </c>
      <c r="AY14" s="279"/>
      <c r="AZ14" s="267">
        <v>839443932.36000013</v>
      </c>
      <c r="BA14" s="267"/>
      <c r="BB14" s="267"/>
      <c r="BC14" s="267">
        <v>5012991098.8088789</v>
      </c>
      <c r="BD14" s="267">
        <v>4658598313.5388784</v>
      </c>
      <c r="BE14" s="267">
        <v>347274428.27000004</v>
      </c>
      <c r="BF14" s="267"/>
      <c r="BG14" s="267">
        <v>7118357</v>
      </c>
      <c r="BH14" s="267"/>
      <c r="BI14" s="267">
        <v>3227826746.2011194</v>
      </c>
      <c r="BJ14" s="267">
        <v>732350459.78999996</v>
      </c>
      <c r="BK14" s="267">
        <v>339681185.45451611</v>
      </c>
      <c r="BL14" s="267">
        <v>1739394075.5600002</v>
      </c>
      <c r="BM14" s="267">
        <v>664742700.56999993</v>
      </c>
      <c r="BN14" s="267">
        <v>181754449.50999999</v>
      </c>
      <c r="BO14" s="267">
        <v>9253022343.0345154</v>
      </c>
      <c r="BP14" s="267">
        <v>7856717932.2888794</v>
      </c>
      <c r="BQ14" s="267">
        <v>1396304410.745636</v>
      </c>
    </row>
    <row r="15" spans="1:69" ht="12.75" customHeight="1" x14ac:dyDescent="0.25">
      <c r="A15" s="264">
        <v>2008</v>
      </c>
      <c r="B15" s="264">
        <v>4</v>
      </c>
      <c r="C15" s="275">
        <v>209</v>
      </c>
      <c r="D15" s="280">
        <v>101</v>
      </c>
      <c r="E15" s="280">
        <v>108</v>
      </c>
      <c r="F15" s="275">
        <v>24655</v>
      </c>
      <c r="G15" s="276">
        <v>41700338865.77681</v>
      </c>
      <c r="H15" s="276">
        <v>7109734039.3634787</v>
      </c>
      <c r="I15" s="276">
        <v>30653312200.313503</v>
      </c>
      <c r="J15" s="276">
        <v>30653312200.313503</v>
      </c>
      <c r="K15" s="276">
        <v>3937292626.0998278</v>
      </c>
      <c r="L15" s="267">
        <v>29006400817.154503</v>
      </c>
      <c r="M15" s="267">
        <v>1179553877.4100001</v>
      </c>
      <c r="N15" s="276">
        <v>2192021637.5299997</v>
      </c>
      <c r="O15" s="277">
        <f t="shared" si="0"/>
        <v>7.1510107071156279E-2</v>
      </c>
      <c r="P15" s="267"/>
      <c r="Q15" s="267">
        <v>361016046.00999999</v>
      </c>
      <c r="R15" s="267">
        <v>160954751.03000003</v>
      </c>
      <c r="S15" s="267">
        <v>1338597628.0166667</v>
      </c>
      <c r="T15" s="267">
        <v>1199542654.5066667</v>
      </c>
      <c r="U15" s="267">
        <v>23743865.710000001</v>
      </c>
      <c r="V15" s="267"/>
      <c r="W15" s="276">
        <v>30827985132.322208</v>
      </c>
      <c r="X15" s="276">
        <v>27671713731.914341</v>
      </c>
      <c r="Y15" s="276">
        <v>2130203714.6640999</v>
      </c>
      <c r="Z15" s="276">
        <v>25541510017.25024</v>
      </c>
      <c r="AA15" s="276">
        <v>473506606.60786724</v>
      </c>
      <c r="AB15" s="276">
        <v>1928932536.7978654</v>
      </c>
      <c r="AC15" s="276"/>
      <c r="AD15" s="276">
        <v>10872353736.446106</v>
      </c>
      <c r="AE15" s="276">
        <v>7668248391.3699999</v>
      </c>
      <c r="AF15" s="278">
        <v>249118823.68599999</v>
      </c>
      <c r="AG15" s="267">
        <v>61954703.899999999</v>
      </c>
      <c r="AH15" s="267">
        <v>25407036</v>
      </c>
      <c r="AI15" s="267">
        <v>970104295.68600011</v>
      </c>
      <c r="AJ15" s="267"/>
      <c r="AK15" s="267"/>
      <c r="AL15" s="267"/>
      <c r="AM15" s="267"/>
      <c r="AN15" s="267"/>
      <c r="AO15" s="267"/>
      <c r="AP15" s="267"/>
      <c r="AQ15" s="267"/>
      <c r="AR15" s="267"/>
      <c r="AS15" s="267"/>
      <c r="AT15" s="267"/>
      <c r="AU15" s="267"/>
      <c r="AV15" s="267">
        <v>11092623442.501711</v>
      </c>
      <c r="AW15" s="267">
        <v>9908986722.8817101</v>
      </c>
      <c r="AX15" s="267">
        <v>136179222.25999999</v>
      </c>
      <c r="AY15" s="279"/>
      <c r="AZ15" s="267">
        <v>1018876468.42</v>
      </c>
      <c r="BA15" s="267"/>
      <c r="BB15" s="267"/>
      <c r="BC15" s="267">
        <v>6516367817.3233156</v>
      </c>
      <c r="BD15" s="267">
        <v>6075437882.2433157</v>
      </c>
      <c r="BE15" s="267">
        <v>432575975.08000004</v>
      </c>
      <c r="BF15" s="267"/>
      <c r="BG15" s="267">
        <v>8353960</v>
      </c>
      <c r="BH15" s="267"/>
      <c r="BI15" s="267">
        <v>4576255625.1783953</v>
      </c>
      <c r="BJ15" s="267">
        <v>1026666081.0510001</v>
      </c>
      <c r="BK15" s="267">
        <v>444415849.35000002</v>
      </c>
      <c r="BL15" s="267">
        <v>2362736825.4735899</v>
      </c>
      <c r="BM15" s="267">
        <v>1153582128.28</v>
      </c>
      <c r="BN15" s="267">
        <v>655388402.35000002</v>
      </c>
      <c r="BO15" s="267">
        <v>12699436573.131712</v>
      </c>
      <c r="BP15" s="267">
        <v>10804548764.047806</v>
      </c>
      <c r="BQ15" s="267">
        <v>1894887809.0839062</v>
      </c>
    </row>
    <row r="16" spans="1:69" ht="12.75" customHeight="1" x14ac:dyDescent="0.25">
      <c r="A16" s="264">
        <v>2009</v>
      </c>
      <c r="B16" s="264">
        <v>1</v>
      </c>
      <c r="C16" s="275">
        <v>214</v>
      </c>
      <c r="D16" s="280">
        <v>102</v>
      </c>
      <c r="E16" s="280">
        <v>112</v>
      </c>
      <c r="F16" s="275">
        <v>27020</v>
      </c>
      <c r="G16" s="276">
        <v>42264832200</v>
      </c>
      <c r="H16" s="276">
        <v>6590406260</v>
      </c>
      <c r="I16" s="276">
        <v>31294718560</v>
      </c>
      <c r="J16" s="276">
        <v>31294718560</v>
      </c>
      <c r="K16" s="276">
        <v>4379707380</v>
      </c>
      <c r="L16" s="267">
        <v>28698747298.380001</v>
      </c>
      <c r="M16" s="267">
        <v>1907687062.5599999</v>
      </c>
      <c r="N16" s="276">
        <v>2401172970</v>
      </c>
      <c r="O16" s="277">
        <f t="shared" si="0"/>
        <v>7.6727738113264568E-2</v>
      </c>
      <c r="P16" s="267"/>
      <c r="Q16" s="267">
        <v>413808727.93000001</v>
      </c>
      <c r="R16" s="267">
        <v>147069299.41999999</v>
      </c>
      <c r="S16" s="267">
        <v>1481994150.4000001</v>
      </c>
      <c r="T16" s="267">
        <v>1362221747.72</v>
      </c>
      <c r="U16" s="267">
        <v>34666843.130000003</v>
      </c>
      <c r="V16" s="267"/>
      <c r="W16" s="276">
        <v>31765962080</v>
      </c>
      <c r="X16" s="276">
        <v>28627894260</v>
      </c>
      <c r="Y16" s="276">
        <v>1965104558.3299999</v>
      </c>
      <c r="Z16" s="276">
        <v>26662789697.5</v>
      </c>
      <c r="AA16" s="276">
        <v>1970035970</v>
      </c>
      <c r="AB16" s="276">
        <v>1970035979.98</v>
      </c>
      <c r="AC16" s="276"/>
      <c r="AD16" s="276">
        <v>10498870120</v>
      </c>
      <c r="AE16" s="276">
        <v>6994315820</v>
      </c>
      <c r="AF16" s="278">
        <v>1270669000</v>
      </c>
      <c r="AG16" s="267">
        <v>375740846</v>
      </c>
      <c r="AH16" s="267">
        <v>52997381</v>
      </c>
      <c r="AI16" s="267">
        <v>1101032955.78</v>
      </c>
      <c r="AJ16" s="267"/>
      <c r="AK16" s="267"/>
      <c r="AL16" s="267"/>
      <c r="AM16" s="267"/>
      <c r="AN16" s="267"/>
      <c r="AO16" s="267"/>
      <c r="AP16" s="267"/>
      <c r="AQ16" s="267"/>
      <c r="AR16" s="267"/>
      <c r="AS16" s="267"/>
      <c r="AT16" s="267"/>
      <c r="AU16" s="267"/>
      <c r="AV16" s="267">
        <v>2791992328.0916672</v>
      </c>
      <c r="AW16" s="267">
        <v>2649701189.6816669</v>
      </c>
      <c r="AX16" s="267">
        <v>51273424.150000006</v>
      </c>
      <c r="AY16" s="279"/>
      <c r="AZ16" s="267">
        <v>86771800.25</v>
      </c>
      <c r="BA16" s="267"/>
      <c r="BB16" s="267"/>
      <c r="BC16" s="267">
        <v>1646822177.1068699</v>
      </c>
      <c r="BD16" s="267">
        <v>1568762582.9268699</v>
      </c>
      <c r="BE16" s="267">
        <v>74367300.219999999</v>
      </c>
      <c r="BF16" s="267"/>
      <c r="BG16" s="267">
        <v>3692293.96</v>
      </c>
      <c r="BH16" s="267"/>
      <c r="BI16" s="267">
        <v>1145170150.9847972</v>
      </c>
      <c r="BJ16" s="267">
        <v>285456164.98999995</v>
      </c>
      <c r="BK16" s="267">
        <v>160075819.88</v>
      </c>
      <c r="BL16" s="267">
        <v>629545915.56874454</v>
      </c>
      <c r="BM16" s="267">
        <v>1929816432.3100002</v>
      </c>
      <c r="BN16" s="267">
        <v>1608332351.1799998</v>
      </c>
      <c r="BO16" s="267">
        <v>4885276719.2816677</v>
      </c>
      <c r="BP16" s="267">
        <v>4208200519.0756145</v>
      </c>
      <c r="BQ16" s="267">
        <v>677076200.20605326</v>
      </c>
    </row>
    <row r="17" spans="1:69" ht="12.75" customHeight="1" x14ac:dyDescent="0.25">
      <c r="A17" s="264">
        <v>2009</v>
      </c>
      <c r="B17" s="264">
        <v>2</v>
      </c>
      <c r="C17" s="275">
        <v>217</v>
      </c>
      <c r="D17" s="280">
        <v>102</v>
      </c>
      <c r="E17" s="280">
        <v>115</v>
      </c>
      <c r="F17" s="275">
        <v>27780</v>
      </c>
      <c r="G17" s="276">
        <v>42781679940</v>
      </c>
      <c r="H17" s="276">
        <v>7037448000</v>
      </c>
      <c r="I17" s="276">
        <v>31273938880</v>
      </c>
      <c r="J17" s="276">
        <v>31273938880</v>
      </c>
      <c r="K17" s="276">
        <v>4470293060</v>
      </c>
      <c r="L17" s="267">
        <v>28972576221.451698</v>
      </c>
      <c r="M17" s="267">
        <v>1630751166.27</v>
      </c>
      <c r="N17" s="276">
        <v>2534093260</v>
      </c>
      <c r="O17" s="277">
        <f t="shared" si="0"/>
        <v>8.1028912594715674E-2</v>
      </c>
      <c r="P17" s="267"/>
      <c r="Q17" s="267">
        <v>391201509.47000003</v>
      </c>
      <c r="R17" s="267">
        <v>139300109.19</v>
      </c>
      <c r="S17" s="267">
        <v>1454819953.0100002</v>
      </c>
      <c r="T17" s="267">
        <v>1355393511.3500001</v>
      </c>
      <c r="U17" s="267">
        <v>24887703.859999999</v>
      </c>
      <c r="V17" s="267"/>
      <c r="W17" s="276">
        <v>32330579389.999996</v>
      </c>
      <c r="X17" s="276">
        <v>29103771230</v>
      </c>
      <c r="Y17" s="276">
        <v>2326975739.7057891</v>
      </c>
      <c r="Z17" s="276">
        <v>26776795489.547195</v>
      </c>
      <c r="AA17" s="276">
        <v>2138462140.0000002</v>
      </c>
      <c r="AB17" s="276">
        <v>2138462131.0374982</v>
      </c>
      <c r="AC17" s="276"/>
      <c r="AD17" s="276">
        <v>10451100560</v>
      </c>
      <c r="AE17" s="276">
        <v>7113835910</v>
      </c>
      <c r="AF17" s="278">
        <v>946483120</v>
      </c>
      <c r="AG17" s="267">
        <v>376374592</v>
      </c>
      <c r="AH17" s="267">
        <v>52938411</v>
      </c>
      <c r="AI17" s="267">
        <v>1384630132.6899998</v>
      </c>
      <c r="AJ17" s="267"/>
      <c r="AK17" s="267"/>
      <c r="AL17" s="267"/>
      <c r="AM17" s="267"/>
      <c r="AN17" s="267"/>
      <c r="AO17" s="267"/>
      <c r="AP17" s="267"/>
      <c r="AQ17" s="267"/>
      <c r="AR17" s="267"/>
      <c r="AS17" s="267"/>
      <c r="AT17" s="267"/>
      <c r="AU17" s="267"/>
      <c r="AV17" s="267">
        <v>5115171630.920001</v>
      </c>
      <c r="AW17" s="267">
        <v>4848570542.96</v>
      </c>
      <c r="AX17" s="267">
        <v>89816641.25999999</v>
      </c>
      <c r="AY17" s="279"/>
      <c r="AZ17" s="267">
        <v>167774685.94</v>
      </c>
      <c r="BA17" s="267"/>
      <c r="BB17" s="267"/>
      <c r="BC17" s="267">
        <v>3080152293.3900003</v>
      </c>
      <c r="BD17" s="267">
        <v>2951348975.0700002</v>
      </c>
      <c r="BE17" s="267">
        <v>106532870.36</v>
      </c>
      <c r="BF17" s="267"/>
      <c r="BG17" s="267">
        <v>22270447.960000001</v>
      </c>
      <c r="BH17" s="267"/>
      <c r="BI17" s="267">
        <v>2035019337.5300007</v>
      </c>
      <c r="BJ17" s="267">
        <v>543348126.01699984</v>
      </c>
      <c r="BK17" s="267">
        <v>337266906.82999998</v>
      </c>
      <c r="BL17" s="267">
        <v>1101972260.3400002</v>
      </c>
      <c r="BM17" s="267">
        <v>2393447148.2400002</v>
      </c>
      <c r="BN17" s="267">
        <v>2490106567.4700003</v>
      </c>
      <c r="BO17" s="267">
        <v>7846320685.9900017</v>
      </c>
      <c r="BP17" s="267">
        <v>7295385927.2969999</v>
      </c>
      <c r="BQ17" s="267">
        <v>550934758.69300175</v>
      </c>
    </row>
    <row r="18" spans="1:69" ht="12.75" customHeight="1" x14ac:dyDescent="0.25">
      <c r="A18" s="264">
        <v>2009</v>
      </c>
      <c r="B18" s="264">
        <v>3</v>
      </c>
      <c r="C18" s="275">
        <v>217</v>
      </c>
      <c r="D18" s="280"/>
      <c r="E18" s="280"/>
      <c r="F18" s="275">
        <v>27061</v>
      </c>
      <c r="G18" s="276">
        <v>42662016370.510002</v>
      </c>
      <c r="H18" s="276">
        <v>7003338891.710001</v>
      </c>
      <c r="I18" s="276">
        <v>31266289083.620003</v>
      </c>
      <c r="J18" s="276">
        <v>31266289083.620003</v>
      </c>
      <c r="K18" s="276">
        <v>4392388395.1799984</v>
      </c>
      <c r="L18" s="267">
        <v>26937453001.100002</v>
      </c>
      <c r="M18" s="267">
        <v>1396018159.6300001</v>
      </c>
      <c r="N18" s="276">
        <v>5636916077</v>
      </c>
      <c r="O18" s="277">
        <f t="shared" si="0"/>
        <v>0.18028733956640561</v>
      </c>
      <c r="P18" s="267"/>
      <c r="Q18" s="267">
        <v>351892207.52000004</v>
      </c>
      <c r="R18" s="267">
        <v>173291285.5</v>
      </c>
      <c r="S18" s="267">
        <v>1476596476.8600001</v>
      </c>
      <c r="T18" s="267">
        <v>1370937784.22</v>
      </c>
      <c r="U18" s="267">
        <v>31835916.84</v>
      </c>
      <c r="V18" s="267"/>
      <c r="W18" s="276">
        <v>32644337045.286007</v>
      </c>
      <c r="X18" s="276">
        <v>29706546599.060009</v>
      </c>
      <c r="Y18" s="276">
        <v>2172121616.3399997</v>
      </c>
      <c r="Z18" s="276">
        <v>27534424982.720009</v>
      </c>
      <c r="AA18" s="276">
        <v>2084440437.355998</v>
      </c>
      <c r="AB18" s="276">
        <v>2084440437.3560004</v>
      </c>
      <c r="AC18" s="276"/>
      <c r="AD18" s="276">
        <v>10017679325.226683</v>
      </c>
      <c r="AE18" s="276">
        <v>7155462292.4300013</v>
      </c>
      <c r="AF18" s="278">
        <v>858739702.2766825</v>
      </c>
      <c r="AG18" s="267">
        <v>45250011.539999999</v>
      </c>
      <c r="AH18" s="267">
        <v>53397500</v>
      </c>
      <c r="AI18" s="267">
        <v>1705816572.7799997</v>
      </c>
      <c r="AJ18" s="267"/>
      <c r="AK18" s="267"/>
      <c r="AL18" s="267"/>
      <c r="AM18" s="267"/>
      <c r="AN18" s="267"/>
      <c r="AO18" s="267"/>
      <c r="AP18" s="267"/>
      <c r="AQ18" s="267"/>
      <c r="AR18" s="267"/>
      <c r="AS18" s="267"/>
      <c r="AT18" s="267"/>
      <c r="AU18" s="267"/>
      <c r="AV18" s="267">
        <v>7952253341.04</v>
      </c>
      <c r="AW18" s="267">
        <v>7486760592.9799995</v>
      </c>
      <c r="AX18" s="267">
        <v>140573002.63000003</v>
      </c>
      <c r="AY18" s="279"/>
      <c r="AZ18" s="267">
        <v>270182270.89000005</v>
      </c>
      <c r="BA18" s="267"/>
      <c r="BB18" s="267"/>
      <c r="BC18" s="267">
        <v>4724215347.7300005</v>
      </c>
      <c r="BD18" s="267">
        <v>4564692211.9400005</v>
      </c>
      <c r="BE18" s="267">
        <v>147379063.82999998</v>
      </c>
      <c r="BF18" s="267"/>
      <c r="BG18" s="267">
        <v>12144071.960000001</v>
      </c>
      <c r="BH18" s="267"/>
      <c r="BI18" s="267">
        <v>3228037993.3099995</v>
      </c>
      <c r="BJ18" s="267">
        <v>1425469220.4700003</v>
      </c>
      <c r="BK18" s="267">
        <v>352647006.79999995</v>
      </c>
      <c r="BL18" s="267">
        <v>1682266594.5900002</v>
      </c>
      <c r="BM18" s="267">
        <v>2665589009.4099994</v>
      </c>
      <c r="BN18" s="267">
        <v>2813254931.8500004</v>
      </c>
      <c r="BO18" s="267">
        <v>10970957108.25</v>
      </c>
      <c r="BP18" s="267">
        <v>10790748661.050001</v>
      </c>
      <c r="BQ18" s="267">
        <v>180208447.19999886</v>
      </c>
    </row>
    <row r="19" spans="1:69" ht="12.75" customHeight="1" x14ac:dyDescent="0.25">
      <c r="A19" s="264">
        <v>2009</v>
      </c>
      <c r="B19" s="264">
        <v>4</v>
      </c>
      <c r="C19" s="275">
        <v>212</v>
      </c>
      <c r="D19" s="280">
        <v>95</v>
      </c>
      <c r="E19" s="280">
        <v>117</v>
      </c>
      <c r="F19" s="275">
        <v>28069</v>
      </c>
      <c r="G19" s="276">
        <v>44568177819.310005</v>
      </c>
      <c r="H19" s="276">
        <v>9779467677.8499985</v>
      </c>
      <c r="I19" s="276">
        <v>30368474945.050003</v>
      </c>
      <c r="J19" s="276">
        <v>30368474945.050003</v>
      </c>
      <c r="K19" s="276">
        <v>4420235196.4100037</v>
      </c>
      <c r="L19" s="267">
        <v>25615400651.470001</v>
      </c>
      <c r="M19" s="267">
        <v>4471750922.8999996</v>
      </c>
      <c r="N19" s="276">
        <v>2128058098.6299999</v>
      </c>
      <c r="O19" s="277">
        <f t="shared" si="0"/>
        <v>7.0074579065316833E-2</v>
      </c>
      <c r="P19" s="267"/>
      <c r="Q19" s="267">
        <v>515174551.43000001</v>
      </c>
      <c r="R19" s="267">
        <v>162388581.82999998</v>
      </c>
      <c r="S19" s="267">
        <v>1466375727.8500001</v>
      </c>
      <c r="T19" s="267">
        <v>1356635787.21</v>
      </c>
      <c r="U19" s="267">
        <v>31128664.84</v>
      </c>
      <c r="V19" s="267"/>
      <c r="W19" s="276">
        <v>32656277693.560001</v>
      </c>
      <c r="X19" s="276">
        <v>29898255733.489998</v>
      </c>
      <c r="Y19" s="276">
        <v>1905561918.8899999</v>
      </c>
      <c r="Z19" s="276">
        <v>27992693814.599998</v>
      </c>
      <c r="AA19" s="276">
        <v>1947335305.1999998</v>
      </c>
      <c r="AB19" s="276">
        <v>1947335305.2</v>
      </c>
      <c r="AC19" s="276"/>
      <c r="AD19" s="276">
        <v>11911900125.745926</v>
      </c>
      <c r="AE19" s="276">
        <v>7442560565.5300007</v>
      </c>
      <c r="AF19" s="278">
        <v>819806622.04000008</v>
      </c>
      <c r="AG19" s="267">
        <v>346608079</v>
      </c>
      <c r="AH19" s="267">
        <v>57271111</v>
      </c>
      <c r="AI19" s="267">
        <v>1390541107.98</v>
      </c>
      <c r="AJ19" s="267"/>
      <c r="AK19" s="267"/>
      <c r="AL19" s="267"/>
      <c r="AM19" s="267"/>
      <c r="AN19" s="267"/>
      <c r="AO19" s="267"/>
      <c r="AP19" s="267"/>
      <c r="AQ19" s="267"/>
      <c r="AR19" s="267"/>
      <c r="AS19" s="267"/>
      <c r="AT19" s="267"/>
      <c r="AU19" s="267"/>
      <c r="AV19" s="267">
        <v>10764213840.680542</v>
      </c>
      <c r="AW19" s="267">
        <v>10218971740.955742</v>
      </c>
      <c r="AX19" s="267">
        <v>193878808.65000001</v>
      </c>
      <c r="AY19" s="279"/>
      <c r="AZ19" s="267">
        <v>333044428.2148</v>
      </c>
      <c r="BA19" s="267"/>
      <c r="BB19" s="267"/>
      <c r="BC19" s="267">
        <v>6169097861.2630148</v>
      </c>
      <c r="BD19" s="267">
        <v>5993283642.9530144</v>
      </c>
      <c r="BE19" s="267">
        <v>146066933.31</v>
      </c>
      <c r="BF19" s="267"/>
      <c r="BG19" s="267">
        <v>29747285</v>
      </c>
      <c r="BH19" s="267"/>
      <c r="BI19" s="267">
        <v>4595115979.4175272</v>
      </c>
      <c r="BJ19" s="267">
        <v>802734547.21000016</v>
      </c>
      <c r="BK19" s="267">
        <v>674231860.98000002</v>
      </c>
      <c r="BL19" s="267">
        <v>2264221315.7739997</v>
      </c>
      <c r="BM19" s="267">
        <v>3087006184.802</v>
      </c>
      <c r="BN19" s="267">
        <v>3210813990.8096004</v>
      </c>
      <c r="BO19" s="267">
        <v>14527593322.202541</v>
      </c>
      <c r="BP19" s="267">
        <v>12690728108.756617</v>
      </c>
      <c r="BQ19" s="267">
        <v>1836865213.4459248</v>
      </c>
    </row>
    <row r="20" spans="1:69" ht="12.75" customHeight="1" x14ac:dyDescent="0.25">
      <c r="A20" s="264">
        <v>2010</v>
      </c>
      <c r="B20" s="264">
        <v>1</v>
      </c>
      <c r="C20" s="275">
        <v>207</v>
      </c>
      <c r="D20" s="280">
        <v>88</v>
      </c>
      <c r="E20" s="280">
        <v>119</v>
      </c>
      <c r="F20" s="275">
        <v>27132</v>
      </c>
      <c r="G20" s="276">
        <v>44269760320.854591</v>
      </c>
      <c r="H20" s="276">
        <v>8052247626.3500004</v>
      </c>
      <c r="I20" s="276">
        <v>31879318603.526432</v>
      </c>
      <c r="J20" s="276">
        <v>31879318603.526432</v>
      </c>
      <c r="K20" s="276">
        <v>4338194090.978158</v>
      </c>
      <c r="L20" s="267">
        <v>27201702566.539997</v>
      </c>
      <c r="M20" s="267">
        <v>3657861595.8199997</v>
      </c>
      <c r="N20" s="276">
        <v>3165385564.2399998</v>
      </c>
      <c r="O20" s="277">
        <f t="shared" si="0"/>
        <v>9.9292761040690833E-2</v>
      </c>
      <c r="P20" s="267"/>
      <c r="Q20" s="267">
        <v>493417928.73000002</v>
      </c>
      <c r="R20" s="267">
        <v>170464845.02963194</v>
      </c>
      <c r="S20" s="267">
        <v>1097983026.2249999</v>
      </c>
      <c r="T20" s="267">
        <v>989423955.37499988</v>
      </c>
      <c r="U20" s="267">
        <v>30023544.050000001</v>
      </c>
      <c r="V20" s="267"/>
      <c r="W20" s="276">
        <v>33056555349.686314</v>
      </c>
      <c r="X20" s="276">
        <v>30109975448.67001</v>
      </c>
      <c r="Y20" s="276">
        <v>1739815173.24</v>
      </c>
      <c r="Z20" s="276">
        <v>28370160275.430008</v>
      </c>
      <c r="AA20" s="276">
        <v>2189679548.7163</v>
      </c>
      <c r="AB20" s="276">
        <v>2189679548.7163</v>
      </c>
      <c r="AC20" s="276"/>
      <c r="AD20" s="276">
        <v>11213204971.162249</v>
      </c>
      <c r="AE20" s="276">
        <v>7401896709.21</v>
      </c>
      <c r="AF20" s="278">
        <v>1950697906.3499999</v>
      </c>
      <c r="AG20" s="267">
        <v>89613960</v>
      </c>
      <c r="AH20" s="267">
        <v>46785854</v>
      </c>
      <c r="AI20" s="267">
        <v>1764750005.45</v>
      </c>
      <c r="AJ20" s="267"/>
      <c r="AK20" s="267"/>
      <c r="AL20" s="267"/>
      <c r="AM20" s="267"/>
      <c r="AN20" s="267"/>
      <c r="AO20" s="267"/>
      <c r="AP20" s="267"/>
      <c r="AQ20" s="267"/>
      <c r="AR20" s="267"/>
      <c r="AS20" s="267"/>
      <c r="AT20" s="267"/>
      <c r="AU20" s="267"/>
      <c r="AV20" s="267">
        <v>2882492385.0614209</v>
      </c>
      <c r="AW20" s="267">
        <v>2725983216.3204207</v>
      </c>
      <c r="AX20" s="267">
        <v>37385615.230999999</v>
      </c>
      <c r="AY20" s="279"/>
      <c r="AZ20" s="267">
        <v>82324154.780000001</v>
      </c>
      <c r="BA20" s="267"/>
      <c r="BB20" s="267"/>
      <c r="BC20" s="267">
        <v>1698876482.721173</v>
      </c>
      <c r="BD20" s="267">
        <v>1645464275.9511731</v>
      </c>
      <c r="BE20" s="267">
        <v>51781322.769999996</v>
      </c>
      <c r="BF20" s="267"/>
      <c r="BG20" s="267">
        <v>1630884</v>
      </c>
      <c r="BH20" s="267"/>
      <c r="BI20" s="267">
        <v>1183615902.3402479</v>
      </c>
      <c r="BJ20" s="267">
        <v>437473917.91000003</v>
      </c>
      <c r="BK20" s="267">
        <v>87309482.560000002</v>
      </c>
      <c r="BL20" s="267">
        <v>693966342.65799999</v>
      </c>
      <c r="BM20" s="267">
        <v>390217792.92000008</v>
      </c>
      <c r="BN20" s="267">
        <v>562468597.11000001</v>
      </c>
      <c r="BO20" s="267">
        <v>3360033807.5414209</v>
      </c>
      <c r="BP20" s="267">
        <v>3420536242.3791733</v>
      </c>
      <c r="BQ20" s="267">
        <v>-60502434.837752342</v>
      </c>
    </row>
    <row r="21" spans="1:69" ht="12.75" customHeight="1" x14ac:dyDescent="0.25">
      <c r="A21" s="264">
        <v>2010</v>
      </c>
      <c r="B21" s="264">
        <v>2</v>
      </c>
      <c r="C21" s="275">
        <v>190</v>
      </c>
      <c r="D21" s="280">
        <v>77</v>
      </c>
      <c r="E21" s="280">
        <v>113</v>
      </c>
      <c r="F21" s="275">
        <v>25452</v>
      </c>
      <c r="G21" s="276">
        <v>45595146019.943115</v>
      </c>
      <c r="H21" s="276">
        <v>7611434282.5999985</v>
      </c>
      <c r="I21" s="276">
        <v>33311403164.380009</v>
      </c>
      <c r="J21" s="276">
        <v>33311403164.380009</v>
      </c>
      <c r="K21" s="276">
        <v>4672308572.9631081</v>
      </c>
      <c r="L21" s="267">
        <v>28472718834.440006</v>
      </c>
      <c r="M21" s="267">
        <v>3034399652.6399994</v>
      </c>
      <c r="N21" s="276">
        <v>3400226187.3499999</v>
      </c>
      <c r="O21" s="277">
        <f t="shared" si="0"/>
        <v>0.10207394058338175</v>
      </c>
      <c r="P21" s="267"/>
      <c r="Q21" s="267">
        <v>605843016.82999992</v>
      </c>
      <c r="R21" s="267">
        <v>169890137.96000001</v>
      </c>
      <c r="S21" s="267">
        <v>1048441620.7599999</v>
      </c>
      <c r="T21" s="267">
        <v>950455928.86999989</v>
      </c>
      <c r="U21" s="267">
        <v>23166394.09</v>
      </c>
      <c r="V21" s="267"/>
      <c r="W21" s="276">
        <v>34958326453.076309</v>
      </c>
      <c r="X21" s="276">
        <v>31011243744.380009</v>
      </c>
      <c r="Y21" s="276">
        <v>1610592089.02</v>
      </c>
      <c r="Z21" s="276">
        <v>28697906607.360008</v>
      </c>
      <c r="AA21" s="276">
        <v>3158205277.9863005</v>
      </c>
      <c r="AB21" s="276">
        <v>3082358725.9863</v>
      </c>
      <c r="AC21" s="276"/>
      <c r="AD21" s="276">
        <v>10636819566.870001</v>
      </c>
      <c r="AE21" s="276">
        <v>7220707678.96</v>
      </c>
      <c r="AF21" s="278">
        <v>1221095552.6100004</v>
      </c>
      <c r="AG21" s="267">
        <v>92360710</v>
      </c>
      <c r="AH21" s="267">
        <v>39075054</v>
      </c>
      <c r="AI21" s="267">
        <v>1817004961.77</v>
      </c>
      <c r="AJ21" s="267"/>
      <c r="AK21" s="267"/>
      <c r="AL21" s="267"/>
      <c r="AM21" s="267"/>
      <c r="AN21" s="267"/>
      <c r="AO21" s="267"/>
      <c r="AP21" s="267"/>
      <c r="AQ21" s="267"/>
      <c r="AR21" s="267"/>
      <c r="AS21" s="267"/>
      <c r="AT21" s="267"/>
      <c r="AU21" s="267"/>
      <c r="AV21" s="267">
        <v>5109788315.4500017</v>
      </c>
      <c r="AW21" s="267">
        <v>4842952535.2900019</v>
      </c>
      <c r="AX21" s="267">
        <v>66298568.199999996</v>
      </c>
      <c r="AY21" s="279"/>
      <c r="AZ21" s="267">
        <v>167736008.52999997</v>
      </c>
      <c r="BA21" s="267"/>
      <c r="BB21" s="267"/>
      <c r="BC21" s="267">
        <v>3029467096.8399997</v>
      </c>
      <c r="BD21" s="267">
        <v>2944240346.4799995</v>
      </c>
      <c r="BE21" s="267">
        <v>70062354.359999999</v>
      </c>
      <c r="BF21" s="267"/>
      <c r="BG21" s="267">
        <v>15164396</v>
      </c>
      <c r="BH21" s="267"/>
      <c r="BI21" s="267">
        <v>2080321218.610002</v>
      </c>
      <c r="BJ21" s="267">
        <v>675937177.14999998</v>
      </c>
      <c r="BK21" s="267">
        <v>170190899.08000001</v>
      </c>
      <c r="BL21" s="267">
        <v>1164912020.51</v>
      </c>
      <c r="BM21" s="267">
        <v>586452017.19000006</v>
      </c>
      <c r="BN21" s="267">
        <v>726986199.44000018</v>
      </c>
      <c r="BO21" s="267">
        <v>5867774474.7200012</v>
      </c>
      <c r="BP21" s="267">
        <v>5674541139.1900005</v>
      </c>
      <c r="BQ21" s="267">
        <v>193233335.53000069</v>
      </c>
    </row>
    <row r="22" spans="1:69" ht="12.75" customHeight="1" x14ac:dyDescent="0.25">
      <c r="A22" s="264">
        <v>2010</v>
      </c>
      <c r="B22" s="264">
        <v>3</v>
      </c>
      <c r="C22" s="275">
        <v>184</v>
      </c>
      <c r="D22" s="280">
        <v>75</v>
      </c>
      <c r="E22" s="280">
        <v>109</v>
      </c>
      <c r="F22" s="275">
        <v>25465</v>
      </c>
      <c r="G22" s="276">
        <v>46938581399.35553</v>
      </c>
      <c r="H22" s="276">
        <v>7279768745.6950006</v>
      </c>
      <c r="I22" s="276">
        <v>34629368068.2565</v>
      </c>
      <c r="J22" s="276">
        <v>34629368068.2565</v>
      </c>
      <c r="K22" s="276">
        <v>5029444585.4040289</v>
      </c>
      <c r="L22" s="267">
        <v>30651341723.529999</v>
      </c>
      <c r="M22" s="267">
        <v>2691975660.3200002</v>
      </c>
      <c r="N22" s="276">
        <v>3848762256.5100002</v>
      </c>
      <c r="O22" s="277">
        <f t="shared" si="0"/>
        <v>0.11114156772725005</v>
      </c>
      <c r="P22" s="267"/>
      <c r="Q22" s="267">
        <v>784749003.61000013</v>
      </c>
      <c r="R22" s="267">
        <v>228236653.66</v>
      </c>
      <c r="S22" s="267">
        <v>1077485907.8349998</v>
      </c>
      <c r="T22" s="267">
        <v>981806838.29499984</v>
      </c>
      <c r="U22" s="267">
        <v>65543916.539999999</v>
      </c>
      <c r="V22" s="267"/>
      <c r="W22" s="276">
        <v>35882512796.612541</v>
      </c>
      <c r="X22" s="276">
        <v>31932912249.77</v>
      </c>
      <c r="Y22" s="276">
        <v>1691644644.5900002</v>
      </c>
      <c r="Z22" s="276">
        <v>30241267605.18</v>
      </c>
      <c r="AA22" s="276">
        <v>3192700194.5425406</v>
      </c>
      <c r="AB22" s="276">
        <v>3053740772.4525352</v>
      </c>
      <c r="AC22" s="276"/>
      <c r="AD22" s="276">
        <v>11056068602.747494</v>
      </c>
      <c r="AE22" s="276">
        <v>7291187762.6200008</v>
      </c>
      <c r="AF22" s="278">
        <v>1184469550.1099999</v>
      </c>
      <c r="AG22" s="267">
        <v>92220628</v>
      </c>
      <c r="AH22" s="267">
        <v>42332025</v>
      </c>
      <c r="AI22" s="267">
        <v>1829087612.6199996</v>
      </c>
      <c r="AJ22" s="267"/>
      <c r="AK22" s="267"/>
      <c r="AL22" s="267"/>
      <c r="AM22" s="267"/>
      <c r="AN22" s="267"/>
      <c r="AO22" s="267"/>
      <c r="AP22" s="267"/>
      <c r="AQ22" s="267"/>
      <c r="AR22" s="267"/>
      <c r="AS22" s="267"/>
      <c r="AT22" s="267"/>
      <c r="AU22" s="267"/>
      <c r="AV22" s="267">
        <v>8068442229.5900002</v>
      </c>
      <c r="AW22" s="267">
        <v>7635811900.3599997</v>
      </c>
      <c r="AX22" s="267">
        <v>97763689.25</v>
      </c>
      <c r="AY22" s="279"/>
      <c r="AZ22" s="267">
        <v>292106915.06999999</v>
      </c>
      <c r="BA22" s="267"/>
      <c r="BB22" s="267"/>
      <c r="BC22" s="267">
        <v>4719053779.8900003</v>
      </c>
      <c r="BD22" s="267">
        <v>4565312890.7300005</v>
      </c>
      <c r="BE22" s="267">
        <v>113915515.14</v>
      </c>
      <c r="BF22" s="267"/>
      <c r="BG22" s="267">
        <v>39825374</v>
      </c>
      <c r="BH22" s="267"/>
      <c r="BI22" s="267">
        <v>3349388449.7199998</v>
      </c>
      <c r="BJ22" s="267">
        <v>1080332865.01</v>
      </c>
      <c r="BK22" s="267">
        <v>265480480.58000001</v>
      </c>
      <c r="BL22" s="267">
        <v>1661638756.5</v>
      </c>
      <c r="BM22" s="267">
        <v>766508240.92999995</v>
      </c>
      <c r="BN22" s="267">
        <v>929848573.36000001</v>
      </c>
      <c r="BO22" s="267">
        <v>9100514194.1000004</v>
      </c>
      <c r="BP22" s="267">
        <v>8537139294.04</v>
      </c>
      <c r="BQ22" s="267">
        <v>563374900.05999994</v>
      </c>
    </row>
    <row r="23" spans="1:69" ht="12.75" customHeight="1" x14ac:dyDescent="0.25">
      <c r="A23" s="264">
        <v>2010</v>
      </c>
      <c r="B23" s="264">
        <v>4</v>
      </c>
      <c r="C23" s="275">
        <v>179</v>
      </c>
      <c r="D23" s="280">
        <v>74</v>
      </c>
      <c r="E23" s="280">
        <v>105</v>
      </c>
      <c r="F23" s="275">
        <v>25990</v>
      </c>
      <c r="G23" s="276">
        <v>48802256431.194923</v>
      </c>
      <c r="H23" s="276">
        <v>11504320296.815001</v>
      </c>
      <c r="I23" s="276">
        <v>32325996419.554001</v>
      </c>
      <c r="J23" s="276">
        <v>32325996419.554001</v>
      </c>
      <c r="K23" s="276">
        <v>4971939714.825922</v>
      </c>
      <c r="L23" s="267">
        <v>29223672322.590004</v>
      </c>
      <c r="M23" s="267">
        <v>2103384404.8100002</v>
      </c>
      <c r="N23" s="276">
        <v>3533893327.04</v>
      </c>
      <c r="O23" s="277">
        <f t="shared" si="0"/>
        <v>0.10932047634894704</v>
      </c>
      <c r="P23" s="267"/>
      <c r="Q23" s="267">
        <v>556511896.46000004</v>
      </c>
      <c r="R23" s="267">
        <v>184328755.36306053</v>
      </c>
      <c r="S23" s="267">
        <v>1290999072.3899999</v>
      </c>
      <c r="T23" s="267">
        <v>1202297183.9499998</v>
      </c>
      <c r="U23" s="267">
        <v>22096988.640000001</v>
      </c>
      <c r="V23" s="267"/>
      <c r="W23" s="276">
        <v>37585409967.600098</v>
      </c>
      <c r="X23" s="276">
        <v>34778631963.551056</v>
      </c>
      <c r="Y23" s="276">
        <v>1335754751.6678627</v>
      </c>
      <c r="Z23" s="276">
        <v>33442877211.883194</v>
      </c>
      <c r="AA23" s="276">
        <v>2123924742.6390419</v>
      </c>
      <c r="AB23" s="276">
        <v>2123924742.6390357</v>
      </c>
      <c r="AC23" s="276"/>
      <c r="AD23" s="276">
        <v>11216846463.60009</v>
      </c>
      <c r="AE23" s="276">
        <v>7357425140.6800003</v>
      </c>
      <c r="AF23" s="278">
        <v>218674238.29000002</v>
      </c>
      <c r="AG23" s="267">
        <v>269480820.81999999</v>
      </c>
      <c r="AH23" s="267">
        <v>42985570</v>
      </c>
      <c r="AI23" s="267">
        <v>1791067534.01</v>
      </c>
      <c r="AJ23" s="267"/>
      <c r="AK23" s="267"/>
      <c r="AL23" s="267"/>
      <c r="AM23" s="267"/>
      <c r="AN23" s="267"/>
      <c r="AO23" s="267"/>
      <c r="AP23" s="267"/>
      <c r="AQ23" s="267"/>
      <c r="AR23" s="267"/>
      <c r="AS23" s="267"/>
      <c r="AT23" s="267"/>
      <c r="AU23" s="267"/>
      <c r="AV23" s="267">
        <v>11171397441.554758</v>
      </c>
      <c r="AW23" s="267">
        <v>10570630936.244761</v>
      </c>
      <c r="AX23" s="267">
        <v>146456244.88</v>
      </c>
      <c r="AY23" s="279"/>
      <c r="AZ23" s="267">
        <v>383965121.02999991</v>
      </c>
      <c r="BA23" s="267"/>
      <c r="BB23" s="267"/>
      <c r="BC23" s="267">
        <v>6361025743.1388559</v>
      </c>
      <c r="BD23" s="267">
        <v>6188524092.4721889</v>
      </c>
      <c r="BE23" s="267">
        <v>132767415.66666667</v>
      </c>
      <c r="BF23" s="267"/>
      <c r="BG23" s="267">
        <v>39734235</v>
      </c>
      <c r="BH23" s="267"/>
      <c r="BI23" s="267">
        <v>4810371698.4159021</v>
      </c>
      <c r="BJ23" s="267">
        <v>1264954628.7760003</v>
      </c>
      <c r="BK23" s="267">
        <v>379424709.38</v>
      </c>
      <c r="BL23" s="267">
        <v>2138383513.7938137</v>
      </c>
      <c r="BM23" s="267">
        <v>950065854.06000018</v>
      </c>
      <c r="BN23" s="267">
        <v>1014135900.0999999</v>
      </c>
      <c r="BO23" s="267">
        <v>12505560661.864758</v>
      </c>
      <c r="BP23" s="267">
        <v>11022661987.064671</v>
      </c>
      <c r="BQ23" s="267">
        <v>1482898674.800087</v>
      </c>
    </row>
    <row r="24" spans="1:69" ht="12.75" customHeight="1" x14ac:dyDescent="0.25">
      <c r="A24" s="264">
        <v>2011</v>
      </c>
      <c r="B24" s="264">
        <v>1</v>
      </c>
      <c r="C24" s="275">
        <v>178</v>
      </c>
      <c r="D24" s="280">
        <v>74</v>
      </c>
      <c r="E24" s="280">
        <v>104</v>
      </c>
      <c r="F24" s="275">
        <v>26202</v>
      </c>
      <c r="G24" s="276">
        <v>50697885941.413109</v>
      </c>
      <c r="H24" s="276">
        <v>12352129500.550001</v>
      </c>
      <c r="I24" s="276">
        <v>33381463485.869999</v>
      </c>
      <c r="J24" s="276">
        <v>33381463485.869999</v>
      </c>
      <c r="K24" s="276">
        <v>4964292954.9931049</v>
      </c>
      <c r="L24" s="267">
        <v>31524179282.320004</v>
      </c>
      <c r="M24" s="267">
        <v>1339495031.28</v>
      </c>
      <c r="N24" s="276">
        <v>2996415728.3699999</v>
      </c>
      <c r="O24" s="277">
        <f t="shared" si="0"/>
        <v>8.9762862842677621E-2</v>
      </c>
      <c r="P24" s="267"/>
      <c r="Q24" s="267">
        <v>547224430.89999998</v>
      </c>
      <c r="R24" s="267">
        <v>203792777.55999997</v>
      </c>
      <c r="S24" s="267">
        <v>1293503480.9100001</v>
      </c>
      <c r="T24" s="267">
        <v>1187152775.27</v>
      </c>
      <c r="U24" s="267">
        <v>21394023.84</v>
      </c>
      <c r="V24" s="267"/>
      <c r="W24" s="276">
        <v>39356146562.728004</v>
      </c>
      <c r="X24" s="276">
        <v>36420912577.390007</v>
      </c>
      <c r="Y24" s="276">
        <v>1752262399.4600003</v>
      </c>
      <c r="Z24" s="276">
        <v>34668650177.930008</v>
      </c>
      <c r="AA24" s="276">
        <v>2302760451.4479976</v>
      </c>
      <c r="AB24" s="276">
        <v>2302760451.448</v>
      </c>
      <c r="AC24" s="276"/>
      <c r="AD24" s="276">
        <v>11341739378.680115</v>
      </c>
      <c r="AE24" s="276">
        <v>7660161961.493</v>
      </c>
      <c r="AF24" s="278">
        <v>848019210.22000003</v>
      </c>
      <c r="AG24" s="267">
        <v>268559755.23000002</v>
      </c>
      <c r="AH24" s="267">
        <v>43257572</v>
      </c>
      <c r="AI24" s="267">
        <v>2068632567.55</v>
      </c>
      <c r="AJ24" s="267"/>
      <c r="AK24" s="267"/>
      <c r="AL24" s="267"/>
      <c r="AM24" s="267"/>
      <c r="AN24" s="267"/>
      <c r="AO24" s="267"/>
      <c r="AP24" s="267"/>
      <c r="AQ24" s="267"/>
      <c r="AR24" s="267"/>
      <c r="AS24" s="267"/>
      <c r="AT24" s="267"/>
      <c r="AU24" s="267"/>
      <c r="AV24" s="267">
        <v>3082974688.4136338</v>
      </c>
      <c r="AW24" s="267">
        <v>2935182304.5836339</v>
      </c>
      <c r="AX24" s="267">
        <v>41963568.610000007</v>
      </c>
      <c r="AY24" s="279"/>
      <c r="AZ24" s="267">
        <v>82555164.219999984</v>
      </c>
      <c r="BA24" s="267"/>
      <c r="BB24" s="267"/>
      <c r="BC24" s="267">
        <v>1839767095.8400002</v>
      </c>
      <c r="BD24" s="267">
        <v>1716773333.9100001</v>
      </c>
      <c r="BE24" s="267">
        <v>121867643.13000001</v>
      </c>
      <c r="BF24" s="267"/>
      <c r="BG24" s="267">
        <v>1126118.8</v>
      </c>
      <c r="BH24" s="267"/>
      <c r="BI24" s="267">
        <v>1243207592.5736337</v>
      </c>
      <c r="BJ24" s="267">
        <v>435145881.80000001</v>
      </c>
      <c r="BK24" s="267">
        <v>150933368.63</v>
      </c>
      <c r="BL24" s="267">
        <v>761489737.33351851</v>
      </c>
      <c r="BM24" s="267">
        <v>111024519.73</v>
      </c>
      <c r="BN24" s="267">
        <v>75256421.190000027</v>
      </c>
      <c r="BO24" s="267">
        <v>3345132001.773634</v>
      </c>
      <c r="BP24" s="267">
        <v>3162120100.3165188</v>
      </c>
      <c r="BQ24" s="267">
        <v>183011901.45711517</v>
      </c>
    </row>
    <row r="25" spans="1:69" ht="12.75" customHeight="1" x14ac:dyDescent="0.25">
      <c r="A25" s="264">
        <v>2011</v>
      </c>
      <c r="B25" s="264">
        <v>2</v>
      </c>
      <c r="C25" s="275">
        <v>171</v>
      </c>
      <c r="D25" s="280">
        <v>73</v>
      </c>
      <c r="E25" s="280">
        <v>98</v>
      </c>
      <c r="F25" s="275">
        <v>26329</v>
      </c>
      <c r="G25" s="276">
        <v>53250493518</v>
      </c>
      <c r="H25" s="276">
        <v>10064236532.299999</v>
      </c>
      <c r="I25" s="276">
        <v>40453722864.659996</v>
      </c>
      <c r="J25" s="276">
        <v>38052612071.400002</v>
      </c>
      <c r="K25" s="276">
        <v>5133644914.2999992</v>
      </c>
      <c r="L25" s="267">
        <v>36600133144.889999</v>
      </c>
      <c r="M25" s="267">
        <v>940310879</v>
      </c>
      <c r="N25" s="276">
        <v>2913278840.77</v>
      </c>
      <c r="O25" s="277">
        <f t="shared" si="0"/>
        <v>7.2015098598379276E-2</v>
      </c>
      <c r="P25" s="267"/>
      <c r="Q25" s="267">
        <v>587916149.26000011</v>
      </c>
      <c r="R25" s="267">
        <v>231346591.98000002</v>
      </c>
      <c r="S25" s="267">
        <v>1323211964.3700001</v>
      </c>
      <c r="T25" s="267">
        <v>1218685665.5300002</v>
      </c>
      <c r="U25" s="267">
        <v>20830616.039999999</v>
      </c>
      <c r="V25" s="267"/>
      <c r="W25" s="276">
        <v>41525969869.699997</v>
      </c>
      <c r="X25" s="276">
        <v>37920340120.519997</v>
      </c>
      <c r="Y25" s="276">
        <v>2671327276.6199994</v>
      </c>
      <c r="Z25" s="276">
        <v>35249012843.900002</v>
      </c>
      <c r="AA25" s="276">
        <v>484857034.4000001</v>
      </c>
      <c r="AB25" s="276">
        <v>2923411766.9062996</v>
      </c>
      <c r="AC25" s="276"/>
      <c r="AD25" s="276">
        <v>11724523648.389999</v>
      </c>
      <c r="AE25" s="276">
        <v>7870158553.7299995</v>
      </c>
      <c r="AF25" s="278">
        <v>326714784.35000002</v>
      </c>
      <c r="AG25" s="267">
        <v>266969455.81999999</v>
      </c>
      <c r="AH25" s="267">
        <v>68363484</v>
      </c>
      <c r="AI25" s="267">
        <v>2144769630.7799997</v>
      </c>
      <c r="AJ25" s="267"/>
      <c r="AK25" s="267"/>
      <c r="AL25" s="267"/>
      <c r="AM25" s="267"/>
      <c r="AN25" s="267"/>
      <c r="AO25" s="267"/>
      <c r="AP25" s="267"/>
      <c r="AQ25" s="267"/>
      <c r="AR25" s="267"/>
      <c r="AS25" s="267"/>
      <c r="AT25" s="267"/>
      <c r="AU25" s="267"/>
      <c r="AV25" s="267">
        <v>5828230839.9700003</v>
      </c>
      <c r="AW25" s="267">
        <v>5561950775.7999992</v>
      </c>
      <c r="AX25" s="267">
        <v>78402458.810000002</v>
      </c>
      <c r="AY25" s="279"/>
      <c r="AZ25" s="267">
        <v>164677107.89000002</v>
      </c>
      <c r="BA25" s="267"/>
      <c r="BB25" s="267"/>
      <c r="BC25" s="267">
        <v>3570084908.8699999</v>
      </c>
      <c r="BD25" s="267">
        <v>3479224530.6799998</v>
      </c>
      <c r="BE25" s="267">
        <v>64806162.519999996</v>
      </c>
      <c r="BF25" s="267"/>
      <c r="BG25" s="267">
        <v>26054215.670000002</v>
      </c>
      <c r="BH25" s="267"/>
      <c r="BI25" s="267">
        <v>2258145931.1000004</v>
      </c>
      <c r="BJ25" s="267">
        <v>474457999.85999995</v>
      </c>
      <c r="BK25" s="267">
        <v>326757930.56999999</v>
      </c>
      <c r="BL25" s="267">
        <v>1276781966.3500001</v>
      </c>
      <c r="BM25" s="267">
        <v>163600798.91</v>
      </c>
      <c r="BN25" s="267">
        <v>107698031.97</v>
      </c>
      <c r="BO25" s="267">
        <v>6318788994.4499998</v>
      </c>
      <c r="BP25" s="267">
        <v>5536681255.7160006</v>
      </c>
      <c r="BQ25" s="267">
        <v>782107738.73399925</v>
      </c>
    </row>
    <row r="26" spans="1:69" ht="12.75" customHeight="1" x14ac:dyDescent="0.25">
      <c r="A26" s="264">
        <v>2011</v>
      </c>
      <c r="B26" s="264">
        <v>3</v>
      </c>
      <c r="C26" s="275">
        <v>170</v>
      </c>
      <c r="D26" s="280">
        <v>73</v>
      </c>
      <c r="E26" s="280">
        <v>97</v>
      </c>
      <c r="F26" s="275">
        <v>26969</v>
      </c>
      <c r="G26" s="276">
        <v>59360797630.079796</v>
      </c>
      <c r="H26" s="276">
        <v>11520849837.112185</v>
      </c>
      <c r="I26" s="276">
        <v>45245595748.599998</v>
      </c>
      <c r="J26" s="276">
        <v>42954608308.026505</v>
      </c>
      <c r="K26" s="276">
        <v>4885339484.9411068</v>
      </c>
      <c r="L26" s="267">
        <v>41164930716.260002</v>
      </c>
      <c r="M26" s="267">
        <v>1045175470.49</v>
      </c>
      <c r="N26" s="276">
        <v>3035489561.8699999</v>
      </c>
      <c r="O26" s="277">
        <f t="shared" si="0"/>
        <v>6.7089172142548809E-2</v>
      </c>
      <c r="P26" s="267"/>
      <c r="Q26" s="267">
        <v>525247328.51000005</v>
      </c>
      <c r="R26" s="267">
        <v>368854097.82999998</v>
      </c>
      <c r="S26" s="267">
        <v>1340830820.1100001</v>
      </c>
      <c r="T26" s="267">
        <v>1259088698.71</v>
      </c>
      <c r="U26" s="267">
        <v>64949868.399999999</v>
      </c>
      <c r="V26" s="267"/>
      <c r="W26" s="276">
        <v>47344554626.021072</v>
      </c>
      <c r="X26" s="276">
        <v>42115588096.282181</v>
      </c>
      <c r="Y26" s="276">
        <v>2124614251.8321848</v>
      </c>
      <c r="Z26" s="276">
        <v>39990973844.449997</v>
      </c>
      <c r="AA26" s="276">
        <v>3105346278.3488913</v>
      </c>
      <c r="AB26" s="276">
        <v>3105346278.3488903</v>
      </c>
      <c r="AC26" s="276"/>
      <c r="AD26" s="276">
        <v>12016243004.063381</v>
      </c>
      <c r="AE26" s="276">
        <v>8192257445.5752993</v>
      </c>
      <c r="AF26" s="278">
        <v>303576600.32899994</v>
      </c>
      <c r="AG26" s="267">
        <v>267857252.69</v>
      </c>
      <c r="AH26" s="267">
        <v>61584950.210000001</v>
      </c>
      <c r="AI26" s="267">
        <v>2149600321.3200002</v>
      </c>
      <c r="AJ26" s="267"/>
      <c r="AK26" s="267"/>
      <c r="AL26" s="267"/>
      <c r="AM26" s="267"/>
      <c r="AN26" s="267"/>
      <c r="AO26" s="267"/>
      <c r="AP26" s="267"/>
      <c r="AQ26" s="267"/>
      <c r="AR26" s="267"/>
      <c r="AS26" s="267"/>
      <c r="AT26" s="267"/>
      <c r="AU26" s="267"/>
      <c r="AV26" s="267">
        <v>8609908933.6299992</v>
      </c>
      <c r="AW26" s="267">
        <v>8249550777.4899998</v>
      </c>
      <c r="AX26" s="267">
        <v>101752748.17999999</v>
      </c>
      <c r="AY26" s="279"/>
      <c r="AZ26" s="267">
        <v>227032015.48999998</v>
      </c>
      <c r="BA26" s="267"/>
      <c r="BB26" s="267"/>
      <c r="BC26" s="267">
        <v>5450620465.375</v>
      </c>
      <c r="BD26" s="267">
        <v>5325953104.3249998</v>
      </c>
      <c r="BE26" s="267">
        <v>90227376.050000012</v>
      </c>
      <c r="BF26" s="267"/>
      <c r="BG26" s="267">
        <v>34439985</v>
      </c>
      <c r="BH26" s="267"/>
      <c r="BI26" s="267">
        <v>3159288468.2549992</v>
      </c>
      <c r="BJ26" s="267">
        <v>626600976.24000001</v>
      </c>
      <c r="BK26" s="267">
        <v>447560755.87</v>
      </c>
      <c r="BL26" s="267">
        <v>1859973428.7588</v>
      </c>
      <c r="BM26" s="267">
        <v>261369446.81999999</v>
      </c>
      <c r="BN26" s="267">
        <v>179672527.19</v>
      </c>
      <c r="BO26" s="267">
        <v>9318841321.3199997</v>
      </c>
      <c r="BP26" s="267">
        <v>8290565433.1309204</v>
      </c>
      <c r="BQ26" s="267">
        <v>1028275888.1890793</v>
      </c>
    </row>
    <row r="27" spans="1:69" ht="12.75" customHeight="1" x14ac:dyDescent="0.25">
      <c r="A27" s="264">
        <v>2011</v>
      </c>
      <c r="B27" s="264">
        <v>4</v>
      </c>
      <c r="C27" s="275">
        <v>162</v>
      </c>
      <c r="D27" s="280">
        <v>71</v>
      </c>
      <c r="E27" s="280">
        <v>91</v>
      </c>
      <c r="F27" s="275">
        <v>26882</v>
      </c>
      <c r="G27" s="276">
        <v>61899296740.776604</v>
      </c>
      <c r="H27" s="276">
        <v>18066923826.740398</v>
      </c>
      <c r="I27" s="276">
        <v>41491100196.7491</v>
      </c>
      <c r="J27" s="276">
        <v>39313755524.116096</v>
      </c>
      <c r="K27" s="276">
        <v>4518617389.9201088</v>
      </c>
      <c r="L27" s="267">
        <v>38032190387.997498</v>
      </c>
      <c r="M27" s="267">
        <v>885804238.50999999</v>
      </c>
      <c r="N27" s="276">
        <v>2573105570.2416</v>
      </c>
      <c r="O27" s="277">
        <f t="shared" si="0"/>
        <v>6.2015843350502607E-2</v>
      </c>
      <c r="P27" s="267"/>
      <c r="Q27" s="267">
        <v>403567392.66000003</v>
      </c>
      <c r="R27" s="267">
        <v>173366555.91999999</v>
      </c>
      <c r="S27" s="267">
        <v>1371343939.2</v>
      </c>
      <c r="T27" s="267">
        <v>1290350523.5599999</v>
      </c>
      <c r="U27" s="267">
        <v>66699520.640000001</v>
      </c>
      <c r="V27" s="267"/>
      <c r="W27" s="276">
        <v>48709188910.6474</v>
      </c>
      <c r="X27" s="276">
        <v>43842608472.938004</v>
      </c>
      <c r="Y27" s="276">
        <v>2270493072.5830002</v>
      </c>
      <c r="Z27" s="276">
        <v>41572115400.355003</v>
      </c>
      <c r="AA27" s="276">
        <v>3092693084.7093964</v>
      </c>
      <c r="AB27" s="276">
        <v>3092693084.7094002</v>
      </c>
      <c r="AC27" s="276"/>
      <c r="AD27" s="276">
        <v>13190107830.1315</v>
      </c>
      <c r="AE27" s="276">
        <v>8356913962.3000002</v>
      </c>
      <c r="AF27" s="278">
        <v>97453120.341099903</v>
      </c>
      <c r="AG27" s="267">
        <v>269618850.69</v>
      </c>
      <c r="AH27" s="267">
        <v>38862614</v>
      </c>
      <c r="AI27" s="267">
        <v>2248050850.9134002</v>
      </c>
      <c r="AJ27" s="267"/>
      <c r="AK27" s="267"/>
      <c r="AL27" s="267"/>
      <c r="AM27" s="267"/>
      <c r="AN27" s="267"/>
      <c r="AO27" s="267"/>
      <c r="AP27" s="267"/>
      <c r="AQ27" s="267"/>
      <c r="AR27" s="267"/>
      <c r="AS27" s="267"/>
      <c r="AT27" s="267"/>
      <c r="AU27" s="267"/>
      <c r="AV27" s="267">
        <v>12372797226.9203</v>
      </c>
      <c r="AW27" s="267">
        <v>11619580216.8533</v>
      </c>
      <c r="AX27" s="267">
        <v>145848070.81</v>
      </c>
      <c r="AY27" s="279"/>
      <c r="AZ27" s="267">
        <v>568949046.35699999</v>
      </c>
      <c r="BA27" s="267"/>
      <c r="BB27" s="267"/>
      <c r="BC27" s="267">
        <v>7384657541.03333</v>
      </c>
      <c r="BD27" s="267">
        <v>7227713707.6633301</v>
      </c>
      <c r="BE27" s="267">
        <v>121256327.37</v>
      </c>
      <c r="BF27" s="267"/>
      <c r="BG27" s="267">
        <v>35687506</v>
      </c>
      <c r="BH27" s="267"/>
      <c r="BI27" s="267">
        <v>4988139685.8870001</v>
      </c>
      <c r="BJ27" s="267">
        <v>805298457.49000001</v>
      </c>
      <c r="BK27" s="267">
        <v>650243503.92999995</v>
      </c>
      <c r="BL27" s="267">
        <v>2520728648.0100002</v>
      </c>
      <c r="BM27" s="267">
        <v>358957890.38</v>
      </c>
      <c r="BN27" s="267">
        <v>215757323.41999999</v>
      </c>
      <c r="BO27" s="267">
        <v>13381998621.230301</v>
      </c>
      <c r="BP27" s="267">
        <v>11222081814.3433</v>
      </c>
      <c r="BQ27" s="267">
        <v>2159916806.8870001</v>
      </c>
    </row>
    <row r="28" spans="1:69" ht="12.75" customHeight="1" x14ac:dyDescent="0.25">
      <c r="A28" s="264">
        <v>2012</v>
      </c>
      <c r="B28" s="264">
        <v>1</v>
      </c>
      <c r="C28" s="275">
        <v>158</v>
      </c>
      <c r="D28" s="280">
        <v>69</v>
      </c>
      <c r="E28" s="280">
        <v>89</v>
      </c>
      <c r="F28" s="275">
        <v>26151</v>
      </c>
      <c r="G28" s="276">
        <v>67140841087.233498</v>
      </c>
      <c r="H28" s="276">
        <v>10905667415.259998</v>
      </c>
      <c r="I28" s="276">
        <v>53540939662.342003</v>
      </c>
      <c r="J28" s="276">
        <v>51545788105.673904</v>
      </c>
      <c r="K28" s="276">
        <v>4689385566.2995949</v>
      </c>
      <c r="L28" s="267">
        <v>50077633665.330002</v>
      </c>
      <c r="M28" s="267">
        <v>1077065784.5420001</v>
      </c>
      <c r="N28" s="276">
        <v>2386240212.4700003</v>
      </c>
      <c r="O28" s="277">
        <f t="shared" si="0"/>
        <v>4.4568515747368573E-2</v>
      </c>
      <c r="P28" s="267"/>
      <c r="Q28" s="267">
        <v>474155152.59999996</v>
      </c>
      <c r="R28" s="267">
        <v>183233700.86999997</v>
      </c>
      <c r="S28" s="267">
        <v>183233700.86999997</v>
      </c>
      <c r="T28" s="267">
        <v>1283655748.396667</v>
      </c>
      <c r="U28" s="267">
        <v>34031195.039999999</v>
      </c>
      <c r="V28" s="267"/>
      <c r="W28" s="276">
        <v>53746483984.325081</v>
      </c>
      <c r="X28" s="276">
        <v>48401800250.442688</v>
      </c>
      <c r="Y28" s="276">
        <v>3296896349.7226839</v>
      </c>
      <c r="Z28" s="276">
        <v>45104903900.720001</v>
      </c>
      <c r="AA28" s="276">
        <v>3540769313.3123932</v>
      </c>
      <c r="AB28" s="276">
        <v>3540769313.3123903</v>
      </c>
      <c r="AC28" s="276"/>
      <c r="AD28" s="276">
        <v>13394357102.895565</v>
      </c>
      <c r="AE28" s="276">
        <v>8554506725.3500004</v>
      </c>
      <c r="AF28" s="278">
        <v>1281411427.5173202</v>
      </c>
      <c r="AG28" s="267">
        <v>273435793.01999998</v>
      </c>
      <c r="AH28" s="267">
        <v>41740437</v>
      </c>
      <c r="AI28" s="267">
        <v>2673714707.4200001</v>
      </c>
      <c r="AJ28" s="267"/>
      <c r="AK28" s="267"/>
      <c r="AL28" s="267"/>
      <c r="AM28" s="267"/>
      <c r="AN28" s="267"/>
      <c r="AO28" s="267"/>
      <c r="AP28" s="267"/>
      <c r="AQ28" s="267"/>
      <c r="AR28" s="267"/>
      <c r="AS28" s="267"/>
      <c r="AT28" s="267"/>
      <c r="AU28" s="267"/>
      <c r="AV28" s="267">
        <v>3655351023.5183997</v>
      </c>
      <c r="AW28" s="267">
        <v>3499754128.5084</v>
      </c>
      <c r="AX28" s="267">
        <v>54184518.390000001</v>
      </c>
      <c r="AY28" s="279"/>
      <c r="AZ28" s="267">
        <v>92040771.520000026</v>
      </c>
      <c r="BA28" s="267"/>
      <c r="BB28" s="267"/>
      <c r="BC28" s="267">
        <v>2060064984.3966663</v>
      </c>
      <c r="BD28" s="267">
        <v>2021711885.5866663</v>
      </c>
      <c r="BE28" s="267">
        <v>37292589.810000002</v>
      </c>
      <c r="BF28" s="267"/>
      <c r="BG28" s="267">
        <v>1060509</v>
      </c>
      <c r="BH28" s="267"/>
      <c r="BI28" s="267">
        <v>1595286039.1217334</v>
      </c>
      <c r="BJ28" s="267">
        <v>494218183.09009939</v>
      </c>
      <c r="BK28" s="267">
        <v>229525252.17000002</v>
      </c>
      <c r="BL28" s="267">
        <v>802414851.69599998</v>
      </c>
      <c r="BM28" s="267">
        <v>135405763.44</v>
      </c>
      <c r="BN28" s="267">
        <v>38339757.460000001</v>
      </c>
      <c r="BO28" s="267">
        <v>4020282039.1283998</v>
      </c>
      <c r="BP28" s="267">
        <v>3490805111.5401559</v>
      </c>
      <c r="BQ28" s="267">
        <v>529476927.58824396</v>
      </c>
    </row>
    <row r="29" spans="1:69" ht="12.75" customHeight="1" x14ac:dyDescent="0.25">
      <c r="A29" s="264">
        <v>2012</v>
      </c>
      <c r="B29" s="264">
        <v>2</v>
      </c>
      <c r="C29" s="275">
        <v>156</v>
      </c>
      <c r="D29" s="280">
        <v>69</v>
      </c>
      <c r="E29" s="280">
        <v>87</v>
      </c>
      <c r="F29" s="275">
        <v>27325</v>
      </c>
      <c r="G29" s="276">
        <v>64483328200.981407</v>
      </c>
      <c r="H29" s="276">
        <v>12123434717.9485</v>
      </c>
      <c r="I29" s="276">
        <v>49319969393.683701</v>
      </c>
      <c r="J29" s="276">
        <v>47646771018.381699</v>
      </c>
      <c r="K29" s="276">
        <v>4713122464.6512012</v>
      </c>
      <c r="L29" s="267">
        <v>36600133144.889999</v>
      </c>
      <c r="M29" s="267">
        <v>940310879</v>
      </c>
      <c r="N29" s="276">
        <v>2092449803.6599996</v>
      </c>
      <c r="O29" s="277">
        <f t="shared" si="0"/>
        <v>4.2426015858963106E-2</v>
      </c>
      <c r="P29" s="267"/>
      <c r="Q29" s="267">
        <v>587916149.26000011</v>
      </c>
      <c r="R29" s="267">
        <v>231346591.98000002</v>
      </c>
      <c r="S29" s="267">
        <v>1323211964.3700001</v>
      </c>
      <c r="T29" s="267">
        <v>1218685665.5300002</v>
      </c>
      <c r="U29" s="267">
        <v>20830616.039999999</v>
      </c>
      <c r="V29" s="267"/>
      <c r="W29" s="276">
        <v>49837404686.356003</v>
      </c>
      <c r="X29" s="276">
        <v>45225269113.349998</v>
      </c>
      <c r="Y29" s="276">
        <v>2671327276.6199994</v>
      </c>
      <c r="Z29" s="276">
        <v>35249012843.900002</v>
      </c>
      <c r="AA29" s="276">
        <v>2784040825.2760043</v>
      </c>
      <c r="AB29" s="276">
        <v>2923411766.9062996</v>
      </c>
      <c r="AC29" s="276"/>
      <c r="AD29" s="276">
        <v>14645923514.624001</v>
      </c>
      <c r="AE29" s="276">
        <v>8955150598.5400009</v>
      </c>
      <c r="AF29" s="278">
        <v>509071535.11731994</v>
      </c>
      <c r="AG29" s="267">
        <v>266969455.81999999</v>
      </c>
      <c r="AH29" s="267">
        <v>68363484</v>
      </c>
      <c r="AI29" s="267">
        <v>2144769630.7799997</v>
      </c>
      <c r="AJ29" s="267"/>
      <c r="AK29" s="267"/>
      <c r="AL29" s="267"/>
      <c r="AM29" s="267"/>
      <c r="AN29" s="267"/>
      <c r="AO29" s="267"/>
      <c r="AP29" s="267"/>
      <c r="AQ29" s="267"/>
      <c r="AR29" s="267"/>
      <c r="AS29" s="267"/>
      <c r="AT29" s="267"/>
      <c r="AU29" s="267"/>
      <c r="AV29" s="267">
        <v>7535061551.4000006</v>
      </c>
      <c r="AW29" s="267">
        <v>7247988802.6500006</v>
      </c>
      <c r="AX29" s="267">
        <v>107151150</v>
      </c>
      <c r="AY29" s="279"/>
      <c r="AZ29" s="267">
        <v>167654832.95999998</v>
      </c>
      <c r="BA29" s="267"/>
      <c r="BB29" s="267"/>
      <c r="BC29" s="267">
        <v>4120063583.6400003</v>
      </c>
      <c r="BD29" s="267">
        <v>4022018506.9300003</v>
      </c>
      <c r="BE29" s="267">
        <v>95238475.710000008</v>
      </c>
      <c r="BF29" s="267"/>
      <c r="BG29" s="267">
        <v>2806601</v>
      </c>
      <c r="BH29" s="267"/>
      <c r="BI29" s="267">
        <v>3414997967.7600002</v>
      </c>
      <c r="BJ29" s="267">
        <v>181143164.5099999</v>
      </c>
      <c r="BK29" s="267">
        <v>529282597.43268001</v>
      </c>
      <c r="BL29" s="267">
        <v>1503606887.22</v>
      </c>
      <c r="BM29" s="267">
        <v>189455608.43000001</v>
      </c>
      <c r="BN29" s="267">
        <v>59400937.490000002</v>
      </c>
      <c r="BO29" s="267">
        <v>8253917382.262681</v>
      </c>
      <c r="BP29" s="267">
        <v>6100362067.8360004</v>
      </c>
      <c r="BQ29" s="267">
        <v>2153555314.4266806</v>
      </c>
    </row>
    <row r="30" spans="1:69" ht="12.75" customHeight="1" x14ac:dyDescent="0.25">
      <c r="A30" s="264">
        <v>2012</v>
      </c>
      <c r="B30" s="264">
        <v>3</v>
      </c>
      <c r="C30" s="275">
        <v>151</v>
      </c>
      <c r="D30" s="280">
        <v>66</v>
      </c>
      <c r="E30" s="280">
        <v>85</v>
      </c>
      <c r="F30" s="275">
        <v>26368</v>
      </c>
      <c r="G30" s="276">
        <v>65450973439.67292</v>
      </c>
      <c r="H30" s="276">
        <v>11233033848.702902</v>
      </c>
      <c r="I30" s="276">
        <v>50795691793.529999</v>
      </c>
      <c r="J30" s="276">
        <v>49699177510.819511</v>
      </c>
      <c r="K30" s="276">
        <v>4518762080.150507</v>
      </c>
      <c r="L30" s="267">
        <v>41164930716.260002</v>
      </c>
      <c r="M30" s="267">
        <v>1045175470.49</v>
      </c>
      <c r="N30" s="276">
        <v>1658971885</v>
      </c>
      <c r="O30" s="277">
        <f t="shared" si="0"/>
        <v>3.265969664796077E-2</v>
      </c>
      <c r="P30" s="267"/>
      <c r="Q30" s="267">
        <v>525247328.51000005</v>
      </c>
      <c r="R30" s="267">
        <v>368854097.82999998</v>
      </c>
      <c r="S30" s="267">
        <v>1340830820.1100001</v>
      </c>
      <c r="T30" s="267">
        <v>1259088698.71</v>
      </c>
      <c r="U30" s="267">
        <v>64949868.399999999</v>
      </c>
      <c r="V30" s="267"/>
      <c r="W30" s="276">
        <v>50296480801.124283</v>
      </c>
      <c r="X30" s="276">
        <v>45993358900.779655</v>
      </c>
      <c r="Y30" s="276">
        <v>2124614251.8321848</v>
      </c>
      <c r="Z30" s="276">
        <v>39990973844.449997</v>
      </c>
      <c r="AA30" s="276">
        <v>2619185964.4446273</v>
      </c>
      <c r="AB30" s="276">
        <v>3105346278.3488903</v>
      </c>
      <c r="AC30" s="276"/>
      <c r="AD30" s="276">
        <v>15154492638.545719</v>
      </c>
      <c r="AE30" s="276">
        <v>8920341408.2200012</v>
      </c>
      <c r="AF30" s="278">
        <v>229370120.025233</v>
      </c>
      <c r="AG30" s="267">
        <v>267857252.69</v>
      </c>
      <c r="AH30" s="267">
        <v>61584950.210000001</v>
      </c>
      <c r="AI30" s="267">
        <v>2149600321.3200002</v>
      </c>
      <c r="AJ30" s="267"/>
      <c r="AK30" s="267"/>
      <c r="AL30" s="267"/>
      <c r="AM30" s="267"/>
      <c r="AN30" s="267"/>
      <c r="AO30" s="267"/>
      <c r="AP30" s="267"/>
      <c r="AQ30" s="267"/>
      <c r="AR30" s="267"/>
      <c r="AS30" s="267"/>
      <c r="AT30" s="267"/>
      <c r="AU30" s="267"/>
      <c r="AV30" s="267">
        <v>11107331138.768124</v>
      </c>
      <c r="AW30" s="267">
        <v>10709538673.858124</v>
      </c>
      <c r="AX30" s="267">
        <v>137901832.66999999</v>
      </c>
      <c r="AY30" s="279"/>
      <c r="AZ30" s="267">
        <v>237833519.88</v>
      </c>
      <c r="BA30" s="267"/>
      <c r="BB30" s="267"/>
      <c r="BC30" s="267">
        <v>6113685453.548192</v>
      </c>
      <c r="BD30" s="267">
        <v>5989342504.088192</v>
      </c>
      <c r="BE30" s="267">
        <v>107735559.14</v>
      </c>
      <c r="BF30" s="267"/>
      <c r="BG30" s="267">
        <v>16607390.32</v>
      </c>
      <c r="BH30" s="267"/>
      <c r="BI30" s="267">
        <v>4993645685.2199316</v>
      </c>
      <c r="BJ30" s="267">
        <v>239392639.29999998</v>
      </c>
      <c r="BK30" s="267">
        <v>605616285.54999995</v>
      </c>
      <c r="BL30" s="267">
        <v>2127620228.1164498</v>
      </c>
      <c r="BM30" s="267">
        <v>316519393.31999999</v>
      </c>
      <c r="BN30" s="267">
        <v>70867595.75</v>
      </c>
      <c r="BO30" s="267">
        <v>12029514199.128122</v>
      </c>
      <c r="BP30" s="267">
        <v>8901347912.9476414</v>
      </c>
      <c r="BQ30" s="267">
        <v>3128166286.180481</v>
      </c>
    </row>
    <row r="31" spans="1:69" ht="12.75" customHeight="1" x14ac:dyDescent="0.25">
      <c r="A31" s="264">
        <v>2012</v>
      </c>
      <c r="B31" s="264">
        <v>4</v>
      </c>
      <c r="C31" s="275">
        <v>148</v>
      </c>
      <c r="D31" s="280">
        <v>64</v>
      </c>
      <c r="E31" s="280">
        <v>84</v>
      </c>
      <c r="F31" s="275">
        <v>26004</v>
      </c>
      <c r="G31" s="276">
        <v>67715372340.592667</v>
      </c>
      <c r="H31" s="276">
        <v>15903059268.896</v>
      </c>
      <c r="I31" s="276">
        <v>48323993691.879997</v>
      </c>
      <c r="J31" s="276">
        <v>47653908985.739998</v>
      </c>
      <c r="K31" s="276">
        <v>4158404085.9566684</v>
      </c>
      <c r="L31" s="267">
        <v>46002848488.439995</v>
      </c>
      <c r="M31" s="267">
        <v>1259828117.1800001</v>
      </c>
      <c r="N31" s="276">
        <v>1061317086.2600001</v>
      </c>
      <c r="O31" s="277">
        <f t="shared" si="0"/>
        <v>2.1962528449678526E-2</v>
      </c>
      <c r="P31" s="267"/>
      <c r="Q31" s="267">
        <v>476866684.05000001</v>
      </c>
      <c r="R31" s="267">
        <v>202645488.03999999</v>
      </c>
      <c r="S31" s="267">
        <v>1626603109.5566669</v>
      </c>
      <c r="T31" s="267">
        <v>1584870036.9666667</v>
      </c>
      <c r="U31" s="267">
        <v>14627838.59</v>
      </c>
      <c r="V31" s="267"/>
      <c r="W31" s="276">
        <v>51326248163.118988</v>
      </c>
      <c r="X31" s="276">
        <v>47085939557.819992</v>
      </c>
      <c r="Y31" s="276">
        <v>2519617897.4899998</v>
      </c>
      <c r="Z31" s="276">
        <v>44566321660.329994</v>
      </c>
      <c r="AA31" s="276">
        <v>2738720907.238996</v>
      </c>
      <c r="AB31" s="276">
        <v>2738720907.2389998</v>
      </c>
      <c r="AC31" s="276"/>
      <c r="AD31" s="276">
        <v>16389124177.47051</v>
      </c>
      <c r="AE31" s="276">
        <v>9441815204.0700016</v>
      </c>
      <c r="AF31" s="278">
        <v>27552396.919999976</v>
      </c>
      <c r="AG31" s="267">
        <v>387864053.50999999</v>
      </c>
      <c r="AH31" s="267">
        <v>42088792</v>
      </c>
      <c r="AI31" s="267">
        <v>2615124685.4653726</v>
      </c>
      <c r="AJ31" s="267"/>
      <c r="AK31" s="267"/>
      <c r="AL31" s="267"/>
      <c r="AM31" s="267"/>
      <c r="AN31" s="267"/>
      <c r="AO31" s="267"/>
      <c r="AP31" s="267"/>
      <c r="AQ31" s="267"/>
      <c r="AR31" s="267"/>
      <c r="AS31" s="267"/>
      <c r="AT31" s="267"/>
      <c r="AU31" s="267"/>
      <c r="AV31" s="267">
        <v>15426045481.899998</v>
      </c>
      <c r="AW31" s="267">
        <v>14787688770.389997</v>
      </c>
      <c r="AX31" s="267">
        <v>222871721</v>
      </c>
      <c r="AY31" s="279"/>
      <c r="AZ31" s="267">
        <v>406704833.5999999</v>
      </c>
      <c r="BA31" s="267"/>
      <c r="BB31" s="267"/>
      <c r="BC31" s="267">
        <v>8322611893.6630802</v>
      </c>
      <c r="BD31" s="267">
        <v>8142342295.0230799</v>
      </c>
      <c r="BE31" s="267">
        <v>156229315.59</v>
      </c>
      <c r="BF31" s="267"/>
      <c r="BG31" s="267">
        <v>24040283.049999997</v>
      </c>
      <c r="BH31" s="267"/>
      <c r="BI31" s="267">
        <v>7103433588.2369175</v>
      </c>
      <c r="BJ31" s="267">
        <v>290322017.54000008</v>
      </c>
      <c r="BK31" s="267">
        <v>746874018.06999993</v>
      </c>
      <c r="BL31" s="267">
        <v>3008116176.4424496</v>
      </c>
      <c r="BM31" s="267">
        <v>375992551.97999996</v>
      </c>
      <c r="BN31" s="267">
        <v>578916618.63999999</v>
      </c>
      <c r="BO31" s="267">
        <v>16554324263.979998</v>
      </c>
      <c r="BP31" s="267">
        <v>12713905468.474865</v>
      </c>
      <c r="BQ31" s="267">
        <v>3840418795.5051327</v>
      </c>
    </row>
    <row r="32" spans="1:69" ht="12.75" customHeight="1" x14ac:dyDescent="0.25">
      <c r="A32" s="264">
        <v>2013</v>
      </c>
      <c r="B32" s="264">
        <v>1</v>
      </c>
      <c r="C32" s="275">
        <v>144</v>
      </c>
      <c r="D32" s="280">
        <v>61</v>
      </c>
      <c r="E32" s="280">
        <v>83</v>
      </c>
      <c r="F32" s="275">
        <v>25953</v>
      </c>
      <c r="G32" s="276">
        <v>71441649395.217117</v>
      </c>
      <c r="H32" s="276">
        <v>11670551176.998798</v>
      </c>
      <c r="I32" s="276">
        <v>56085313275.290001</v>
      </c>
      <c r="J32" s="276">
        <v>55337261992.414001</v>
      </c>
      <c r="K32" s="276">
        <v>4433836225.8043175</v>
      </c>
      <c r="L32" s="267">
        <v>53438808044.750008</v>
      </c>
      <c r="M32" s="267">
        <v>1323815595.2</v>
      </c>
      <c r="N32" s="276">
        <v>1322689635.3399999</v>
      </c>
      <c r="O32" s="277">
        <f t="shared" si="0"/>
        <v>2.3583529414335086E-2</v>
      </c>
      <c r="P32" s="267"/>
      <c r="Q32" s="267">
        <v>487834261.86755002</v>
      </c>
      <c r="R32" s="267">
        <v>188032938.09</v>
      </c>
      <c r="S32" s="267">
        <v>1581254432.8710001</v>
      </c>
      <c r="T32" s="267">
        <v>1532281128.2910001</v>
      </c>
      <c r="U32" s="267">
        <v>48973304.579999998</v>
      </c>
      <c r="V32" s="267"/>
      <c r="W32" s="276">
        <v>55592114645.437897</v>
      </c>
      <c r="X32" s="276">
        <v>49748534229.40966</v>
      </c>
      <c r="Y32" s="276">
        <v>2024817448.4030001</v>
      </c>
      <c r="Z32" s="276">
        <v>47723716781.00666</v>
      </c>
      <c r="AA32" s="276">
        <v>3710440992.1182365</v>
      </c>
      <c r="AB32" s="276">
        <v>3710440992.1182346</v>
      </c>
      <c r="AC32" s="276"/>
      <c r="AD32" s="276">
        <v>15849534749.783081</v>
      </c>
      <c r="AE32" s="276">
        <v>9567061599.7900028</v>
      </c>
      <c r="AF32" s="278">
        <v>485631704.55687988</v>
      </c>
      <c r="AG32" s="267">
        <v>371965382.20999998</v>
      </c>
      <c r="AH32" s="267">
        <v>51323742</v>
      </c>
      <c r="AI32" s="267">
        <v>4421795089.4500008</v>
      </c>
      <c r="AJ32" s="267"/>
      <c r="AK32" s="267"/>
      <c r="AL32" s="267"/>
      <c r="AM32" s="267"/>
      <c r="AN32" s="267"/>
      <c r="AO32" s="267"/>
      <c r="AP32" s="267"/>
      <c r="AQ32" s="267"/>
      <c r="AR32" s="267"/>
      <c r="AS32" s="267"/>
      <c r="AT32" s="267"/>
      <c r="AU32" s="267"/>
      <c r="AV32" s="267">
        <v>3926960269.3799996</v>
      </c>
      <c r="AW32" s="267">
        <v>3745089170.1599994</v>
      </c>
      <c r="AX32" s="267">
        <v>33895624.380000003</v>
      </c>
      <c r="AY32" s="279"/>
      <c r="AZ32" s="267">
        <v>135627328.84</v>
      </c>
      <c r="BA32" s="267"/>
      <c r="BB32" s="267"/>
      <c r="BC32" s="267">
        <v>2112143261.9762859</v>
      </c>
      <c r="BD32" s="267">
        <v>2071249477.3362858</v>
      </c>
      <c r="BE32" s="267">
        <v>38650320.640000001</v>
      </c>
      <c r="BF32" s="267"/>
      <c r="BG32" s="267">
        <v>2243464</v>
      </c>
      <c r="BH32" s="267"/>
      <c r="BI32" s="267">
        <v>1814817007.4037137</v>
      </c>
      <c r="BJ32" s="267">
        <v>126101066.39829497</v>
      </c>
      <c r="BK32" s="267">
        <v>98072762.680000007</v>
      </c>
      <c r="BL32" s="267">
        <v>837594718.71555555</v>
      </c>
      <c r="BM32" s="267">
        <v>89669855.270000011</v>
      </c>
      <c r="BN32" s="267">
        <v>16154604.435200002</v>
      </c>
      <c r="BO32" s="267">
        <v>4114702887.3599997</v>
      </c>
      <c r="BP32" s="267">
        <v>3195210168.0938029</v>
      </c>
      <c r="BQ32" s="267">
        <v>919492719.26619673</v>
      </c>
    </row>
    <row r="33" spans="1:69" ht="12.75" customHeight="1" x14ac:dyDescent="0.25">
      <c r="A33" s="264">
        <v>2013</v>
      </c>
      <c r="B33" s="264">
        <v>2</v>
      </c>
      <c r="C33" s="275">
        <v>142</v>
      </c>
      <c r="D33" s="280">
        <v>59</v>
      </c>
      <c r="E33" s="280">
        <v>83</v>
      </c>
      <c r="F33" s="275">
        <v>26422</v>
      </c>
      <c r="G33" s="276">
        <v>71854972846.800034</v>
      </c>
      <c r="H33" s="276">
        <v>11694117434.917801</v>
      </c>
      <c r="I33" s="276">
        <v>56424662045.907303</v>
      </c>
      <c r="J33" s="276">
        <v>55527246921.429008</v>
      </c>
      <c r="K33" s="276">
        <v>4633608490.4532242</v>
      </c>
      <c r="L33" s="267">
        <v>53495666490.209007</v>
      </c>
      <c r="M33" s="267">
        <v>1362543847.1800001</v>
      </c>
      <c r="N33" s="276">
        <v>1566451708.518295</v>
      </c>
      <c r="O33" s="277">
        <f t="shared" si="0"/>
        <v>2.7761827040165957E-2</v>
      </c>
      <c r="P33" s="267"/>
      <c r="Q33" s="267">
        <v>494941070</v>
      </c>
      <c r="R33" s="267">
        <v>135762667.13</v>
      </c>
      <c r="S33" s="267">
        <v>1659540191.3532221</v>
      </c>
      <c r="T33" s="267">
        <v>1609545550.7832222</v>
      </c>
      <c r="U33" s="267">
        <v>16454640.57</v>
      </c>
      <c r="V33" s="267">
        <v>33540000</v>
      </c>
      <c r="W33" s="276">
        <v>55201391270.320114</v>
      </c>
      <c r="X33" s="276">
        <v>49552850943.020187</v>
      </c>
      <c r="Y33" s="276">
        <v>1929722200.4199998</v>
      </c>
      <c r="Z33" s="276">
        <v>47623128742.600189</v>
      </c>
      <c r="AA33" s="276">
        <v>3778351027.309927</v>
      </c>
      <c r="AB33" s="276">
        <v>3778351027.3099265</v>
      </c>
      <c r="AC33" s="276"/>
      <c r="AD33" s="276">
        <v>16653581576.483742</v>
      </c>
      <c r="AE33" s="276">
        <v>9695640816.5400009</v>
      </c>
      <c r="AF33" s="278">
        <v>1579453011.5099998</v>
      </c>
      <c r="AG33" s="267">
        <v>371677417.20999998</v>
      </c>
      <c r="AH33" s="267">
        <v>43609787</v>
      </c>
      <c r="AI33" s="267">
        <v>3076751772.8253727</v>
      </c>
      <c r="AJ33" s="267"/>
      <c r="AK33" s="267"/>
      <c r="AL33" s="267"/>
      <c r="AM33" s="267"/>
      <c r="AN33" s="267"/>
      <c r="AO33" s="267"/>
      <c r="AP33" s="267"/>
      <c r="AQ33" s="267"/>
      <c r="AR33" s="267"/>
      <c r="AS33" s="267"/>
      <c r="AT33" s="267"/>
      <c r="AU33" s="267"/>
      <c r="AV33" s="267">
        <v>8174194559.3500004</v>
      </c>
      <c r="AW33" s="267">
        <v>7814684361.0200005</v>
      </c>
      <c r="AX33" s="267">
        <v>74430368.629999995</v>
      </c>
      <c r="AY33" s="279"/>
      <c r="AZ33" s="267">
        <v>224282259.70999998</v>
      </c>
      <c r="BA33" s="267"/>
      <c r="BB33" s="267"/>
      <c r="BC33" s="267">
        <v>4364637142.5502377</v>
      </c>
      <c r="BD33" s="267">
        <v>4275793383.690238</v>
      </c>
      <c r="BE33" s="267">
        <v>83980711.859999999</v>
      </c>
      <c r="BF33" s="267"/>
      <c r="BG33" s="267">
        <v>4863047</v>
      </c>
      <c r="BH33" s="267"/>
      <c r="BI33" s="267">
        <v>3809557416.7997627</v>
      </c>
      <c r="BJ33" s="267">
        <v>352096504.44829494</v>
      </c>
      <c r="BK33" s="267">
        <v>148750172.43599999</v>
      </c>
      <c r="BL33" s="267">
        <v>1626017747.4241889</v>
      </c>
      <c r="BM33" s="267">
        <v>116290334.62</v>
      </c>
      <c r="BN33" s="267">
        <v>26814687.876200002</v>
      </c>
      <c r="BO33" s="267">
        <v>8439235066.4359999</v>
      </c>
      <c r="BP33" s="267">
        <v>6580600867.0376282</v>
      </c>
      <c r="BQ33" s="267">
        <v>1858634199.3983717</v>
      </c>
    </row>
    <row r="34" spans="1:69" ht="12.75" customHeight="1" x14ac:dyDescent="0.25">
      <c r="A34" s="264">
        <v>2013</v>
      </c>
      <c r="B34" s="264">
        <v>3</v>
      </c>
      <c r="C34" s="275">
        <v>143</v>
      </c>
      <c r="D34" s="280">
        <v>59</v>
      </c>
      <c r="E34" s="280">
        <v>84</v>
      </c>
      <c r="F34" s="275">
        <v>26052</v>
      </c>
      <c r="G34" s="276">
        <v>71180662090.270004</v>
      </c>
      <c r="H34" s="276">
        <v>12047186674.540001</v>
      </c>
      <c r="I34" s="276">
        <v>55313190701.760002</v>
      </c>
      <c r="J34" s="276">
        <v>54396998994.300003</v>
      </c>
      <c r="K34" s="276">
        <v>4736476421.4300003</v>
      </c>
      <c r="L34" s="267">
        <v>52537000348.900002</v>
      </c>
      <c r="M34" s="267">
        <v>1059601394.16</v>
      </c>
      <c r="N34" s="276">
        <v>1696044958.7</v>
      </c>
      <c r="O34" s="277">
        <f t="shared" si="0"/>
        <v>3.0662576813635774E-2</v>
      </c>
      <c r="P34" s="267">
        <v>0</v>
      </c>
      <c r="Q34" s="267">
        <v>545923297</v>
      </c>
      <c r="R34" s="267">
        <v>93909277.719999999</v>
      </c>
      <c r="S34" s="267">
        <v>1749486982.2000003</v>
      </c>
      <c r="T34" s="267">
        <v>1697619557.0100002</v>
      </c>
      <c r="U34" s="267">
        <v>8776405.1899999995</v>
      </c>
      <c r="V34" s="267">
        <v>43091020</v>
      </c>
      <c r="W34" s="276">
        <v>53462369182.670013</v>
      </c>
      <c r="X34" s="276">
        <v>48154006682.680008</v>
      </c>
      <c r="Y34" s="276">
        <v>1712104633.4300001</v>
      </c>
      <c r="Z34" s="276">
        <v>46431902049.250008</v>
      </c>
      <c r="AA34" s="276">
        <v>3488836741.2300053</v>
      </c>
      <c r="AB34" s="276">
        <v>3480523056.2299995</v>
      </c>
      <c r="AC34" s="276">
        <v>72204252</v>
      </c>
      <c r="AD34" s="276">
        <v>17718292907.600002</v>
      </c>
      <c r="AE34" s="276">
        <v>9638393152.8500004</v>
      </c>
      <c r="AF34" s="278">
        <v>4560890233.5799999</v>
      </c>
      <c r="AG34" s="267">
        <v>346167081.00999999</v>
      </c>
      <c r="AH34" s="267">
        <v>52760075</v>
      </c>
      <c r="AI34" s="267">
        <v>3077190430.0100007</v>
      </c>
      <c r="AJ34" s="267"/>
      <c r="AK34" s="267"/>
      <c r="AL34" s="267"/>
      <c r="AM34" s="267"/>
      <c r="AN34" s="267"/>
      <c r="AO34" s="267"/>
      <c r="AP34" s="267"/>
      <c r="AQ34" s="267"/>
      <c r="AR34" s="267"/>
      <c r="AS34" s="267"/>
      <c r="AT34" s="267"/>
      <c r="AU34" s="267"/>
      <c r="AV34" s="267">
        <v>12371826863.210001</v>
      </c>
      <c r="AW34" s="267">
        <v>11963978863.870001</v>
      </c>
      <c r="AX34" s="267">
        <v>127438002.79000001</v>
      </c>
      <c r="AY34" s="279">
        <v>440000</v>
      </c>
      <c r="AZ34" s="267">
        <v>329293970.54999995</v>
      </c>
      <c r="BA34" s="267">
        <v>18302</v>
      </c>
      <c r="BB34" s="267">
        <v>-49342276</v>
      </c>
      <c r="BC34" s="267">
        <v>6573852243.666667</v>
      </c>
      <c r="BD34" s="267">
        <v>6360093736.4666672</v>
      </c>
      <c r="BE34" s="267">
        <v>213979534.19999999</v>
      </c>
      <c r="BF34" s="267">
        <v>493923</v>
      </c>
      <c r="BG34" s="267">
        <v>567</v>
      </c>
      <c r="BH34" s="267">
        <v>-715517</v>
      </c>
      <c r="BI34" s="267">
        <v>5797974619.543334</v>
      </c>
      <c r="BJ34" s="267">
        <v>415796557.87</v>
      </c>
      <c r="BK34" s="267">
        <v>189814250.34999999</v>
      </c>
      <c r="BL34" s="267">
        <v>2410031854.25</v>
      </c>
      <c r="BM34" s="267">
        <v>200886159.10999998</v>
      </c>
      <c r="BN34" s="267">
        <v>41979313.539999999</v>
      </c>
      <c r="BO34" s="267">
        <v>12762527272.670002</v>
      </c>
      <c r="BP34" s="267">
        <v>9772853403.5400009</v>
      </c>
      <c r="BQ34" s="267">
        <v>2989673869.1300011</v>
      </c>
    </row>
    <row r="35" spans="1:69" ht="12.75" customHeight="1" x14ac:dyDescent="0.25">
      <c r="A35" s="264">
        <v>2013</v>
      </c>
      <c r="B35" s="264">
        <v>4</v>
      </c>
      <c r="C35" s="275">
        <v>141</v>
      </c>
      <c r="D35" s="280">
        <v>57</v>
      </c>
      <c r="E35" s="280">
        <v>84</v>
      </c>
      <c r="F35" s="275">
        <v>27245</v>
      </c>
      <c r="G35" s="276">
        <v>73836256576.743103</v>
      </c>
      <c r="H35" s="276">
        <v>20595305637.510002</v>
      </c>
      <c r="I35" s="276">
        <v>49374352088.559998</v>
      </c>
      <c r="J35" s="276">
        <v>48507413680.01001</v>
      </c>
      <c r="K35" s="276">
        <v>4733537259.2230911</v>
      </c>
      <c r="L35" s="267">
        <v>46610672729.770004</v>
      </c>
      <c r="M35" s="267">
        <v>1218285597.47</v>
      </c>
      <c r="N35" s="276">
        <v>1545393761.3200002</v>
      </c>
      <c r="O35" s="277">
        <f t="shared" si="0"/>
        <v>3.1299524873726225E-2</v>
      </c>
      <c r="P35" s="267">
        <v>0</v>
      </c>
      <c r="Q35" s="267">
        <v>591729816</v>
      </c>
      <c r="R35" s="267">
        <v>194034447.57999998</v>
      </c>
      <c r="S35" s="267">
        <v>2108244744.0730002</v>
      </c>
      <c r="T35" s="267">
        <v>2071384330.5830002</v>
      </c>
      <c r="U35" s="267">
        <v>6820413.4900000002</v>
      </c>
      <c r="V35" s="267">
        <v>30040000</v>
      </c>
      <c r="W35" s="276">
        <v>54814301184.35199</v>
      </c>
      <c r="X35" s="276">
        <v>50681959101.220001</v>
      </c>
      <c r="Y35" s="276">
        <v>2291402083.2800002</v>
      </c>
      <c r="Z35" s="276">
        <v>48390557017.939995</v>
      </c>
      <c r="AA35" s="276">
        <v>3183648326.1519885</v>
      </c>
      <c r="AB35" s="276">
        <v>3182041581.152</v>
      </c>
      <c r="AC35" s="276">
        <v>72152189</v>
      </c>
      <c r="AD35" s="276">
        <v>19021955392.391003</v>
      </c>
      <c r="AE35" s="276">
        <v>9751628586.9300022</v>
      </c>
      <c r="AF35" s="278">
        <v>5546093686.7380018</v>
      </c>
      <c r="AG35" s="267">
        <v>576106965.25000012</v>
      </c>
      <c r="AH35" s="267">
        <v>13941314</v>
      </c>
      <c r="AI35" s="267">
        <v>3098884488.2630005</v>
      </c>
      <c r="AJ35" s="267"/>
      <c r="AK35" s="267"/>
      <c r="AL35" s="267"/>
      <c r="AM35" s="267"/>
      <c r="AN35" s="267"/>
      <c r="AO35" s="267"/>
      <c r="AP35" s="267"/>
      <c r="AQ35" s="267"/>
      <c r="AR35" s="267"/>
      <c r="AS35" s="267"/>
      <c r="AT35" s="267"/>
      <c r="AU35" s="267"/>
      <c r="AV35" s="267">
        <v>16862274145.570002</v>
      </c>
      <c r="AW35" s="267">
        <v>16218434436.050001</v>
      </c>
      <c r="AX35" s="267">
        <v>184635009.62</v>
      </c>
      <c r="AY35" s="279">
        <v>32000</v>
      </c>
      <c r="AZ35" s="267">
        <v>504495725.72999996</v>
      </c>
      <c r="BA35" s="267">
        <v>14703519.17</v>
      </c>
      <c r="BB35" s="267">
        <v>-60026545</v>
      </c>
      <c r="BC35" s="267">
        <v>8909767769.4699955</v>
      </c>
      <c r="BD35" s="267">
        <v>8741879430.6799984</v>
      </c>
      <c r="BE35" s="267">
        <v>168160298.18000001</v>
      </c>
      <c r="BF35" s="267">
        <v>794716</v>
      </c>
      <c r="BG35" s="267">
        <v>635567</v>
      </c>
      <c r="BH35" s="267">
        <v>-1702242.3900000001</v>
      </c>
      <c r="BI35" s="267">
        <v>7952506376.1000004</v>
      </c>
      <c r="BJ35" s="267">
        <v>636125753.90999997</v>
      </c>
      <c r="BK35" s="267">
        <v>258726433.30999997</v>
      </c>
      <c r="BL35" s="267">
        <v>3436029232.8100004</v>
      </c>
      <c r="BM35" s="267">
        <v>446984179.06</v>
      </c>
      <c r="BN35" s="267">
        <v>56466356.239999995</v>
      </c>
      <c r="BO35" s="267">
        <v>17567984757.940002</v>
      </c>
      <c r="BP35" s="267">
        <v>13498669157.021996</v>
      </c>
      <c r="BQ35" s="267">
        <v>4069315600.9180069</v>
      </c>
    </row>
    <row r="36" spans="1:69" ht="12.75" customHeight="1" x14ac:dyDescent="0.25">
      <c r="A36" s="264">
        <v>2014</v>
      </c>
      <c r="B36" s="264">
        <v>1</v>
      </c>
      <c r="C36" s="275">
        <v>140</v>
      </c>
      <c r="D36" s="280">
        <v>57</v>
      </c>
      <c r="E36" s="280">
        <v>83</v>
      </c>
      <c r="F36" s="275">
        <v>27030</v>
      </c>
      <c r="G36" s="276">
        <v>75985971277.709076</v>
      </c>
      <c r="H36" s="276">
        <v>10188662772.345966</v>
      </c>
      <c r="I36" s="276">
        <v>61732909480.459999</v>
      </c>
      <c r="J36" s="276">
        <v>60818846479.68</v>
      </c>
      <c r="K36" s="276">
        <v>4978462025.6831093</v>
      </c>
      <c r="L36" s="267">
        <v>58251605437.490005</v>
      </c>
      <c r="M36" s="267">
        <v>1836245174.2</v>
      </c>
      <c r="N36" s="276">
        <v>1645058868.7700002</v>
      </c>
      <c r="O36" s="277">
        <f t="shared" si="0"/>
        <v>2.6648004809990404E-2</v>
      </c>
      <c r="P36" s="267">
        <v>0</v>
      </c>
      <c r="Q36" s="267">
        <v>547115353</v>
      </c>
      <c r="R36" s="267">
        <v>91597195.49000001</v>
      </c>
      <c r="S36" s="267">
        <v>2089982207.892</v>
      </c>
      <c r="T36" s="267">
        <v>2056516880.652</v>
      </c>
      <c r="U36" s="267">
        <v>3425327.24</v>
      </c>
      <c r="V36" s="267">
        <v>30040000</v>
      </c>
      <c r="W36" s="276">
        <v>59407093298.309158</v>
      </c>
      <c r="X36" s="276">
        <v>52161374865.682632</v>
      </c>
      <c r="Y36" s="276">
        <v>2182729740.3900003</v>
      </c>
      <c r="Z36" s="276">
        <v>49978645125.292633</v>
      </c>
      <c r="AA36" s="276">
        <v>5336340506.4265261</v>
      </c>
      <c r="AB36" s="276">
        <v>5336263020.4265308</v>
      </c>
      <c r="AC36" s="276">
        <v>70745173</v>
      </c>
      <c r="AD36" s="276">
        <v>16578877979.399899</v>
      </c>
      <c r="AE36" s="276">
        <v>9841119292.4300003</v>
      </c>
      <c r="AF36" s="278">
        <v>2230860639.8598957</v>
      </c>
      <c r="AG36" s="267">
        <v>576107366.10000014</v>
      </c>
      <c r="AH36" s="267">
        <v>14612287</v>
      </c>
      <c r="AI36" s="267">
        <v>3916178394.0100007</v>
      </c>
      <c r="AJ36" s="267"/>
      <c r="AK36" s="267"/>
      <c r="AL36" s="267"/>
      <c r="AM36" s="267"/>
      <c r="AN36" s="267"/>
      <c r="AO36" s="267"/>
      <c r="AP36" s="267"/>
      <c r="AQ36" s="267"/>
      <c r="AR36" s="267"/>
      <c r="AS36" s="267"/>
      <c r="AT36" s="267"/>
      <c r="AU36" s="267"/>
      <c r="AV36" s="267">
        <v>4411649449.7377663</v>
      </c>
      <c r="AW36" s="267">
        <v>4202538090.3277664</v>
      </c>
      <c r="AX36" s="267">
        <v>43230471.769999996</v>
      </c>
      <c r="AY36" s="279">
        <v>26000</v>
      </c>
      <c r="AZ36" s="267">
        <v>192215332.97999999</v>
      </c>
      <c r="BA36" s="267">
        <v>1662.66</v>
      </c>
      <c r="BB36" s="267">
        <v>-26362108</v>
      </c>
      <c r="BC36" s="267">
        <v>2346047663.3067722</v>
      </c>
      <c r="BD36" s="267">
        <v>2333118696.3967724</v>
      </c>
      <c r="BE36" s="267">
        <v>38461194.910000004</v>
      </c>
      <c r="BF36" s="267">
        <v>243135</v>
      </c>
      <c r="BG36" s="267">
        <v>371244</v>
      </c>
      <c r="BH36" s="267">
        <v>-26146607</v>
      </c>
      <c r="BI36" s="267">
        <v>2065601786.430994</v>
      </c>
      <c r="BJ36" s="267">
        <v>128936754.22</v>
      </c>
      <c r="BK36" s="267">
        <v>85070232.180000007</v>
      </c>
      <c r="BL36" s="267">
        <v>1069901931.6700001</v>
      </c>
      <c r="BM36" s="267">
        <v>27753222.150000002</v>
      </c>
      <c r="BN36" s="267">
        <v>13299676</v>
      </c>
      <c r="BO36" s="267">
        <v>4524472904.0677662</v>
      </c>
      <c r="BP36" s="267">
        <v>3652248964.4878716</v>
      </c>
      <c r="BQ36" s="267">
        <v>872223939.57989454</v>
      </c>
    </row>
    <row r="37" spans="1:69" ht="12.75" customHeight="1" x14ac:dyDescent="0.25">
      <c r="A37" s="264">
        <v>2014</v>
      </c>
      <c r="B37" s="264">
        <v>2</v>
      </c>
      <c r="C37" s="275">
        <v>139</v>
      </c>
      <c r="D37" s="280">
        <v>57</v>
      </c>
      <c r="E37" s="280">
        <v>82</v>
      </c>
      <c r="F37" s="275">
        <v>27517</v>
      </c>
      <c r="G37" s="276">
        <v>76841469730.354385</v>
      </c>
      <c r="H37" s="276">
        <v>11127829283.353493</v>
      </c>
      <c r="I37" s="276">
        <v>61539116795.239998</v>
      </c>
      <c r="J37" s="276">
        <v>60606114586.699997</v>
      </c>
      <c r="K37" s="276">
        <v>5107525860.3008957</v>
      </c>
      <c r="L37" s="267">
        <v>57884511267.459999</v>
      </c>
      <c r="M37" s="267">
        <v>1838792512.51</v>
      </c>
      <c r="N37" s="276">
        <v>1815813015.2700002</v>
      </c>
      <c r="O37" s="277">
        <f t="shared" si="0"/>
        <v>2.9506647313639247E-2</v>
      </c>
      <c r="P37" s="267">
        <v>0</v>
      </c>
      <c r="Q37" s="267">
        <v>524260264</v>
      </c>
      <c r="R37" s="267">
        <v>229745049.072703</v>
      </c>
      <c r="S37" s="267">
        <v>2102507504.2290001</v>
      </c>
      <c r="T37" s="267">
        <v>2063558688.4690001</v>
      </c>
      <c r="U37" s="267">
        <v>8908815.7599999998</v>
      </c>
      <c r="V37" s="267">
        <v>30040000</v>
      </c>
      <c r="W37" s="276">
        <v>59088061789.320679</v>
      </c>
      <c r="X37" s="276">
        <v>52569553089.450005</v>
      </c>
      <c r="Y37" s="276">
        <v>1732977387.8199999</v>
      </c>
      <c r="Z37" s="276">
        <v>50836575701.629997</v>
      </c>
      <c r="AA37" s="276">
        <v>5219884836.2606745</v>
      </c>
      <c r="AB37" s="276">
        <v>5218400713.2606697</v>
      </c>
      <c r="AC37" s="276">
        <v>67768596.329999998</v>
      </c>
      <c r="AD37" s="276">
        <v>17753407941.034088</v>
      </c>
      <c r="AE37" s="276">
        <v>1298623863.6099999</v>
      </c>
      <c r="AF37" s="278">
        <v>3064940593.5790296</v>
      </c>
      <c r="AG37" s="267">
        <v>576655554.71000004</v>
      </c>
      <c r="AH37" s="267">
        <v>19042272.960000001</v>
      </c>
      <c r="AI37" s="267">
        <v>3987936524.6427269</v>
      </c>
      <c r="AJ37" s="267"/>
      <c r="AK37" s="267"/>
      <c r="AL37" s="267"/>
      <c r="AM37" s="267"/>
      <c r="AN37" s="267"/>
      <c r="AO37" s="267"/>
      <c r="AP37" s="267"/>
      <c r="AQ37" s="267"/>
      <c r="AR37" s="267"/>
      <c r="AS37" s="267"/>
      <c r="AT37" s="267"/>
      <c r="AU37" s="267"/>
      <c r="AV37" s="267">
        <v>8846795253.6084347</v>
      </c>
      <c r="AW37" s="267">
        <v>8503247717.3484344</v>
      </c>
      <c r="AX37" s="267">
        <v>88539438.839999974</v>
      </c>
      <c r="AY37" s="279">
        <v>17000</v>
      </c>
      <c r="AZ37" s="267">
        <v>285835594.42000002</v>
      </c>
      <c r="BA37" s="267">
        <v>0</v>
      </c>
      <c r="BB37" s="267">
        <v>30844497</v>
      </c>
      <c r="BC37" s="267">
        <v>4711307922.2356176</v>
      </c>
      <c r="BD37" s="267">
        <v>4642853625.4556179</v>
      </c>
      <c r="BE37" s="267">
        <v>100385651.78</v>
      </c>
      <c r="BF37" s="267">
        <v>424225</v>
      </c>
      <c r="BG37" s="267">
        <v>4400</v>
      </c>
      <c r="BH37" s="267">
        <v>32359980</v>
      </c>
      <c r="BI37" s="267">
        <v>4135487331.372817</v>
      </c>
      <c r="BJ37" s="267">
        <v>243020050.63999999</v>
      </c>
      <c r="BK37" s="267">
        <v>150692169.20999998</v>
      </c>
      <c r="BL37" s="267">
        <v>2082555828.4376669</v>
      </c>
      <c r="BM37" s="267">
        <v>166650410.87</v>
      </c>
      <c r="BN37" s="267">
        <v>24922683.280000001</v>
      </c>
      <c r="BO37" s="267">
        <v>9164137833.6884346</v>
      </c>
      <c r="BP37" s="267">
        <v>7280573728.5744019</v>
      </c>
      <c r="BQ37" s="267">
        <v>1883564105.1140327</v>
      </c>
    </row>
    <row r="38" spans="1:69" ht="12.75" customHeight="1" x14ac:dyDescent="0.25">
      <c r="A38" s="264">
        <v>2014</v>
      </c>
      <c r="B38" s="264">
        <v>3</v>
      </c>
      <c r="C38" s="275">
        <v>140</v>
      </c>
      <c r="D38" s="280">
        <v>58</v>
      </c>
      <c r="E38" s="280">
        <v>82</v>
      </c>
      <c r="F38" s="275">
        <v>28750</v>
      </c>
      <c r="G38" s="276">
        <v>80683978312.78302</v>
      </c>
      <c r="H38" s="276">
        <v>13995810126.309998</v>
      </c>
      <c r="I38" s="276">
        <v>62428617436.650002</v>
      </c>
      <c r="J38" s="276">
        <v>61202689047.434799</v>
      </c>
      <c r="K38" s="276">
        <v>5485479139.0382233</v>
      </c>
      <c r="L38" s="267">
        <v>58980025825.440002</v>
      </c>
      <c r="M38" s="267">
        <v>1687326563.9400001</v>
      </c>
      <c r="N38" s="276">
        <v>1761265047.2700002</v>
      </c>
      <c r="O38" s="277">
        <f t="shared" si="0"/>
        <v>2.8212462802932641E-2</v>
      </c>
      <c r="P38" s="267">
        <v>0</v>
      </c>
      <c r="Q38" s="267">
        <v>518273994.92000002</v>
      </c>
      <c r="R38" s="267">
        <v>241278416.90999997</v>
      </c>
      <c r="S38" s="267">
        <v>2476792798.1671143</v>
      </c>
      <c r="T38" s="267">
        <v>2436966911.8771143</v>
      </c>
      <c r="U38" s="267">
        <v>9785886.2899999991</v>
      </c>
      <c r="V38" s="267">
        <v>30040000</v>
      </c>
      <c r="W38" s="276">
        <v>61865643602.09127</v>
      </c>
      <c r="X38" s="276">
        <v>55831958236.107117</v>
      </c>
      <c r="Y38" s="276">
        <v>2065582415.4099996</v>
      </c>
      <c r="Z38" s="276">
        <v>53766375820.697121</v>
      </c>
      <c r="AA38" s="276">
        <v>5053653534.3641539</v>
      </c>
      <c r="AB38" s="276">
        <v>5051491887.364152</v>
      </c>
      <c r="AC38" s="276">
        <v>150993912</v>
      </c>
      <c r="AD38" s="276">
        <v>18818334710.691818</v>
      </c>
      <c r="AE38" s="276">
        <v>10249064031.459999</v>
      </c>
      <c r="AF38" s="278">
        <v>3971691389.2417021</v>
      </c>
      <c r="AG38" s="267">
        <v>506862796.91000003</v>
      </c>
      <c r="AH38" s="267">
        <v>19620787</v>
      </c>
      <c r="AI38" s="267">
        <v>4071095706.0801172</v>
      </c>
      <c r="AJ38" s="267"/>
      <c r="AK38" s="267"/>
      <c r="AL38" s="267"/>
      <c r="AM38" s="267"/>
      <c r="AN38" s="267"/>
      <c r="AO38" s="267"/>
      <c r="AP38" s="267"/>
      <c r="AQ38" s="267"/>
      <c r="AR38" s="267"/>
      <c r="AS38" s="267"/>
      <c r="AT38" s="267"/>
      <c r="AU38" s="267"/>
      <c r="AV38" s="267">
        <v>13507082370.46777</v>
      </c>
      <c r="AW38" s="267">
        <v>12994048198.90777</v>
      </c>
      <c r="AX38" s="267">
        <v>148120219.02000001</v>
      </c>
      <c r="AY38" s="279">
        <v>208931</v>
      </c>
      <c r="AZ38" s="267">
        <v>416965733.5399999</v>
      </c>
      <c r="BA38" s="267">
        <v>0</v>
      </c>
      <c r="BB38" s="267">
        <v>52260712</v>
      </c>
      <c r="BC38" s="267">
        <v>7216880269.9390354</v>
      </c>
      <c r="BD38" s="267">
        <v>7059740379.419035</v>
      </c>
      <c r="BE38" s="267">
        <v>164742708.52000001</v>
      </c>
      <c r="BF38" s="267">
        <v>74478</v>
      </c>
      <c r="BG38" s="267">
        <v>116716</v>
      </c>
      <c r="BH38" s="267">
        <v>7794012</v>
      </c>
      <c r="BI38" s="267">
        <v>6290202100.5287342</v>
      </c>
      <c r="BJ38" s="267">
        <v>575697180.9612</v>
      </c>
      <c r="BK38" s="267">
        <v>226737231.82999998</v>
      </c>
      <c r="BL38" s="267">
        <v>3046151204.7390003</v>
      </c>
      <c r="BM38" s="267">
        <v>284322652.47000003</v>
      </c>
      <c r="BN38" s="267">
        <v>41414922.32</v>
      </c>
      <c r="BO38" s="267">
        <v>14018142254.767769</v>
      </c>
      <c r="BP38" s="267">
        <v>11197929219.706066</v>
      </c>
      <c r="BQ38" s="267">
        <v>2820213035.0617027</v>
      </c>
    </row>
    <row r="39" spans="1:69" ht="12.75" customHeight="1" x14ac:dyDescent="0.25">
      <c r="A39" s="264">
        <v>2014</v>
      </c>
      <c r="B39" s="264">
        <v>4</v>
      </c>
      <c r="C39" s="275">
        <v>159</v>
      </c>
      <c r="D39" s="280">
        <v>77</v>
      </c>
      <c r="E39" s="280">
        <v>82</v>
      </c>
      <c r="F39" s="275">
        <v>30698</v>
      </c>
      <c r="G39" s="276">
        <v>80527823524.661194</v>
      </c>
      <c r="H39" s="276">
        <v>14993173484.176338</v>
      </c>
      <c r="I39" s="276">
        <v>61490531682</v>
      </c>
      <c r="J39" s="276">
        <v>60406726629.448303</v>
      </c>
      <c r="K39" s="276">
        <v>5127923411.0365524</v>
      </c>
      <c r="L39" s="267">
        <v>57794016058.119995</v>
      </c>
      <c r="M39" s="267">
        <v>2133160352.73</v>
      </c>
      <c r="N39" s="276">
        <v>1563355271.1500001</v>
      </c>
      <c r="O39" s="277">
        <f t="shared" si="0"/>
        <v>2.5424325150332664E-2</v>
      </c>
      <c r="P39" s="267">
        <v>0</v>
      </c>
      <c r="Q39" s="267">
        <v>608250303.42000008</v>
      </c>
      <c r="R39" s="267">
        <v>215353338.30018729</v>
      </c>
      <c r="S39" s="267">
        <v>2331723119.7487803</v>
      </c>
      <c r="T39" s="267">
        <v>2307203357.6287804</v>
      </c>
      <c r="U39" s="267">
        <v>9499762.120000001</v>
      </c>
      <c r="V39" s="267">
        <v>15020000</v>
      </c>
      <c r="W39" s="276">
        <v>60825795814.893913</v>
      </c>
      <c r="X39" s="276">
        <v>54997249209.949989</v>
      </c>
      <c r="Y39" s="276">
        <v>2727019842.4499998</v>
      </c>
      <c r="Z39" s="276">
        <v>52270229367.499992</v>
      </c>
      <c r="AA39" s="276">
        <v>3686684397.2039242</v>
      </c>
      <c r="AB39" s="276">
        <v>3685280113.203928</v>
      </c>
      <c r="AC39" s="276">
        <v>8923157.2199999988</v>
      </c>
      <c r="AD39" s="276">
        <v>19702027709.767281</v>
      </c>
      <c r="AE39" s="276">
        <v>10075921421.648003</v>
      </c>
      <c r="AF39" s="278">
        <v>5177898844.9625845</v>
      </c>
      <c r="AG39" s="267">
        <v>372254019.04000002</v>
      </c>
      <c r="AH39" s="267">
        <v>19367787</v>
      </c>
      <c r="AI39" s="267">
        <v>4013674066.6160784</v>
      </c>
      <c r="AJ39" s="267"/>
      <c r="AK39" s="267"/>
      <c r="AL39" s="267"/>
      <c r="AM39" s="267"/>
      <c r="AN39" s="267"/>
      <c r="AO39" s="267"/>
      <c r="AP39" s="267"/>
      <c r="AQ39" s="267"/>
      <c r="AR39" s="267"/>
      <c r="AS39" s="267"/>
      <c r="AT39" s="267"/>
      <c r="AU39" s="267"/>
      <c r="AV39" s="267">
        <v>18367894814.918842</v>
      </c>
      <c r="AW39" s="267">
        <v>17729847828.248844</v>
      </c>
      <c r="AX39" s="267">
        <v>221834360.56999999</v>
      </c>
      <c r="AY39" s="279">
        <v>489220</v>
      </c>
      <c r="AZ39" s="267">
        <v>560657590.0999999</v>
      </c>
      <c r="BA39" s="267">
        <v>3040000</v>
      </c>
      <c r="BB39" s="267">
        <v>147974184</v>
      </c>
      <c r="BC39" s="267">
        <v>9750922523.9994888</v>
      </c>
      <c r="BD39" s="267">
        <v>9648731330.4394894</v>
      </c>
      <c r="BE39" s="267">
        <v>192873814.09</v>
      </c>
      <c r="BF39" s="267">
        <v>86142</v>
      </c>
      <c r="BG39" s="267">
        <v>129971</v>
      </c>
      <c r="BH39" s="267">
        <v>90898733.530000001</v>
      </c>
      <c r="BI39" s="267">
        <v>8616972290.9193535</v>
      </c>
      <c r="BJ39" s="267">
        <v>526179404.49200004</v>
      </c>
      <c r="BK39" s="267">
        <v>310355427.57000005</v>
      </c>
      <c r="BL39" s="267">
        <v>4183948358.9619656</v>
      </c>
      <c r="BM39" s="267">
        <v>275233405.58999997</v>
      </c>
      <c r="BN39" s="267">
        <v>52337795.572999999</v>
      </c>
      <c r="BO39" s="267">
        <v>18953483648.078842</v>
      </c>
      <c r="BP39" s="267">
        <v>14984617912.870268</v>
      </c>
      <c r="BQ39" s="267">
        <v>3968865735.2085743</v>
      </c>
    </row>
    <row r="40" spans="1:69" ht="12.75" customHeight="1" x14ac:dyDescent="0.25">
      <c r="A40" s="264">
        <v>2015</v>
      </c>
      <c r="B40" s="264">
        <v>1</v>
      </c>
      <c r="C40" s="275">
        <v>207</v>
      </c>
      <c r="D40" s="280">
        <v>124</v>
      </c>
      <c r="E40" s="280">
        <v>83</v>
      </c>
      <c r="F40" s="275">
        <v>32778</v>
      </c>
      <c r="G40" s="276">
        <v>85768698242.314026</v>
      </c>
      <c r="H40" s="276">
        <v>10203264248.639999</v>
      </c>
      <c r="I40" s="276">
        <v>71582328779.149994</v>
      </c>
      <c r="J40" s="276">
        <v>70070605685.860016</v>
      </c>
      <c r="K40" s="276">
        <v>5494828307.8140106</v>
      </c>
      <c r="L40" s="267">
        <v>67426126213.260002</v>
      </c>
      <c r="M40" s="267">
        <v>2190774598.6199999</v>
      </c>
      <c r="N40" s="276">
        <v>1965427967.2700002</v>
      </c>
      <c r="O40" s="277">
        <f t="shared" si="0"/>
        <v>2.7456887765328983E-2</v>
      </c>
      <c r="P40" s="267">
        <v>0</v>
      </c>
      <c r="Q40" s="267">
        <v>579536528.72000003</v>
      </c>
      <c r="R40" s="267">
        <v>223543376.02000001</v>
      </c>
      <c r="S40" s="267">
        <v>2282084269.1340003</v>
      </c>
      <c r="T40" s="267">
        <v>2258212789.9440002</v>
      </c>
      <c r="U40" s="267">
        <v>8851479.1900000013</v>
      </c>
      <c r="V40" s="267">
        <v>15020000</v>
      </c>
      <c r="W40" s="276">
        <v>67228097259.129997</v>
      </c>
      <c r="X40" s="276">
        <v>56663427773.970001</v>
      </c>
      <c r="Y40" s="276">
        <v>1308377516.8999996</v>
      </c>
      <c r="Z40" s="276">
        <v>55355050257.07</v>
      </c>
      <c r="AA40" s="276">
        <v>4487558391.409996</v>
      </c>
      <c r="AB40" s="276">
        <v>4485184547.4099998</v>
      </c>
      <c r="AC40" s="276">
        <v>36201230.899999999</v>
      </c>
      <c r="AD40" s="276">
        <v>18540600983.184002</v>
      </c>
      <c r="AE40" s="276">
        <v>10112705646.269999</v>
      </c>
      <c r="AF40" s="278">
        <v>2892691455.5840011</v>
      </c>
      <c r="AG40" s="267">
        <v>378229072.04000002</v>
      </c>
      <c r="AH40" s="267">
        <v>21050117</v>
      </c>
      <c r="AI40" s="267">
        <v>5135924692.2900009</v>
      </c>
      <c r="AJ40" s="267"/>
      <c r="AK40" s="267"/>
      <c r="AL40" s="267"/>
      <c r="AM40" s="267"/>
      <c r="AN40" s="267"/>
      <c r="AO40" s="267"/>
      <c r="AP40" s="267"/>
      <c r="AQ40" s="267"/>
      <c r="AR40" s="267"/>
      <c r="AS40" s="267"/>
      <c r="AT40" s="267"/>
      <c r="AU40" s="267"/>
      <c r="AV40" s="267">
        <v>4882808228.3900003</v>
      </c>
      <c r="AW40" s="267">
        <v>4682822284.3500004</v>
      </c>
      <c r="AX40" s="267">
        <v>54800800</v>
      </c>
      <c r="AY40" s="279">
        <v>107420</v>
      </c>
      <c r="AZ40" s="267">
        <v>164004750.03999999</v>
      </c>
      <c r="BA40" s="267">
        <v>889822</v>
      </c>
      <c r="BB40" s="267">
        <v>19816848</v>
      </c>
      <c r="BC40" s="267">
        <v>2666217321.25</v>
      </c>
      <c r="BD40" s="267">
        <v>2598935983.0700002</v>
      </c>
      <c r="BE40" s="267">
        <v>77988075.989999995</v>
      </c>
      <c r="BF40" s="267">
        <v>1807770</v>
      </c>
      <c r="BG40" s="267">
        <v>1143673.67</v>
      </c>
      <c r="BH40" s="267">
        <v>13658181.48</v>
      </c>
      <c r="BI40" s="267">
        <v>2216590907.1400003</v>
      </c>
      <c r="BJ40" s="267">
        <v>461123699.13000017</v>
      </c>
      <c r="BK40" s="267">
        <v>92933822.819999993</v>
      </c>
      <c r="BL40" s="267">
        <v>1332641779.6300001</v>
      </c>
      <c r="BM40" s="267">
        <v>70005991.400000006</v>
      </c>
      <c r="BN40" s="267">
        <v>16758879.779999999</v>
      </c>
      <c r="BO40" s="267">
        <v>5045748042.6099997</v>
      </c>
      <c r="BP40" s="267">
        <v>4562664608.4300003</v>
      </c>
      <c r="BQ40" s="267">
        <v>483083434.17999935</v>
      </c>
    </row>
    <row r="41" spans="1:69" ht="12.75" customHeight="1" x14ac:dyDescent="0.25">
      <c r="A41" s="264">
        <v>2015</v>
      </c>
      <c r="B41" s="264">
        <v>2</v>
      </c>
      <c r="C41" s="275">
        <v>242</v>
      </c>
      <c r="D41" s="280">
        <v>157</v>
      </c>
      <c r="E41" s="280">
        <v>85</v>
      </c>
      <c r="F41" s="275">
        <v>35306</v>
      </c>
      <c r="G41" s="276">
        <v>85609086600</v>
      </c>
      <c r="H41" s="276">
        <v>10919038500</v>
      </c>
      <c r="I41" s="276">
        <v>70773093179.470001</v>
      </c>
      <c r="J41" s="276">
        <v>68945630900</v>
      </c>
      <c r="K41" s="276">
        <v>5744417200</v>
      </c>
      <c r="L41" s="267">
        <v>66199108984.290001</v>
      </c>
      <c r="M41" s="267">
        <v>2354552988.4099998</v>
      </c>
      <c r="N41" s="276">
        <v>2240627300</v>
      </c>
      <c r="O41" s="277">
        <f t="shared" si="0"/>
        <v>3.1659310047649089E-2</v>
      </c>
      <c r="P41" s="267">
        <v>0</v>
      </c>
      <c r="Q41" s="267">
        <v>552380154.46000004</v>
      </c>
      <c r="R41" s="267">
        <v>232052977.27718699</v>
      </c>
      <c r="S41" s="267">
        <v>2302020734.1626701</v>
      </c>
      <c r="T41" s="267">
        <v>2280262147.3726702</v>
      </c>
      <c r="U41" s="267">
        <v>6738586.79</v>
      </c>
      <c r="V41" s="267">
        <v>15020000</v>
      </c>
      <c r="W41" s="276">
        <v>66117634499.999992</v>
      </c>
      <c r="X41" s="276">
        <v>55818143200</v>
      </c>
      <c r="Y41" s="276">
        <v>1331094079.8</v>
      </c>
      <c r="Z41" s="276">
        <v>54491693457.290001</v>
      </c>
      <c r="AA41" s="276">
        <v>4496790300</v>
      </c>
      <c r="AB41" s="276">
        <v>4494728414.6163702</v>
      </c>
      <c r="AC41" s="276">
        <v>35919227.890000001</v>
      </c>
      <c r="AD41" s="276">
        <v>19491452100</v>
      </c>
      <c r="AE41" s="276">
        <v>10420677300</v>
      </c>
      <c r="AF41" s="278">
        <v>3513874100</v>
      </c>
      <c r="AG41" s="267">
        <v>378479072.04000002</v>
      </c>
      <c r="AH41" s="267">
        <v>22553987</v>
      </c>
      <c r="AI41" s="267">
        <v>5157795706.7989998</v>
      </c>
      <c r="AJ41" s="267"/>
      <c r="AK41" s="267"/>
      <c r="AL41" s="267"/>
      <c r="AM41" s="267"/>
      <c r="AN41" s="267"/>
      <c r="AO41" s="267"/>
      <c r="AP41" s="267"/>
      <c r="AQ41" s="267"/>
      <c r="AR41" s="267"/>
      <c r="AS41" s="267"/>
      <c r="AT41" s="267"/>
      <c r="AU41" s="267"/>
      <c r="AV41" s="267">
        <v>9986267630.6551399</v>
      </c>
      <c r="AW41" s="267">
        <v>9620966207.1151409</v>
      </c>
      <c r="AX41" s="267">
        <v>118504088.44</v>
      </c>
      <c r="AY41" s="279">
        <v>108987</v>
      </c>
      <c r="AZ41" s="267">
        <v>277413227.10000002</v>
      </c>
      <c r="BA41" s="267">
        <v>0</v>
      </c>
      <c r="BB41" s="267">
        <v>30724879</v>
      </c>
      <c r="BC41" s="267">
        <v>5338252810.4860601</v>
      </c>
      <c r="BD41" s="267">
        <v>5192472914.93606</v>
      </c>
      <c r="BE41" s="267">
        <v>167966073.71000001</v>
      </c>
      <c r="BF41" s="267">
        <v>1071106</v>
      </c>
      <c r="BG41" s="267">
        <v>3187759.84</v>
      </c>
      <c r="BH41" s="267">
        <v>26445044</v>
      </c>
      <c r="BI41" s="267">
        <v>4648014820.1690903</v>
      </c>
      <c r="BJ41" s="267">
        <v>871941683.50999999</v>
      </c>
      <c r="BK41" s="267">
        <v>175864685.83000001</v>
      </c>
      <c r="BL41" s="267">
        <v>2606522942.8590002</v>
      </c>
      <c r="BM41" s="267">
        <v>222542492.19400001</v>
      </c>
      <c r="BN41" s="267">
        <v>24408765.149999999</v>
      </c>
      <c r="BO41" s="267">
        <v>10384674808.6791</v>
      </c>
      <c r="BP41" s="267">
        <v>9016283869.9310608</v>
      </c>
      <c r="BQ41" s="267">
        <v>1368390938.74808</v>
      </c>
    </row>
    <row r="42" spans="1:69" ht="12.75" customHeight="1" x14ac:dyDescent="0.25">
      <c r="A42" s="264">
        <v>2015</v>
      </c>
      <c r="B42" s="264">
        <v>3</v>
      </c>
      <c r="C42" s="275">
        <v>254</v>
      </c>
      <c r="D42" s="280">
        <v>167</v>
      </c>
      <c r="E42" s="280">
        <v>87</v>
      </c>
      <c r="F42" s="275">
        <v>37818</v>
      </c>
      <c r="G42" s="276">
        <v>93317557467.499603</v>
      </c>
      <c r="H42" s="276">
        <v>16080764600.439999</v>
      </c>
      <c r="I42" s="276">
        <v>72808128784.0867</v>
      </c>
      <c r="J42" s="276">
        <v>71027177806.136703</v>
      </c>
      <c r="K42" s="276">
        <v>6209615060.9229317</v>
      </c>
      <c r="L42" s="267">
        <v>66947349928.076668</v>
      </c>
      <c r="M42" s="267">
        <v>3308831156.52</v>
      </c>
      <c r="N42" s="276">
        <v>2551947699.4900002</v>
      </c>
      <c r="O42" s="277">
        <f t="shared" si="0"/>
        <v>3.5050312954173414E-2</v>
      </c>
      <c r="P42" s="267">
        <v>0</v>
      </c>
      <c r="Q42" s="267">
        <v>628873616.45999992</v>
      </c>
      <c r="R42" s="267">
        <v>235821171.10718727</v>
      </c>
      <c r="S42" s="267">
        <v>2289776461.2055006</v>
      </c>
      <c r="T42" s="267">
        <v>2267962008.3355007</v>
      </c>
      <c r="U42" s="267">
        <v>6794452.8699999992</v>
      </c>
      <c r="V42" s="267">
        <v>15020000</v>
      </c>
      <c r="W42" s="276">
        <v>72803757295.283188</v>
      </c>
      <c r="X42" s="276">
        <v>57079653504.440002</v>
      </c>
      <c r="Y42" s="276">
        <v>1281177560.1200001</v>
      </c>
      <c r="Z42" s="276">
        <v>55798475944.32</v>
      </c>
      <c r="AA42" s="276">
        <v>4893614899.3631859</v>
      </c>
      <c r="AB42" s="276">
        <v>4891512045.3631897</v>
      </c>
      <c r="AC42" s="276">
        <v>34351672.989999995</v>
      </c>
      <c r="AD42" s="276">
        <v>20513800172.216629</v>
      </c>
      <c r="AE42" s="276">
        <v>10410549930.147768</v>
      </c>
      <c r="AF42" s="278">
        <v>4633328674.9139004</v>
      </c>
      <c r="AG42" s="267">
        <v>383033772.04000002</v>
      </c>
      <c r="AH42" s="267">
        <v>26903312</v>
      </c>
      <c r="AI42" s="267">
        <v>5059984483.1149616</v>
      </c>
      <c r="AJ42" s="267"/>
      <c r="AK42" s="267"/>
      <c r="AL42" s="267"/>
      <c r="AM42" s="267"/>
      <c r="AN42" s="267"/>
      <c r="AO42" s="267"/>
      <c r="AP42" s="267"/>
      <c r="AQ42" s="267"/>
      <c r="AR42" s="267"/>
      <c r="AS42" s="267"/>
      <c r="AT42" s="267"/>
      <c r="AU42" s="267"/>
      <c r="AV42" s="267">
        <v>15384758661.457808</v>
      </c>
      <c r="AW42" s="267">
        <v>14858392876.347807</v>
      </c>
      <c r="AX42" s="267">
        <v>186616457.64000005</v>
      </c>
      <c r="AY42" s="279">
        <v>1298231.6600000001</v>
      </c>
      <c r="AZ42" s="267">
        <v>373594376.87000006</v>
      </c>
      <c r="BA42" s="267">
        <v>1192575.94</v>
      </c>
      <c r="BB42" s="267">
        <v>36335857</v>
      </c>
      <c r="BC42" s="267">
        <v>8105520276.9070921</v>
      </c>
      <c r="BD42" s="267">
        <v>7860325721.6670923</v>
      </c>
      <c r="BE42" s="267">
        <v>261205594.28</v>
      </c>
      <c r="BF42" s="267">
        <v>1499200</v>
      </c>
      <c r="BG42" s="267">
        <v>9409173.9199999999</v>
      </c>
      <c r="BH42" s="267">
        <v>26919412.960000001</v>
      </c>
      <c r="BI42" s="267">
        <v>7279238384.5507154</v>
      </c>
      <c r="BJ42" s="267">
        <v>911523059.43000007</v>
      </c>
      <c r="BK42" s="267">
        <v>270293151.41000003</v>
      </c>
      <c r="BL42" s="267">
        <v>4082583158.4191666</v>
      </c>
      <c r="BM42" s="267">
        <v>289764038.31299996</v>
      </c>
      <c r="BN42" s="267">
        <v>29331253.900000002</v>
      </c>
      <c r="BO42" s="267">
        <v>15944815851.180807</v>
      </c>
      <c r="BP42" s="267">
        <v>13428905814.906258</v>
      </c>
      <c r="BQ42" s="267">
        <v>2515910036.2745495</v>
      </c>
    </row>
    <row r="43" spans="1:69" ht="12.75" customHeight="1" x14ac:dyDescent="0.25">
      <c r="A43" s="264">
        <v>2015</v>
      </c>
      <c r="B43" s="264">
        <v>4</v>
      </c>
      <c r="C43" s="275">
        <v>253</v>
      </c>
      <c r="D43" s="280">
        <v>166</v>
      </c>
      <c r="E43" s="280">
        <v>87</v>
      </c>
      <c r="F43" s="275">
        <v>39146</v>
      </c>
      <c r="G43" s="276">
        <v>97698233761.291702</v>
      </c>
      <c r="H43" s="276">
        <v>18249703496.050007</v>
      </c>
      <c r="I43" s="276">
        <v>75339140623.630005</v>
      </c>
      <c r="J43" s="276">
        <v>73267300924.240005</v>
      </c>
      <c r="K43" s="276">
        <v>6181229340.9999886</v>
      </c>
      <c r="L43" s="267">
        <v>69007522627.190002</v>
      </c>
      <c r="M43" s="267">
        <v>2864631140.3199997</v>
      </c>
      <c r="N43" s="276">
        <v>3466986856.1199999</v>
      </c>
      <c r="O43" s="277">
        <f t="shared" si="0"/>
        <v>4.6018401954436218E-2</v>
      </c>
      <c r="P43" s="267">
        <v>0</v>
      </c>
      <c r="Q43" s="267">
        <v>661262824.45999992</v>
      </c>
      <c r="R43" s="267">
        <v>283392812.89999998</v>
      </c>
      <c r="S43" s="267">
        <v>2484918159.2799997</v>
      </c>
      <c r="T43" s="267">
        <v>2463055173.3699999</v>
      </c>
      <c r="U43" s="267">
        <v>6842985.9099999992</v>
      </c>
      <c r="V43" s="267">
        <v>15020000</v>
      </c>
      <c r="W43" s="276">
        <v>76125809893.636169</v>
      </c>
      <c r="X43" s="276">
        <v>59265286763.160004</v>
      </c>
      <c r="Y43" s="276">
        <v>1344977745.8100002</v>
      </c>
      <c r="Z43" s="276">
        <v>57920309017.350006</v>
      </c>
      <c r="AA43" s="276">
        <v>4307428951.630003</v>
      </c>
      <c r="AB43" s="276">
        <v>4305296122.9261656</v>
      </c>
      <c r="AC43" s="276">
        <v>20425895.66</v>
      </c>
      <c r="AD43" s="276">
        <v>21577823867.650002</v>
      </c>
      <c r="AE43" s="276">
        <v>10637537340.630001</v>
      </c>
      <c r="AF43" s="278">
        <v>5479869241.6000004</v>
      </c>
      <c r="AG43" s="267">
        <v>370790977.25</v>
      </c>
      <c r="AH43" s="267">
        <v>71925474</v>
      </c>
      <c r="AI43" s="267">
        <v>5017700834.1759996</v>
      </c>
      <c r="AJ43" s="267"/>
      <c r="AK43" s="267"/>
      <c r="AL43" s="267"/>
      <c r="AM43" s="267"/>
      <c r="AN43" s="267"/>
      <c r="AO43" s="267"/>
      <c r="AP43" s="267"/>
      <c r="AQ43" s="267"/>
      <c r="AR43" s="267"/>
      <c r="AS43" s="267"/>
      <c r="AT43" s="267"/>
      <c r="AU43" s="267"/>
      <c r="AV43" s="267">
        <v>20995063701.3731</v>
      </c>
      <c r="AW43" s="267">
        <v>20125799643.585999</v>
      </c>
      <c r="AX43" s="267">
        <v>283891322.20240003</v>
      </c>
      <c r="AY43" s="279">
        <v>0</v>
      </c>
      <c r="AZ43" s="267">
        <v>640674787.58467305</v>
      </c>
      <c r="BA43" s="267">
        <v>0</v>
      </c>
      <c r="BB43" s="267">
        <v>55302052</v>
      </c>
      <c r="BC43" s="267">
        <v>10974334954.4098</v>
      </c>
      <c r="BD43" s="267">
        <v>10638721662.6752</v>
      </c>
      <c r="BE43" s="267">
        <v>343430228.34397298</v>
      </c>
      <c r="BF43" s="267">
        <v>0</v>
      </c>
      <c r="BG43" s="267">
        <v>31700161.199999999</v>
      </c>
      <c r="BH43" s="267">
        <v>39517097.809300303</v>
      </c>
      <c r="BI43" s="267">
        <v>10020728746.9632</v>
      </c>
      <c r="BJ43" s="267">
        <v>1431696384.52</v>
      </c>
      <c r="BK43" s="267">
        <v>344991063.30000001</v>
      </c>
      <c r="BL43" s="267">
        <v>5634849394.1477003</v>
      </c>
      <c r="BM43" s="267">
        <v>412776783.83399999</v>
      </c>
      <c r="BN43" s="267">
        <v>63911267.390000001</v>
      </c>
      <c r="BO43" s="267">
        <v>21752831548.507099</v>
      </c>
      <c r="BP43" s="267">
        <v>18507368398.807499</v>
      </c>
      <c r="BQ43" s="267">
        <v>3245463149.6995401</v>
      </c>
    </row>
    <row r="44" spans="1:69" ht="12.75" customHeight="1" x14ac:dyDescent="0.25">
      <c r="A44" s="264">
        <v>2016</v>
      </c>
      <c r="B44" s="264">
        <v>1</v>
      </c>
      <c r="C44" s="275">
        <v>271</v>
      </c>
      <c r="D44" s="280">
        <v>175</v>
      </c>
      <c r="E44" s="280">
        <v>96</v>
      </c>
      <c r="F44" s="275">
        <v>41817</v>
      </c>
      <c r="G44" s="276">
        <v>101526431900</v>
      </c>
      <c r="H44" s="276">
        <v>16596007123.237999</v>
      </c>
      <c r="I44" s="276">
        <v>80318082854.612503</v>
      </c>
      <c r="J44" s="276">
        <v>78198418284.664505</v>
      </c>
      <c r="K44" s="276">
        <v>6732006491.3574886</v>
      </c>
      <c r="L44" s="267">
        <v>73194302389.502472</v>
      </c>
      <c r="M44" s="267">
        <v>3666679792.8500009</v>
      </c>
      <c r="N44" s="276">
        <v>3457100672.2600002</v>
      </c>
      <c r="O44" s="277">
        <f t="shared" si="0"/>
        <v>4.3042619412590549E-2</v>
      </c>
      <c r="P44" s="267">
        <v>0</v>
      </c>
      <c r="Q44" s="267">
        <v>643196206.80999994</v>
      </c>
      <c r="R44" s="267">
        <v>308640583.81999999</v>
      </c>
      <c r="S44" s="267">
        <v>2233610264.5705662</v>
      </c>
      <c r="T44" s="267">
        <v>2209828107.5211143</v>
      </c>
      <c r="U44" s="267">
        <v>8762157.0494520552</v>
      </c>
      <c r="V44" s="267">
        <v>15020000</v>
      </c>
      <c r="W44" s="276">
        <v>81001547251.818604</v>
      </c>
      <c r="X44" s="276">
        <v>62808344092.050003</v>
      </c>
      <c r="Y44" s="276">
        <v>2236258472.04</v>
      </c>
      <c r="Z44" s="276">
        <v>60572085620.009995</v>
      </c>
      <c r="AA44" s="276">
        <v>4847265198.5586014</v>
      </c>
      <c r="AB44" s="276">
        <v>4843749912.3886089</v>
      </c>
      <c r="AC44" s="276">
        <v>27434789.039999999</v>
      </c>
      <c r="AD44" s="276">
        <v>20524884647.441502</v>
      </c>
      <c r="AE44" s="276">
        <v>11107870435.870001</v>
      </c>
      <c r="AF44" s="278">
        <v>3766018032.5444298</v>
      </c>
      <c r="AG44" s="267">
        <v>51305189.580000006</v>
      </c>
      <c r="AH44" s="267">
        <v>78696020</v>
      </c>
      <c r="AI44" s="267">
        <v>5520994969.4471159</v>
      </c>
      <c r="AJ44" s="267"/>
      <c r="AK44" s="267"/>
      <c r="AL44" s="267"/>
      <c r="AM44" s="267"/>
      <c r="AN44" s="267"/>
      <c r="AO44" s="267"/>
      <c r="AP44" s="267"/>
      <c r="AQ44" s="267"/>
      <c r="AR44" s="267"/>
      <c r="AS44" s="267"/>
      <c r="AT44" s="267"/>
      <c r="AU44" s="267"/>
      <c r="AV44" s="267">
        <v>5862272904.722331</v>
      </c>
      <c r="AW44" s="267">
        <v>5658445974.9923315</v>
      </c>
      <c r="AX44" s="267">
        <v>77154767.109999999</v>
      </c>
      <c r="AY44" s="279">
        <v>0</v>
      </c>
      <c r="AZ44" s="267">
        <v>161704684.61999986</v>
      </c>
      <c r="BA44" s="267">
        <v>0</v>
      </c>
      <c r="BB44" s="267">
        <v>35032522</v>
      </c>
      <c r="BC44" s="267">
        <v>3079560747.3757977</v>
      </c>
      <c r="BD44" s="267">
        <v>2948228901.7857981</v>
      </c>
      <c r="BE44" s="267">
        <v>111372479.60000001</v>
      </c>
      <c r="BF44" s="267">
        <v>249999</v>
      </c>
      <c r="BG44" s="267">
        <v>19887587.890000001</v>
      </c>
      <c r="BH44" s="267">
        <v>178220.9</v>
      </c>
      <c r="BI44" s="267">
        <v>2782712157.3465333</v>
      </c>
      <c r="BJ44" s="267">
        <v>248096488.21799427</v>
      </c>
      <c r="BK44" s="267">
        <v>123512805.5</v>
      </c>
      <c r="BL44" s="267">
        <v>1832791880.8599997</v>
      </c>
      <c r="BM44" s="267">
        <v>91581751.939999998</v>
      </c>
      <c r="BN44" s="267">
        <v>181181754.13999999</v>
      </c>
      <c r="BO44" s="267">
        <v>6077367462.1623306</v>
      </c>
      <c r="BP44" s="267">
        <v>5454968180.9437923</v>
      </c>
      <c r="BQ44" s="267">
        <v>622399281.21853828</v>
      </c>
    </row>
    <row r="45" spans="1:69" ht="12.75" customHeight="1" x14ac:dyDescent="0.25">
      <c r="A45" s="264">
        <v>2016</v>
      </c>
      <c r="B45" s="264">
        <v>2</v>
      </c>
      <c r="C45" s="275">
        <v>277</v>
      </c>
      <c r="D45" s="280">
        <v>180</v>
      </c>
      <c r="E45" s="280">
        <v>97</v>
      </c>
      <c r="F45" s="275">
        <v>43754</v>
      </c>
      <c r="G45" s="276">
        <v>105403824186.295</v>
      </c>
      <c r="H45" s="276">
        <v>19591017125.150002</v>
      </c>
      <c r="I45" s="276">
        <v>81101447128.7668</v>
      </c>
      <c r="J45" s="276">
        <v>78658438082.265793</v>
      </c>
      <c r="K45" s="276">
        <v>7154368978.8792038</v>
      </c>
      <c r="L45" s="267">
        <v>73045256874.815796</v>
      </c>
      <c r="M45" s="267">
        <v>4078231077.1599998</v>
      </c>
      <c r="N45" s="276">
        <v>3977959176.7909999</v>
      </c>
      <c r="O45" s="277">
        <f t="shared" si="0"/>
        <v>4.9049176280111184E-2</v>
      </c>
      <c r="P45" s="267">
        <v>0</v>
      </c>
      <c r="Q45" s="267">
        <v>653013943.49000001</v>
      </c>
      <c r="R45" s="267">
        <v>312327056.31</v>
      </c>
      <c r="S45" s="267">
        <v>2369317339.2360001</v>
      </c>
      <c r="T45" s="267">
        <v>2345320563.9759998</v>
      </c>
      <c r="U45" s="267">
        <v>8976775.2599999998</v>
      </c>
      <c r="V45" s="267">
        <v>15020000</v>
      </c>
      <c r="W45" s="276">
        <v>83772084766.744507</v>
      </c>
      <c r="X45" s="276">
        <v>63572419741.6754</v>
      </c>
      <c r="Y45" s="276">
        <v>2440294602.3899999</v>
      </c>
      <c r="Z45" s="276">
        <v>61132125139.2854</v>
      </c>
      <c r="AA45" s="276">
        <v>4727114698.9691067</v>
      </c>
      <c r="AB45" s="276">
        <v>4725465262.9691296</v>
      </c>
      <c r="AC45" s="276">
        <v>31510626.149999999</v>
      </c>
      <c r="AD45" s="276">
        <v>21631739419.550301</v>
      </c>
      <c r="AE45" s="276">
        <v>11564252266.51</v>
      </c>
      <c r="AF45" s="278">
        <v>4591826894.6043396</v>
      </c>
      <c r="AG45" s="267">
        <v>50501089.579999998</v>
      </c>
      <c r="AH45" s="267">
        <v>80867476</v>
      </c>
      <c r="AI45" s="267">
        <v>5344291692.8559999</v>
      </c>
      <c r="AJ45" s="267"/>
      <c r="AK45" s="267"/>
      <c r="AL45" s="267"/>
      <c r="AM45" s="267"/>
      <c r="AN45" s="267"/>
      <c r="AO45" s="267"/>
      <c r="AP45" s="267"/>
      <c r="AQ45" s="267"/>
      <c r="AR45" s="267"/>
      <c r="AS45" s="267"/>
      <c r="AT45" s="267"/>
      <c r="AU45" s="267"/>
      <c r="AV45" s="267">
        <v>11513046212.843399</v>
      </c>
      <c r="AW45" s="267">
        <v>10937025280.305799</v>
      </c>
      <c r="AX45" s="267">
        <v>149078935.207643</v>
      </c>
      <c r="AY45" s="279">
        <v>76874</v>
      </c>
      <c r="AZ45" s="267">
        <v>435190775.32999998</v>
      </c>
      <c r="BA45" s="267">
        <v>0</v>
      </c>
      <c r="BB45" s="267">
        <v>-8325652</v>
      </c>
      <c r="BC45" s="267">
        <v>6099783671.8030701</v>
      </c>
      <c r="BD45" s="267">
        <v>5860741271.5230703</v>
      </c>
      <c r="BE45" s="267">
        <v>203435853.49000001</v>
      </c>
      <c r="BF45" s="267">
        <v>583498</v>
      </c>
      <c r="BG45" s="267">
        <v>34946110.890000001</v>
      </c>
      <c r="BH45" s="267">
        <v>76937.899999999994</v>
      </c>
      <c r="BI45" s="267">
        <v>5413262541.0403404</v>
      </c>
      <c r="BJ45" s="267">
        <v>578884527.05999994</v>
      </c>
      <c r="BK45" s="267">
        <v>211580029.97</v>
      </c>
      <c r="BL45" s="267">
        <v>3307791447.5599999</v>
      </c>
      <c r="BM45" s="267">
        <v>178123547.75999999</v>
      </c>
      <c r="BN45" s="267">
        <v>89358935.040000007</v>
      </c>
      <c r="BO45" s="267">
        <v>11902749790.5734</v>
      </c>
      <c r="BP45" s="267">
        <v>10286149158.4391</v>
      </c>
      <c r="BQ45" s="267">
        <v>1616600632.13433</v>
      </c>
    </row>
    <row r="46" spans="1:69" ht="12.75" customHeight="1" x14ac:dyDescent="0.25">
      <c r="A46" s="264">
        <v>2016</v>
      </c>
      <c r="B46" s="264">
        <v>3</v>
      </c>
      <c r="C46" s="275">
        <v>276</v>
      </c>
      <c r="D46" s="280">
        <v>180</v>
      </c>
      <c r="E46" s="280">
        <v>96</v>
      </c>
      <c r="F46" s="275">
        <v>44890</v>
      </c>
      <c r="G46" s="276">
        <v>108775076948.05501</v>
      </c>
      <c r="H46" s="276">
        <v>19397489334.513401</v>
      </c>
      <c r="I46" s="276">
        <v>84358845921.207794</v>
      </c>
      <c r="J46" s="276">
        <v>81695455770.497803</v>
      </c>
      <c r="K46" s="276">
        <v>7682131843.0437889</v>
      </c>
      <c r="L46" s="267">
        <v>75752646694.135498</v>
      </c>
      <c r="M46" s="267">
        <v>4379456864.9422302</v>
      </c>
      <c r="N46" s="276">
        <v>4226742362.1300006</v>
      </c>
      <c r="O46" s="277">
        <f t="shared" si="0"/>
        <v>5.0104317051442721E-2</v>
      </c>
      <c r="P46" s="267">
        <v>19965545.600000001</v>
      </c>
      <c r="Q46" s="267">
        <v>662993951.96000004</v>
      </c>
      <c r="R46" s="267">
        <v>307559920.11607498</v>
      </c>
      <c r="S46" s="267">
        <v>2409570034.1139798</v>
      </c>
      <c r="T46" s="267">
        <v>2387772634.1413798</v>
      </c>
      <c r="U46" s="267">
        <v>6777399.9726027399</v>
      </c>
      <c r="V46" s="267">
        <v>15020000</v>
      </c>
      <c r="W46" s="276">
        <v>86009240087.182602</v>
      </c>
      <c r="X46" s="276">
        <v>65310589257.728195</v>
      </c>
      <c r="Y46" s="276">
        <v>2708301895.1067901</v>
      </c>
      <c r="Z46" s="276">
        <v>62602287362.621399</v>
      </c>
      <c r="AA46" s="276">
        <v>5143324263.9343987</v>
      </c>
      <c r="AB46" s="276">
        <v>5143324263.9344101</v>
      </c>
      <c r="AC46" s="276">
        <v>37016457.25</v>
      </c>
      <c r="AD46" s="276">
        <v>22765836860.873699</v>
      </c>
      <c r="AE46" s="276">
        <v>11640886978.361799</v>
      </c>
      <c r="AF46" s="278">
        <v>5558117869.4944401</v>
      </c>
      <c r="AG46" s="267">
        <v>64209604.369999997</v>
      </c>
      <c r="AH46" s="267">
        <v>70639780.273000002</v>
      </c>
      <c r="AI46" s="267">
        <v>5431982628.3745213</v>
      </c>
      <c r="AJ46" s="267">
        <v>44358164440.627998</v>
      </c>
      <c r="AK46" s="267">
        <v>43581105221.867996</v>
      </c>
      <c r="AL46" s="267">
        <v>451090000</v>
      </c>
      <c r="AM46" s="267">
        <v>41685139403.419998</v>
      </c>
      <c r="AN46" s="267">
        <v>1444875818.448</v>
      </c>
      <c r="AO46" s="267">
        <v>4010519</v>
      </c>
      <c r="AP46" s="267">
        <v>334907</v>
      </c>
      <c r="AQ46" s="267">
        <v>3250516</v>
      </c>
      <c r="AR46" s="267">
        <v>425096</v>
      </c>
      <c r="AS46" s="267">
        <v>773048699.75999999</v>
      </c>
      <c r="AT46" s="267">
        <v>354856359</v>
      </c>
      <c r="AU46" s="267">
        <v>418192340.75999999</v>
      </c>
      <c r="AV46" s="267">
        <v>17302374438.167099</v>
      </c>
      <c r="AW46" s="267">
        <v>16467980877.2971</v>
      </c>
      <c r="AX46" s="267">
        <v>219430302.55000001</v>
      </c>
      <c r="AY46" s="279">
        <v>66643</v>
      </c>
      <c r="AZ46" s="267">
        <v>715188286.32000005</v>
      </c>
      <c r="BA46" s="267">
        <v>20500</v>
      </c>
      <c r="BB46" s="267">
        <v>100312171</v>
      </c>
      <c r="BC46" s="267">
        <v>9209532934.9305305</v>
      </c>
      <c r="BD46" s="267">
        <v>8884833260.7538204</v>
      </c>
      <c r="BE46" s="267">
        <v>286886232.25671202</v>
      </c>
      <c r="BF46" s="267">
        <v>9179314</v>
      </c>
      <c r="BG46" s="267">
        <v>33021039.32</v>
      </c>
      <c r="BH46" s="267">
        <v>4386911.4000000004</v>
      </c>
      <c r="BI46" s="267">
        <v>8092841503.2365503</v>
      </c>
      <c r="BJ46" s="267">
        <v>959596708.96000004</v>
      </c>
      <c r="BK46" s="267">
        <v>277619500.5</v>
      </c>
      <c r="BL46" s="267">
        <v>4702757815.80408</v>
      </c>
      <c r="BM46" s="267">
        <v>288234079.35000002</v>
      </c>
      <c r="BN46" s="267">
        <v>43884695.079999998</v>
      </c>
      <c r="BO46" s="267">
        <v>17868228018.017101</v>
      </c>
      <c r="BP46" s="267">
        <v>15241267871.1157</v>
      </c>
      <c r="BQ46" s="267">
        <v>2626960146.9014401</v>
      </c>
    </row>
    <row r="47" spans="1:69" ht="12.75" customHeight="1" x14ac:dyDescent="0.25">
      <c r="A47" s="264">
        <v>2016</v>
      </c>
      <c r="B47" s="264">
        <v>4</v>
      </c>
      <c r="C47" s="275">
        <v>280</v>
      </c>
      <c r="D47" s="280">
        <v>184</v>
      </c>
      <c r="E47" s="280">
        <v>96</v>
      </c>
      <c r="F47" s="275">
        <v>46183</v>
      </c>
      <c r="G47" s="276">
        <v>113131578405.34</v>
      </c>
      <c r="H47" s="276">
        <v>24199946161.529995</v>
      </c>
      <c r="I47" s="276">
        <v>84442032968.029999</v>
      </c>
      <c r="J47" s="276">
        <v>81448102133.869995</v>
      </c>
      <c r="K47" s="276">
        <v>7483530109.9400063</v>
      </c>
      <c r="L47" s="267">
        <v>74611030520.729996</v>
      </c>
      <c r="M47" s="267">
        <v>5210042243.8199997</v>
      </c>
      <c r="N47" s="276">
        <v>4620960203.4799995</v>
      </c>
      <c r="O47" s="277">
        <f t="shared" si="0"/>
        <v>5.4723459881993945E-2</v>
      </c>
      <c r="P47" s="267">
        <v>19965545.600000001</v>
      </c>
      <c r="Q47" s="267">
        <v>678639677.18000007</v>
      </c>
      <c r="R47" s="267">
        <v>384339667.71999997</v>
      </c>
      <c r="S47" s="267">
        <v>2503862302.5799999</v>
      </c>
      <c r="T47" s="267">
        <v>2478183157.7500005</v>
      </c>
      <c r="U47" s="267">
        <v>10659144.83</v>
      </c>
      <c r="V47" s="267">
        <v>15020000</v>
      </c>
      <c r="W47" s="276">
        <v>88605839227.440002</v>
      </c>
      <c r="X47" s="276">
        <v>68149279464.689995</v>
      </c>
      <c r="Y47" s="276">
        <v>3199293761.4799991</v>
      </c>
      <c r="Z47" s="276">
        <v>64949985703.219986</v>
      </c>
      <c r="AA47" s="276">
        <v>4975187064.0100002</v>
      </c>
      <c r="AB47" s="276">
        <v>4975187064.0099983</v>
      </c>
      <c r="AC47" s="276">
        <v>29636366.789999999</v>
      </c>
      <c r="AD47" s="276">
        <v>24525739177.890015</v>
      </c>
      <c r="AE47" s="276">
        <v>12247019233.950005</v>
      </c>
      <c r="AF47" s="278">
        <v>6461253642.7910042</v>
      </c>
      <c r="AG47" s="267">
        <v>158842906.36999997</v>
      </c>
      <c r="AH47" s="267">
        <v>76396163</v>
      </c>
      <c r="AI47" s="267">
        <v>5582227231.7689972</v>
      </c>
      <c r="AJ47" s="267">
        <v>70986876842.190002</v>
      </c>
      <c r="AK47" s="267">
        <v>69145381147.880005</v>
      </c>
      <c r="AL47" s="267">
        <v>150300005</v>
      </c>
      <c r="AM47" s="267">
        <v>56463225390.940002</v>
      </c>
      <c r="AN47" s="267">
        <v>12531855751.940001</v>
      </c>
      <c r="AO47" s="267">
        <v>9508334</v>
      </c>
      <c r="AP47" s="267">
        <v>297824</v>
      </c>
      <c r="AQ47" s="267">
        <v>8785414</v>
      </c>
      <c r="AR47" s="267">
        <v>425096</v>
      </c>
      <c r="AS47" s="267">
        <v>1831987360.3099999</v>
      </c>
      <c r="AT47" s="267">
        <v>106149832.08</v>
      </c>
      <c r="AU47" s="267">
        <v>1725837528.23</v>
      </c>
      <c r="AV47" s="267">
        <v>23775068889.219986</v>
      </c>
      <c r="AW47" s="267">
        <v>22327857061.679993</v>
      </c>
      <c r="AX47" s="267">
        <v>346803231.9799999</v>
      </c>
      <c r="AY47" s="279">
        <v>96000</v>
      </c>
      <c r="AZ47" s="267">
        <v>1217107773.559999</v>
      </c>
      <c r="BA47" s="267">
        <v>20500</v>
      </c>
      <c r="BB47" s="267">
        <v>116815678</v>
      </c>
      <c r="BC47" s="267">
        <v>12474943079.609999</v>
      </c>
      <c r="BD47" s="267">
        <v>11796799803.429998</v>
      </c>
      <c r="BE47" s="267">
        <v>602709727.86000001</v>
      </c>
      <c r="BF47" s="267">
        <v>10157365.32</v>
      </c>
      <c r="BG47" s="267">
        <v>67068586.350000001</v>
      </c>
      <c r="BH47" s="267">
        <v>1792403.35</v>
      </c>
      <c r="BI47" s="267">
        <v>11300125809.61001</v>
      </c>
      <c r="BJ47" s="267">
        <v>1400085271.3100004</v>
      </c>
      <c r="BK47" s="267">
        <v>434460374.42000008</v>
      </c>
      <c r="BL47" s="267">
        <v>6482409882.5890017</v>
      </c>
      <c r="BM47" s="267">
        <v>499543136.47999996</v>
      </c>
      <c r="BN47" s="267">
        <v>74547654.709999993</v>
      </c>
      <c r="BO47" s="267">
        <v>24709072400.119987</v>
      </c>
      <c r="BP47" s="267">
        <v>20878463784.759029</v>
      </c>
      <c r="BQ47" s="267">
        <v>3830608615.3509994</v>
      </c>
    </row>
    <row r="48" spans="1:69" ht="12.75" customHeight="1" x14ac:dyDescent="0.25">
      <c r="A48" s="264">
        <v>2017</v>
      </c>
      <c r="B48" s="264">
        <v>1</v>
      </c>
      <c r="C48" s="275">
        <v>282</v>
      </c>
      <c r="D48" s="280">
        <v>185</v>
      </c>
      <c r="E48" s="280">
        <v>97</v>
      </c>
      <c r="F48" s="275">
        <v>47918</v>
      </c>
      <c r="G48" s="276">
        <v>121698281373.92999</v>
      </c>
      <c r="H48" s="276">
        <v>20026700057.650002</v>
      </c>
      <c r="I48" s="276">
        <v>96733750069.919998</v>
      </c>
      <c r="J48" s="276">
        <v>93437634608.119995</v>
      </c>
      <c r="K48" s="276">
        <v>8233946708.159996</v>
      </c>
      <c r="L48" s="267">
        <v>87220700571.643402</v>
      </c>
      <c r="M48" s="267">
        <v>5028145644.8299999</v>
      </c>
      <c r="N48" s="276">
        <v>4484903853.4499998</v>
      </c>
      <c r="O48" s="277">
        <f t="shared" si="0"/>
        <v>4.6363382482414589E-2</v>
      </c>
      <c r="P48" s="267">
        <v>0</v>
      </c>
      <c r="Q48" s="267">
        <v>815226186.37</v>
      </c>
      <c r="R48" s="267">
        <v>394369465.10000002</v>
      </c>
      <c r="S48" s="267">
        <v>2886243735.1669898</v>
      </c>
      <c r="T48" s="267">
        <v>2854268822.75699</v>
      </c>
      <c r="U48" s="267">
        <v>16954912.41</v>
      </c>
      <c r="V48" s="267">
        <v>15020000</v>
      </c>
      <c r="W48" s="276">
        <v>98064292431.139999</v>
      </c>
      <c r="X48" s="276">
        <v>74658800393.039993</v>
      </c>
      <c r="Y48" s="276">
        <v>2311701865.5201302</v>
      </c>
      <c r="Z48" s="276">
        <v>72347098527.519501</v>
      </c>
      <c r="AA48" s="276">
        <v>3253559202.4200058</v>
      </c>
      <c r="AB48" s="276">
        <v>6572121523.6746302</v>
      </c>
      <c r="AC48" s="276">
        <v>115262347.33</v>
      </c>
      <c r="AD48" s="276">
        <v>23633988942.790001</v>
      </c>
      <c r="AE48" s="276">
        <v>13421048953.709999</v>
      </c>
      <c r="AF48" s="278">
        <v>3429019830.2399998</v>
      </c>
      <c r="AG48" s="267">
        <v>159832906.37</v>
      </c>
      <c r="AH48" s="267">
        <v>192904360</v>
      </c>
      <c r="AI48" s="267">
        <v>6431182892.4653292</v>
      </c>
      <c r="AJ48" s="267">
        <v>434665239791.41998</v>
      </c>
      <c r="AK48" s="267">
        <v>433604510010.88</v>
      </c>
      <c r="AL48" s="267">
        <v>947380000</v>
      </c>
      <c r="AM48" s="267">
        <v>423119653848.65997</v>
      </c>
      <c r="AN48" s="267">
        <v>9537476162.2199993</v>
      </c>
      <c r="AO48" s="267">
        <v>224975344</v>
      </c>
      <c r="AP48" s="267">
        <v>212995725</v>
      </c>
      <c r="AQ48" s="267">
        <v>11434513</v>
      </c>
      <c r="AR48" s="267">
        <v>545106</v>
      </c>
      <c r="AS48" s="267">
        <v>835754436.53999996</v>
      </c>
      <c r="AT48" s="267">
        <v>167457617.08000001</v>
      </c>
      <c r="AU48" s="267">
        <v>668296819.46000004</v>
      </c>
      <c r="AV48" s="267">
        <v>6447135453.9531298</v>
      </c>
      <c r="AW48" s="267">
        <v>6150958173.6631298</v>
      </c>
      <c r="AX48" s="267">
        <v>105173635.43000001</v>
      </c>
      <c r="AY48" s="279">
        <v>96000</v>
      </c>
      <c r="AZ48" s="267">
        <v>209107921.27000001</v>
      </c>
      <c r="BA48" s="267">
        <v>0</v>
      </c>
      <c r="BB48" s="267">
        <v>18200276.41</v>
      </c>
      <c r="BC48" s="267">
        <v>3492882960.9403501</v>
      </c>
      <c r="BD48" s="267">
        <v>3391725540.8436298</v>
      </c>
      <c r="BE48" s="267">
        <v>87714013.716712296</v>
      </c>
      <c r="BF48" s="267">
        <v>2165603.66</v>
      </c>
      <c r="BG48" s="267">
        <v>11804774.939999999</v>
      </c>
      <c r="BH48" s="267">
        <v>526972.22</v>
      </c>
      <c r="BI48" s="267">
        <v>2954252493.0127802</v>
      </c>
      <c r="BJ48" s="267">
        <v>794304697.55239797</v>
      </c>
      <c r="BK48" s="267">
        <v>186905558.68000001</v>
      </c>
      <c r="BL48" s="267">
        <v>2035819142.8945999</v>
      </c>
      <c r="BM48" s="267">
        <v>300169282.44</v>
      </c>
      <c r="BN48" s="267">
        <v>36429135.420000002</v>
      </c>
      <c r="BO48" s="267">
        <v>6934210295.0731297</v>
      </c>
      <c r="BP48" s="267">
        <v>6450139891.8173704</v>
      </c>
      <c r="BQ48" s="267">
        <v>484070403.25575697</v>
      </c>
    </row>
    <row r="49" spans="1:69" ht="12.75" customHeight="1" x14ac:dyDescent="0.25">
      <c r="A49" s="264">
        <v>2017</v>
      </c>
      <c r="B49" s="264">
        <v>2</v>
      </c>
      <c r="C49" s="275">
        <v>287</v>
      </c>
      <c r="D49" s="280">
        <v>191</v>
      </c>
      <c r="E49" s="280">
        <v>96</v>
      </c>
      <c r="F49" s="275">
        <v>50687</v>
      </c>
      <c r="G49" s="276">
        <v>129466115794.33801</v>
      </c>
      <c r="H49" s="276">
        <v>19311329697.084301</v>
      </c>
      <c r="I49" s="276">
        <v>104340524755.55701</v>
      </c>
      <c r="J49" s="276">
        <v>100889417802.11501</v>
      </c>
      <c r="K49" s="276">
        <v>9265368295.1386909</v>
      </c>
      <c r="L49" s="267">
        <v>95678065558.914307</v>
      </c>
      <c r="M49" s="267">
        <v>3843414468.3000002</v>
      </c>
      <c r="N49" s="276">
        <v>4819044728.3430004</v>
      </c>
      <c r="O49" s="277">
        <f t="shared" si="0"/>
        <v>4.6185743646898286E-2</v>
      </c>
      <c r="P49" s="267">
        <v>100072950</v>
      </c>
      <c r="Q49" s="267">
        <v>691105698.16999996</v>
      </c>
      <c r="R49" s="267">
        <v>673615708.79999995</v>
      </c>
      <c r="S49" s="267">
        <v>3142706440.1058002</v>
      </c>
      <c r="T49" s="267">
        <v>3111802085.7967701</v>
      </c>
      <c r="U49" s="267">
        <v>15884354.3090274</v>
      </c>
      <c r="V49" s="267">
        <v>15020000</v>
      </c>
      <c r="W49" s="276">
        <v>104105274410.47301</v>
      </c>
      <c r="X49" s="276">
        <v>82119873337.194702</v>
      </c>
      <c r="Y49" s="276">
        <v>3670353366.46</v>
      </c>
      <c r="Z49" s="276">
        <v>78449519970.734695</v>
      </c>
      <c r="AA49" s="276">
        <v>6598062189.3883057</v>
      </c>
      <c r="AB49" s="276">
        <v>6598062189.3881903</v>
      </c>
      <c r="AC49" s="276">
        <v>108318781.17</v>
      </c>
      <c r="AD49" s="276">
        <v>25360841383.863499</v>
      </c>
      <c r="AE49" s="276">
        <v>14024152264.0888</v>
      </c>
      <c r="AF49" s="278">
        <v>4252567195.4751801</v>
      </c>
      <c r="AG49" s="267">
        <v>157712906.37</v>
      </c>
      <c r="AH49" s="267">
        <v>361653232.00099999</v>
      </c>
      <c r="AI49" s="267">
        <v>6541492050.9685059</v>
      </c>
      <c r="AJ49" s="267">
        <v>126842673928.06</v>
      </c>
      <c r="AK49" s="267">
        <v>125615253355.64999</v>
      </c>
      <c r="AL49" s="267">
        <v>2754800000</v>
      </c>
      <c r="AM49" s="267">
        <v>120624353355.64999</v>
      </c>
      <c r="AN49" s="267">
        <v>2236100000</v>
      </c>
      <c r="AO49" s="267">
        <v>14393370</v>
      </c>
      <c r="AP49" s="267">
        <v>1503251</v>
      </c>
      <c r="AQ49" s="267">
        <v>12259982</v>
      </c>
      <c r="AR49" s="267">
        <v>630137</v>
      </c>
      <c r="AS49" s="267">
        <v>1213027202.4099998</v>
      </c>
      <c r="AT49" s="267">
        <v>201150631.57999998</v>
      </c>
      <c r="AU49" s="267">
        <v>1011876570.8299998</v>
      </c>
      <c r="AV49" s="267">
        <v>13265596542.908701</v>
      </c>
      <c r="AW49" s="267">
        <v>12679333316.668699</v>
      </c>
      <c r="AX49" s="267">
        <v>190590515.91999999</v>
      </c>
      <c r="AY49" s="279">
        <v>981291.93</v>
      </c>
      <c r="AZ49" s="267">
        <v>440651994.04000002</v>
      </c>
      <c r="BA49" s="267">
        <v>0</v>
      </c>
      <c r="BB49" s="267">
        <v>45960575.649999999</v>
      </c>
      <c r="BC49" s="267">
        <v>7277501835.3561201</v>
      </c>
      <c r="BD49" s="267">
        <v>7070085408.16607</v>
      </c>
      <c r="BE49" s="267">
        <v>188678551.43005499</v>
      </c>
      <c r="BF49" s="267">
        <v>3320600</v>
      </c>
      <c r="BG49" s="267">
        <v>17748007.699999999</v>
      </c>
      <c r="BH49" s="267">
        <v>2330731.94</v>
      </c>
      <c r="BI49" s="267">
        <v>5988094707.5526304</v>
      </c>
      <c r="BJ49" s="267">
        <v>1043405453.3430001</v>
      </c>
      <c r="BK49" s="267">
        <v>261949949.91999999</v>
      </c>
      <c r="BL49" s="267">
        <v>3845669198.5237899</v>
      </c>
      <c r="BM49" s="267">
        <v>549776144.36519504</v>
      </c>
      <c r="BN49" s="267">
        <v>77615919.370000005</v>
      </c>
      <c r="BO49" s="267">
        <v>14077322637.193899</v>
      </c>
      <c r="BP49" s="267">
        <v>12479728480.459999</v>
      </c>
      <c r="BQ49" s="267">
        <v>1597594156.7339301</v>
      </c>
    </row>
    <row r="50" spans="1:69" ht="12.75" customHeight="1" x14ac:dyDescent="0.25">
      <c r="A50" s="264">
        <v>2017</v>
      </c>
      <c r="B50" s="264">
        <v>3</v>
      </c>
      <c r="C50" s="275">
        <v>290</v>
      </c>
      <c r="D50" s="280">
        <v>193</v>
      </c>
      <c r="E50" s="280">
        <v>97</v>
      </c>
      <c r="F50" s="275">
        <v>53777</v>
      </c>
      <c r="G50" s="276">
        <v>142796114897.64801</v>
      </c>
      <c r="H50" s="276">
        <v>27764496207.880001</v>
      </c>
      <c r="I50" s="276">
        <v>107737349960.41</v>
      </c>
      <c r="J50" s="276">
        <v>107737349960.41</v>
      </c>
      <c r="K50" s="276">
        <v>7100931185.4118195</v>
      </c>
      <c r="L50" s="267">
        <v>99387857956.169998</v>
      </c>
      <c r="M50" s="267">
        <v>3874913837.7800002</v>
      </c>
      <c r="N50" s="276">
        <v>4474578166.46</v>
      </c>
      <c r="O50" s="277">
        <f t="shared" si="0"/>
        <v>4.1532283540520194E-2</v>
      </c>
      <c r="P50" s="267">
        <v>180002226</v>
      </c>
      <c r="Q50" s="267">
        <v>566040609.16999996</v>
      </c>
      <c r="R50" s="267">
        <v>611317519.59000003</v>
      </c>
      <c r="S50" s="267">
        <v>3518267134.1500001</v>
      </c>
      <c r="T50" s="267">
        <v>3479700273.0900002</v>
      </c>
      <c r="U50" s="267">
        <v>23546861.059999999</v>
      </c>
      <c r="V50" s="267">
        <v>15020000</v>
      </c>
      <c r="W50" s="276">
        <v>114977686683.646</v>
      </c>
      <c r="X50" s="276">
        <v>90960732998.019501</v>
      </c>
      <c r="Y50" s="276">
        <v>2601114810.9299998</v>
      </c>
      <c r="Z50" s="276">
        <v>88359618187.089996</v>
      </c>
      <c r="AA50" s="276">
        <v>7638100594.0066996</v>
      </c>
      <c r="AB50" s="276">
        <v>7637208406.0200005</v>
      </c>
      <c r="AC50" s="276">
        <v>107085421.19</v>
      </c>
      <c r="AD50" s="276">
        <v>27818428214.010899</v>
      </c>
      <c r="AE50" s="276">
        <v>14405638523.780001</v>
      </c>
      <c r="AF50" s="278">
        <v>6285485404.5791502</v>
      </c>
      <c r="AG50" s="267">
        <v>163441179.37</v>
      </c>
      <c r="AH50" s="267">
        <v>448975472</v>
      </c>
      <c r="AI50" s="267">
        <v>6521467634.2799997</v>
      </c>
      <c r="AJ50" s="267">
        <v>135284192093.08</v>
      </c>
      <c r="AK50" s="267">
        <v>129294868847.42</v>
      </c>
      <c r="AL50" s="267">
        <v>1031320000</v>
      </c>
      <c r="AM50" s="267">
        <v>111084886290.5</v>
      </c>
      <c r="AN50" s="267">
        <v>17178662556.92</v>
      </c>
      <c r="AO50" s="267">
        <v>12228506</v>
      </c>
      <c r="AP50" s="267">
        <v>1738831</v>
      </c>
      <c r="AQ50" s="267">
        <v>9989443</v>
      </c>
      <c r="AR50" s="267">
        <v>500232</v>
      </c>
      <c r="AS50" s="267">
        <v>5977094739.6599998</v>
      </c>
      <c r="AT50" s="267">
        <v>5259679837</v>
      </c>
      <c r="AU50" s="267">
        <v>717414902.65999997</v>
      </c>
      <c r="AV50" s="267">
        <v>21169263017.990002</v>
      </c>
      <c r="AW50" s="267">
        <v>20144631264.119999</v>
      </c>
      <c r="AX50" s="267">
        <v>275054315.31</v>
      </c>
      <c r="AY50" s="279">
        <v>4719884.1900000004</v>
      </c>
      <c r="AZ50" s="267">
        <v>810062025.63999999</v>
      </c>
      <c r="BA50" s="267">
        <v>0</v>
      </c>
      <c r="BB50" s="267">
        <v>65204471.270000003</v>
      </c>
      <c r="BC50" s="267">
        <v>11395417461.58</v>
      </c>
      <c r="BD50" s="267">
        <v>11064905996.440001</v>
      </c>
      <c r="BE50" s="267">
        <v>258218486.09</v>
      </c>
      <c r="BF50" s="267">
        <v>0</v>
      </c>
      <c r="BG50" s="267">
        <v>75164614.200000003</v>
      </c>
      <c r="BH50" s="267">
        <v>2871635.16</v>
      </c>
      <c r="BI50" s="267">
        <v>9773845556.4200001</v>
      </c>
      <c r="BJ50" s="267">
        <v>983327764.63999999</v>
      </c>
      <c r="BK50" s="267">
        <v>408922511.55000001</v>
      </c>
      <c r="BL50" s="267">
        <v>5674367674.3999996</v>
      </c>
      <c r="BM50" s="267">
        <v>637521590.29999995</v>
      </c>
      <c r="BN50" s="267">
        <v>134748952.41</v>
      </c>
      <c r="BO50" s="267">
        <v>22215707119.84</v>
      </c>
      <c r="BP50" s="267">
        <v>18621963029.18</v>
      </c>
      <c r="BQ50" s="267">
        <v>3593744090.6700001</v>
      </c>
    </row>
    <row r="51" spans="1:69" ht="12.75" customHeight="1" x14ac:dyDescent="0.25">
      <c r="A51" s="264">
        <v>2017</v>
      </c>
      <c r="B51" s="264">
        <v>4</v>
      </c>
      <c r="C51" s="275">
        <v>290</v>
      </c>
      <c r="D51" s="280">
        <v>192</v>
      </c>
      <c r="E51" s="280">
        <v>98</v>
      </c>
      <c r="F51" s="275">
        <v>55624</v>
      </c>
      <c r="G51" s="276">
        <v>153127176124.50601</v>
      </c>
      <c r="H51" s="276">
        <v>40007029854.141701</v>
      </c>
      <c r="I51" s="276">
        <v>105195557632.83</v>
      </c>
      <c r="J51" s="276">
        <v>105195557632.83</v>
      </c>
      <c r="K51" s="276">
        <v>7884719477.1013002</v>
      </c>
      <c r="L51" s="267">
        <v>95719157390.665894</v>
      </c>
      <c r="M51" s="267">
        <v>5011189533.6379499</v>
      </c>
      <c r="N51" s="276">
        <v>4465210708.5265903</v>
      </c>
      <c r="O51" s="277">
        <f t="shared" si="0"/>
        <v>4.2446761146623394E-2</v>
      </c>
      <c r="P51" s="267">
        <v>39869160.432999998</v>
      </c>
      <c r="Q51" s="267">
        <v>1278947895.52</v>
      </c>
      <c r="R51" s="267">
        <v>719560227.13579595</v>
      </c>
      <c r="S51" s="267">
        <v>3550531082.1691499</v>
      </c>
      <c r="T51" s="267">
        <v>3505634428.5975099</v>
      </c>
      <c r="U51" s="267">
        <v>29876653.5716438</v>
      </c>
      <c r="V51" s="267">
        <v>15020000</v>
      </c>
      <c r="W51" s="276">
        <v>123165015392.56799</v>
      </c>
      <c r="X51" s="276">
        <v>99348894614.968201</v>
      </c>
      <c r="Y51" s="276">
        <v>3292379647.53198</v>
      </c>
      <c r="Z51" s="276">
        <v>96056514967.436203</v>
      </c>
      <c r="AA51" s="276">
        <v>7108279882.1894398</v>
      </c>
      <c r="AB51" s="276">
        <v>7108279882.1894398</v>
      </c>
      <c r="AC51" s="276">
        <v>19001725.960000001</v>
      </c>
      <c r="AD51" s="276">
        <v>29962160731.945202</v>
      </c>
      <c r="AE51" s="276">
        <v>14861907673.1738</v>
      </c>
      <c r="AF51" s="278">
        <v>7607458022.6285295</v>
      </c>
      <c r="AG51" s="267">
        <v>166811941.37</v>
      </c>
      <c r="AH51" s="267">
        <v>593252571.34000003</v>
      </c>
      <c r="AI51" s="267">
        <v>6732730523.4328651</v>
      </c>
      <c r="AJ51" s="267">
        <v>96764094772.561005</v>
      </c>
      <c r="AK51" s="267">
        <v>95584137567.240997</v>
      </c>
      <c r="AL51" s="267">
        <v>565888722</v>
      </c>
      <c r="AM51" s="267">
        <v>76559020287.610992</v>
      </c>
      <c r="AN51" s="267">
        <v>18459228557.630001</v>
      </c>
      <c r="AO51" s="267">
        <v>10343559</v>
      </c>
      <c r="AP51" s="267">
        <v>1572934</v>
      </c>
      <c r="AQ51" s="267">
        <v>8435512</v>
      </c>
      <c r="AR51" s="267">
        <v>335113</v>
      </c>
      <c r="AS51" s="267">
        <v>1169613646.3199999</v>
      </c>
      <c r="AT51" s="267">
        <v>283865489.07999998</v>
      </c>
      <c r="AU51" s="267">
        <v>885748157.24000001</v>
      </c>
      <c r="AV51" s="267">
        <v>30162257643.194</v>
      </c>
      <c r="AW51" s="267">
        <v>28610834669.994701</v>
      </c>
      <c r="AX51" s="267">
        <v>328956547.71929699</v>
      </c>
      <c r="AY51" s="279">
        <v>6543934.1600000001</v>
      </c>
      <c r="AZ51" s="267">
        <v>1397853772.6500001</v>
      </c>
      <c r="BA51" s="267">
        <v>0</v>
      </c>
      <c r="BB51" s="267">
        <v>181931281.33000001</v>
      </c>
      <c r="BC51" s="267">
        <v>16150087430.4785</v>
      </c>
      <c r="BD51" s="267">
        <v>15728334368.998501</v>
      </c>
      <c r="BE51" s="267">
        <v>368790862.99000001</v>
      </c>
      <c r="BF51" s="267">
        <v>10096680</v>
      </c>
      <c r="BG51" s="267">
        <v>72310183.680000007</v>
      </c>
      <c r="BH51" s="267">
        <v>29444665.190000001</v>
      </c>
      <c r="BI51" s="267">
        <v>14012170212.7155</v>
      </c>
      <c r="BJ51" s="267">
        <v>1434911224.84659</v>
      </c>
      <c r="BK51" s="267">
        <v>663356219.33000004</v>
      </c>
      <c r="BL51" s="267">
        <v>7976089018.0304804</v>
      </c>
      <c r="BM51" s="267">
        <v>988376699.75175095</v>
      </c>
      <c r="BN51" s="267">
        <v>150156446.99000001</v>
      </c>
      <c r="BO51" s="267">
        <v>31813990562.275799</v>
      </c>
      <c r="BP51" s="267">
        <v>26299062522.697102</v>
      </c>
      <c r="BQ51" s="267">
        <v>5514928039.57864</v>
      </c>
    </row>
    <row r="52" spans="1:69" ht="12.75" customHeight="1" x14ac:dyDescent="0.25">
      <c r="A52" s="264">
        <v>2018</v>
      </c>
      <c r="B52" s="264">
        <v>1</v>
      </c>
      <c r="C52" s="275">
        <v>288</v>
      </c>
      <c r="D52" s="280">
        <v>186</v>
      </c>
      <c r="E52" s="280">
        <v>102</v>
      </c>
      <c r="F52" s="275">
        <v>57659</v>
      </c>
      <c r="G52" s="276">
        <v>160768588666.89099</v>
      </c>
      <c r="H52" s="276">
        <v>33586242302.083904</v>
      </c>
      <c r="I52" s="276">
        <v>117942219523.05499</v>
      </c>
      <c r="J52" s="276">
        <v>114751354885.24899</v>
      </c>
      <c r="K52" s="276">
        <v>9240126841.7521057</v>
      </c>
      <c r="L52" s="267">
        <v>107003148917.498</v>
      </c>
      <c r="M52" s="267">
        <v>4256457284.9000001</v>
      </c>
      <c r="N52" s="276">
        <v>6682613320.6575899</v>
      </c>
      <c r="O52" s="277">
        <f t="shared" si="0"/>
        <v>5.6660060728730754E-2</v>
      </c>
      <c r="P52" s="267">
        <v>0</v>
      </c>
      <c r="Q52" s="267">
        <v>683103841.58000004</v>
      </c>
      <c r="R52" s="267">
        <v>1154450882.7690699</v>
      </c>
      <c r="S52" s="267">
        <v>3800830568.5449901</v>
      </c>
      <c r="T52" s="267">
        <v>3748928669.4680099</v>
      </c>
      <c r="U52" s="267">
        <v>36186415.076986298</v>
      </c>
      <c r="V52" s="267">
        <v>15715484</v>
      </c>
      <c r="W52" s="276">
        <v>132461572344.123</v>
      </c>
      <c r="X52" s="276">
        <v>107998368019.386</v>
      </c>
      <c r="Y52" s="276">
        <v>3420789722.41576</v>
      </c>
      <c r="Z52" s="276">
        <v>104577578296.97</v>
      </c>
      <c r="AA52" s="276">
        <v>7710796520.7759399</v>
      </c>
      <c r="AB52" s="276">
        <v>7710796520.7759399</v>
      </c>
      <c r="AC52" s="276">
        <v>124186209.653014</v>
      </c>
      <c r="AD52" s="276">
        <v>28307016322.777699</v>
      </c>
      <c r="AE52" s="276">
        <v>14745229743.59</v>
      </c>
      <c r="AF52" s="278">
        <v>5581400880.7405005</v>
      </c>
      <c r="AG52" s="267">
        <v>167637760.37</v>
      </c>
      <c r="AH52" s="267">
        <v>577560769.79999995</v>
      </c>
      <c r="AI52" s="267">
        <v>7263269981.7662096</v>
      </c>
      <c r="AJ52" s="267">
        <v>229628574236.28998</v>
      </c>
      <c r="AK52" s="267">
        <v>228494580046.17999</v>
      </c>
      <c r="AL52" s="267">
        <v>824084000</v>
      </c>
      <c r="AM52" s="267">
        <v>214855976680.51001</v>
      </c>
      <c r="AN52" s="267">
        <v>12814519365.67</v>
      </c>
      <c r="AO52" s="267">
        <v>36308539</v>
      </c>
      <c r="AP52" s="267">
        <v>1373038</v>
      </c>
      <c r="AQ52" s="267">
        <v>34555391</v>
      </c>
      <c r="AR52" s="267">
        <v>380110</v>
      </c>
      <c r="AS52" s="267">
        <v>1097685651.1099999</v>
      </c>
      <c r="AT52" s="267">
        <v>496130902.07999998</v>
      </c>
      <c r="AU52" s="267">
        <v>601554749.02999997</v>
      </c>
      <c r="AV52" s="267">
        <v>9315919896.8623295</v>
      </c>
      <c r="AW52" s="267">
        <v>8976445574.9925594</v>
      </c>
      <c r="AX52" s="267">
        <v>129835358.46977</v>
      </c>
      <c r="AY52" s="279">
        <v>8161385.3600000003</v>
      </c>
      <c r="AZ52" s="267">
        <v>398221230.25</v>
      </c>
      <c r="BA52" s="267">
        <v>201663.11</v>
      </c>
      <c r="BB52" s="267">
        <v>196945315.31999999</v>
      </c>
      <c r="BC52" s="267">
        <v>5289567868.0820904</v>
      </c>
      <c r="BD52" s="267">
        <v>5141195639.6820898</v>
      </c>
      <c r="BE52" s="267">
        <v>131491550.38</v>
      </c>
      <c r="BF52" s="267">
        <v>2821655.17</v>
      </c>
      <c r="BG52" s="267">
        <v>18003544.07</v>
      </c>
      <c r="BH52" s="267">
        <v>3944521.22</v>
      </c>
      <c r="BI52" s="267">
        <v>4026352028.7802401</v>
      </c>
      <c r="BJ52" s="267">
        <v>1069348130.85</v>
      </c>
      <c r="BK52" s="267">
        <v>209962603.63999999</v>
      </c>
      <c r="BL52" s="267">
        <v>2657999978.1236401</v>
      </c>
      <c r="BM52" s="267">
        <v>238855103.478717</v>
      </c>
      <c r="BN52" s="267">
        <v>138717519.13999999</v>
      </c>
      <c r="BO52" s="267">
        <v>9764737603.981039</v>
      </c>
      <c r="BP52" s="267">
        <v>9301864688.1244793</v>
      </c>
      <c r="BQ52" s="267">
        <v>462872915.856565</v>
      </c>
    </row>
    <row r="53" spans="1:69" ht="12.75" customHeight="1" x14ac:dyDescent="0.25">
      <c r="A53" s="264">
        <v>2018</v>
      </c>
      <c r="B53" s="264">
        <v>2</v>
      </c>
      <c r="C53" s="275">
        <v>289</v>
      </c>
      <c r="D53" s="280">
        <v>186</v>
      </c>
      <c r="E53" s="280">
        <v>103</v>
      </c>
      <c r="F53" s="275">
        <v>61177</v>
      </c>
      <c r="G53" s="276">
        <v>176081922777.38</v>
      </c>
      <c r="H53" s="276">
        <v>32893651200.839996</v>
      </c>
      <c r="I53" s="276">
        <v>134108321839.16</v>
      </c>
      <c r="J53" s="276">
        <v>129985839879.60001</v>
      </c>
      <c r="K53" s="276">
        <v>9079949737.3799992</v>
      </c>
      <c r="L53" s="267">
        <v>121735741265.77699</v>
      </c>
      <c r="M53" s="267">
        <v>4093348853.0371399</v>
      </c>
      <c r="N53" s="276">
        <v>8279231720.3400002</v>
      </c>
      <c r="O53" s="277">
        <f t="shared" si="0"/>
        <v>6.1735406176132178E-2</v>
      </c>
      <c r="P53" s="267">
        <v>0</v>
      </c>
      <c r="Q53" s="267">
        <v>750322448.58000004</v>
      </c>
      <c r="R53" s="267">
        <v>2159484602.3893299</v>
      </c>
      <c r="S53" s="267">
        <v>3935183651.04564</v>
      </c>
      <c r="T53" s="267">
        <v>3880131762.1078801</v>
      </c>
      <c r="U53" s="267">
        <v>39931888.937762603</v>
      </c>
      <c r="V53" s="267">
        <v>15120000</v>
      </c>
      <c r="W53" s="276">
        <v>147392113572.35999</v>
      </c>
      <c r="X53" s="276">
        <v>124461047183.38</v>
      </c>
      <c r="Y53" s="276">
        <v>3741362914.1052399</v>
      </c>
      <c r="Z53" s="276">
        <v>120719684269.272</v>
      </c>
      <c r="AA53" s="276">
        <v>8325581055.7399988</v>
      </c>
      <c r="AB53" s="276">
        <v>8325581055.7366505</v>
      </c>
      <c r="AC53" s="276">
        <v>37883680.465068497</v>
      </c>
      <c r="AD53" s="276">
        <v>28689809205.029999</v>
      </c>
      <c r="AE53" s="276">
        <v>14622445467.43</v>
      </c>
      <c r="AF53" s="278">
        <v>6083077847.96</v>
      </c>
      <c r="AG53" s="267">
        <v>173125432.37</v>
      </c>
      <c r="AH53" s="267">
        <v>585027910.08000004</v>
      </c>
      <c r="AI53" s="267">
        <v>7226132547.1945667</v>
      </c>
      <c r="AJ53" s="267">
        <v>255421217181.84</v>
      </c>
      <c r="AK53" s="267">
        <v>252328078595.78</v>
      </c>
      <c r="AL53" s="267">
        <v>253250000</v>
      </c>
      <c r="AM53" s="267">
        <v>240684829701.28</v>
      </c>
      <c r="AN53" s="267">
        <v>11389998894.5</v>
      </c>
      <c r="AO53" s="267">
        <v>1427328170</v>
      </c>
      <c r="AP53" s="267">
        <v>1361165</v>
      </c>
      <c r="AQ53" s="267">
        <v>1421420459</v>
      </c>
      <c r="AR53" s="267">
        <v>4546546</v>
      </c>
      <c r="AS53" s="267">
        <v>1665810416.0599999</v>
      </c>
      <c r="AT53" s="267">
        <v>465240977.72000003</v>
      </c>
      <c r="AU53" s="267">
        <v>1200569438.3399999</v>
      </c>
      <c r="AV53" s="267">
        <v>18479982781.581299</v>
      </c>
      <c r="AW53" s="267">
        <v>17560361799.893799</v>
      </c>
      <c r="AX53" s="267">
        <v>141417491.85748401</v>
      </c>
      <c r="AY53" s="279">
        <v>4945.3599999999997</v>
      </c>
      <c r="AZ53" s="267">
        <v>1005012118.08</v>
      </c>
      <c r="BA53" s="267">
        <v>244980.31</v>
      </c>
      <c r="BB53" s="267">
        <v>227058553.91999999</v>
      </c>
      <c r="BC53" s="267">
        <v>10790356672.603701</v>
      </c>
      <c r="BD53" s="267">
        <v>10465712647.753</v>
      </c>
      <c r="BE53" s="267">
        <v>294522888.00765598</v>
      </c>
      <c r="BF53" s="267">
        <v>4087124.36</v>
      </c>
      <c r="BG53" s="267">
        <v>32531248.449999999</v>
      </c>
      <c r="BH53" s="267">
        <v>6497235.9670000002</v>
      </c>
      <c r="BI53" s="267">
        <v>7689626108.9776201</v>
      </c>
      <c r="BJ53" s="267">
        <v>2240470268.1473398</v>
      </c>
      <c r="BK53" s="267">
        <v>427028921.20200002</v>
      </c>
      <c r="BL53" s="267">
        <v>4773244628.6445799</v>
      </c>
      <c r="BM53" s="267">
        <v>429657703.30991399</v>
      </c>
      <c r="BN53" s="267">
        <v>200755694.65000001</v>
      </c>
      <c r="BO53" s="267">
        <v>19336669406.093201</v>
      </c>
      <c r="BP53" s="267">
        <v>18227514504.407501</v>
      </c>
      <c r="BQ53" s="267">
        <v>1109154901.6856501</v>
      </c>
    </row>
    <row r="54" spans="1:69" ht="12.75" customHeight="1" x14ac:dyDescent="0.25">
      <c r="A54" s="264">
        <v>2018</v>
      </c>
      <c r="B54" s="264">
        <v>3</v>
      </c>
      <c r="C54" s="275">
        <v>288</v>
      </c>
      <c r="D54" s="280">
        <v>186</v>
      </c>
      <c r="E54" s="280">
        <v>102</v>
      </c>
      <c r="F54" s="275">
        <v>61881</v>
      </c>
      <c r="G54" s="276">
        <v>192291588278.66299</v>
      </c>
      <c r="H54" s="276">
        <v>39832943659.0131</v>
      </c>
      <c r="I54" s="276">
        <v>142179668440.16501</v>
      </c>
      <c r="J54" s="276">
        <v>138919028565.45099</v>
      </c>
      <c r="K54" s="276">
        <v>10278976179.4849</v>
      </c>
      <c r="L54" s="267">
        <v>130601692775.196</v>
      </c>
      <c r="M54" s="267">
        <v>5355089906.1171398</v>
      </c>
      <c r="N54" s="276">
        <v>6222885758.8519297</v>
      </c>
      <c r="O54" s="277">
        <f t="shared" si="0"/>
        <v>4.3767761080908504E-2</v>
      </c>
      <c r="P54" s="267">
        <v>0</v>
      </c>
      <c r="Q54" s="267">
        <v>749523378.49000001</v>
      </c>
      <c r="R54" s="267">
        <v>2778893337.0845699</v>
      </c>
      <c r="S54" s="267">
        <v>4072169295.7388</v>
      </c>
      <c r="T54" s="267">
        <v>4001228003.3134999</v>
      </c>
      <c r="U54" s="267">
        <v>55821292.425296798</v>
      </c>
      <c r="V54" s="267">
        <v>15120000</v>
      </c>
      <c r="W54" s="276">
        <v>160056799172.64301</v>
      </c>
      <c r="X54" s="276">
        <v>134471561368.94199</v>
      </c>
      <c r="Y54" s="276">
        <v>2342770493.1338902</v>
      </c>
      <c r="Z54" s="276">
        <v>132128790875.808</v>
      </c>
      <c r="AA54" s="276">
        <v>11592473459.428699</v>
      </c>
      <c r="AB54" s="276">
        <v>11592473459.428699</v>
      </c>
      <c r="AC54" s="276">
        <v>63250636.795068502</v>
      </c>
      <c r="AD54" s="276">
        <v>32234789106.0098</v>
      </c>
      <c r="AE54" s="276">
        <v>15227549955.653</v>
      </c>
      <c r="AF54" s="278">
        <v>9070828666.8641891</v>
      </c>
      <c r="AG54" s="267">
        <v>173386832.37</v>
      </c>
      <c r="AH54" s="267">
        <v>535081629.19999999</v>
      </c>
      <c r="AI54" s="267">
        <v>7227942021.9225674</v>
      </c>
      <c r="AJ54" s="267">
        <v>135222681444.90999</v>
      </c>
      <c r="AK54" s="267">
        <v>133280917565.87</v>
      </c>
      <c r="AL54" s="267">
        <v>649220010</v>
      </c>
      <c r="AM54" s="267">
        <v>118929807555.87</v>
      </c>
      <c r="AN54" s="267">
        <v>13701890000</v>
      </c>
      <c r="AO54" s="267">
        <v>391263323</v>
      </c>
      <c r="AP54" s="267">
        <v>1311193</v>
      </c>
      <c r="AQ54" s="267">
        <v>389447377</v>
      </c>
      <c r="AR54" s="267">
        <v>504753</v>
      </c>
      <c r="AS54" s="267">
        <v>1550500556.04</v>
      </c>
      <c r="AT54" s="267">
        <v>162688779.72</v>
      </c>
      <c r="AU54" s="267">
        <v>1387811776.3199999</v>
      </c>
      <c r="AV54" s="267">
        <v>28486207689.297501</v>
      </c>
      <c r="AW54" s="267">
        <v>26732378844.3531</v>
      </c>
      <c r="AX54" s="267">
        <v>176571287.28439501</v>
      </c>
      <c r="AY54" s="279">
        <v>4945.3599999999997</v>
      </c>
      <c r="AZ54" s="267">
        <v>1593215806.74</v>
      </c>
      <c r="BA54" s="267">
        <v>244980.31</v>
      </c>
      <c r="BB54" s="267">
        <v>16208174.75</v>
      </c>
      <c r="BC54" s="267">
        <v>16681227618.002501</v>
      </c>
      <c r="BD54" s="267">
        <v>16260870435.6481</v>
      </c>
      <c r="BE54" s="267">
        <v>376184225.010023</v>
      </c>
      <c r="BF54" s="267">
        <v>19547246.300000001</v>
      </c>
      <c r="BG54" s="267">
        <v>37034801.859999999</v>
      </c>
      <c r="BH54" s="267">
        <v>12409090.815682501</v>
      </c>
      <c r="BI54" s="267">
        <v>11804980071.295</v>
      </c>
      <c r="BJ54" s="267">
        <v>1411230652.3773401</v>
      </c>
      <c r="BK54" s="267">
        <v>685280909.72000003</v>
      </c>
      <c r="BL54" s="267">
        <v>6852099377.3989897</v>
      </c>
      <c r="BM54" s="267">
        <v>578988395.929901</v>
      </c>
      <c r="BN54" s="267">
        <v>265031145.59111401</v>
      </c>
      <c r="BO54" s="267">
        <v>29750476994.947399</v>
      </c>
      <c r="BP54" s="267">
        <v>25649968519.665401</v>
      </c>
      <c r="BQ54" s="267">
        <v>4100508475.2819977</v>
      </c>
    </row>
    <row r="55" spans="1:69" ht="12.75" customHeight="1" x14ac:dyDescent="0.25">
      <c r="A55" s="264">
        <v>2018</v>
      </c>
      <c r="B55" s="264">
        <v>4</v>
      </c>
      <c r="C55" s="275">
        <v>279</v>
      </c>
      <c r="D55" s="280">
        <v>176</v>
      </c>
      <c r="E55" s="280">
        <v>103</v>
      </c>
      <c r="F55" s="275">
        <v>62193</v>
      </c>
      <c r="G55" s="276">
        <v>200211017001.36801</v>
      </c>
      <c r="H55" s="276">
        <v>57927528840.565804</v>
      </c>
      <c r="I55" s="276">
        <v>133764153322.22299</v>
      </c>
      <c r="J55" s="276">
        <v>130184805402.351</v>
      </c>
      <c r="K55" s="276">
        <v>8519334838.5887814</v>
      </c>
      <c r="L55" s="267">
        <v>123377497039.383</v>
      </c>
      <c r="M55" s="267">
        <v>4422142637.9300003</v>
      </c>
      <c r="N55" s="276">
        <v>5964513644.90944</v>
      </c>
      <c r="O55" s="277">
        <f t="shared" si="0"/>
        <v>4.4589776085537575E-2</v>
      </c>
      <c r="P55" s="267">
        <v>0</v>
      </c>
      <c r="Q55" s="267">
        <v>679048538.76999998</v>
      </c>
      <c r="R55" s="267">
        <v>984550560.61533403</v>
      </c>
      <c r="S55" s="267">
        <v>4261354553.3734899</v>
      </c>
      <c r="T55" s="267">
        <v>4198118563.9563599</v>
      </c>
      <c r="U55" s="267">
        <v>48115989.417123303</v>
      </c>
      <c r="V55" s="267">
        <v>15120000</v>
      </c>
      <c r="W55" s="276">
        <v>166739815727.71399</v>
      </c>
      <c r="X55" s="276">
        <v>141543895999.70599</v>
      </c>
      <c r="Y55" s="276">
        <v>2457257286.6191602</v>
      </c>
      <c r="Z55" s="276">
        <v>139086638713.08701</v>
      </c>
      <c r="AA55" s="276">
        <v>12117946461.860399</v>
      </c>
      <c r="AB55" s="276">
        <v>12117946461.860399</v>
      </c>
      <c r="AC55" s="276">
        <v>33757223.315068498</v>
      </c>
      <c r="AD55" s="276">
        <v>33471201273.663902</v>
      </c>
      <c r="AE55" s="276">
        <v>15338754948.92</v>
      </c>
      <c r="AF55" s="278">
        <v>9872387989.9728909</v>
      </c>
      <c r="AG55" s="267">
        <v>175435832.37</v>
      </c>
      <c r="AH55" s="267">
        <v>694520750</v>
      </c>
      <c r="AI55" s="267">
        <v>7390101752.4010229</v>
      </c>
      <c r="AJ55" s="267">
        <v>341850256600.73151</v>
      </c>
      <c r="AK55" s="267">
        <v>337969257070.03003</v>
      </c>
      <c r="AL55" s="267">
        <v>405320020</v>
      </c>
      <c r="AM55" s="267">
        <v>321882692137.71997</v>
      </c>
      <c r="AN55" s="267">
        <v>15681244912.309999</v>
      </c>
      <c r="AO55" s="267">
        <v>1635450633</v>
      </c>
      <c r="AP55" s="267">
        <v>902935</v>
      </c>
      <c r="AQ55" s="267">
        <v>1634167546</v>
      </c>
      <c r="AR55" s="267">
        <v>380152</v>
      </c>
      <c r="AS55" s="267">
        <v>2245548897.7014999</v>
      </c>
      <c r="AT55" s="267">
        <v>189606116.72</v>
      </c>
      <c r="AU55" s="267">
        <v>2055942780.9814999</v>
      </c>
      <c r="AV55" s="267">
        <v>39575939530.648903</v>
      </c>
      <c r="AW55" s="267">
        <v>36662240068.586098</v>
      </c>
      <c r="AX55" s="267">
        <v>239516037.81277901</v>
      </c>
      <c r="AY55" s="279">
        <v>4945.3599999999997</v>
      </c>
      <c r="AZ55" s="267">
        <v>2712381866.0999999</v>
      </c>
      <c r="BA55" s="267">
        <v>0</v>
      </c>
      <c r="BB55" s="267">
        <v>38203387.210000001</v>
      </c>
      <c r="BC55" s="267">
        <v>23084646738.8904</v>
      </c>
      <c r="BD55" s="267">
        <v>22574921067.787899</v>
      </c>
      <c r="BE55" s="267">
        <v>448674999.10730302</v>
      </c>
      <c r="BF55" s="267">
        <v>25869938.690000001</v>
      </c>
      <c r="BG55" s="267">
        <v>47126380.050217502</v>
      </c>
      <c r="BH55" s="267">
        <v>11945646.744999999</v>
      </c>
      <c r="BI55" s="267">
        <v>16491292791.758499</v>
      </c>
      <c r="BJ55" s="267">
        <v>2477631810.6048498</v>
      </c>
      <c r="BK55" s="267">
        <v>820106084.13</v>
      </c>
      <c r="BL55" s="267">
        <v>9457440977.6511497</v>
      </c>
      <c r="BM55" s="267">
        <v>819112403.35396898</v>
      </c>
      <c r="BN55" s="267">
        <v>266358399.25999999</v>
      </c>
      <c r="BO55" s="267">
        <v>41215158018.132797</v>
      </c>
      <c r="BP55" s="267">
        <v>35904349770.878998</v>
      </c>
      <c r="BQ55" s="267">
        <v>5310808247.2537804</v>
      </c>
    </row>
    <row r="56" spans="1:69" ht="12.75" customHeight="1" x14ac:dyDescent="0.25">
      <c r="A56" s="264">
        <v>2019</v>
      </c>
      <c r="B56" s="264">
        <v>1</v>
      </c>
      <c r="C56" s="275">
        <v>282</v>
      </c>
      <c r="D56" s="280">
        <v>178</v>
      </c>
      <c r="E56" s="280">
        <v>104</v>
      </c>
      <c r="F56" s="275">
        <v>65913</v>
      </c>
      <c r="G56" s="276">
        <v>211670034341.87601</v>
      </c>
      <c r="H56" s="276">
        <v>45220894471.803902</v>
      </c>
      <c r="I56" s="276">
        <v>157555631563.89899</v>
      </c>
      <c r="J56" s="276">
        <v>152782897824.43399</v>
      </c>
      <c r="K56" s="276">
        <v>10086894125.766682</v>
      </c>
      <c r="L56" s="267">
        <v>147559066573.25699</v>
      </c>
      <c r="M56" s="267">
        <v>3948989561.73</v>
      </c>
      <c r="N56" s="276">
        <v>6047575428.9114399</v>
      </c>
      <c r="O56" s="277">
        <f t="shared" si="0"/>
        <v>3.8383746546430217E-2</v>
      </c>
      <c r="P56" s="267">
        <v>48000000</v>
      </c>
      <c r="Q56" s="267">
        <v>676744458.76999998</v>
      </c>
      <c r="R56" s="267">
        <v>892107450.35455501</v>
      </c>
      <c r="S56" s="267">
        <v>4737277192.5185204</v>
      </c>
      <c r="T56" s="267">
        <v>4679182125.8266001</v>
      </c>
      <c r="U56" s="267">
        <v>43075066.691917799</v>
      </c>
      <c r="V56" s="267">
        <v>15020000</v>
      </c>
      <c r="W56" s="276">
        <v>179421784755.63699</v>
      </c>
      <c r="X56" s="276">
        <v>150978793164.09299</v>
      </c>
      <c r="Y56" s="276">
        <v>2885413817.2786598</v>
      </c>
      <c r="Z56" s="276">
        <v>148093379346.814</v>
      </c>
      <c r="AA56" s="276">
        <v>13500687098.027201</v>
      </c>
      <c r="AB56" s="276">
        <v>13500687098.027201</v>
      </c>
      <c r="AC56" s="276">
        <v>95623470.025068507</v>
      </c>
      <c r="AD56" s="276">
        <v>32248249586.251396</v>
      </c>
      <c r="AE56" s="276">
        <v>15875784005.304001</v>
      </c>
      <c r="AF56" s="278">
        <v>7130750293.6837397</v>
      </c>
      <c r="AG56" s="267">
        <v>180739639.37</v>
      </c>
      <c r="AH56" s="267">
        <v>699191850.01999998</v>
      </c>
      <c r="AI56" s="267">
        <v>8361783797.8736982</v>
      </c>
      <c r="AJ56" s="267">
        <v>193002695953.57001</v>
      </c>
      <c r="AK56" s="267">
        <v>188266907932.37</v>
      </c>
      <c r="AL56" s="267">
        <v>886170000</v>
      </c>
      <c r="AM56" s="267">
        <v>160924070214.84</v>
      </c>
      <c r="AN56" s="267">
        <v>26456667717.529999</v>
      </c>
      <c r="AO56" s="267">
        <v>1642072123</v>
      </c>
      <c r="AP56" s="267">
        <v>17245541</v>
      </c>
      <c r="AQ56" s="267">
        <v>1624551342</v>
      </c>
      <c r="AR56" s="267">
        <v>275240</v>
      </c>
      <c r="AS56" s="267">
        <v>3093715898.1999998</v>
      </c>
      <c r="AT56" s="267">
        <v>182041300.08000001</v>
      </c>
      <c r="AU56" s="267">
        <v>2911674598.1199999</v>
      </c>
      <c r="AV56" s="267">
        <v>12112326950.792</v>
      </c>
      <c r="AW56" s="267">
        <v>11494742682.1194</v>
      </c>
      <c r="AX56" s="267">
        <v>61840336.822634198</v>
      </c>
      <c r="AY56" s="279">
        <v>0</v>
      </c>
      <c r="AZ56" s="267">
        <v>600932296.17999995</v>
      </c>
      <c r="BA56" s="267">
        <v>0</v>
      </c>
      <c r="BB56" s="267">
        <v>45188364.329999998</v>
      </c>
      <c r="BC56" s="267">
        <v>7222256021.7726002</v>
      </c>
      <c r="BD56" s="267">
        <v>7074945881.1926003</v>
      </c>
      <c r="BE56" s="267">
        <v>139248480.96000001</v>
      </c>
      <c r="BF56" s="267">
        <v>887820.14</v>
      </c>
      <c r="BG56" s="267">
        <v>20930113.359999999</v>
      </c>
      <c r="BH56" s="267">
        <v>13756273.880000001</v>
      </c>
      <c r="BI56" s="267">
        <v>4890070929.0194101</v>
      </c>
      <c r="BJ56" s="267">
        <v>1256795894.1099999</v>
      </c>
      <c r="BK56" s="267">
        <v>319505161.0122</v>
      </c>
      <c r="BL56" s="267">
        <v>3391980016.9255199</v>
      </c>
      <c r="BM56" s="267">
        <v>190888851.495</v>
      </c>
      <c r="BN56" s="267">
        <v>194019694.15000001</v>
      </c>
      <c r="BO56" s="267">
        <v>12622720963.2992</v>
      </c>
      <c r="BP56" s="267">
        <v>12169026602.6341</v>
      </c>
      <c r="BQ56" s="267">
        <v>453694360.66515201</v>
      </c>
    </row>
    <row r="57" spans="1:69" ht="12.75" customHeight="1" x14ac:dyDescent="0.25">
      <c r="A57" s="264">
        <v>2019</v>
      </c>
      <c r="B57" s="264">
        <v>2</v>
      </c>
      <c r="C57" s="275">
        <v>275</v>
      </c>
      <c r="D57" s="280">
        <v>174</v>
      </c>
      <c r="E57" s="280">
        <v>101</v>
      </c>
      <c r="F57" s="275">
        <v>67434</v>
      </c>
      <c r="G57" s="276">
        <v>210503992207.20401</v>
      </c>
      <c r="H57" s="276">
        <v>45367906933.704498</v>
      </c>
      <c r="I57" s="276">
        <v>156411900000.59399</v>
      </c>
      <c r="J57" s="276">
        <v>151874166350.01501</v>
      </c>
      <c r="K57" s="276">
        <v>9806364773.3210335</v>
      </c>
      <c r="L57" s="267">
        <v>145266610385.94299</v>
      </c>
      <c r="M57" s="267">
        <v>4852304499.0900002</v>
      </c>
      <c r="N57" s="276">
        <v>6409534536.5614405</v>
      </c>
      <c r="O57" s="277">
        <f t="shared" si="0"/>
        <v>4.0978560688394547E-2</v>
      </c>
      <c r="P57" s="267">
        <v>0</v>
      </c>
      <c r="Q57" s="267">
        <v>981305212.76999998</v>
      </c>
      <c r="R57" s="267">
        <v>786728594.062222</v>
      </c>
      <c r="S57" s="267">
        <v>4823136572.8735399</v>
      </c>
      <c r="T57" s="267">
        <v>4722599151.3249102</v>
      </c>
      <c r="U57" s="267">
        <v>84917421.548630193</v>
      </c>
      <c r="V57" s="267">
        <v>15620000</v>
      </c>
      <c r="W57" s="276">
        <v>174202437259.798</v>
      </c>
      <c r="X57" s="276">
        <v>148355577885.37601</v>
      </c>
      <c r="Y57" s="276">
        <v>3608993314.1096401</v>
      </c>
      <c r="Z57" s="276">
        <v>144746584571.26599</v>
      </c>
      <c r="AA57" s="276">
        <v>8724185272.9035034</v>
      </c>
      <c r="AB57" s="276">
        <v>13424731034.2537</v>
      </c>
      <c r="AC57" s="276">
        <v>121345919.085068</v>
      </c>
      <c r="AD57" s="276">
        <v>36303704515.806198</v>
      </c>
      <c r="AE57" s="276">
        <v>17505285045.529999</v>
      </c>
      <c r="AF57" s="278">
        <v>9508503055.1320095</v>
      </c>
      <c r="AG57" s="267">
        <v>183341139.03999999</v>
      </c>
      <c r="AH57" s="267">
        <v>719730023.86000001</v>
      </c>
      <c r="AI57" s="267">
        <v>8386845252.2441816</v>
      </c>
      <c r="AJ57" s="267">
        <v>245551321678.64999</v>
      </c>
      <c r="AK57" s="267">
        <v>239508315903.54999</v>
      </c>
      <c r="AL57" s="267">
        <v>1541139600</v>
      </c>
      <c r="AM57" s="267">
        <v>216836321065.16</v>
      </c>
      <c r="AN57" s="267">
        <v>21130855238.389999</v>
      </c>
      <c r="AO57" s="267">
        <v>1581413633</v>
      </c>
      <c r="AP57" s="267">
        <v>397212</v>
      </c>
      <c r="AQ57" s="267">
        <v>1580636266</v>
      </c>
      <c r="AR57" s="267">
        <v>380155</v>
      </c>
      <c r="AS57" s="267">
        <v>4461592142.1000004</v>
      </c>
      <c r="AT57" s="267">
        <v>698466585.03999996</v>
      </c>
      <c r="AU57" s="267">
        <v>3763125557.0599999</v>
      </c>
      <c r="AV57" s="267">
        <v>23389638654.079498</v>
      </c>
      <c r="AW57" s="267">
        <v>22336811862.351299</v>
      </c>
      <c r="AX57" s="267">
        <v>149063520.60826501</v>
      </c>
      <c r="AY57" s="279">
        <v>2158498</v>
      </c>
      <c r="AZ57" s="267">
        <v>1011217238.98</v>
      </c>
      <c r="BA57" s="267">
        <v>392057.74</v>
      </c>
      <c r="BB57" s="267">
        <v>110004523.59999999</v>
      </c>
      <c r="BC57" s="267">
        <v>13746343986.3195</v>
      </c>
      <c r="BD57" s="267">
        <v>13544225370.8475</v>
      </c>
      <c r="BE57" s="267">
        <v>189347235.38999999</v>
      </c>
      <c r="BF57" s="267">
        <v>2464590.44</v>
      </c>
      <c r="BG57" s="267">
        <v>30978564.358723301</v>
      </c>
      <c r="BH57" s="267">
        <v>20671774.716676101</v>
      </c>
      <c r="BI57" s="267">
        <v>9643294667.7600098</v>
      </c>
      <c r="BJ57" s="267">
        <v>1547363561.4400001</v>
      </c>
      <c r="BK57" s="267">
        <v>523060122.66000003</v>
      </c>
      <c r="BL57" s="267">
        <v>5761305351.7204599</v>
      </c>
      <c r="BM57" s="267">
        <v>512954988.73143399</v>
      </c>
      <c r="BN57" s="267">
        <v>174846123.63</v>
      </c>
      <c r="BO57" s="267">
        <v>24425653765.471001</v>
      </c>
      <c r="BP57" s="267">
        <v>21520389636.8862</v>
      </c>
      <c r="BQ57" s="267">
        <v>2905264128.5847301</v>
      </c>
    </row>
    <row r="58" spans="1:69" ht="12.75" customHeight="1" x14ac:dyDescent="0.25">
      <c r="A58" s="264">
        <v>2019</v>
      </c>
      <c r="B58" s="264">
        <v>3</v>
      </c>
      <c r="C58" s="275">
        <v>271</v>
      </c>
      <c r="D58" s="280">
        <v>169</v>
      </c>
      <c r="E58" s="280">
        <v>102</v>
      </c>
      <c r="F58" s="275">
        <v>70121</v>
      </c>
      <c r="G58" s="276">
        <v>218356893325.12201</v>
      </c>
      <c r="H58" s="276">
        <v>46383348624.888496</v>
      </c>
      <c r="I58" s="276">
        <v>162765904362.68799</v>
      </c>
      <c r="J58" s="276">
        <v>158215954435.414</v>
      </c>
      <c r="K58" s="276">
        <v>10178242344.948099</v>
      </c>
      <c r="L58" s="267">
        <v>148322882423.58899</v>
      </c>
      <c r="M58" s="267">
        <v>8256202506.7399998</v>
      </c>
      <c r="N58" s="276">
        <v>6186819432.3586702</v>
      </c>
      <c r="O58" s="277">
        <f t="shared" si="0"/>
        <v>3.8010537013775963E-2</v>
      </c>
      <c r="P58" s="267">
        <v>0</v>
      </c>
      <c r="Q58" s="267">
        <v>875251282.53999996</v>
      </c>
      <c r="R58" s="267">
        <v>756053869.73827696</v>
      </c>
      <c r="S58" s="267">
        <v>4735764841.7635098</v>
      </c>
      <c r="T58" s="267">
        <v>4612819357.2976198</v>
      </c>
      <c r="U58" s="267">
        <v>107925484.46589001</v>
      </c>
      <c r="V58" s="267">
        <v>15020000</v>
      </c>
      <c r="W58" s="276">
        <v>178497668641.83499</v>
      </c>
      <c r="X58" s="276">
        <v>154420879264.83401</v>
      </c>
      <c r="Y58" s="276">
        <v>2352944670.7035499</v>
      </c>
      <c r="Z58" s="276">
        <v>152067934594.13</v>
      </c>
      <c r="AA58" s="276">
        <v>9207640337.5455246</v>
      </c>
      <c r="AB58" s="276">
        <v>13659093409.544399</v>
      </c>
      <c r="AC58" s="276">
        <v>131079690.755069</v>
      </c>
      <c r="AD58" s="276">
        <v>39859224683.286797</v>
      </c>
      <c r="AE58" s="276">
        <v>17531534914.402</v>
      </c>
      <c r="AF58" s="278">
        <v>12725458652.2689</v>
      </c>
      <c r="AG58" s="267">
        <v>166229228.37</v>
      </c>
      <c r="AH58" s="267">
        <v>640956121</v>
      </c>
      <c r="AI58" s="267">
        <v>8795045767.2459431</v>
      </c>
      <c r="AJ58" s="267">
        <v>173786431553.03323</v>
      </c>
      <c r="AK58" s="267">
        <v>170318430560.78</v>
      </c>
      <c r="AL58" s="267">
        <v>1840922000</v>
      </c>
      <c r="AM58" s="267">
        <v>148018925227.82999</v>
      </c>
      <c r="AN58" s="267">
        <v>20458583332.950001</v>
      </c>
      <c r="AO58" s="267">
        <v>1578413672</v>
      </c>
      <c r="AP58" s="267">
        <v>397233</v>
      </c>
      <c r="AQ58" s="267">
        <v>1577636281</v>
      </c>
      <c r="AR58" s="267">
        <v>380158</v>
      </c>
      <c r="AS58" s="267">
        <v>1889587320.2532301</v>
      </c>
      <c r="AT58" s="267">
        <v>760939834.86000001</v>
      </c>
      <c r="AU58" s="267">
        <v>1128647485.39323</v>
      </c>
      <c r="AV58" s="267">
        <v>35664750212.472298</v>
      </c>
      <c r="AW58" s="267">
        <v>34127022996.516102</v>
      </c>
      <c r="AX58" s="267">
        <v>233520935.449449</v>
      </c>
      <c r="AY58" s="279">
        <v>0</v>
      </c>
      <c r="AZ58" s="267">
        <v>1485331511.1800001</v>
      </c>
      <c r="BA58" s="267">
        <v>0</v>
      </c>
      <c r="BB58" s="267">
        <v>181125230.673226</v>
      </c>
      <c r="BC58" s="267">
        <v>20064406631.9744</v>
      </c>
      <c r="BD58" s="267">
        <v>19808194081.449799</v>
      </c>
      <c r="BE58" s="267">
        <v>238154321.03999999</v>
      </c>
      <c r="BF58" s="267">
        <v>2366140.19</v>
      </c>
      <c r="BG58" s="267">
        <v>39885691.880000003</v>
      </c>
      <c r="BH58" s="267">
        <v>24193602.585376602</v>
      </c>
      <c r="BI58" s="267">
        <v>15600343580.497801</v>
      </c>
      <c r="BJ58" s="267">
        <v>1706069433.1600001</v>
      </c>
      <c r="BK58" s="267">
        <v>736159073.44200003</v>
      </c>
      <c r="BL58" s="267">
        <v>8289601469.6835899</v>
      </c>
      <c r="BM58" s="267">
        <v>915843707.76313996</v>
      </c>
      <c r="BN58" s="267">
        <v>231283223.94999999</v>
      </c>
      <c r="BO58" s="267">
        <v>37316752993.677399</v>
      </c>
      <c r="BP58" s="267">
        <v>30910485644.047798</v>
      </c>
      <c r="BQ58" s="267">
        <v>6406267349.6295795</v>
      </c>
    </row>
    <row r="59" spans="1:69" ht="12.75" customHeight="1" x14ac:dyDescent="0.25">
      <c r="A59" s="264">
        <v>2019</v>
      </c>
      <c r="B59" s="264">
        <v>4</v>
      </c>
      <c r="C59" s="275">
        <v>261</v>
      </c>
      <c r="D59" s="280">
        <v>164</v>
      </c>
      <c r="E59" s="280">
        <v>97</v>
      </c>
      <c r="F59" s="275">
        <v>70968</v>
      </c>
      <c r="G59" s="276">
        <v>222616661306.28699</v>
      </c>
      <c r="H59" s="276">
        <v>57607562541.701797</v>
      </c>
      <c r="I59" s="276">
        <v>156687162801.625</v>
      </c>
      <c r="J59" s="276">
        <v>152188622927.70901</v>
      </c>
      <c r="K59" s="276">
        <v>12820475836.87619</v>
      </c>
      <c r="L59" s="267">
        <v>143253750386.173</v>
      </c>
      <c r="M59" s="267">
        <v>7281356628.2102699</v>
      </c>
      <c r="N59" s="276">
        <v>6152055787.2421198</v>
      </c>
      <c r="O59" s="277">
        <f t="shared" si="0"/>
        <v>3.9263304518641247E-2</v>
      </c>
      <c r="P59" s="267">
        <v>0</v>
      </c>
      <c r="Q59" s="267">
        <v>885242917.84914696</v>
      </c>
      <c r="R59" s="267">
        <v>916368247.37</v>
      </c>
      <c r="S59" s="267">
        <v>4248001250.6550498</v>
      </c>
      <c r="T59" s="267">
        <v>4015895197.0850501</v>
      </c>
      <c r="U59" s="267">
        <v>216486053.56999999</v>
      </c>
      <c r="V59" s="267">
        <v>15620000</v>
      </c>
      <c r="W59" s="276">
        <v>155803260324.146</v>
      </c>
      <c r="X59" s="276">
        <v>155803260324.146</v>
      </c>
      <c r="Y59" s="276">
        <v>2623906419.0636702</v>
      </c>
      <c r="Z59" s="276">
        <v>153179353905.082</v>
      </c>
      <c r="AA59" s="276">
        <v>9280148081.9874191</v>
      </c>
      <c r="AB59" s="276">
        <v>14665837556.072701</v>
      </c>
      <c r="AC59" s="276">
        <v>116122705.715068</v>
      </c>
      <c r="AD59" s="276">
        <v>42867415344.0821</v>
      </c>
      <c r="AE59" s="276">
        <v>18014225774.23</v>
      </c>
      <c r="AF59" s="278">
        <v>15143571822.458599</v>
      </c>
      <c r="AG59" s="267">
        <v>159930778.37</v>
      </c>
      <c r="AH59" s="267">
        <v>524538216</v>
      </c>
      <c r="AI59" s="267">
        <v>9025148753.0235481</v>
      </c>
      <c r="AJ59" s="267">
        <v>293982952392.31</v>
      </c>
      <c r="AK59" s="267">
        <v>201634865186.88</v>
      </c>
      <c r="AL59" s="267">
        <v>1516400001</v>
      </c>
      <c r="AM59" s="267">
        <v>167809764681.09</v>
      </c>
      <c r="AN59" s="267">
        <v>32308700504.790001</v>
      </c>
      <c r="AO59" s="267">
        <v>1587919947</v>
      </c>
      <c r="AP59" s="267">
        <v>397278</v>
      </c>
      <c r="AQ59" s="267">
        <v>1587127510</v>
      </c>
      <c r="AR59" s="267">
        <v>395159</v>
      </c>
      <c r="AS59" s="267">
        <v>90760167258.429993</v>
      </c>
      <c r="AT59" s="267">
        <v>877457610.86000001</v>
      </c>
      <c r="AU59" s="275">
        <v>89882709647.570007</v>
      </c>
      <c r="AV59" s="267">
        <v>48440132510.383301</v>
      </c>
      <c r="AW59" s="267">
        <v>46524353160.171402</v>
      </c>
      <c r="AX59" s="267">
        <v>337757860.68198103</v>
      </c>
      <c r="AY59" s="279">
        <v>0</v>
      </c>
      <c r="AZ59" s="267">
        <v>1847213845.04</v>
      </c>
      <c r="BA59" s="267">
        <v>1258282.98</v>
      </c>
      <c r="BB59" s="267">
        <v>270450638.49000001</v>
      </c>
      <c r="BC59" s="267">
        <v>27023986196.869099</v>
      </c>
      <c r="BD59" s="267">
        <v>26737698277.238998</v>
      </c>
      <c r="BE59" s="267">
        <v>247997673.03999999</v>
      </c>
      <c r="BF59" s="275">
        <v>4412822</v>
      </c>
      <c r="BG59" s="267">
        <v>56898086.420000002</v>
      </c>
      <c r="BH59" s="267">
        <v>23020661.829999998</v>
      </c>
      <c r="BI59" s="267">
        <v>21416146313.514301</v>
      </c>
      <c r="BJ59" s="267">
        <v>2107079266.6855299</v>
      </c>
      <c r="BK59" s="267">
        <v>992664851.32299995</v>
      </c>
      <c r="BL59" s="267">
        <v>11133973431.8193</v>
      </c>
      <c r="BM59" s="275">
        <v>1201520907.8917</v>
      </c>
      <c r="BN59" s="267">
        <v>95932024.549748793</v>
      </c>
      <c r="BO59" s="267">
        <v>50634318269.598</v>
      </c>
      <c r="BP59" s="267">
        <v>41466340898.884903</v>
      </c>
      <c r="BQ59" s="267">
        <v>9167977370.7131805</v>
      </c>
    </row>
    <row r="60" spans="1:69" ht="12.75" customHeight="1" x14ac:dyDescent="0.25">
      <c r="A60" s="264">
        <v>2020</v>
      </c>
      <c r="B60" s="264">
        <v>1</v>
      </c>
      <c r="C60" s="275">
        <v>254</v>
      </c>
      <c r="D60" s="280">
        <v>160</v>
      </c>
      <c r="E60" s="280">
        <v>94</v>
      </c>
      <c r="F60" s="275">
        <v>74701</v>
      </c>
      <c r="G60" s="276">
        <v>229534745850.745</v>
      </c>
      <c r="H60" s="276">
        <v>47228268119.044296</v>
      </c>
      <c r="I60" s="276">
        <v>172940234820.45999</v>
      </c>
      <c r="J60" s="276">
        <v>167970174480.948</v>
      </c>
      <c r="K60" s="276">
        <v>14336303250.752686</v>
      </c>
      <c r="L60" s="267">
        <v>159524180368.522</v>
      </c>
      <c r="M60" s="267">
        <v>6005784479.7492199</v>
      </c>
      <c r="N60" s="276">
        <v>7410269972.1883698</v>
      </c>
      <c r="O60" s="277">
        <f t="shared" si="0"/>
        <v>4.2848733146924611E-2</v>
      </c>
      <c r="P60" s="267">
        <v>100000000</v>
      </c>
      <c r="Q60" s="267">
        <v>742287320.86000001</v>
      </c>
      <c r="R60" s="267">
        <v>1048850026.40433</v>
      </c>
      <c r="S60" s="267">
        <v>4260048807.3210702</v>
      </c>
      <c r="T60" s="267">
        <v>3994784399.2272401</v>
      </c>
      <c r="U60" s="267">
        <v>249644408.09383601</v>
      </c>
      <c r="V60" s="267">
        <v>15620000</v>
      </c>
      <c r="W60" s="276">
        <v>186313140968.34</v>
      </c>
      <c r="X60" s="276">
        <v>159015824530.724</v>
      </c>
      <c r="Y60" s="276">
        <v>3914870548.8689899</v>
      </c>
      <c r="Z60" s="276">
        <v>155100953981.85501</v>
      </c>
      <c r="AA60" s="276">
        <v>10772911123.7092</v>
      </c>
      <c r="AB60" s="276">
        <v>16524405313.9067</v>
      </c>
      <c r="AC60" s="276">
        <v>148901937.115069</v>
      </c>
      <c r="AD60" s="276">
        <v>43221604882.384201</v>
      </c>
      <c r="AE60" s="276">
        <v>18414215275.880001</v>
      </c>
      <c r="AF60" s="278">
        <v>13051536251.315201</v>
      </c>
      <c r="AG60" s="267">
        <v>160800778.37</v>
      </c>
      <c r="AH60" s="267">
        <v>525590025.70999998</v>
      </c>
      <c r="AI60" s="267">
        <v>11069462551.10903</v>
      </c>
      <c r="AJ60" s="267">
        <v>213812574608.90302</v>
      </c>
      <c r="AK60" s="267">
        <v>210530388083.483</v>
      </c>
      <c r="AL60" s="267">
        <v>1479900003</v>
      </c>
      <c r="AM60" s="267">
        <v>184057050325.073</v>
      </c>
      <c r="AN60" s="267">
        <v>24993437755.41</v>
      </c>
      <c r="AO60" s="267">
        <v>773925001</v>
      </c>
      <c r="AP60" s="267">
        <v>243917</v>
      </c>
      <c r="AQ60" s="267">
        <v>773280183</v>
      </c>
      <c r="AR60" s="267">
        <v>400901</v>
      </c>
      <c r="AS60" s="267">
        <v>2508261524.4200001</v>
      </c>
      <c r="AT60" s="267">
        <v>164763031.08000001</v>
      </c>
      <c r="AU60" s="267">
        <v>2343498493.3400002</v>
      </c>
      <c r="AV60" s="267">
        <v>13448400450.1168</v>
      </c>
      <c r="AW60" s="267">
        <v>13100543904.2309</v>
      </c>
      <c r="AX60" s="267">
        <v>70220502.337958306</v>
      </c>
      <c r="AY60" s="279">
        <v>0</v>
      </c>
      <c r="AZ60" s="267">
        <v>325750842.06900001</v>
      </c>
      <c r="BA60" s="267">
        <v>8525371</v>
      </c>
      <c r="BB60" s="267">
        <v>56640169.520999998</v>
      </c>
      <c r="BC60" s="267">
        <v>7562674201.6142302</v>
      </c>
      <c r="BD60" s="267">
        <v>7372552914.1478205</v>
      </c>
      <c r="BE60" s="267">
        <v>178173122.76715401</v>
      </c>
      <c r="BF60" s="267">
        <v>566984.41</v>
      </c>
      <c r="BG60" s="267">
        <v>19923870.799251799</v>
      </c>
      <c r="BH60" s="267">
        <v>8542690.5099999998</v>
      </c>
      <c r="BI60" s="267">
        <v>5885726248.5025902</v>
      </c>
      <c r="BJ60" s="267">
        <v>731543912.79967105</v>
      </c>
      <c r="BK60" s="267">
        <v>283718316.17000002</v>
      </c>
      <c r="BL60" s="267">
        <v>3279462480.2717099</v>
      </c>
      <c r="BM60" s="267">
        <v>301042995.198448</v>
      </c>
      <c r="BN60" s="267">
        <v>32071212.093811002</v>
      </c>
      <c r="BO60" s="267">
        <v>14033161761.4853</v>
      </c>
      <c r="BP60" s="267">
        <v>11838456632.4741</v>
      </c>
      <c r="BQ60" s="267">
        <v>2194705129.01121</v>
      </c>
    </row>
    <row r="61" spans="1:69" ht="12.75" customHeight="1" x14ac:dyDescent="0.25">
      <c r="A61" s="264">
        <v>2020</v>
      </c>
      <c r="B61" s="264">
        <v>2</v>
      </c>
      <c r="C61" s="275">
        <v>256</v>
      </c>
      <c r="D61" s="280">
        <v>155</v>
      </c>
      <c r="E61" s="280">
        <v>101</v>
      </c>
      <c r="F61" s="275">
        <v>72230</v>
      </c>
      <c r="G61" s="276">
        <v>234439770487.85001</v>
      </c>
      <c r="H61" s="276">
        <v>59495025489.618797</v>
      </c>
      <c r="I61" s="276">
        <v>165066939616.789</v>
      </c>
      <c r="J61" s="276">
        <v>160128071909.784</v>
      </c>
      <c r="K61" s="276">
        <v>14816673088.447205</v>
      </c>
      <c r="L61" s="267">
        <v>152815447669.466</v>
      </c>
      <c r="M61" s="267">
        <v>5138604912.2442198</v>
      </c>
      <c r="N61" s="276">
        <v>7112887035.0783701</v>
      </c>
      <c r="O61" s="277">
        <f t="shared" si="0"/>
        <v>4.309092451578303E-2</v>
      </c>
      <c r="P61" s="267">
        <v>100000000</v>
      </c>
      <c r="Q61" s="267">
        <v>1345376041.8599999</v>
      </c>
      <c r="R61" s="267">
        <v>1088120428.4100001</v>
      </c>
      <c r="S61" s="267">
        <v>4198100992.9359999</v>
      </c>
      <c r="T61" s="267">
        <v>3954080798.4147701</v>
      </c>
      <c r="U61" s="267">
        <v>228400194.52123299</v>
      </c>
      <c r="V61" s="267">
        <v>15620000</v>
      </c>
      <c r="W61" s="276">
        <v>163394084035.306</v>
      </c>
      <c r="X61" s="276">
        <v>163394084035.306</v>
      </c>
      <c r="Y61" s="276">
        <v>3298910594.5414</v>
      </c>
      <c r="Z61" s="276">
        <v>160095173440.76501</v>
      </c>
      <c r="AA61" s="276">
        <v>9778551013.5371494</v>
      </c>
      <c r="AB61" s="276">
        <v>15730606059.879801</v>
      </c>
      <c r="AC61" s="276">
        <v>150798015.27323499</v>
      </c>
      <c r="AD61" s="276">
        <v>45536529379.1353</v>
      </c>
      <c r="AE61" s="276">
        <v>18225406964.0355</v>
      </c>
      <c r="AF61" s="278">
        <v>15110809750.2493</v>
      </c>
      <c r="AG61" s="267">
        <v>161350048.37</v>
      </c>
      <c r="AH61" s="267">
        <v>528549148.05000001</v>
      </c>
      <c r="AI61" s="267">
        <v>11510413468.43047</v>
      </c>
      <c r="AJ61" s="267">
        <v>208171076027.56976</v>
      </c>
      <c r="AK61" s="267">
        <v>203505216375.85001</v>
      </c>
      <c r="AL61" s="267">
        <v>2404459004</v>
      </c>
      <c r="AM61" s="267">
        <v>169971113170.07999</v>
      </c>
      <c r="AN61" s="267">
        <v>31129644201.77</v>
      </c>
      <c r="AO61" s="267">
        <v>1530220847</v>
      </c>
      <c r="AP61" s="267">
        <v>243974</v>
      </c>
      <c r="AQ61" s="267">
        <v>1529621251</v>
      </c>
      <c r="AR61" s="267">
        <v>355622</v>
      </c>
      <c r="AS61" s="267">
        <v>3135638804.7197599</v>
      </c>
      <c r="AT61" s="267">
        <v>851589359.32000005</v>
      </c>
      <c r="AU61" s="267">
        <v>2284049445.3997598</v>
      </c>
      <c r="AV61" s="267">
        <v>25661587977.9548</v>
      </c>
      <c r="AW61" s="267">
        <v>24800191675.9818</v>
      </c>
      <c r="AX61" s="267">
        <v>146822554.30795801</v>
      </c>
      <c r="AY61" s="279">
        <v>0</v>
      </c>
      <c r="AZ61" s="267">
        <v>799553102.13592994</v>
      </c>
      <c r="BA61" s="267">
        <v>21395356</v>
      </c>
      <c r="BB61" s="267">
        <v>106374710.4709</v>
      </c>
      <c r="BC61" s="267">
        <v>14201073537.469299</v>
      </c>
      <c r="BD61" s="267">
        <v>13917588787.9891</v>
      </c>
      <c r="BE61" s="267">
        <v>268354096.57715401</v>
      </c>
      <c r="BF61" s="267">
        <v>598678.31999999995</v>
      </c>
      <c r="BG61" s="267">
        <v>25218803.493087601</v>
      </c>
      <c r="BH61" s="267">
        <v>10686828.91</v>
      </c>
      <c r="BI61" s="267">
        <v>11460514440.4855</v>
      </c>
      <c r="BJ61" s="267">
        <v>829204057.48000002</v>
      </c>
      <c r="BK61" s="267">
        <v>458647839.60399997</v>
      </c>
      <c r="BL61" s="267">
        <v>5951361806.3169498</v>
      </c>
      <c r="BM61" s="267">
        <v>622382769.19860005</v>
      </c>
      <c r="BN61" s="267">
        <v>169314713.84</v>
      </c>
      <c r="BO61" s="267">
        <v>26742618586.757401</v>
      </c>
      <c r="BP61" s="267">
        <v>21553753129.042801</v>
      </c>
      <c r="BQ61" s="267">
        <v>5188865457.7145796</v>
      </c>
    </row>
    <row r="62" spans="1:69" ht="12.75" customHeight="1" x14ac:dyDescent="0.25">
      <c r="A62" s="264">
        <v>2020</v>
      </c>
      <c r="B62" s="264">
        <v>3</v>
      </c>
      <c r="C62" s="275">
        <v>248</v>
      </c>
      <c r="D62" s="280">
        <v>150</v>
      </c>
      <c r="E62" s="280">
        <v>98</v>
      </c>
      <c r="F62" s="275">
        <v>73183</v>
      </c>
      <c r="G62" s="276">
        <v>234281258140.892</v>
      </c>
      <c r="H62" s="276">
        <v>52971378087.407997</v>
      </c>
      <c r="I62" s="276">
        <v>171180118272.457</v>
      </c>
      <c r="J62" s="276">
        <v>166264967939.43301</v>
      </c>
      <c r="K62" s="276">
        <v>15044912114.050995</v>
      </c>
      <c r="L62" s="267">
        <v>159055152157.134</v>
      </c>
      <c r="M62" s="267">
        <v>4847300816.3536997</v>
      </c>
      <c r="N62" s="276">
        <v>7277665298.9683704</v>
      </c>
      <c r="O62" s="277">
        <f t="shared" si="0"/>
        <v>4.2514664509022901E-2</v>
      </c>
      <c r="P62" s="267">
        <v>100000000</v>
      </c>
      <c r="Q62" s="267">
        <v>1192852299.8599999</v>
      </c>
      <c r="R62" s="267">
        <v>1043040423.11133</v>
      </c>
      <c r="S62" s="267">
        <v>4141091670.5346198</v>
      </c>
      <c r="T62" s="267">
        <v>3914112943.49051</v>
      </c>
      <c r="U62" s="267">
        <v>211958727.04411</v>
      </c>
      <c r="V62" s="267">
        <v>15020000</v>
      </c>
      <c r="W62" s="276">
        <v>186806165930.28799</v>
      </c>
      <c r="X62" s="276">
        <v>163634632301.09</v>
      </c>
      <c r="Y62" s="276">
        <v>3464708036.6048198</v>
      </c>
      <c r="Z62" s="276">
        <v>160169924264.48499</v>
      </c>
      <c r="AA62" s="276">
        <v>9217450733.3098488</v>
      </c>
      <c r="AB62" s="276">
        <v>13954082895.888</v>
      </c>
      <c r="AC62" s="276">
        <v>70576672.775068507</v>
      </c>
      <c r="AD62" s="276">
        <v>47475092210.604599</v>
      </c>
      <c r="AE62" s="276">
        <v>18283275628.240002</v>
      </c>
      <c r="AF62" s="278">
        <v>17217775134.139</v>
      </c>
      <c r="AG62" s="267">
        <v>156460048.37</v>
      </c>
      <c r="AH62" s="279">
        <v>515031118.11000001</v>
      </c>
      <c r="AI62" s="281">
        <v>11302550281.745672</v>
      </c>
      <c r="AJ62" s="279">
        <v>1212914781941.7847</v>
      </c>
      <c r="AK62" s="279">
        <v>1208110899749.1101</v>
      </c>
      <c r="AL62" s="279">
        <v>1943234505</v>
      </c>
      <c r="AM62" s="279">
        <v>1182942388434.55</v>
      </c>
      <c r="AN62" s="279">
        <v>23225276809.560001</v>
      </c>
      <c r="AO62" s="279">
        <v>1530890707</v>
      </c>
      <c r="AP62" s="279">
        <v>243988</v>
      </c>
      <c r="AQ62" s="279">
        <v>1530295559</v>
      </c>
      <c r="AR62" s="279">
        <v>351160</v>
      </c>
      <c r="AS62" s="279">
        <v>3272991485.6744399</v>
      </c>
      <c r="AT62" s="279">
        <v>847391239.05999994</v>
      </c>
      <c r="AU62" s="282">
        <v>2425600246.61444</v>
      </c>
      <c r="AV62" s="279">
        <v>37596710811.633202</v>
      </c>
      <c r="AW62" s="279">
        <v>36457766185.9263</v>
      </c>
      <c r="AX62" s="279">
        <v>191353968.55795801</v>
      </c>
      <c r="AY62" s="279">
        <v>0</v>
      </c>
      <c r="AZ62" s="279">
        <v>1078555043.497</v>
      </c>
      <c r="BA62" s="279">
        <v>16997240</v>
      </c>
      <c r="BB62" s="279">
        <v>147961626.34799999</v>
      </c>
      <c r="BC62" s="279">
        <v>21321961458.990898</v>
      </c>
      <c r="BD62" s="279">
        <v>20948451423.750401</v>
      </c>
      <c r="BE62" s="279">
        <v>356255198.94410902</v>
      </c>
      <c r="BF62" s="270">
        <v>0</v>
      </c>
      <c r="BG62" s="279">
        <v>33438520.486444298</v>
      </c>
      <c r="BH62" s="279">
        <v>16183684.189999999</v>
      </c>
      <c r="BI62" s="279">
        <v>16274749352.6423</v>
      </c>
      <c r="BJ62" s="279">
        <v>1275586960.48</v>
      </c>
      <c r="BK62" s="279">
        <v>726850311.26600003</v>
      </c>
      <c r="BL62" s="279">
        <v>8520025530.9865704</v>
      </c>
      <c r="BM62" s="279">
        <v>983474088.65506995</v>
      </c>
      <c r="BN62" s="279">
        <v>74030784.407715395</v>
      </c>
      <c r="BO62" s="279">
        <v>39307035211.554298</v>
      </c>
      <c r="BP62" s="279">
        <v>31867580716.0275</v>
      </c>
      <c r="BQ62" s="279">
        <v>7439454495.5268602</v>
      </c>
    </row>
    <row r="63" spans="1:69" ht="12.75" customHeight="1" x14ac:dyDescent="0.25">
      <c r="A63" s="264">
        <v>2020</v>
      </c>
      <c r="B63" s="264">
        <v>4</v>
      </c>
      <c r="C63" s="275">
        <v>249</v>
      </c>
      <c r="D63" s="280">
        <v>148</v>
      </c>
      <c r="E63" s="280">
        <v>101</v>
      </c>
      <c r="F63" s="275">
        <v>72651</v>
      </c>
      <c r="G63" s="276">
        <v>255974886869.39999</v>
      </c>
      <c r="H63" s="276">
        <v>77670083100.186005</v>
      </c>
      <c r="I63" s="276">
        <v>167573011078.37299</v>
      </c>
      <c r="J63" s="276">
        <v>162563225718.23199</v>
      </c>
      <c r="K63" s="276">
        <f t="shared" ref="K63:K76" si="1">+G63-H63-J63</f>
        <v>15741578050.981995</v>
      </c>
      <c r="L63" s="267">
        <v>154667866447.56299</v>
      </c>
      <c r="M63" s="267">
        <v>5542439909.9399996</v>
      </c>
      <c r="N63" s="276">
        <v>7362704720.8699999</v>
      </c>
      <c r="O63" s="277">
        <f t="shared" si="0"/>
        <v>4.3937294397762554E-2</v>
      </c>
      <c r="P63" s="267">
        <v>100000000</v>
      </c>
      <c r="Q63" s="267">
        <v>1038012709.03</v>
      </c>
      <c r="R63" s="267">
        <v>869229590.29893303</v>
      </c>
      <c r="S63" s="267">
        <v>4358134026.0010004</v>
      </c>
      <c r="T63" s="267">
        <v>4146230556.0910001</v>
      </c>
      <c r="U63" s="267">
        <v>196383469.91</v>
      </c>
      <c r="V63" s="267">
        <v>15520000</v>
      </c>
      <c r="W63" s="276">
        <v>206503733550.504</v>
      </c>
      <c r="X63" s="276">
        <v>182183840605.224</v>
      </c>
      <c r="Y63" s="276">
        <v>3013136041.7600002</v>
      </c>
      <c r="Z63" s="276">
        <v>179170704563.46399</v>
      </c>
      <c r="AA63" s="276">
        <v>8940868557.8299999</v>
      </c>
      <c r="AB63" s="276">
        <v>15379024387.449699</v>
      </c>
      <c r="AC63" s="276">
        <v>64135313.670000002</v>
      </c>
      <c r="AD63" s="276">
        <v>49471153318.893402</v>
      </c>
      <c r="AE63" s="276">
        <v>18469981595.509998</v>
      </c>
      <c r="AF63" s="278">
        <v>16161841049.427401</v>
      </c>
      <c r="AG63" s="267">
        <v>258407817.24000001</v>
      </c>
      <c r="AH63" s="279">
        <v>524007251.54000002</v>
      </c>
      <c r="AI63" s="281">
        <v>14056915605.176008</v>
      </c>
      <c r="AJ63" s="279">
        <v>1175744763033.55</v>
      </c>
      <c r="AK63" s="279">
        <v>1172124262924.52</v>
      </c>
      <c r="AL63" s="279">
        <v>3929906791.3899999</v>
      </c>
      <c r="AM63" s="279">
        <v>1142109642548.02</v>
      </c>
      <c r="AN63" s="279">
        <v>26084713585.110001</v>
      </c>
      <c r="AO63" s="279">
        <v>1266016046</v>
      </c>
      <c r="AP63" s="279">
        <v>4805573</v>
      </c>
      <c r="AQ63" s="279">
        <v>1260895323</v>
      </c>
      <c r="AR63" s="279">
        <v>315150</v>
      </c>
      <c r="AS63" s="279">
        <v>2354484063.0300002</v>
      </c>
      <c r="AT63" s="279">
        <v>266797461.83000001</v>
      </c>
      <c r="AU63" s="282">
        <v>2087686601.2</v>
      </c>
      <c r="AV63" s="279">
        <v>50515142460.936897</v>
      </c>
      <c r="AW63" s="279">
        <v>48814227011.966904</v>
      </c>
      <c r="AX63" s="279">
        <v>252697954.56</v>
      </c>
      <c r="AY63" s="279">
        <v>0</v>
      </c>
      <c r="AZ63" s="279">
        <v>1600415771.1900001</v>
      </c>
      <c r="BA63" s="279">
        <v>16997240</v>
      </c>
      <c r="BB63" s="279">
        <v>169195516.78</v>
      </c>
      <c r="BC63" s="279">
        <v>29285342043.318401</v>
      </c>
      <c r="BD63" s="279">
        <v>28812258223.039902</v>
      </c>
      <c r="BE63" s="279">
        <v>443063939.41000003</v>
      </c>
      <c r="BF63" s="270">
        <v>0</v>
      </c>
      <c r="BG63" s="279">
        <v>60931401.098503597</v>
      </c>
      <c r="BH63" s="279">
        <v>30911520.23</v>
      </c>
      <c r="BI63" s="279">
        <v>21229800417.6185</v>
      </c>
      <c r="BJ63" s="279">
        <v>2059380181.26</v>
      </c>
      <c r="BK63" s="279">
        <v>1016329538.48</v>
      </c>
      <c r="BL63" s="279">
        <v>11540389708.108299</v>
      </c>
      <c r="BM63" s="279">
        <v>1533664477.5961399</v>
      </c>
      <c r="BN63" s="279">
        <v>141551131.02000001</v>
      </c>
      <c r="BO63" s="279">
        <v>53065136477.013</v>
      </c>
      <c r="BP63" s="279">
        <v>43890234862.839699</v>
      </c>
      <c r="BQ63" s="279">
        <v>9174901614.1732903</v>
      </c>
    </row>
    <row r="64" spans="1:69" ht="12.75" customHeight="1" x14ac:dyDescent="0.25">
      <c r="A64" s="264">
        <v>2021</v>
      </c>
      <c r="B64" s="264">
        <v>1</v>
      </c>
      <c r="C64" s="275">
        <v>249</v>
      </c>
      <c r="D64" s="280">
        <v>148</v>
      </c>
      <c r="E64" s="280">
        <v>101</v>
      </c>
      <c r="F64" s="275">
        <v>75002</v>
      </c>
      <c r="G64" s="276">
        <v>278934885481.97302</v>
      </c>
      <c r="H64" s="276">
        <v>73619936591.889404</v>
      </c>
      <c r="I64" s="276">
        <v>192066061505.90302</v>
      </c>
      <c r="J64" s="276">
        <v>186969058627.53799</v>
      </c>
      <c r="K64" s="276">
        <f t="shared" si="1"/>
        <v>18345890262.545624</v>
      </c>
      <c r="L64" s="267">
        <v>179521742668.396</v>
      </c>
      <c r="M64" s="267">
        <v>5557412652.5699997</v>
      </c>
      <c r="N64" s="276">
        <v>6986906184.9365902</v>
      </c>
      <c r="O64" s="277">
        <f t="shared" si="0"/>
        <v>3.6377619919705867E-2</v>
      </c>
      <c r="P64" s="267">
        <v>150000000</v>
      </c>
      <c r="Q64" s="267">
        <v>787164390.86000001</v>
      </c>
      <c r="R64" s="267">
        <v>720639365.23893404</v>
      </c>
      <c r="S64" s="267">
        <v>7383445037.7327003</v>
      </c>
      <c r="T64" s="267">
        <v>4303600883.4827003</v>
      </c>
      <c r="U64" s="267">
        <v>3064356363.9699998</v>
      </c>
      <c r="V64" s="267">
        <v>15487790.279999999</v>
      </c>
      <c r="W64" s="276">
        <v>227845478678.741</v>
      </c>
      <c r="X64" s="276">
        <v>201351467052.23001</v>
      </c>
      <c r="Y64" s="276">
        <v>2889838858.6703</v>
      </c>
      <c r="Z64" s="276">
        <v>198461628193.56</v>
      </c>
      <c r="AA64" s="276">
        <v>7524507574.0699997</v>
      </c>
      <c r="AB64" s="276">
        <v>18969504052.440201</v>
      </c>
      <c r="AC64" s="276">
        <v>42933487.219999999</v>
      </c>
      <c r="AD64" s="276">
        <v>51089406803.232597</v>
      </c>
      <c r="AE64" s="276">
        <v>21324485711.209999</v>
      </c>
      <c r="AF64" s="278">
        <v>12114868042.2026</v>
      </c>
      <c r="AG64" s="267">
        <v>167836708.37</v>
      </c>
      <c r="AH64" s="267">
        <v>539408440.42999995</v>
      </c>
      <c r="AI64" s="267">
        <v>16942807901.019999</v>
      </c>
      <c r="AJ64" s="267">
        <v>1154144156088.55</v>
      </c>
      <c r="AK64" s="267">
        <v>1151214600029.0901</v>
      </c>
      <c r="AL64" s="267">
        <v>2593397633.3699999</v>
      </c>
      <c r="AM64" s="267">
        <v>1125682412255.9399</v>
      </c>
      <c r="AN64" s="267">
        <v>22938790139.779999</v>
      </c>
      <c r="AO64" s="267">
        <v>19353126</v>
      </c>
      <c r="AP64" s="267">
        <v>5422968</v>
      </c>
      <c r="AQ64" s="267">
        <v>13680020</v>
      </c>
      <c r="AR64" s="267">
        <v>250138</v>
      </c>
      <c r="AS64" s="267">
        <v>2910202933.46</v>
      </c>
      <c r="AT64" s="267">
        <v>296108788.92000002</v>
      </c>
      <c r="AU64" s="267">
        <v>2614094144.54</v>
      </c>
      <c r="AV64" s="267">
        <v>13465535659.8622</v>
      </c>
      <c r="AW64" s="267">
        <v>12842544104.9622</v>
      </c>
      <c r="AX64" s="267">
        <v>42506184.289999999</v>
      </c>
      <c r="AY64" s="279">
        <v>0</v>
      </c>
      <c r="AZ64" s="267">
        <v>605011540.87</v>
      </c>
      <c r="BA64" s="267">
        <v>0</v>
      </c>
      <c r="BB64" s="267">
        <v>24526170.260000002</v>
      </c>
      <c r="BC64" s="267">
        <v>8832562670.8016605</v>
      </c>
      <c r="BD64" s="267">
        <v>8641765749.3316593</v>
      </c>
      <c r="BE64" s="267">
        <v>181161127.33000001</v>
      </c>
      <c r="BF64" s="267">
        <v>0</v>
      </c>
      <c r="BG64" s="267">
        <v>18944198.23</v>
      </c>
      <c r="BH64" s="267">
        <v>9308404.0899999999</v>
      </c>
      <c r="BI64" s="267">
        <v>4632972989.0605602</v>
      </c>
      <c r="BJ64" s="267">
        <v>409395225.31999999</v>
      </c>
      <c r="BK64" s="267">
        <v>341594169.57999998</v>
      </c>
      <c r="BL64" s="267">
        <v>3302293786.0623398</v>
      </c>
      <c r="BM64" s="267">
        <v>506412402.01613998</v>
      </c>
      <c r="BN64" s="267">
        <v>20319616.079999998</v>
      </c>
      <c r="BO64" s="267">
        <v>14313542231.458401</v>
      </c>
      <c r="BP64" s="267">
        <v>12753290224.232</v>
      </c>
      <c r="BQ64" s="267">
        <v>1560252007.2263601</v>
      </c>
    </row>
    <row r="65" spans="1:69" ht="12.75" customHeight="1" x14ac:dyDescent="0.25">
      <c r="A65" s="264">
        <v>2021</v>
      </c>
      <c r="B65" s="264">
        <v>2</v>
      </c>
      <c r="C65" s="275">
        <v>234</v>
      </c>
      <c r="D65" s="280">
        <v>136</v>
      </c>
      <c r="E65" s="280">
        <v>98</v>
      </c>
      <c r="F65" s="275">
        <v>73719</v>
      </c>
      <c r="G65" s="276">
        <v>270475472203.57001</v>
      </c>
      <c r="H65" s="276">
        <v>69431704305.491501</v>
      </c>
      <c r="I65" s="276">
        <v>186814868283.65302</v>
      </c>
      <c r="J65" s="276">
        <v>181775548934.69299</v>
      </c>
      <c r="K65" s="276">
        <f t="shared" si="1"/>
        <v>19268218963.385498</v>
      </c>
      <c r="L65" s="267">
        <v>174783271822.87299</v>
      </c>
      <c r="M65" s="267">
        <v>5107849574.79</v>
      </c>
      <c r="N65" s="276">
        <v>6923746885.9899998</v>
      </c>
      <c r="O65" s="277">
        <f t="shared" si="0"/>
        <v>3.7062076212677195E-2</v>
      </c>
      <c r="P65" s="267">
        <v>150000000</v>
      </c>
      <c r="Q65" s="267">
        <v>720107458.76999998</v>
      </c>
      <c r="R65" s="267">
        <v>999815376.54893303</v>
      </c>
      <c r="S65" s="267">
        <v>8310772877.4615002</v>
      </c>
      <c r="T65" s="267">
        <v>4175154118.6726999</v>
      </c>
      <c r="U65" s="267">
        <v>4120132627.2687998</v>
      </c>
      <c r="V65" s="267">
        <v>15486131.52</v>
      </c>
      <c r="W65" s="276">
        <v>214598750566.14499</v>
      </c>
      <c r="X65" s="276">
        <v>191164216500.44101</v>
      </c>
      <c r="Y65" s="276">
        <v>4325630663.5803003</v>
      </c>
      <c r="Z65" s="276">
        <v>186838585836.86099</v>
      </c>
      <c r="AA65" s="276">
        <v>6680127503.9350004</v>
      </c>
      <c r="AB65" s="276">
        <v>16754406561.7687</v>
      </c>
      <c r="AC65" s="276">
        <v>76699096.489999995</v>
      </c>
      <c r="AD65" s="276">
        <v>55876721637.435799</v>
      </c>
      <c r="AE65" s="276">
        <v>22593048553.779999</v>
      </c>
      <c r="AF65" s="278">
        <v>15540242193.497801</v>
      </c>
      <c r="AG65" s="267">
        <v>260271217.24000001</v>
      </c>
      <c r="AH65" s="267">
        <v>543947816.73000002</v>
      </c>
      <c r="AI65" s="267">
        <v>16939211856.188101</v>
      </c>
      <c r="AJ65" s="267">
        <v>2089167450224.6001</v>
      </c>
      <c r="AK65" s="267">
        <v>2086465403718.0801</v>
      </c>
      <c r="AL65" s="267">
        <v>2351161048.1999998</v>
      </c>
      <c r="AM65" s="267">
        <v>2049762447344.47</v>
      </c>
      <c r="AN65" s="267">
        <v>34351795325.41</v>
      </c>
      <c r="AO65" s="267">
        <v>9939723</v>
      </c>
      <c r="AP65" s="267">
        <v>5465527</v>
      </c>
      <c r="AQ65" s="267">
        <v>4334061</v>
      </c>
      <c r="AR65" s="267">
        <v>140135</v>
      </c>
      <c r="AS65" s="267">
        <v>2692106783.52</v>
      </c>
      <c r="AT65" s="267">
        <v>231269184.09999999</v>
      </c>
      <c r="AU65" s="267">
        <v>2460837599.4200001</v>
      </c>
      <c r="AV65" s="267">
        <v>25840551262.247299</v>
      </c>
      <c r="AW65" s="267">
        <v>24355567913.727299</v>
      </c>
      <c r="AX65" s="267">
        <v>101807811.34</v>
      </c>
      <c r="AY65" s="279">
        <v>0</v>
      </c>
      <c r="AZ65" s="267">
        <v>1415137490.3399999</v>
      </c>
      <c r="BA65" s="267">
        <v>0</v>
      </c>
      <c r="BB65" s="267">
        <v>31961953.16</v>
      </c>
      <c r="BC65" s="267">
        <v>15234147763.415899</v>
      </c>
      <c r="BD65" s="267">
        <v>14981719705.4359</v>
      </c>
      <c r="BE65" s="267">
        <v>238405154.49000001</v>
      </c>
      <c r="BF65" s="267">
        <v>250000</v>
      </c>
      <c r="BG65" s="267">
        <v>26248819.039999999</v>
      </c>
      <c r="BH65" s="267">
        <v>12475915.550000001</v>
      </c>
      <c r="BI65" s="267">
        <v>10606403498.8314</v>
      </c>
      <c r="BJ65" s="267">
        <v>942552132.30999994</v>
      </c>
      <c r="BK65" s="267">
        <v>768846818.83399999</v>
      </c>
      <c r="BL65" s="267">
        <v>6056377071.0500002</v>
      </c>
      <c r="BM65" s="267">
        <v>1266124441.26</v>
      </c>
      <c r="BN65" s="267">
        <v>94787760.870000005</v>
      </c>
      <c r="BO65" s="267">
        <v>27875522522.341202</v>
      </c>
      <c r="BP65" s="267">
        <v>22704146730.905899</v>
      </c>
      <c r="BQ65" s="267">
        <v>5171375791.4354</v>
      </c>
    </row>
    <row r="66" spans="1:69" ht="12.75" customHeight="1" x14ac:dyDescent="0.25">
      <c r="A66" s="264">
        <v>2021</v>
      </c>
      <c r="B66" s="264">
        <v>3</v>
      </c>
      <c r="C66" s="275">
        <v>225</v>
      </c>
      <c r="D66" s="280">
        <v>127</v>
      </c>
      <c r="E66" s="280">
        <v>98</v>
      </c>
      <c r="F66" s="275">
        <v>75771</v>
      </c>
      <c r="G66" s="276">
        <v>289371682198.05499</v>
      </c>
      <c r="H66" s="276">
        <v>63776794648.7155</v>
      </c>
      <c r="I66" s="276">
        <v>208065387214.75201</v>
      </c>
      <c r="J66" s="276">
        <v>202508927266.379</v>
      </c>
      <c r="K66" s="276">
        <f t="shared" si="1"/>
        <v>23085960282.96048</v>
      </c>
      <c r="L66" s="267">
        <v>194506245060.55301</v>
      </c>
      <c r="M66" s="267">
        <v>5556188213.1199999</v>
      </c>
      <c r="N66" s="276">
        <v>8002953941.0799999</v>
      </c>
      <c r="O66" s="277">
        <f t="shared" si="0"/>
        <v>3.8463648606867289E-2</v>
      </c>
      <c r="P66" s="267">
        <v>150000000</v>
      </c>
      <c r="Q66" s="267">
        <v>687771298.76999998</v>
      </c>
      <c r="R66" s="267">
        <v>1040305025.76893</v>
      </c>
      <c r="S66" s="267">
        <v>11421591990.061501</v>
      </c>
      <c r="T66" s="267">
        <v>3988909387.1327</v>
      </c>
      <c r="U66" s="267">
        <v>7417196471.4088001</v>
      </c>
      <c r="V66" s="267">
        <v>15486131.52</v>
      </c>
      <c r="W66" s="276">
        <v>228593871004.42099</v>
      </c>
      <c r="X66" s="276">
        <v>203807205812.94601</v>
      </c>
      <c r="Y66" s="276">
        <v>4824456181.9868002</v>
      </c>
      <c r="Z66" s="276">
        <v>198982749630.95999</v>
      </c>
      <c r="AA66" s="276">
        <v>8897624337.0205688</v>
      </c>
      <c r="AB66" s="276">
        <v>15889040854.454</v>
      </c>
      <c r="AC66" s="276">
        <v>87267652.519999996</v>
      </c>
      <c r="AD66" s="276">
        <v>60777811193.624298</v>
      </c>
      <c r="AE66" s="276">
        <v>25675069913.439999</v>
      </c>
      <c r="AF66" s="278">
        <v>17484279604.247299</v>
      </c>
      <c r="AG66" s="267">
        <v>263051717.24000001</v>
      </c>
      <c r="AH66" s="267">
        <v>340825757.44</v>
      </c>
      <c r="AI66" s="267">
        <v>17014584201.257</v>
      </c>
      <c r="AJ66" s="267">
        <v>170726601465.42001</v>
      </c>
      <c r="AK66" s="267">
        <v>169741825595.84</v>
      </c>
      <c r="AL66" s="267">
        <v>296920658.98000002</v>
      </c>
      <c r="AM66" s="267">
        <v>126975333407.39</v>
      </c>
      <c r="AN66" s="267">
        <v>42469571529.470001</v>
      </c>
      <c r="AO66" s="267">
        <v>10289353</v>
      </c>
      <c r="AP66" s="267">
        <v>5695346</v>
      </c>
      <c r="AQ66" s="267">
        <v>4333921</v>
      </c>
      <c r="AR66" s="267">
        <v>260086</v>
      </c>
      <c r="AS66" s="267">
        <v>974486516.58000004</v>
      </c>
      <c r="AT66" s="267">
        <v>96776097.700000003</v>
      </c>
      <c r="AU66" s="267">
        <v>877710418.88</v>
      </c>
      <c r="AV66" s="267">
        <v>38949574368.514603</v>
      </c>
      <c r="AW66" s="267">
        <v>36528176967.025597</v>
      </c>
      <c r="AX66" s="267">
        <v>147645121.97901899</v>
      </c>
      <c r="AY66" s="279">
        <v>0</v>
      </c>
      <c r="AZ66" s="267">
        <v>2322458142.98</v>
      </c>
      <c r="BA66" s="267">
        <v>0</v>
      </c>
      <c r="BB66" s="267">
        <v>48705863.469999999</v>
      </c>
      <c r="BC66" s="267">
        <v>23655210274.084</v>
      </c>
      <c r="BD66" s="267">
        <v>23341439823.034</v>
      </c>
      <c r="BE66" s="267">
        <v>301414920.69</v>
      </c>
      <c r="BF66" s="267">
        <v>640538</v>
      </c>
      <c r="BG66" s="267">
        <v>32729848.559999999</v>
      </c>
      <c r="BH66" s="267">
        <v>21014856.199999999</v>
      </c>
      <c r="BI66" s="267">
        <v>15294364094.430599</v>
      </c>
      <c r="BJ66" s="267">
        <v>1459603924.07005</v>
      </c>
      <c r="BK66" s="267">
        <v>909985852.16999996</v>
      </c>
      <c r="BL66" s="267">
        <v>8786097830.0699997</v>
      </c>
      <c r="BM66" s="267">
        <v>1922987340.6094999</v>
      </c>
      <c r="BN66" s="267">
        <v>8786097830.0699997</v>
      </c>
      <c r="BO66" s="267">
        <v>41782547561.294098</v>
      </c>
      <c r="BP66" s="267">
        <v>34635579636.587196</v>
      </c>
      <c r="BQ66" s="267">
        <v>7146967924.70683</v>
      </c>
    </row>
    <row r="67" spans="1:69" ht="12.75" customHeight="1" x14ac:dyDescent="0.25">
      <c r="A67" s="264">
        <v>2021</v>
      </c>
      <c r="B67" s="264">
        <v>4</v>
      </c>
      <c r="C67" s="275">
        <v>209</v>
      </c>
      <c r="D67" s="280">
        <v>116</v>
      </c>
      <c r="E67" s="280">
        <v>93</v>
      </c>
      <c r="F67" s="275">
        <v>75400</v>
      </c>
      <c r="G67" s="276">
        <v>291197433448.14099</v>
      </c>
      <c r="H67" s="276">
        <v>61336408775.7985</v>
      </c>
      <c r="I67" s="276">
        <v>213421468527.31</v>
      </c>
      <c r="J67" s="276">
        <v>207849100050.24301</v>
      </c>
      <c r="K67" s="276">
        <f t="shared" si="1"/>
        <v>22011924622.099487</v>
      </c>
      <c r="L67" s="267">
        <v>202122837164.95001</v>
      </c>
      <c r="M67" s="267">
        <v>3905566979.6599998</v>
      </c>
      <c r="N67" s="276">
        <v>7393064382.6999998</v>
      </c>
      <c r="O67" s="277">
        <f t="shared" si="0"/>
        <v>3.4640678061654155E-2</v>
      </c>
      <c r="P67" s="267">
        <v>150000000</v>
      </c>
      <c r="Q67" s="267">
        <v>766310290.24000001</v>
      </c>
      <c r="R67" s="267">
        <v>917997813.92893302</v>
      </c>
      <c r="S67" s="267">
        <v>11115028335.931101</v>
      </c>
      <c r="T67" s="267">
        <v>3884855047.8427</v>
      </c>
      <c r="U67" s="267">
        <v>7214685497.8084297</v>
      </c>
      <c r="V67" s="267">
        <v>15487790.279999999</v>
      </c>
      <c r="W67" s="276">
        <v>227301079978.29501</v>
      </c>
      <c r="X67" s="276">
        <v>203585911178.15601</v>
      </c>
      <c r="Y67" s="276">
        <v>5333264163.0703001</v>
      </c>
      <c r="Z67" s="276">
        <v>198252647015.086</v>
      </c>
      <c r="AA67" s="276">
        <v>8606559454.25</v>
      </c>
      <c r="AB67" s="276">
        <v>15108609345.8888</v>
      </c>
      <c r="AC67" s="276">
        <v>87546208.180000007</v>
      </c>
      <c r="AD67" s="276">
        <v>63896353469.842796</v>
      </c>
      <c r="AE67" s="276">
        <v>25362675288.4352</v>
      </c>
      <c r="AF67" s="278">
        <v>21777402901.6437</v>
      </c>
      <c r="AG67" s="267">
        <v>168366599.56999999</v>
      </c>
      <c r="AH67" s="267">
        <v>326332532.55000001</v>
      </c>
      <c r="AI67" s="267">
        <v>16261576147.644001</v>
      </c>
      <c r="AJ67" s="267">
        <v>196325544053.65494</v>
      </c>
      <c r="AK67" s="267">
        <v>193343888950.10501</v>
      </c>
      <c r="AL67" s="267">
        <v>1396521659.6700001</v>
      </c>
      <c r="AM67" s="267">
        <v>131634058533.845</v>
      </c>
      <c r="AN67" s="267">
        <v>60313308756.589996</v>
      </c>
      <c r="AO67" s="267">
        <v>8763480</v>
      </c>
      <c r="AP67" s="267">
        <v>50327</v>
      </c>
      <c r="AQ67" s="267">
        <v>8483054</v>
      </c>
      <c r="AR67" s="267">
        <v>230099</v>
      </c>
      <c r="AS67" s="267">
        <v>2972891623.5499301</v>
      </c>
      <c r="AT67" s="267">
        <v>422370836.81</v>
      </c>
      <c r="AU67" s="267">
        <v>2550520786.7399302</v>
      </c>
      <c r="AV67" s="267">
        <v>54215900412.942802</v>
      </c>
      <c r="AW67" s="267">
        <v>50804579349.782799</v>
      </c>
      <c r="AX67" s="267">
        <v>215778252.59999999</v>
      </c>
      <c r="AY67" s="279">
        <v>0</v>
      </c>
      <c r="AZ67" s="267">
        <v>3309286105.0900002</v>
      </c>
      <c r="BA67" s="267">
        <v>63760162.5</v>
      </c>
      <c r="BB67" s="267">
        <v>177503457.03</v>
      </c>
      <c r="BC67" s="267">
        <v>31921953763.1744</v>
      </c>
      <c r="BD67" s="267">
        <v>31342974813.1782</v>
      </c>
      <c r="BE67" s="267">
        <v>423060753.64999998</v>
      </c>
      <c r="BF67" s="267">
        <v>543000</v>
      </c>
      <c r="BG67" s="267">
        <v>182961798.22999999</v>
      </c>
      <c r="BH67" s="267">
        <v>27586601.8838</v>
      </c>
      <c r="BI67" s="267">
        <v>22293946649.768398</v>
      </c>
      <c r="BJ67" s="267">
        <v>1975028746.938</v>
      </c>
      <c r="BK67" s="267">
        <v>1297916181.3499999</v>
      </c>
      <c r="BL67" s="267">
        <v>12199119751.5126</v>
      </c>
      <c r="BM67" s="267">
        <v>2460561936.4260001</v>
      </c>
      <c r="BN67" s="267">
        <v>262479444.59057</v>
      </c>
      <c r="BO67" s="267">
        <v>57974378530.718803</v>
      </c>
      <c r="BP67" s="267">
        <v>47225709530.475601</v>
      </c>
      <c r="BQ67" s="267">
        <v>10748669000.2432</v>
      </c>
    </row>
    <row r="68" spans="1:69" ht="12.75" customHeight="1" x14ac:dyDescent="0.25">
      <c r="A68" s="264">
        <v>2022</v>
      </c>
      <c r="B68" s="264">
        <v>1</v>
      </c>
      <c r="C68" s="275">
        <v>205</v>
      </c>
      <c r="D68" s="280">
        <v>114</v>
      </c>
      <c r="E68" s="280">
        <v>91</v>
      </c>
      <c r="F68" s="275">
        <v>74966</v>
      </c>
      <c r="G68" s="276">
        <v>291292672350.06702</v>
      </c>
      <c r="H68" s="276">
        <v>51208991714.443901</v>
      </c>
      <c r="I68" s="276">
        <v>219286946738.88</v>
      </c>
      <c r="J68" s="276">
        <v>213675151761.327</v>
      </c>
      <c r="K68" s="276">
        <f t="shared" si="1"/>
        <v>26408528874.296112</v>
      </c>
      <c r="L68" s="267">
        <v>206922852686.53</v>
      </c>
      <c r="M68" s="267">
        <v>5325210370.5600004</v>
      </c>
      <c r="N68" s="276">
        <v>7038883681.79</v>
      </c>
      <c r="O68" s="277">
        <f t="shared" si="0"/>
        <v>3.2098963419704508E-2</v>
      </c>
      <c r="P68" s="267">
        <v>150000000</v>
      </c>
      <c r="Q68" s="267">
        <v>665788790.24000001</v>
      </c>
      <c r="R68" s="267">
        <v>2967519246.6199999</v>
      </c>
      <c r="S68" s="267">
        <v>10942106342.841499</v>
      </c>
      <c r="T68" s="267">
        <v>3723623304.8326998</v>
      </c>
      <c r="U68" s="267">
        <v>7202995247.7287998</v>
      </c>
      <c r="V68" s="267">
        <v>15487790.279999999</v>
      </c>
      <c r="W68" s="276">
        <v>225606636243.811</v>
      </c>
      <c r="X68" s="276">
        <v>202110148246.18201</v>
      </c>
      <c r="Y68" s="276">
        <v>3332786778.8483</v>
      </c>
      <c r="Z68" s="276">
        <v>198777361467.33401</v>
      </c>
      <c r="AA68" s="276">
        <v>7579194776.71</v>
      </c>
      <c r="AB68" s="276">
        <v>15917293220.919001</v>
      </c>
      <c r="AC68" s="276">
        <v>89770214.040000007</v>
      </c>
      <c r="AD68" s="276">
        <v>65686036106.255402</v>
      </c>
      <c r="AE68" s="276">
        <v>26397988262.5462</v>
      </c>
      <c r="AF68" s="278">
        <v>18990394680.777199</v>
      </c>
      <c r="AG68" s="267">
        <v>164559172.80000001</v>
      </c>
      <c r="AH68" s="267">
        <v>331015869.16000003</v>
      </c>
      <c r="AI68" s="267">
        <v>19802078120.972</v>
      </c>
      <c r="AJ68" s="267">
        <v>278850443553.04401</v>
      </c>
      <c r="AK68" s="267">
        <v>276572223576.76398</v>
      </c>
      <c r="AL68" s="267">
        <v>4522856511.9499998</v>
      </c>
      <c r="AM68" s="267">
        <v>200466278687.57401</v>
      </c>
      <c r="AN68" s="267">
        <v>71583088377.240005</v>
      </c>
      <c r="AO68" s="267">
        <v>10503292</v>
      </c>
      <c r="AP68" s="267">
        <v>20252</v>
      </c>
      <c r="AQ68" s="267">
        <v>10342956</v>
      </c>
      <c r="AR68" s="267">
        <v>140084</v>
      </c>
      <c r="AS68" s="267">
        <v>2267716684.2800002</v>
      </c>
      <c r="AT68" s="267">
        <v>1128622456.0799999</v>
      </c>
      <c r="AU68" s="267">
        <v>1139094228.2</v>
      </c>
      <c r="AV68" s="267">
        <v>15254025072.3104</v>
      </c>
      <c r="AW68" s="267">
        <v>14160940810.3904</v>
      </c>
      <c r="AX68" s="267">
        <v>50184879.899999999</v>
      </c>
      <c r="AY68" s="279">
        <v>0</v>
      </c>
      <c r="AZ68" s="283">
        <v>988769222.84000003</v>
      </c>
      <c r="BA68" s="267">
        <v>63760162.5</v>
      </c>
      <c r="BB68" s="267">
        <v>9630003.3200000003</v>
      </c>
      <c r="BC68" s="267">
        <v>8580199534.3666897</v>
      </c>
      <c r="BD68" s="267">
        <v>8339874723.7366896</v>
      </c>
      <c r="BE68" s="267">
        <v>243052529.49000001</v>
      </c>
      <c r="BF68" s="267">
        <v>0</v>
      </c>
      <c r="BG68" s="267">
        <v>10569323.050000001</v>
      </c>
      <c r="BH68" s="267">
        <v>13297041.91</v>
      </c>
      <c r="BI68" s="267">
        <v>6673825537.9437304</v>
      </c>
      <c r="BJ68" s="267">
        <v>415440278.42549998</v>
      </c>
      <c r="BK68" s="267">
        <v>369000639.67000002</v>
      </c>
      <c r="BL68" s="267">
        <v>3815233248.6964898</v>
      </c>
      <c r="BM68" s="267">
        <v>683564637.097</v>
      </c>
      <c r="BN68" s="267">
        <v>16648969.26</v>
      </c>
      <c r="BO68" s="267">
        <v>16306590349.0774</v>
      </c>
      <c r="BP68" s="267">
        <v>13109812929.7647</v>
      </c>
      <c r="BQ68" s="267">
        <v>3196777419.3127398</v>
      </c>
    </row>
    <row r="69" spans="1:69" ht="12.75" customHeight="1" x14ac:dyDescent="0.25">
      <c r="A69" s="264">
        <v>2022</v>
      </c>
      <c r="B69" s="264">
        <v>2</v>
      </c>
      <c r="C69" s="275">
        <v>200</v>
      </c>
      <c r="D69" s="280">
        <v>110</v>
      </c>
      <c r="E69" s="280">
        <v>90</v>
      </c>
      <c r="F69" s="275">
        <v>72566</v>
      </c>
      <c r="G69" s="276">
        <v>271603553565.97299</v>
      </c>
      <c r="H69" s="276">
        <v>35233081064.561996</v>
      </c>
      <c r="I69" s="276">
        <v>217806546329.64001</v>
      </c>
      <c r="J69" s="276">
        <v>212174169567.332</v>
      </c>
      <c r="K69" s="276">
        <f t="shared" si="1"/>
        <v>24196302934.07901</v>
      </c>
      <c r="L69" s="267">
        <v>204939114823.45001</v>
      </c>
      <c r="M69" s="267">
        <v>5618421201.1199999</v>
      </c>
      <c r="N69" s="276">
        <v>7249010305.0699997</v>
      </c>
      <c r="O69" s="277">
        <f t="shared" si="0"/>
        <v>3.328187525685735E-2</v>
      </c>
      <c r="P69" s="284">
        <v>220000000</v>
      </c>
      <c r="Q69" s="284">
        <v>939916653.24000001</v>
      </c>
      <c r="R69" s="284">
        <v>1286158608.46</v>
      </c>
      <c r="S69" s="284">
        <v>3908240305.0359998</v>
      </c>
      <c r="T69" s="267">
        <v>3666767848.256</v>
      </c>
      <c r="U69" s="267">
        <v>226452456.78</v>
      </c>
      <c r="V69" s="267">
        <v>15020000</v>
      </c>
      <c r="W69" s="276">
        <v>218121012654.64301</v>
      </c>
      <c r="X69" s="276">
        <v>189373298768.18799</v>
      </c>
      <c r="Y69" s="276">
        <v>3296226993.1831899</v>
      </c>
      <c r="Z69" s="276">
        <v>186077071775.005</v>
      </c>
      <c r="AA69" s="276">
        <v>14122426143.060001</v>
      </c>
      <c r="AB69" s="276">
        <v>14625287743.394699</v>
      </c>
      <c r="AC69" s="276">
        <v>84715556.113999993</v>
      </c>
      <c r="AD69" s="276">
        <v>53482540911.330399</v>
      </c>
      <c r="AE69" s="276">
        <v>26070166338.104801</v>
      </c>
      <c r="AF69" s="278">
        <v>7909553227.7436199</v>
      </c>
      <c r="AG69" s="267">
        <v>164559162.80000001</v>
      </c>
      <c r="AH69" s="267">
        <v>330247358</v>
      </c>
      <c r="AI69" s="267">
        <v>19008014824.68203</v>
      </c>
      <c r="AJ69" s="267">
        <v>251441849020.46399</v>
      </c>
      <c r="AK69" s="267">
        <v>250040470595.58401</v>
      </c>
      <c r="AL69" s="267">
        <v>6168205823.3999996</v>
      </c>
      <c r="AM69" s="267">
        <v>182319822872.77399</v>
      </c>
      <c r="AN69" s="267">
        <v>61552441899.410004</v>
      </c>
      <c r="AO69" s="267">
        <v>10598241</v>
      </c>
      <c r="AP69" s="267">
        <v>220</v>
      </c>
      <c r="AQ69" s="267">
        <v>10332932</v>
      </c>
      <c r="AR69" s="267">
        <v>265089</v>
      </c>
      <c r="AS69" s="267">
        <v>1390780183.8800001</v>
      </c>
      <c r="AT69" s="267">
        <v>299249401.38999999</v>
      </c>
      <c r="AU69" s="267">
        <v>1091530782.49</v>
      </c>
      <c r="AV69" s="267">
        <v>28283631876.169998</v>
      </c>
      <c r="AW69" s="267">
        <v>26706301793.25</v>
      </c>
      <c r="AX69" s="267">
        <v>95502432.25</v>
      </c>
      <c r="AY69" s="279">
        <v>133865.79</v>
      </c>
      <c r="AZ69" s="283">
        <v>1614051914.9000001</v>
      </c>
      <c r="BA69" s="267">
        <v>5746573.6100000003</v>
      </c>
      <c r="BB69" s="267">
        <v>138104703.63</v>
      </c>
      <c r="BC69" s="267">
        <v>16117316199.24</v>
      </c>
      <c r="BD69" s="267">
        <v>15546074513.09</v>
      </c>
      <c r="BE69" s="267">
        <v>570746151.34000003</v>
      </c>
      <c r="BF69" s="267">
        <v>76591</v>
      </c>
      <c r="BG69" s="267">
        <v>16050202.58</v>
      </c>
      <c r="BH69" s="267">
        <v>15631258.77</v>
      </c>
      <c r="BI69" s="267">
        <v>12166315676.93</v>
      </c>
      <c r="BJ69" s="267">
        <v>1061837946.0345</v>
      </c>
      <c r="BK69" s="267">
        <v>580812812.66999996</v>
      </c>
      <c r="BL69" s="267">
        <v>7252050107.0935898</v>
      </c>
      <c r="BM69" s="267">
        <v>1210219693.7720001</v>
      </c>
      <c r="BN69" s="267">
        <v>44768908.359999999</v>
      </c>
      <c r="BO69" s="267">
        <v>30074664382.612</v>
      </c>
      <c r="BP69" s="267">
        <v>25041183521.648399</v>
      </c>
      <c r="BQ69" s="267">
        <v>5033480860.9636202</v>
      </c>
    </row>
    <row r="70" spans="1:69" ht="12.75" customHeight="1" x14ac:dyDescent="0.25">
      <c r="A70" s="264">
        <v>2022</v>
      </c>
      <c r="B70" s="264">
        <v>3</v>
      </c>
      <c r="C70" s="275">
        <v>202</v>
      </c>
      <c r="D70" s="280">
        <v>110</v>
      </c>
      <c r="E70" s="280">
        <v>92</v>
      </c>
      <c r="F70" s="275">
        <v>72770</v>
      </c>
      <c r="G70" s="276">
        <v>266660249421.80099</v>
      </c>
      <c r="H70" s="276">
        <v>30491169455.349998</v>
      </c>
      <c r="I70" s="276">
        <v>216086474943.97</v>
      </c>
      <c r="J70" s="276">
        <v>210404840914.05301</v>
      </c>
      <c r="K70" s="276">
        <f t="shared" si="1"/>
        <v>25764239052.39798</v>
      </c>
      <c r="L70" s="267">
        <v>203009266122.29999</v>
      </c>
      <c r="M70" s="267">
        <v>5228926464.3800001</v>
      </c>
      <c r="N70" s="276">
        <v>7848282357.29</v>
      </c>
      <c r="O70" s="285">
        <f t="shared" si="0"/>
        <v>3.6320099901324295E-2</v>
      </c>
      <c r="P70" s="286">
        <v>220000000</v>
      </c>
      <c r="Q70" s="287">
        <v>812346653.24000001</v>
      </c>
      <c r="R70" s="287">
        <v>1306373511.3</v>
      </c>
      <c r="S70" s="288">
        <v>4138316186.3639998</v>
      </c>
      <c r="T70" s="289">
        <v>3951750668.414</v>
      </c>
      <c r="U70" s="267">
        <v>171545517.94999999</v>
      </c>
      <c r="V70" s="267">
        <v>15020000</v>
      </c>
      <c r="W70" s="276">
        <v>210567744493.758</v>
      </c>
      <c r="X70" s="276">
        <v>189762780524.64301</v>
      </c>
      <c r="Y70" s="276">
        <v>2678272124.7231798</v>
      </c>
      <c r="Z70" s="276">
        <v>187084508399.92001</v>
      </c>
      <c r="AA70" s="276">
        <v>6241467059.0500002</v>
      </c>
      <c r="AB70" s="276">
        <v>14563496910.064501</v>
      </c>
      <c r="AC70" s="276">
        <v>91005035.340000004</v>
      </c>
      <c r="AD70" s="276">
        <v>56092504928.045502</v>
      </c>
      <c r="AE70" s="276">
        <v>26069990690.838902</v>
      </c>
      <c r="AF70" s="278">
        <v>10558073628.104401</v>
      </c>
      <c r="AG70" s="267">
        <v>164394172.80000001</v>
      </c>
      <c r="AH70" s="267">
        <v>333146974.73218</v>
      </c>
      <c r="AI70" s="267">
        <v>18966899461.57</v>
      </c>
      <c r="AJ70" s="267">
        <v>314637297237.94</v>
      </c>
      <c r="AK70" s="273">
        <v>311442327072.21002</v>
      </c>
      <c r="AL70" s="290">
        <v>5264288623.54</v>
      </c>
      <c r="AM70" s="290">
        <v>230431526675.76999</v>
      </c>
      <c r="AN70" s="290">
        <v>75746511772.899994</v>
      </c>
      <c r="AO70" s="290">
        <v>171333975</v>
      </c>
      <c r="AP70" s="290">
        <v>171150209</v>
      </c>
      <c r="AQ70" s="290">
        <v>3673</v>
      </c>
      <c r="AR70" s="290">
        <v>180093</v>
      </c>
      <c r="AS70" s="290">
        <v>3023636190.73</v>
      </c>
      <c r="AT70" s="290">
        <v>1464900178.8299999</v>
      </c>
      <c r="AU70" s="290">
        <v>1558736011.9000001</v>
      </c>
      <c r="AV70" s="267">
        <v>41710958722.000999</v>
      </c>
      <c r="AW70" s="267">
        <v>39672149767.691002</v>
      </c>
      <c r="AX70" s="267">
        <v>188970724.69999999</v>
      </c>
      <c r="AY70" s="279">
        <v>0</v>
      </c>
      <c r="AZ70" s="283">
        <v>2082291939.3800001</v>
      </c>
      <c r="BA70" s="267">
        <v>0</v>
      </c>
      <c r="BB70" s="267">
        <v>232453709.77000001</v>
      </c>
      <c r="BC70" s="267">
        <v>23664172685.995602</v>
      </c>
      <c r="BD70" s="267">
        <v>22934439446.105598</v>
      </c>
      <c r="BE70" s="267">
        <v>732704784.71000004</v>
      </c>
      <c r="BF70" s="267">
        <v>297800</v>
      </c>
      <c r="BG70" s="267">
        <v>20309866.420000002</v>
      </c>
      <c r="BH70" s="267">
        <v>23579211.239999998</v>
      </c>
      <c r="BI70" s="267">
        <v>18046786036.005402</v>
      </c>
      <c r="BJ70" s="267">
        <v>1354822868.918</v>
      </c>
      <c r="BK70" s="267">
        <v>697056532.87</v>
      </c>
      <c r="BL70" s="267">
        <v>10579218917.5403</v>
      </c>
      <c r="BM70" s="267">
        <v>1607021916.0302</v>
      </c>
      <c r="BN70" s="267">
        <v>63711685.57</v>
      </c>
      <c r="BO70" s="267">
        <v>44015037170.901199</v>
      </c>
      <c r="BP70" s="267">
        <v>36472331111.806801</v>
      </c>
      <c r="BQ70" s="267">
        <v>7542706059.0944099</v>
      </c>
    </row>
    <row r="71" spans="1:69" ht="12.75" customHeight="1" x14ac:dyDescent="0.25">
      <c r="A71" s="264">
        <v>2022</v>
      </c>
      <c r="B71" s="264">
        <v>4</v>
      </c>
      <c r="C71" s="275">
        <v>196</v>
      </c>
      <c r="D71" s="280">
        <v>107</v>
      </c>
      <c r="E71" s="280">
        <v>89</v>
      </c>
      <c r="F71" s="275">
        <v>71657</v>
      </c>
      <c r="G71" s="276">
        <v>267715669751.73599</v>
      </c>
      <c r="H71" s="276">
        <v>39998061490.532898</v>
      </c>
      <c r="I71" s="276">
        <v>210229235800.24301</v>
      </c>
      <c r="J71" s="276">
        <v>204972547373.68799</v>
      </c>
      <c r="K71" s="276">
        <f t="shared" si="1"/>
        <v>22745060887.515106</v>
      </c>
      <c r="L71" s="267">
        <v>197245086744.98199</v>
      </c>
      <c r="M71" s="267">
        <v>5937676308.3299999</v>
      </c>
      <c r="N71" s="276">
        <v>7046472746.9300003</v>
      </c>
      <c r="O71" s="285">
        <f t="shared" ref="O71:O76" si="2">N71/I71</f>
        <v>3.3518043863439928E-2</v>
      </c>
      <c r="P71" s="291">
        <v>650000000</v>
      </c>
      <c r="Q71" s="291">
        <v>908616390.24000001</v>
      </c>
      <c r="R71" s="292">
        <v>1286006619.4100001</v>
      </c>
      <c r="S71" s="291">
        <v>4099876346.46667</v>
      </c>
      <c r="T71" s="289">
        <v>3923987474.9966698</v>
      </c>
      <c r="U71" s="267">
        <v>160386184.50999999</v>
      </c>
      <c r="V71" s="267">
        <v>15502686.960000001</v>
      </c>
      <c r="W71" s="276">
        <v>207939351050.60501</v>
      </c>
      <c r="X71" s="276">
        <v>187500577220.74399</v>
      </c>
      <c r="Y71" s="276">
        <v>2814882690.2837</v>
      </c>
      <c r="Z71" s="276">
        <v>184685694530.461</v>
      </c>
      <c r="AA71" s="276">
        <v>5741966847.3500004</v>
      </c>
      <c r="AB71" s="276">
        <v>14696806982.510401</v>
      </c>
      <c r="AC71" s="276">
        <v>86228078.359763995</v>
      </c>
      <c r="AD71" s="276">
        <v>59776318701.132004</v>
      </c>
      <c r="AE71" s="276">
        <v>25902489095.459301</v>
      </c>
      <c r="AF71" s="278">
        <v>14650382008.7339</v>
      </c>
      <c r="AG71" s="267">
        <v>193569683.80000001</v>
      </c>
      <c r="AH71" s="267">
        <v>323620923.16703898</v>
      </c>
      <c r="AI71" s="267">
        <v>18706256989.971699</v>
      </c>
      <c r="AJ71" s="267">
        <v>268570199280.25</v>
      </c>
      <c r="AK71" s="266">
        <v>265270000115.54999</v>
      </c>
      <c r="AL71" s="290">
        <v>11947541956.41</v>
      </c>
      <c r="AM71" s="290">
        <v>229851203029.41</v>
      </c>
      <c r="AN71" s="290">
        <v>23471255129.73</v>
      </c>
      <c r="AO71" s="290">
        <v>179149867</v>
      </c>
      <c r="AP71" s="290">
        <v>171056357</v>
      </c>
      <c r="AQ71" s="290">
        <v>8003412</v>
      </c>
      <c r="AR71" s="290">
        <v>90098</v>
      </c>
      <c r="AS71" s="290">
        <v>3121049297.6999998</v>
      </c>
      <c r="AT71" s="290">
        <v>1795747401.3299999</v>
      </c>
      <c r="AU71" s="290">
        <v>1325301896.3699999</v>
      </c>
      <c r="AV71" s="267">
        <v>55881864101.57</v>
      </c>
      <c r="AW71" s="267">
        <v>53464442938.309998</v>
      </c>
      <c r="AX71" s="267">
        <v>276803627.17000002</v>
      </c>
      <c r="AY71" s="279">
        <v>9800000</v>
      </c>
      <c r="AZ71" s="283">
        <v>2461901996.0799999</v>
      </c>
      <c r="BA71" s="267">
        <v>11793097.189999999</v>
      </c>
      <c r="BB71" s="267">
        <v>342877557.18000001</v>
      </c>
      <c r="BC71" s="267">
        <v>30241703876.109798</v>
      </c>
      <c r="BD71" s="267">
        <v>29452790650.499802</v>
      </c>
      <c r="BE71" s="267">
        <v>786691804.87</v>
      </c>
      <c r="BF71" s="267">
        <v>0</v>
      </c>
      <c r="BG71" s="267">
        <v>36927064.619999997</v>
      </c>
      <c r="BH71" s="267">
        <v>34705643.880000003</v>
      </c>
      <c r="BI71" s="267">
        <v>25640160225.460201</v>
      </c>
      <c r="BJ71" s="267">
        <v>1614109779.7825</v>
      </c>
      <c r="BK71" s="267">
        <v>949072774.30999994</v>
      </c>
      <c r="BL71" s="267">
        <v>14184882733.222</v>
      </c>
      <c r="BM71" s="267">
        <v>2122120834.1001999</v>
      </c>
      <c r="BN71" s="267">
        <v>136504720.69</v>
      </c>
      <c r="BO71" s="267">
        <v>58953057709.980202</v>
      </c>
      <c r="BP71" s="267">
        <v>47336684581.944901</v>
      </c>
      <c r="BQ71" s="267">
        <v>11616373128.035299</v>
      </c>
    </row>
    <row r="72" spans="1:69" ht="12.75" customHeight="1" x14ac:dyDescent="0.25">
      <c r="A72" s="264">
        <v>2023</v>
      </c>
      <c r="B72" s="264">
        <v>1</v>
      </c>
      <c r="C72" s="275">
        <v>191</v>
      </c>
      <c r="D72" s="280">
        <v>101</v>
      </c>
      <c r="E72" s="280">
        <v>90</v>
      </c>
      <c r="F72" s="275">
        <v>69962</v>
      </c>
      <c r="G72" s="276">
        <v>274547935256.065</v>
      </c>
      <c r="H72" s="276">
        <v>42491357218.073898</v>
      </c>
      <c r="I72" s="276">
        <v>212482939371.84299</v>
      </c>
      <c r="J72" s="276">
        <v>207853296937.76801</v>
      </c>
      <c r="K72" s="276">
        <f t="shared" si="1"/>
        <v>24203281100.223083</v>
      </c>
      <c r="L72" s="267">
        <v>196564430646.19299</v>
      </c>
      <c r="M72" s="267">
        <v>8401703290.8500004</v>
      </c>
      <c r="N72" s="276">
        <v>7516805434.8000002</v>
      </c>
      <c r="O72" s="285">
        <f t="shared" si="2"/>
        <v>3.537604222259777E-2</v>
      </c>
      <c r="P72" s="291">
        <v>700000000</v>
      </c>
      <c r="Q72" s="291">
        <v>972222079.50999999</v>
      </c>
      <c r="R72" s="292">
        <v>1133524413.3800001</v>
      </c>
      <c r="S72" s="291">
        <v>4096876706.8400002</v>
      </c>
      <c r="T72" s="289">
        <v>3877771501.1999998</v>
      </c>
      <c r="U72" s="267">
        <v>203602518.68000001</v>
      </c>
      <c r="V72" s="267">
        <v>15502686.960000001</v>
      </c>
      <c r="W72" s="281">
        <v>215178529449.83701</v>
      </c>
      <c r="X72" s="276">
        <v>191450152308.16299</v>
      </c>
      <c r="Y72" s="276">
        <v>2926147073.1700001</v>
      </c>
      <c r="Z72" s="276">
        <v>188524005234.99301</v>
      </c>
      <c r="AA72" s="276">
        <v>8264380572.2320004</v>
      </c>
      <c r="AB72" s="276">
        <v>15463996569.442101</v>
      </c>
      <c r="AC72" s="276">
        <v>95256300.075000003</v>
      </c>
      <c r="AD72" s="276">
        <v>59369405806.227798</v>
      </c>
      <c r="AE72" s="276">
        <v>26570075809.596001</v>
      </c>
      <c r="AF72" s="278">
        <v>10150743800.034599</v>
      </c>
      <c r="AG72" s="267">
        <v>197435353.80000001</v>
      </c>
      <c r="AH72" s="267">
        <v>358504642.89315099</v>
      </c>
      <c r="AI72" s="267">
        <v>22092646199.903999</v>
      </c>
      <c r="AJ72" s="266">
        <f t="shared" ref="AJ72:AJ76" si="3">AK72+AO72+AS72</f>
        <v>282531243871.53003</v>
      </c>
      <c r="AK72" s="267">
        <v>278397194746.28003</v>
      </c>
      <c r="AL72" s="290">
        <v>11109006528.139999</v>
      </c>
      <c r="AM72" s="290">
        <v>252503194594.04999</v>
      </c>
      <c r="AN72" s="290">
        <v>14784993624.09</v>
      </c>
      <c r="AO72" s="290">
        <v>156540215</v>
      </c>
      <c r="AP72" s="290">
        <v>150239085</v>
      </c>
      <c r="AQ72" s="290">
        <v>6000097</v>
      </c>
      <c r="AR72" s="290">
        <v>301033</v>
      </c>
      <c r="AS72" s="290">
        <v>3977508910.25</v>
      </c>
      <c r="AT72" s="290">
        <v>3227367644.25</v>
      </c>
      <c r="AU72" s="290">
        <v>750141266</v>
      </c>
      <c r="AV72" s="283">
        <v>14602092396.698099</v>
      </c>
      <c r="AW72" s="293">
        <v>13681764899.4181</v>
      </c>
      <c r="AX72" s="283">
        <v>93192234.700000003</v>
      </c>
      <c r="AY72" s="294">
        <v>0</v>
      </c>
      <c r="AZ72" s="283">
        <v>833465614.42999995</v>
      </c>
      <c r="BA72" s="295">
        <v>0</v>
      </c>
      <c r="BB72" s="296">
        <v>6330351.8499999996</v>
      </c>
      <c r="BC72" s="283">
        <v>8525195472.7300701</v>
      </c>
      <c r="BD72" s="283">
        <v>8138521718.7100697</v>
      </c>
      <c r="BE72" s="283">
        <v>387170052.47000003</v>
      </c>
      <c r="BF72" s="295">
        <v>0</v>
      </c>
      <c r="BG72" s="297">
        <v>11292147.380000001</v>
      </c>
      <c r="BH72" s="297">
        <v>11788445.83</v>
      </c>
      <c r="BI72" s="297">
        <v>6076896923.96807</v>
      </c>
      <c r="BJ72" s="297">
        <v>1303331562.0764999</v>
      </c>
      <c r="BK72" s="297">
        <v>216620102.59999999</v>
      </c>
      <c r="BL72" s="297">
        <v>4052344353.3473802</v>
      </c>
      <c r="BM72" s="297">
        <v>929643275.95535696</v>
      </c>
      <c r="BN72" s="297">
        <v>16421213.08</v>
      </c>
      <c r="BO72" s="297">
        <v>15748355775.2535</v>
      </c>
      <c r="BP72" s="297">
        <v>14095871484.735901</v>
      </c>
      <c r="BQ72" s="297">
        <v>1652484290.5176301</v>
      </c>
    </row>
    <row r="73" spans="1:69" ht="12.75" customHeight="1" x14ac:dyDescent="0.25">
      <c r="A73" s="264">
        <v>2023</v>
      </c>
      <c r="B73" s="264">
        <v>2</v>
      </c>
      <c r="C73" s="275">
        <v>192</v>
      </c>
      <c r="D73" s="280">
        <v>101</v>
      </c>
      <c r="E73" s="280">
        <v>91</v>
      </c>
      <c r="F73" s="275">
        <v>71184</v>
      </c>
      <c r="G73" s="279">
        <v>295932583623.32001</v>
      </c>
      <c r="H73" s="279">
        <v>52220645179.337997</v>
      </c>
      <c r="I73" s="279">
        <v>220404082737.992</v>
      </c>
      <c r="J73" s="279">
        <v>215731235917.81799</v>
      </c>
      <c r="K73" s="276">
        <f t="shared" si="1"/>
        <v>27980702526.164001</v>
      </c>
      <c r="L73" s="279">
        <v>205100490798.90201</v>
      </c>
      <c r="M73" s="279">
        <v>8034077487.1899996</v>
      </c>
      <c r="N73" s="279">
        <v>7269514451.8999996</v>
      </c>
      <c r="O73" s="285">
        <f t="shared" si="2"/>
        <v>3.2982666934267831E-2</v>
      </c>
      <c r="P73" s="291">
        <v>700000000</v>
      </c>
      <c r="Q73" s="279">
        <v>1008146351.4299999</v>
      </c>
      <c r="R73" s="279">
        <v>5477544438.5600004</v>
      </c>
      <c r="S73" s="279">
        <v>4131616830.29</v>
      </c>
      <c r="T73" s="279">
        <v>3964031336.3600001</v>
      </c>
      <c r="U73" s="279">
        <v>152032806.93000001</v>
      </c>
      <c r="V73" s="279">
        <v>15552687</v>
      </c>
      <c r="W73" s="279">
        <v>234283410000.22101</v>
      </c>
      <c r="X73" s="279">
        <v>203897757632.272</v>
      </c>
      <c r="Y73" s="279">
        <v>4691253773.3870001</v>
      </c>
      <c r="Z73" s="279">
        <v>199206503858.88501</v>
      </c>
      <c r="AA73" s="276">
        <v>13891606306.630001</v>
      </c>
      <c r="AB73" s="283">
        <v>16494046061.319901</v>
      </c>
      <c r="AC73" s="298">
        <v>98869046.919</v>
      </c>
      <c r="AD73" s="298">
        <v>61649173623.0989</v>
      </c>
      <c r="AE73" s="298">
        <v>27241446907.305099</v>
      </c>
      <c r="AF73" s="298">
        <v>11960272386.0658</v>
      </c>
      <c r="AG73" s="298">
        <v>189018779.00999999</v>
      </c>
      <c r="AH73" s="298">
        <v>359087332.56</v>
      </c>
      <c r="AI73" s="298">
        <v>21899348218.158001</v>
      </c>
      <c r="AJ73" s="266">
        <f t="shared" si="3"/>
        <v>144879263370.07001</v>
      </c>
      <c r="AK73" s="298">
        <v>140731889209.06</v>
      </c>
      <c r="AL73" s="298">
        <v>3021218290</v>
      </c>
      <c r="AM73" s="298">
        <v>127955821289.78999</v>
      </c>
      <c r="AN73" s="298">
        <v>9754849629.2700005</v>
      </c>
      <c r="AO73" s="298">
        <v>6096553</v>
      </c>
      <c r="AP73" s="298">
        <v>6281</v>
      </c>
      <c r="AQ73" s="298">
        <v>6000097</v>
      </c>
      <c r="AR73" s="298">
        <v>90175</v>
      </c>
      <c r="AS73" s="298">
        <v>4141277608.0100002</v>
      </c>
      <c r="AT73" s="298">
        <v>3122036399.6700001</v>
      </c>
      <c r="AU73" s="298">
        <v>1019241208.34</v>
      </c>
      <c r="AV73" s="298">
        <v>28651372985.428001</v>
      </c>
      <c r="AW73" s="298">
        <v>26610434575.709999</v>
      </c>
      <c r="AX73" s="298">
        <v>196011168.69</v>
      </c>
      <c r="AY73" s="298">
        <v>0</v>
      </c>
      <c r="AZ73" s="298">
        <v>1846552133.9979501</v>
      </c>
      <c r="BA73" s="298">
        <v>0</v>
      </c>
      <c r="BB73" s="298">
        <v>1624892.97</v>
      </c>
      <c r="BC73" s="298">
        <v>17359349923.178398</v>
      </c>
      <c r="BD73" s="298">
        <v>16554399544.6684</v>
      </c>
      <c r="BE73" s="298">
        <v>804319933.42999995</v>
      </c>
      <c r="BF73" s="298">
        <v>0</v>
      </c>
      <c r="BG73" s="298">
        <v>17265473.329999998</v>
      </c>
      <c r="BH73" s="298">
        <v>16635028.25</v>
      </c>
      <c r="BI73" s="298">
        <v>11292023062.2495</v>
      </c>
      <c r="BJ73" s="298">
        <v>1544432673.4400001</v>
      </c>
      <c r="BK73" s="298">
        <v>481728145.39999998</v>
      </c>
      <c r="BL73" s="298">
        <v>8062020191.1999998</v>
      </c>
      <c r="BM73" s="298">
        <v>1144984915.24</v>
      </c>
      <c r="BN73" s="298">
        <v>111573943.58</v>
      </c>
      <c r="BO73" s="298">
        <v>30278086046.068001</v>
      </c>
      <c r="BP73" s="298">
        <v>27524950945.9025</v>
      </c>
      <c r="BQ73" s="298">
        <v>2753135100.1654501</v>
      </c>
    </row>
    <row r="74" spans="1:69" ht="12.75" customHeight="1" x14ac:dyDescent="0.25">
      <c r="A74" s="264">
        <v>2023</v>
      </c>
      <c r="B74" s="264">
        <v>3</v>
      </c>
      <c r="C74" s="275">
        <v>192</v>
      </c>
      <c r="D74" s="280">
        <v>101</v>
      </c>
      <c r="E74" s="280">
        <v>91</v>
      </c>
      <c r="F74" s="275">
        <v>71649</v>
      </c>
      <c r="G74" s="279">
        <v>302666905226.80292</v>
      </c>
      <c r="H74" s="279">
        <v>54748269209.541954</v>
      </c>
      <c r="I74" s="279">
        <v>221997781966.4501</v>
      </c>
      <c r="J74" s="279">
        <v>217139572911.02557</v>
      </c>
      <c r="K74" s="276">
        <f t="shared" si="1"/>
        <v>30779063106.235382</v>
      </c>
      <c r="L74" s="279">
        <v>206410597327.67004</v>
      </c>
      <c r="M74" s="279">
        <v>8674197108.2399998</v>
      </c>
      <c r="N74" s="279">
        <v>6912987530.5399961</v>
      </c>
      <c r="O74" s="285">
        <f t="shared" si="2"/>
        <v>3.113989459401327E-2</v>
      </c>
      <c r="P74" s="291">
        <v>700000000</v>
      </c>
      <c r="Q74" s="279">
        <v>1020746351.4300001</v>
      </c>
      <c r="R74" s="279">
        <v>6213306526.29</v>
      </c>
      <c r="S74" s="279">
        <v>4135124767.2520003</v>
      </c>
      <c r="T74" s="279">
        <v>3969905694.6559992</v>
      </c>
      <c r="U74" s="279">
        <v>149716385.63600001</v>
      </c>
      <c r="V74" s="279">
        <v>15502686.960000001</v>
      </c>
      <c r="W74" s="279">
        <v>237994313449.9913</v>
      </c>
      <c r="X74" s="279">
        <v>213015412364.78</v>
      </c>
      <c r="Y74" s="279">
        <v>4779544339.0500011</v>
      </c>
      <c r="Z74" s="279">
        <v>208235868025.72998</v>
      </c>
      <c r="AA74" s="276">
        <v>7663665396.75</v>
      </c>
      <c r="AB74" s="283">
        <v>17315235688.461082</v>
      </c>
      <c r="AC74" s="298">
        <v>105493095.38900004</v>
      </c>
      <c r="AD74" s="298">
        <v>64672591776.812027</v>
      </c>
      <c r="AE74" s="298">
        <v>27209177458.884022</v>
      </c>
      <c r="AF74" s="298">
        <v>15138531196.20915</v>
      </c>
      <c r="AG74" s="298">
        <v>189127293.79999998</v>
      </c>
      <c r="AH74" s="298">
        <v>374104322.56</v>
      </c>
      <c r="AI74" s="298">
        <v>21761651505.35881</v>
      </c>
      <c r="AJ74" s="266">
        <f t="shared" si="3"/>
        <v>333132833681.20398</v>
      </c>
      <c r="AK74" s="298">
        <v>330004374264.474</v>
      </c>
      <c r="AL74" s="298">
        <v>19091033674.080002</v>
      </c>
      <c r="AM74" s="298">
        <v>261103995429.82397</v>
      </c>
      <c r="AN74" s="298">
        <v>49809345160.57</v>
      </c>
      <c r="AO74" s="298">
        <v>427335</v>
      </c>
      <c r="AP74" s="298">
        <v>213513</v>
      </c>
      <c r="AQ74" s="298">
        <v>155</v>
      </c>
      <c r="AR74" s="298">
        <v>213667</v>
      </c>
      <c r="AS74" s="298">
        <v>3128032081.7299995</v>
      </c>
      <c r="AT74" s="298">
        <v>1815174940.9499998</v>
      </c>
      <c r="AU74" s="298">
        <v>1312857140.78</v>
      </c>
      <c r="AV74" s="298">
        <v>44372935188.169044</v>
      </c>
      <c r="AW74" s="298">
        <v>40928120333.443001</v>
      </c>
      <c r="AX74" s="298">
        <v>303011422.96999991</v>
      </c>
      <c r="AY74" s="298">
        <v>8104931.5099999998</v>
      </c>
      <c r="AZ74" s="298">
        <v>3137194071.6660008</v>
      </c>
      <c r="BA74" s="298">
        <v>0</v>
      </c>
      <c r="BB74" s="298">
        <v>-3495571.4200000004</v>
      </c>
      <c r="BC74" s="298">
        <v>25926454140.988895</v>
      </c>
      <c r="BD74" s="298">
        <v>24783960207.788895</v>
      </c>
      <c r="BE74" s="298">
        <v>1129753578.6800001</v>
      </c>
      <c r="BF74" s="298">
        <v>0</v>
      </c>
      <c r="BG74" s="298">
        <v>35212496.560000002</v>
      </c>
      <c r="BH74" s="298">
        <v>22472142.039999999</v>
      </c>
      <c r="BI74" s="298">
        <v>18446481047.180103</v>
      </c>
      <c r="BJ74" s="298">
        <v>1909672655.5000002</v>
      </c>
      <c r="BK74" s="298">
        <v>731564396.75999975</v>
      </c>
      <c r="BL74" s="298">
        <v>11760748402.864</v>
      </c>
      <c r="BM74" s="298">
        <v>1360044188.7499998</v>
      </c>
      <c r="BN74" s="298">
        <v>62275509.849999897</v>
      </c>
      <c r="BO74" s="298">
        <v>46464543773.679016</v>
      </c>
      <c r="BP74" s="298">
        <v>40387774839.900208</v>
      </c>
      <c r="BQ74" s="298">
        <v>6076768933.7788</v>
      </c>
    </row>
    <row r="75" spans="1:69" ht="12.75" customHeight="1" x14ac:dyDescent="0.25">
      <c r="A75" s="264">
        <v>2023</v>
      </c>
      <c r="B75" s="264">
        <v>4</v>
      </c>
      <c r="C75" s="275">
        <v>191</v>
      </c>
      <c r="D75" s="280">
        <v>100</v>
      </c>
      <c r="E75" s="280">
        <v>91</v>
      </c>
      <c r="F75" s="299">
        <v>72521</v>
      </c>
      <c r="G75" s="300">
        <v>306475284562.01721</v>
      </c>
      <c r="H75" s="280">
        <v>75561585527.949142</v>
      </c>
      <c r="I75" s="279">
        <v>209080409865.22287</v>
      </c>
      <c r="J75" s="279">
        <v>204238272484.73291</v>
      </c>
      <c r="K75" s="276">
        <f t="shared" si="1"/>
        <v>26675426549.335144</v>
      </c>
      <c r="L75" s="279">
        <v>193870730715.50287</v>
      </c>
      <c r="M75" s="279">
        <v>8534126389.749999</v>
      </c>
      <c r="N75" s="279">
        <v>6675552759.9700012</v>
      </c>
      <c r="O75" s="285">
        <f t="shared" si="2"/>
        <v>3.1928159908779528E-2</v>
      </c>
      <c r="P75" s="291">
        <v>900000000</v>
      </c>
      <c r="Q75" s="279">
        <v>947028691.16000009</v>
      </c>
      <c r="R75" s="279">
        <v>3560664190.2910686</v>
      </c>
      <c r="S75" s="279">
        <v>4042283913.0590005</v>
      </c>
      <c r="T75" s="279">
        <v>3887594180.7400007</v>
      </c>
      <c r="U75" s="279">
        <v>139187045.35899991</v>
      </c>
      <c r="V75" s="279">
        <v>15502686.960000001</v>
      </c>
      <c r="W75" s="279">
        <v>236987363455.1676</v>
      </c>
      <c r="X75" s="279">
        <v>215159878633.77243</v>
      </c>
      <c r="Y75" s="279">
        <v>5493964085.8300009</v>
      </c>
      <c r="Z75" s="279">
        <v>209665914547.94238</v>
      </c>
      <c r="AA75" s="276">
        <v>3432190895.8200002</v>
      </c>
      <c r="AB75" s="283">
        <v>18395293925.575062</v>
      </c>
      <c r="AC75" s="298">
        <v>152357654.12899998</v>
      </c>
      <c r="AD75" s="298">
        <v>69487921106.849731</v>
      </c>
      <c r="AE75" s="298">
        <v>27535066827.523914</v>
      </c>
      <c r="AF75" s="298">
        <v>20022584370.700893</v>
      </c>
      <c r="AG75" s="298">
        <v>188763693.79999998</v>
      </c>
      <c r="AH75" s="298">
        <v>240051917.56</v>
      </c>
      <c r="AI75" s="298">
        <v>21501454297.264999</v>
      </c>
      <c r="AJ75" s="266">
        <f t="shared" si="3"/>
        <v>274275818547.26398</v>
      </c>
      <c r="AK75" s="298">
        <v>270978126838.36398</v>
      </c>
      <c r="AL75" s="298">
        <v>1710267977</v>
      </c>
      <c r="AM75" s="298">
        <v>231872715670.83398</v>
      </c>
      <c r="AN75" s="298">
        <v>37395143190.529999</v>
      </c>
      <c r="AO75" s="298">
        <v>177571602</v>
      </c>
      <c r="AP75" s="298">
        <v>217879</v>
      </c>
      <c r="AQ75" s="298">
        <v>177050127</v>
      </c>
      <c r="AR75" s="298">
        <v>303596</v>
      </c>
      <c r="AS75" s="298">
        <v>3120120106.8999996</v>
      </c>
      <c r="AT75" s="298">
        <v>1672981557.8199997</v>
      </c>
      <c r="AU75" s="298">
        <v>1447138549.0799999</v>
      </c>
      <c r="AV75" s="298">
        <v>61204159420.457115</v>
      </c>
      <c r="AW75" s="298">
        <v>55922749491.589111</v>
      </c>
      <c r="AX75" s="298">
        <v>435657763.18999988</v>
      </c>
      <c r="AY75" s="298">
        <v>8115991.2299999995</v>
      </c>
      <c r="AZ75" s="298">
        <v>4906472068.1879997</v>
      </c>
      <c r="BA75" s="298">
        <v>0</v>
      </c>
      <c r="BB75" s="298">
        <v>-68835893.74000001</v>
      </c>
      <c r="BC75" s="298">
        <v>34202252208.054794</v>
      </c>
      <c r="BD75" s="298">
        <v>32850230684.184795</v>
      </c>
      <c r="BE75" s="298">
        <v>1337784387.53</v>
      </c>
      <c r="BF75" s="298">
        <v>0</v>
      </c>
      <c r="BG75" s="298">
        <v>39902448.030000009</v>
      </c>
      <c r="BH75" s="298">
        <v>25665311.690000001</v>
      </c>
      <c r="BI75" s="298">
        <v>27001907212.402321</v>
      </c>
      <c r="BJ75" s="298">
        <v>2155054186.7469997</v>
      </c>
      <c r="BK75" s="298">
        <v>1181087710.4900002</v>
      </c>
      <c r="BL75" s="298">
        <v>16103393805.135</v>
      </c>
      <c r="BM75" s="298">
        <v>2239790202.0265017</v>
      </c>
      <c r="BN75" s="298">
        <v>97766017.809999987</v>
      </c>
      <c r="BO75" s="298">
        <v>64625037332.973633</v>
      </c>
      <c r="BP75" s="298">
        <v>53668667339.383095</v>
      </c>
      <c r="BQ75" s="298">
        <v>10956369993.5905</v>
      </c>
    </row>
    <row r="76" spans="1:69" ht="12.75" customHeight="1" x14ac:dyDescent="0.25">
      <c r="A76" s="264">
        <v>2024</v>
      </c>
      <c r="B76" s="264">
        <v>1</v>
      </c>
      <c r="C76" s="275">
        <f>D76+E76</f>
        <v>184</v>
      </c>
      <c r="D76" s="280">
        <v>95</v>
      </c>
      <c r="E76" s="280">
        <v>89</v>
      </c>
      <c r="F76" s="299">
        <v>73293</v>
      </c>
      <c r="G76" s="300">
        <v>316175331149.388</v>
      </c>
      <c r="H76" s="280">
        <v>71691535260.086197</v>
      </c>
      <c r="I76" s="279">
        <v>220265413893.01199</v>
      </c>
      <c r="J76" s="279">
        <v>214829871374.66699</v>
      </c>
      <c r="K76" s="276">
        <f t="shared" si="1"/>
        <v>29653924514.634827</v>
      </c>
      <c r="L76" s="279">
        <v>205061934188.32199</v>
      </c>
      <c r="M76" s="279">
        <v>8297650682</v>
      </c>
      <c r="N76" s="279">
        <v>6905829022.6899996</v>
      </c>
      <c r="O76" s="285">
        <f t="shared" si="2"/>
        <v>3.1352307657544098E-2</v>
      </c>
      <c r="P76" s="291">
        <v>820000000</v>
      </c>
      <c r="Q76" s="279">
        <v>929928691.15999997</v>
      </c>
      <c r="R76" s="279">
        <v>4100859556.54107</v>
      </c>
      <c r="S76" s="279">
        <v>4175235836.2260499</v>
      </c>
      <c r="T76" s="279">
        <v>3995636120.4260402</v>
      </c>
      <c r="U76" s="279">
        <v>326942568.13</v>
      </c>
      <c r="V76" s="279">
        <v>15502686.960000001</v>
      </c>
      <c r="W76" s="279">
        <v>244910190767.67801</v>
      </c>
      <c r="X76" s="279">
        <v>219943391365.716</v>
      </c>
      <c r="Y76" s="279">
        <v>4465609141.0389996</v>
      </c>
      <c r="Z76" s="279">
        <v>215477782224.677</v>
      </c>
      <c r="AA76" s="276">
        <v>4470872475.0748997</v>
      </c>
      <c r="AB76" s="283">
        <v>20495926926.886902</v>
      </c>
      <c r="AC76" s="298">
        <v>154959488.22999999</v>
      </c>
      <c r="AD76" s="298">
        <v>71265140381.7099</v>
      </c>
      <c r="AE76" s="298">
        <v>28327858144.689999</v>
      </c>
      <c r="AF76" s="298">
        <v>17563503738.8862</v>
      </c>
      <c r="AG76" s="298">
        <v>192305179.00999999</v>
      </c>
      <c r="AH76" s="298">
        <v>237072368.12</v>
      </c>
      <c r="AI76" s="298">
        <v>24944400951.003704</v>
      </c>
      <c r="AJ76" s="266">
        <f t="shared" si="3"/>
        <v>414388089187.37402</v>
      </c>
      <c r="AK76" s="298">
        <v>411813650715.854</v>
      </c>
      <c r="AL76" s="298">
        <v>52943671354.760002</v>
      </c>
      <c r="AM76" s="298">
        <v>349801817562.48401</v>
      </c>
      <c r="AN76" s="298">
        <v>9068161798.6100006</v>
      </c>
      <c r="AO76" s="298">
        <v>177531551</v>
      </c>
      <c r="AP76" s="298">
        <v>217883</v>
      </c>
      <c r="AQ76" s="298">
        <v>177050137</v>
      </c>
      <c r="AR76" s="298">
        <v>263531</v>
      </c>
      <c r="AS76" s="298">
        <v>2396906920.52</v>
      </c>
      <c r="AT76" s="298">
        <v>1577085913.75</v>
      </c>
      <c r="AU76" s="298">
        <v>819821006.76999998</v>
      </c>
      <c r="AV76" s="298">
        <v>16685062093.531</v>
      </c>
      <c r="AW76" s="298">
        <v>14445539218.959</v>
      </c>
      <c r="AX76" s="298">
        <v>147658790.81999999</v>
      </c>
      <c r="AY76" s="298">
        <v>8995068.4900000002</v>
      </c>
      <c r="AZ76" s="298">
        <v>2126659348.2520001</v>
      </c>
      <c r="BA76" s="298">
        <v>0</v>
      </c>
      <c r="BB76" s="298">
        <v>43790332.990000002</v>
      </c>
      <c r="BC76" s="298">
        <v>9783841906.7421093</v>
      </c>
      <c r="BD76" s="298">
        <v>9611269189.7921104</v>
      </c>
      <c r="BE76" s="298">
        <v>166021080.28999999</v>
      </c>
      <c r="BF76" s="298">
        <v>0</v>
      </c>
      <c r="BG76" s="298">
        <v>15091511.460000001</v>
      </c>
      <c r="BH76" s="298">
        <v>8539874.8000000007</v>
      </c>
      <c r="BI76" s="298">
        <v>6901220186.7888803</v>
      </c>
      <c r="BJ76" s="298">
        <v>810600658.49000001</v>
      </c>
      <c r="BK76" s="298">
        <v>295541208.27999997</v>
      </c>
      <c r="BL76" s="298">
        <v>4679839811.6287003</v>
      </c>
      <c r="BM76" s="298">
        <v>485591763.31999999</v>
      </c>
      <c r="BN76" s="298">
        <v>20305635.831</v>
      </c>
      <c r="BO76" s="298">
        <v>17466195065.131001</v>
      </c>
      <c r="BP76" s="298">
        <v>15605600479.145599</v>
      </c>
      <c r="BQ76" s="298">
        <v>1860594585.9853799</v>
      </c>
    </row>
    <row r="77" spans="1:69" ht="12.75" customHeight="1" x14ac:dyDescent="0.25">
      <c r="A77" s="255"/>
      <c r="B77" s="255"/>
      <c r="C77" s="256"/>
      <c r="D77" s="256"/>
      <c r="E77" s="256"/>
      <c r="F77" s="256"/>
      <c r="G77" s="255"/>
      <c r="H77" s="255"/>
      <c r="I77" s="255"/>
      <c r="J77" s="255"/>
      <c r="K77" s="255"/>
      <c r="L77" s="257"/>
      <c r="M77" s="257"/>
      <c r="N77" s="255"/>
      <c r="O77" s="301"/>
      <c r="P77" s="301"/>
      <c r="Q77" s="301"/>
      <c r="R77" s="301"/>
      <c r="S77" s="301"/>
      <c r="T77" s="301"/>
      <c r="U77" s="301"/>
      <c r="V77" s="301"/>
      <c r="W77" s="301"/>
      <c r="X77" s="255"/>
      <c r="Y77" s="255"/>
      <c r="Z77" s="255"/>
      <c r="AA77" s="255"/>
      <c r="AB77" s="255"/>
      <c r="AC77" s="255"/>
      <c r="AD77" s="255"/>
      <c r="AE77" s="255"/>
      <c r="AF77" s="255"/>
      <c r="AG77" s="255"/>
      <c r="AH77" s="252"/>
      <c r="AI77" s="252"/>
      <c r="AJ77" s="252"/>
      <c r="AK77" s="252"/>
      <c r="AL77" s="252"/>
      <c r="AM77" s="252"/>
      <c r="AN77" s="252"/>
      <c r="AO77" s="252"/>
      <c r="AP77" s="252"/>
      <c r="AQ77" s="252"/>
      <c r="AR77" s="252"/>
      <c r="AS77" s="252"/>
      <c r="AT77" s="252"/>
      <c r="AU77" s="252"/>
      <c r="AV77" s="252"/>
      <c r="AW77" s="252"/>
      <c r="AX77" s="252"/>
      <c r="AY77" s="253"/>
      <c r="AZ77" s="252"/>
      <c r="BA77" s="252"/>
      <c r="BB77" s="252"/>
      <c r="BC77" s="252"/>
      <c r="BD77" s="252"/>
      <c r="BE77" s="252"/>
      <c r="BF77" s="252"/>
      <c r="BG77" s="252"/>
      <c r="BH77" s="252"/>
      <c r="BI77" s="252"/>
      <c r="BJ77" s="252"/>
      <c r="BK77" s="252"/>
      <c r="BL77" s="252"/>
      <c r="BM77" s="252"/>
      <c r="BN77" s="252"/>
      <c r="BO77" s="252"/>
      <c r="BP77" s="252"/>
      <c r="BQ77" s="252"/>
    </row>
    <row r="78" spans="1:69" ht="12.75" customHeight="1" x14ac:dyDescent="0.25">
      <c r="A78" s="255"/>
      <c r="B78" s="255"/>
      <c r="C78" s="256"/>
      <c r="D78" s="256"/>
      <c r="E78" s="256"/>
      <c r="F78" s="256"/>
      <c r="G78" s="255"/>
      <c r="H78" s="255"/>
      <c r="I78" s="255"/>
      <c r="J78" s="255"/>
      <c r="K78" s="255"/>
      <c r="L78" s="257"/>
      <c r="M78" s="257"/>
      <c r="N78" s="255"/>
      <c r="O78" s="301"/>
      <c r="P78" s="301"/>
      <c r="Q78" s="301"/>
      <c r="R78" s="301"/>
      <c r="S78" s="301"/>
      <c r="T78" s="301"/>
      <c r="U78" s="301"/>
      <c r="V78" s="301"/>
      <c r="W78" s="301"/>
      <c r="X78" s="255"/>
      <c r="Y78" s="255"/>
      <c r="Z78" s="255"/>
      <c r="AA78" s="255"/>
      <c r="AB78" s="255"/>
      <c r="AC78" s="255"/>
      <c r="AD78" s="255"/>
      <c r="AE78" s="255"/>
      <c r="AF78" s="255"/>
      <c r="AG78" s="255"/>
      <c r="AH78" s="252"/>
      <c r="AI78" s="252"/>
      <c r="AJ78" s="252"/>
      <c r="AK78" s="252"/>
      <c r="AL78" s="252"/>
      <c r="AM78" s="252"/>
      <c r="AN78" s="252"/>
      <c r="AO78" s="252"/>
      <c r="AP78" s="252"/>
      <c r="AQ78" s="252"/>
      <c r="AR78" s="252"/>
      <c r="AS78" s="252"/>
      <c r="AT78" s="252"/>
      <c r="AU78" s="252"/>
      <c r="AV78" s="252"/>
      <c r="AW78" s="252"/>
      <c r="AX78" s="252"/>
      <c r="AY78" s="253"/>
      <c r="AZ78" s="252"/>
      <c r="BA78" s="252"/>
      <c r="BB78" s="252"/>
      <c r="BC78" s="252"/>
      <c r="BD78" s="252"/>
      <c r="BE78" s="252"/>
      <c r="BF78" s="252"/>
      <c r="BG78" s="252"/>
      <c r="BH78" s="252"/>
      <c r="BI78" s="252"/>
      <c r="BJ78" s="252"/>
      <c r="BK78" s="252"/>
      <c r="BL78" s="252"/>
      <c r="BM78" s="252"/>
      <c r="BN78" s="252"/>
      <c r="BO78" s="252"/>
      <c r="BP78" s="252"/>
      <c r="BQ78" s="252"/>
    </row>
    <row r="79" spans="1:69" ht="12.75" customHeight="1" x14ac:dyDescent="0.25">
      <c r="A79" s="255"/>
      <c r="B79" s="255"/>
      <c r="C79" s="256"/>
      <c r="D79" s="256"/>
      <c r="E79" s="256"/>
      <c r="F79" s="256"/>
      <c r="G79" s="255"/>
      <c r="H79" s="255"/>
      <c r="I79" s="255"/>
      <c r="J79" s="255"/>
      <c r="K79" s="255"/>
      <c r="L79" s="255"/>
      <c r="M79" s="301"/>
      <c r="N79" s="301"/>
      <c r="O79" s="301"/>
      <c r="P79" s="301"/>
      <c r="Q79" s="301"/>
      <c r="R79" s="301"/>
      <c r="S79" s="301"/>
      <c r="T79" s="301"/>
      <c r="U79" s="301"/>
      <c r="V79" s="255"/>
      <c r="W79" s="255"/>
      <c r="X79" s="255"/>
      <c r="Y79" s="255"/>
      <c r="Z79" s="255"/>
      <c r="AA79" s="255"/>
      <c r="AB79" s="255"/>
      <c r="AC79" s="255"/>
      <c r="AD79" s="255"/>
      <c r="AE79" s="255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3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</row>
    <row r="80" spans="1:69" ht="12.75" customHeight="1" x14ac:dyDescent="0.25">
      <c r="A80" s="255"/>
      <c r="B80" s="255"/>
      <c r="C80" s="256"/>
      <c r="D80" s="256"/>
      <c r="E80" s="256"/>
      <c r="F80" s="256"/>
      <c r="G80" s="255"/>
      <c r="H80" s="255"/>
      <c r="I80" s="255"/>
      <c r="J80" s="255"/>
      <c r="K80" s="255"/>
      <c r="L80" s="257"/>
      <c r="M80" s="257"/>
      <c r="N80" s="255"/>
      <c r="O80" s="301"/>
      <c r="P80" s="301"/>
      <c r="Q80" s="301"/>
      <c r="R80" s="301"/>
      <c r="S80" s="301"/>
      <c r="T80" s="301"/>
      <c r="U80" s="301"/>
      <c r="V80" s="301"/>
      <c r="W80" s="301"/>
      <c r="X80" s="255"/>
      <c r="Y80" s="255"/>
      <c r="Z80" s="255"/>
      <c r="AA80" s="255"/>
      <c r="AB80" s="255"/>
      <c r="AC80" s="255"/>
      <c r="AD80" s="255"/>
      <c r="AE80" s="255"/>
      <c r="AF80" s="255"/>
      <c r="AG80" s="255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  <c r="AX80" s="252"/>
      <c r="AY80" s="253"/>
      <c r="AZ80" s="252"/>
      <c r="BA80" s="252"/>
      <c r="BB80" s="252"/>
      <c r="BC80" s="252"/>
      <c r="BD80" s="252"/>
      <c r="BE80" s="252"/>
      <c r="BF80" s="252"/>
      <c r="BG80" s="252"/>
      <c r="BH80" s="252"/>
      <c r="BI80" s="252"/>
      <c r="BJ80" s="252"/>
      <c r="BK80" s="252"/>
      <c r="BL80" s="252"/>
      <c r="BM80" s="252"/>
      <c r="BN80" s="252"/>
      <c r="BO80" s="252"/>
      <c r="BP80" s="252"/>
      <c r="BQ80" s="252"/>
    </row>
    <row r="81" spans="1:69" ht="12.75" customHeight="1" x14ac:dyDescent="0.25">
      <c r="A81" s="255"/>
      <c r="B81" s="255"/>
      <c r="C81" s="256"/>
      <c r="D81" s="256"/>
      <c r="E81" s="256"/>
      <c r="F81" s="256"/>
      <c r="G81" s="255"/>
      <c r="H81" s="255"/>
      <c r="I81" s="255"/>
      <c r="J81" s="255"/>
      <c r="K81" s="255"/>
      <c r="L81" s="257"/>
      <c r="M81" s="257"/>
      <c r="N81" s="255"/>
      <c r="O81" s="301"/>
      <c r="P81" s="301"/>
      <c r="Q81" s="301"/>
      <c r="R81" s="301"/>
      <c r="S81" s="301"/>
      <c r="T81" s="301"/>
      <c r="U81" s="301"/>
      <c r="V81" s="301"/>
      <c r="W81" s="301"/>
      <c r="X81" s="255"/>
      <c r="Y81" s="255"/>
      <c r="Z81" s="255"/>
      <c r="AA81" s="255"/>
      <c r="AB81" s="255"/>
      <c r="AC81" s="255"/>
      <c r="AD81" s="255"/>
      <c r="AE81" s="255"/>
      <c r="AF81" s="255"/>
      <c r="AG81" s="255"/>
      <c r="AH81" s="252"/>
      <c r="AI81" s="252"/>
      <c r="AJ81" s="252"/>
      <c r="AK81" s="252"/>
      <c r="AL81" s="252"/>
      <c r="AM81" s="252"/>
      <c r="AN81" s="252"/>
      <c r="AO81" s="252"/>
      <c r="AP81" s="252"/>
      <c r="AQ81" s="252"/>
      <c r="AR81" s="252"/>
      <c r="AS81" s="252"/>
      <c r="AT81" s="252"/>
      <c r="AU81" s="252"/>
      <c r="AV81" s="252"/>
      <c r="AW81" s="252"/>
      <c r="AX81" s="252"/>
      <c r="AY81" s="253"/>
      <c r="AZ81" s="252"/>
      <c r="BA81" s="252"/>
      <c r="BB81" s="252"/>
      <c r="BC81" s="252"/>
      <c r="BD81" s="252"/>
      <c r="BE81" s="252"/>
      <c r="BF81" s="252"/>
      <c r="BG81" s="252"/>
      <c r="BH81" s="252"/>
      <c r="BI81" s="252"/>
      <c r="BJ81" s="252"/>
      <c r="BK81" s="252"/>
      <c r="BL81" s="252"/>
      <c r="BM81" s="252"/>
      <c r="BN81" s="252"/>
      <c r="BO81" s="252"/>
      <c r="BP81" s="252"/>
      <c r="BQ81" s="252"/>
    </row>
    <row r="82" spans="1:69" ht="12.75" customHeight="1" x14ac:dyDescent="0.25">
      <c r="A82" s="255"/>
      <c r="B82" s="255"/>
      <c r="C82" s="256"/>
      <c r="D82" s="256"/>
      <c r="E82" s="256"/>
      <c r="F82" s="256"/>
      <c r="G82" s="255"/>
      <c r="H82" s="255"/>
      <c r="I82" s="255"/>
      <c r="J82" s="255"/>
      <c r="K82" s="255"/>
      <c r="L82" s="257"/>
      <c r="M82" s="257"/>
      <c r="N82" s="255"/>
      <c r="O82" s="301"/>
      <c r="P82" s="301"/>
      <c r="Q82" s="301"/>
      <c r="R82" s="301"/>
      <c r="S82" s="301"/>
      <c r="T82" s="301"/>
      <c r="U82" s="301"/>
      <c r="V82" s="301"/>
      <c r="W82" s="301"/>
      <c r="X82" s="255"/>
      <c r="Y82" s="255"/>
      <c r="Z82" s="255"/>
      <c r="AA82" s="255"/>
      <c r="AB82" s="255"/>
      <c r="AC82" s="255"/>
      <c r="AD82" s="255"/>
      <c r="AE82" s="255"/>
      <c r="AF82" s="255"/>
      <c r="AG82" s="255"/>
      <c r="AH82" s="252"/>
      <c r="AI82" s="252"/>
      <c r="AJ82" s="252"/>
      <c r="AK82" s="252"/>
      <c r="AL82" s="252"/>
      <c r="AM82" s="252"/>
      <c r="AN82" s="252"/>
      <c r="AO82" s="252"/>
      <c r="AP82" s="252"/>
      <c r="AQ82" s="252"/>
      <c r="AR82" s="252"/>
      <c r="AS82" s="252"/>
      <c r="AT82" s="252"/>
      <c r="AU82" s="252"/>
      <c r="AV82" s="252"/>
      <c r="AW82" s="252"/>
      <c r="AX82" s="252"/>
      <c r="AY82" s="253"/>
      <c r="AZ82" s="252"/>
      <c r="BA82" s="252"/>
      <c r="BB82" s="252"/>
      <c r="BC82" s="252"/>
      <c r="BD82" s="252"/>
      <c r="BE82" s="252"/>
      <c r="BF82" s="252"/>
      <c r="BG82" s="252"/>
      <c r="BH82" s="252"/>
      <c r="BI82" s="252"/>
      <c r="BJ82" s="252"/>
      <c r="BK82" s="252"/>
      <c r="BL82" s="252"/>
      <c r="BM82" s="252"/>
      <c r="BN82" s="252"/>
      <c r="BO82" s="252"/>
      <c r="BP82" s="252"/>
      <c r="BQ82" s="252"/>
    </row>
    <row r="83" spans="1:69" ht="12.75" customHeight="1" x14ac:dyDescent="0.25">
      <c r="A83" s="255"/>
      <c r="B83" s="255"/>
      <c r="C83" s="256"/>
      <c r="D83" s="256"/>
      <c r="E83" s="256"/>
      <c r="F83" s="256"/>
      <c r="G83" s="255"/>
      <c r="H83" s="255"/>
      <c r="I83" s="255"/>
      <c r="J83" s="255"/>
      <c r="K83" s="255"/>
      <c r="L83" s="257"/>
      <c r="M83" s="257"/>
      <c r="N83" s="255"/>
      <c r="O83" s="301"/>
      <c r="P83" s="301"/>
      <c r="Q83" s="301"/>
      <c r="R83" s="301"/>
      <c r="S83" s="301"/>
      <c r="T83" s="301"/>
      <c r="U83" s="301"/>
      <c r="V83" s="301"/>
      <c r="W83" s="301"/>
      <c r="X83" s="255"/>
      <c r="Y83" s="255"/>
      <c r="Z83" s="255"/>
      <c r="AA83" s="255"/>
      <c r="AB83" s="255"/>
      <c r="AC83" s="255"/>
      <c r="AD83" s="255"/>
      <c r="AE83" s="255"/>
      <c r="AF83" s="255"/>
      <c r="AG83" s="255"/>
      <c r="AH83" s="252"/>
      <c r="AI83" s="252"/>
      <c r="AJ83" s="252"/>
      <c r="AK83" s="252"/>
      <c r="AL83" s="252"/>
      <c r="AM83" s="252"/>
      <c r="AN83" s="252"/>
      <c r="AO83" s="252"/>
      <c r="AP83" s="252"/>
      <c r="AQ83" s="252"/>
      <c r="AR83" s="252"/>
      <c r="AS83" s="252"/>
      <c r="AT83" s="252"/>
      <c r="AU83" s="252"/>
      <c r="AV83" s="252"/>
      <c r="AW83" s="252"/>
      <c r="AX83" s="252"/>
      <c r="AY83" s="253"/>
      <c r="AZ83" s="252"/>
      <c r="BA83" s="252"/>
      <c r="BB83" s="252"/>
      <c r="BC83" s="252"/>
      <c r="BD83" s="252"/>
      <c r="BE83" s="252"/>
      <c r="BF83" s="252"/>
      <c r="BG83" s="252"/>
      <c r="BH83" s="252"/>
      <c r="BI83" s="252"/>
      <c r="BJ83" s="252"/>
      <c r="BK83" s="252"/>
      <c r="BL83" s="252"/>
      <c r="BM83" s="252"/>
      <c r="BN83" s="252"/>
      <c r="BO83" s="252"/>
      <c r="BP83" s="252"/>
      <c r="BQ83" s="252"/>
    </row>
    <row r="84" spans="1:69" ht="12.75" customHeight="1" x14ac:dyDescent="0.25">
      <c r="A84" s="255"/>
      <c r="B84" s="255"/>
      <c r="C84" s="256"/>
      <c r="D84" s="256"/>
      <c r="E84" s="256"/>
      <c r="F84" s="256"/>
      <c r="G84" s="255"/>
      <c r="H84" s="255"/>
      <c r="I84" s="255"/>
      <c r="J84" s="255"/>
      <c r="K84" s="255"/>
      <c r="L84" s="257"/>
      <c r="M84" s="257"/>
      <c r="N84" s="255"/>
      <c r="O84" s="301"/>
      <c r="P84" s="301"/>
      <c r="Q84" s="301"/>
      <c r="R84" s="301"/>
      <c r="S84" s="301"/>
      <c r="T84" s="301"/>
      <c r="U84" s="301"/>
      <c r="V84" s="301"/>
      <c r="W84" s="301"/>
      <c r="X84" s="255"/>
      <c r="Y84" s="255"/>
      <c r="Z84" s="255"/>
      <c r="AA84" s="255"/>
      <c r="AB84" s="255"/>
      <c r="AC84" s="255"/>
      <c r="AD84" s="255"/>
      <c r="AE84" s="255"/>
      <c r="AF84" s="255"/>
      <c r="AG84" s="255"/>
      <c r="AH84" s="252"/>
      <c r="AI84" s="252"/>
      <c r="AJ84" s="252"/>
      <c r="AK84" s="252"/>
      <c r="AL84" s="252"/>
      <c r="AM84" s="252"/>
      <c r="AN84" s="252"/>
      <c r="AO84" s="252"/>
      <c r="AP84" s="252"/>
      <c r="AQ84" s="252"/>
      <c r="AR84" s="252"/>
      <c r="AS84" s="252"/>
      <c r="AT84" s="252"/>
      <c r="AU84" s="252"/>
      <c r="AV84" s="252"/>
      <c r="AW84" s="252"/>
      <c r="AX84" s="252"/>
      <c r="AY84" s="253"/>
      <c r="AZ84" s="252"/>
      <c r="BA84" s="252"/>
      <c r="BB84" s="252"/>
      <c r="BC84" s="252"/>
      <c r="BD84" s="252"/>
      <c r="BE84" s="252"/>
      <c r="BF84" s="252"/>
      <c r="BG84" s="252"/>
      <c r="BH84" s="252"/>
      <c r="BI84" s="252"/>
      <c r="BJ84" s="252"/>
      <c r="BK84" s="252"/>
      <c r="BL84" s="252"/>
      <c r="BM84" s="252"/>
      <c r="BN84" s="252"/>
      <c r="BO84" s="252"/>
      <c r="BP84" s="252"/>
      <c r="BQ84" s="252"/>
    </row>
    <row r="85" spans="1:69" ht="12.75" customHeight="1" x14ac:dyDescent="0.25">
      <c r="A85" s="255"/>
      <c r="B85" s="255"/>
      <c r="C85" s="256"/>
      <c r="D85" s="256"/>
      <c r="E85" s="256"/>
      <c r="F85" s="256"/>
      <c r="G85" s="255"/>
      <c r="H85" s="255"/>
      <c r="I85" s="255"/>
      <c r="J85" s="255"/>
      <c r="K85" s="255"/>
      <c r="L85" s="257"/>
      <c r="M85" s="257"/>
      <c r="N85" s="255"/>
      <c r="O85" s="301"/>
      <c r="P85" s="301"/>
      <c r="Q85" s="301"/>
      <c r="R85" s="301"/>
      <c r="S85" s="301"/>
      <c r="T85" s="301"/>
      <c r="U85" s="301"/>
      <c r="V85" s="301"/>
      <c r="W85" s="301"/>
      <c r="X85" s="255"/>
      <c r="Y85" s="255"/>
      <c r="Z85" s="255"/>
      <c r="AA85" s="255"/>
      <c r="AB85" s="255"/>
      <c r="AC85" s="255"/>
      <c r="AD85" s="255"/>
      <c r="AE85" s="255"/>
      <c r="AF85" s="255"/>
      <c r="AG85" s="255"/>
      <c r="AH85" s="252"/>
      <c r="AI85" s="252"/>
      <c r="AJ85" s="252"/>
      <c r="AK85" s="252"/>
      <c r="AL85" s="252"/>
      <c r="AM85" s="252"/>
      <c r="AN85" s="252"/>
      <c r="AO85" s="252"/>
      <c r="AP85" s="252"/>
      <c r="AQ85" s="252"/>
      <c r="AR85" s="252"/>
      <c r="AS85" s="252"/>
      <c r="AT85" s="252"/>
      <c r="AU85" s="252"/>
      <c r="AV85" s="252"/>
      <c r="AW85" s="252"/>
      <c r="AX85" s="252"/>
      <c r="AY85" s="253"/>
      <c r="AZ85" s="252"/>
      <c r="BA85" s="252"/>
      <c r="BB85" s="252"/>
      <c r="BC85" s="252"/>
      <c r="BD85" s="252"/>
      <c r="BE85" s="252"/>
      <c r="BF85" s="252"/>
      <c r="BG85" s="252"/>
      <c r="BH85" s="252"/>
      <c r="BI85" s="252"/>
      <c r="BJ85" s="252"/>
      <c r="BK85" s="252"/>
      <c r="BL85" s="252"/>
      <c r="BM85" s="252"/>
      <c r="BN85" s="252"/>
      <c r="BO85" s="252"/>
      <c r="BP85" s="252"/>
      <c r="BQ85" s="252"/>
    </row>
    <row r="86" spans="1:69" ht="12.75" customHeight="1" x14ac:dyDescent="0.25">
      <c r="A86" s="255"/>
      <c r="B86" s="255"/>
      <c r="C86" s="256"/>
      <c r="D86" s="256"/>
      <c r="E86" s="256"/>
      <c r="F86" s="256"/>
      <c r="G86" s="255"/>
      <c r="H86" s="255"/>
      <c r="I86" s="255"/>
      <c r="J86" s="255"/>
      <c r="K86" s="255"/>
      <c r="L86" s="257"/>
      <c r="M86" s="257"/>
      <c r="N86" s="255"/>
      <c r="O86" s="301"/>
      <c r="P86" s="301"/>
      <c r="Q86" s="301"/>
      <c r="R86" s="301"/>
      <c r="S86" s="301"/>
      <c r="T86" s="301"/>
      <c r="U86" s="301"/>
      <c r="V86" s="301"/>
      <c r="W86" s="301"/>
      <c r="X86" s="255"/>
      <c r="Y86" s="255"/>
      <c r="Z86" s="255"/>
      <c r="AA86" s="255"/>
      <c r="AB86" s="255"/>
      <c r="AC86" s="255"/>
      <c r="AD86" s="255"/>
      <c r="AE86" s="255"/>
      <c r="AF86" s="255"/>
      <c r="AG86" s="255"/>
      <c r="AH86" s="252"/>
      <c r="AI86" s="252"/>
      <c r="AJ86" s="252"/>
      <c r="AK86" s="252"/>
      <c r="AL86" s="252"/>
      <c r="AM86" s="252"/>
      <c r="AN86" s="252"/>
      <c r="AO86" s="252"/>
      <c r="AP86" s="252"/>
      <c r="AQ86" s="252"/>
      <c r="AR86" s="252"/>
      <c r="AS86" s="252"/>
      <c r="AT86" s="252"/>
      <c r="AU86" s="252"/>
      <c r="AV86" s="252"/>
      <c r="AW86" s="252"/>
      <c r="AX86" s="252"/>
      <c r="AY86" s="253"/>
      <c r="AZ86" s="252"/>
      <c r="BA86" s="252"/>
      <c r="BB86" s="252"/>
      <c r="BC86" s="252"/>
      <c r="BD86" s="252"/>
      <c r="BE86" s="252"/>
      <c r="BF86" s="252"/>
      <c r="BG86" s="252"/>
      <c r="BH86" s="252"/>
      <c r="BI86" s="252"/>
      <c r="BJ86" s="252"/>
      <c r="BK86" s="252"/>
      <c r="BL86" s="252"/>
      <c r="BM86" s="252"/>
      <c r="BN86" s="252"/>
      <c r="BO86" s="252"/>
      <c r="BP86" s="252"/>
      <c r="BQ86" s="252"/>
    </row>
    <row r="87" spans="1:69" ht="12.75" customHeight="1" x14ac:dyDescent="0.25">
      <c r="A87" s="255"/>
      <c r="B87" s="255"/>
      <c r="C87" s="256"/>
      <c r="D87" s="256"/>
      <c r="E87" s="256"/>
      <c r="F87" s="256"/>
      <c r="G87" s="255"/>
      <c r="H87" s="255"/>
      <c r="I87" s="255"/>
      <c r="J87" s="255"/>
      <c r="K87" s="255"/>
      <c r="L87" s="257"/>
      <c r="M87" s="257"/>
      <c r="N87" s="255"/>
      <c r="O87" s="301"/>
      <c r="P87" s="301"/>
      <c r="Q87" s="301"/>
      <c r="R87" s="301"/>
      <c r="S87" s="301"/>
      <c r="T87" s="301"/>
      <c r="U87" s="301"/>
      <c r="V87" s="301"/>
      <c r="W87" s="301"/>
      <c r="X87" s="255"/>
      <c r="Y87" s="255"/>
      <c r="Z87" s="255"/>
      <c r="AA87" s="255"/>
      <c r="AB87" s="255"/>
      <c r="AC87" s="255"/>
      <c r="AD87" s="255"/>
      <c r="AE87" s="255"/>
      <c r="AF87" s="255"/>
      <c r="AG87" s="255"/>
      <c r="AH87" s="252"/>
      <c r="AI87" s="252"/>
      <c r="AJ87" s="252"/>
      <c r="AK87" s="252"/>
      <c r="AL87" s="252"/>
      <c r="AM87" s="252"/>
      <c r="AN87" s="252"/>
      <c r="AO87" s="252"/>
      <c r="AP87" s="252"/>
      <c r="AQ87" s="252"/>
      <c r="AR87" s="252"/>
      <c r="AS87" s="252"/>
      <c r="AT87" s="252"/>
      <c r="AU87" s="252"/>
      <c r="AV87" s="252"/>
      <c r="AW87" s="252"/>
      <c r="AX87" s="252"/>
      <c r="AY87" s="253"/>
      <c r="AZ87" s="252"/>
      <c r="BA87" s="252"/>
      <c r="BB87" s="252"/>
      <c r="BC87" s="252"/>
      <c r="BD87" s="252"/>
      <c r="BE87" s="252"/>
      <c r="BF87" s="252"/>
      <c r="BG87" s="252"/>
      <c r="BH87" s="252"/>
      <c r="BI87" s="252"/>
      <c r="BJ87" s="252"/>
      <c r="BK87" s="252"/>
      <c r="BL87" s="252"/>
      <c r="BM87" s="252"/>
      <c r="BN87" s="252"/>
      <c r="BO87" s="252"/>
      <c r="BP87" s="252"/>
      <c r="BQ87" s="252"/>
    </row>
    <row r="88" spans="1:69" ht="12.75" customHeight="1" x14ac:dyDescent="0.25">
      <c r="A88" s="255"/>
      <c r="B88" s="255"/>
      <c r="C88" s="256"/>
      <c r="D88" s="256"/>
      <c r="E88" s="256"/>
      <c r="F88" s="256"/>
      <c r="G88" s="255"/>
      <c r="H88" s="255"/>
      <c r="I88" s="255"/>
      <c r="J88" s="255"/>
      <c r="K88" s="255"/>
      <c r="L88" s="257"/>
      <c r="M88" s="257"/>
      <c r="N88" s="255"/>
      <c r="O88" s="301"/>
      <c r="P88" s="301"/>
      <c r="Q88" s="301"/>
      <c r="R88" s="301"/>
      <c r="S88" s="301"/>
      <c r="T88" s="301"/>
      <c r="U88" s="301"/>
      <c r="V88" s="301"/>
      <c r="W88" s="301"/>
      <c r="X88" s="255"/>
      <c r="Y88" s="255"/>
      <c r="Z88" s="255"/>
      <c r="AA88" s="255"/>
      <c r="AB88" s="255"/>
      <c r="AC88" s="255"/>
      <c r="AD88" s="255"/>
      <c r="AE88" s="255"/>
      <c r="AF88" s="255"/>
      <c r="AG88" s="255"/>
      <c r="AH88" s="252"/>
      <c r="AI88" s="252"/>
      <c r="AJ88" s="252"/>
      <c r="AK88" s="252"/>
      <c r="AL88" s="252"/>
      <c r="AM88" s="252"/>
      <c r="AN88" s="252"/>
      <c r="AO88" s="252"/>
      <c r="AP88" s="252"/>
      <c r="AQ88" s="252"/>
      <c r="AR88" s="252"/>
      <c r="AS88" s="252"/>
      <c r="AT88" s="252"/>
      <c r="AU88" s="252"/>
      <c r="AV88" s="252"/>
      <c r="AW88" s="252"/>
      <c r="AX88" s="252"/>
      <c r="AY88" s="253"/>
      <c r="AZ88" s="252"/>
      <c r="BA88" s="252"/>
      <c r="BB88" s="252"/>
      <c r="BC88" s="252"/>
      <c r="BD88" s="252"/>
      <c r="BE88" s="252"/>
      <c r="BF88" s="252"/>
      <c r="BG88" s="252"/>
      <c r="BH88" s="252"/>
      <c r="BI88" s="252"/>
      <c r="BJ88" s="252"/>
      <c r="BK88" s="252"/>
      <c r="BL88" s="252"/>
      <c r="BM88" s="252"/>
      <c r="BN88" s="252"/>
      <c r="BO88" s="252"/>
      <c r="BP88" s="252"/>
      <c r="BQ88" s="252"/>
    </row>
    <row r="89" spans="1:69" ht="12.75" customHeight="1" x14ac:dyDescent="0.25">
      <c r="A89" s="255"/>
      <c r="B89" s="255"/>
      <c r="C89" s="256"/>
      <c r="D89" s="256"/>
      <c r="E89" s="256"/>
      <c r="F89" s="256"/>
      <c r="G89" s="255"/>
      <c r="H89" s="255"/>
      <c r="I89" s="255"/>
      <c r="J89" s="255"/>
      <c r="K89" s="255"/>
      <c r="L89" s="257"/>
      <c r="M89" s="257"/>
      <c r="N89" s="255"/>
      <c r="O89" s="301"/>
      <c r="P89" s="301"/>
      <c r="Q89" s="301"/>
      <c r="R89" s="301"/>
      <c r="S89" s="301"/>
      <c r="T89" s="301"/>
      <c r="U89" s="301"/>
      <c r="V89" s="301"/>
      <c r="W89" s="301"/>
      <c r="X89" s="255"/>
      <c r="Y89" s="255"/>
      <c r="Z89" s="255"/>
      <c r="AA89" s="255"/>
      <c r="AB89" s="255"/>
      <c r="AC89" s="255"/>
      <c r="AD89" s="255"/>
      <c r="AE89" s="255"/>
      <c r="AF89" s="255"/>
      <c r="AG89" s="255"/>
      <c r="AH89" s="252"/>
      <c r="AI89" s="252"/>
      <c r="AJ89" s="252"/>
      <c r="AK89" s="252"/>
      <c r="AL89" s="252"/>
      <c r="AM89" s="252"/>
      <c r="AN89" s="252"/>
      <c r="AO89" s="252"/>
      <c r="AP89" s="252"/>
      <c r="AQ89" s="252"/>
      <c r="AR89" s="252"/>
      <c r="AS89" s="252"/>
      <c r="AT89" s="252"/>
      <c r="AU89" s="252"/>
      <c r="AV89" s="252"/>
      <c r="AW89" s="252"/>
      <c r="AX89" s="252"/>
      <c r="AY89" s="253"/>
      <c r="AZ89" s="252"/>
      <c r="BA89" s="252"/>
      <c r="BB89" s="252"/>
      <c r="BC89" s="252"/>
      <c r="BD89" s="252"/>
      <c r="BE89" s="252"/>
      <c r="BF89" s="252"/>
      <c r="BG89" s="252"/>
      <c r="BH89" s="252"/>
      <c r="BI89" s="252"/>
      <c r="BJ89" s="252"/>
      <c r="BK89" s="252"/>
      <c r="BL89" s="252"/>
      <c r="BM89" s="252"/>
      <c r="BN89" s="252"/>
      <c r="BO89" s="252"/>
      <c r="BP89" s="252"/>
      <c r="BQ89" s="252"/>
    </row>
    <row r="90" spans="1:69" ht="12.75" customHeight="1" x14ac:dyDescent="0.25">
      <c r="A90" s="255"/>
      <c r="B90" s="255"/>
      <c r="C90" s="256"/>
      <c r="D90" s="256"/>
      <c r="E90" s="256"/>
      <c r="F90" s="256"/>
      <c r="G90" s="255"/>
      <c r="H90" s="255"/>
      <c r="I90" s="255"/>
      <c r="J90" s="255"/>
      <c r="K90" s="255"/>
      <c r="L90" s="257"/>
      <c r="M90" s="257"/>
      <c r="N90" s="255"/>
      <c r="O90" s="301"/>
      <c r="P90" s="301"/>
      <c r="Q90" s="301"/>
      <c r="R90" s="301"/>
      <c r="S90" s="301"/>
      <c r="T90" s="301"/>
      <c r="U90" s="301"/>
      <c r="V90" s="301"/>
      <c r="W90" s="301"/>
      <c r="X90" s="255"/>
      <c r="Y90" s="255"/>
      <c r="Z90" s="255"/>
      <c r="AA90" s="255"/>
      <c r="AB90" s="255"/>
      <c r="AC90" s="255"/>
      <c r="AD90" s="255"/>
      <c r="AE90" s="255"/>
      <c r="AF90" s="255"/>
      <c r="AG90" s="255"/>
      <c r="AH90" s="252"/>
      <c r="AI90" s="252"/>
      <c r="AJ90" s="252"/>
      <c r="AK90" s="252"/>
      <c r="AL90" s="252"/>
      <c r="AM90" s="252"/>
      <c r="AN90" s="252"/>
      <c r="AO90" s="252"/>
      <c r="AP90" s="252"/>
      <c r="AQ90" s="252"/>
      <c r="AR90" s="252"/>
      <c r="AS90" s="252"/>
      <c r="AT90" s="252"/>
      <c r="AU90" s="252"/>
      <c r="AV90" s="252"/>
      <c r="AW90" s="252"/>
      <c r="AX90" s="252"/>
      <c r="AY90" s="253"/>
      <c r="AZ90" s="252"/>
      <c r="BA90" s="252"/>
      <c r="BB90" s="252"/>
      <c r="BC90" s="252"/>
      <c r="BD90" s="252"/>
      <c r="BE90" s="252"/>
      <c r="BF90" s="252"/>
      <c r="BG90" s="252"/>
      <c r="BH90" s="252"/>
      <c r="BI90" s="252"/>
      <c r="BJ90" s="252"/>
      <c r="BK90" s="252"/>
      <c r="BL90" s="252"/>
      <c r="BM90" s="252"/>
      <c r="BN90" s="252"/>
      <c r="BO90" s="252"/>
      <c r="BP90" s="252"/>
      <c r="BQ90" s="252"/>
    </row>
    <row r="91" spans="1:69" ht="12.75" customHeight="1" x14ac:dyDescent="0.25">
      <c r="A91" s="255"/>
      <c r="B91" s="255"/>
      <c r="C91" s="256"/>
      <c r="D91" s="256"/>
      <c r="E91" s="256"/>
      <c r="F91" s="256"/>
      <c r="G91" s="255"/>
      <c r="H91" s="255"/>
      <c r="I91" s="255"/>
      <c r="J91" s="255"/>
      <c r="K91" s="255"/>
      <c r="L91" s="257"/>
      <c r="M91" s="257"/>
      <c r="N91" s="255"/>
      <c r="O91" s="301"/>
      <c r="P91" s="301"/>
      <c r="Q91" s="301"/>
      <c r="R91" s="301"/>
      <c r="S91" s="301"/>
      <c r="T91" s="301"/>
      <c r="U91" s="301"/>
      <c r="V91" s="301"/>
      <c r="W91" s="301"/>
      <c r="X91" s="255"/>
      <c r="Y91" s="255"/>
      <c r="Z91" s="255"/>
      <c r="AA91" s="255"/>
      <c r="AB91" s="255"/>
      <c r="AC91" s="255"/>
      <c r="AD91" s="255"/>
      <c r="AE91" s="255"/>
      <c r="AF91" s="255"/>
      <c r="AG91" s="255"/>
      <c r="AH91" s="252"/>
      <c r="AI91" s="252"/>
      <c r="AJ91" s="252"/>
      <c r="AK91" s="252"/>
      <c r="AL91" s="252"/>
      <c r="AM91" s="252"/>
      <c r="AN91" s="252"/>
      <c r="AO91" s="252"/>
      <c r="AP91" s="252"/>
      <c r="AQ91" s="252"/>
      <c r="AR91" s="252"/>
      <c r="AS91" s="252"/>
      <c r="AT91" s="252"/>
      <c r="AU91" s="252"/>
      <c r="AV91" s="252"/>
      <c r="AW91" s="252"/>
      <c r="AX91" s="252"/>
      <c r="AY91" s="253"/>
      <c r="AZ91" s="252"/>
      <c r="BA91" s="252"/>
      <c r="BB91" s="252"/>
      <c r="BC91" s="252"/>
      <c r="BD91" s="252"/>
      <c r="BE91" s="252"/>
      <c r="BF91" s="252"/>
      <c r="BG91" s="252"/>
      <c r="BH91" s="252"/>
      <c r="BI91" s="252"/>
      <c r="BJ91" s="252"/>
      <c r="BK91" s="252"/>
      <c r="BL91" s="252"/>
      <c r="BM91" s="252"/>
      <c r="BN91" s="252"/>
      <c r="BO91" s="252"/>
      <c r="BP91" s="252"/>
      <c r="BQ91" s="252"/>
    </row>
    <row r="92" spans="1:69" ht="12.75" customHeight="1" x14ac:dyDescent="0.25">
      <c r="A92" s="255"/>
      <c r="B92" s="255"/>
      <c r="C92" s="256"/>
      <c r="D92" s="256"/>
      <c r="E92" s="256"/>
      <c r="F92" s="256"/>
      <c r="G92" s="255"/>
      <c r="H92" s="255"/>
      <c r="I92" s="255"/>
      <c r="J92" s="255"/>
      <c r="K92" s="255"/>
      <c r="L92" s="257"/>
      <c r="M92" s="257"/>
      <c r="N92" s="255"/>
      <c r="O92" s="301"/>
      <c r="P92" s="301"/>
      <c r="Q92" s="301"/>
      <c r="R92" s="301"/>
      <c r="S92" s="301"/>
      <c r="T92" s="301"/>
      <c r="U92" s="301"/>
      <c r="V92" s="301"/>
      <c r="W92" s="301"/>
      <c r="X92" s="255"/>
      <c r="Y92" s="255"/>
      <c r="Z92" s="255"/>
      <c r="AA92" s="255"/>
      <c r="AB92" s="255"/>
      <c r="AC92" s="255"/>
      <c r="AD92" s="255"/>
      <c r="AE92" s="255"/>
      <c r="AF92" s="255"/>
      <c r="AG92" s="255"/>
      <c r="AH92" s="252"/>
      <c r="AI92" s="252"/>
      <c r="AJ92" s="252"/>
      <c r="AK92" s="252"/>
      <c r="AL92" s="252"/>
      <c r="AM92" s="252"/>
      <c r="AN92" s="252"/>
      <c r="AO92" s="252"/>
      <c r="AP92" s="252"/>
      <c r="AQ92" s="252"/>
      <c r="AR92" s="252"/>
      <c r="AS92" s="252"/>
      <c r="AT92" s="252"/>
      <c r="AU92" s="252"/>
      <c r="AV92" s="252"/>
      <c r="AW92" s="252"/>
      <c r="AX92" s="252"/>
      <c r="AY92" s="253"/>
      <c r="AZ92" s="252"/>
      <c r="BA92" s="252"/>
      <c r="BB92" s="252"/>
      <c r="BC92" s="252"/>
      <c r="BD92" s="252"/>
      <c r="BE92" s="252"/>
      <c r="BF92" s="252"/>
      <c r="BG92" s="252"/>
      <c r="BH92" s="252"/>
      <c r="BI92" s="252"/>
      <c r="BJ92" s="252"/>
      <c r="BK92" s="252"/>
      <c r="BL92" s="252"/>
      <c r="BM92" s="252"/>
      <c r="BN92" s="252"/>
      <c r="BO92" s="252"/>
      <c r="BP92" s="252"/>
      <c r="BQ92" s="252"/>
    </row>
    <row r="93" spans="1:69" ht="12.75" customHeight="1" x14ac:dyDescent="0.25">
      <c r="A93" s="255"/>
      <c r="B93" s="255"/>
      <c r="C93" s="256"/>
      <c r="D93" s="256"/>
      <c r="E93" s="256"/>
      <c r="F93" s="256"/>
      <c r="G93" s="255"/>
      <c r="H93" s="255"/>
      <c r="I93" s="255"/>
      <c r="J93" s="255"/>
      <c r="K93" s="255"/>
      <c r="L93" s="257"/>
      <c r="M93" s="257"/>
      <c r="N93" s="255"/>
      <c r="O93" s="301"/>
      <c r="P93" s="301"/>
      <c r="Q93" s="301"/>
      <c r="R93" s="301"/>
      <c r="S93" s="301"/>
      <c r="T93" s="301"/>
      <c r="U93" s="301"/>
      <c r="V93" s="301"/>
      <c r="W93" s="301"/>
      <c r="X93" s="255"/>
      <c r="Y93" s="255"/>
      <c r="Z93" s="255"/>
      <c r="AA93" s="255"/>
      <c r="AB93" s="255"/>
      <c r="AC93" s="255"/>
      <c r="AD93" s="255"/>
      <c r="AE93" s="255"/>
      <c r="AF93" s="255"/>
      <c r="AG93" s="255"/>
      <c r="AH93" s="252"/>
      <c r="AI93" s="252"/>
      <c r="AJ93" s="252"/>
      <c r="AK93" s="252"/>
      <c r="AL93" s="252"/>
      <c r="AM93" s="252"/>
      <c r="AN93" s="252"/>
      <c r="AO93" s="252"/>
      <c r="AP93" s="252"/>
      <c r="AQ93" s="252"/>
      <c r="AR93" s="252"/>
      <c r="AS93" s="252"/>
      <c r="AT93" s="252"/>
      <c r="AU93" s="252"/>
      <c r="AV93" s="252"/>
      <c r="AW93" s="252"/>
      <c r="AX93" s="252"/>
      <c r="AY93" s="253"/>
      <c r="AZ93" s="252"/>
      <c r="BA93" s="252"/>
      <c r="BB93" s="252"/>
      <c r="BC93" s="252"/>
      <c r="BD93" s="252"/>
      <c r="BE93" s="252"/>
      <c r="BF93" s="252"/>
      <c r="BG93" s="252"/>
      <c r="BH93" s="252"/>
      <c r="BI93" s="252"/>
      <c r="BJ93" s="252"/>
      <c r="BK93" s="252"/>
      <c r="BL93" s="252"/>
      <c r="BM93" s="252"/>
      <c r="BN93" s="252"/>
      <c r="BO93" s="252"/>
      <c r="BP93" s="252"/>
      <c r="BQ93" s="252"/>
    </row>
    <row r="94" spans="1:69" ht="12.75" customHeight="1" x14ac:dyDescent="0.25">
      <c r="A94" s="255"/>
      <c r="B94" s="255"/>
      <c r="C94" s="256"/>
      <c r="D94" s="256"/>
      <c r="E94" s="256"/>
      <c r="F94" s="256"/>
      <c r="G94" s="255"/>
      <c r="H94" s="255"/>
      <c r="I94" s="255"/>
      <c r="J94" s="255"/>
      <c r="K94" s="255"/>
      <c r="L94" s="257"/>
      <c r="M94" s="257"/>
      <c r="N94" s="255"/>
      <c r="O94" s="301"/>
      <c r="P94" s="301"/>
      <c r="Q94" s="301"/>
      <c r="R94" s="301"/>
      <c r="S94" s="301"/>
      <c r="T94" s="301"/>
      <c r="U94" s="301"/>
      <c r="V94" s="301"/>
      <c r="W94" s="301"/>
      <c r="X94" s="255"/>
      <c r="Y94" s="255"/>
      <c r="Z94" s="255"/>
      <c r="AA94" s="255"/>
      <c r="AB94" s="255"/>
      <c r="AC94" s="255"/>
      <c r="AD94" s="255"/>
      <c r="AE94" s="255"/>
      <c r="AF94" s="255"/>
      <c r="AG94" s="255"/>
      <c r="AH94" s="252"/>
      <c r="AI94" s="252"/>
      <c r="AJ94" s="252"/>
      <c r="AK94" s="252"/>
      <c r="AL94" s="252"/>
      <c r="AM94" s="252"/>
      <c r="AN94" s="252"/>
      <c r="AO94" s="252"/>
      <c r="AP94" s="252"/>
      <c r="AQ94" s="252"/>
      <c r="AR94" s="252"/>
      <c r="AS94" s="252"/>
      <c r="AT94" s="252"/>
      <c r="AU94" s="252"/>
      <c r="AV94" s="252"/>
      <c r="AW94" s="252"/>
      <c r="AX94" s="252"/>
      <c r="AY94" s="253"/>
      <c r="AZ94" s="252"/>
      <c r="BA94" s="252"/>
      <c r="BB94" s="252"/>
      <c r="BC94" s="252"/>
      <c r="BD94" s="252"/>
      <c r="BE94" s="252"/>
      <c r="BF94" s="252"/>
      <c r="BG94" s="252"/>
      <c r="BH94" s="252"/>
      <c r="BI94" s="252"/>
      <c r="BJ94" s="252"/>
      <c r="BK94" s="252"/>
      <c r="BL94" s="252"/>
      <c r="BM94" s="252"/>
      <c r="BN94" s="252"/>
      <c r="BO94" s="252"/>
      <c r="BP94" s="252"/>
      <c r="BQ94" s="252"/>
    </row>
    <row r="95" spans="1:69" ht="12.75" customHeight="1" x14ac:dyDescent="0.25">
      <c r="A95" s="255"/>
      <c r="B95" s="255"/>
      <c r="C95" s="256"/>
      <c r="D95" s="256"/>
      <c r="E95" s="256"/>
      <c r="F95" s="256"/>
      <c r="G95" s="255"/>
      <c r="H95" s="255"/>
      <c r="I95" s="255"/>
      <c r="J95" s="255"/>
      <c r="K95" s="255"/>
      <c r="L95" s="257"/>
      <c r="M95" s="257"/>
      <c r="N95" s="255"/>
      <c r="O95" s="301"/>
      <c r="P95" s="301"/>
      <c r="Q95" s="301"/>
      <c r="R95" s="301"/>
      <c r="S95" s="301"/>
      <c r="T95" s="301"/>
      <c r="U95" s="301"/>
      <c r="V95" s="301"/>
      <c r="W95" s="301"/>
      <c r="X95" s="255"/>
      <c r="Y95" s="255"/>
      <c r="Z95" s="255"/>
      <c r="AA95" s="255"/>
      <c r="AB95" s="255"/>
      <c r="AC95" s="255"/>
      <c r="AD95" s="255"/>
      <c r="AE95" s="255"/>
      <c r="AF95" s="255"/>
      <c r="AG95" s="255"/>
      <c r="AH95" s="252"/>
      <c r="AI95" s="252"/>
      <c r="AJ95" s="252"/>
      <c r="AK95" s="252"/>
      <c r="AL95" s="252"/>
      <c r="AM95" s="252"/>
      <c r="AN95" s="252"/>
      <c r="AO95" s="252"/>
      <c r="AP95" s="252"/>
      <c r="AQ95" s="252"/>
      <c r="AR95" s="252"/>
      <c r="AS95" s="252"/>
      <c r="AT95" s="252"/>
      <c r="AU95" s="252"/>
      <c r="AV95" s="252"/>
      <c r="AW95" s="252"/>
      <c r="AX95" s="252"/>
      <c r="AY95" s="253"/>
      <c r="AZ95" s="252"/>
      <c r="BA95" s="252"/>
      <c r="BB95" s="252"/>
      <c r="BC95" s="252"/>
      <c r="BD95" s="252"/>
      <c r="BE95" s="252"/>
      <c r="BF95" s="252"/>
      <c r="BG95" s="252"/>
      <c r="BH95" s="252"/>
      <c r="BI95" s="252"/>
      <c r="BJ95" s="252"/>
      <c r="BK95" s="252"/>
      <c r="BL95" s="252"/>
      <c r="BM95" s="252"/>
      <c r="BN95" s="252"/>
      <c r="BO95" s="252"/>
      <c r="BP95" s="252"/>
      <c r="BQ95" s="252"/>
    </row>
    <row r="96" spans="1:69" ht="12.75" customHeight="1" x14ac:dyDescent="0.25">
      <c r="A96" s="255"/>
      <c r="B96" s="255"/>
      <c r="C96" s="256"/>
      <c r="D96" s="256"/>
      <c r="E96" s="256"/>
      <c r="F96" s="256"/>
      <c r="G96" s="255"/>
      <c r="H96" s="255"/>
      <c r="I96" s="255"/>
      <c r="J96" s="255"/>
      <c r="K96" s="255"/>
      <c r="L96" s="257"/>
      <c r="M96" s="257"/>
      <c r="N96" s="255"/>
      <c r="O96" s="301"/>
      <c r="P96" s="301"/>
      <c r="Q96" s="301"/>
      <c r="R96" s="301"/>
      <c r="S96" s="301"/>
      <c r="T96" s="301"/>
      <c r="U96" s="301"/>
      <c r="V96" s="301"/>
      <c r="W96" s="301"/>
      <c r="X96" s="255"/>
      <c r="Y96" s="255"/>
      <c r="Z96" s="255"/>
      <c r="AA96" s="255"/>
      <c r="AB96" s="255"/>
      <c r="AC96" s="255"/>
      <c r="AD96" s="255"/>
      <c r="AE96" s="255"/>
      <c r="AF96" s="255"/>
      <c r="AG96" s="255"/>
      <c r="AH96" s="252"/>
      <c r="AI96" s="252"/>
      <c r="AJ96" s="252"/>
      <c r="AK96" s="252"/>
      <c r="AL96" s="252"/>
      <c r="AM96" s="252"/>
      <c r="AN96" s="252"/>
      <c r="AO96" s="252"/>
      <c r="AP96" s="252"/>
      <c r="AQ96" s="252"/>
      <c r="AR96" s="252"/>
      <c r="AS96" s="252"/>
      <c r="AT96" s="252"/>
      <c r="AU96" s="252"/>
      <c r="AV96" s="252"/>
      <c r="AW96" s="252"/>
      <c r="AX96" s="252"/>
      <c r="AY96" s="253"/>
      <c r="AZ96" s="252"/>
      <c r="BA96" s="252"/>
      <c r="BB96" s="252"/>
      <c r="BC96" s="252"/>
      <c r="BD96" s="252"/>
      <c r="BE96" s="252"/>
      <c r="BF96" s="252"/>
      <c r="BG96" s="252"/>
      <c r="BH96" s="252"/>
      <c r="BI96" s="252"/>
      <c r="BJ96" s="252"/>
      <c r="BK96" s="252"/>
      <c r="BL96" s="252"/>
      <c r="BM96" s="252"/>
      <c r="BN96" s="252"/>
      <c r="BO96" s="252"/>
      <c r="BP96" s="252"/>
      <c r="BQ96" s="252"/>
    </row>
    <row r="97" spans="1:69" ht="12.75" customHeight="1" x14ac:dyDescent="0.25">
      <c r="A97" s="255"/>
      <c r="B97" s="255"/>
      <c r="C97" s="256"/>
      <c r="D97" s="256"/>
      <c r="E97" s="256"/>
      <c r="F97" s="256"/>
      <c r="G97" s="255"/>
      <c r="H97" s="255"/>
      <c r="I97" s="255"/>
      <c r="J97" s="255"/>
      <c r="K97" s="255"/>
      <c r="L97" s="257"/>
      <c r="M97" s="257"/>
      <c r="N97" s="255"/>
      <c r="O97" s="301"/>
      <c r="P97" s="301"/>
      <c r="Q97" s="301"/>
      <c r="R97" s="301"/>
      <c r="S97" s="301"/>
      <c r="T97" s="301"/>
      <c r="U97" s="301"/>
      <c r="V97" s="301"/>
      <c r="W97" s="301"/>
      <c r="X97" s="255"/>
      <c r="Y97" s="255"/>
      <c r="Z97" s="255"/>
      <c r="AA97" s="255"/>
      <c r="AB97" s="255"/>
      <c r="AC97" s="255"/>
      <c r="AD97" s="255"/>
      <c r="AE97" s="255"/>
      <c r="AF97" s="255"/>
      <c r="AG97" s="255"/>
      <c r="AH97" s="252"/>
      <c r="AI97" s="252"/>
      <c r="AJ97" s="252"/>
      <c r="AK97" s="252"/>
      <c r="AL97" s="252"/>
      <c r="AM97" s="252"/>
      <c r="AN97" s="252"/>
      <c r="AO97" s="252"/>
      <c r="AP97" s="252"/>
      <c r="AQ97" s="252"/>
      <c r="AR97" s="252"/>
      <c r="AS97" s="252"/>
      <c r="AT97" s="252"/>
      <c r="AU97" s="252"/>
      <c r="AV97" s="252"/>
      <c r="AW97" s="252"/>
      <c r="AX97" s="252"/>
      <c r="AY97" s="253"/>
      <c r="AZ97" s="252"/>
      <c r="BA97" s="252"/>
      <c r="BB97" s="252"/>
      <c r="BC97" s="252"/>
      <c r="BD97" s="252"/>
      <c r="BE97" s="252"/>
      <c r="BF97" s="252"/>
      <c r="BG97" s="252"/>
      <c r="BH97" s="252"/>
      <c r="BI97" s="252"/>
      <c r="BJ97" s="252"/>
      <c r="BK97" s="252"/>
      <c r="BL97" s="252"/>
      <c r="BM97" s="252"/>
      <c r="BN97" s="252"/>
      <c r="BO97" s="252"/>
      <c r="BP97" s="252"/>
      <c r="BQ97" s="252"/>
    </row>
    <row r="98" spans="1:69" ht="12.75" customHeight="1" x14ac:dyDescent="0.25">
      <c r="A98" s="255"/>
      <c r="B98" s="255"/>
      <c r="C98" s="256"/>
      <c r="D98" s="256"/>
      <c r="E98" s="256"/>
      <c r="F98" s="256"/>
      <c r="G98" s="255"/>
      <c r="H98" s="255"/>
      <c r="I98" s="255"/>
      <c r="J98" s="255"/>
      <c r="K98" s="255"/>
      <c r="L98" s="257"/>
      <c r="M98" s="257"/>
      <c r="N98" s="255"/>
      <c r="O98" s="301"/>
      <c r="P98" s="301"/>
      <c r="Q98" s="301"/>
      <c r="R98" s="301"/>
      <c r="S98" s="301"/>
      <c r="T98" s="301"/>
      <c r="U98" s="301"/>
      <c r="V98" s="301"/>
      <c r="W98" s="301"/>
      <c r="X98" s="255"/>
      <c r="Y98" s="255"/>
      <c r="Z98" s="255"/>
      <c r="AA98" s="255"/>
      <c r="AB98" s="255"/>
      <c r="AC98" s="255"/>
      <c r="AD98" s="255"/>
      <c r="AE98" s="255"/>
      <c r="AF98" s="255"/>
      <c r="AG98" s="255"/>
      <c r="AH98" s="252"/>
      <c r="AI98" s="252"/>
      <c r="AJ98" s="252"/>
      <c r="AK98" s="252"/>
      <c r="AL98" s="252"/>
      <c r="AM98" s="252"/>
      <c r="AN98" s="252"/>
      <c r="AO98" s="252"/>
      <c r="AP98" s="252"/>
      <c r="AQ98" s="252"/>
      <c r="AR98" s="252"/>
      <c r="AS98" s="252"/>
      <c r="AT98" s="252"/>
      <c r="AU98" s="252"/>
      <c r="AV98" s="252"/>
      <c r="AW98" s="252"/>
      <c r="AX98" s="252"/>
      <c r="AY98" s="253"/>
      <c r="AZ98" s="252"/>
      <c r="BA98" s="252"/>
      <c r="BB98" s="252"/>
      <c r="BC98" s="252"/>
      <c r="BD98" s="252"/>
      <c r="BE98" s="252"/>
      <c r="BF98" s="252"/>
      <c r="BG98" s="252"/>
      <c r="BH98" s="252"/>
      <c r="BI98" s="252"/>
      <c r="BJ98" s="252"/>
      <c r="BK98" s="252"/>
      <c r="BL98" s="252"/>
      <c r="BM98" s="252"/>
      <c r="BN98" s="252"/>
      <c r="BO98" s="252"/>
      <c r="BP98" s="252"/>
      <c r="BQ98" s="252"/>
    </row>
    <row r="99" spans="1:69" ht="12.75" customHeight="1" x14ac:dyDescent="0.25">
      <c r="A99" s="255"/>
      <c r="B99" s="255"/>
      <c r="C99" s="256"/>
      <c r="D99" s="256"/>
      <c r="E99" s="256"/>
      <c r="F99" s="256"/>
      <c r="G99" s="255"/>
      <c r="H99" s="255"/>
      <c r="I99" s="255"/>
      <c r="J99" s="255"/>
      <c r="K99" s="255"/>
      <c r="L99" s="257"/>
      <c r="M99" s="257"/>
      <c r="N99" s="255"/>
      <c r="O99" s="301"/>
      <c r="P99" s="301"/>
      <c r="Q99" s="301"/>
      <c r="R99" s="301"/>
      <c r="S99" s="301"/>
      <c r="T99" s="301"/>
      <c r="U99" s="301"/>
      <c r="V99" s="301"/>
      <c r="W99" s="301"/>
      <c r="X99" s="255"/>
      <c r="Y99" s="255"/>
      <c r="Z99" s="255"/>
      <c r="AA99" s="255"/>
      <c r="AB99" s="255"/>
      <c r="AC99" s="255"/>
      <c r="AD99" s="255"/>
      <c r="AE99" s="255"/>
      <c r="AF99" s="255"/>
      <c r="AG99" s="255"/>
      <c r="AH99" s="252"/>
      <c r="AI99" s="252"/>
      <c r="AJ99" s="252"/>
      <c r="AK99" s="252"/>
      <c r="AL99" s="252"/>
      <c r="AM99" s="252"/>
      <c r="AN99" s="252"/>
      <c r="AO99" s="252"/>
      <c r="AP99" s="252"/>
      <c r="AQ99" s="252"/>
      <c r="AR99" s="252"/>
      <c r="AS99" s="252"/>
      <c r="AT99" s="252"/>
      <c r="AU99" s="252"/>
      <c r="AV99" s="252"/>
      <c r="AW99" s="252"/>
      <c r="AX99" s="252"/>
      <c r="AY99" s="253"/>
      <c r="AZ99" s="252"/>
      <c r="BA99" s="252"/>
      <c r="BB99" s="252"/>
      <c r="BC99" s="252"/>
      <c r="BD99" s="252"/>
      <c r="BE99" s="252"/>
      <c r="BF99" s="252"/>
      <c r="BG99" s="252"/>
      <c r="BH99" s="252"/>
      <c r="BI99" s="252"/>
      <c r="BJ99" s="252"/>
      <c r="BK99" s="252"/>
      <c r="BL99" s="252"/>
      <c r="BM99" s="252"/>
      <c r="BN99" s="252"/>
      <c r="BO99" s="252"/>
      <c r="BP99" s="252"/>
      <c r="BQ99" s="252"/>
    </row>
    <row r="100" spans="1:69" ht="12.75" customHeight="1" x14ac:dyDescent="0.25">
      <c r="A100" s="255"/>
      <c r="B100" s="255"/>
      <c r="C100" s="256"/>
      <c r="D100" s="256"/>
      <c r="E100" s="256"/>
      <c r="F100" s="256"/>
      <c r="G100" s="255"/>
      <c r="H100" s="255"/>
      <c r="I100" s="255"/>
      <c r="J100" s="255"/>
      <c r="K100" s="255"/>
      <c r="L100" s="257"/>
      <c r="M100" s="257"/>
      <c r="N100" s="255"/>
      <c r="O100" s="301"/>
      <c r="P100" s="301"/>
      <c r="Q100" s="301"/>
      <c r="R100" s="301"/>
      <c r="S100" s="301"/>
      <c r="T100" s="301"/>
      <c r="U100" s="301"/>
      <c r="V100" s="301"/>
      <c r="W100" s="301"/>
      <c r="X100" s="255"/>
      <c r="Y100" s="255"/>
      <c r="Z100" s="255"/>
      <c r="AA100" s="255"/>
      <c r="AB100" s="255"/>
      <c r="AC100" s="255"/>
      <c r="AD100" s="255"/>
      <c r="AE100" s="255"/>
      <c r="AF100" s="255"/>
      <c r="AG100" s="255"/>
      <c r="AH100" s="252"/>
      <c r="AI100" s="252"/>
      <c r="AJ100" s="252"/>
      <c r="AK100" s="252"/>
      <c r="AL100" s="252"/>
      <c r="AM100" s="252"/>
      <c r="AN100" s="252"/>
      <c r="AO100" s="252"/>
      <c r="AP100" s="252"/>
      <c r="AQ100" s="252"/>
      <c r="AR100" s="252"/>
      <c r="AS100" s="252"/>
      <c r="AT100" s="252"/>
      <c r="AU100" s="252"/>
      <c r="AV100" s="252"/>
      <c r="AW100" s="252"/>
      <c r="AX100" s="252"/>
      <c r="AY100" s="253"/>
      <c r="AZ100" s="252"/>
      <c r="BA100" s="252"/>
      <c r="BB100" s="252"/>
      <c r="BC100" s="252"/>
      <c r="BD100" s="252"/>
      <c r="BE100" s="252"/>
      <c r="BF100" s="252"/>
      <c r="BG100" s="252"/>
      <c r="BH100" s="252"/>
      <c r="BI100" s="252"/>
      <c r="BJ100" s="252"/>
      <c r="BK100" s="252"/>
      <c r="BL100" s="252"/>
      <c r="BM100" s="252"/>
      <c r="BN100" s="252"/>
      <c r="BO100" s="252"/>
      <c r="BP100" s="252"/>
      <c r="BQ100" s="252"/>
    </row>
    <row r="101" spans="1:69" ht="12.75" customHeight="1" x14ac:dyDescent="0.25">
      <c r="A101" s="255"/>
      <c r="B101" s="255"/>
      <c r="C101" s="256"/>
      <c r="D101" s="256"/>
      <c r="E101" s="256"/>
      <c r="F101" s="256"/>
      <c r="G101" s="255"/>
      <c r="H101" s="255"/>
      <c r="I101" s="255"/>
      <c r="J101" s="255"/>
      <c r="K101" s="255"/>
      <c r="L101" s="257"/>
      <c r="M101" s="257"/>
      <c r="N101" s="255"/>
      <c r="O101" s="301"/>
      <c r="P101" s="301"/>
      <c r="Q101" s="301"/>
      <c r="R101" s="301"/>
      <c r="S101" s="301"/>
      <c r="T101" s="301"/>
      <c r="U101" s="301"/>
      <c r="V101" s="301"/>
      <c r="W101" s="301"/>
      <c r="X101" s="255"/>
      <c r="Y101" s="255"/>
      <c r="Z101" s="255"/>
      <c r="AA101" s="255"/>
      <c r="AB101" s="255"/>
      <c r="AC101" s="255"/>
      <c r="AD101" s="255"/>
      <c r="AE101" s="255"/>
      <c r="AF101" s="255"/>
      <c r="AG101" s="255"/>
      <c r="AH101" s="252"/>
      <c r="AI101" s="252"/>
      <c r="AJ101" s="252"/>
      <c r="AK101" s="252"/>
      <c r="AL101" s="252"/>
      <c r="AM101" s="252"/>
      <c r="AN101" s="252"/>
      <c r="AO101" s="252"/>
      <c r="AP101" s="252"/>
      <c r="AQ101" s="252"/>
      <c r="AR101" s="252"/>
      <c r="AS101" s="252"/>
      <c r="AT101" s="252"/>
      <c r="AU101" s="252"/>
      <c r="AV101" s="252"/>
      <c r="AW101" s="252"/>
      <c r="AX101" s="252"/>
      <c r="AY101" s="253"/>
      <c r="AZ101" s="252"/>
      <c r="BA101" s="252"/>
      <c r="BB101" s="252"/>
      <c r="BC101" s="252"/>
      <c r="BD101" s="252"/>
      <c r="BE101" s="252"/>
      <c r="BF101" s="252"/>
      <c r="BG101" s="252"/>
      <c r="BH101" s="252"/>
      <c r="BI101" s="252"/>
      <c r="BJ101" s="252"/>
      <c r="BK101" s="252"/>
      <c r="BL101" s="252"/>
      <c r="BM101" s="252"/>
      <c r="BN101" s="252"/>
      <c r="BO101" s="252"/>
      <c r="BP101" s="252"/>
      <c r="BQ101" s="252"/>
    </row>
    <row r="102" spans="1:69" ht="12.75" customHeight="1" x14ac:dyDescent="0.25">
      <c r="A102" s="255"/>
      <c r="B102" s="255"/>
      <c r="C102" s="256"/>
      <c r="D102" s="256"/>
      <c r="E102" s="256"/>
      <c r="F102" s="256"/>
      <c r="G102" s="255"/>
      <c r="H102" s="255"/>
      <c r="I102" s="255"/>
      <c r="J102" s="255"/>
      <c r="K102" s="255"/>
      <c r="L102" s="257"/>
      <c r="M102" s="257"/>
      <c r="N102" s="255"/>
      <c r="O102" s="301"/>
      <c r="P102" s="301"/>
      <c r="Q102" s="301"/>
      <c r="R102" s="301"/>
      <c r="S102" s="301"/>
      <c r="T102" s="301"/>
      <c r="U102" s="301"/>
      <c r="V102" s="301"/>
      <c r="W102" s="301"/>
      <c r="X102" s="255"/>
      <c r="Y102" s="255"/>
      <c r="Z102" s="255"/>
      <c r="AA102" s="255"/>
      <c r="AB102" s="255"/>
      <c r="AC102" s="255"/>
      <c r="AD102" s="255"/>
      <c r="AE102" s="255"/>
      <c r="AF102" s="255"/>
      <c r="AG102" s="255"/>
      <c r="AH102" s="252"/>
      <c r="AI102" s="252"/>
      <c r="AJ102" s="252"/>
      <c r="AK102" s="252"/>
      <c r="AL102" s="252"/>
      <c r="AM102" s="252"/>
      <c r="AN102" s="252"/>
      <c r="AO102" s="252"/>
      <c r="AP102" s="252"/>
      <c r="AQ102" s="252"/>
      <c r="AR102" s="252"/>
      <c r="AS102" s="252"/>
      <c r="AT102" s="252"/>
      <c r="AU102" s="252"/>
      <c r="AV102" s="252"/>
      <c r="AW102" s="252"/>
      <c r="AX102" s="252"/>
      <c r="AY102" s="253"/>
      <c r="AZ102" s="252"/>
      <c r="BA102" s="252"/>
      <c r="BB102" s="252"/>
      <c r="BC102" s="252"/>
      <c r="BD102" s="252"/>
      <c r="BE102" s="252"/>
      <c r="BF102" s="252"/>
      <c r="BG102" s="252"/>
      <c r="BH102" s="252"/>
      <c r="BI102" s="252"/>
      <c r="BJ102" s="252"/>
      <c r="BK102" s="252"/>
      <c r="BL102" s="252"/>
      <c r="BM102" s="252"/>
      <c r="BN102" s="252"/>
      <c r="BO102" s="252"/>
      <c r="BP102" s="252"/>
      <c r="BQ102" s="252"/>
    </row>
    <row r="103" spans="1:69" ht="12.75" customHeight="1" x14ac:dyDescent="0.25">
      <c r="A103" s="255"/>
      <c r="B103" s="255"/>
      <c r="C103" s="256"/>
      <c r="D103" s="256"/>
      <c r="E103" s="256"/>
      <c r="F103" s="256"/>
      <c r="G103" s="255"/>
      <c r="H103" s="255"/>
      <c r="I103" s="255"/>
      <c r="J103" s="255"/>
      <c r="K103" s="255"/>
      <c r="L103" s="257"/>
      <c r="M103" s="257"/>
      <c r="N103" s="255"/>
      <c r="O103" s="301"/>
      <c r="P103" s="301"/>
      <c r="Q103" s="301"/>
      <c r="R103" s="301"/>
      <c r="S103" s="301"/>
      <c r="T103" s="301"/>
      <c r="U103" s="301"/>
      <c r="V103" s="301"/>
      <c r="W103" s="301"/>
      <c r="X103" s="255"/>
      <c r="Y103" s="255"/>
      <c r="Z103" s="255"/>
      <c r="AA103" s="255"/>
      <c r="AB103" s="255"/>
      <c r="AC103" s="255"/>
      <c r="AD103" s="255"/>
      <c r="AE103" s="255"/>
      <c r="AF103" s="255"/>
      <c r="AG103" s="255"/>
      <c r="AH103" s="252"/>
      <c r="AI103" s="252"/>
      <c r="AJ103" s="252"/>
      <c r="AK103" s="252"/>
      <c r="AL103" s="252"/>
      <c r="AM103" s="252"/>
      <c r="AN103" s="252"/>
      <c r="AO103" s="252"/>
      <c r="AP103" s="252"/>
      <c r="AQ103" s="252"/>
      <c r="AR103" s="252"/>
      <c r="AS103" s="252"/>
      <c r="AT103" s="252"/>
      <c r="AU103" s="252"/>
      <c r="AV103" s="252"/>
      <c r="AW103" s="252"/>
      <c r="AX103" s="252"/>
      <c r="AY103" s="253"/>
      <c r="AZ103" s="252"/>
      <c r="BA103" s="252"/>
      <c r="BB103" s="252"/>
      <c r="BC103" s="252"/>
      <c r="BD103" s="252"/>
      <c r="BE103" s="252"/>
      <c r="BF103" s="252"/>
      <c r="BG103" s="252"/>
      <c r="BH103" s="252"/>
      <c r="BI103" s="252"/>
      <c r="BJ103" s="252"/>
      <c r="BK103" s="252"/>
      <c r="BL103" s="252"/>
      <c r="BM103" s="252"/>
      <c r="BN103" s="252"/>
      <c r="BO103" s="252"/>
      <c r="BP103" s="252"/>
      <c r="BQ103" s="252"/>
    </row>
    <row r="104" spans="1:69" ht="12.75" customHeight="1" x14ac:dyDescent="0.25">
      <c r="A104" s="255"/>
      <c r="B104" s="255"/>
      <c r="C104" s="256"/>
      <c r="D104" s="256"/>
      <c r="E104" s="256"/>
      <c r="F104" s="256"/>
      <c r="G104" s="255"/>
      <c r="H104" s="255"/>
      <c r="I104" s="255"/>
      <c r="J104" s="255"/>
      <c r="K104" s="255"/>
      <c r="L104" s="257"/>
      <c r="M104" s="257"/>
      <c r="N104" s="255"/>
      <c r="O104" s="301"/>
      <c r="P104" s="301"/>
      <c r="Q104" s="301"/>
      <c r="R104" s="301"/>
      <c r="S104" s="301"/>
      <c r="T104" s="301"/>
      <c r="U104" s="301"/>
      <c r="V104" s="301"/>
      <c r="W104" s="301"/>
      <c r="X104" s="255"/>
      <c r="Y104" s="255"/>
      <c r="Z104" s="255"/>
      <c r="AA104" s="255"/>
      <c r="AB104" s="255"/>
      <c r="AC104" s="255"/>
      <c r="AD104" s="255"/>
      <c r="AE104" s="255"/>
      <c r="AF104" s="255"/>
      <c r="AG104" s="255"/>
      <c r="AH104" s="252"/>
      <c r="AI104" s="252"/>
      <c r="AJ104" s="252"/>
      <c r="AK104" s="252"/>
      <c r="AL104" s="252"/>
      <c r="AM104" s="252"/>
      <c r="AN104" s="252"/>
      <c r="AO104" s="252"/>
      <c r="AP104" s="252"/>
      <c r="AQ104" s="252"/>
      <c r="AR104" s="252"/>
      <c r="AS104" s="252"/>
      <c r="AT104" s="252"/>
      <c r="AU104" s="252"/>
      <c r="AV104" s="252"/>
      <c r="AW104" s="252"/>
      <c r="AX104" s="252"/>
      <c r="AY104" s="253"/>
      <c r="AZ104" s="252"/>
      <c r="BA104" s="252"/>
      <c r="BB104" s="252"/>
      <c r="BC104" s="252"/>
      <c r="BD104" s="252"/>
      <c r="BE104" s="252"/>
      <c r="BF104" s="252"/>
      <c r="BG104" s="252"/>
      <c r="BH104" s="252"/>
      <c r="BI104" s="252"/>
      <c r="BJ104" s="252"/>
      <c r="BK104" s="252"/>
      <c r="BL104" s="252"/>
      <c r="BM104" s="252"/>
      <c r="BN104" s="252"/>
      <c r="BO104" s="252"/>
      <c r="BP104" s="252"/>
      <c r="BQ104" s="252"/>
    </row>
    <row r="105" spans="1:69" ht="12.75" customHeight="1" x14ac:dyDescent="0.25">
      <c r="A105" s="255"/>
      <c r="B105" s="255"/>
      <c r="C105" s="256"/>
      <c r="D105" s="256"/>
      <c r="E105" s="256"/>
      <c r="F105" s="256"/>
      <c r="G105" s="255"/>
      <c r="H105" s="255"/>
      <c r="I105" s="255"/>
      <c r="J105" s="255"/>
      <c r="K105" s="255"/>
      <c r="L105" s="257"/>
      <c r="M105" s="257"/>
      <c r="N105" s="255"/>
      <c r="O105" s="301"/>
      <c r="P105" s="301"/>
      <c r="Q105" s="301"/>
      <c r="R105" s="301"/>
      <c r="S105" s="301"/>
      <c r="T105" s="301"/>
      <c r="U105" s="301"/>
      <c r="V105" s="301"/>
      <c r="W105" s="301"/>
      <c r="X105" s="255"/>
      <c r="Y105" s="255"/>
      <c r="Z105" s="255"/>
      <c r="AA105" s="255"/>
      <c r="AB105" s="255"/>
      <c r="AC105" s="255"/>
      <c r="AD105" s="255"/>
      <c r="AE105" s="255"/>
      <c r="AF105" s="255"/>
      <c r="AG105" s="255"/>
      <c r="AH105" s="252"/>
      <c r="AI105" s="252"/>
      <c r="AJ105" s="252"/>
      <c r="AK105" s="252"/>
      <c r="AL105" s="252"/>
      <c r="AM105" s="252"/>
      <c r="AN105" s="252"/>
      <c r="AO105" s="252"/>
      <c r="AP105" s="252"/>
      <c r="AQ105" s="252"/>
      <c r="AR105" s="252"/>
      <c r="AS105" s="252"/>
      <c r="AT105" s="252"/>
      <c r="AU105" s="252"/>
      <c r="AV105" s="252"/>
      <c r="AW105" s="252"/>
      <c r="AX105" s="252"/>
      <c r="AY105" s="253"/>
      <c r="AZ105" s="252"/>
      <c r="BA105" s="252"/>
      <c r="BB105" s="252"/>
      <c r="BC105" s="252"/>
      <c r="BD105" s="252"/>
      <c r="BE105" s="252"/>
      <c r="BF105" s="252"/>
      <c r="BG105" s="252"/>
      <c r="BH105" s="252"/>
      <c r="BI105" s="252"/>
      <c r="BJ105" s="252"/>
      <c r="BK105" s="252"/>
      <c r="BL105" s="252"/>
      <c r="BM105" s="252"/>
      <c r="BN105" s="252"/>
      <c r="BO105" s="252"/>
      <c r="BP105" s="252"/>
      <c r="BQ105" s="252"/>
    </row>
    <row r="106" spans="1:69" ht="12.75" customHeight="1" x14ac:dyDescent="0.25">
      <c r="A106" s="255"/>
      <c r="B106" s="255"/>
      <c r="C106" s="256"/>
      <c r="D106" s="256"/>
      <c r="E106" s="256"/>
      <c r="F106" s="256"/>
      <c r="G106" s="255"/>
      <c r="H106" s="255"/>
      <c r="I106" s="255"/>
      <c r="J106" s="255"/>
      <c r="K106" s="255"/>
      <c r="L106" s="257"/>
      <c r="M106" s="257"/>
      <c r="N106" s="255"/>
      <c r="O106" s="301"/>
      <c r="P106" s="301"/>
      <c r="Q106" s="301"/>
      <c r="R106" s="301"/>
      <c r="S106" s="301"/>
      <c r="T106" s="301"/>
      <c r="U106" s="301"/>
      <c r="V106" s="301"/>
      <c r="W106" s="301"/>
      <c r="X106" s="255"/>
      <c r="Y106" s="255"/>
      <c r="Z106" s="255"/>
      <c r="AA106" s="255"/>
      <c r="AB106" s="255"/>
      <c r="AC106" s="255"/>
      <c r="AD106" s="255"/>
      <c r="AE106" s="255"/>
      <c r="AF106" s="255"/>
      <c r="AG106" s="255"/>
      <c r="AH106" s="252"/>
      <c r="AI106" s="252"/>
      <c r="AJ106" s="252"/>
      <c r="AK106" s="252"/>
      <c r="AL106" s="252"/>
      <c r="AM106" s="252"/>
      <c r="AN106" s="252"/>
      <c r="AO106" s="252"/>
      <c r="AP106" s="252"/>
      <c r="AQ106" s="252"/>
      <c r="AR106" s="252"/>
      <c r="AS106" s="252"/>
      <c r="AT106" s="252"/>
      <c r="AU106" s="252"/>
      <c r="AV106" s="252"/>
      <c r="AW106" s="252"/>
      <c r="AX106" s="252"/>
      <c r="AY106" s="253"/>
      <c r="AZ106" s="252"/>
      <c r="BA106" s="252"/>
      <c r="BB106" s="252"/>
      <c r="BC106" s="252"/>
      <c r="BD106" s="252"/>
      <c r="BE106" s="252"/>
      <c r="BF106" s="252"/>
      <c r="BG106" s="252"/>
      <c r="BH106" s="252"/>
      <c r="BI106" s="252"/>
      <c r="BJ106" s="252"/>
      <c r="BK106" s="252"/>
      <c r="BL106" s="252"/>
      <c r="BM106" s="252"/>
      <c r="BN106" s="252"/>
      <c r="BO106" s="252"/>
      <c r="BP106" s="252"/>
      <c r="BQ106" s="252"/>
    </row>
    <row r="107" spans="1:69" ht="12.75" customHeight="1" x14ac:dyDescent="0.25">
      <c r="A107" s="255"/>
      <c r="B107" s="255"/>
      <c r="C107" s="256"/>
      <c r="D107" s="256"/>
      <c r="E107" s="256"/>
      <c r="F107" s="256"/>
      <c r="G107" s="255"/>
      <c r="H107" s="255"/>
      <c r="I107" s="255"/>
      <c r="J107" s="255"/>
      <c r="K107" s="255"/>
      <c r="L107" s="257"/>
      <c r="M107" s="257"/>
      <c r="N107" s="255"/>
      <c r="O107" s="301"/>
      <c r="P107" s="301"/>
      <c r="Q107" s="301"/>
      <c r="R107" s="301"/>
      <c r="S107" s="301"/>
      <c r="T107" s="301"/>
      <c r="U107" s="301"/>
      <c r="V107" s="301"/>
      <c r="W107" s="301"/>
      <c r="X107" s="255"/>
      <c r="Y107" s="255"/>
      <c r="Z107" s="255"/>
      <c r="AA107" s="255"/>
      <c r="AB107" s="255"/>
      <c r="AC107" s="255"/>
      <c r="AD107" s="255"/>
      <c r="AE107" s="255"/>
      <c r="AF107" s="255"/>
      <c r="AG107" s="255"/>
      <c r="AH107" s="252"/>
      <c r="AI107" s="252"/>
      <c r="AJ107" s="252"/>
      <c r="AK107" s="252"/>
      <c r="AL107" s="252"/>
      <c r="AM107" s="252"/>
      <c r="AN107" s="252"/>
      <c r="AO107" s="252"/>
      <c r="AP107" s="252"/>
      <c r="AQ107" s="252"/>
      <c r="AR107" s="252"/>
      <c r="AS107" s="252"/>
      <c r="AT107" s="252"/>
      <c r="AU107" s="252"/>
      <c r="AV107" s="252"/>
      <c r="AW107" s="252"/>
      <c r="AX107" s="252"/>
      <c r="AY107" s="253"/>
      <c r="AZ107" s="252"/>
      <c r="BA107" s="252"/>
      <c r="BB107" s="252"/>
      <c r="BC107" s="252"/>
      <c r="BD107" s="252"/>
      <c r="BE107" s="252"/>
      <c r="BF107" s="252"/>
      <c r="BG107" s="252"/>
      <c r="BH107" s="252"/>
      <c r="BI107" s="252"/>
      <c r="BJ107" s="252"/>
      <c r="BK107" s="252"/>
      <c r="BL107" s="252"/>
      <c r="BM107" s="252"/>
      <c r="BN107" s="252"/>
      <c r="BO107" s="252"/>
      <c r="BP107" s="252"/>
      <c r="BQ107" s="252"/>
    </row>
    <row r="108" spans="1:69" ht="12.75" customHeight="1" x14ac:dyDescent="0.25">
      <c r="A108" s="255"/>
      <c r="B108" s="255"/>
      <c r="C108" s="256"/>
      <c r="D108" s="256"/>
      <c r="E108" s="256"/>
      <c r="F108" s="256"/>
      <c r="G108" s="255"/>
      <c r="H108" s="255"/>
      <c r="I108" s="255"/>
      <c r="J108" s="255"/>
      <c r="K108" s="255"/>
      <c r="L108" s="257"/>
      <c r="M108" s="257"/>
      <c r="N108" s="255"/>
      <c r="O108" s="301"/>
      <c r="P108" s="301"/>
      <c r="Q108" s="301"/>
      <c r="R108" s="301"/>
      <c r="S108" s="301"/>
      <c r="T108" s="301"/>
      <c r="U108" s="301"/>
      <c r="V108" s="301"/>
      <c r="W108" s="301"/>
      <c r="X108" s="255"/>
      <c r="Y108" s="255"/>
      <c r="Z108" s="255"/>
      <c r="AA108" s="255"/>
      <c r="AB108" s="255"/>
      <c r="AC108" s="255"/>
      <c r="AD108" s="255"/>
      <c r="AE108" s="255"/>
      <c r="AF108" s="255"/>
      <c r="AG108" s="255"/>
      <c r="AH108" s="252"/>
      <c r="AI108" s="252"/>
      <c r="AJ108" s="252"/>
      <c r="AK108" s="252"/>
      <c r="AL108" s="252"/>
      <c r="AM108" s="252"/>
      <c r="AN108" s="252"/>
      <c r="AO108" s="252"/>
      <c r="AP108" s="252"/>
      <c r="AQ108" s="252"/>
      <c r="AR108" s="252"/>
      <c r="AS108" s="252"/>
      <c r="AT108" s="252"/>
      <c r="AU108" s="252"/>
      <c r="AV108" s="252"/>
      <c r="AW108" s="252"/>
      <c r="AX108" s="252"/>
      <c r="AY108" s="253"/>
      <c r="AZ108" s="252"/>
      <c r="BA108" s="252"/>
      <c r="BB108" s="252"/>
      <c r="BC108" s="252"/>
      <c r="BD108" s="252"/>
      <c r="BE108" s="252"/>
      <c r="BF108" s="252"/>
      <c r="BG108" s="252"/>
      <c r="BH108" s="252"/>
      <c r="BI108" s="252"/>
      <c r="BJ108" s="252"/>
      <c r="BK108" s="252"/>
      <c r="BL108" s="252"/>
      <c r="BM108" s="252"/>
      <c r="BN108" s="252"/>
      <c r="BO108" s="252"/>
      <c r="BP108" s="252"/>
      <c r="BQ108" s="252"/>
    </row>
    <row r="109" spans="1:69" ht="12.75" customHeight="1" x14ac:dyDescent="0.25">
      <c r="A109" s="255"/>
      <c r="B109" s="255"/>
      <c r="C109" s="256"/>
      <c r="D109" s="256"/>
      <c r="E109" s="256"/>
      <c r="F109" s="256"/>
      <c r="G109" s="255"/>
      <c r="H109" s="255"/>
      <c r="I109" s="255"/>
      <c r="J109" s="255"/>
      <c r="K109" s="255"/>
      <c r="L109" s="257"/>
      <c r="M109" s="257"/>
      <c r="N109" s="255"/>
      <c r="O109" s="301"/>
      <c r="P109" s="301"/>
      <c r="Q109" s="301"/>
      <c r="R109" s="301"/>
      <c r="S109" s="301"/>
      <c r="T109" s="301"/>
      <c r="U109" s="301"/>
      <c r="V109" s="301"/>
      <c r="W109" s="301"/>
      <c r="X109" s="255"/>
      <c r="Y109" s="255"/>
      <c r="Z109" s="255"/>
      <c r="AA109" s="255"/>
      <c r="AB109" s="255"/>
      <c r="AC109" s="255"/>
      <c r="AD109" s="255"/>
      <c r="AE109" s="255"/>
      <c r="AF109" s="255"/>
      <c r="AG109" s="255"/>
      <c r="AH109" s="252"/>
      <c r="AI109" s="252"/>
      <c r="AJ109" s="252"/>
      <c r="AK109" s="252"/>
      <c r="AL109" s="252"/>
      <c r="AM109" s="252"/>
      <c r="AN109" s="252"/>
      <c r="AO109" s="252"/>
      <c r="AP109" s="252"/>
      <c r="AQ109" s="252"/>
      <c r="AR109" s="252"/>
      <c r="AS109" s="252"/>
      <c r="AT109" s="252"/>
      <c r="AU109" s="252"/>
      <c r="AV109" s="252"/>
      <c r="AW109" s="252"/>
      <c r="AX109" s="252"/>
      <c r="AY109" s="253"/>
      <c r="AZ109" s="252"/>
      <c r="BA109" s="252"/>
      <c r="BB109" s="252"/>
      <c r="BC109" s="252"/>
      <c r="BD109" s="252"/>
      <c r="BE109" s="252"/>
      <c r="BF109" s="252"/>
      <c r="BG109" s="252"/>
      <c r="BH109" s="252"/>
      <c r="BI109" s="252"/>
      <c r="BJ109" s="252"/>
      <c r="BK109" s="252"/>
      <c r="BL109" s="252"/>
      <c r="BM109" s="252"/>
      <c r="BN109" s="252"/>
      <c r="BO109" s="252"/>
      <c r="BP109" s="252"/>
      <c r="BQ109" s="252"/>
    </row>
    <row r="110" spans="1:69" ht="12.75" customHeight="1" x14ac:dyDescent="0.25">
      <c r="A110" s="255"/>
      <c r="B110" s="255"/>
      <c r="C110" s="256"/>
      <c r="D110" s="256"/>
      <c r="E110" s="256"/>
      <c r="F110" s="256"/>
      <c r="G110" s="255"/>
      <c r="H110" s="255"/>
      <c r="I110" s="255"/>
      <c r="J110" s="255"/>
      <c r="K110" s="255"/>
      <c r="L110" s="257"/>
      <c r="M110" s="257"/>
      <c r="N110" s="255"/>
      <c r="O110" s="301"/>
      <c r="P110" s="301"/>
      <c r="Q110" s="301"/>
      <c r="R110" s="301"/>
      <c r="S110" s="301"/>
      <c r="T110" s="301"/>
      <c r="U110" s="301"/>
      <c r="V110" s="301"/>
      <c r="W110" s="301"/>
      <c r="X110" s="255"/>
      <c r="Y110" s="255"/>
      <c r="Z110" s="255"/>
      <c r="AA110" s="255"/>
      <c r="AB110" s="255"/>
      <c r="AC110" s="255"/>
      <c r="AD110" s="255"/>
      <c r="AE110" s="255"/>
      <c r="AF110" s="255"/>
      <c r="AG110" s="255"/>
      <c r="AH110" s="252"/>
      <c r="AI110" s="252"/>
      <c r="AJ110" s="252"/>
      <c r="AK110" s="252"/>
      <c r="AL110" s="252"/>
      <c r="AM110" s="252"/>
      <c r="AN110" s="252"/>
      <c r="AO110" s="252"/>
      <c r="AP110" s="252"/>
      <c r="AQ110" s="252"/>
      <c r="AR110" s="252"/>
      <c r="AS110" s="252"/>
      <c r="AT110" s="252"/>
      <c r="AU110" s="252"/>
      <c r="AV110" s="252"/>
      <c r="AW110" s="252"/>
      <c r="AX110" s="252"/>
      <c r="AY110" s="253"/>
      <c r="AZ110" s="252"/>
      <c r="BA110" s="252"/>
      <c r="BB110" s="252"/>
      <c r="BC110" s="252"/>
      <c r="BD110" s="252"/>
      <c r="BE110" s="252"/>
      <c r="BF110" s="252"/>
      <c r="BG110" s="252"/>
      <c r="BH110" s="252"/>
      <c r="BI110" s="252"/>
      <c r="BJ110" s="252"/>
      <c r="BK110" s="252"/>
      <c r="BL110" s="252"/>
      <c r="BM110" s="252"/>
      <c r="BN110" s="252"/>
      <c r="BO110" s="252"/>
      <c r="BP110" s="252"/>
      <c r="BQ110" s="252"/>
    </row>
    <row r="111" spans="1:69" ht="12.75" customHeight="1" x14ac:dyDescent="0.25">
      <c r="A111" s="255"/>
      <c r="B111" s="255"/>
      <c r="C111" s="256"/>
      <c r="D111" s="256"/>
      <c r="E111" s="256"/>
      <c r="F111" s="256"/>
      <c r="G111" s="255"/>
      <c r="H111" s="255"/>
      <c r="I111" s="255"/>
      <c r="J111" s="255"/>
      <c r="K111" s="255"/>
      <c r="L111" s="257"/>
      <c r="M111" s="257"/>
      <c r="N111" s="255"/>
      <c r="O111" s="301"/>
      <c r="P111" s="301"/>
      <c r="Q111" s="301"/>
      <c r="R111" s="301"/>
      <c r="S111" s="301"/>
      <c r="T111" s="301"/>
      <c r="U111" s="301"/>
      <c r="V111" s="301"/>
      <c r="W111" s="301"/>
      <c r="X111" s="255"/>
      <c r="Y111" s="255"/>
      <c r="Z111" s="255"/>
      <c r="AA111" s="255"/>
      <c r="AB111" s="255"/>
      <c r="AC111" s="255"/>
      <c r="AD111" s="255"/>
      <c r="AE111" s="255"/>
      <c r="AF111" s="255"/>
      <c r="AG111" s="255"/>
      <c r="AH111" s="252"/>
      <c r="AI111" s="252"/>
      <c r="AJ111" s="252"/>
      <c r="AK111" s="252"/>
      <c r="AL111" s="252"/>
      <c r="AM111" s="252"/>
      <c r="AN111" s="252"/>
      <c r="AO111" s="252"/>
      <c r="AP111" s="252"/>
      <c r="AQ111" s="252"/>
      <c r="AR111" s="252"/>
      <c r="AS111" s="252"/>
      <c r="AT111" s="252"/>
      <c r="AU111" s="252"/>
      <c r="AV111" s="252"/>
      <c r="AW111" s="252"/>
      <c r="AX111" s="252"/>
      <c r="AY111" s="253"/>
      <c r="AZ111" s="252"/>
      <c r="BA111" s="252"/>
      <c r="BB111" s="252"/>
      <c r="BC111" s="252"/>
      <c r="BD111" s="252"/>
      <c r="BE111" s="252"/>
      <c r="BF111" s="252"/>
      <c r="BG111" s="252"/>
      <c r="BH111" s="252"/>
      <c r="BI111" s="252"/>
      <c r="BJ111" s="252"/>
      <c r="BK111" s="252"/>
      <c r="BL111" s="252"/>
      <c r="BM111" s="252"/>
      <c r="BN111" s="252"/>
      <c r="BO111" s="252"/>
      <c r="BP111" s="252"/>
      <c r="BQ111" s="252"/>
    </row>
    <row r="112" spans="1:69" ht="12.75" customHeight="1" x14ac:dyDescent="0.25">
      <c r="A112" s="255"/>
      <c r="B112" s="255"/>
      <c r="C112" s="256"/>
      <c r="D112" s="256"/>
      <c r="E112" s="256"/>
      <c r="F112" s="256"/>
      <c r="G112" s="255"/>
      <c r="H112" s="255"/>
      <c r="I112" s="255"/>
      <c r="J112" s="255"/>
      <c r="K112" s="255"/>
      <c r="L112" s="257"/>
      <c r="M112" s="257"/>
      <c r="N112" s="255"/>
      <c r="O112" s="301"/>
      <c r="P112" s="301"/>
      <c r="Q112" s="301"/>
      <c r="R112" s="301"/>
      <c r="S112" s="301"/>
      <c r="T112" s="301"/>
      <c r="U112" s="301"/>
      <c r="V112" s="301"/>
      <c r="W112" s="301"/>
      <c r="X112" s="255"/>
      <c r="Y112" s="255"/>
      <c r="Z112" s="255"/>
      <c r="AA112" s="255"/>
      <c r="AB112" s="255"/>
      <c r="AC112" s="255"/>
      <c r="AD112" s="255"/>
      <c r="AE112" s="255"/>
      <c r="AF112" s="255"/>
      <c r="AG112" s="255"/>
      <c r="AH112" s="252"/>
      <c r="AI112" s="252"/>
      <c r="AJ112" s="252"/>
      <c r="AK112" s="252"/>
      <c r="AL112" s="252"/>
      <c r="AM112" s="252"/>
      <c r="AN112" s="252"/>
      <c r="AO112" s="252"/>
      <c r="AP112" s="252"/>
      <c r="AQ112" s="252"/>
      <c r="AR112" s="252"/>
      <c r="AS112" s="252"/>
      <c r="AT112" s="252"/>
      <c r="AU112" s="252"/>
      <c r="AV112" s="252"/>
      <c r="AW112" s="252"/>
      <c r="AX112" s="252"/>
      <c r="AY112" s="253"/>
      <c r="AZ112" s="252"/>
      <c r="BA112" s="252"/>
      <c r="BB112" s="252"/>
      <c r="BC112" s="252"/>
      <c r="BD112" s="252"/>
      <c r="BE112" s="252"/>
      <c r="BF112" s="252"/>
      <c r="BG112" s="252"/>
      <c r="BH112" s="252"/>
      <c r="BI112" s="252"/>
      <c r="BJ112" s="252"/>
      <c r="BK112" s="252"/>
      <c r="BL112" s="252"/>
      <c r="BM112" s="252"/>
      <c r="BN112" s="252"/>
      <c r="BO112" s="252"/>
      <c r="BP112" s="252"/>
      <c r="BQ112" s="252"/>
    </row>
    <row r="113" spans="1:69" ht="12.75" customHeight="1" x14ac:dyDescent="0.25">
      <c r="A113" s="255"/>
      <c r="B113" s="255"/>
      <c r="C113" s="256"/>
      <c r="D113" s="256"/>
      <c r="E113" s="256"/>
      <c r="F113" s="256"/>
      <c r="G113" s="255"/>
      <c r="H113" s="255"/>
      <c r="I113" s="255"/>
      <c r="J113" s="255"/>
      <c r="K113" s="255"/>
      <c r="L113" s="257"/>
      <c r="M113" s="257"/>
      <c r="N113" s="255"/>
      <c r="O113" s="301"/>
      <c r="P113" s="301"/>
      <c r="Q113" s="301"/>
      <c r="R113" s="301"/>
      <c r="S113" s="301"/>
      <c r="T113" s="301"/>
      <c r="U113" s="301"/>
      <c r="V113" s="301"/>
      <c r="W113" s="301"/>
      <c r="X113" s="255"/>
      <c r="Y113" s="255"/>
      <c r="Z113" s="255"/>
      <c r="AA113" s="255"/>
      <c r="AB113" s="255"/>
      <c r="AC113" s="255"/>
      <c r="AD113" s="255"/>
      <c r="AE113" s="255"/>
      <c r="AF113" s="255"/>
      <c r="AG113" s="255"/>
      <c r="AH113" s="252"/>
      <c r="AI113" s="252"/>
      <c r="AJ113" s="252"/>
      <c r="AK113" s="252"/>
      <c r="AL113" s="252"/>
      <c r="AM113" s="252"/>
      <c r="AN113" s="252"/>
      <c r="AO113" s="252"/>
      <c r="AP113" s="252"/>
      <c r="AQ113" s="252"/>
      <c r="AR113" s="252"/>
      <c r="AS113" s="252"/>
      <c r="AT113" s="252"/>
      <c r="AU113" s="252"/>
      <c r="AV113" s="252"/>
      <c r="AW113" s="252"/>
      <c r="AX113" s="252"/>
      <c r="AY113" s="253"/>
      <c r="AZ113" s="252"/>
      <c r="BA113" s="252"/>
      <c r="BB113" s="252"/>
      <c r="BC113" s="252"/>
      <c r="BD113" s="252"/>
      <c r="BE113" s="252"/>
      <c r="BF113" s="252"/>
      <c r="BG113" s="252"/>
      <c r="BH113" s="252"/>
      <c r="BI113" s="252"/>
      <c r="BJ113" s="252"/>
      <c r="BK113" s="252"/>
      <c r="BL113" s="252"/>
      <c r="BM113" s="252"/>
      <c r="BN113" s="252"/>
      <c r="BO113" s="252"/>
      <c r="BP113" s="252"/>
      <c r="BQ113" s="252"/>
    </row>
    <row r="114" spans="1:69" ht="12.75" customHeight="1" x14ac:dyDescent="0.25">
      <c r="A114" s="255"/>
      <c r="B114" s="255"/>
      <c r="C114" s="256"/>
      <c r="D114" s="256"/>
      <c r="E114" s="256"/>
      <c r="F114" s="256"/>
      <c r="G114" s="255"/>
      <c r="H114" s="255"/>
      <c r="I114" s="255"/>
      <c r="J114" s="255"/>
      <c r="K114" s="255"/>
      <c r="L114" s="257"/>
      <c r="M114" s="257"/>
      <c r="N114" s="255"/>
      <c r="O114" s="301"/>
      <c r="P114" s="301"/>
      <c r="Q114" s="301"/>
      <c r="R114" s="301"/>
      <c r="S114" s="301"/>
      <c r="T114" s="301"/>
      <c r="U114" s="301"/>
      <c r="V114" s="301"/>
      <c r="W114" s="301"/>
      <c r="X114" s="255"/>
      <c r="Y114" s="255"/>
      <c r="Z114" s="255"/>
      <c r="AA114" s="255"/>
      <c r="AB114" s="255"/>
      <c r="AC114" s="255"/>
      <c r="AD114" s="255"/>
      <c r="AE114" s="255"/>
      <c r="AF114" s="255"/>
      <c r="AG114" s="255"/>
      <c r="AH114" s="252"/>
      <c r="AI114" s="252"/>
      <c r="AJ114" s="252"/>
      <c r="AK114" s="252"/>
      <c r="AL114" s="252"/>
      <c r="AM114" s="252"/>
      <c r="AN114" s="252"/>
      <c r="AO114" s="252"/>
      <c r="AP114" s="252"/>
      <c r="AQ114" s="252"/>
      <c r="AR114" s="252"/>
      <c r="AS114" s="252"/>
      <c r="AT114" s="252"/>
      <c r="AU114" s="252"/>
      <c r="AV114" s="252"/>
      <c r="AW114" s="252"/>
      <c r="AX114" s="252"/>
      <c r="AY114" s="253"/>
      <c r="AZ114" s="252"/>
      <c r="BA114" s="252"/>
      <c r="BB114" s="252"/>
      <c r="BC114" s="252"/>
      <c r="BD114" s="252"/>
      <c r="BE114" s="252"/>
      <c r="BF114" s="252"/>
      <c r="BG114" s="252"/>
      <c r="BH114" s="252"/>
      <c r="BI114" s="252"/>
      <c r="BJ114" s="252"/>
      <c r="BK114" s="252"/>
      <c r="BL114" s="252"/>
      <c r="BM114" s="252"/>
      <c r="BN114" s="252"/>
      <c r="BO114" s="252"/>
      <c r="BP114" s="252"/>
      <c r="BQ114" s="252"/>
    </row>
    <row r="115" spans="1:69" ht="12.75" customHeight="1" x14ac:dyDescent="0.25">
      <c r="A115" s="255"/>
      <c r="B115" s="255"/>
      <c r="C115" s="256"/>
      <c r="D115" s="256"/>
      <c r="E115" s="256"/>
      <c r="F115" s="256"/>
      <c r="G115" s="255"/>
      <c r="H115" s="255"/>
      <c r="I115" s="255"/>
      <c r="J115" s="255"/>
      <c r="K115" s="255"/>
      <c r="L115" s="257"/>
      <c r="M115" s="257"/>
      <c r="N115" s="255"/>
      <c r="O115" s="301"/>
      <c r="P115" s="301"/>
      <c r="Q115" s="301"/>
      <c r="R115" s="301"/>
      <c r="S115" s="301"/>
      <c r="T115" s="301"/>
      <c r="U115" s="301"/>
      <c r="V115" s="301"/>
      <c r="W115" s="301"/>
      <c r="X115" s="255"/>
      <c r="Y115" s="255"/>
      <c r="Z115" s="255"/>
      <c r="AA115" s="255"/>
      <c r="AB115" s="255"/>
      <c r="AC115" s="255"/>
      <c r="AD115" s="255"/>
      <c r="AE115" s="255"/>
      <c r="AF115" s="255"/>
      <c r="AG115" s="255"/>
      <c r="AH115" s="252"/>
      <c r="AI115" s="252"/>
      <c r="AJ115" s="252"/>
      <c r="AK115" s="252"/>
      <c r="AL115" s="252"/>
      <c r="AM115" s="252"/>
      <c r="AN115" s="252"/>
      <c r="AO115" s="252"/>
      <c r="AP115" s="252"/>
      <c r="AQ115" s="252"/>
      <c r="AR115" s="252"/>
      <c r="AS115" s="252"/>
      <c r="AT115" s="252"/>
      <c r="AU115" s="252"/>
      <c r="AV115" s="252"/>
      <c r="AW115" s="252"/>
      <c r="AX115" s="252"/>
      <c r="AY115" s="253"/>
      <c r="AZ115" s="252"/>
      <c r="BA115" s="252"/>
      <c r="BB115" s="252"/>
      <c r="BC115" s="252"/>
      <c r="BD115" s="252"/>
      <c r="BE115" s="252"/>
      <c r="BF115" s="252"/>
      <c r="BG115" s="252"/>
      <c r="BH115" s="252"/>
      <c r="BI115" s="252"/>
      <c r="BJ115" s="252"/>
      <c r="BK115" s="252"/>
      <c r="BL115" s="252"/>
      <c r="BM115" s="252"/>
      <c r="BN115" s="252"/>
      <c r="BO115" s="252"/>
      <c r="BP115" s="252"/>
      <c r="BQ115" s="252"/>
    </row>
    <row r="116" spans="1:69" ht="12.75" customHeight="1" x14ac:dyDescent="0.25">
      <c r="A116" s="255"/>
      <c r="B116" s="255"/>
      <c r="C116" s="256"/>
      <c r="D116" s="256"/>
      <c r="E116" s="256"/>
      <c r="F116" s="256"/>
      <c r="G116" s="255"/>
      <c r="H116" s="255"/>
      <c r="I116" s="255"/>
      <c r="J116" s="255"/>
      <c r="K116" s="255"/>
      <c r="L116" s="257"/>
      <c r="M116" s="257"/>
      <c r="N116" s="255"/>
      <c r="O116" s="301"/>
      <c r="P116" s="301"/>
      <c r="Q116" s="301"/>
      <c r="R116" s="301"/>
      <c r="S116" s="301"/>
      <c r="T116" s="301"/>
      <c r="U116" s="301"/>
      <c r="V116" s="301"/>
      <c r="W116" s="301"/>
      <c r="X116" s="255"/>
      <c r="Y116" s="255"/>
      <c r="Z116" s="255"/>
      <c r="AA116" s="255"/>
      <c r="AB116" s="255"/>
      <c r="AC116" s="255"/>
      <c r="AD116" s="255"/>
      <c r="AE116" s="255"/>
      <c r="AF116" s="255"/>
      <c r="AG116" s="255"/>
      <c r="AH116" s="252"/>
      <c r="AI116" s="252"/>
      <c r="AJ116" s="252"/>
      <c r="AK116" s="252"/>
      <c r="AL116" s="252"/>
      <c r="AM116" s="252"/>
      <c r="AN116" s="252"/>
      <c r="AO116" s="252"/>
      <c r="AP116" s="252"/>
      <c r="AQ116" s="252"/>
      <c r="AR116" s="252"/>
      <c r="AS116" s="252"/>
      <c r="AT116" s="252"/>
      <c r="AU116" s="252"/>
      <c r="AV116" s="252"/>
      <c r="AW116" s="252"/>
      <c r="AX116" s="252"/>
      <c r="AY116" s="253"/>
      <c r="AZ116" s="252"/>
      <c r="BA116" s="252"/>
      <c r="BB116" s="252"/>
      <c r="BC116" s="252"/>
      <c r="BD116" s="252"/>
      <c r="BE116" s="252"/>
      <c r="BF116" s="252"/>
      <c r="BG116" s="252"/>
      <c r="BH116" s="252"/>
      <c r="BI116" s="252"/>
      <c r="BJ116" s="252"/>
      <c r="BK116" s="252"/>
      <c r="BL116" s="252"/>
      <c r="BM116" s="252"/>
      <c r="BN116" s="252"/>
      <c r="BO116" s="252"/>
      <c r="BP116" s="252"/>
      <c r="BQ116" s="252"/>
    </row>
    <row r="117" spans="1:69" ht="12.75" customHeight="1" x14ac:dyDescent="0.25">
      <c r="A117" s="255"/>
      <c r="B117" s="255"/>
      <c r="C117" s="256"/>
      <c r="D117" s="256"/>
      <c r="E117" s="256"/>
      <c r="F117" s="256"/>
      <c r="G117" s="255"/>
      <c r="H117" s="255"/>
      <c r="I117" s="255"/>
      <c r="J117" s="255"/>
      <c r="K117" s="255"/>
      <c r="L117" s="257"/>
      <c r="M117" s="257"/>
      <c r="N117" s="255"/>
      <c r="O117" s="301"/>
      <c r="P117" s="301"/>
      <c r="Q117" s="301"/>
      <c r="R117" s="301"/>
      <c r="S117" s="301"/>
      <c r="T117" s="301"/>
      <c r="U117" s="301"/>
      <c r="V117" s="301"/>
      <c r="W117" s="301"/>
      <c r="X117" s="255"/>
      <c r="Y117" s="255"/>
      <c r="Z117" s="255"/>
      <c r="AA117" s="255"/>
      <c r="AB117" s="255"/>
      <c r="AC117" s="255"/>
      <c r="AD117" s="255"/>
      <c r="AE117" s="255"/>
      <c r="AF117" s="255"/>
      <c r="AG117" s="255"/>
      <c r="AH117" s="252"/>
      <c r="AI117" s="252"/>
      <c r="AJ117" s="252"/>
      <c r="AK117" s="252"/>
      <c r="AL117" s="252"/>
      <c r="AM117" s="252"/>
      <c r="AN117" s="252"/>
      <c r="AO117" s="252"/>
      <c r="AP117" s="252"/>
      <c r="AQ117" s="252"/>
      <c r="AR117" s="252"/>
      <c r="AS117" s="252"/>
      <c r="AT117" s="252"/>
      <c r="AU117" s="252"/>
      <c r="AV117" s="252"/>
      <c r="AW117" s="252"/>
      <c r="AX117" s="252"/>
      <c r="AY117" s="253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</row>
    <row r="118" spans="1:69" ht="12.75" customHeight="1" x14ac:dyDescent="0.25">
      <c r="A118" s="255"/>
      <c r="B118" s="255"/>
      <c r="C118" s="256"/>
      <c r="D118" s="256"/>
      <c r="E118" s="256"/>
      <c r="F118" s="256"/>
      <c r="G118" s="255"/>
      <c r="H118" s="255"/>
      <c r="I118" s="255"/>
      <c r="J118" s="255"/>
      <c r="K118" s="255"/>
      <c r="L118" s="257"/>
      <c r="M118" s="257"/>
      <c r="N118" s="255"/>
      <c r="O118" s="301"/>
      <c r="P118" s="301"/>
      <c r="Q118" s="301"/>
      <c r="R118" s="301"/>
      <c r="S118" s="301"/>
      <c r="T118" s="301"/>
      <c r="U118" s="301"/>
      <c r="V118" s="301"/>
      <c r="W118" s="301"/>
      <c r="X118" s="255"/>
      <c r="Y118" s="255"/>
      <c r="Z118" s="255"/>
      <c r="AA118" s="255"/>
      <c r="AB118" s="255"/>
      <c r="AC118" s="255"/>
      <c r="AD118" s="255"/>
      <c r="AE118" s="255"/>
      <c r="AF118" s="255"/>
      <c r="AG118" s="255"/>
      <c r="AH118" s="252"/>
      <c r="AI118" s="252"/>
      <c r="AJ118" s="252"/>
      <c r="AK118" s="252"/>
      <c r="AL118" s="252"/>
      <c r="AM118" s="252"/>
      <c r="AN118" s="252"/>
      <c r="AO118" s="252"/>
      <c r="AP118" s="252"/>
      <c r="AQ118" s="252"/>
      <c r="AR118" s="252"/>
      <c r="AS118" s="252"/>
      <c r="AT118" s="252"/>
      <c r="AU118" s="252"/>
      <c r="AV118" s="252"/>
      <c r="AW118" s="252"/>
      <c r="AX118" s="252"/>
      <c r="AY118" s="253"/>
      <c r="AZ118" s="252"/>
      <c r="BA118" s="252"/>
      <c r="BB118" s="252"/>
      <c r="BC118" s="252"/>
      <c r="BD118" s="252"/>
      <c r="BE118" s="252"/>
      <c r="BF118" s="252"/>
      <c r="BG118" s="252"/>
      <c r="BH118" s="252"/>
      <c r="BI118" s="252"/>
      <c r="BJ118" s="252"/>
      <c r="BK118" s="252"/>
      <c r="BL118" s="252"/>
      <c r="BM118" s="252"/>
      <c r="BN118" s="252"/>
      <c r="BO118" s="252"/>
      <c r="BP118" s="252"/>
      <c r="BQ118" s="252"/>
    </row>
    <row r="119" spans="1:69" ht="12.75" customHeight="1" x14ac:dyDescent="0.25">
      <c r="A119" s="255"/>
      <c r="B119" s="255"/>
      <c r="C119" s="256"/>
      <c r="D119" s="256"/>
      <c r="E119" s="256"/>
      <c r="F119" s="256"/>
      <c r="G119" s="255"/>
      <c r="H119" s="255"/>
      <c r="I119" s="255"/>
      <c r="J119" s="255"/>
      <c r="K119" s="255"/>
      <c r="L119" s="257"/>
      <c r="M119" s="257"/>
      <c r="N119" s="255"/>
      <c r="O119" s="301"/>
      <c r="P119" s="301"/>
      <c r="Q119" s="301"/>
      <c r="R119" s="301"/>
      <c r="S119" s="301"/>
      <c r="T119" s="301"/>
      <c r="U119" s="301"/>
      <c r="V119" s="301"/>
      <c r="W119" s="301"/>
      <c r="X119" s="255"/>
      <c r="Y119" s="255"/>
      <c r="Z119" s="255"/>
      <c r="AA119" s="255"/>
      <c r="AB119" s="255"/>
      <c r="AC119" s="255"/>
      <c r="AD119" s="255"/>
      <c r="AE119" s="255"/>
      <c r="AF119" s="255"/>
      <c r="AG119" s="255"/>
      <c r="AH119" s="252"/>
      <c r="AI119" s="252"/>
      <c r="AJ119" s="252"/>
      <c r="AK119" s="252"/>
      <c r="AL119" s="252"/>
      <c r="AM119" s="252"/>
      <c r="AN119" s="252"/>
      <c r="AO119" s="252"/>
      <c r="AP119" s="252"/>
      <c r="AQ119" s="252"/>
      <c r="AR119" s="252"/>
      <c r="AS119" s="252"/>
      <c r="AT119" s="252"/>
      <c r="AU119" s="252"/>
      <c r="AV119" s="252"/>
      <c r="AW119" s="252"/>
      <c r="AX119" s="252"/>
      <c r="AY119" s="253"/>
      <c r="AZ119" s="252"/>
      <c r="BA119" s="252"/>
      <c r="BB119" s="252"/>
      <c r="BC119" s="252"/>
      <c r="BD119" s="252"/>
      <c r="BE119" s="252"/>
      <c r="BF119" s="252"/>
      <c r="BG119" s="252"/>
      <c r="BH119" s="252"/>
      <c r="BI119" s="252"/>
      <c r="BJ119" s="252"/>
      <c r="BK119" s="252"/>
      <c r="BL119" s="252"/>
      <c r="BM119" s="252"/>
      <c r="BN119" s="252"/>
      <c r="BO119" s="252"/>
      <c r="BP119" s="252"/>
      <c r="BQ119" s="252"/>
    </row>
    <row r="120" spans="1:69" ht="12.75" customHeight="1" x14ac:dyDescent="0.25">
      <c r="A120" s="255"/>
      <c r="B120" s="255"/>
      <c r="C120" s="256"/>
      <c r="D120" s="256"/>
      <c r="E120" s="256"/>
      <c r="F120" s="256"/>
      <c r="G120" s="255"/>
      <c r="H120" s="255"/>
      <c r="I120" s="255"/>
      <c r="J120" s="255"/>
      <c r="K120" s="255"/>
      <c r="L120" s="257"/>
      <c r="M120" s="257"/>
      <c r="N120" s="255"/>
      <c r="O120" s="301"/>
      <c r="P120" s="301"/>
      <c r="Q120" s="301"/>
      <c r="R120" s="301"/>
      <c r="S120" s="301"/>
      <c r="T120" s="301"/>
      <c r="U120" s="301"/>
      <c r="V120" s="301"/>
      <c r="W120" s="301"/>
      <c r="X120" s="255"/>
      <c r="Y120" s="255"/>
      <c r="Z120" s="255"/>
      <c r="AA120" s="255"/>
      <c r="AB120" s="255"/>
      <c r="AC120" s="255"/>
      <c r="AD120" s="255"/>
      <c r="AE120" s="255"/>
      <c r="AF120" s="255"/>
      <c r="AG120" s="255"/>
      <c r="AH120" s="252"/>
      <c r="AI120" s="252"/>
      <c r="AJ120" s="252"/>
      <c r="AK120" s="252"/>
      <c r="AL120" s="252"/>
      <c r="AM120" s="252"/>
      <c r="AN120" s="252"/>
      <c r="AO120" s="252"/>
      <c r="AP120" s="252"/>
      <c r="AQ120" s="252"/>
      <c r="AR120" s="252"/>
      <c r="AS120" s="252"/>
      <c r="AT120" s="252"/>
      <c r="AU120" s="252"/>
      <c r="AV120" s="252"/>
      <c r="AW120" s="252"/>
      <c r="AX120" s="252"/>
      <c r="AY120" s="253"/>
      <c r="AZ120" s="252"/>
      <c r="BA120" s="252"/>
      <c r="BB120" s="252"/>
      <c r="BC120" s="252"/>
      <c r="BD120" s="252"/>
      <c r="BE120" s="252"/>
      <c r="BF120" s="252"/>
      <c r="BG120" s="252"/>
      <c r="BH120" s="252"/>
      <c r="BI120" s="252"/>
      <c r="BJ120" s="252"/>
      <c r="BK120" s="252"/>
      <c r="BL120" s="252"/>
      <c r="BM120" s="252"/>
      <c r="BN120" s="252"/>
      <c r="BO120" s="252"/>
      <c r="BP120" s="252"/>
      <c r="BQ120" s="252"/>
    </row>
    <row r="121" spans="1:69" ht="12.75" customHeight="1" x14ac:dyDescent="0.25">
      <c r="A121" s="255"/>
      <c r="B121" s="255"/>
      <c r="C121" s="256"/>
      <c r="D121" s="256"/>
      <c r="E121" s="256"/>
      <c r="F121" s="256"/>
      <c r="G121" s="255"/>
      <c r="H121" s="255"/>
      <c r="I121" s="255"/>
      <c r="J121" s="255"/>
      <c r="K121" s="255"/>
      <c r="L121" s="257"/>
      <c r="M121" s="257"/>
      <c r="N121" s="255"/>
      <c r="O121" s="301"/>
      <c r="P121" s="301"/>
      <c r="Q121" s="301"/>
      <c r="R121" s="301"/>
      <c r="S121" s="301"/>
      <c r="T121" s="301"/>
      <c r="U121" s="301"/>
      <c r="V121" s="301"/>
      <c r="W121" s="301"/>
      <c r="X121" s="255"/>
      <c r="Y121" s="255"/>
      <c r="Z121" s="255"/>
      <c r="AA121" s="255"/>
      <c r="AB121" s="255"/>
      <c r="AC121" s="255"/>
      <c r="AD121" s="255"/>
      <c r="AE121" s="255"/>
      <c r="AF121" s="255"/>
      <c r="AG121" s="255"/>
      <c r="AH121" s="252"/>
      <c r="AI121" s="252"/>
      <c r="AJ121" s="252"/>
      <c r="AK121" s="252"/>
      <c r="AL121" s="252"/>
      <c r="AM121" s="252"/>
      <c r="AN121" s="252"/>
      <c r="AO121" s="252"/>
      <c r="AP121" s="252"/>
      <c r="AQ121" s="252"/>
      <c r="AR121" s="252"/>
      <c r="AS121" s="252"/>
      <c r="AT121" s="252"/>
      <c r="AU121" s="252"/>
      <c r="AV121" s="252"/>
      <c r="AW121" s="252"/>
      <c r="AX121" s="252"/>
      <c r="AY121" s="253"/>
      <c r="AZ121" s="252"/>
      <c r="BA121" s="252"/>
      <c r="BB121" s="252"/>
      <c r="BC121" s="252"/>
      <c r="BD121" s="252"/>
      <c r="BE121" s="252"/>
      <c r="BF121" s="252"/>
      <c r="BG121" s="252"/>
      <c r="BH121" s="252"/>
      <c r="BI121" s="252"/>
      <c r="BJ121" s="252"/>
      <c r="BK121" s="252"/>
      <c r="BL121" s="252"/>
      <c r="BM121" s="252"/>
      <c r="BN121" s="252"/>
      <c r="BO121" s="252"/>
      <c r="BP121" s="252"/>
      <c r="BQ121" s="252"/>
    </row>
    <row r="122" spans="1:69" ht="12.75" customHeight="1" x14ac:dyDescent="0.25">
      <c r="A122" s="255"/>
      <c r="B122" s="255"/>
      <c r="C122" s="256"/>
      <c r="D122" s="256"/>
      <c r="E122" s="256"/>
      <c r="F122" s="256"/>
      <c r="G122" s="255"/>
      <c r="H122" s="255"/>
      <c r="I122" s="255"/>
      <c r="J122" s="255"/>
      <c r="K122" s="255"/>
      <c r="L122" s="257"/>
      <c r="M122" s="257"/>
      <c r="N122" s="255"/>
      <c r="O122" s="301"/>
      <c r="P122" s="301"/>
      <c r="Q122" s="301"/>
      <c r="R122" s="301"/>
      <c r="S122" s="301"/>
      <c r="T122" s="301"/>
      <c r="U122" s="301"/>
      <c r="V122" s="301"/>
      <c r="W122" s="301"/>
      <c r="X122" s="255"/>
      <c r="Y122" s="255"/>
      <c r="Z122" s="255"/>
      <c r="AA122" s="255"/>
      <c r="AB122" s="255"/>
      <c r="AC122" s="255"/>
      <c r="AD122" s="255"/>
      <c r="AE122" s="255"/>
      <c r="AF122" s="255"/>
      <c r="AG122" s="255"/>
      <c r="AH122" s="252"/>
      <c r="AI122" s="252"/>
      <c r="AJ122" s="252"/>
      <c r="AK122" s="252"/>
      <c r="AL122" s="252"/>
      <c r="AM122" s="252"/>
      <c r="AN122" s="252"/>
      <c r="AO122" s="252"/>
      <c r="AP122" s="252"/>
      <c r="AQ122" s="252"/>
      <c r="AR122" s="252"/>
      <c r="AS122" s="252"/>
      <c r="AT122" s="252"/>
      <c r="AU122" s="252"/>
      <c r="AV122" s="252"/>
      <c r="AW122" s="252"/>
      <c r="AX122" s="252"/>
      <c r="AY122" s="253"/>
      <c r="AZ122" s="252"/>
      <c r="BA122" s="252"/>
      <c r="BB122" s="252"/>
      <c r="BC122" s="252"/>
      <c r="BD122" s="252"/>
      <c r="BE122" s="252"/>
      <c r="BF122" s="252"/>
      <c r="BG122" s="252"/>
      <c r="BH122" s="252"/>
      <c r="BI122" s="252"/>
      <c r="BJ122" s="252"/>
      <c r="BK122" s="252"/>
      <c r="BL122" s="252"/>
      <c r="BM122" s="252"/>
      <c r="BN122" s="252"/>
      <c r="BO122" s="252"/>
      <c r="BP122" s="252"/>
      <c r="BQ122" s="252"/>
    </row>
    <row r="123" spans="1:69" ht="12.75" customHeight="1" x14ac:dyDescent="0.25">
      <c r="A123" s="255"/>
      <c r="B123" s="255"/>
      <c r="C123" s="256"/>
      <c r="D123" s="256"/>
      <c r="E123" s="256"/>
      <c r="F123" s="256"/>
      <c r="G123" s="255"/>
      <c r="H123" s="255"/>
      <c r="I123" s="255"/>
      <c r="J123" s="255"/>
      <c r="K123" s="255"/>
      <c r="L123" s="257"/>
      <c r="M123" s="257"/>
      <c r="N123" s="255"/>
      <c r="O123" s="301"/>
      <c r="P123" s="301"/>
      <c r="Q123" s="301"/>
      <c r="R123" s="301"/>
      <c r="S123" s="301"/>
      <c r="T123" s="301"/>
      <c r="U123" s="301"/>
      <c r="V123" s="301"/>
      <c r="W123" s="301"/>
      <c r="X123" s="255"/>
      <c r="Y123" s="255"/>
      <c r="Z123" s="255"/>
      <c r="AA123" s="255"/>
      <c r="AB123" s="255"/>
      <c r="AC123" s="255"/>
      <c r="AD123" s="255"/>
      <c r="AE123" s="255"/>
      <c r="AF123" s="255"/>
      <c r="AG123" s="255"/>
      <c r="AH123" s="252"/>
      <c r="AI123" s="252"/>
      <c r="AJ123" s="252"/>
      <c r="AK123" s="252"/>
      <c r="AL123" s="252"/>
      <c r="AM123" s="252"/>
      <c r="AN123" s="252"/>
      <c r="AO123" s="252"/>
      <c r="AP123" s="252"/>
      <c r="AQ123" s="252"/>
      <c r="AR123" s="252"/>
      <c r="AS123" s="252"/>
      <c r="AT123" s="252"/>
      <c r="AU123" s="252"/>
      <c r="AV123" s="252"/>
      <c r="AW123" s="252"/>
      <c r="AX123" s="252"/>
      <c r="AY123" s="253"/>
      <c r="AZ123" s="252"/>
      <c r="BA123" s="252"/>
      <c r="BB123" s="252"/>
      <c r="BC123" s="252"/>
      <c r="BD123" s="252"/>
      <c r="BE123" s="252"/>
      <c r="BF123" s="252"/>
      <c r="BG123" s="252"/>
      <c r="BH123" s="252"/>
      <c r="BI123" s="252"/>
      <c r="BJ123" s="252"/>
      <c r="BK123" s="252"/>
      <c r="BL123" s="252"/>
      <c r="BM123" s="252"/>
      <c r="BN123" s="252"/>
      <c r="BO123" s="252"/>
      <c r="BP123" s="252"/>
      <c r="BQ123" s="252"/>
    </row>
    <row r="124" spans="1:69" ht="12.75" customHeight="1" x14ac:dyDescent="0.25">
      <c r="A124" s="255"/>
      <c r="B124" s="255"/>
      <c r="C124" s="256"/>
      <c r="D124" s="256"/>
      <c r="E124" s="256"/>
      <c r="F124" s="256"/>
      <c r="G124" s="255"/>
      <c r="H124" s="255"/>
      <c r="I124" s="255"/>
      <c r="J124" s="255"/>
      <c r="K124" s="255"/>
      <c r="L124" s="257"/>
      <c r="M124" s="257"/>
      <c r="N124" s="255"/>
      <c r="O124" s="301"/>
      <c r="P124" s="301"/>
      <c r="Q124" s="301"/>
      <c r="R124" s="301"/>
      <c r="S124" s="301"/>
      <c r="T124" s="301"/>
      <c r="U124" s="301"/>
      <c r="V124" s="301"/>
      <c r="W124" s="301"/>
      <c r="X124" s="255"/>
      <c r="Y124" s="255"/>
      <c r="Z124" s="255"/>
      <c r="AA124" s="255"/>
      <c r="AB124" s="255"/>
      <c r="AC124" s="255"/>
      <c r="AD124" s="255"/>
      <c r="AE124" s="255"/>
      <c r="AF124" s="255"/>
      <c r="AG124" s="255"/>
      <c r="AH124" s="252"/>
      <c r="AI124" s="252"/>
      <c r="AJ124" s="252"/>
      <c r="AK124" s="252"/>
      <c r="AL124" s="252"/>
      <c r="AM124" s="252"/>
      <c r="AN124" s="252"/>
      <c r="AO124" s="252"/>
      <c r="AP124" s="252"/>
      <c r="AQ124" s="252"/>
      <c r="AR124" s="252"/>
      <c r="AS124" s="252"/>
      <c r="AT124" s="252"/>
      <c r="AU124" s="252"/>
      <c r="AV124" s="252"/>
      <c r="AW124" s="252"/>
      <c r="AX124" s="252"/>
      <c r="AY124" s="253"/>
      <c r="AZ124" s="252"/>
      <c r="BA124" s="252"/>
      <c r="BB124" s="252"/>
      <c r="BC124" s="252"/>
      <c r="BD124" s="252"/>
      <c r="BE124" s="252"/>
      <c r="BF124" s="252"/>
      <c r="BG124" s="252"/>
      <c r="BH124" s="252"/>
      <c r="BI124" s="252"/>
      <c r="BJ124" s="252"/>
      <c r="BK124" s="252"/>
      <c r="BL124" s="252"/>
      <c r="BM124" s="252"/>
      <c r="BN124" s="252"/>
      <c r="BO124" s="252"/>
      <c r="BP124" s="252"/>
      <c r="BQ124" s="252"/>
    </row>
    <row r="125" spans="1:69" ht="12.75" customHeight="1" x14ac:dyDescent="0.25">
      <c r="A125" s="255"/>
      <c r="B125" s="255"/>
      <c r="C125" s="256"/>
      <c r="D125" s="256"/>
      <c r="E125" s="256"/>
      <c r="F125" s="256"/>
      <c r="G125" s="255"/>
      <c r="H125" s="255"/>
      <c r="I125" s="255"/>
      <c r="J125" s="255"/>
      <c r="K125" s="255"/>
      <c r="L125" s="257"/>
      <c r="M125" s="257"/>
      <c r="N125" s="255"/>
      <c r="O125" s="301"/>
      <c r="P125" s="301"/>
      <c r="Q125" s="301"/>
      <c r="R125" s="301"/>
      <c r="S125" s="301"/>
      <c r="T125" s="301"/>
      <c r="U125" s="301"/>
      <c r="V125" s="301"/>
      <c r="W125" s="301"/>
      <c r="X125" s="255"/>
      <c r="Y125" s="255"/>
      <c r="Z125" s="255"/>
      <c r="AA125" s="255"/>
      <c r="AB125" s="255"/>
      <c r="AC125" s="255"/>
      <c r="AD125" s="255"/>
      <c r="AE125" s="255"/>
      <c r="AF125" s="255"/>
      <c r="AG125" s="255"/>
      <c r="AH125" s="252"/>
      <c r="AI125" s="252"/>
      <c r="AJ125" s="252"/>
      <c r="AK125" s="252"/>
      <c r="AL125" s="252"/>
      <c r="AM125" s="252"/>
      <c r="AN125" s="252"/>
      <c r="AO125" s="252"/>
      <c r="AP125" s="252"/>
      <c r="AQ125" s="252"/>
      <c r="AR125" s="252"/>
      <c r="AS125" s="252"/>
      <c r="AT125" s="252"/>
      <c r="AU125" s="252"/>
      <c r="AV125" s="252"/>
      <c r="AW125" s="252"/>
      <c r="AX125" s="252"/>
      <c r="AY125" s="253"/>
      <c r="AZ125" s="252"/>
      <c r="BA125" s="252"/>
      <c r="BB125" s="252"/>
      <c r="BC125" s="252"/>
      <c r="BD125" s="252"/>
      <c r="BE125" s="252"/>
      <c r="BF125" s="252"/>
      <c r="BG125" s="252"/>
      <c r="BH125" s="252"/>
      <c r="BI125" s="252"/>
      <c r="BJ125" s="252"/>
      <c r="BK125" s="252"/>
      <c r="BL125" s="252"/>
      <c r="BM125" s="252"/>
      <c r="BN125" s="252"/>
      <c r="BO125" s="252"/>
      <c r="BP125" s="252"/>
      <c r="BQ125" s="252"/>
    </row>
    <row r="126" spans="1:69" ht="12.75" customHeight="1" x14ac:dyDescent="0.25">
      <c r="A126" s="255"/>
      <c r="B126" s="255"/>
      <c r="C126" s="256"/>
      <c r="D126" s="256"/>
      <c r="E126" s="256"/>
      <c r="F126" s="256"/>
      <c r="G126" s="255"/>
      <c r="H126" s="255"/>
      <c r="I126" s="255"/>
      <c r="J126" s="255"/>
      <c r="K126" s="255"/>
      <c r="L126" s="257"/>
      <c r="M126" s="257"/>
      <c r="N126" s="255"/>
      <c r="O126" s="301"/>
      <c r="P126" s="301"/>
      <c r="Q126" s="301"/>
      <c r="R126" s="301"/>
      <c r="S126" s="301"/>
      <c r="T126" s="301"/>
      <c r="U126" s="301"/>
      <c r="V126" s="301"/>
      <c r="W126" s="301"/>
      <c r="X126" s="255"/>
      <c r="Y126" s="255"/>
      <c r="Z126" s="255"/>
      <c r="AA126" s="255"/>
      <c r="AB126" s="255"/>
      <c r="AC126" s="255"/>
      <c r="AD126" s="255"/>
      <c r="AE126" s="255"/>
      <c r="AF126" s="255"/>
      <c r="AG126" s="255"/>
      <c r="AH126" s="252"/>
      <c r="AI126" s="252"/>
      <c r="AJ126" s="252"/>
      <c r="AK126" s="252"/>
      <c r="AL126" s="252"/>
      <c r="AM126" s="252"/>
      <c r="AN126" s="252"/>
      <c r="AO126" s="252"/>
      <c r="AP126" s="252"/>
      <c r="AQ126" s="252"/>
      <c r="AR126" s="252"/>
      <c r="AS126" s="252"/>
      <c r="AT126" s="252"/>
      <c r="AU126" s="252"/>
      <c r="AV126" s="252"/>
      <c r="AW126" s="252"/>
      <c r="AX126" s="252"/>
      <c r="AY126" s="253"/>
      <c r="AZ126" s="252"/>
      <c r="BA126" s="252"/>
      <c r="BB126" s="252"/>
      <c r="BC126" s="252"/>
      <c r="BD126" s="252"/>
      <c r="BE126" s="252"/>
      <c r="BF126" s="252"/>
      <c r="BG126" s="252"/>
      <c r="BH126" s="252"/>
      <c r="BI126" s="252"/>
      <c r="BJ126" s="252"/>
      <c r="BK126" s="252"/>
      <c r="BL126" s="252"/>
      <c r="BM126" s="252"/>
      <c r="BN126" s="252"/>
      <c r="BO126" s="252"/>
      <c r="BP126" s="252"/>
      <c r="BQ126" s="252"/>
    </row>
    <row r="127" spans="1:69" ht="12.75" customHeight="1" x14ac:dyDescent="0.25">
      <c r="A127" s="255"/>
      <c r="B127" s="255"/>
      <c r="C127" s="256"/>
      <c r="D127" s="256"/>
      <c r="E127" s="256"/>
      <c r="F127" s="256"/>
      <c r="G127" s="255"/>
      <c r="H127" s="255"/>
      <c r="I127" s="255"/>
      <c r="J127" s="255"/>
      <c r="K127" s="255"/>
      <c r="L127" s="257"/>
      <c r="M127" s="257"/>
      <c r="N127" s="255"/>
      <c r="O127" s="301"/>
      <c r="P127" s="301"/>
      <c r="Q127" s="301"/>
      <c r="R127" s="301"/>
      <c r="S127" s="301"/>
      <c r="T127" s="301"/>
      <c r="U127" s="301"/>
      <c r="V127" s="301"/>
      <c r="W127" s="301"/>
      <c r="X127" s="255"/>
      <c r="Y127" s="255"/>
      <c r="Z127" s="255"/>
      <c r="AA127" s="255"/>
      <c r="AB127" s="255"/>
      <c r="AC127" s="255"/>
      <c r="AD127" s="255"/>
      <c r="AE127" s="255"/>
      <c r="AF127" s="255"/>
      <c r="AG127" s="255"/>
      <c r="AH127" s="252"/>
      <c r="AI127" s="252"/>
      <c r="AJ127" s="252"/>
      <c r="AK127" s="252"/>
      <c r="AL127" s="252"/>
      <c r="AM127" s="252"/>
      <c r="AN127" s="252"/>
      <c r="AO127" s="252"/>
      <c r="AP127" s="252"/>
      <c r="AQ127" s="252"/>
      <c r="AR127" s="252"/>
      <c r="AS127" s="252"/>
      <c r="AT127" s="252"/>
      <c r="AU127" s="252"/>
      <c r="AV127" s="252"/>
      <c r="AW127" s="252"/>
      <c r="AX127" s="252"/>
      <c r="AY127" s="253"/>
      <c r="AZ127" s="252"/>
      <c r="BA127" s="252"/>
      <c r="BB127" s="252"/>
      <c r="BC127" s="252"/>
      <c r="BD127" s="252"/>
      <c r="BE127" s="252"/>
      <c r="BF127" s="252"/>
      <c r="BG127" s="252"/>
      <c r="BH127" s="252"/>
      <c r="BI127" s="252"/>
      <c r="BJ127" s="252"/>
      <c r="BK127" s="252"/>
      <c r="BL127" s="252"/>
      <c r="BM127" s="252"/>
      <c r="BN127" s="252"/>
      <c r="BO127" s="252"/>
      <c r="BP127" s="252"/>
      <c r="BQ127" s="252"/>
    </row>
    <row r="128" spans="1:69" ht="12.75" customHeight="1" x14ac:dyDescent="0.25">
      <c r="A128" s="255"/>
      <c r="B128" s="255"/>
      <c r="C128" s="256"/>
      <c r="D128" s="256"/>
      <c r="E128" s="256"/>
      <c r="F128" s="256"/>
      <c r="G128" s="255"/>
      <c r="H128" s="255"/>
      <c r="I128" s="255"/>
      <c r="J128" s="255"/>
      <c r="K128" s="255"/>
      <c r="L128" s="257"/>
      <c r="M128" s="257"/>
      <c r="N128" s="255"/>
      <c r="O128" s="301"/>
      <c r="P128" s="301"/>
      <c r="Q128" s="301"/>
      <c r="R128" s="301"/>
      <c r="S128" s="301"/>
      <c r="T128" s="301"/>
      <c r="U128" s="301"/>
      <c r="V128" s="301"/>
      <c r="W128" s="301"/>
      <c r="X128" s="255"/>
      <c r="Y128" s="255"/>
      <c r="Z128" s="255"/>
      <c r="AA128" s="255"/>
      <c r="AB128" s="255"/>
      <c r="AC128" s="255"/>
      <c r="AD128" s="255"/>
      <c r="AE128" s="255"/>
      <c r="AF128" s="255"/>
      <c r="AG128" s="255"/>
      <c r="AH128" s="252"/>
      <c r="AI128" s="252"/>
      <c r="AJ128" s="252"/>
      <c r="AK128" s="252"/>
      <c r="AL128" s="252"/>
      <c r="AM128" s="252"/>
      <c r="AN128" s="252"/>
      <c r="AO128" s="252"/>
      <c r="AP128" s="252"/>
      <c r="AQ128" s="252"/>
      <c r="AR128" s="252"/>
      <c r="AS128" s="252"/>
      <c r="AT128" s="252"/>
      <c r="AU128" s="252"/>
      <c r="AV128" s="252"/>
      <c r="AW128" s="252"/>
      <c r="AX128" s="252"/>
      <c r="AY128" s="253"/>
      <c r="AZ128" s="252"/>
      <c r="BA128" s="252"/>
      <c r="BB128" s="252"/>
      <c r="BC128" s="252"/>
      <c r="BD128" s="252"/>
      <c r="BE128" s="252"/>
      <c r="BF128" s="252"/>
      <c r="BG128" s="252"/>
      <c r="BH128" s="252"/>
      <c r="BI128" s="252"/>
      <c r="BJ128" s="252"/>
      <c r="BK128" s="252"/>
      <c r="BL128" s="252"/>
      <c r="BM128" s="252"/>
      <c r="BN128" s="252"/>
      <c r="BO128" s="252"/>
      <c r="BP128" s="252"/>
      <c r="BQ128" s="252"/>
    </row>
    <row r="129" spans="1:69" ht="12.75" customHeight="1" x14ac:dyDescent="0.25">
      <c r="A129" s="255"/>
      <c r="B129" s="255"/>
      <c r="C129" s="256"/>
      <c r="D129" s="256"/>
      <c r="E129" s="256"/>
      <c r="F129" s="256"/>
      <c r="G129" s="255"/>
      <c r="H129" s="255"/>
      <c r="I129" s="255"/>
      <c r="J129" s="255"/>
      <c r="K129" s="255"/>
      <c r="L129" s="257"/>
      <c r="M129" s="257"/>
      <c r="N129" s="255"/>
      <c r="O129" s="301"/>
      <c r="P129" s="301"/>
      <c r="Q129" s="301"/>
      <c r="R129" s="301"/>
      <c r="S129" s="301"/>
      <c r="T129" s="301"/>
      <c r="U129" s="301"/>
      <c r="V129" s="301"/>
      <c r="W129" s="301"/>
      <c r="X129" s="255"/>
      <c r="Y129" s="255"/>
      <c r="Z129" s="255"/>
      <c r="AA129" s="255"/>
      <c r="AB129" s="255"/>
      <c r="AC129" s="255"/>
      <c r="AD129" s="255"/>
      <c r="AE129" s="255"/>
      <c r="AF129" s="255"/>
      <c r="AG129" s="255"/>
      <c r="AH129" s="252"/>
      <c r="AI129" s="252"/>
      <c r="AJ129" s="252"/>
      <c r="AK129" s="252"/>
      <c r="AL129" s="252"/>
      <c r="AM129" s="252"/>
      <c r="AN129" s="252"/>
      <c r="AO129" s="252"/>
      <c r="AP129" s="252"/>
      <c r="AQ129" s="252"/>
      <c r="AR129" s="252"/>
      <c r="AS129" s="252"/>
      <c r="AT129" s="252"/>
      <c r="AU129" s="252"/>
      <c r="AV129" s="252"/>
      <c r="AW129" s="252"/>
      <c r="AX129" s="252"/>
      <c r="AY129" s="253"/>
      <c r="AZ129" s="252"/>
      <c r="BA129" s="252"/>
      <c r="BB129" s="252"/>
      <c r="BC129" s="252"/>
      <c r="BD129" s="252"/>
      <c r="BE129" s="252"/>
      <c r="BF129" s="252"/>
      <c r="BG129" s="252"/>
      <c r="BH129" s="252"/>
      <c r="BI129" s="252"/>
      <c r="BJ129" s="252"/>
      <c r="BK129" s="252"/>
      <c r="BL129" s="252"/>
      <c r="BM129" s="252"/>
      <c r="BN129" s="252"/>
      <c r="BO129" s="252"/>
      <c r="BP129" s="252"/>
      <c r="BQ129" s="252"/>
    </row>
    <row r="130" spans="1:69" ht="12.75" customHeight="1" x14ac:dyDescent="0.25">
      <c r="A130" s="255"/>
      <c r="B130" s="255"/>
      <c r="C130" s="256"/>
      <c r="D130" s="256"/>
      <c r="E130" s="256"/>
      <c r="F130" s="256"/>
      <c r="G130" s="255"/>
      <c r="H130" s="255"/>
      <c r="I130" s="255"/>
      <c r="J130" s="255"/>
      <c r="K130" s="255"/>
      <c r="L130" s="257"/>
      <c r="M130" s="257"/>
      <c r="N130" s="255"/>
      <c r="O130" s="301"/>
      <c r="P130" s="301"/>
      <c r="Q130" s="301"/>
      <c r="R130" s="301"/>
      <c r="S130" s="301"/>
      <c r="T130" s="301"/>
      <c r="U130" s="301"/>
      <c r="V130" s="301"/>
      <c r="W130" s="301"/>
      <c r="X130" s="255"/>
      <c r="Y130" s="255"/>
      <c r="Z130" s="255"/>
      <c r="AA130" s="255"/>
      <c r="AB130" s="255"/>
      <c r="AC130" s="255"/>
      <c r="AD130" s="255"/>
      <c r="AE130" s="255"/>
      <c r="AF130" s="255"/>
      <c r="AG130" s="255"/>
      <c r="AH130" s="252"/>
      <c r="AI130" s="252"/>
      <c r="AJ130" s="252"/>
      <c r="AK130" s="252"/>
      <c r="AL130" s="252"/>
      <c r="AM130" s="252"/>
      <c r="AN130" s="252"/>
      <c r="AO130" s="252"/>
      <c r="AP130" s="252"/>
      <c r="AQ130" s="252"/>
      <c r="AR130" s="252"/>
      <c r="AS130" s="252"/>
      <c r="AT130" s="252"/>
      <c r="AU130" s="252"/>
      <c r="AV130" s="252"/>
      <c r="AW130" s="252"/>
      <c r="AX130" s="252"/>
      <c r="AY130" s="253"/>
      <c r="AZ130" s="252"/>
      <c r="BA130" s="252"/>
      <c r="BB130" s="252"/>
      <c r="BC130" s="252"/>
      <c r="BD130" s="252"/>
      <c r="BE130" s="252"/>
      <c r="BF130" s="252"/>
      <c r="BG130" s="252"/>
      <c r="BH130" s="252"/>
      <c r="BI130" s="252"/>
      <c r="BJ130" s="252"/>
      <c r="BK130" s="252"/>
      <c r="BL130" s="252"/>
      <c r="BM130" s="252"/>
      <c r="BN130" s="252"/>
      <c r="BO130" s="252"/>
      <c r="BP130" s="252"/>
      <c r="BQ130" s="252"/>
    </row>
    <row r="131" spans="1:69" ht="12.75" customHeight="1" x14ac:dyDescent="0.25">
      <c r="A131" s="255"/>
      <c r="B131" s="255"/>
      <c r="C131" s="256"/>
      <c r="D131" s="256"/>
      <c r="E131" s="256"/>
      <c r="F131" s="256"/>
      <c r="G131" s="255"/>
      <c r="H131" s="255"/>
      <c r="I131" s="255"/>
      <c r="J131" s="255"/>
      <c r="K131" s="255"/>
      <c r="L131" s="257"/>
      <c r="M131" s="257"/>
      <c r="N131" s="255"/>
      <c r="O131" s="301"/>
      <c r="P131" s="301"/>
      <c r="Q131" s="301"/>
      <c r="R131" s="301"/>
      <c r="S131" s="301"/>
      <c r="T131" s="301"/>
      <c r="U131" s="301"/>
      <c r="V131" s="301"/>
      <c r="W131" s="301"/>
      <c r="X131" s="255"/>
      <c r="Y131" s="255"/>
      <c r="Z131" s="255"/>
      <c r="AA131" s="255"/>
      <c r="AB131" s="255"/>
      <c r="AC131" s="255"/>
      <c r="AD131" s="255"/>
      <c r="AE131" s="255"/>
      <c r="AF131" s="255"/>
      <c r="AG131" s="255"/>
      <c r="AH131" s="252"/>
      <c r="AI131" s="252"/>
      <c r="AJ131" s="252"/>
      <c r="AK131" s="252"/>
      <c r="AL131" s="252"/>
      <c r="AM131" s="252"/>
      <c r="AN131" s="252"/>
      <c r="AO131" s="252"/>
      <c r="AP131" s="252"/>
      <c r="AQ131" s="252"/>
      <c r="AR131" s="252"/>
      <c r="AS131" s="252"/>
      <c r="AT131" s="252"/>
      <c r="AU131" s="252"/>
      <c r="AV131" s="252"/>
      <c r="AW131" s="252"/>
      <c r="AX131" s="252"/>
      <c r="AY131" s="253"/>
      <c r="AZ131" s="252"/>
      <c r="BA131" s="252"/>
      <c r="BB131" s="252"/>
      <c r="BC131" s="252"/>
      <c r="BD131" s="252"/>
      <c r="BE131" s="252"/>
      <c r="BF131" s="252"/>
      <c r="BG131" s="252"/>
      <c r="BH131" s="252"/>
      <c r="BI131" s="252"/>
      <c r="BJ131" s="252"/>
      <c r="BK131" s="252"/>
      <c r="BL131" s="252"/>
      <c r="BM131" s="252"/>
      <c r="BN131" s="252"/>
      <c r="BO131" s="252"/>
      <c r="BP131" s="252"/>
      <c r="BQ131" s="252"/>
    </row>
    <row r="132" spans="1:69" ht="12.75" customHeight="1" x14ac:dyDescent="0.25">
      <c r="A132" s="255"/>
      <c r="B132" s="255"/>
      <c r="C132" s="256"/>
      <c r="D132" s="256"/>
      <c r="E132" s="256"/>
      <c r="F132" s="256"/>
      <c r="G132" s="255"/>
      <c r="H132" s="255"/>
      <c r="I132" s="255"/>
      <c r="J132" s="255"/>
      <c r="K132" s="255"/>
      <c r="L132" s="257"/>
      <c r="M132" s="257"/>
      <c r="N132" s="255"/>
      <c r="O132" s="301"/>
      <c r="P132" s="301"/>
      <c r="Q132" s="301"/>
      <c r="R132" s="301"/>
      <c r="S132" s="301"/>
      <c r="T132" s="301"/>
      <c r="U132" s="301"/>
      <c r="V132" s="301"/>
      <c r="W132" s="301"/>
      <c r="X132" s="255"/>
      <c r="Y132" s="255"/>
      <c r="Z132" s="255"/>
      <c r="AA132" s="255"/>
      <c r="AB132" s="255"/>
      <c r="AC132" s="255"/>
      <c r="AD132" s="255"/>
      <c r="AE132" s="255"/>
      <c r="AF132" s="255"/>
      <c r="AG132" s="255"/>
      <c r="AH132" s="252"/>
      <c r="AI132" s="252"/>
      <c r="AJ132" s="252"/>
      <c r="AK132" s="252"/>
      <c r="AL132" s="252"/>
      <c r="AM132" s="252"/>
      <c r="AN132" s="252"/>
      <c r="AO132" s="252"/>
      <c r="AP132" s="252"/>
      <c r="AQ132" s="252"/>
      <c r="AR132" s="252"/>
      <c r="AS132" s="252"/>
      <c r="AT132" s="252"/>
      <c r="AU132" s="252"/>
      <c r="AV132" s="252"/>
      <c r="AW132" s="252"/>
      <c r="AX132" s="252"/>
      <c r="AY132" s="253"/>
      <c r="AZ132" s="252"/>
      <c r="BA132" s="252"/>
      <c r="BB132" s="252"/>
      <c r="BC132" s="252"/>
      <c r="BD132" s="252"/>
      <c r="BE132" s="252"/>
      <c r="BF132" s="252"/>
      <c r="BG132" s="252"/>
      <c r="BH132" s="252"/>
      <c r="BI132" s="252"/>
      <c r="BJ132" s="252"/>
      <c r="BK132" s="252"/>
      <c r="BL132" s="252"/>
      <c r="BM132" s="252"/>
      <c r="BN132" s="252"/>
      <c r="BO132" s="252"/>
      <c r="BP132" s="252"/>
      <c r="BQ132" s="252"/>
    </row>
    <row r="133" spans="1:69" ht="12.75" customHeight="1" x14ac:dyDescent="0.25">
      <c r="A133" s="255"/>
      <c r="B133" s="255"/>
      <c r="C133" s="256"/>
      <c r="D133" s="256"/>
      <c r="E133" s="256"/>
      <c r="F133" s="256"/>
      <c r="G133" s="255"/>
      <c r="H133" s="255"/>
      <c r="I133" s="255"/>
      <c r="J133" s="255"/>
      <c r="K133" s="255"/>
      <c r="L133" s="257"/>
      <c r="M133" s="257"/>
      <c r="N133" s="255"/>
      <c r="O133" s="301"/>
      <c r="P133" s="301"/>
      <c r="Q133" s="301"/>
      <c r="R133" s="301"/>
      <c r="S133" s="301"/>
      <c r="T133" s="301"/>
      <c r="U133" s="301"/>
      <c r="V133" s="301"/>
      <c r="W133" s="301"/>
      <c r="X133" s="255"/>
      <c r="Y133" s="255"/>
      <c r="Z133" s="255"/>
      <c r="AA133" s="255"/>
      <c r="AB133" s="255"/>
      <c r="AC133" s="255"/>
      <c r="AD133" s="255"/>
      <c r="AE133" s="255"/>
      <c r="AF133" s="255"/>
      <c r="AG133" s="255"/>
      <c r="AH133" s="252"/>
      <c r="AI133" s="252"/>
      <c r="AJ133" s="252"/>
      <c r="AK133" s="252"/>
      <c r="AL133" s="252"/>
      <c r="AM133" s="252"/>
      <c r="AN133" s="252"/>
      <c r="AO133" s="252"/>
      <c r="AP133" s="252"/>
      <c r="AQ133" s="252"/>
      <c r="AR133" s="252"/>
      <c r="AS133" s="252"/>
      <c r="AT133" s="252"/>
      <c r="AU133" s="252"/>
      <c r="AV133" s="252"/>
      <c r="AW133" s="252"/>
      <c r="AX133" s="252"/>
      <c r="AY133" s="253"/>
      <c r="AZ133" s="252"/>
      <c r="BA133" s="252"/>
      <c r="BB133" s="252"/>
      <c r="BC133" s="252"/>
      <c r="BD133" s="252"/>
      <c r="BE133" s="252"/>
      <c r="BF133" s="252"/>
      <c r="BG133" s="252"/>
      <c r="BH133" s="252"/>
      <c r="BI133" s="252"/>
      <c r="BJ133" s="252"/>
      <c r="BK133" s="252"/>
      <c r="BL133" s="252"/>
      <c r="BM133" s="252"/>
      <c r="BN133" s="252"/>
      <c r="BO133" s="252"/>
      <c r="BP133" s="252"/>
      <c r="BQ133" s="252"/>
    </row>
    <row r="134" spans="1:69" ht="12.75" customHeight="1" x14ac:dyDescent="0.25">
      <c r="A134" s="255"/>
      <c r="B134" s="255"/>
      <c r="C134" s="256"/>
      <c r="D134" s="256"/>
      <c r="E134" s="256"/>
      <c r="F134" s="256"/>
      <c r="G134" s="255"/>
      <c r="H134" s="255"/>
      <c r="I134" s="255"/>
      <c r="J134" s="255"/>
      <c r="K134" s="255"/>
      <c r="L134" s="257"/>
      <c r="M134" s="257"/>
      <c r="N134" s="255"/>
      <c r="O134" s="301"/>
      <c r="P134" s="301"/>
      <c r="Q134" s="301"/>
      <c r="R134" s="301"/>
      <c r="S134" s="301"/>
      <c r="T134" s="301"/>
      <c r="U134" s="301"/>
      <c r="V134" s="301"/>
      <c r="W134" s="301"/>
      <c r="X134" s="255"/>
      <c r="Y134" s="255"/>
      <c r="Z134" s="255"/>
      <c r="AA134" s="255"/>
      <c r="AB134" s="255"/>
      <c r="AC134" s="255"/>
      <c r="AD134" s="255"/>
      <c r="AE134" s="255"/>
      <c r="AF134" s="255"/>
      <c r="AG134" s="255"/>
      <c r="AH134" s="252"/>
      <c r="AI134" s="252"/>
      <c r="AJ134" s="252"/>
      <c r="AK134" s="252"/>
      <c r="AL134" s="252"/>
      <c r="AM134" s="252"/>
      <c r="AN134" s="252"/>
      <c r="AO134" s="252"/>
      <c r="AP134" s="252"/>
      <c r="AQ134" s="252"/>
      <c r="AR134" s="252"/>
      <c r="AS134" s="252"/>
      <c r="AT134" s="252"/>
      <c r="AU134" s="252"/>
      <c r="AV134" s="252"/>
      <c r="AW134" s="252"/>
      <c r="AX134" s="252"/>
      <c r="AY134" s="253"/>
      <c r="AZ134" s="252"/>
      <c r="BA134" s="252"/>
      <c r="BB134" s="252"/>
      <c r="BC134" s="252"/>
      <c r="BD134" s="252"/>
      <c r="BE134" s="252"/>
      <c r="BF134" s="252"/>
      <c r="BG134" s="252"/>
      <c r="BH134" s="252"/>
      <c r="BI134" s="252"/>
      <c r="BJ134" s="252"/>
      <c r="BK134" s="252"/>
      <c r="BL134" s="252"/>
      <c r="BM134" s="252"/>
      <c r="BN134" s="252"/>
      <c r="BO134" s="252"/>
      <c r="BP134" s="252"/>
      <c r="BQ134" s="252"/>
    </row>
    <row r="135" spans="1:69" ht="12.75" customHeight="1" x14ac:dyDescent="0.25">
      <c r="A135" s="255"/>
      <c r="B135" s="255"/>
      <c r="C135" s="256"/>
      <c r="D135" s="256"/>
      <c r="E135" s="256"/>
      <c r="F135" s="256"/>
      <c r="G135" s="255"/>
      <c r="H135" s="255"/>
      <c r="I135" s="255"/>
      <c r="J135" s="255"/>
      <c r="K135" s="255"/>
      <c r="L135" s="257"/>
      <c r="M135" s="257"/>
      <c r="N135" s="255"/>
      <c r="O135" s="301"/>
      <c r="P135" s="301"/>
      <c r="Q135" s="301"/>
      <c r="R135" s="301"/>
      <c r="S135" s="301"/>
      <c r="T135" s="301"/>
      <c r="U135" s="301"/>
      <c r="V135" s="301"/>
      <c r="W135" s="301"/>
      <c r="X135" s="255"/>
      <c r="Y135" s="255"/>
      <c r="Z135" s="255"/>
      <c r="AA135" s="255"/>
      <c r="AB135" s="255"/>
      <c r="AC135" s="255"/>
      <c r="AD135" s="255"/>
      <c r="AE135" s="255"/>
      <c r="AF135" s="255"/>
      <c r="AG135" s="255"/>
      <c r="AH135" s="252"/>
      <c r="AI135" s="252"/>
      <c r="AJ135" s="252"/>
      <c r="AK135" s="252"/>
      <c r="AL135" s="252"/>
      <c r="AM135" s="252"/>
      <c r="AN135" s="252"/>
      <c r="AO135" s="252"/>
      <c r="AP135" s="252"/>
      <c r="AQ135" s="252"/>
      <c r="AR135" s="252"/>
      <c r="AS135" s="252"/>
      <c r="AT135" s="252"/>
      <c r="AU135" s="252"/>
      <c r="AV135" s="252"/>
      <c r="AW135" s="252"/>
      <c r="AX135" s="252"/>
      <c r="AY135" s="253"/>
      <c r="AZ135" s="252"/>
      <c r="BA135" s="252"/>
      <c r="BB135" s="252"/>
      <c r="BC135" s="252"/>
      <c r="BD135" s="252"/>
      <c r="BE135" s="252"/>
      <c r="BF135" s="252"/>
      <c r="BG135" s="252"/>
      <c r="BH135" s="252"/>
      <c r="BI135" s="252"/>
      <c r="BJ135" s="252"/>
      <c r="BK135" s="252"/>
      <c r="BL135" s="252"/>
      <c r="BM135" s="252"/>
      <c r="BN135" s="252"/>
      <c r="BO135" s="252"/>
      <c r="BP135" s="252"/>
      <c r="BQ135" s="252"/>
    </row>
    <row r="136" spans="1:69" ht="12.75" customHeight="1" x14ac:dyDescent="0.25">
      <c r="A136" s="255"/>
      <c r="B136" s="255"/>
      <c r="C136" s="256"/>
      <c r="D136" s="256"/>
      <c r="E136" s="256"/>
      <c r="F136" s="256"/>
      <c r="G136" s="255"/>
      <c r="H136" s="255"/>
      <c r="I136" s="255"/>
      <c r="J136" s="255"/>
      <c r="K136" s="255"/>
      <c r="L136" s="257"/>
      <c r="M136" s="257"/>
      <c r="N136" s="255"/>
      <c r="O136" s="301"/>
      <c r="P136" s="301"/>
      <c r="Q136" s="301"/>
      <c r="R136" s="301"/>
      <c r="S136" s="301"/>
      <c r="T136" s="301"/>
      <c r="U136" s="301"/>
      <c r="V136" s="301"/>
      <c r="W136" s="301"/>
      <c r="X136" s="255"/>
      <c r="Y136" s="255"/>
      <c r="Z136" s="255"/>
      <c r="AA136" s="255"/>
      <c r="AB136" s="255"/>
      <c r="AC136" s="255"/>
      <c r="AD136" s="255"/>
      <c r="AE136" s="255"/>
      <c r="AF136" s="255"/>
      <c r="AG136" s="255"/>
      <c r="AH136" s="252"/>
      <c r="AI136" s="252"/>
      <c r="AJ136" s="252"/>
      <c r="AK136" s="252"/>
      <c r="AL136" s="252"/>
      <c r="AM136" s="252"/>
      <c r="AN136" s="252"/>
      <c r="AO136" s="252"/>
      <c r="AP136" s="252"/>
      <c r="AQ136" s="252"/>
      <c r="AR136" s="252"/>
      <c r="AS136" s="252"/>
      <c r="AT136" s="252"/>
      <c r="AU136" s="252"/>
      <c r="AV136" s="252"/>
      <c r="AW136" s="252"/>
      <c r="AX136" s="252"/>
      <c r="AY136" s="253"/>
      <c r="AZ136" s="252"/>
      <c r="BA136" s="252"/>
      <c r="BB136" s="252"/>
      <c r="BC136" s="252"/>
      <c r="BD136" s="252"/>
      <c r="BE136" s="252"/>
      <c r="BF136" s="252"/>
      <c r="BG136" s="252"/>
      <c r="BH136" s="252"/>
      <c r="BI136" s="252"/>
      <c r="BJ136" s="252"/>
      <c r="BK136" s="252"/>
      <c r="BL136" s="252"/>
      <c r="BM136" s="252"/>
      <c r="BN136" s="252"/>
      <c r="BO136" s="252"/>
      <c r="BP136" s="252"/>
      <c r="BQ136" s="252"/>
    </row>
    <row r="137" spans="1:69" ht="12.75" customHeight="1" x14ac:dyDescent="0.25">
      <c r="A137" s="255"/>
      <c r="B137" s="255"/>
      <c r="C137" s="256"/>
      <c r="D137" s="256"/>
      <c r="E137" s="256"/>
      <c r="F137" s="256"/>
      <c r="G137" s="255"/>
      <c r="H137" s="255"/>
      <c r="I137" s="255"/>
      <c r="J137" s="255"/>
      <c r="K137" s="255"/>
      <c r="L137" s="257"/>
      <c r="M137" s="257"/>
      <c r="N137" s="255"/>
      <c r="O137" s="301"/>
      <c r="P137" s="301"/>
      <c r="Q137" s="301"/>
      <c r="R137" s="301"/>
      <c r="S137" s="301"/>
      <c r="T137" s="301"/>
      <c r="U137" s="301"/>
      <c r="V137" s="301"/>
      <c r="W137" s="301"/>
      <c r="X137" s="255"/>
      <c r="Y137" s="255"/>
      <c r="Z137" s="255"/>
      <c r="AA137" s="255"/>
      <c r="AB137" s="255"/>
      <c r="AC137" s="255"/>
      <c r="AD137" s="255"/>
      <c r="AE137" s="255"/>
      <c r="AF137" s="255"/>
      <c r="AG137" s="255"/>
      <c r="AH137" s="252"/>
      <c r="AI137" s="252"/>
      <c r="AJ137" s="252"/>
      <c r="AK137" s="252"/>
      <c r="AL137" s="252"/>
      <c r="AM137" s="252"/>
      <c r="AN137" s="252"/>
      <c r="AO137" s="252"/>
      <c r="AP137" s="252"/>
      <c r="AQ137" s="252"/>
      <c r="AR137" s="252"/>
      <c r="AS137" s="252"/>
      <c r="AT137" s="252"/>
      <c r="AU137" s="252"/>
      <c r="AV137" s="252"/>
      <c r="AW137" s="252"/>
      <c r="AX137" s="252"/>
      <c r="AY137" s="253"/>
      <c r="AZ137" s="252"/>
      <c r="BA137" s="252"/>
      <c r="BB137" s="252"/>
      <c r="BC137" s="252"/>
      <c r="BD137" s="252"/>
      <c r="BE137" s="252"/>
      <c r="BF137" s="252"/>
      <c r="BG137" s="252"/>
      <c r="BH137" s="252"/>
      <c r="BI137" s="252"/>
      <c r="BJ137" s="252"/>
      <c r="BK137" s="252"/>
      <c r="BL137" s="252"/>
      <c r="BM137" s="252"/>
      <c r="BN137" s="252"/>
      <c r="BO137" s="252"/>
      <c r="BP137" s="252"/>
      <c r="BQ137" s="252"/>
    </row>
    <row r="138" spans="1:69" ht="12.75" customHeight="1" x14ac:dyDescent="0.25">
      <c r="A138" s="255"/>
      <c r="B138" s="255"/>
      <c r="C138" s="256"/>
      <c r="D138" s="256"/>
      <c r="E138" s="256"/>
      <c r="F138" s="256"/>
      <c r="G138" s="255"/>
      <c r="H138" s="255"/>
      <c r="I138" s="255"/>
      <c r="J138" s="255"/>
      <c r="K138" s="255"/>
      <c r="L138" s="257"/>
      <c r="M138" s="257"/>
      <c r="N138" s="255"/>
      <c r="O138" s="301"/>
      <c r="P138" s="301"/>
      <c r="Q138" s="301"/>
      <c r="R138" s="301"/>
      <c r="S138" s="301"/>
      <c r="T138" s="301"/>
      <c r="U138" s="301"/>
      <c r="V138" s="301"/>
      <c r="W138" s="301"/>
      <c r="X138" s="255"/>
      <c r="Y138" s="255"/>
      <c r="Z138" s="255"/>
      <c r="AA138" s="255"/>
      <c r="AB138" s="255"/>
      <c r="AC138" s="255"/>
      <c r="AD138" s="255"/>
      <c r="AE138" s="255"/>
      <c r="AF138" s="255"/>
      <c r="AG138" s="255"/>
      <c r="AH138" s="252"/>
      <c r="AI138" s="252"/>
      <c r="AJ138" s="252"/>
      <c r="AK138" s="252"/>
      <c r="AL138" s="252"/>
      <c r="AM138" s="252"/>
      <c r="AN138" s="252"/>
      <c r="AO138" s="252"/>
      <c r="AP138" s="252"/>
      <c r="AQ138" s="252"/>
      <c r="AR138" s="252"/>
      <c r="AS138" s="252"/>
      <c r="AT138" s="252"/>
      <c r="AU138" s="252"/>
      <c r="AV138" s="252"/>
      <c r="AW138" s="252"/>
      <c r="AX138" s="252"/>
      <c r="AY138" s="253"/>
      <c r="AZ138" s="252"/>
      <c r="BA138" s="252"/>
      <c r="BB138" s="252"/>
      <c r="BC138" s="252"/>
      <c r="BD138" s="252"/>
      <c r="BE138" s="252"/>
      <c r="BF138" s="252"/>
      <c r="BG138" s="252"/>
      <c r="BH138" s="252"/>
      <c r="BI138" s="252"/>
      <c r="BJ138" s="252"/>
      <c r="BK138" s="252"/>
      <c r="BL138" s="252"/>
      <c r="BM138" s="252"/>
      <c r="BN138" s="252"/>
      <c r="BO138" s="252"/>
      <c r="BP138" s="252"/>
      <c r="BQ138" s="252"/>
    </row>
    <row r="139" spans="1:69" ht="12.75" customHeight="1" x14ac:dyDescent="0.25">
      <c r="A139" s="255"/>
      <c r="B139" s="255"/>
      <c r="C139" s="256"/>
      <c r="D139" s="256"/>
      <c r="E139" s="256"/>
      <c r="F139" s="256"/>
      <c r="G139" s="255"/>
      <c r="H139" s="255"/>
      <c r="I139" s="255"/>
      <c r="J139" s="255"/>
      <c r="K139" s="255"/>
      <c r="L139" s="257"/>
      <c r="M139" s="257"/>
      <c r="N139" s="255"/>
      <c r="O139" s="301"/>
      <c r="P139" s="301"/>
      <c r="Q139" s="301"/>
      <c r="R139" s="301"/>
      <c r="S139" s="301"/>
      <c r="T139" s="301"/>
      <c r="U139" s="301"/>
      <c r="V139" s="301"/>
      <c r="W139" s="301"/>
      <c r="X139" s="255"/>
      <c r="Y139" s="255"/>
      <c r="Z139" s="255"/>
      <c r="AA139" s="255"/>
      <c r="AB139" s="255"/>
      <c r="AC139" s="255"/>
      <c r="AD139" s="255"/>
      <c r="AE139" s="255"/>
      <c r="AF139" s="255"/>
      <c r="AG139" s="255"/>
      <c r="AH139" s="252"/>
      <c r="AI139" s="252"/>
      <c r="AJ139" s="252"/>
      <c r="AK139" s="252"/>
      <c r="AL139" s="252"/>
      <c r="AM139" s="252"/>
      <c r="AN139" s="252"/>
      <c r="AO139" s="252"/>
      <c r="AP139" s="252"/>
      <c r="AQ139" s="252"/>
      <c r="AR139" s="252"/>
      <c r="AS139" s="252"/>
      <c r="AT139" s="252"/>
      <c r="AU139" s="252"/>
      <c r="AV139" s="252"/>
      <c r="AW139" s="252"/>
      <c r="AX139" s="252"/>
      <c r="AY139" s="253"/>
      <c r="AZ139" s="252"/>
      <c r="BA139" s="252"/>
      <c r="BB139" s="252"/>
      <c r="BC139" s="252"/>
      <c r="BD139" s="252"/>
      <c r="BE139" s="252"/>
      <c r="BF139" s="252"/>
      <c r="BG139" s="252"/>
      <c r="BH139" s="252"/>
      <c r="BI139" s="252"/>
      <c r="BJ139" s="252"/>
      <c r="BK139" s="252"/>
      <c r="BL139" s="252"/>
      <c r="BM139" s="252"/>
      <c r="BN139" s="252"/>
      <c r="BO139" s="252"/>
      <c r="BP139" s="252"/>
      <c r="BQ139" s="252"/>
    </row>
    <row r="140" spans="1:69" ht="12.75" customHeight="1" x14ac:dyDescent="0.25">
      <c r="A140" s="255"/>
      <c r="B140" s="255"/>
      <c r="C140" s="256"/>
      <c r="D140" s="256"/>
      <c r="E140" s="256"/>
      <c r="F140" s="256"/>
      <c r="G140" s="255"/>
      <c r="H140" s="255"/>
      <c r="I140" s="255"/>
      <c r="J140" s="255"/>
      <c r="K140" s="255"/>
      <c r="L140" s="257"/>
      <c r="M140" s="257"/>
      <c r="N140" s="255"/>
      <c r="O140" s="301"/>
      <c r="P140" s="301"/>
      <c r="Q140" s="301"/>
      <c r="R140" s="301"/>
      <c r="S140" s="301"/>
      <c r="T140" s="301"/>
      <c r="U140" s="301"/>
      <c r="V140" s="301"/>
      <c r="W140" s="301"/>
      <c r="X140" s="255"/>
      <c r="Y140" s="255"/>
      <c r="Z140" s="255"/>
      <c r="AA140" s="255"/>
      <c r="AB140" s="255"/>
      <c r="AC140" s="255"/>
      <c r="AD140" s="255"/>
      <c r="AE140" s="255"/>
      <c r="AF140" s="255"/>
      <c r="AG140" s="255"/>
      <c r="AH140" s="252"/>
      <c r="AI140" s="252"/>
      <c r="AJ140" s="252"/>
      <c r="AK140" s="252"/>
      <c r="AL140" s="252"/>
      <c r="AM140" s="252"/>
      <c r="AN140" s="252"/>
      <c r="AO140" s="252"/>
      <c r="AP140" s="252"/>
      <c r="AQ140" s="252"/>
      <c r="AR140" s="252"/>
      <c r="AS140" s="252"/>
      <c r="AT140" s="252"/>
      <c r="AU140" s="252"/>
      <c r="AV140" s="252"/>
      <c r="AW140" s="252"/>
      <c r="AX140" s="252"/>
      <c r="AY140" s="253"/>
      <c r="AZ140" s="252"/>
      <c r="BA140" s="252"/>
      <c r="BB140" s="252"/>
      <c r="BC140" s="252"/>
      <c r="BD140" s="252"/>
      <c r="BE140" s="252"/>
      <c r="BF140" s="252"/>
      <c r="BG140" s="252"/>
      <c r="BH140" s="252"/>
      <c r="BI140" s="252"/>
      <c r="BJ140" s="252"/>
      <c r="BK140" s="252"/>
      <c r="BL140" s="252"/>
      <c r="BM140" s="252"/>
      <c r="BN140" s="252"/>
      <c r="BO140" s="252"/>
      <c r="BP140" s="252"/>
      <c r="BQ140" s="252"/>
    </row>
    <row r="141" spans="1:69" ht="12.75" customHeight="1" x14ac:dyDescent="0.25">
      <c r="A141" s="255"/>
      <c r="B141" s="255"/>
      <c r="C141" s="256"/>
      <c r="D141" s="256"/>
      <c r="E141" s="256"/>
      <c r="F141" s="256"/>
      <c r="G141" s="255"/>
      <c r="H141" s="255"/>
      <c r="I141" s="255"/>
      <c r="J141" s="255"/>
      <c r="K141" s="255"/>
      <c r="L141" s="257"/>
      <c r="M141" s="257"/>
      <c r="N141" s="255"/>
      <c r="O141" s="301"/>
      <c r="P141" s="301"/>
      <c r="Q141" s="301"/>
      <c r="R141" s="301"/>
      <c r="S141" s="301"/>
      <c r="T141" s="301"/>
      <c r="U141" s="301"/>
      <c r="V141" s="301"/>
      <c r="W141" s="301"/>
      <c r="X141" s="255"/>
      <c r="Y141" s="255"/>
      <c r="Z141" s="255"/>
      <c r="AA141" s="255"/>
      <c r="AB141" s="255"/>
      <c r="AC141" s="255"/>
      <c r="AD141" s="255"/>
      <c r="AE141" s="255"/>
      <c r="AF141" s="255"/>
      <c r="AG141" s="255"/>
      <c r="AH141" s="252"/>
      <c r="AI141" s="252"/>
      <c r="AJ141" s="252"/>
      <c r="AK141" s="252"/>
      <c r="AL141" s="252"/>
      <c r="AM141" s="252"/>
      <c r="AN141" s="252"/>
      <c r="AO141" s="252"/>
      <c r="AP141" s="252"/>
      <c r="AQ141" s="252"/>
      <c r="AR141" s="252"/>
      <c r="AS141" s="252"/>
      <c r="AT141" s="252"/>
      <c r="AU141" s="252"/>
      <c r="AV141" s="252"/>
      <c r="AW141" s="252"/>
      <c r="AX141" s="252"/>
      <c r="AY141" s="253"/>
      <c r="AZ141" s="252"/>
      <c r="BA141" s="252"/>
      <c r="BB141" s="252"/>
      <c r="BC141" s="252"/>
      <c r="BD141" s="252"/>
      <c r="BE141" s="252"/>
      <c r="BF141" s="252"/>
      <c r="BG141" s="252"/>
      <c r="BH141" s="252"/>
      <c r="BI141" s="252"/>
      <c r="BJ141" s="252"/>
      <c r="BK141" s="252"/>
      <c r="BL141" s="252"/>
      <c r="BM141" s="252"/>
      <c r="BN141" s="252"/>
      <c r="BO141" s="252"/>
      <c r="BP141" s="252"/>
      <c r="BQ141" s="252"/>
    </row>
    <row r="142" spans="1:69" ht="12.75" customHeight="1" x14ac:dyDescent="0.25">
      <c r="A142" s="255"/>
      <c r="B142" s="255"/>
      <c r="C142" s="256"/>
      <c r="D142" s="256"/>
      <c r="E142" s="256"/>
      <c r="F142" s="256"/>
      <c r="G142" s="255"/>
      <c r="H142" s="255"/>
      <c r="I142" s="255"/>
      <c r="J142" s="255"/>
      <c r="K142" s="255"/>
      <c r="L142" s="257"/>
      <c r="M142" s="257"/>
      <c r="N142" s="255"/>
      <c r="O142" s="301"/>
      <c r="P142" s="301"/>
      <c r="Q142" s="301"/>
      <c r="R142" s="301"/>
      <c r="S142" s="301"/>
      <c r="T142" s="301"/>
      <c r="U142" s="301"/>
      <c r="V142" s="301"/>
      <c r="W142" s="301"/>
      <c r="X142" s="255"/>
      <c r="Y142" s="255"/>
      <c r="Z142" s="255"/>
      <c r="AA142" s="255"/>
      <c r="AB142" s="255"/>
      <c r="AC142" s="255"/>
      <c r="AD142" s="255"/>
      <c r="AE142" s="255"/>
      <c r="AF142" s="255"/>
      <c r="AG142" s="255"/>
      <c r="AH142" s="252"/>
      <c r="AI142" s="252"/>
      <c r="AJ142" s="252"/>
      <c r="AK142" s="252"/>
      <c r="AL142" s="252"/>
      <c r="AM142" s="252"/>
      <c r="AN142" s="252"/>
      <c r="AO142" s="252"/>
      <c r="AP142" s="252"/>
      <c r="AQ142" s="252"/>
      <c r="AR142" s="252"/>
      <c r="AS142" s="252"/>
      <c r="AT142" s="252"/>
      <c r="AU142" s="252"/>
      <c r="AV142" s="252"/>
      <c r="AW142" s="252"/>
      <c r="AX142" s="252"/>
      <c r="AY142" s="253"/>
      <c r="AZ142" s="252"/>
      <c r="BA142" s="252"/>
      <c r="BB142" s="252"/>
      <c r="BC142" s="252"/>
      <c r="BD142" s="252"/>
      <c r="BE142" s="252"/>
      <c r="BF142" s="252"/>
      <c r="BG142" s="252"/>
      <c r="BH142" s="252"/>
      <c r="BI142" s="252"/>
      <c r="BJ142" s="252"/>
      <c r="BK142" s="252"/>
      <c r="BL142" s="252"/>
      <c r="BM142" s="252"/>
      <c r="BN142" s="252"/>
      <c r="BO142" s="252"/>
      <c r="BP142" s="252"/>
      <c r="BQ142" s="252"/>
    </row>
    <row r="143" spans="1:69" ht="12.75" customHeight="1" x14ac:dyDescent="0.25">
      <c r="A143" s="255"/>
      <c r="B143" s="255"/>
      <c r="C143" s="256"/>
      <c r="D143" s="256"/>
      <c r="E143" s="256"/>
      <c r="F143" s="256"/>
      <c r="G143" s="255"/>
      <c r="H143" s="255"/>
      <c r="I143" s="255"/>
      <c r="J143" s="255"/>
      <c r="K143" s="255"/>
      <c r="L143" s="257"/>
      <c r="M143" s="257"/>
      <c r="N143" s="255"/>
      <c r="O143" s="301"/>
      <c r="P143" s="301"/>
      <c r="Q143" s="301"/>
      <c r="R143" s="301"/>
      <c r="S143" s="301"/>
      <c r="T143" s="301"/>
      <c r="U143" s="301"/>
      <c r="V143" s="301"/>
      <c r="W143" s="301"/>
      <c r="X143" s="255"/>
      <c r="Y143" s="255"/>
      <c r="Z143" s="255"/>
      <c r="AA143" s="255"/>
      <c r="AB143" s="255"/>
      <c r="AC143" s="255"/>
      <c r="AD143" s="255"/>
      <c r="AE143" s="255"/>
      <c r="AF143" s="255"/>
      <c r="AG143" s="255"/>
      <c r="AH143" s="252"/>
      <c r="AI143" s="252"/>
      <c r="AJ143" s="252"/>
      <c r="AK143" s="252"/>
      <c r="AL143" s="252"/>
      <c r="AM143" s="252"/>
      <c r="AN143" s="252"/>
      <c r="AO143" s="252"/>
      <c r="AP143" s="252"/>
      <c r="AQ143" s="252"/>
      <c r="AR143" s="252"/>
      <c r="AS143" s="252"/>
      <c r="AT143" s="252"/>
      <c r="AU143" s="252"/>
      <c r="AV143" s="252"/>
      <c r="AW143" s="252"/>
      <c r="AX143" s="252"/>
      <c r="AY143" s="253"/>
      <c r="AZ143" s="252"/>
      <c r="BA143" s="252"/>
      <c r="BB143" s="252"/>
      <c r="BC143" s="252"/>
      <c r="BD143" s="252"/>
      <c r="BE143" s="252"/>
      <c r="BF143" s="252"/>
      <c r="BG143" s="252"/>
      <c r="BH143" s="252"/>
      <c r="BI143" s="252"/>
      <c r="BJ143" s="252"/>
      <c r="BK143" s="252"/>
      <c r="BL143" s="252"/>
      <c r="BM143" s="252"/>
      <c r="BN143" s="252"/>
      <c r="BO143" s="252"/>
      <c r="BP143" s="252"/>
      <c r="BQ143" s="252"/>
    </row>
    <row r="144" spans="1:69" ht="12.75" customHeight="1" x14ac:dyDescent="0.25">
      <c r="A144" s="255"/>
      <c r="B144" s="255"/>
      <c r="C144" s="256"/>
      <c r="D144" s="256"/>
      <c r="E144" s="256"/>
      <c r="F144" s="256"/>
      <c r="G144" s="255"/>
      <c r="H144" s="255"/>
      <c r="I144" s="255"/>
      <c r="J144" s="255"/>
      <c r="K144" s="255"/>
      <c r="L144" s="257"/>
      <c r="M144" s="257"/>
      <c r="N144" s="255"/>
      <c r="O144" s="301"/>
      <c r="P144" s="301"/>
      <c r="Q144" s="301"/>
      <c r="R144" s="301"/>
      <c r="S144" s="301"/>
      <c r="T144" s="301"/>
      <c r="U144" s="301"/>
      <c r="V144" s="301"/>
      <c r="W144" s="301"/>
      <c r="X144" s="255"/>
      <c r="Y144" s="255"/>
      <c r="Z144" s="255"/>
      <c r="AA144" s="255"/>
      <c r="AB144" s="255"/>
      <c r="AC144" s="255"/>
      <c r="AD144" s="255"/>
      <c r="AE144" s="255"/>
      <c r="AF144" s="255"/>
      <c r="AG144" s="255"/>
      <c r="AH144" s="252"/>
      <c r="AI144" s="252"/>
      <c r="AJ144" s="252"/>
      <c r="AK144" s="252"/>
      <c r="AL144" s="252"/>
      <c r="AM144" s="252"/>
      <c r="AN144" s="252"/>
      <c r="AO144" s="252"/>
      <c r="AP144" s="252"/>
      <c r="AQ144" s="252"/>
      <c r="AR144" s="252"/>
      <c r="AS144" s="252"/>
      <c r="AT144" s="252"/>
      <c r="AU144" s="252"/>
      <c r="AV144" s="252"/>
      <c r="AW144" s="252"/>
      <c r="AX144" s="252"/>
      <c r="AY144" s="253"/>
      <c r="AZ144" s="252"/>
      <c r="BA144" s="252"/>
      <c r="BB144" s="252"/>
      <c r="BC144" s="252"/>
      <c r="BD144" s="252"/>
      <c r="BE144" s="252"/>
      <c r="BF144" s="252"/>
      <c r="BG144" s="252"/>
      <c r="BH144" s="252"/>
      <c r="BI144" s="252"/>
      <c r="BJ144" s="252"/>
      <c r="BK144" s="252"/>
      <c r="BL144" s="252"/>
      <c r="BM144" s="252"/>
      <c r="BN144" s="252"/>
      <c r="BO144" s="252"/>
      <c r="BP144" s="252"/>
      <c r="BQ144" s="252"/>
    </row>
    <row r="145" spans="1:69" ht="12.75" customHeight="1" x14ac:dyDescent="0.25">
      <c r="A145" s="255"/>
      <c r="B145" s="255"/>
      <c r="C145" s="256"/>
      <c r="D145" s="256"/>
      <c r="E145" s="256"/>
      <c r="F145" s="256"/>
      <c r="G145" s="255"/>
      <c r="H145" s="255"/>
      <c r="I145" s="255"/>
      <c r="J145" s="255"/>
      <c r="K145" s="255"/>
      <c r="L145" s="257"/>
      <c r="M145" s="257"/>
      <c r="N145" s="255"/>
      <c r="O145" s="301"/>
      <c r="P145" s="301"/>
      <c r="Q145" s="301"/>
      <c r="R145" s="301"/>
      <c r="S145" s="301"/>
      <c r="T145" s="301"/>
      <c r="U145" s="301"/>
      <c r="V145" s="301"/>
      <c r="W145" s="301"/>
      <c r="X145" s="255"/>
      <c r="Y145" s="255"/>
      <c r="Z145" s="255"/>
      <c r="AA145" s="255"/>
      <c r="AB145" s="255"/>
      <c r="AC145" s="255"/>
      <c r="AD145" s="255"/>
      <c r="AE145" s="255"/>
      <c r="AF145" s="255"/>
      <c r="AG145" s="255"/>
      <c r="AH145" s="252"/>
      <c r="AI145" s="252"/>
      <c r="AJ145" s="252"/>
      <c r="AK145" s="252"/>
      <c r="AL145" s="252"/>
      <c r="AM145" s="252"/>
      <c r="AN145" s="252"/>
      <c r="AO145" s="252"/>
      <c r="AP145" s="252"/>
      <c r="AQ145" s="252"/>
      <c r="AR145" s="252"/>
      <c r="AS145" s="252"/>
      <c r="AT145" s="252"/>
      <c r="AU145" s="252"/>
      <c r="AV145" s="252"/>
      <c r="AW145" s="252"/>
      <c r="AX145" s="252"/>
      <c r="AY145" s="253"/>
      <c r="AZ145" s="252"/>
      <c r="BA145" s="252"/>
      <c r="BB145" s="252"/>
      <c r="BC145" s="252"/>
      <c r="BD145" s="252"/>
      <c r="BE145" s="252"/>
      <c r="BF145" s="252"/>
      <c r="BG145" s="252"/>
      <c r="BH145" s="252"/>
      <c r="BI145" s="252"/>
      <c r="BJ145" s="252"/>
      <c r="BK145" s="252"/>
      <c r="BL145" s="252"/>
      <c r="BM145" s="252"/>
      <c r="BN145" s="252"/>
      <c r="BO145" s="252"/>
      <c r="BP145" s="252"/>
      <c r="BQ145" s="252"/>
    </row>
    <row r="146" spans="1:69" ht="12.75" customHeight="1" x14ac:dyDescent="0.25">
      <c r="A146" s="255"/>
      <c r="B146" s="255"/>
      <c r="C146" s="256"/>
      <c r="D146" s="256"/>
      <c r="E146" s="256"/>
      <c r="F146" s="256"/>
      <c r="G146" s="255"/>
      <c r="H146" s="255"/>
      <c r="I146" s="255"/>
      <c r="J146" s="255"/>
      <c r="K146" s="255"/>
      <c r="L146" s="257"/>
      <c r="M146" s="257"/>
      <c r="N146" s="255"/>
      <c r="O146" s="301"/>
      <c r="P146" s="301"/>
      <c r="Q146" s="301"/>
      <c r="R146" s="301"/>
      <c r="S146" s="301"/>
      <c r="T146" s="301"/>
      <c r="U146" s="301"/>
      <c r="V146" s="301"/>
      <c r="W146" s="301"/>
      <c r="X146" s="255"/>
      <c r="Y146" s="255"/>
      <c r="Z146" s="255"/>
      <c r="AA146" s="255"/>
      <c r="AB146" s="255"/>
      <c r="AC146" s="255"/>
      <c r="AD146" s="255"/>
      <c r="AE146" s="255"/>
      <c r="AF146" s="255"/>
      <c r="AG146" s="255"/>
      <c r="AH146" s="252"/>
      <c r="AI146" s="252"/>
      <c r="AJ146" s="252"/>
      <c r="AK146" s="252"/>
      <c r="AL146" s="252"/>
      <c r="AM146" s="252"/>
      <c r="AN146" s="252"/>
      <c r="AO146" s="252"/>
      <c r="AP146" s="252"/>
      <c r="AQ146" s="252"/>
      <c r="AR146" s="252"/>
      <c r="AS146" s="252"/>
      <c r="AT146" s="252"/>
      <c r="AU146" s="252"/>
      <c r="AV146" s="252"/>
      <c r="AW146" s="252"/>
      <c r="AX146" s="252"/>
      <c r="AY146" s="253"/>
      <c r="AZ146" s="252"/>
      <c r="BA146" s="252"/>
      <c r="BB146" s="252"/>
      <c r="BC146" s="252"/>
      <c r="BD146" s="252"/>
      <c r="BE146" s="252"/>
      <c r="BF146" s="252"/>
      <c r="BG146" s="252"/>
      <c r="BH146" s="252"/>
      <c r="BI146" s="252"/>
      <c r="BJ146" s="252"/>
      <c r="BK146" s="252"/>
      <c r="BL146" s="252"/>
      <c r="BM146" s="252"/>
      <c r="BN146" s="252"/>
      <c r="BO146" s="252"/>
      <c r="BP146" s="252"/>
      <c r="BQ146" s="252"/>
    </row>
    <row r="147" spans="1:69" ht="12.75" customHeight="1" x14ac:dyDescent="0.25">
      <c r="A147" s="255"/>
      <c r="B147" s="255"/>
      <c r="C147" s="256"/>
      <c r="D147" s="256"/>
      <c r="E147" s="256"/>
      <c r="F147" s="256"/>
      <c r="G147" s="255"/>
      <c r="H147" s="255"/>
      <c r="I147" s="255"/>
      <c r="J147" s="255"/>
      <c r="K147" s="255"/>
      <c r="L147" s="257"/>
      <c r="M147" s="257"/>
      <c r="N147" s="255"/>
      <c r="O147" s="301"/>
      <c r="P147" s="301"/>
      <c r="Q147" s="301"/>
      <c r="R147" s="301"/>
      <c r="S147" s="301"/>
      <c r="T147" s="301"/>
      <c r="U147" s="301"/>
      <c r="V147" s="301"/>
      <c r="W147" s="301"/>
      <c r="X147" s="255"/>
      <c r="Y147" s="255"/>
      <c r="Z147" s="255"/>
      <c r="AA147" s="255"/>
      <c r="AB147" s="255"/>
      <c r="AC147" s="255"/>
      <c r="AD147" s="255"/>
      <c r="AE147" s="255"/>
      <c r="AF147" s="255"/>
      <c r="AG147" s="255"/>
      <c r="AH147" s="252"/>
      <c r="AI147" s="252"/>
      <c r="AJ147" s="252"/>
      <c r="AK147" s="252"/>
      <c r="AL147" s="252"/>
      <c r="AM147" s="252"/>
      <c r="AN147" s="252"/>
      <c r="AO147" s="252"/>
      <c r="AP147" s="252"/>
      <c r="AQ147" s="252"/>
      <c r="AR147" s="252"/>
      <c r="AS147" s="252"/>
      <c r="AT147" s="252"/>
      <c r="AU147" s="252"/>
      <c r="AV147" s="252"/>
      <c r="AW147" s="252"/>
      <c r="AX147" s="252"/>
      <c r="AY147" s="253"/>
      <c r="AZ147" s="252"/>
      <c r="BA147" s="252"/>
      <c r="BB147" s="252"/>
      <c r="BC147" s="252"/>
      <c r="BD147" s="252"/>
      <c r="BE147" s="252"/>
      <c r="BF147" s="252"/>
      <c r="BG147" s="252"/>
      <c r="BH147" s="252"/>
      <c r="BI147" s="252"/>
      <c r="BJ147" s="252"/>
      <c r="BK147" s="252"/>
      <c r="BL147" s="252"/>
      <c r="BM147" s="252"/>
      <c r="BN147" s="252"/>
      <c r="BO147" s="252"/>
      <c r="BP147" s="252"/>
      <c r="BQ147" s="252"/>
    </row>
    <row r="148" spans="1:69" ht="12.75" customHeight="1" x14ac:dyDescent="0.25">
      <c r="A148" s="255"/>
      <c r="B148" s="255"/>
      <c r="C148" s="256"/>
      <c r="D148" s="256"/>
      <c r="E148" s="256"/>
      <c r="F148" s="256"/>
      <c r="G148" s="255"/>
      <c r="H148" s="255"/>
      <c r="I148" s="255"/>
      <c r="J148" s="255"/>
      <c r="K148" s="255"/>
      <c r="L148" s="257"/>
      <c r="M148" s="257"/>
      <c r="N148" s="255"/>
      <c r="O148" s="301"/>
      <c r="P148" s="301"/>
      <c r="Q148" s="301"/>
      <c r="R148" s="301"/>
      <c r="S148" s="301"/>
      <c r="T148" s="301"/>
      <c r="U148" s="301"/>
      <c r="V148" s="301"/>
      <c r="W148" s="301"/>
      <c r="X148" s="255"/>
      <c r="Y148" s="255"/>
      <c r="Z148" s="255"/>
      <c r="AA148" s="255"/>
      <c r="AB148" s="255"/>
      <c r="AC148" s="255"/>
      <c r="AD148" s="255"/>
      <c r="AE148" s="255"/>
      <c r="AF148" s="255"/>
      <c r="AG148" s="255"/>
      <c r="AH148" s="252"/>
      <c r="AI148" s="252"/>
      <c r="AJ148" s="252"/>
      <c r="AK148" s="252"/>
      <c r="AL148" s="252"/>
      <c r="AM148" s="252"/>
      <c r="AN148" s="252"/>
      <c r="AO148" s="252"/>
      <c r="AP148" s="252"/>
      <c r="AQ148" s="252"/>
      <c r="AR148" s="252"/>
      <c r="AS148" s="252"/>
      <c r="AT148" s="252"/>
      <c r="AU148" s="252"/>
      <c r="AV148" s="252"/>
      <c r="AW148" s="252"/>
      <c r="AX148" s="252"/>
      <c r="AY148" s="253"/>
      <c r="AZ148" s="252"/>
      <c r="BA148" s="252"/>
      <c r="BB148" s="252"/>
      <c r="BC148" s="252"/>
      <c r="BD148" s="252"/>
      <c r="BE148" s="252"/>
      <c r="BF148" s="252"/>
      <c r="BG148" s="252"/>
      <c r="BH148" s="252"/>
      <c r="BI148" s="252"/>
      <c r="BJ148" s="252"/>
      <c r="BK148" s="252"/>
      <c r="BL148" s="252"/>
      <c r="BM148" s="252"/>
      <c r="BN148" s="252"/>
      <c r="BO148" s="252"/>
      <c r="BP148" s="252"/>
      <c r="BQ148" s="252"/>
    </row>
    <row r="149" spans="1:69" ht="12.75" customHeight="1" x14ac:dyDescent="0.25">
      <c r="A149" s="255"/>
      <c r="B149" s="255"/>
      <c r="C149" s="256"/>
      <c r="D149" s="256"/>
      <c r="E149" s="256"/>
      <c r="F149" s="256"/>
      <c r="G149" s="255"/>
      <c r="H149" s="255"/>
      <c r="I149" s="255"/>
      <c r="J149" s="255"/>
      <c r="K149" s="255"/>
      <c r="L149" s="257"/>
      <c r="M149" s="257"/>
      <c r="N149" s="255"/>
      <c r="O149" s="301"/>
      <c r="P149" s="301"/>
      <c r="Q149" s="301"/>
      <c r="R149" s="301"/>
      <c r="S149" s="301"/>
      <c r="T149" s="301"/>
      <c r="U149" s="301"/>
      <c r="V149" s="301"/>
      <c r="W149" s="301"/>
      <c r="X149" s="255"/>
      <c r="Y149" s="255"/>
      <c r="Z149" s="255"/>
      <c r="AA149" s="255"/>
      <c r="AB149" s="255"/>
      <c r="AC149" s="255"/>
      <c r="AD149" s="255"/>
      <c r="AE149" s="255"/>
      <c r="AF149" s="255"/>
      <c r="AG149" s="255"/>
      <c r="AH149" s="252"/>
      <c r="AI149" s="252"/>
      <c r="AJ149" s="252"/>
      <c r="AK149" s="252"/>
      <c r="AL149" s="252"/>
      <c r="AM149" s="252"/>
      <c r="AN149" s="252"/>
      <c r="AO149" s="252"/>
      <c r="AP149" s="252"/>
      <c r="AQ149" s="252"/>
      <c r="AR149" s="252"/>
      <c r="AS149" s="252"/>
      <c r="AT149" s="252"/>
      <c r="AU149" s="252"/>
      <c r="AV149" s="252"/>
      <c r="AW149" s="252"/>
      <c r="AX149" s="252"/>
      <c r="AY149" s="253"/>
      <c r="AZ149" s="252"/>
      <c r="BA149" s="252"/>
      <c r="BB149" s="252"/>
      <c r="BC149" s="252"/>
      <c r="BD149" s="252"/>
      <c r="BE149" s="252"/>
      <c r="BF149" s="252"/>
      <c r="BG149" s="252"/>
      <c r="BH149" s="252"/>
      <c r="BI149" s="252"/>
      <c r="BJ149" s="252"/>
      <c r="BK149" s="252"/>
      <c r="BL149" s="252"/>
      <c r="BM149" s="252"/>
      <c r="BN149" s="252"/>
      <c r="BO149" s="252"/>
      <c r="BP149" s="252"/>
      <c r="BQ149" s="252"/>
    </row>
    <row r="150" spans="1:69" ht="12.75" customHeight="1" x14ac:dyDescent="0.25">
      <c r="A150" s="255"/>
      <c r="B150" s="255"/>
      <c r="C150" s="256"/>
      <c r="D150" s="256"/>
      <c r="E150" s="256"/>
      <c r="F150" s="256"/>
      <c r="G150" s="255"/>
      <c r="H150" s="255"/>
      <c r="I150" s="255"/>
      <c r="J150" s="255"/>
      <c r="K150" s="255"/>
      <c r="L150" s="257"/>
      <c r="M150" s="257"/>
      <c r="N150" s="255"/>
      <c r="O150" s="301"/>
      <c r="P150" s="301"/>
      <c r="Q150" s="301"/>
      <c r="R150" s="301"/>
      <c r="S150" s="301"/>
      <c r="T150" s="301"/>
      <c r="U150" s="301"/>
      <c r="V150" s="301"/>
      <c r="W150" s="301"/>
      <c r="X150" s="255"/>
      <c r="Y150" s="255"/>
      <c r="Z150" s="255"/>
      <c r="AA150" s="255"/>
      <c r="AB150" s="255"/>
      <c r="AC150" s="255"/>
      <c r="AD150" s="255"/>
      <c r="AE150" s="255"/>
      <c r="AF150" s="255"/>
      <c r="AG150" s="255"/>
      <c r="AH150" s="252"/>
      <c r="AI150" s="252"/>
      <c r="AJ150" s="252"/>
      <c r="AK150" s="252"/>
      <c r="AL150" s="252"/>
      <c r="AM150" s="252"/>
      <c r="AN150" s="252"/>
      <c r="AO150" s="252"/>
      <c r="AP150" s="252"/>
      <c r="AQ150" s="252"/>
      <c r="AR150" s="252"/>
      <c r="AS150" s="252"/>
      <c r="AT150" s="252"/>
      <c r="AU150" s="252"/>
      <c r="AV150" s="252"/>
      <c r="AW150" s="252"/>
      <c r="AX150" s="252"/>
      <c r="AY150" s="253"/>
      <c r="AZ150" s="252"/>
      <c r="BA150" s="252"/>
      <c r="BB150" s="252"/>
      <c r="BC150" s="252"/>
      <c r="BD150" s="252"/>
      <c r="BE150" s="252"/>
      <c r="BF150" s="252"/>
      <c r="BG150" s="252"/>
      <c r="BH150" s="252"/>
      <c r="BI150" s="252"/>
      <c r="BJ150" s="252"/>
      <c r="BK150" s="252"/>
      <c r="BL150" s="252"/>
      <c r="BM150" s="252"/>
      <c r="BN150" s="252"/>
      <c r="BO150" s="252"/>
      <c r="BP150" s="252"/>
      <c r="BQ150" s="252"/>
    </row>
    <row r="151" spans="1:69" ht="12.75" customHeight="1" x14ac:dyDescent="0.25">
      <c r="A151" s="255"/>
      <c r="B151" s="255"/>
      <c r="C151" s="256"/>
      <c r="D151" s="256"/>
      <c r="E151" s="256"/>
      <c r="F151" s="256"/>
      <c r="G151" s="255"/>
      <c r="H151" s="255"/>
      <c r="I151" s="255"/>
      <c r="J151" s="255"/>
      <c r="K151" s="255"/>
      <c r="L151" s="257"/>
      <c r="M151" s="257"/>
      <c r="N151" s="255"/>
      <c r="O151" s="301"/>
      <c r="P151" s="301"/>
      <c r="Q151" s="301"/>
      <c r="R151" s="301"/>
      <c r="S151" s="301"/>
      <c r="T151" s="301"/>
      <c r="U151" s="301"/>
      <c r="V151" s="301"/>
      <c r="W151" s="301"/>
      <c r="X151" s="255"/>
      <c r="Y151" s="255"/>
      <c r="Z151" s="255"/>
      <c r="AA151" s="255"/>
      <c r="AB151" s="255"/>
      <c r="AC151" s="255"/>
      <c r="AD151" s="255"/>
      <c r="AE151" s="255"/>
      <c r="AF151" s="255"/>
      <c r="AG151" s="255"/>
      <c r="AH151" s="252"/>
      <c r="AI151" s="252"/>
      <c r="AJ151" s="252"/>
      <c r="AK151" s="252"/>
      <c r="AL151" s="252"/>
      <c r="AM151" s="252"/>
      <c r="AN151" s="252"/>
      <c r="AO151" s="252"/>
      <c r="AP151" s="252"/>
      <c r="AQ151" s="252"/>
      <c r="AR151" s="252"/>
      <c r="AS151" s="252"/>
      <c r="AT151" s="252"/>
      <c r="AU151" s="252"/>
      <c r="AV151" s="252"/>
      <c r="AW151" s="252"/>
      <c r="AX151" s="252"/>
      <c r="AY151" s="253"/>
      <c r="AZ151" s="252"/>
      <c r="BA151" s="252"/>
      <c r="BB151" s="252"/>
      <c r="BC151" s="252"/>
      <c r="BD151" s="252"/>
      <c r="BE151" s="252"/>
      <c r="BF151" s="252"/>
      <c r="BG151" s="252"/>
      <c r="BH151" s="252"/>
      <c r="BI151" s="252"/>
      <c r="BJ151" s="252"/>
      <c r="BK151" s="252"/>
      <c r="BL151" s="252"/>
      <c r="BM151" s="252"/>
      <c r="BN151" s="252"/>
      <c r="BO151" s="252"/>
      <c r="BP151" s="252"/>
      <c r="BQ151" s="252"/>
    </row>
    <row r="152" spans="1:69" ht="12.75" customHeight="1" x14ac:dyDescent="0.25">
      <c r="A152" s="255"/>
      <c r="B152" s="255"/>
      <c r="C152" s="256"/>
      <c r="D152" s="256"/>
      <c r="E152" s="256"/>
      <c r="F152" s="256"/>
      <c r="G152" s="255"/>
      <c r="H152" s="255"/>
      <c r="I152" s="255"/>
      <c r="J152" s="255"/>
      <c r="K152" s="255"/>
      <c r="L152" s="257"/>
      <c r="M152" s="257"/>
      <c r="N152" s="255"/>
      <c r="O152" s="301"/>
      <c r="P152" s="301"/>
      <c r="Q152" s="301"/>
      <c r="R152" s="301"/>
      <c r="S152" s="301"/>
      <c r="T152" s="301"/>
      <c r="U152" s="301"/>
      <c r="V152" s="301"/>
      <c r="W152" s="301"/>
      <c r="X152" s="255"/>
      <c r="Y152" s="255"/>
      <c r="Z152" s="255"/>
      <c r="AA152" s="255"/>
      <c r="AB152" s="255"/>
      <c r="AC152" s="255"/>
      <c r="AD152" s="255"/>
      <c r="AE152" s="255"/>
      <c r="AF152" s="255"/>
      <c r="AG152" s="255"/>
      <c r="AH152" s="252"/>
      <c r="AI152" s="252"/>
      <c r="AJ152" s="252"/>
      <c r="AK152" s="252"/>
      <c r="AL152" s="252"/>
      <c r="AM152" s="252"/>
      <c r="AN152" s="252"/>
      <c r="AO152" s="252"/>
      <c r="AP152" s="252"/>
      <c r="AQ152" s="252"/>
      <c r="AR152" s="252"/>
      <c r="AS152" s="252"/>
      <c r="AT152" s="252"/>
      <c r="AU152" s="252"/>
      <c r="AV152" s="252"/>
      <c r="AW152" s="252"/>
      <c r="AX152" s="252"/>
      <c r="AY152" s="253"/>
      <c r="AZ152" s="252"/>
      <c r="BA152" s="252"/>
      <c r="BB152" s="252"/>
      <c r="BC152" s="252"/>
      <c r="BD152" s="252"/>
      <c r="BE152" s="252"/>
      <c r="BF152" s="252"/>
      <c r="BG152" s="252"/>
      <c r="BH152" s="252"/>
      <c r="BI152" s="252"/>
      <c r="BJ152" s="252"/>
      <c r="BK152" s="252"/>
      <c r="BL152" s="252"/>
      <c r="BM152" s="252"/>
      <c r="BN152" s="252"/>
      <c r="BO152" s="252"/>
      <c r="BP152" s="252"/>
      <c r="BQ152" s="252"/>
    </row>
    <row r="153" spans="1:69" ht="12.75" customHeight="1" x14ac:dyDescent="0.25">
      <c r="A153" s="255"/>
      <c r="B153" s="255"/>
      <c r="C153" s="256"/>
      <c r="D153" s="256"/>
      <c r="E153" s="256"/>
      <c r="F153" s="256"/>
      <c r="G153" s="255"/>
      <c r="H153" s="255"/>
      <c r="I153" s="255"/>
      <c r="J153" s="255"/>
      <c r="K153" s="255"/>
      <c r="L153" s="257"/>
      <c r="M153" s="257"/>
      <c r="N153" s="255"/>
      <c r="O153" s="301"/>
      <c r="P153" s="301"/>
      <c r="Q153" s="301"/>
      <c r="R153" s="301"/>
      <c r="S153" s="301"/>
      <c r="T153" s="301"/>
      <c r="U153" s="301"/>
      <c r="V153" s="301"/>
      <c r="W153" s="301"/>
      <c r="X153" s="255"/>
      <c r="Y153" s="255"/>
      <c r="Z153" s="255"/>
      <c r="AA153" s="255"/>
      <c r="AB153" s="255"/>
      <c r="AC153" s="255"/>
      <c r="AD153" s="255"/>
      <c r="AE153" s="255"/>
      <c r="AF153" s="255"/>
      <c r="AG153" s="255"/>
      <c r="AH153" s="252"/>
      <c r="AI153" s="252"/>
      <c r="AJ153" s="252"/>
      <c r="AK153" s="252"/>
      <c r="AL153" s="252"/>
      <c r="AM153" s="252"/>
      <c r="AN153" s="252"/>
      <c r="AO153" s="252"/>
      <c r="AP153" s="252"/>
      <c r="AQ153" s="252"/>
      <c r="AR153" s="252"/>
      <c r="AS153" s="252"/>
      <c r="AT153" s="252"/>
      <c r="AU153" s="252"/>
      <c r="AV153" s="252"/>
      <c r="AW153" s="252"/>
      <c r="AX153" s="252"/>
      <c r="AY153" s="253"/>
      <c r="AZ153" s="252"/>
      <c r="BA153" s="252"/>
      <c r="BB153" s="252"/>
      <c r="BC153" s="252"/>
      <c r="BD153" s="252"/>
      <c r="BE153" s="252"/>
      <c r="BF153" s="252"/>
      <c r="BG153" s="252"/>
      <c r="BH153" s="252"/>
      <c r="BI153" s="252"/>
      <c r="BJ153" s="252"/>
      <c r="BK153" s="252"/>
      <c r="BL153" s="252"/>
      <c r="BM153" s="252"/>
      <c r="BN153" s="252"/>
      <c r="BO153" s="252"/>
      <c r="BP153" s="252"/>
      <c r="BQ153" s="252"/>
    </row>
    <row r="154" spans="1:69" ht="12.75" customHeight="1" x14ac:dyDescent="0.25">
      <c r="A154" s="255"/>
      <c r="B154" s="255"/>
      <c r="C154" s="256"/>
      <c r="D154" s="256"/>
      <c r="E154" s="256"/>
      <c r="F154" s="256"/>
      <c r="G154" s="255"/>
      <c r="H154" s="255"/>
      <c r="I154" s="255"/>
      <c r="J154" s="255"/>
      <c r="K154" s="255"/>
      <c r="L154" s="257"/>
      <c r="M154" s="257"/>
      <c r="N154" s="255"/>
      <c r="O154" s="301"/>
      <c r="P154" s="301"/>
      <c r="Q154" s="301"/>
      <c r="R154" s="301"/>
      <c r="S154" s="301"/>
      <c r="T154" s="301"/>
      <c r="U154" s="301"/>
      <c r="V154" s="301"/>
      <c r="W154" s="301"/>
      <c r="X154" s="255"/>
      <c r="Y154" s="255"/>
      <c r="Z154" s="255"/>
      <c r="AA154" s="255"/>
      <c r="AB154" s="255"/>
      <c r="AC154" s="255"/>
      <c r="AD154" s="255"/>
      <c r="AE154" s="255"/>
      <c r="AF154" s="255"/>
      <c r="AG154" s="255"/>
      <c r="AH154" s="252"/>
      <c r="AI154" s="252"/>
      <c r="AJ154" s="252"/>
      <c r="AK154" s="252"/>
      <c r="AL154" s="252"/>
      <c r="AM154" s="252"/>
      <c r="AN154" s="252"/>
      <c r="AO154" s="252"/>
      <c r="AP154" s="252"/>
      <c r="AQ154" s="252"/>
      <c r="AR154" s="252"/>
      <c r="AS154" s="252"/>
      <c r="AT154" s="252"/>
      <c r="AU154" s="252"/>
      <c r="AV154" s="252"/>
      <c r="AW154" s="252"/>
      <c r="AX154" s="252"/>
      <c r="AY154" s="253"/>
      <c r="AZ154" s="252"/>
      <c r="BA154" s="252"/>
      <c r="BB154" s="252"/>
      <c r="BC154" s="252"/>
      <c r="BD154" s="252"/>
      <c r="BE154" s="252"/>
      <c r="BF154" s="252"/>
      <c r="BG154" s="252"/>
      <c r="BH154" s="252"/>
      <c r="BI154" s="252"/>
      <c r="BJ154" s="252"/>
      <c r="BK154" s="252"/>
      <c r="BL154" s="252"/>
      <c r="BM154" s="252"/>
      <c r="BN154" s="252"/>
      <c r="BO154" s="252"/>
      <c r="BP154" s="252"/>
      <c r="BQ154" s="252"/>
    </row>
    <row r="155" spans="1:69" ht="12.75" customHeight="1" x14ac:dyDescent="0.25">
      <c r="A155" s="255"/>
      <c r="B155" s="255"/>
      <c r="C155" s="256"/>
      <c r="D155" s="256"/>
      <c r="E155" s="256"/>
      <c r="F155" s="256"/>
      <c r="G155" s="255"/>
      <c r="H155" s="255"/>
      <c r="I155" s="255"/>
      <c r="J155" s="255"/>
      <c r="K155" s="255"/>
      <c r="L155" s="257"/>
      <c r="M155" s="257"/>
      <c r="N155" s="255"/>
      <c r="O155" s="301"/>
      <c r="P155" s="301"/>
      <c r="Q155" s="301"/>
      <c r="R155" s="301"/>
      <c r="S155" s="301"/>
      <c r="T155" s="301"/>
      <c r="U155" s="301"/>
      <c r="V155" s="301"/>
      <c r="W155" s="301"/>
      <c r="X155" s="255"/>
      <c r="Y155" s="255"/>
      <c r="Z155" s="255"/>
      <c r="AA155" s="255"/>
      <c r="AB155" s="255"/>
      <c r="AC155" s="255"/>
      <c r="AD155" s="255"/>
      <c r="AE155" s="255"/>
      <c r="AF155" s="255"/>
      <c r="AG155" s="255"/>
      <c r="AH155" s="252"/>
      <c r="AI155" s="252"/>
      <c r="AJ155" s="252"/>
      <c r="AK155" s="252"/>
      <c r="AL155" s="252"/>
      <c r="AM155" s="252"/>
      <c r="AN155" s="252"/>
      <c r="AO155" s="252"/>
      <c r="AP155" s="252"/>
      <c r="AQ155" s="252"/>
      <c r="AR155" s="252"/>
      <c r="AS155" s="252"/>
      <c r="AT155" s="252"/>
      <c r="AU155" s="252"/>
      <c r="AV155" s="252"/>
      <c r="AW155" s="252"/>
      <c r="AX155" s="252"/>
      <c r="AY155" s="253"/>
      <c r="AZ155" s="252"/>
      <c r="BA155" s="252"/>
      <c r="BB155" s="252"/>
      <c r="BC155" s="252"/>
      <c r="BD155" s="252"/>
      <c r="BE155" s="252"/>
      <c r="BF155" s="252"/>
      <c r="BG155" s="252"/>
      <c r="BH155" s="252"/>
      <c r="BI155" s="252"/>
      <c r="BJ155" s="252"/>
      <c r="BK155" s="252"/>
      <c r="BL155" s="252"/>
      <c r="BM155" s="252"/>
      <c r="BN155" s="252"/>
      <c r="BO155" s="252"/>
      <c r="BP155" s="252"/>
      <c r="BQ155" s="252"/>
    </row>
    <row r="156" spans="1:69" ht="12.75" customHeight="1" x14ac:dyDescent="0.25">
      <c r="A156" s="255"/>
      <c r="B156" s="255"/>
      <c r="C156" s="256"/>
      <c r="D156" s="256"/>
      <c r="E156" s="256"/>
      <c r="F156" s="256"/>
      <c r="G156" s="255"/>
      <c r="H156" s="255"/>
      <c r="I156" s="255"/>
      <c r="J156" s="255"/>
      <c r="K156" s="255"/>
      <c r="L156" s="257"/>
      <c r="M156" s="257"/>
      <c r="N156" s="255"/>
      <c r="O156" s="301"/>
      <c r="P156" s="301"/>
      <c r="Q156" s="301"/>
      <c r="R156" s="301"/>
      <c r="S156" s="301"/>
      <c r="T156" s="301"/>
      <c r="U156" s="301"/>
      <c r="V156" s="301"/>
      <c r="W156" s="301"/>
      <c r="X156" s="255"/>
      <c r="Y156" s="255"/>
      <c r="Z156" s="255"/>
      <c r="AA156" s="255"/>
      <c r="AB156" s="255"/>
      <c r="AC156" s="255"/>
      <c r="AD156" s="255"/>
      <c r="AE156" s="255"/>
      <c r="AF156" s="255"/>
      <c r="AG156" s="255"/>
      <c r="AH156" s="252"/>
      <c r="AI156" s="252"/>
      <c r="AJ156" s="252"/>
      <c r="AK156" s="252"/>
      <c r="AL156" s="252"/>
      <c r="AM156" s="252"/>
      <c r="AN156" s="252"/>
      <c r="AO156" s="252"/>
      <c r="AP156" s="252"/>
      <c r="AQ156" s="252"/>
      <c r="AR156" s="252"/>
      <c r="AS156" s="252"/>
      <c r="AT156" s="252"/>
      <c r="AU156" s="252"/>
      <c r="AV156" s="252"/>
      <c r="AW156" s="252"/>
      <c r="AX156" s="252"/>
      <c r="AY156" s="253"/>
      <c r="AZ156" s="252"/>
      <c r="BA156" s="252"/>
      <c r="BB156" s="252"/>
      <c r="BC156" s="252"/>
      <c r="BD156" s="252"/>
      <c r="BE156" s="252"/>
      <c r="BF156" s="252"/>
      <c r="BG156" s="252"/>
      <c r="BH156" s="252"/>
      <c r="BI156" s="252"/>
      <c r="BJ156" s="252"/>
      <c r="BK156" s="252"/>
      <c r="BL156" s="252"/>
      <c r="BM156" s="252"/>
      <c r="BN156" s="252"/>
      <c r="BO156" s="252"/>
      <c r="BP156" s="252"/>
      <c r="BQ156" s="252"/>
    </row>
    <row r="157" spans="1:69" ht="12.75" customHeight="1" x14ac:dyDescent="0.25">
      <c r="A157" s="255"/>
      <c r="B157" s="255"/>
      <c r="C157" s="256"/>
      <c r="D157" s="256"/>
      <c r="E157" s="256"/>
      <c r="F157" s="256"/>
      <c r="G157" s="255"/>
      <c r="H157" s="255"/>
      <c r="I157" s="255"/>
      <c r="J157" s="255"/>
      <c r="K157" s="255"/>
      <c r="L157" s="257"/>
      <c r="M157" s="257"/>
      <c r="N157" s="255"/>
      <c r="O157" s="301"/>
      <c r="P157" s="301"/>
      <c r="Q157" s="301"/>
      <c r="R157" s="301"/>
      <c r="S157" s="301"/>
      <c r="T157" s="301"/>
      <c r="U157" s="301"/>
      <c r="V157" s="301"/>
      <c r="W157" s="301"/>
      <c r="X157" s="255"/>
      <c r="Y157" s="255"/>
      <c r="Z157" s="255"/>
      <c r="AA157" s="255"/>
      <c r="AB157" s="255"/>
      <c r="AC157" s="255"/>
      <c r="AD157" s="255"/>
      <c r="AE157" s="255"/>
      <c r="AF157" s="255"/>
      <c r="AG157" s="255"/>
      <c r="AH157" s="252"/>
      <c r="AI157" s="252"/>
      <c r="AJ157" s="252"/>
      <c r="AK157" s="252"/>
      <c r="AL157" s="252"/>
      <c r="AM157" s="252"/>
      <c r="AN157" s="252"/>
      <c r="AO157" s="252"/>
      <c r="AP157" s="252"/>
      <c r="AQ157" s="252"/>
      <c r="AR157" s="252"/>
      <c r="AS157" s="252"/>
      <c r="AT157" s="252"/>
      <c r="AU157" s="252"/>
      <c r="AV157" s="252"/>
      <c r="AW157" s="252"/>
      <c r="AX157" s="252"/>
      <c r="AY157" s="253"/>
      <c r="AZ157" s="252"/>
      <c r="BA157" s="252"/>
      <c r="BB157" s="252"/>
      <c r="BC157" s="252"/>
      <c r="BD157" s="252"/>
      <c r="BE157" s="252"/>
      <c r="BF157" s="252"/>
      <c r="BG157" s="252"/>
      <c r="BH157" s="252"/>
      <c r="BI157" s="252"/>
      <c r="BJ157" s="252"/>
      <c r="BK157" s="252"/>
      <c r="BL157" s="252"/>
      <c r="BM157" s="252"/>
      <c r="BN157" s="252"/>
      <c r="BO157" s="252"/>
      <c r="BP157" s="252"/>
      <c r="BQ157" s="252"/>
    </row>
    <row r="158" spans="1:69" ht="12.75" customHeight="1" x14ac:dyDescent="0.25">
      <c r="A158" s="255"/>
      <c r="B158" s="255"/>
      <c r="C158" s="256"/>
      <c r="D158" s="256"/>
      <c r="E158" s="256"/>
      <c r="F158" s="256"/>
      <c r="G158" s="255"/>
      <c r="H158" s="255"/>
      <c r="I158" s="255"/>
      <c r="J158" s="255"/>
      <c r="K158" s="255"/>
      <c r="L158" s="257"/>
      <c r="M158" s="257"/>
      <c r="N158" s="255"/>
      <c r="O158" s="301"/>
      <c r="P158" s="301"/>
      <c r="Q158" s="301"/>
      <c r="R158" s="301"/>
      <c r="S158" s="301"/>
      <c r="T158" s="301"/>
      <c r="U158" s="301"/>
      <c r="V158" s="301"/>
      <c r="W158" s="301"/>
      <c r="X158" s="255"/>
      <c r="Y158" s="255"/>
      <c r="Z158" s="255"/>
      <c r="AA158" s="255"/>
      <c r="AB158" s="255"/>
      <c r="AC158" s="255"/>
      <c r="AD158" s="255"/>
      <c r="AE158" s="255"/>
      <c r="AF158" s="255"/>
      <c r="AG158" s="255"/>
      <c r="AH158" s="252"/>
      <c r="AI158" s="252"/>
      <c r="AJ158" s="252"/>
      <c r="AK158" s="252"/>
      <c r="AL158" s="252"/>
      <c r="AM158" s="252"/>
      <c r="AN158" s="252"/>
      <c r="AO158" s="252"/>
      <c r="AP158" s="252"/>
      <c r="AQ158" s="252"/>
      <c r="AR158" s="252"/>
      <c r="AS158" s="252"/>
      <c r="AT158" s="252"/>
      <c r="AU158" s="252"/>
      <c r="AV158" s="252"/>
      <c r="AW158" s="252"/>
      <c r="AX158" s="252"/>
      <c r="AY158" s="253"/>
      <c r="AZ158" s="252"/>
      <c r="BA158" s="252"/>
      <c r="BB158" s="252"/>
      <c r="BC158" s="252"/>
      <c r="BD158" s="252"/>
      <c r="BE158" s="252"/>
      <c r="BF158" s="252"/>
      <c r="BG158" s="252"/>
      <c r="BH158" s="252"/>
      <c r="BI158" s="252"/>
      <c r="BJ158" s="252"/>
      <c r="BK158" s="252"/>
      <c r="BL158" s="252"/>
      <c r="BM158" s="252"/>
      <c r="BN158" s="252"/>
      <c r="BO158" s="252"/>
      <c r="BP158" s="252"/>
      <c r="BQ158" s="252"/>
    </row>
    <row r="159" spans="1:69" ht="12.75" customHeight="1" x14ac:dyDescent="0.25">
      <c r="A159" s="255"/>
      <c r="B159" s="255"/>
      <c r="C159" s="256"/>
      <c r="D159" s="256"/>
      <c r="E159" s="256"/>
      <c r="F159" s="256"/>
      <c r="G159" s="255"/>
      <c r="H159" s="255"/>
      <c r="I159" s="255"/>
      <c r="J159" s="255"/>
      <c r="K159" s="255"/>
      <c r="L159" s="257"/>
      <c r="M159" s="257"/>
      <c r="N159" s="255"/>
      <c r="O159" s="301"/>
      <c r="P159" s="301"/>
      <c r="Q159" s="301"/>
      <c r="R159" s="301"/>
      <c r="S159" s="301"/>
      <c r="T159" s="301"/>
      <c r="U159" s="301"/>
      <c r="V159" s="301"/>
      <c r="W159" s="301"/>
      <c r="X159" s="255"/>
      <c r="Y159" s="255"/>
      <c r="Z159" s="255"/>
      <c r="AA159" s="255"/>
      <c r="AB159" s="255"/>
      <c r="AC159" s="255"/>
      <c r="AD159" s="255"/>
      <c r="AE159" s="255"/>
      <c r="AF159" s="255"/>
      <c r="AG159" s="255"/>
      <c r="AH159" s="252"/>
      <c r="AI159" s="252"/>
      <c r="AJ159" s="252"/>
      <c r="AK159" s="252"/>
      <c r="AL159" s="252"/>
      <c r="AM159" s="252"/>
      <c r="AN159" s="252"/>
      <c r="AO159" s="252"/>
      <c r="AP159" s="252"/>
      <c r="AQ159" s="252"/>
      <c r="AR159" s="252"/>
      <c r="AS159" s="252"/>
      <c r="AT159" s="252"/>
      <c r="AU159" s="252"/>
      <c r="AV159" s="252"/>
      <c r="AW159" s="252"/>
      <c r="AX159" s="252"/>
      <c r="AY159" s="253"/>
      <c r="AZ159" s="252"/>
      <c r="BA159" s="252"/>
      <c r="BB159" s="252"/>
      <c r="BC159" s="252"/>
      <c r="BD159" s="252"/>
      <c r="BE159" s="252"/>
      <c r="BF159" s="252"/>
      <c r="BG159" s="252"/>
      <c r="BH159" s="252"/>
      <c r="BI159" s="252"/>
      <c r="BJ159" s="252"/>
      <c r="BK159" s="252"/>
      <c r="BL159" s="252"/>
      <c r="BM159" s="252"/>
      <c r="BN159" s="252"/>
      <c r="BO159" s="252"/>
      <c r="BP159" s="252"/>
      <c r="BQ159" s="252"/>
    </row>
    <row r="160" spans="1:69" ht="12.75" customHeight="1" x14ac:dyDescent="0.25">
      <c r="A160" s="255"/>
      <c r="B160" s="255"/>
      <c r="C160" s="256"/>
      <c r="D160" s="256"/>
      <c r="E160" s="256"/>
      <c r="F160" s="256"/>
      <c r="G160" s="255"/>
      <c r="H160" s="255"/>
      <c r="I160" s="255"/>
      <c r="J160" s="255"/>
      <c r="K160" s="255"/>
      <c r="L160" s="257"/>
      <c r="M160" s="257"/>
      <c r="N160" s="255"/>
      <c r="O160" s="301"/>
      <c r="P160" s="301"/>
      <c r="Q160" s="301"/>
      <c r="R160" s="301"/>
      <c r="S160" s="301"/>
      <c r="T160" s="301"/>
      <c r="U160" s="301"/>
      <c r="V160" s="301"/>
      <c r="W160" s="301"/>
      <c r="X160" s="255"/>
      <c r="Y160" s="255"/>
      <c r="Z160" s="255"/>
      <c r="AA160" s="255"/>
      <c r="AB160" s="255"/>
      <c r="AC160" s="255"/>
      <c r="AD160" s="255"/>
      <c r="AE160" s="255"/>
      <c r="AF160" s="255"/>
      <c r="AG160" s="255"/>
      <c r="AH160" s="252"/>
      <c r="AI160" s="252"/>
      <c r="AJ160" s="252"/>
      <c r="AK160" s="252"/>
      <c r="AL160" s="252"/>
      <c r="AM160" s="252"/>
      <c r="AN160" s="252"/>
      <c r="AO160" s="252"/>
      <c r="AP160" s="252"/>
      <c r="AQ160" s="252"/>
      <c r="AR160" s="252"/>
      <c r="AS160" s="252"/>
      <c r="AT160" s="252"/>
      <c r="AU160" s="252"/>
      <c r="AV160" s="252"/>
      <c r="AW160" s="252"/>
      <c r="AX160" s="252"/>
      <c r="AY160" s="253"/>
      <c r="AZ160" s="252"/>
      <c r="BA160" s="252"/>
      <c r="BB160" s="252"/>
      <c r="BC160" s="252"/>
      <c r="BD160" s="252"/>
      <c r="BE160" s="252"/>
      <c r="BF160" s="252"/>
      <c r="BG160" s="252"/>
      <c r="BH160" s="252"/>
      <c r="BI160" s="252"/>
      <c r="BJ160" s="252"/>
      <c r="BK160" s="252"/>
      <c r="BL160" s="252"/>
      <c r="BM160" s="252"/>
      <c r="BN160" s="252"/>
      <c r="BO160" s="252"/>
      <c r="BP160" s="252"/>
      <c r="BQ160" s="252"/>
    </row>
    <row r="161" spans="1:69" ht="12.75" customHeight="1" x14ac:dyDescent="0.25">
      <c r="A161" s="255"/>
      <c r="B161" s="255"/>
      <c r="C161" s="256"/>
      <c r="D161" s="256"/>
      <c r="E161" s="256"/>
      <c r="F161" s="256"/>
      <c r="G161" s="255"/>
      <c r="H161" s="255"/>
      <c r="I161" s="255"/>
      <c r="J161" s="255"/>
      <c r="K161" s="255"/>
      <c r="L161" s="257"/>
      <c r="M161" s="257"/>
      <c r="N161" s="255"/>
      <c r="O161" s="301"/>
      <c r="P161" s="301"/>
      <c r="Q161" s="301"/>
      <c r="R161" s="301"/>
      <c r="S161" s="301"/>
      <c r="T161" s="301"/>
      <c r="U161" s="301"/>
      <c r="V161" s="301"/>
      <c r="W161" s="301"/>
      <c r="X161" s="255"/>
      <c r="Y161" s="255"/>
      <c r="Z161" s="255"/>
      <c r="AA161" s="255"/>
      <c r="AB161" s="255"/>
      <c r="AC161" s="255"/>
      <c r="AD161" s="255"/>
      <c r="AE161" s="255"/>
      <c r="AF161" s="255"/>
      <c r="AG161" s="255"/>
      <c r="AH161" s="252"/>
      <c r="AI161" s="252"/>
      <c r="AJ161" s="252"/>
      <c r="AK161" s="252"/>
      <c r="AL161" s="252"/>
      <c r="AM161" s="252"/>
      <c r="AN161" s="252"/>
      <c r="AO161" s="252"/>
      <c r="AP161" s="252"/>
      <c r="AQ161" s="252"/>
      <c r="AR161" s="252"/>
      <c r="AS161" s="252"/>
      <c r="AT161" s="252"/>
      <c r="AU161" s="252"/>
      <c r="AV161" s="252"/>
      <c r="AW161" s="252"/>
      <c r="AX161" s="252"/>
      <c r="AY161" s="253"/>
      <c r="AZ161" s="252"/>
      <c r="BA161" s="252"/>
      <c r="BB161" s="252"/>
      <c r="BC161" s="252"/>
      <c r="BD161" s="252"/>
      <c r="BE161" s="252"/>
      <c r="BF161" s="252"/>
      <c r="BG161" s="252"/>
      <c r="BH161" s="252"/>
      <c r="BI161" s="252"/>
      <c r="BJ161" s="252"/>
      <c r="BK161" s="252"/>
      <c r="BL161" s="252"/>
      <c r="BM161" s="252"/>
      <c r="BN161" s="252"/>
      <c r="BO161" s="252"/>
      <c r="BP161" s="252"/>
      <c r="BQ161" s="252"/>
    </row>
    <row r="162" spans="1:69" ht="12.75" customHeight="1" x14ac:dyDescent="0.25">
      <c r="A162" s="255"/>
      <c r="B162" s="255"/>
      <c r="C162" s="256"/>
      <c r="D162" s="256"/>
      <c r="E162" s="256"/>
      <c r="F162" s="256"/>
      <c r="G162" s="255"/>
      <c r="H162" s="255"/>
      <c r="I162" s="255"/>
      <c r="J162" s="255"/>
      <c r="K162" s="255"/>
      <c r="L162" s="257"/>
      <c r="M162" s="257"/>
      <c r="N162" s="255"/>
      <c r="O162" s="301"/>
      <c r="P162" s="301"/>
      <c r="Q162" s="301"/>
      <c r="R162" s="301"/>
      <c r="S162" s="301"/>
      <c r="T162" s="301"/>
      <c r="U162" s="301"/>
      <c r="V162" s="301"/>
      <c r="W162" s="301"/>
      <c r="X162" s="255"/>
      <c r="Y162" s="255"/>
      <c r="Z162" s="255"/>
      <c r="AA162" s="255"/>
      <c r="AB162" s="255"/>
      <c r="AC162" s="255"/>
      <c r="AD162" s="255"/>
      <c r="AE162" s="255"/>
      <c r="AF162" s="255"/>
      <c r="AG162" s="255"/>
      <c r="AH162" s="252"/>
      <c r="AI162" s="252"/>
      <c r="AJ162" s="252"/>
      <c r="AK162" s="252"/>
      <c r="AL162" s="252"/>
      <c r="AM162" s="252"/>
      <c r="AN162" s="252"/>
      <c r="AO162" s="252"/>
      <c r="AP162" s="252"/>
      <c r="AQ162" s="252"/>
      <c r="AR162" s="252"/>
      <c r="AS162" s="252"/>
      <c r="AT162" s="252"/>
      <c r="AU162" s="252"/>
      <c r="AV162" s="252"/>
      <c r="AW162" s="252"/>
      <c r="AX162" s="252"/>
      <c r="AY162" s="253"/>
      <c r="AZ162" s="252"/>
      <c r="BA162" s="252"/>
      <c r="BB162" s="252"/>
      <c r="BC162" s="252"/>
      <c r="BD162" s="252"/>
      <c r="BE162" s="252"/>
      <c r="BF162" s="252"/>
      <c r="BG162" s="252"/>
      <c r="BH162" s="252"/>
      <c r="BI162" s="252"/>
      <c r="BJ162" s="252"/>
      <c r="BK162" s="252"/>
      <c r="BL162" s="252"/>
      <c r="BM162" s="252"/>
      <c r="BN162" s="252"/>
      <c r="BO162" s="252"/>
      <c r="BP162" s="252"/>
      <c r="BQ162" s="252"/>
    </row>
    <row r="163" spans="1:69" ht="12.75" customHeight="1" x14ac:dyDescent="0.25">
      <c r="A163" s="255"/>
      <c r="B163" s="255"/>
      <c r="C163" s="256"/>
      <c r="D163" s="256"/>
      <c r="E163" s="256"/>
      <c r="F163" s="256"/>
      <c r="G163" s="255"/>
      <c r="H163" s="255"/>
      <c r="I163" s="255"/>
      <c r="J163" s="255"/>
      <c r="K163" s="255"/>
      <c r="L163" s="257"/>
      <c r="M163" s="257"/>
      <c r="N163" s="255"/>
      <c r="O163" s="301"/>
      <c r="P163" s="301"/>
      <c r="Q163" s="301"/>
      <c r="R163" s="301"/>
      <c r="S163" s="301"/>
      <c r="T163" s="301"/>
      <c r="U163" s="301"/>
      <c r="V163" s="301"/>
      <c r="W163" s="301"/>
      <c r="X163" s="255"/>
      <c r="Y163" s="255"/>
      <c r="Z163" s="255"/>
      <c r="AA163" s="255"/>
      <c r="AB163" s="255"/>
      <c r="AC163" s="255"/>
      <c r="AD163" s="255"/>
      <c r="AE163" s="255"/>
      <c r="AF163" s="255"/>
      <c r="AG163" s="255"/>
      <c r="AH163" s="252"/>
      <c r="AI163" s="252"/>
      <c r="AJ163" s="252"/>
      <c r="AK163" s="252"/>
      <c r="AL163" s="252"/>
      <c r="AM163" s="252"/>
      <c r="AN163" s="252"/>
      <c r="AO163" s="252"/>
      <c r="AP163" s="252"/>
      <c r="AQ163" s="252"/>
      <c r="AR163" s="252"/>
      <c r="AS163" s="252"/>
      <c r="AT163" s="252"/>
      <c r="AU163" s="252"/>
      <c r="AV163" s="252"/>
      <c r="AW163" s="252"/>
      <c r="AX163" s="252"/>
      <c r="AY163" s="253"/>
      <c r="AZ163" s="252"/>
      <c r="BA163" s="252"/>
      <c r="BB163" s="252"/>
      <c r="BC163" s="252"/>
      <c r="BD163" s="252"/>
      <c r="BE163" s="252"/>
      <c r="BF163" s="252"/>
      <c r="BG163" s="252"/>
      <c r="BH163" s="252"/>
      <c r="BI163" s="252"/>
      <c r="BJ163" s="252"/>
      <c r="BK163" s="252"/>
      <c r="BL163" s="252"/>
      <c r="BM163" s="252"/>
      <c r="BN163" s="252"/>
      <c r="BO163" s="252"/>
      <c r="BP163" s="252"/>
      <c r="BQ163" s="252"/>
    </row>
    <row r="164" spans="1:69" ht="12.75" customHeight="1" x14ac:dyDescent="0.25">
      <c r="A164" s="255"/>
      <c r="B164" s="255"/>
      <c r="C164" s="256"/>
      <c r="D164" s="256"/>
      <c r="E164" s="256"/>
      <c r="F164" s="256"/>
      <c r="G164" s="255"/>
      <c r="H164" s="255"/>
      <c r="I164" s="255"/>
      <c r="J164" s="255"/>
      <c r="K164" s="255"/>
      <c r="L164" s="257"/>
      <c r="M164" s="257"/>
      <c r="N164" s="255"/>
      <c r="O164" s="301"/>
      <c r="P164" s="301"/>
      <c r="Q164" s="301"/>
      <c r="R164" s="301"/>
      <c r="S164" s="301"/>
      <c r="T164" s="301"/>
      <c r="U164" s="301"/>
      <c r="V164" s="301"/>
      <c r="W164" s="301"/>
      <c r="X164" s="255"/>
      <c r="Y164" s="255"/>
      <c r="Z164" s="255"/>
      <c r="AA164" s="255"/>
      <c r="AB164" s="255"/>
      <c r="AC164" s="255"/>
      <c r="AD164" s="255"/>
      <c r="AE164" s="255"/>
      <c r="AF164" s="255"/>
      <c r="AG164" s="255"/>
      <c r="AH164" s="252"/>
      <c r="AI164" s="252"/>
      <c r="AJ164" s="252"/>
      <c r="AK164" s="252"/>
      <c r="AL164" s="252"/>
      <c r="AM164" s="252"/>
      <c r="AN164" s="252"/>
      <c r="AO164" s="252"/>
      <c r="AP164" s="252"/>
      <c r="AQ164" s="252"/>
      <c r="AR164" s="252"/>
      <c r="AS164" s="252"/>
      <c r="AT164" s="252"/>
      <c r="AU164" s="252"/>
      <c r="AV164" s="252"/>
      <c r="AW164" s="252"/>
      <c r="AX164" s="252"/>
      <c r="AY164" s="253"/>
      <c r="AZ164" s="252"/>
      <c r="BA164" s="252"/>
      <c r="BB164" s="252"/>
      <c r="BC164" s="252"/>
      <c r="BD164" s="252"/>
      <c r="BE164" s="252"/>
      <c r="BF164" s="252"/>
      <c r="BG164" s="252"/>
      <c r="BH164" s="252"/>
      <c r="BI164" s="252"/>
      <c r="BJ164" s="252"/>
      <c r="BK164" s="252"/>
      <c r="BL164" s="252"/>
      <c r="BM164" s="252"/>
      <c r="BN164" s="252"/>
      <c r="BO164" s="252"/>
      <c r="BP164" s="252"/>
      <c r="BQ164" s="252"/>
    </row>
    <row r="165" spans="1:69" ht="12.75" customHeight="1" x14ac:dyDescent="0.25">
      <c r="A165" s="255"/>
      <c r="B165" s="255"/>
      <c r="C165" s="256"/>
      <c r="D165" s="256"/>
      <c r="E165" s="256"/>
      <c r="F165" s="256"/>
      <c r="G165" s="255"/>
      <c r="H165" s="255"/>
      <c r="I165" s="255"/>
      <c r="J165" s="255"/>
      <c r="K165" s="255"/>
      <c r="L165" s="257"/>
      <c r="M165" s="257"/>
      <c r="N165" s="255"/>
      <c r="O165" s="301"/>
      <c r="P165" s="301"/>
      <c r="Q165" s="301"/>
      <c r="R165" s="301"/>
      <c r="S165" s="301"/>
      <c r="T165" s="301"/>
      <c r="U165" s="301"/>
      <c r="V165" s="301"/>
      <c r="W165" s="301"/>
      <c r="X165" s="255"/>
      <c r="Y165" s="255"/>
      <c r="Z165" s="255"/>
      <c r="AA165" s="255"/>
      <c r="AB165" s="255"/>
      <c r="AC165" s="255"/>
      <c r="AD165" s="255"/>
      <c r="AE165" s="255"/>
      <c r="AF165" s="255"/>
      <c r="AG165" s="255"/>
      <c r="AH165" s="252"/>
      <c r="AI165" s="252"/>
      <c r="AJ165" s="252"/>
      <c r="AK165" s="252"/>
      <c r="AL165" s="252"/>
      <c r="AM165" s="252"/>
      <c r="AN165" s="252"/>
      <c r="AO165" s="252"/>
      <c r="AP165" s="252"/>
      <c r="AQ165" s="252"/>
      <c r="AR165" s="252"/>
      <c r="AS165" s="252"/>
      <c r="AT165" s="252"/>
      <c r="AU165" s="252"/>
      <c r="AV165" s="252"/>
      <c r="AW165" s="252"/>
      <c r="AX165" s="252"/>
      <c r="AY165" s="253"/>
      <c r="AZ165" s="252"/>
      <c r="BA165" s="252"/>
      <c r="BB165" s="252"/>
      <c r="BC165" s="252"/>
      <c r="BD165" s="252"/>
      <c r="BE165" s="252"/>
      <c r="BF165" s="252"/>
      <c r="BG165" s="252"/>
      <c r="BH165" s="252"/>
      <c r="BI165" s="252"/>
      <c r="BJ165" s="252"/>
      <c r="BK165" s="252"/>
      <c r="BL165" s="252"/>
      <c r="BM165" s="252"/>
      <c r="BN165" s="252"/>
      <c r="BO165" s="252"/>
      <c r="BP165" s="252"/>
      <c r="BQ165" s="252"/>
    </row>
    <row r="166" spans="1:69" ht="12.75" customHeight="1" x14ac:dyDescent="0.25">
      <c r="A166" s="255"/>
      <c r="B166" s="255"/>
      <c r="C166" s="256"/>
      <c r="D166" s="256"/>
      <c r="E166" s="256"/>
      <c r="F166" s="256"/>
      <c r="G166" s="255"/>
      <c r="H166" s="255"/>
      <c r="I166" s="255"/>
      <c r="J166" s="255"/>
      <c r="K166" s="255"/>
      <c r="L166" s="257"/>
      <c r="M166" s="257"/>
      <c r="N166" s="255"/>
      <c r="O166" s="301"/>
      <c r="P166" s="301"/>
      <c r="Q166" s="301"/>
      <c r="R166" s="301"/>
      <c r="S166" s="301"/>
      <c r="T166" s="301"/>
      <c r="U166" s="301"/>
      <c r="V166" s="301"/>
      <c r="W166" s="301"/>
      <c r="X166" s="255"/>
      <c r="Y166" s="255"/>
      <c r="Z166" s="255"/>
      <c r="AA166" s="255"/>
      <c r="AB166" s="255"/>
      <c r="AC166" s="255"/>
      <c r="AD166" s="255"/>
      <c r="AE166" s="255"/>
      <c r="AF166" s="255"/>
      <c r="AG166" s="255"/>
      <c r="AH166" s="252"/>
      <c r="AI166" s="252"/>
      <c r="AJ166" s="252"/>
      <c r="AK166" s="252"/>
      <c r="AL166" s="252"/>
      <c r="AM166" s="252"/>
      <c r="AN166" s="252"/>
      <c r="AO166" s="252"/>
      <c r="AP166" s="252"/>
      <c r="AQ166" s="252"/>
      <c r="AR166" s="252"/>
      <c r="AS166" s="252"/>
      <c r="AT166" s="252"/>
      <c r="AU166" s="252"/>
      <c r="AV166" s="252"/>
      <c r="AW166" s="252"/>
      <c r="AX166" s="252"/>
      <c r="AY166" s="253"/>
      <c r="AZ166" s="252"/>
      <c r="BA166" s="252"/>
      <c r="BB166" s="252"/>
      <c r="BC166" s="252"/>
      <c r="BD166" s="252"/>
      <c r="BE166" s="252"/>
      <c r="BF166" s="252"/>
      <c r="BG166" s="252"/>
      <c r="BH166" s="252"/>
      <c r="BI166" s="252"/>
      <c r="BJ166" s="252"/>
      <c r="BK166" s="252"/>
      <c r="BL166" s="252"/>
      <c r="BM166" s="252"/>
      <c r="BN166" s="252"/>
      <c r="BO166" s="252"/>
      <c r="BP166" s="252"/>
      <c r="BQ166" s="252"/>
    </row>
    <row r="167" spans="1:69" ht="12.75" customHeight="1" x14ac:dyDescent="0.25">
      <c r="A167" s="255"/>
      <c r="B167" s="255"/>
      <c r="C167" s="256"/>
      <c r="D167" s="256"/>
      <c r="E167" s="256"/>
      <c r="F167" s="256"/>
      <c r="G167" s="255"/>
      <c r="H167" s="255"/>
      <c r="I167" s="255"/>
      <c r="J167" s="255"/>
      <c r="K167" s="255"/>
      <c r="L167" s="257"/>
      <c r="M167" s="257"/>
      <c r="N167" s="255"/>
      <c r="O167" s="301"/>
      <c r="P167" s="301"/>
      <c r="Q167" s="301"/>
      <c r="R167" s="301"/>
      <c r="S167" s="301"/>
      <c r="T167" s="301"/>
      <c r="U167" s="301"/>
      <c r="V167" s="301"/>
      <c r="W167" s="301"/>
      <c r="X167" s="255"/>
      <c r="Y167" s="255"/>
      <c r="Z167" s="255"/>
      <c r="AA167" s="255"/>
      <c r="AB167" s="255"/>
      <c r="AC167" s="255"/>
      <c r="AD167" s="255"/>
      <c r="AE167" s="255"/>
      <c r="AF167" s="255"/>
      <c r="AG167" s="255"/>
      <c r="AH167" s="252"/>
      <c r="AI167" s="252"/>
      <c r="AJ167" s="252"/>
      <c r="AK167" s="252"/>
      <c r="AL167" s="252"/>
      <c r="AM167" s="252"/>
      <c r="AN167" s="252"/>
      <c r="AO167" s="252"/>
      <c r="AP167" s="252"/>
      <c r="AQ167" s="252"/>
      <c r="AR167" s="252"/>
      <c r="AS167" s="252"/>
      <c r="AT167" s="252"/>
      <c r="AU167" s="252"/>
      <c r="AV167" s="252"/>
      <c r="AW167" s="252"/>
      <c r="AX167" s="252"/>
      <c r="AY167" s="253"/>
      <c r="AZ167" s="252"/>
      <c r="BA167" s="252"/>
      <c r="BB167" s="252"/>
      <c r="BC167" s="252"/>
      <c r="BD167" s="252"/>
      <c r="BE167" s="252"/>
      <c r="BF167" s="252"/>
      <c r="BG167" s="252"/>
      <c r="BH167" s="252"/>
      <c r="BI167" s="252"/>
      <c r="BJ167" s="252"/>
      <c r="BK167" s="252"/>
      <c r="BL167" s="252"/>
      <c r="BM167" s="252"/>
      <c r="BN167" s="252"/>
      <c r="BO167" s="252"/>
      <c r="BP167" s="252"/>
      <c r="BQ167" s="252"/>
    </row>
    <row r="168" spans="1:69" ht="12.75" customHeight="1" x14ac:dyDescent="0.25">
      <c r="A168" s="255"/>
      <c r="B168" s="255"/>
      <c r="C168" s="256"/>
      <c r="D168" s="256"/>
      <c r="E168" s="256"/>
      <c r="F168" s="256"/>
      <c r="G168" s="255"/>
      <c r="H168" s="255"/>
      <c r="I168" s="255"/>
      <c r="J168" s="255"/>
      <c r="K168" s="255"/>
      <c r="L168" s="257"/>
      <c r="M168" s="257"/>
      <c r="N168" s="255"/>
      <c r="O168" s="301"/>
      <c r="P168" s="301"/>
      <c r="Q168" s="301"/>
      <c r="R168" s="301"/>
      <c r="S168" s="301"/>
      <c r="T168" s="301"/>
      <c r="U168" s="301"/>
      <c r="V168" s="301"/>
      <c r="W168" s="301"/>
      <c r="X168" s="255"/>
      <c r="Y168" s="255"/>
      <c r="Z168" s="255"/>
      <c r="AA168" s="255"/>
      <c r="AB168" s="255"/>
      <c r="AC168" s="255"/>
      <c r="AD168" s="255"/>
      <c r="AE168" s="255"/>
      <c r="AF168" s="255"/>
      <c r="AG168" s="255"/>
      <c r="AH168" s="252"/>
      <c r="AI168" s="252"/>
      <c r="AJ168" s="252"/>
      <c r="AK168" s="252"/>
      <c r="AL168" s="252"/>
      <c r="AM168" s="252"/>
      <c r="AN168" s="252"/>
      <c r="AO168" s="252"/>
      <c r="AP168" s="252"/>
      <c r="AQ168" s="252"/>
      <c r="AR168" s="252"/>
      <c r="AS168" s="252"/>
      <c r="AT168" s="252"/>
      <c r="AU168" s="252"/>
      <c r="AV168" s="252"/>
      <c r="AW168" s="252"/>
      <c r="AX168" s="252"/>
      <c r="AY168" s="253"/>
      <c r="AZ168" s="252"/>
      <c r="BA168" s="252"/>
      <c r="BB168" s="252"/>
      <c r="BC168" s="252"/>
      <c r="BD168" s="252"/>
      <c r="BE168" s="252"/>
      <c r="BF168" s="252"/>
      <c r="BG168" s="252"/>
      <c r="BH168" s="252"/>
      <c r="BI168" s="252"/>
      <c r="BJ168" s="252"/>
      <c r="BK168" s="252"/>
      <c r="BL168" s="252"/>
      <c r="BM168" s="252"/>
      <c r="BN168" s="252"/>
      <c r="BO168" s="252"/>
      <c r="BP168" s="252"/>
      <c r="BQ168" s="252"/>
    </row>
    <row r="169" spans="1:69" ht="12.75" customHeight="1" x14ac:dyDescent="0.25">
      <c r="A169" s="255"/>
      <c r="B169" s="255"/>
      <c r="C169" s="256"/>
      <c r="D169" s="256"/>
      <c r="E169" s="256"/>
      <c r="F169" s="256"/>
      <c r="G169" s="255"/>
      <c r="H169" s="255"/>
      <c r="I169" s="255"/>
      <c r="J169" s="255"/>
      <c r="K169" s="255"/>
      <c r="L169" s="257"/>
      <c r="M169" s="257"/>
      <c r="N169" s="255"/>
      <c r="O169" s="301"/>
      <c r="P169" s="301"/>
      <c r="Q169" s="301"/>
      <c r="R169" s="301"/>
      <c r="S169" s="301"/>
      <c r="T169" s="301"/>
      <c r="U169" s="301"/>
      <c r="V169" s="301"/>
      <c r="W169" s="301"/>
      <c r="X169" s="255"/>
      <c r="Y169" s="255"/>
      <c r="Z169" s="255"/>
      <c r="AA169" s="255"/>
      <c r="AB169" s="255"/>
      <c r="AC169" s="255"/>
      <c r="AD169" s="255"/>
      <c r="AE169" s="255"/>
      <c r="AF169" s="255"/>
      <c r="AG169" s="255"/>
      <c r="AH169" s="252"/>
      <c r="AI169" s="252"/>
      <c r="AJ169" s="252"/>
      <c r="AK169" s="252"/>
      <c r="AL169" s="252"/>
      <c r="AM169" s="252"/>
      <c r="AN169" s="252"/>
      <c r="AO169" s="252"/>
      <c r="AP169" s="252"/>
      <c r="AQ169" s="252"/>
      <c r="AR169" s="252"/>
      <c r="AS169" s="252"/>
      <c r="AT169" s="252"/>
      <c r="AU169" s="252"/>
      <c r="AV169" s="252"/>
      <c r="AW169" s="252"/>
      <c r="AX169" s="252"/>
      <c r="AY169" s="253"/>
      <c r="AZ169" s="252"/>
      <c r="BA169" s="252"/>
      <c r="BB169" s="252"/>
      <c r="BC169" s="252"/>
      <c r="BD169" s="252"/>
      <c r="BE169" s="252"/>
      <c r="BF169" s="252"/>
      <c r="BG169" s="252"/>
      <c r="BH169" s="252"/>
      <c r="BI169" s="252"/>
      <c r="BJ169" s="252"/>
      <c r="BK169" s="252"/>
      <c r="BL169" s="252"/>
      <c r="BM169" s="252"/>
      <c r="BN169" s="252"/>
      <c r="BO169" s="252"/>
      <c r="BP169" s="252"/>
      <c r="BQ169" s="252"/>
    </row>
    <row r="170" spans="1:69" ht="12.75" customHeight="1" x14ac:dyDescent="0.25">
      <c r="A170" s="255"/>
      <c r="B170" s="255"/>
      <c r="C170" s="256"/>
      <c r="D170" s="256"/>
      <c r="E170" s="256"/>
      <c r="F170" s="256"/>
      <c r="G170" s="255"/>
      <c r="H170" s="255"/>
      <c r="I170" s="255"/>
      <c r="J170" s="255"/>
      <c r="K170" s="255"/>
      <c r="L170" s="257"/>
      <c r="M170" s="257"/>
      <c r="N170" s="255"/>
      <c r="O170" s="301"/>
      <c r="P170" s="301"/>
      <c r="Q170" s="301"/>
      <c r="R170" s="301"/>
      <c r="S170" s="301"/>
      <c r="T170" s="301"/>
      <c r="U170" s="301"/>
      <c r="V170" s="301"/>
      <c r="W170" s="301"/>
      <c r="X170" s="255"/>
      <c r="Y170" s="255"/>
      <c r="Z170" s="255"/>
      <c r="AA170" s="255"/>
      <c r="AB170" s="255"/>
      <c r="AC170" s="255"/>
      <c r="AD170" s="255"/>
      <c r="AE170" s="255"/>
      <c r="AF170" s="255"/>
      <c r="AG170" s="255"/>
      <c r="AH170" s="252"/>
      <c r="AI170" s="252"/>
      <c r="AJ170" s="252"/>
      <c r="AK170" s="252"/>
      <c r="AL170" s="252"/>
      <c r="AM170" s="252"/>
      <c r="AN170" s="252"/>
      <c r="AO170" s="252"/>
      <c r="AP170" s="252"/>
      <c r="AQ170" s="252"/>
      <c r="AR170" s="252"/>
      <c r="AS170" s="252"/>
      <c r="AT170" s="252"/>
      <c r="AU170" s="252"/>
      <c r="AV170" s="252"/>
      <c r="AW170" s="252"/>
      <c r="AX170" s="252"/>
      <c r="AY170" s="253"/>
      <c r="AZ170" s="252"/>
      <c r="BA170" s="252"/>
      <c r="BB170" s="252"/>
      <c r="BC170" s="252"/>
      <c r="BD170" s="252"/>
      <c r="BE170" s="252"/>
      <c r="BF170" s="252"/>
      <c r="BG170" s="252"/>
      <c r="BH170" s="252"/>
      <c r="BI170" s="252"/>
      <c r="BJ170" s="252"/>
      <c r="BK170" s="252"/>
      <c r="BL170" s="252"/>
      <c r="BM170" s="252"/>
      <c r="BN170" s="252"/>
      <c r="BO170" s="252"/>
      <c r="BP170" s="252"/>
      <c r="BQ170" s="252"/>
    </row>
    <row r="171" spans="1:69" ht="12.75" customHeight="1" x14ac:dyDescent="0.25">
      <c r="A171" s="255"/>
      <c r="B171" s="255"/>
      <c r="C171" s="256"/>
      <c r="D171" s="256"/>
      <c r="E171" s="256"/>
      <c r="F171" s="256"/>
      <c r="G171" s="255"/>
      <c r="H171" s="255"/>
      <c r="I171" s="255"/>
      <c r="J171" s="255"/>
      <c r="K171" s="255"/>
      <c r="L171" s="257"/>
      <c r="M171" s="257"/>
      <c r="N171" s="255"/>
      <c r="O171" s="301"/>
      <c r="P171" s="301"/>
      <c r="Q171" s="301"/>
      <c r="R171" s="301"/>
      <c r="S171" s="301"/>
      <c r="T171" s="301"/>
      <c r="U171" s="301"/>
      <c r="V171" s="301"/>
      <c r="W171" s="301"/>
      <c r="X171" s="255"/>
      <c r="Y171" s="255"/>
      <c r="Z171" s="255"/>
      <c r="AA171" s="255"/>
      <c r="AB171" s="255"/>
      <c r="AC171" s="255"/>
      <c r="AD171" s="255"/>
      <c r="AE171" s="255"/>
      <c r="AF171" s="255"/>
      <c r="AG171" s="255"/>
      <c r="AH171" s="252"/>
      <c r="AI171" s="252"/>
      <c r="AJ171" s="252"/>
      <c r="AK171" s="252"/>
      <c r="AL171" s="252"/>
      <c r="AM171" s="252"/>
      <c r="AN171" s="252"/>
      <c r="AO171" s="252"/>
      <c r="AP171" s="252"/>
      <c r="AQ171" s="252"/>
      <c r="AR171" s="252"/>
      <c r="AS171" s="252"/>
      <c r="AT171" s="252"/>
      <c r="AU171" s="252"/>
      <c r="AV171" s="252"/>
      <c r="AW171" s="252"/>
      <c r="AX171" s="252"/>
      <c r="AY171" s="253"/>
      <c r="AZ171" s="252"/>
      <c r="BA171" s="252"/>
      <c r="BB171" s="252"/>
      <c r="BC171" s="252"/>
      <c r="BD171" s="252"/>
      <c r="BE171" s="252"/>
      <c r="BF171" s="252"/>
      <c r="BG171" s="252"/>
      <c r="BH171" s="252"/>
      <c r="BI171" s="252"/>
      <c r="BJ171" s="252"/>
      <c r="BK171" s="252"/>
      <c r="BL171" s="252"/>
      <c r="BM171" s="252"/>
      <c r="BN171" s="252"/>
      <c r="BO171" s="252"/>
      <c r="BP171" s="252"/>
      <c r="BQ171" s="252"/>
    </row>
    <row r="172" spans="1:69" ht="12.75" customHeight="1" x14ac:dyDescent="0.25">
      <c r="A172" s="255"/>
      <c r="B172" s="255"/>
      <c r="C172" s="256"/>
      <c r="D172" s="256"/>
      <c r="E172" s="256"/>
      <c r="F172" s="256"/>
      <c r="G172" s="255"/>
      <c r="H172" s="255"/>
      <c r="I172" s="255"/>
      <c r="J172" s="255"/>
      <c r="K172" s="255"/>
      <c r="L172" s="257"/>
      <c r="M172" s="257"/>
      <c r="N172" s="255"/>
      <c r="O172" s="301"/>
      <c r="P172" s="301"/>
      <c r="Q172" s="301"/>
      <c r="R172" s="301"/>
      <c r="S172" s="301"/>
      <c r="T172" s="301"/>
      <c r="U172" s="301"/>
      <c r="V172" s="301"/>
      <c r="W172" s="301"/>
      <c r="X172" s="255"/>
      <c r="Y172" s="255"/>
      <c r="Z172" s="255"/>
      <c r="AA172" s="255"/>
      <c r="AB172" s="255"/>
      <c r="AC172" s="255"/>
      <c r="AD172" s="255"/>
      <c r="AE172" s="255"/>
      <c r="AF172" s="255"/>
      <c r="AG172" s="255"/>
      <c r="AH172" s="252"/>
      <c r="AI172" s="252"/>
      <c r="AJ172" s="252"/>
      <c r="AK172" s="252"/>
      <c r="AL172" s="252"/>
      <c r="AM172" s="252"/>
      <c r="AN172" s="252"/>
      <c r="AO172" s="252"/>
      <c r="AP172" s="252"/>
      <c r="AQ172" s="252"/>
      <c r="AR172" s="252"/>
      <c r="AS172" s="252"/>
      <c r="AT172" s="252"/>
      <c r="AU172" s="252"/>
      <c r="AV172" s="252"/>
      <c r="AW172" s="252"/>
      <c r="AX172" s="252"/>
      <c r="AY172" s="253"/>
      <c r="AZ172" s="252"/>
      <c r="BA172" s="252"/>
      <c r="BB172" s="252"/>
      <c r="BC172" s="252"/>
      <c r="BD172" s="252"/>
      <c r="BE172" s="252"/>
      <c r="BF172" s="252"/>
      <c r="BG172" s="252"/>
      <c r="BH172" s="252"/>
      <c r="BI172" s="252"/>
      <c r="BJ172" s="252"/>
      <c r="BK172" s="252"/>
      <c r="BL172" s="252"/>
      <c r="BM172" s="252"/>
      <c r="BN172" s="252"/>
      <c r="BO172" s="252"/>
      <c r="BP172" s="252"/>
      <c r="BQ172" s="252"/>
    </row>
    <row r="173" spans="1:69" ht="12.75" customHeight="1" x14ac:dyDescent="0.25">
      <c r="A173" s="255"/>
      <c r="B173" s="255"/>
      <c r="C173" s="256"/>
      <c r="D173" s="256"/>
      <c r="E173" s="256"/>
      <c r="F173" s="256"/>
      <c r="G173" s="255"/>
      <c r="H173" s="255"/>
      <c r="I173" s="255"/>
      <c r="J173" s="255"/>
      <c r="K173" s="255"/>
      <c r="L173" s="257"/>
      <c r="M173" s="257"/>
      <c r="N173" s="255"/>
      <c r="O173" s="301"/>
      <c r="P173" s="301"/>
      <c r="Q173" s="301"/>
      <c r="R173" s="301"/>
      <c r="S173" s="301"/>
      <c r="T173" s="301"/>
      <c r="U173" s="301"/>
      <c r="V173" s="301"/>
      <c r="W173" s="301"/>
      <c r="X173" s="255"/>
      <c r="Y173" s="255"/>
      <c r="Z173" s="255"/>
      <c r="AA173" s="255"/>
      <c r="AB173" s="255"/>
      <c r="AC173" s="255"/>
      <c r="AD173" s="255"/>
      <c r="AE173" s="255"/>
      <c r="AF173" s="255"/>
      <c r="AG173" s="255"/>
      <c r="AH173" s="252"/>
      <c r="AI173" s="252"/>
      <c r="AJ173" s="252"/>
      <c r="AK173" s="252"/>
      <c r="AL173" s="252"/>
      <c r="AM173" s="252"/>
      <c r="AN173" s="252"/>
      <c r="AO173" s="252"/>
      <c r="AP173" s="252"/>
      <c r="AQ173" s="252"/>
      <c r="AR173" s="252"/>
      <c r="AS173" s="252"/>
      <c r="AT173" s="252"/>
      <c r="AU173" s="252"/>
      <c r="AV173" s="252"/>
      <c r="AW173" s="252"/>
      <c r="AX173" s="252"/>
      <c r="AY173" s="253"/>
      <c r="AZ173" s="252"/>
      <c r="BA173" s="252"/>
      <c r="BB173" s="252"/>
      <c r="BC173" s="252"/>
      <c r="BD173" s="252"/>
      <c r="BE173" s="252"/>
      <c r="BF173" s="252"/>
      <c r="BG173" s="252"/>
      <c r="BH173" s="252"/>
      <c r="BI173" s="252"/>
      <c r="BJ173" s="252"/>
      <c r="BK173" s="252"/>
      <c r="BL173" s="252"/>
      <c r="BM173" s="252"/>
      <c r="BN173" s="252"/>
      <c r="BO173" s="252"/>
      <c r="BP173" s="252"/>
      <c r="BQ173" s="252"/>
    </row>
    <row r="174" spans="1:69" ht="12.75" customHeight="1" x14ac:dyDescent="0.25">
      <c r="A174" s="255"/>
      <c r="B174" s="255"/>
      <c r="C174" s="256"/>
      <c r="D174" s="256"/>
      <c r="E174" s="256"/>
      <c r="F174" s="256"/>
      <c r="G174" s="255"/>
      <c r="H174" s="255"/>
      <c r="I174" s="255"/>
      <c r="J174" s="255"/>
      <c r="K174" s="255"/>
      <c r="L174" s="257"/>
      <c r="M174" s="257"/>
      <c r="N174" s="255"/>
      <c r="O174" s="301"/>
      <c r="P174" s="301"/>
      <c r="Q174" s="301"/>
      <c r="R174" s="301"/>
      <c r="S174" s="301"/>
      <c r="T174" s="301"/>
      <c r="U174" s="301"/>
      <c r="V174" s="301"/>
      <c r="W174" s="301"/>
      <c r="X174" s="255"/>
      <c r="Y174" s="255"/>
      <c r="Z174" s="255"/>
      <c r="AA174" s="255"/>
      <c r="AB174" s="255"/>
      <c r="AC174" s="255"/>
      <c r="AD174" s="255"/>
      <c r="AE174" s="255"/>
      <c r="AF174" s="255"/>
      <c r="AG174" s="255"/>
      <c r="AH174" s="252"/>
      <c r="AI174" s="252"/>
      <c r="AJ174" s="252"/>
      <c r="AK174" s="252"/>
      <c r="AL174" s="252"/>
      <c r="AM174" s="252"/>
      <c r="AN174" s="252"/>
      <c r="AO174" s="252"/>
      <c r="AP174" s="252"/>
      <c r="AQ174" s="252"/>
      <c r="AR174" s="252"/>
      <c r="AS174" s="252"/>
      <c r="AT174" s="252"/>
      <c r="AU174" s="252"/>
      <c r="AV174" s="252"/>
      <c r="AW174" s="252"/>
      <c r="AX174" s="252"/>
      <c r="AY174" s="253"/>
      <c r="AZ174" s="252"/>
      <c r="BA174" s="252"/>
      <c r="BB174" s="252"/>
      <c r="BC174" s="252"/>
      <c r="BD174" s="252"/>
      <c r="BE174" s="252"/>
      <c r="BF174" s="252"/>
      <c r="BG174" s="252"/>
      <c r="BH174" s="252"/>
      <c r="BI174" s="252"/>
      <c r="BJ174" s="252"/>
      <c r="BK174" s="252"/>
      <c r="BL174" s="252"/>
      <c r="BM174" s="252"/>
      <c r="BN174" s="252"/>
      <c r="BO174" s="252"/>
      <c r="BP174" s="252"/>
      <c r="BQ174" s="252"/>
    </row>
    <row r="175" spans="1:69" ht="12.75" customHeight="1" x14ac:dyDescent="0.25">
      <c r="A175" s="255"/>
      <c r="B175" s="255"/>
      <c r="C175" s="256"/>
      <c r="D175" s="256"/>
      <c r="E175" s="256"/>
      <c r="F175" s="256"/>
      <c r="G175" s="255"/>
      <c r="H175" s="255"/>
      <c r="I175" s="255"/>
      <c r="J175" s="255"/>
      <c r="K175" s="255"/>
      <c r="L175" s="257"/>
      <c r="M175" s="257"/>
      <c r="N175" s="255"/>
      <c r="O175" s="301"/>
      <c r="P175" s="301"/>
      <c r="Q175" s="301"/>
      <c r="R175" s="301"/>
      <c r="S175" s="301"/>
      <c r="T175" s="301"/>
      <c r="U175" s="301"/>
      <c r="V175" s="301"/>
      <c r="W175" s="301"/>
      <c r="X175" s="255"/>
      <c r="Y175" s="255"/>
      <c r="Z175" s="255"/>
      <c r="AA175" s="255"/>
      <c r="AB175" s="255"/>
      <c r="AC175" s="255"/>
      <c r="AD175" s="255"/>
      <c r="AE175" s="255"/>
      <c r="AF175" s="255"/>
      <c r="AG175" s="255"/>
      <c r="AH175" s="252"/>
      <c r="AI175" s="252"/>
      <c r="AJ175" s="252"/>
      <c r="AK175" s="252"/>
      <c r="AL175" s="252"/>
      <c r="AM175" s="252"/>
      <c r="AN175" s="252"/>
      <c r="AO175" s="252"/>
      <c r="AP175" s="252"/>
      <c r="AQ175" s="252"/>
      <c r="AR175" s="252"/>
      <c r="AS175" s="252"/>
      <c r="AT175" s="252"/>
      <c r="AU175" s="252"/>
      <c r="AV175" s="252"/>
      <c r="AW175" s="252"/>
      <c r="AX175" s="252"/>
      <c r="AY175" s="253"/>
      <c r="AZ175" s="252"/>
      <c r="BA175" s="252"/>
      <c r="BB175" s="252"/>
      <c r="BC175" s="252"/>
      <c r="BD175" s="252"/>
      <c r="BE175" s="252"/>
      <c r="BF175" s="252"/>
      <c r="BG175" s="252"/>
      <c r="BH175" s="252"/>
      <c r="BI175" s="252"/>
      <c r="BJ175" s="252"/>
      <c r="BK175" s="252"/>
      <c r="BL175" s="252"/>
      <c r="BM175" s="252"/>
      <c r="BN175" s="252"/>
      <c r="BO175" s="252"/>
      <c r="BP175" s="252"/>
      <c r="BQ175" s="252"/>
    </row>
    <row r="176" spans="1:69" ht="12.75" customHeight="1" x14ac:dyDescent="0.25">
      <c r="A176" s="255"/>
      <c r="B176" s="255"/>
      <c r="C176" s="256"/>
      <c r="D176" s="256"/>
      <c r="E176" s="256"/>
      <c r="F176" s="256"/>
      <c r="G176" s="255"/>
      <c r="H176" s="255"/>
      <c r="I176" s="255"/>
      <c r="J176" s="255"/>
      <c r="K176" s="255"/>
      <c r="L176" s="257"/>
      <c r="M176" s="257"/>
      <c r="N176" s="255"/>
      <c r="O176" s="301"/>
      <c r="P176" s="301"/>
      <c r="Q176" s="301"/>
      <c r="R176" s="301"/>
      <c r="S176" s="301"/>
      <c r="T176" s="301"/>
      <c r="U176" s="301"/>
      <c r="V176" s="301"/>
      <c r="W176" s="301"/>
      <c r="X176" s="255"/>
      <c r="Y176" s="255"/>
      <c r="Z176" s="255"/>
      <c r="AA176" s="255"/>
      <c r="AB176" s="255"/>
      <c r="AC176" s="255"/>
      <c r="AD176" s="255"/>
      <c r="AE176" s="255"/>
      <c r="AF176" s="255"/>
      <c r="AG176" s="255"/>
      <c r="AH176" s="252"/>
      <c r="AI176" s="252"/>
      <c r="AJ176" s="252"/>
      <c r="AK176" s="252"/>
      <c r="AL176" s="252"/>
      <c r="AM176" s="252"/>
      <c r="AN176" s="252"/>
      <c r="AO176" s="252"/>
      <c r="AP176" s="252"/>
      <c r="AQ176" s="252"/>
      <c r="AR176" s="252"/>
      <c r="AS176" s="252"/>
      <c r="AT176" s="252"/>
      <c r="AU176" s="252"/>
      <c r="AV176" s="252"/>
      <c r="AW176" s="252"/>
      <c r="AX176" s="252"/>
      <c r="AY176" s="253"/>
      <c r="AZ176" s="252"/>
      <c r="BA176" s="252"/>
      <c r="BB176" s="252"/>
      <c r="BC176" s="252"/>
      <c r="BD176" s="252"/>
      <c r="BE176" s="252"/>
      <c r="BF176" s="252"/>
      <c r="BG176" s="252"/>
      <c r="BH176" s="252"/>
      <c r="BI176" s="252"/>
      <c r="BJ176" s="252"/>
      <c r="BK176" s="252"/>
      <c r="BL176" s="252"/>
      <c r="BM176" s="252"/>
      <c r="BN176" s="252"/>
      <c r="BO176" s="252"/>
      <c r="BP176" s="252"/>
      <c r="BQ176" s="252"/>
    </row>
    <row r="177" spans="1:69" ht="12.75" customHeight="1" x14ac:dyDescent="0.25">
      <c r="A177" s="255"/>
      <c r="B177" s="255"/>
      <c r="C177" s="256"/>
      <c r="D177" s="256"/>
      <c r="E177" s="256"/>
      <c r="F177" s="256"/>
      <c r="G177" s="255"/>
      <c r="H177" s="255"/>
      <c r="I177" s="255"/>
      <c r="J177" s="255"/>
      <c r="K177" s="255"/>
      <c r="L177" s="257"/>
      <c r="M177" s="257"/>
      <c r="N177" s="255"/>
      <c r="O177" s="301"/>
      <c r="P177" s="301"/>
      <c r="Q177" s="301"/>
      <c r="R177" s="301"/>
      <c r="S177" s="301"/>
      <c r="T177" s="301"/>
      <c r="U177" s="301"/>
      <c r="V177" s="301"/>
      <c r="W177" s="301"/>
      <c r="X177" s="255"/>
      <c r="Y177" s="255"/>
      <c r="Z177" s="255"/>
      <c r="AA177" s="255"/>
      <c r="AB177" s="255"/>
      <c r="AC177" s="255"/>
      <c r="AD177" s="255"/>
      <c r="AE177" s="255"/>
      <c r="AF177" s="255"/>
      <c r="AG177" s="255"/>
      <c r="AH177" s="252"/>
      <c r="AI177" s="252"/>
      <c r="AJ177" s="252"/>
      <c r="AK177" s="252"/>
      <c r="AL177" s="252"/>
      <c r="AM177" s="252"/>
      <c r="AN177" s="252"/>
      <c r="AO177" s="252"/>
      <c r="AP177" s="252"/>
      <c r="AQ177" s="252"/>
      <c r="AR177" s="252"/>
      <c r="AS177" s="252"/>
      <c r="AT177" s="252"/>
      <c r="AU177" s="252"/>
      <c r="AV177" s="252"/>
      <c r="AW177" s="252"/>
      <c r="AX177" s="252"/>
      <c r="AY177" s="253"/>
      <c r="AZ177" s="252"/>
      <c r="BA177" s="252"/>
      <c r="BB177" s="252"/>
      <c r="BC177" s="252"/>
      <c r="BD177" s="252"/>
      <c r="BE177" s="252"/>
      <c r="BF177" s="252"/>
      <c r="BG177" s="252"/>
      <c r="BH177" s="252"/>
      <c r="BI177" s="252"/>
      <c r="BJ177" s="252"/>
      <c r="BK177" s="252"/>
      <c r="BL177" s="252"/>
      <c r="BM177" s="252"/>
      <c r="BN177" s="252"/>
      <c r="BO177" s="252"/>
      <c r="BP177" s="252"/>
      <c r="BQ177" s="252"/>
    </row>
    <row r="178" spans="1:69" ht="12.75" customHeight="1" x14ac:dyDescent="0.25">
      <c r="A178" s="255"/>
      <c r="B178" s="255"/>
      <c r="C178" s="256"/>
      <c r="D178" s="256"/>
      <c r="E178" s="256"/>
      <c r="F178" s="256"/>
      <c r="G178" s="255"/>
      <c r="H178" s="255"/>
      <c r="I178" s="255"/>
      <c r="J178" s="255"/>
      <c r="K178" s="255"/>
      <c r="L178" s="257"/>
      <c r="M178" s="257"/>
      <c r="N178" s="255"/>
      <c r="O178" s="301"/>
      <c r="P178" s="301"/>
      <c r="Q178" s="301"/>
      <c r="R178" s="301"/>
      <c r="S178" s="301"/>
      <c r="T178" s="301"/>
      <c r="U178" s="301"/>
      <c r="V178" s="301"/>
      <c r="W178" s="301"/>
      <c r="X178" s="255"/>
      <c r="Y178" s="255"/>
      <c r="Z178" s="255"/>
      <c r="AA178" s="255"/>
      <c r="AB178" s="255"/>
      <c r="AC178" s="255"/>
      <c r="AD178" s="255"/>
      <c r="AE178" s="255"/>
      <c r="AF178" s="255"/>
      <c r="AG178" s="255"/>
      <c r="AH178" s="252"/>
      <c r="AI178" s="252"/>
      <c r="AJ178" s="252"/>
      <c r="AK178" s="252"/>
      <c r="AL178" s="252"/>
      <c r="AM178" s="252"/>
      <c r="AN178" s="252"/>
      <c r="AO178" s="252"/>
      <c r="AP178" s="252"/>
      <c r="AQ178" s="252"/>
      <c r="AR178" s="252"/>
      <c r="AS178" s="252"/>
      <c r="AT178" s="252"/>
      <c r="AU178" s="252"/>
      <c r="AV178" s="252"/>
      <c r="AW178" s="252"/>
      <c r="AX178" s="252"/>
      <c r="AY178" s="253"/>
      <c r="AZ178" s="252"/>
      <c r="BA178" s="252"/>
      <c r="BB178" s="252"/>
      <c r="BC178" s="252"/>
      <c r="BD178" s="252"/>
      <c r="BE178" s="252"/>
      <c r="BF178" s="252"/>
      <c r="BG178" s="252"/>
      <c r="BH178" s="252"/>
      <c r="BI178" s="252"/>
      <c r="BJ178" s="252"/>
      <c r="BK178" s="252"/>
      <c r="BL178" s="252"/>
      <c r="BM178" s="252"/>
      <c r="BN178" s="252"/>
      <c r="BO178" s="252"/>
      <c r="BP178" s="252"/>
      <c r="BQ178" s="252"/>
    </row>
    <row r="179" spans="1:69" ht="12.75" customHeight="1" x14ac:dyDescent="0.25">
      <c r="A179" s="255"/>
      <c r="B179" s="255"/>
      <c r="C179" s="256"/>
      <c r="D179" s="256"/>
      <c r="E179" s="256"/>
      <c r="F179" s="256"/>
      <c r="G179" s="255"/>
      <c r="H179" s="255"/>
      <c r="I179" s="255"/>
      <c r="J179" s="255"/>
      <c r="K179" s="255"/>
      <c r="L179" s="257"/>
      <c r="M179" s="257"/>
      <c r="N179" s="255"/>
      <c r="O179" s="301"/>
      <c r="P179" s="301"/>
      <c r="Q179" s="301"/>
      <c r="R179" s="301"/>
      <c r="S179" s="301"/>
      <c r="T179" s="301"/>
      <c r="U179" s="301"/>
      <c r="V179" s="301"/>
      <c r="W179" s="301"/>
      <c r="X179" s="255"/>
      <c r="Y179" s="255"/>
      <c r="Z179" s="255"/>
      <c r="AA179" s="255"/>
      <c r="AB179" s="255"/>
      <c r="AC179" s="255"/>
      <c r="AD179" s="255"/>
      <c r="AE179" s="255"/>
      <c r="AF179" s="255"/>
      <c r="AG179" s="255"/>
      <c r="AH179" s="252"/>
      <c r="AI179" s="252"/>
      <c r="AJ179" s="252"/>
      <c r="AK179" s="252"/>
      <c r="AL179" s="252"/>
      <c r="AM179" s="252"/>
      <c r="AN179" s="252"/>
      <c r="AO179" s="252"/>
      <c r="AP179" s="252"/>
      <c r="AQ179" s="252"/>
      <c r="AR179" s="252"/>
      <c r="AS179" s="252"/>
      <c r="AT179" s="252"/>
      <c r="AU179" s="252"/>
      <c r="AV179" s="252"/>
      <c r="AW179" s="252"/>
      <c r="AX179" s="252"/>
      <c r="AY179" s="253"/>
      <c r="AZ179" s="252"/>
      <c r="BA179" s="252"/>
      <c r="BB179" s="252"/>
      <c r="BC179" s="252"/>
      <c r="BD179" s="252"/>
      <c r="BE179" s="252"/>
      <c r="BF179" s="252"/>
      <c r="BG179" s="252"/>
      <c r="BH179" s="252"/>
      <c r="BI179" s="252"/>
      <c r="BJ179" s="252"/>
      <c r="BK179" s="252"/>
      <c r="BL179" s="252"/>
      <c r="BM179" s="252"/>
      <c r="BN179" s="252"/>
      <c r="BO179" s="252"/>
      <c r="BP179" s="252"/>
      <c r="BQ179" s="252"/>
    </row>
    <row r="180" spans="1:69" ht="12.75" customHeight="1" x14ac:dyDescent="0.25">
      <c r="A180" s="255"/>
      <c r="B180" s="255"/>
      <c r="C180" s="256"/>
      <c r="D180" s="256"/>
      <c r="E180" s="256"/>
      <c r="F180" s="256"/>
      <c r="G180" s="255"/>
      <c r="H180" s="255"/>
      <c r="I180" s="255"/>
      <c r="J180" s="255"/>
      <c r="K180" s="255"/>
      <c r="L180" s="257"/>
      <c r="M180" s="257"/>
      <c r="N180" s="255"/>
      <c r="O180" s="301"/>
      <c r="P180" s="301"/>
      <c r="Q180" s="301"/>
      <c r="R180" s="301"/>
      <c r="S180" s="301"/>
      <c r="T180" s="301"/>
      <c r="U180" s="301"/>
      <c r="V180" s="301"/>
      <c r="W180" s="301"/>
      <c r="X180" s="255"/>
      <c r="Y180" s="255"/>
      <c r="Z180" s="255"/>
      <c r="AA180" s="255"/>
      <c r="AB180" s="255"/>
      <c r="AC180" s="255"/>
      <c r="AD180" s="255"/>
      <c r="AE180" s="255"/>
      <c r="AF180" s="255"/>
      <c r="AG180" s="255"/>
      <c r="AH180" s="252"/>
      <c r="AI180" s="252"/>
      <c r="AJ180" s="252"/>
      <c r="AK180" s="252"/>
      <c r="AL180" s="252"/>
      <c r="AM180" s="252"/>
      <c r="AN180" s="252"/>
      <c r="AO180" s="252"/>
      <c r="AP180" s="252"/>
      <c r="AQ180" s="252"/>
      <c r="AR180" s="252"/>
      <c r="AS180" s="252"/>
      <c r="AT180" s="252"/>
      <c r="AU180" s="252"/>
      <c r="AV180" s="252"/>
      <c r="AW180" s="252"/>
      <c r="AX180" s="252"/>
      <c r="AY180" s="253"/>
      <c r="AZ180" s="252"/>
      <c r="BA180" s="252"/>
      <c r="BB180" s="252"/>
      <c r="BC180" s="252"/>
      <c r="BD180" s="252"/>
      <c r="BE180" s="252"/>
      <c r="BF180" s="252"/>
      <c r="BG180" s="252"/>
      <c r="BH180" s="252"/>
      <c r="BI180" s="252"/>
      <c r="BJ180" s="252"/>
      <c r="BK180" s="252"/>
      <c r="BL180" s="252"/>
      <c r="BM180" s="252"/>
      <c r="BN180" s="252"/>
      <c r="BO180" s="252"/>
      <c r="BP180" s="252"/>
      <c r="BQ180" s="252"/>
    </row>
    <row r="181" spans="1:69" ht="12.75" customHeight="1" x14ac:dyDescent="0.25">
      <c r="A181" s="255"/>
      <c r="B181" s="255"/>
      <c r="C181" s="256"/>
      <c r="D181" s="256"/>
      <c r="E181" s="256"/>
      <c r="F181" s="256"/>
      <c r="G181" s="255"/>
      <c r="H181" s="255"/>
      <c r="I181" s="255"/>
      <c r="J181" s="255"/>
      <c r="K181" s="255"/>
      <c r="L181" s="257"/>
      <c r="M181" s="257"/>
      <c r="N181" s="255"/>
      <c r="O181" s="301"/>
      <c r="P181" s="301"/>
      <c r="Q181" s="301"/>
      <c r="R181" s="301"/>
      <c r="S181" s="301"/>
      <c r="T181" s="301"/>
      <c r="U181" s="301"/>
      <c r="V181" s="301"/>
      <c r="W181" s="301"/>
      <c r="X181" s="255"/>
      <c r="Y181" s="255"/>
      <c r="Z181" s="255"/>
      <c r="AA181" s="255"/>
      <c r="AB181" s="255"/>
      <c r="AC181" s="255"/>
      <c r="AD181" s="255"/>
      <c r="AE181" s="255"/>
      <c r="AF181" s="255"/>
      <c r="AG181" s="255"/>
      <c r="AH181" s="252"/>
      <c r="AI181" s="252"/>
      <c r="AJ181" s="252"/>
      <c r="AK181" s="252"/>
      <c r="AL181" s="252"/>
      <c r="AM181" s="252"/>
      <c r="AN181" s="252"/>
      <c r="AO181" s="252"/>
      <c r="AP181" s="252"/>
      <c r="AQ181" s="252"/>
      <c r="AR181" s="252"/>
      <c r="AS181" s="252"/>
      <c r="AT181" s="252"/>
      <c r="AU181" s="252"/>
      <c r="AV181" s="252"/>
      <c r="AW181" s="252"/>
      <c r="AX181" s="252"/>
      <c r="AY181" s="253"/>
      <c r="AZ181" s="252"/>
      <c r="BA181" s="252"/>
      <c r="BB181" s="252"/>
      <c r="BC181" s="252"/>
      <c r="BD181" s="252"/>
      <c r="BE181" s="252"/>
      <c r="BF181" s="252"/>
      <c r="BG181" s="252"/>
      <c r="BH181" s="252"/>
      <c r="BI181" s="252"/>
      <c r="BJ181" s="252"/>
      <c r="BK181" s="252"/>
      <c r="BL181" s="252"/>
      <c r="BM181" s="252"/>
      <c r="BN181" s="252"/>
      <c r="BO181" s="252"/>
      <c r="BP181" s="252"/>
      <c r="BQ181" s="252"/>
    </row>
    <row r="182" spans="1:69" ht="12.75" customHeight="1" x14ac:dyDescent="0.25">
      <c r="A182" s="255"/>
      <c r="B182" s="255"/>
      <c r="C182" s="256"/>
      <c r="D182" s="256"/>
      <c r="E182" s="256"/>
      <c r="F182" s="256"/>
      <c r="G182" s="255"/>
      <c r="H182" s="255"/>
      <c r="I182" s="255"/>
      <c r="J182" s="255"/>
      <c r="K182" s="255"/>
      <c r="L182" s="257"/>
      <c r="M182" s="257"/>
      <c r="N182" s="255"/>
      <c r="O182" s="301"/>
      <c r="P182" s="301"/>
      <c r="Q182" s="301"/>
      <c r="R182" s="301"/>
      <c r="S182" s="301"/>
      <c r="T182" s="301"/>
      <c r="U182" s="301"/>
      <c r="V182" s="301"/>
      <c r="W182" s="301"/>
      <c r="X182" s="255"/>
      <c r="Y182" s="255"/>
      <c r="Z182" s="255"/>
      <c r="AA182" s="255"/>
      <c r="AB182" s="255"/>
      <c r="AC182" s="255"/>
      <c r="AD182" s="255"/>
      <c r="AE182" s="255"/>
      <c r="AF182" s="255"/>
      <c r="AG182" s="255"/>
      <c r="AH182" s="252"/>
      <c r="AI182" s="252"/>
      <c r="AJ182" s="252"/>
      <c r="AK182" s="252"/>
      <c r="AL182" s="252"/>
      <c r="AM182" s="252"/>
      <c r="AN182" s="252"/>
      <c r="AO182" s="252"/>
      <c r="AP182" s="252"/>
      <c r="AQ182" s="252"/>
      <c r="AR182" s="252"/>
      <c r="AS182" s="252"/>
      <c r="AT182" s="252"/>
      <c r="AU182" s="252"/>
      <c r="AV182" s="252"/>
      <c r="AW182" s="252"/>
      <c r="AX182" s="252"/>
      <c r="AY182" s="253"/>
      <c r="AZ182" s="252"/>
      <c r="BA182" s="252"/>
      <c r="BB182" s="252"/>
      <c r="BC182" s="252"/>
      <c r="BD182" s="252"/>
      <c r="BE182" s="252"/>
      <c r="BF182" s="252"/>
      <c r="BG182" s="252"/>
      <c r="BH182" s="252"/>
      <c r="BI182" s="252"/>
      <c r="BJ182" s="252"/>
      <c r="BK182" s="252"/>
      <c r="BL182" s="252"/>
      <c r="BM182" s="252"/>
      <c r="BN182" s="252"/>
      <c r="BO182" s="252"/>
      <c r="BP182" s="252"/>
      <c r="BQ182" s="252"/>
    </row>
    <row r="183" spans="1:69" ht="12.75" customHeight="1" x14ac:dyDescent="0.25">
      <c r="A183" s="255"/>
      <c r="B183" s="255"/>
      <c r="C183" s="256"/>
      <c r="D183" s="256"/>
      <c r="E183" s="256"/>
      <c r="F183" s="256"/>
      <c r="G183" s="255"/>
      <c r="H183" s="255"/>
      <c r="I183" s="255"/>
      <c r="J183" s="255"/>
      <c r="K183" s="255"/>
      <c r="L183" s="257"/>
      <c r="M183" s="257"/>
      <c r="N183" s="255"/>
      <c r="O183" s="301"/>
      <c r="P183" s="301"/>
      <c r="Q183" s="301"/>
      <c r="R183" s="301"/>
      <c r="S183" s="301"/>
      <c r="T183" s="301"/>
      <c r="U183" s="301"/>
      <c r="V183" s="301"/>
      <c r="W183" s="301"/>
      <c r="X183" s="255"/>
      <c r="Y183" s="255"/>
      <c r="Z183" s="255"/>
      <c r="AA183" s="255"/>
      <c r="AB183" s="255"/>
      <c r="AC183" s="255"/>
      <c r="AD183" s="255"/>
      <c r="AE183" s="255"/>
      <c r="AF183" s="255"/>
      <c r="AG183" s="255"/>
      <c r="AH183" s="252"/>
      <c r="AI183" s="252"/>
      <c r="AJ183" s="252"/>
      <c r="AK183" s="252"/>
      <c r="AL183" s="252"/>
      <c r="AM183" s="252"/>
      <c r="AN183" s="252"/>
      <c r="AO183" s="252"/>
      <c r="AP183" s="252"/>
      <c r="AQ183" s="252"/>
      <c r="AR183" s="252"/>
      <c r="AS183" s="252"/>
      <c r="AT183" s="252"/>
      <c r="AU183" s="252"/>
      <c r="AV183" s="252"/>
      <c r="AW183" s="252"/>
      <c r="AX183" s="252"/>
      <c r="AY183" s="253"/>
      <c r="AZ183" s="252"/>
      <c r="BA183" s="252"/>
      <c r="BB183" s="252"/>
      <c r="BC183" s="252"/>
      <c r="BD183" s="252"/>
      <c r="BE183" s="252"/>
      <c r="BF183" s="252"/>
      <c r="BG183" s="252"/>
      <c r="BH183" s="252"/>
      <c r="BI183" s="252"/>
      <c r="BJ183" s="252"/>
      <c r="BK183" s="252"/>
      <c r="BL183" s="252"/>
      <c r="BM183" s="252"/>
      <c r="BN183" s="252"/>
      <c r="BO183" s="252"/>
      <c r="BP183" s="252"/>
      <c r="BQ183" s="252"/>
    </row>
    <row r="184" spans="1:69" ht="12.75" customHeight="1" x14ac:dyDescent="0.25">
      <c r="A184" s="255"/>
      <c r="B184" s="255"/>
      <c r="C184" s="256"/>
      <c r="D184" s="256"/>
      <c r="E184" s="256"/>
      <c r="F184" s="256"/>
      <c r="G184" s="255"/>
      <c r="H184" s="255"/>
      <c r="I184" s="255"/>
      <c r="J184" s="255"/>
      <c r="K184" s="255"/>
      <c r="L184" s="257"/>
      <c r="M184" s="257"/>
      <c r="N184" s="255"/>
      <c r="O184" s="301"/>
      <c r="P184" s="301"/>
      <c r="Q184" s="301"/>
      <c r="R184" s="301"/>
      <c r="S184" s="301"/>
      <c r="T184" s="301"/>
      <c r="U184" s="301"/>
      <c r="V184" s="301"/>
      <c r="W184" s="301"/>
      <c r="X184" s="255"/>
      <c r="Y184" s="255"/>
      <c r="Z184" s="255"/>
      <c r="AA184" s="255"/>
      <c r="AB184" s="255"/>
      <c r="AC184" s="255"/>
      <c r="AD184" s="255"/>
      <c r="AE184" s="255"/>
      <c r="AF184" s="255"/>
      <c r="AG184" s="255"/>
      <c r="AH184" s="252"/>
      <c r="AI184" s="252"/>
      <c r="AJ184" s="252"/>
      <c r="AK184" s="252"/>
      <c r="AL184" s="252"/>
      <c r="AM184" s="252"/>
      <c r="AN184" s="252"/>
      <c r="AO184" s="252"/>
      <c r="AP184" s="252"/>
      <c r="AQ184" s="252"/>
      <c r="AR184" s="252"/>
      <c r="AS184" s="252"/>
      <c r="AT184" s="252"/>
      <c r="AU184" s="252"/>
      <c r="AV184" s="252"/>
      <c r="AW184" s="252"/>
      <c r="AX184" s="252"/>
      <c r="AY184" s="253"/>
      <c r="AZ184" s="252"/>
      <c r="BA184" s="252"/>
      <c r="BB184" s="252"/>
      <c r="BC184" s="252"/>
      <c r="BD184" s="252"/>
      <c r="BE184" s="252"/>
      <c r="BF184" s="252"/>
      <c r="BG184" s="252"/>
      <c r="BH184" s="252"/>
      <c r="BI184" s="252"/>
      <c r="BJ184" s="252"/>
      <c r="BK184" s="252"/>
      <c r="BL184" s="252"/>
      <c r="BM184" s="252"/>
      <c r="BN184" s="252"/>
      <c r="BO184" s="252"/>
      <c r="BP184" s="252"/>
      <c r="BQ184" s="252"/>
    </row>
    <row r="185" spans="1:69" ht="12.75" customHeight="1" x14ac:dyDescent="0.25">
      <c r="A185" s="255"/>
      <c r="B185" s="255"/>
      <c r="C185" s="256"/>
      <c r="D185" s="256"/>
      <c r="E185" s="256"/>
      <c r="F185" s="256"/>
      <c r="G185" s="255"/>
      <c r="H185" s="255"/>
      <c r="I185" s="255"/>
      <c r="J185" s="255"/>
      <c r="K185" s="255"/>
      <c r="L185" s="257"/>
      <c r="M185" s="257"/>
      <c r="N185" s="255"/>
      <c r="O185" s="301"/>
      <c r="P185" s="301"/>
      <c r="Q185" s="301"/>
      <c r="R185" s="301"/>
      <c r="S185" s="301"/>
      <c r="T185" s="301"/>
      <c r="U185" s="301"/>
      <c r="V185" s="301"/>
      <c r="W185" s="301"/>
      <c r="X185" s="255"/>
      <c r="Y185" s="255"/>
      <c r="Z185" s="255"/>
      <c r="AA185" s="255"/>
      <c r="AB185" s="255"/>
      <c r="AC185" s="255"/>
      <c r="AD185" s="255"/>
      <c r="AE185" s="255"/>
      <c r="AF185" s="255"/>
      <c r="AG185" s="255"/>
      <c r="AH185" s="252"/>
      <c r="AI185" s="252"/>
      <c r="AJ185" s="252"/>
      <c r="AK185" s="252"/>
      <c r="AL185" s="252"/>
      <c r="AM185" s="252"/>
      <c r="AN185" s="252"/>
      <c r="AO185" s="252"/>
      <c r="AP185" s="252"/>
      <c r="AQ185" s="252"/>
      <c r="AR185" s="252"/>
      <c r="AS185" s="252"/>
      <c r="AT185" s="252"/>
      <c r="AU185" s="252"/>
      <c r="AV185" s="252"/>
      <c r="AW185" s="252"/>
      <c r="AX185" s="252"/>
      <c r="AY185" s="253"/>
      <c r="AZ185" s="252"/>
      <c r="BA185" s="252"/>
      <c r="BB185" s="252"/>
      <c r="BC185" s="252"/>
      <c r="BD185" s="252"/>
      <c r="BE185" s="252"/>
      <c r="BF185" s="252"/>
      <c r="BG185" s="252"/>
      <c r="BH185" s="252"/>
      <c r="BI185" s="252"/>
      <c r="BJ185" s="252"/>
      <c r="BK185" s="252"/>
      <c r="BL185" s="252"/>
      <c r="BM185" s="252"/>
      <c r="BN185" s="252"/>
      <c r="BO185" s="252"/>
      <c r="BP185" s="252"/>
      <c r="BQ185" s="252"/>
    </row>
    <row r="186" spans="1:69" ht="12.75" customHeight="1" x14ac:dyDescent="0.25">
      <c r="A186" s="255"/>
      <c r="B186" s="255"/>
      <c r="C186" s="256"/>
      <c r="D186" s="256"/>
      <c r="E186" s="256"/>
      <c r="F186" s="256"/>
      <c r="G186" s="255"/>
      <c r="H186" s="255"/>
      <c r="I186" s="255"/>
      <c r="J186" s="255"/>
      <c r="K186" s="255"/>
      <c r="L186" s="257"/>
      <c r="M186" s="257"/>
      <c r="N186" s="255"/>
      <c r="O186" s="301"/>
      <c r="P186" s="301"/>
      <c r="Q186" s="301"/>
      <c r="R186" s="301"/>
      <c r="S186" s="301"/>
      <c r="T186" s="301"/>
      <c r="U186" s="301"/>
      <c r="V186" s="301"/>
      <c r="W186" s="301"/>
      <c r="X186" s="255"/>
      <c r="Y186" s="255"/>
      <c r="Z186" s="255"/>
      <c r="AA186" s="255"/>
      <c r="AB186" s="255"/>
      <c r="AC186" s="255"/>
      <c r="AD186" s="255"/>
      <c r="AE186" s="255"/>
      <c r="AF186" s="255"/>
      <c r="AG186" s="255"/>
      <c r="AH186" s="252"/>
      <c r="AI186" s="252"/>
      <c r="AJ186" s="252"/>
      <c r="AK186" s="252"/>
      <c r="AL186" s="252"/>
      <c r="AM186" s="252"/>
      <c r="AN186" s="252"/>
      <c r="AO186" s="252"/>
      <c r="AP186" s="252"/>
      <c r="AQ186" s="252"/>
      <c r="AR186" s="252"/>
      <c r="AS186" s="252"/>
      <c r="AT186" s="252"/>
      <c r="AU186" s="252"/>
      <c r="AV186" s="252"/>
      <c r="AW186" s="252"/>
      <c r="AX186" s="252"/>
      <c r="AY186" s="253"/>
      <c r="AZ186" s="252"/>
      <c r="BA186" s="252"/>
      <c r="BB186" s="252"/>
      <c r="BC186" s="252"/>
      <c r="BD186" s="252"/>
      <c r="BE186" s="252"/>
      <c r="BF186" s="252"/>
      <c r="BG186" s="252"/>
      <c r="BH186" s="252"/>
      <c r="BI186" s="252"/>
      <c r="BJ186" s="252"/>
      <c r="BK186" s="252"/>
      <c r="BL186" s="252"/>
      <c r="BM186" s="252"/>
      <c r="BN186" s="252"/>
      <c r="BO186" s="252"/>
      <c r="BP186" s="252"/>
      <c r="BQ186" s="252"/>
    </row>
    <row r="187" spans="1:69" ht="12.75" customHeight="1" x14ac:dyDescent="0.25">
      <c r="A187" s="255"/>
      <c r="B187" s="255"/>
      <c r="C187" s="256"/>
      <c r="D187" s="256"/>
      <c r="E187" s="256"/>
      <c r="F187" s="256"/>
      <c r="G187" s="255"/>
      <c r="H187" s="255"/>
      <c r="I187" s="255"/>
      <c r="J187" s="255"/>
      <c r="K187" s="255"/>
      <c r="L187" s="257"/>
      <c r="M187" s="257"/>
      <c r="N187" s="255"/>
      <c r="O187" s="301"/>
      <c r="P187" s="301"/>
      <c r="Q187" s="301"/>
      <c r="R187" s="301"/>
      <c r="S187" s="301"/>
      <c r="T187" s="301"/>
      <c r="U187" s="301"/>
      <c r="V187" s="301"/>
      <c r="W187" s="301"/>
      <c r="X187" s="255"/>
      <c r="Y187" s="255"/>
      <c r="Z187" s="255"/>
      <c r="AA187" s="255"/>
      <c r="AB187" s="255"/>
      <c r="AC187" s="255"/>
      <c r="AD187" s="255"/>
      <c r="AE187" s="255"/>
      <c r="AF187" s="255"/>
      <c r="AG187" s="255"/>
      <c r="AH187" s="252"/>
      <c r="AI187" s="252"/>
      <c r="AJ187" s="252"/>
      <c r="AK187" s="252"/>
      <c r="AL187" s="252"/>
      <c r="AM187" s="252"/>
      <c r="AN187" s="252"/>
      <c r="AO187" s="252"/>
      <c r="AP187" s="252"/>
      <c r="AQ187" s="252"/>
      <c r="AR187" s="252"/>
      <c r="AS187" s="252"/>
      <c r="AT187" s="252"/>
      <c r="AU187" s="252"/>
      <c r="AV187" s="252"/>
      <c r="AW187" s="252"/>
      <c r="AX187" s="252"/>
      <c r="AY187" s="253"/>
      <c r="AZ187" s="252"/>
      <c r="BA187" s="252"/>
      <c r="BB187" s="252"/>
      <c r="BC187" s="252"/>
      <c r="BD187" s="252"/>
      <c r="BE187" s="252"/>
      <c r="BF187" s="252"/>
      <c r="BG187" s="252"/>
      <c r="BH187" s="252"/>
      <c r="BI187" s="252"/>
      <c r="BJ187" s="252"/>
      <c r="BK187" s="252"/>
      <c r="BL187" s="252"/>
      <c r="BM187" s="252"/>
      <c r="BN187" s="252"/>
      <c r="BO187" s="252"/>
      <c r="BP187" s="252"/>
      <c r="BQ187" s="252"/>
    </row>
    <row r="188" spans="1:69" ht="12.75" customHeight="1" x14ac:dyDescent="0.25">
      <c r="A188" s="255"/>
      <c r="B188" s="255"/>
      <c r="C188" s="256"/>
      <c r="D188" s="256"/>
      <c r="E188" s="256"/>
      <c r="F188" s="256"/>
      <c r="G188" s="255"/>
      <c r="H188" s="255"/>
      <c r="I188" s="255"/>
      <c r="J188" s="255"/>
      <c r="K188" s="255"/>
      <c r="L188" s="257"/>
      <c r="M188" s="257"/>
      <c r="N188" s="255"/>
      <c r="O188" s="301"/>
      <c r="P188" s="301"/>
      <c r="Q188" s="301"/>
      <c r="R188" s="301"/>
      <c r="S188" s="301"/>
      <c r="T188" s="301"/>
      <c r="U188" s="301"/>
      <c r="V188" s="301"/>
      <c r="W188" s="301"/>
      <c r="X188" s="255"/>
      <c r="Y188" s="255"/>
      <c r="Z188" s="255"/>
      <c r="AA188" s="255"/>
      <c r="AB188" s="255"/>
      <c r="AC188" s="255"/>
      <c r="AD188" s="255"/>
      <c r="AE188" s="255"/>
      <c r="AF188" s="255"/>
      <c r="AG188" s="255"/>
      <c r="AH188" s="252"/>
      <c r="AI188" s="252"/>
      <c r="AJ188" s="252"/>
      <c r="AK188" s="252"/>
      <c r="AL188" s="252"/>
      <c r="AM188" s="252"/>
      <c r="AN188" s="252"/>
      <c r="AO188" s="252"/>
      <c r="AP188" s="252"/>
      <c r="AQ188" s="252"/>
      <c r="AR188" s="252"/>
      <c r="AS188" s="252"/>
      <c r="AT188" s="252"/>
      <c r="AU188" s="252"/>
      <c r="AV188" s="252"/>
      <c r="AW188" s="252"/>
      <c r="AX188" s="252"/>
      <c r="AY188" s="253"/>
      <c r="AZ188" s="252"/>
      <c r="BA188" s="252"/>
      <c r="BB188" s="252"/>
      <c r="BC188" s="252"/>
      <c r="BD188" s="252"/>
      <c r="BE188" s="252"/>
      <c r="BF188" s="252"/>
      <c r="BG188" s="252"/>
      <c r="BH188" s="252"/>
      <c r="BI188" s="252"/>
      <c r="BJ188" s="252"/>
      <c r="BK188" s="252"/>
      <c r="BL188" s="252"/>
      <c r="BM188" s="252"/>
      <c r="BN188" s="252"/>
      <c r="BO188" s="252"/>
      <c r="BP188" s="252"/>
      <c r="BQ188" s="252"/>
    </row>
    <row r="189" spans="1:69" ht="12.75" customHeight="1" x14ac:dyDescent="0.25">
      <c r="A189" s="255"/>
      <c r="B189" s="255"/>
      <c r="C189" s="256"/>
      <c r="D189" s="256"/>
      <c r="E189" s="256"/>
      <c r="F189" s="256"/>
      <c r="G189" s="255"/>
      <c r="H189" s="255"/>
      <c r="I189" s="255"/>
      <c r="J189" s="255"/>
      <c r="K189" s="255"/>
      <c r="L189" s="257"/>
      <c r="M189" s="257"/>
      <c r="N189" s="255"/>
      <c r="O189" s="301"/>
      <c r="P189" s="301"/>
      <c r="Q189" s="301"/>
      <c r="R189" s="301"/>
      <c r="S189" s="301"/>
      <c r="T189" s="301"/>
      <c r="U189" s="301"/>
      <c r="V189" s="301"/>
      <c r="W189" s="301"/>
      <c r="X189" s="255"/>
      <c r="Y189" s="255"/>
      <c r="Z189" s="255"/>
      <c r="AA189" s="255"/>
      <c r="AB189" s="255"/>
      <c r="AC189" s="255"/>
      <c r="AD189" s="255"/>
      <c r="AE189" s="255"/>
      <c r="AF189" s="255"/>
      <c r="AG189" s="255"/>
      <c r="AH189" s="252"/>
      <c r="AI189" s="252"/>
      <c r="AJ189" s="252"/>
      <c r="AK189" s="252"/>
      <c r="AL189" s="252"/>
      <c r="AM189" s="252"/>
      <c r="AN189" s="252"/>
      <c r="AO189" s="252"/>
      <c r="AP189" s="252"/>
      <c r="AQ189" s="252"/>
      <c r="AR189" s="252"/>
      <c r="AS189" s="252"/>
      <c r="AT189" s="252"/>
      <c r="AU189" s="252"/>
      <c r="AV189" s="252"/>
      <c r="AW189" s="252"/>
      <c r="AX189" s="252"/>
      <c r="AY189" s="253"/>
      <c r="AZ189" s="252"/>
      <c r="BA189" s="252"/>
      <c r="BB189" s="252"/>
      <c r="BC189" s="252"/>
      <c r="BD189" s="252"/>
      <c r="BE189" s="252"/>
      <c r="BF189" s="252"/>
      <c r="BG189" s="252"/>
      <c r="BH189" s="252"/>
      <c r="BI189" s="252"/>
      <c r="BJ189" s="252"/>
      <c r="BK189" s="252"/>
      <c r="BL189" s="252"/>
      <c r="BM189" s="252"/>
      <c r="BN189" s="252"/>
      <c r="BO189" s="252"/>
      <c r="BP189" s="252"/>
      <c r="BQ189" s="252"/>
    </row>
    <row r="190" spans="1:69" ht="12.75" customHeight="1" x14ac:dyDescent="0.25">
      <c r="A190" s="255"/>
      <c r="B190" s="255"/>
      <c r="C190" s="256"/>
      <c r="D190" s="256"/>
      <c r="E190" s="256"/>
      <c r="F190" s="256"/>
      <c r="G190" s="255"/>
      <c r="H190" s="255"/>
      <c r="I190" s="255"/>
      <c r="J190" s="255"/>
      <c r="K190" s="255"/>
      <c r="L190" s="257"/>
      <c r="M190" s="257"/>
      <c r="N190" s="255"/>
      <c r="O190" s="301"/>
      <c r="P190" s="301"/>
      <c r="Q190" s="301"/>
      <c r="R190" s="301"/>
      <c r="S190" s="301"/>
      <c r="T190" s="301"/>
      <c r="U190" s="301"/>
      <c r="V190" s="301"/>
      <c r="W190" s="301"/>
      <c r="X190" s="255"/>
      <c r="Y190" s="255"/>
      <c r="Z190" s="255"/>
      <c r="AA190" s="255"/>
      <c r="AB190" s="255"/>
      <c r="AC190" s="255"/>
      <c r="AD190" s="255"/>
      <c r="AE190" s="255"/>
      <c r="AF190" s="255"/>
      <c r="AG190" s="255"/>
      <c r="AH190" s="252"/>
      <c r="AI190" s="252"/>
      <c r="AJ190" s="252"/>
      <c r="AK190" s="252"/>
      <c r="AL190" s="252"/>
      <c r="AM190" s="252"/>
      <c r="AN190" s="252"/>
      <c r="AO190" s="252"/>
      <c r="AP190" s="252"/>
      <c r="AQ190" s="252"/>
      <c r="AR190" s="252"/>
      <c r="AS190" s="252"/>
      <c r="AT190" s="252"/>
      <c r="AU190" s="252"/>
      <c r="AV190" s="252"/>
      <c r="AW190" s="252"/>
      <c r="AX190" s="252"/>
      <c r="AY190" s="253"/>
      <c r="AZ190" s="252"/>
      <c r="BA190" s="252"/>
      <c r="BB190" s="252"/>
      <c r="BC190" s="252"/>
      <c r="BD190" s="252"/>
      <c r="BE190" s="252"/>
      <c r="BF190" s="252"/>
      <c r="BG190" s="252"/>
      <c r="BH190" s="252"/>
      <c r="BI190" s="252"/>
      <c r="BJ190" s="252"/>
      <c r="BK190" s="252"/>
      <c r="BL190" s="252"/>
      <c r="BM190" s="252"/>
      <c r="BN190" s="252"/>
      <c r="BO190" s="252"/>
      <c r="BP190" s="252"/>
      <c r="BQ190" s="252"/>
    </row>
    <row r="191" spans="1:69" ht="12.75" customHeight="1" x14ac:dyDescent="0.25">
      <c r="A191" s="255"/>
      <c r="B191" s="255"/>
      <c r="C191" s="256"/>
      <c r="D191" s="256"/>
      <c r="E191" s="256"/>
      <c r="F191" s="256"/>
      <c r="G191" s="255"/>
      <c r="H191" s="255"/>
      <c r="I191" s="255"/>
      <c r="J191" s="255"/>
      <c r="K191" s="255"/>
      <c r="L191" s="257"/>
      <c r="M191" s="257"/>
      <c r="N191" s="255"/>
      <c r="O191" s="301"/>
      <c r="P191" s="301"/>
      <c r="Q191" s="301"/>
      <c r="R191" s="301"/>
      <c r="S191" s="301"/>
      <c r="T191" s="301"/>
      <c r="U191" s="301"/>
      <c r="V191" s="301"/>
      <c r="W191" s="301"/>
      <c r="X191" s="255"/>
      <c r="Y191" s="255"/>
      <c r="Z191" s="255"/>
      <c r="AA191" s="255"/>
      <c r="AB191" s="255"/>
      <c r="AC191" s="255"/>
      <c r="AD191" s="255"/>
      <c r="AE191" s="255"/>
      <c r="AF191" s="255"/>
      <c r="AG191" s="255"/>
      <c r="AH191" s="252"/>
      <c r="AI191" s="252"/>
      <c r="AJ191" s="252"/>
      <c r="AK191" s="252"/>
      <c r="AL191" s="252"/>
      <c r="AM191" s="252"/>
      <c r="AN191" s="252"/>
      <c r="AO191" s="252"/>
      <c r="AP191" s="252"/>
      <c r="AQ191" s="252"/>
      <c r="AR191" s="252"/>
      <c r="AS191" s="252"/>
      <c r="AT191" s="252"/>
      <c r="AU191" s="252"/>
      <c r="AV191" s="252"/>
      <c r="AW191" s="252"/>
      <c r="AX191" s="252"/>
      <c r="AY191" s="253"/>
      <c r="AZ191" s="252"/>
      <c r="BA191" s="252"/>
      <c r="BB191" s="252"/>
      <c r="BC191" s="252"/>
      <c r="BD191" s="252"/>
      <c r="BE191" s="252"/>
      <c r="BF191" s="252"/>
      <c r="BG191" s="252"/>
      <c r="BH191" s="252"/>
      <c r="BI191" s="252"/>
      <c r="BJ191" s="252"/>
      <c r="BK191" s="252"/>
      <c r="BL191" s="252"/>
      <c r="BM191" s="252"/>
      <c r="BN191" s="252"/>
      <c r="BO191" s="252"/>
      <c r="BP191" s="252"/>
      <c r="BQ191" s="252"/>
    </row>
    <row r="192" spans="1:69" ht="12.75" customHeight="1" x14ac:dyDescent="0.25">
      <c r="A192" s="255"/>
      <c r="B192" s="255"/>
      <c r="C192" s="256"/>
      <c r="D192" s="256"/>
      <c r="E192" s="256"/>
      <c r="F192" s="256"/>
      <c r="G192" s="255"/>
      <c r="H192" s="255"/>
      <c r="I192" s="255"/>
      <c r="J192" s="255"/>
      <c r="K192" s="255"/>
      <c r="L192" s="257"/>
      <c r="M192" s="257"/>
      <c r="N192" s="255"/>
      <c r="O192" s="301"/>
      <c r="P192" s="301"/>
      <c r="Q192" s="301"/>
      <c r="R192" s="301"/>
      <c r="S192" s="301"/>
      <c r="T192" s="301"/>
      <c r="U192" s="301"/>
      <c r="V192" s="301"/>
      <c r="W192" s="301"/>
      <c r="X192" s="255"/>
      <c r="Y192" s="255"/>
      <c r="Z192" s="255"/>
      <c r="AA192" s="255"/>
      <c r="AB192" s="255"/>
      <c r="AC192" s="255"/>
      <c r="AD192" s="255"/>
      <c r="AE192" s="255"/>
      <c r="AF192" s="255"/>
      <c r="AG192" s="255"/>
      <c r="AH192" s="252"/>
      <c r="AI192" s="252"/>
      <c r="AJ192" s="252"/>
      <c r="AK192" s="252"/>
      <c r="AL192" s="252"/>
      <c r="AM192" s="252"/>
      <c r="AN192" s="252"/>
      <c r="AO192" s="252"/>
      <c r="AP192" s="252"/>
      <c r="AQ192" s="252"/>
      <c r="AR192" s="252"/>
      <c r="AS192" s="252"/>
      <c r="AT192" s="252"/>
      <c r="AU192" s="252"/>
      <c r="AV192" s="252"/>
      <c r="AW192" s="252"/>
      <c r="AX192" s="252"/>
      <c r="AY192" s="253"/>
      <c r="AZ192" s="252"/>
      <c r="BA192" s="252"/>
      <c r="BB192" s="252"/>
      <c r="BC192" s="252"/>
      <c r="BD192" s="252"/>
      <c r="BE192" s="252"/>
      <c r="BF192" s="252"/>
      <c r="BG192" s="252"/>
      <c r="BH192" s="252"/>
      <c r="BI192" s="252"/>
      <c r="BJ192" s="252"/>
      <c r="BK192" s="252"/>
      <c r="BL192" s="252"/>
      <c r="BM192" s="252"/>
      <c r="BN192" s="252"/>
      <c r="BO192" s="252"/>
      <c r="BP192" s="252"/>
      <c r="BQ192" s="252"/>
    </row>
    <row r="193" spans="1:69" ht="12.75" customHeight="1" x14ac:dyDescent="0.25">
      <c r="A193" s="255"/>
      <c r="B193" s="255"/>
      <c r="C193" s="256"/>
      <c r="D193" s="256"/>
      <c r="E193" s="256"/>
      <c r="F193" s="256"/>
      <c r="G193" s="255"/>
      <c r="H193" s="255"/>
      <c r="I193" s="255"/>
      <c r="J193" s="255"/>
      <c r="K193" s="255"/>
      <c r="L193" s="257"/>
      <c r="M193" s="257"/>
      <c r="N193" s="255"/>
      <c r="O193" s="301"/>
      <c r="P193" s="301"/>
      <c r="Q193" s="301"/>
      <c r="R193" s="301"/>
      <c r="S193" s="301"/>
      <c r="T193" s="301"/>
      <c r="U193" s="301"/>
      <c r="V193" s="301"/>
      <c r="W193" s="301"/>
      <c r="X193" s="255"/>
      <c r="Y193" s="255"/>
      <c r="Z193" s="255"/>
      <c r="AA193" s="255"/>
      <c r="AB193" s="255"/>
      <c r="AC193" s="255"/>
      <c r="AD193" s="255"/>
      <c r="AE193" s="255"/>
      <c r="AF193" s="255"/>
      <c r="AG193" s="255"/>
      <c r="AH193" s="252"/>
      <c r="AI193" s="252"/>
      <c r="AJ193" s="252"/>
      <c r="AK193" s="252"/>
      <c r="AL193" s="252"/>
      <c r="AM193" s="252"/>
      <c r="AN193" s="252"/>
      <c r="AO193" s="252"/>
      <c r="AP193" s="252"/>
      <c r="AQ193" s="252"/>
      <c r="AR193" s="252"/>
      <c r="AS193" s="252"/>
      <c r="AT193" s="252"/>
      <c r="AU193" s="252"/>
      <c r="AV193" s="252"/>
      <c r="AW193" s="252"/>
      <c r="AX193" s="252"/>
      <c r="AY193" s="253"/>
      <c r="AZ193" s="252"/>
      <c r="BA193" s="252"/>
      <c r="BB193" s="252"/>
      <c r="BC193" s="252"/>
      <c r="BD193" s="252"/>
      <c r="BE193" s="252"/>
      <c r="BF193" s="252"/>
      <c r="BG193" s="252"/>
      <c r="BH193" s="252"/>
      <c r="BI193" s="252"/>
      <c r="BJ193" s="252"/>
      <c r="BK193" s="252"/>
      <c r="BL193" s="252"/>
      <c r="BM193" s="252"/>
      <c r="BN193" s="252"/>
      <c r="BO193" s="252"/>
      <c r="BP193" s="252"/>
      <c r="BQ193" s="252"/>
    </row>
    <row r="194" spans="1:69" ht="12.75" customHeight="1" x14ac:dyDescent="0.25">
      <c r="A194" s="255"/>
      <c r="B194" s="255"/>
      <c r="C194" s="256"/>
      <c r="D194" s="256"/>
      <c r="E194" s="256"/>
      <c r="F194" s="256"/>
      <c r="G194" s="255"/>
      <c r="H194" s="255"/>
      <c r="I194" s="255"/>
      <c r="J194" s="255"/>
      <c r="K194" s="255"/>
      <c r="L194" s="257"/>
      <c r="M194" s="257"/>
      <c r="N194" s="255"/>
      <c r="O194" s="301"/>
      <c r="P194" s="301"/>
      <c r="Q194" s="301"/>
      <c r="R194" s="301"/>
      <c r="S194" s="301"/>
      <c r="T194" s="301"/>
      <c r="U194" s="301"/>
      <c r="V194" s="301"/>
      <c r="W194" s="301"/>
      <c r="X194" s="255"/>
      <c r="Y194" s="255"/>
      <c r="Z194" s="255"/>
      <c r="AA194" s="255"/>
      <c r="AB194" s="255"/>
      <c r="AC194" s="255"/>
      <c r="AD194" s="255"/>
      <c r="AE194" s="255"/>
      <c r="AF194" s="255"/>
      <c r="AG194" s="255"/>
      <c r="AH194" s="252"/>
      <c r="AI194" s="252"/>
      <c r="AJ194" s="252"/>
      <c r="AK194" s="252"/>
      <c r="AL194" s="252"/>
      <c r="AM194" s="252"/>
      <c r="AN194" s="252"/>
      <c r="AO194" s="252"/>
      <c r="AP194" s="252"/>
      <c r="AQ194" s="252"/>
      <c r="AR194" s="252"/>
      <c r="AS194" s="252"/>
      <c r="AT194" s="252"/>
      <c r="AU194" s="252"/>
      <c r="AV194" s="252"/>
      <c r="AW194" s="252"/>
      <c r="AX194" s="252"/>
      <c r="AY194" s="253"/>
      <c r="AZ194" s="252"/>
      <c r="BA194" s="252"/>
      <c r="BB194" s="252"/>
      <c r="BC194" s="252"/>
      <c r="BD194" s="252"/>
      <c r="BE194" s="252"/>
      <c r="BF194" s="252"/>
      <c r="BG194" s="252"/>
      <c r="BH194" s="252"/>
      <c r="BI194" s="252"/>
      <c r="BJ194" s="252"/>
      <c r="BK194" s="252"/>
      <c r="BL194" s="252"/>
      <c r="BM194" s="252"/>
      <c r="BN194" s="252"/>
      <c r="BO194" s="252"/>
      <c r="BP194" s="252"/>
      <c r="BQ194" s="252"/>
    </row>
    <row r="195" spans="1:69" ht="12.75" customHeight="1" x14ac:dyDescent="0.25">
      <c r="A195" s="255"/>
      <c r="B195" s="255"/>
      <c r="C195" s="256"/>
      <c r="D195" s="256"/>
      <c r="E195" s="256"/>
      <c r="F195" s="256"/>
      <c r="G195" s="255"/>
      <c r="H195" s="255"/>
      <c r="I195" s="255"/>
      <c r="J195" s="255"/>
      <c r="K195" s="255"/>
      <c r="L195" s="257"/>
      <c r="M195" s="257"/>
      <c r="N195" s="255"/>
      <c r="O195" s="301"/>
      <c r="P195" s="301"/>
      <c r="Q195" s="301"/>
      <c r="R195" s="301"/>
      <c r="S195" s="301"/>
      <c r="T195" s="301"/>
      <c r="U195" s="301"/>
      <c r="V195" s="301"/>
      <c r="W195" s="301"/>
      <c r="X195" s="255"/>
      <c r="Y195" s="255"/>
      <c r="Z195" s="255"/>
      <c r="AA195" s="255"/>
      <c r="AB195" s="255"/>
      <c r="AC195" s="255"/>
      <c r="AD195" s="255"/>
      <c r="AE195" s="255"/>
      <c r="AF195" s="255"/>
      <c r="AG195" s="255"/>
      <c r="AH195" s="252"/>
      <c r="AI195" s="252"/>
      <c r="AJ195" s="252"/>
      <c r="AK195" s="252"/>
      <c r="AL195" s="252"/>
      <c r="AM195" s="252"/>
      <c r="AN195" s="252"/>
      <c r="AO195" s="252"/>
      <c r="AP195" s="252"/>
      <c r="AQ195" s="252"/>
      <c r="AR195" s="252"/>
      <c r="AS195" s="252"/>
      <c r="AT195" s="252"/>
      <c r="AU195" s="252"/>
      <c r="AV195" s="252"/>
      <c r="AW195" s="252"/>
      <c r="AX195" s="252"/>
      <c r="AY195" s="253"/>
      <c r="AZ195" s="252"/>
      <c r="BA195" s="252"/>
      <c r="BB195" s="252"/>
      <c r="BC195" s="252"/>
      <c r="BD195" s="252"/>
      <c r="BE195" s="252"/>
      <c r="BF195" s="252"/>
      <c r="BG195" s="252"/>
      <c r="BH195" s="252"/>
      <c r="BI195" s="252"/>
      <c r="BJ195" s="252"/>
      <c r="BK195" s="252"/>
      <c r="BL195" s="252"/>
      <c r="BM195" s="252"/>
      <c r="BN195" s="252"/>
      <c r="BO195" s="252"/>
      <c r="BP195" s="252"/>
      <c r="BQ195" s="252"/>
    </row>
    <row r="196" spans="1:69" ht="12.75" customHeight="1" x14ac:dyDescent="0.25">
      <c r="A196" s="255"/>
      <c r="B196" s="255"/>
      <c r="C196" s="256"/>
      <c r="D196" s="256"/>
      <c r="E196" s="256"/>
      <c r="F196" s="256"/>
      <c r="G196" s="255"/>
      <c r="H196" s="255"/>
      <c r="I196" s="255"/>
      <c r="J196" s="255"/>
      <c r="K196" s="255"/>
      <c r="L196" s="257"/>
      <c r="M196" s="257"/>
      <c r="N196" s="255"/>
      <c r="O196" s="301"/>
      <c r="P196" s="301"/>
      <c r="Q196" s="301"/>
      <c r="R196" s="301"/>
      <c r="S196" s="301"/>
      <c r="T196" s="301"/>
      <c r="U196" s="301"/>
      <c r="V196" s="301"/>
      <c r="W196" s="301"/>
      <c r="X196" s="255"/>
      <c r="Y196" s="255"/>
      <c r="Z196" s="255"/>
      <c r="AA196" s="255"/>
      <c r="AB196" s="255"/>
      <c r="AC196" s="255"/>
      <c r="AD196" s="255"/>
      <c r="AE196" s="255"/>
      <c r="AF196" s="255"/>
      <c r="AG196" s="255"/>
      <c r="AH196" s="252"/>
      <c r="AI196" s="252"/>
      <c r="AJ196" s="252"/>
      <c r="AK196" s="252"/>
      <c r="AL196" s="252"/>
      <c r="AM196" s="252"/>
      <c r="AN196" s="252"/>
      <c r="AO196" s="252"/>
      <c r="AP196" s="252"/>
      <c r="AQ196" s="252"/>
      <c r="AR196" s="252"/>
      <c r="AS196" s="252"/>
      <c r="AT196" s="252"/>
      <c r="AU196" s="252"/>
      <c r="AV196" s="252"/>
      <c r="AW196" s="252"/>
      <c r="AX196" s="252"/>
      <c r="AY196" s="253"/>
      <c r="AZ196" s="252"/>
      <c r="BA196" s="252"/>
      <c r="BB196" s="252"/>
      <c r="BC196" s="252"/>
      <c r="BD196" s="252"/>
      <c r="BE196" s="252"/>
      <c r="BF196" s="252"/>
      <c r="BG196" s="252"/>
      <c r="BH196" s="252"/>
      <c r="BI196" s="252"/>
      <c r="BJ196" s="252"/>
      <c r="BK196" s="252"/>
      <c r="BL196" s="252"/>
      <c r="BM196" s="252"/>
      <c r="BN196" s="252"/>
      <c r="BO196" s="252"/>
      <c r="BP196" s="252"/>
      <c r="BQ196" s="252"/>
    </row>
    <row r="197" spans="1:69" ht="12.75" customHeight="1" x14ac:dyDescent="0.25">
      <c r="A197" s="255"/>
      <c r="B197" s="255"/>
      <c r="C197" s="256"/>
      <c r="D197" s="256"/>
      <c r="E197" s="256"/>
      <c r="F197" s="256"/>
      <c r="G197" s="255"/>
      <c r="H197" s="255"/>
      <c r="I197" s="255"/>
      <c r="J197" s="255"/>
      <c r="K197" s="255"/>
      <c r="L197" s="257"/>
      <c r="M197" s="257"/>
      <c r="N197" s="255"/>
      <c r="O197" s="301"/>
      <c r="P197" s="301"/>
      <c r="Q197" s="301"/>
      <c r="R197" s="301"/>
      <c r="S197" s="301"/>
      <c r="T197" s="301"/>
      <c r="U197" s="301"/>
      <c r="V197" s="301"/>
      <c r="W197" s="301"/>
      <c r="X197" s="255"/>
      <c r="Y197" s="255"/>
      <c r="Z197" s="255"/>
      <c r="AA197" s="255"/>
      <c r="AB197" s="255"/>
      <c r="AC197" s="255"/>
      <c r="AD197" s="255"/>
      <c r="AE197" s="255"/>
      <c r="AF197" s="255"/>
      <c r="AG197" s="255"/>
      <c r="AH197" s="252"/>
      <c r="AI197" s="252"/>
      <c r="AJ197" s="252"/>
      <c r="AK197" s="252"/>
      <c r="AL197" s="252"/>
      <c r="AM197" s="252"/>
      <c r="AN197" s="252"/>
      <c r="AO197" s="252"/>
      <c r="AP197" s="252"/>
      <c r="AQ197" s="252"/>
      <c r="AR197" s="252"/>
      <c r="AS197" s="252"/>
      <c r="AT197" s="252"/>
      <c r="AU197" s="252"/>
      <c r="AV197" s="252"/>
      <c r="AW197" s="252"/>
      <c r="AX197" s="252"/>
      <c r="AY197" s="253"/>
      <c r="AZ197" s="252"/>
      <c r="BA197" s="252"/>
      <c r="BB197" s="252"/>
      <c r="BC197" s="252"/>
      <c r="BD197" s="252"/>
      <c r="BE197" s="252"/>
      <c r="BF197" s="252"/>
      <c r="BG197" s="252"/>
      <c r="BH197" s="252"/>
      <c r="BI197" s="252"/>
      <c r="BJ197" s="252"/>
      <c r="BK197" s="252"/>
      <c r="BL197" s="252"/>
      <c r="BM197" s="252"/>
      <c r="BN197" s="252"/>
      <c r="BO197" s="252"/>
      <c r="BP197" s="252"/>
      <c r="BQ197" s="252"/>
    </row>
    <row r="198" spans="1:69" ht="12.75" customHeight="1" x14ac:dyDescent="0.25">
      <c r="A198" s="255"/>
      <c r="B198" s="255"/>
      <c r="C198" s="256"/>
      <c r="D198" s="256"/>
      <c r="E198" s="256"/>
      <c r="F198" s="256"/>
      <c r="G198" s="255"/>
      <c r="H198" s="255"/>
      <c r="I198" s="255"/>
      <c r="J198" s="255"/>
      <c r="K198" s="255"/>
      <c r="L198" s="257"/>
      <c r="M198" s="257"/>
      <c r="N198" s="255"/>
      <c r="O198" s="301"/>
      <c r="P198" s="301"/>
      <c r="Q198" s="301"/>
      <c r="R198" s="301"/>
      <c r="S198" s="301"/>
      <c r="T198" s="301"/>
      <c r="U198" s="301"/>
      <c r="V198" s="301"/>
      <c r="W198" s="301"/>
      <c r="X198" s="255"/>
      <c r="Y198" s="255"/>
      <c r="Z198" s="255"/>
      <c r="AA198" s="255"/>
      <c r="AB198" s="255"/>
      <c r="AC198" s="255"/>
      <c r="AD198" s="255"/>
      <c r="AE198" s="255"/>
      <c r="AF198" s="255"/>
      <c r="AG198" s="255"/>
      <c r="AH198" s="252"/>
      <c r="AI198" s="252"/>
      <c r="AJ198" s="252"/>
      <c r="AK198" s="252"/>
      <c r="AL198" s="252"/>
      <c r="AM198" s="252"/>
      <c r="AN198" s="252"/>
      <c r="AO198" s="252"/>
      <c r="AP198" s="252"/>
      <c r="AQ198" s="252"/>
      <c r="AR198" s="252"/>
      <c r="AS198" s="252"/>
      <c r="AT198" s="252"/>
      <c r="AU198" s="252"/>
      <c r="AV198" s="252"/>
      <c r="AW198" s="252"/>
      <c r="AX198" s="252"/>
      <c r="AY198" s="253"/>
      <c r="AZ198" s="252"/>
      <c r="BA198" s="252"/>
      <c r="BB198" s="252"/>
      <c r="BC198" s="252"/>
      <c r="BD198" s="252"/>
      <c r="BE198" s="252"/>
      <c r="BF198" s="252"/>
      <c r="BG198" s="252"/>
      <c r="BH198" s="252"/>
      <c r="BI198" s="252"/>
      <c r="BJ198" s="252"/>
      <c r="BK198" s="252"/>
      <c r="BL198" s="252"/>
      <c r="BM198" s="252"/>
      <c r="BN198" s="252"/>
      <c r="BO198" s="252"/>
      <c r="BP198" s="252"/>
      <c r="BQ198" s="252"/>
    </row>
    <row r="199" spans="1:69" ht="12.75" customHeight="1" x14ac:dyDescent="0.25">
      <c r="A199" s="255"/>
      <c r="B199" s="255"/>
      <c r="C199" s="256"/>
      <c r="D199" s="256"/>
      <c r="E199" s="256"/>
      <c r="F199" s="256"/>
      <c r="G199" s="255"/>
      <c r="H199" s="255"/>
      <c r="I199" s="255"/>
      <c r="J199" s="255"/>
      <c r="K199" s="255"/>
      <c r="L199" s="257"/>
      <c r="M199" s="257"/>
      <c r="N199" s="255"/>
      <c r="O199" s="301"/>
      <c r="P199" s="301"/>
      <c r="Q199" s="301"/>
      <c r="R199" s="301"/>
      <c r="S199" s="301"/>
      <c r="T199" s="301"/>
      <c r="U199" s="301"/>
      <c r="V199" s="301"/>
      <c r="W199" s="301"/>
      <c r="X199" s="255"/>
      <c r="Y199" s="255"/>
      <c r="Z199" s="255"/>
      <c r="AA199" s="255"/>
      <c r="AB199" s="255"/>
      <c r="AC199" s="255"/>
      <c r="AD199" s="255"/>
      <c r="AE199" s="255"/>
      <c r="AF199" s="255"/>
      <c r="AG199" s="255"/>
      <c r="AH199" s="252"/>
      <c r="AI199" s="252"/>
      <c r="AJ199" s="252"/>
      <c r="AK199" s="252"/>
      <c r="AL199" s="252"/>
      <c r="AM199" s="252"/>
      <c r="AN199" s="252"/>
      <c r="AO199" s="252"/>
      <c r="AP199" s="252"/>
      <c r="AQ199" s="252"/>
      <c r="AR199" s="252"/>
      <c r="AS199" s="252"/>
      <c r="AT199" s="252"/>
      <c r="AU199" s="252"/>
      <c r="AV199" s="252"/>
      <c r="AW199" s="252"/>
      <c r="AX199" s="252"/>
      <c r="AY199" s="253"/>
      <c r="AZ199" s="252"/>
      <c r="BA199" s="252"/>
      <c r="BB199" s="252"/>
      <c r="BC199" s="252"/>
      <c r="BD199" s="252"/>
      <c r="BE199" s="252"/>
      <c r="BF199" s="252"/>
      <c r="BG199" s="252"/>
      <c r="BH199" s="252"/>
      <c r="BI199" s="252"/>
      <c r="BJ199" s="252"/>
      <c r="BK199" s="252"/>
      <c r="BL199" s="252"/>
      <c r="BM199" s="252"/>
      <c r="BN199" s="252"/>
      <c r="BO199" s="252"/>
      <c r="BP199" s="252"/>
      <c r="BQ199" s="252"/>
    </row>
    <row r="200" spans="1:69" ht="12.75" customHeight="1" x14ac:dyDescent="0.25">
      <c r="A200" s="255"/>
      <c r="B200" s="255"/>
      <c r="C200" s="256"/>
      <c r="D200" s="256"/>
      <c r="E200" s="256"/>
      <c r="F200" s="256"/>
      <c r="G200" s="255"/>
      <c r="H200" s="255"/>
      <c r="I200" s="255"/>
      <c r="J200" s="255"/>
      <c r="K200" s="255"/>
      <c r="L200" s="257"/>
      <c r="M200" s="257"/>
      <c r="N200" s="255"/>
      <c r="O200" s="301"/>
      <c r="P200" s="301"/>
      <c r="Q200" s="301"/>
      <c r="R200" s="301"/>
      <c r="S200" s="301"/>
      <c r="T200" s="301"/>
      <c r="U200" s="301"/>
      <c r="V200" s="301"/>
      <c r="W200" s="301"/>
      <c r="X200" s="255"/>
      <c r="Y200" s="255"/>
      <c r="Z200" s="255"/>
      <c r="AA200" s="255"/>
      <c r="AB200" s="255"/>
      <c r="AC200" s="255"/>
      <c r="AD200" s="255"/>
      <c r="AE200" s="255"/>
      <c r="AF200" s="255"/>
      <c r="AG200" s="255"/>
      <c r="AH200" s="252"/>
      <c r="AI200" s="252"/>
      <c r="AJ200" s="252"/>
      <c r="AK200" s="252"/>
      <c r="AL200" s="252"/>
      <c r="AM200" s="252"/>
      <c r="AN200" s="252"/>
      <c r="AO200" s="252"/>
      <c r="AP200" s="252"/>
      <c r="AQ200" s="252"/>
      <c r="AR200" s="252"/>
      <c r="AS200" s="252"/>
      <c r="AT200" s="252"/>
      <c r="AU200" s="252"/>
      <c r="AV200" s="252"/>
      <c r="AW200" s="252"/>
      <c r="AX200" s="252"/>
      <c r="AY200" s="253"/>
      <c r="AZ200" s="252"/>
      <c r="BA200" s="252"/>
      <c r="BB200" s="252"/>
      <c r="BC200" s="252"/>
      <c r="BD200" s="252"/>
      <c r="BE200" s="252"/>
      <c r="BF200" s="252"/>
      <c r="BG200" s="252"/>
      <c r="BH200" s="252"/>
      <c r="BI200" s="252"/>
      <c r="BJ200" s="252"/>
      <c r="BK200" s="252"/>
      <c r="BL200" s="252"/>
      <c r="BM200" s="252"/>
      <c r="BN200" s="252"/>
      <c r="BO200" s="252"/>
      <c r="BP200" s="252"/>
      <c r="BQ200" s="252"/>
    </row>
    <row r="201" spans="1:69" ht="12.75" customHeight="1" x14ac:dyDescent="0.25">
      <c r="A201" s="255"/>
      <c r="B201" s="255"/>
      <c r="C201" s="256"/>
      <c r="D201" s="256"/>
      <c r="E201" s="256"/>
      <c r="F201" s="256"/>
      <c r="G201" s="255"/>
      <c r="H201" s="255"/>
      <c r="I201" s="255"/>
      <c r="J201" s="255"/>
      <c r="K201" s="255"/>
      <c r="L201" s="257"/>
      <c r="M201" s="257"/>
      <c r="N201" s="255"/>
      <c r="O201" s="301"/>
      <c r="P201" s="301"/>
      <c r="Q201" s="301"/>
      <c r="R201" s="301"/>
      <c r="S201" s="301"/>
      <c r="T201" s="301"/>
      <c r="U201" s="301"/>
      <c r="V201" s="301"/>
      <c r="W201" s="301"/>
      <c r="X201" s="255"/>
      <c r="Y201" s="255"/>
      <c r="Z201" s="255"/>
      <c r="AA201" s="255"/>
      <c r="AB201" s="255"/>
      <c r="AC201" s="255"/>
      <c r="AD201" s="255"/>
      <c r="AE201" s="255"/>
      <c r="AF201" s="255"/>
      <c r="AG201" s="255"/>
      <c r="AH201" s="252"/>
      <c r="AI201" s="252"/>
      <c r="AJ201" s="252"/>
      <c r="AK201" s="252"/>
      <c r="AL201" s="252"/>
      <c r="AM201" s="252"/>
      <c r="AN201" s="252"/>
      <c r="AO201" s="252"/>
      <c r="AP201" s="252"/>
      <c r="AQ201" s="252"/>
      <c r="AR201" s="252"/>
      <c r="AS201" s="252"/>
      <c r="AT201" s="252"/>
      <c r="AU201" s="252"/>
      <c r="AV201" s="252"/>
      <c r="AW201" s="252"/>
      <c r="AX201" s="252"/>
      <c r="AY201" s="253"/>
      <c r="AZ201" s="252"/>
      <c r="BA201" s="252"/>
      <c r="BB201" s="252"/>
      <c r="BC201" s="252"/>
      <c r="BD201" s="252"/>
      <c r="BE201" s="252"/>
      <c r="BF201" s="252"/>
      <c r="BG201" s="252"/>
      <c r="BH201" s="252"/>
      <c r="BI201" s="252"/>
      <c r="BJ201" s="252"/>
      <c r="BK201" s="252"/>
      <c r="BL201" s="252"/>
      <c r="BM201" s="252"/>
      <c r="BN201" s="252"/>
      <c r="BO201" s="252"/>
      <c r="BP201" s="252"/>
      <c r="BQ201" s="252"/>
    </row>
    <row r="202" spans="1:69" ht="12.75" customHeight="1" x14ac:dyDescent="0.25">
      <c r="A202" s="255"/>
      <c r="B202" s="255"/>
      <c r="C202" s="256"/>
      <c r="D202" s="256"/>
      <c r="E202" s="256"/>
      <c r="F202" s="256"/>
      <c r="G202" s="255"/>
      <c r="H202" s="255"/>
      <c r="I202" s="255"/>
      <c r="J202" s="255"/>
      <c r="K202" s="255"/>
      <c r="L202" s="257"/>
      <c r="M202" s="257"/>
      <c r="N202" s="255"/>
      <c r="O202" s="301"/>
      <c r="P202" s="301"/>
      <c r="Q202" s="301"/>
      <c r="R202" s="301"/>
      <c r="S202" s="301"/>
      <c r="T202" s="301"/>
      <c r="U202" s="301"/>
      <c r="V202" s="301"/>
      <c r="W202" s="301"/>
      <c r="X202" s="255"/>
      <c r="Y202" s="255"/>
      <c r="Z202" s="255"/>
      <c r="AA202" s="255"/>
      <c r="AB202" s="255"/>
      <c r="AC202" s="255"/>
      <c r="AD202" s="255"/>
      <c r="AE202" s="255"/>
      <c r="AF202" s="255"/>
      <c r="AG202" s="255"/>
      <c r="AH202" s="252"/>
      <c r="AI202" s="252"/>
      <c r="AJ202" s="252"/>
      <c r="AK202" s="252"/>
      <c r="AL202" s="252"/>
      <c r="AM202" s="252"/>
      <c r="AN202" s="252"/>
      <c r="AO202" s="252"/>
      <c r="AP202" s="252"/>
      <c r="AQ202" s="252"/>
      <c r="AR202" s="252"/>
      <c r="AS202" s="252"/>
      <c r="AT202" s="252"/>
      <c r="AU202" s="252"/>
      <c r="AV202" s="252"/>
      <c r="AW202" s="252"/>
      <c r="AX202" s="252"/>
      <c r="AY202" s="253"/>
      <c r="AZ202" s="252"/>
      <c r="BA202" s="252"/>
      <c r="BB202" s="252"/>
      <c r="BC202" s="252"/>
      <c r="BD202" s="252"/>
      <c r="BE202" s="252"/>
      <c r="BF202" s="252"/>
      <c r="BG202" s="252"/>
      <c r="BH202" s="252"/>
      <c r="BI202" s="252"/>
      <c r="BJ202" s="252"/>
      <c r="BK202" s="252"/>
      <c r="BL202" s="252"/>
      <c r="BM202" s="252"/>
      <c r="BN202" s="252"/>
      <c r="BO202" s="252"/>
      <c r="BP202" s="252"/>
      <c r="BQ202" s="252"/>
    </row>
    <row r="203" spans="1:69" ht="12.75" customHeight="1" x14ac:dyDescent="0.25">
      <c r="A203" s="255"/>
      <c r="B203" s="255"/>
      <c r="C203" s="256"/>
      <c r="D203" s="256"/>
      <c r="E203" s="256"/>
      <c r="F203" s="256"/>
      <c r="G203" s="255"/>
      <c r="H203" s="255"/>
      <c r="I203" s="255"/>
      <c r="J203" s="255"/>
      <c r="K203" s="255"/>
      <c r="L203" s="257"/>
      <c r="M203" s="257"/>
      <c r="N203" s="255"/>
      <c r="O203" s="301"/>
      <c r="P203" s="301"/>
      <c r="Q203" s="301"/>
      <c r="R203" s="301"/>
      <c r="S203" s="301"/>
      <c r="T203" s="301"/>
      <c r="U203" s="301"/>
      <c r="V203" s="301"/>
      <c r="W203" s="301"/>
      <c r="X203" s="255"/>
      <c r="Y203" s="255"/>
      <c r="Z203" s="255"/>
      <c r="AA203" s="255"/>
      <c r="AB203" s="255"/>
      <c r="AC203" s="255"/>
      <c r="AD203" s="255"/>
      <c r="AE203" s="255"/>
      <c r="AF203" s="255"/>
      <c r="AG203" s="255"/>
      <c r="AH203" s="252"/>
      <c r="AI203" s="252"/>
      <c r="AJ203" s="252"/>
      <c r="AK203" s="252"/>
      <c r="AL203" s="252"/>
      <c r="AM203" s="252"/>
      <c r="AN203" s="252"/>
      <c r="AO203" s="252"/>
      <c r="AP203" s="252"/>
      <c r="AQ203" s="252"/>
      <c r="AR203" s="252"/>
      <c r="AS203" s="252"/>
      <c r="AT203" s="252"/>
      <c r="AU203" s="252"/>
      <c r="AV203" s="252"/>
      <c r="AW203" s="252"/>
      <c r="AX203" s="252"/>
      <c r="AY203" s="253"/>
      <c r="AZ203" s="252"/>
      <c r="BA203" s="252"/>
      <c r="BB203" s="252"/>
      <c r="BC203" s="252"/>
      <c r="BD203" s="252"/>
      <c r="BE203" s="252"/>
      <c r="BF203" s="252"/>
      <c r="BG203" s="252"/>
      <c r="BH203" s="252"/>
      <c r="BI203" s="252"/>
      <c r="BJ203" s="252"/>
      <c r="BK203" s="252"/>
      <c r="BL203" s="252"/>
      <c r="BM203" s="252"/>
      <c r="BN203" s="252"/>
      <c r="BO203" s="252"/>
      <c r="BP203" s="252"/>
      <c r="BQ203" s="252"/>
    </row>
    <row r="204" spans="1:69" ht="12.75" customHeight="1" x14ac:dyDescent="0.25">
      <c r="A204" s="255"/>
      <c r="B204" s="255"/>
      <c r="C204" s="256"/>
      <c r="D204" s="256"/>
      <c r="E204" s="256"/>
      <c r="F204" s="256"/>
      <c r="G204" s="255"/>
      <c r="H204" s="255"/>
      <c r="I204" s="255"/>
      <c r="J204" s="255"/>
      <c r="K204" s="255"/>
      <c r="L204" s="257"/>
      <c r="M204" s="257"/>
      <c r="N204" s="255"/>
      <c r="O204" s="301"/>
      <c r="P204" s="301"/>
      <c r="Q204" s="301"/>
      <c r="R204" s="301"/>
      <c r="S204" s="301"/>
      <c r="T204" s="301"/>
      <c r="U204" s="301"/>
      <c r="V204" s="301"/>
      <c r="W204" s="301"/>
      <c r="X204" s="255"/>
      <c r="Y204" s="255"/>
      <c r="Z204" s="255"/>
      <c r="AA204" s="255"/>
      <c r="AB204" s="255"/>
      <c r="AC204" s="255"/>
      <c r="AD204" s="255"/>
      <c r="AE204" s="255"/>
      <c r="AF204" s="255"/>
      <c r="AG204" s="255"/>
      <c r="AH204" s="252"/>
      <c r="AI204" s="252"/>
      <c r="AJ204" s="252"/>
      <c r="AK204" s="252"/>
      <c r="AL204" s="252"/>
      <c r="AM204" s="252"/>
      <c r="AN204" s="252"/>
      <c r="AO204" s="252"/>
      <c r="AP204" s="252"/>
      <c r="AQ204" s="252"/>
      <c r="AR204" s="252"/>
      <c r="AS204" s="252"/>
      <c r="AT204" s="252"/>
      <c r="AU204" s="252"/>
      <c r="AV204" s="252"/>
      <c r="AW204" s="252"/>
      <c r="AX204" s="252"/>
      <c r="AY204" s="253"/>
      <c r="AZ204" s="252"/>
      <c r="BA204" s="252"/>
      <c r="BB204" s="252"/>
      <c r="BC204" s="252"/>
      <c r="BD204" s="252"/>
      <c r="BE204" s="252"/>
      <c r="BF204" s="252"/>
      <c r="BG204" s="252"/>
      <c r="BH204" s="252"/>
      <c r="BI204" s="252"/>
      <c r="BJ204" s="252"/>
      <c r="BK204" s="252"/>
      <c r="BL204" s="252"/>
      <c r="BM204" s="252"/>
      <c r="BN204" s="252"/>
      <c r="BO204" s="252"/>
      <c r="BP204" s="252"/>
      <c r="BQ204" s="252"/>
    </row>
    <row r="205" spans="1:69" ht="12.75" customHeight="1" x14ac:dyDescent="0.25">
      <c r="A205" s="255"/>
      <c r="B205" s="255"/>
      <c r="C205" s="256"/>
      <c r="D205" s="256"/>
      <c r="E205" s="256"/>
      <c r="F205" s="256"/>
      <c r="G205" s="255"/>
      <c r="H205" s="255"/>
      <c r="I205" s="255"/>
      <c r="J205" s="255"/>
      <c r="K205" s="255"/>
      <c r="L205" s="257"/>
      <c r="M205" s="257"/>
      <c r="N205" s="255"/>
      <c r="O205" s="301"/>
      <c r="P205" s="301"/>
      <c r="Q205" s="301"/>
      <c r="R205" s="301"/>
      <c r="S205" s="301"/>
      <c r="T205" s="301"/>
      <c r="U205" s="301"/>
      <c r="V205" s="301"/>
      <c r="W205" s="301"/>
      <c r="X205" s="255"/>
      <c r="Y205" s="255"/>
      <c r="Z205" s="255"/>
      <c r="AA205" s="255"/>
      <c r="AB205" s="255"/>
      <c r="AC205" s="255"/>
      <c r="AD205" s="255"/>
      <c r="AE205" s="255"/>
      <c r="AF205" s="255"/>
      <c r="AG205" s="255"/>
      <c r="AH205" s="252"/>
      <c r="AI205" s="252"/>
      <c r="AJ205" s="252"/>
      <c r="AK205" s="252"/>
      <c r="AL205" s="252"/>
      <c r="AM205" s="252"/>
      <c r="AN205" s="252"/>
      <c r="AO205" s="252"/>
      <c r="AP205" s="252"/>
      <c r="AQ205" s="252"/>
      <c r="AR205" s="252"/>
      <c r="AS205" s="252"/>
      <c r="AT205" s="252"/>
      <c r="AU205" s="252"/>
      <c r="AV205" s="252"/>
      <c r="AW205" s="252"/>
      <c r="AX205" s="252"/>
      <c r="AY205" s="253"/>
      <c r="AZ205" s="252"/>
      <c r="BA205" s="252"/>
      <c r="BB205" s="252"/>
      <c r="BC205" s="252"/>
      <c r="BD205" s="252"/>
      <c r="BE205" s="252"/>
      <c r="BF205" s="252"/>
      <c r="BG205" s="252"/>
      <c r="BH205" s="252"/>
      <c r="BI205" s="252"/>
      <c r="BJ205" s="252"/>
      <c r="BK205" s="252"/>
      <c r="BL205" s="252"/>
      <c r="BM205" s="252"/>
      <c r="BN205" s="252"/>
      <c r="BO205" s="252"/>
      <c r="BP205" s="252"/>
      <c r="BQ205" s="252"/>
    </row>
    <row r="206" spans="1:69" ht="12.75" customHeight="1" x14ac:dyDescent="0.25">
      <c r="A206" s="255"/>
      <c r="B206" s="255"/>
      <c r="C206" s="256"/>
      <c r="D206" s="256"/>
      <c r="E206" s="256"/>
      <c r="F206" s="256"/>
      <c r="G206" s="255"/>
      <c r="H206" s="255"/>
      <c r="I206" s="255"/>
      <c r="J206" s="255"/>
      <c r="K206" s="255"/>
      <c r="L206" s="257"/>
      <c r="M206" s="257"/>
      <c r="N206" s="255"/>
      <c r="O206" s="301"/>
      <c r="P206" s="301"/>
      <c r="Q206" s="301"/>
      <c r="R206" s="301"/>
      <c r="S206" s="301"/>
      <c r="T206" s="301"/>
      <c r="U206" s="301"/>
      <c r="V206" s="301"/>
      <c r="W206" s="301"/>
      <c r="X206" s="255"/>
      <c r="Y206" s="255"/>
      <c r="Z206" s="255"/>
      <c r="AA206" s="255"/>
      <c r="AB206" s="255"/>
      <c r="AC206" s="255"/>
      <c r="AD206" s="255"/>
      <c r="AE206" s="255"/>
      <c r="AF206" s="255"/>
      <c r="AG206" s="255"/>
      <c r="AH206" s="252"/>
      <c r="AI206" s="252"/>
      <c r="AJ206" s="252"/>
      <c r="AK206" s="252"/>
      <c r="AL206" s="252"/>
      <c r="AM206" s="252"/>
      <c r="AN206" s="252"/>
      <c r="AO206" s="252"/>
      <c r="AP206" s="252"/>
      <c r="AQ206" s="252"/>
      <c r="AR206" s="252"/>
      <c r="AS206" s="252"/>
      <c r="AT206" s="252"/>
      <c r="AU206" s="252"/>
      <c r="AV206" s="252"/>
      <c r="AW206" s="252"/>
      <c r="AX206" s="252"/>
      <c r="AY206" s="253"/>
      <c r="AZ206" s="252"/>
      <c r="BA206" s="252"/>
      <c r="BB206" s="252"/>
      <c r="BC206" s="252"/>
      <c r="BD206" s="252"/>
      <c r="BE206" s="252"/>
      <c r="BF206" s="252"/>
      <c r="BG206" s="252"/>
      <c r="BH206" s="252"/>
      <c r="BI206" s="252"/>
      <c r="BJ206" s="252"/>
      <c r="BK206" s="252"/>
      <c r="BL206" s="252"/>
      <c r="BM206" s="252"/>
      <c r="BN206" s="252"/>
      <c r="BO206" s="252"/>
      <c r="BP206" s="252"/>
      <c r="BQ206" s="252"/>
    </row>
    <row r="207" spans="1:69" ht="12.75" customHeight="1" x14ac:dyDescent="0.25">
      <c r="A207" s="255"/>
      <c r="B207" s="255"/>
      <c r="C207" s="256"/>
      <c r="D207" s="256"/>
      <c r="E207" s="256"/>
      <c r="F207" s="256"/>
      <c r="G207" s="255"/>
      <c r="H207" s="255"/>
      <c r="I207" s="255"/>
      <c r="J207" s="255"/>
      <c r="K207" s="255"/>
      <c r="L207" s="257"/>
      <c r="M207" s="257"/>
      <c r="N207" s="255"/>
      <c r="O207" s="301"/>
      <c r="P207" s="301"/>
      <c r="Q207" s="301"/>
      <c r="R207" s="301"/>
      <c r="S207" s="301"/>
      <c r="T207" s="301"/>
      <c r="U207" s="301"/>
      <c r="V207" s="301"/>
      <c r="W207" s="301"/>
      <c r="X207" s="255"/>
      <c r="Y207" s="255"/>
      <c r="Z207" s="255"/>
      <c r="AA207" s="255"/>
      <c r="AB207" s="255"/>
      <c r="AC207" s="255"/>
      <c r="AD207" s="255"/>
      <c r="AE207" s="255"/>
      <c r="AF207" s="255"/>
      <c r="AG207" s="255"/>
      <c r="AH207" s="252"/>
      <c r="AI207" s="252"/>
      <c r="AJ207" s="252"/>
      <c r="AK207" s="252"/>
      <c r="AL207" s="252"/>
      <c r="AM207" s="252"/>
      <c r="AN207" s="252"/>
      <c r="AO207" s="252"/>
      <c r="AP207" s="252"/>
      <c r="AQ207" s="252"/>
      <c r="AR207" s="252"/>
      <c r="AS207" s="252"/>
      <c r="AT207" s="252"/>
      <c r="AU207" s="252"/>
      <c r="AV207" s="252"/>
      <c r="AW207" s="252"/>
      <c r="AX207" s="252"/>
      <c r="AY207" s="253"/>
      <c r="AZ207" s="252"/>
      <c r="BA207" s="252"/>
      <c r="BB207" s="252"/>
      <c r="BC207" s="252"/>
      <c r="BD207" s="252"/>
      <c r="BE207" s="252"/>
      <c r="BF207" s="252"/>
      <c r="BG207" s="252"/>
      <c r="BH207" s="252"/>
      <c r="BI207" s="252"/>
      <c r="BJ207" s="252"/>
      <c r="BK207" s="252"/>
      <c r="BL207" s="252"/>
      <c r="BM207" s="252"/>
      <c r="BN207" s="252"/>
      <c r="BO207" s="252"/>
      <c r="BP207" s="252"/>
      <c r="BQ207" s="252"/>
    </row>
    <row r="208" spans="1:69" ht="12.75" customHeight="1" x14ac:dyDescent="0.25">
      <c r="A208" s="255"/>
      <c r="B208" s="255"/>
      <c r="C208" s="256"/>
      <c r="D208" s="256"/>
      <c r="E208" s="256"/>
      <c r="F208" s="256"/>
      <c r="G208" s="255"/>
      <c r="H208" s="255"/>
      <c r="I208" s="255"/>
      <c r="J208" s="255"/>
      <c r="K208" s="255"/>
      <c r="L208" s="257"/>
      <c r="M208" s="257"/>
      <c r="N208" s="255"/>
      <c r="O208" s="301"/>
      <c r="P208" s="301"/>
      <c r="Q208" s="301"/>
      <c r="R208" s="301"/>
      <c r="S208" s="301"/>
      <c r="T208" s="301"/>
      <c r="U208" s="301"/>
      <c r="V208" s="301"/>
      <c r="W208" s="301"/>
      <c r="X208" s="255"/>
      <c r="Y208" s="255"/>
      <c r="Z208" s="255"/>
      <c r="AA208" s="255"/>
      <c r="AB208" s="255"/>
      <c r="AC208" s="255"/>
      <c r="AD208" s="255"/>
      <c r="AE208" s="255"/>
      <c r="AF208" s="255"/>
      <c r="AG208" s="255"/>
      <c r="AH208" s="252"/>
      <c r="AI208" s="252"/>
      <c r="AJ208" s="252"/>
      <c r="AK208" s="252"/>
      <c r="AL208" s="252"/>
      <c r="AM208" s="252"/>
      <c r="AN208" s="252"/>
      <c r="AO208" s="252"/>
      <c r="AP208" s="252"/>
      <c r="AQ208" s="252"/>
      <c r="AR208" s="252"/>
      <c r="AS208" s="252"/>
      <c r="AT208" s="252"/>
      <c r="AU208" s="252"/>
      <c r="AV208" s="252"/>
      <c r="AW208" s="252"/>
      <c r="AX208" s="252"/>
      <c r="AY208" s="253"/>
      <c r="AZ208" s="252"/>
      <c r="BA208" s="252"/>
      <c r="BB208" s="252"/>
      <c r="BC208" s="252"/>
      <c r="BD208" s="252"/>
      <c r="BE208" s="252"/>
      <c r="BF208" s="252"/>
      <c r="BG208" s="252"/>
      <c r="BH208" s="252"/>
      <c r="BI208" s="252"/>
      <c r="BJ208" s="252"/>
      <c r="BK208" s="252"/>
      <c r="BL208" s="252"/>
      <c r="BM208" s="252"/>
      <c r="BN208" s="252"/>
      <c r="BO208" s="252"/>
      <c r="BP208" s="252"/>
      <c r="BQ208" s="252"/>
    </row>
    <row r="209" spans="1:69" ht="12.75" customHeight="1" x14ac:dyDescent="0.25">
      <c r="A209" s="255"/>
      <c r="B209" s="255"/>
      <c r="C209" s="256"/>
      <c r="D209" s="256"/>
      <c r="E209" s="256"/>
      <c r="F209" s="256"/>
      <c r="G209" s="255"/>
      <c r="H209" s="255"/>
      <c r="I209" s="255"/>
      <c r="J209" s="255"/>
      <c r="K209" s="255"/>
      <c r="L209" s="257"/>
      <c r="M209" s="257"/>
      <c r="N209" s="255"/>
      <c r="O209" s="301"/>
      <c r="P209" s="301"/>
      <c r="Q209" s="301"/>
      <c r="R209" s="301"/>
      <c r="S209" s="301"/>
      <c r="T209" s="301"/>
      <c r="U209" s="301"/>
      <c r="V209" s="301"/>
      <c r="W209" s="301"/>
      <c r="X209" s="255"/>
      <c r="Y209" s="255"/>
      <c r="Z209" s="255"/>
      <c r="AA209" s="255"/>
      <c r="AB209" s="255"/>
      <c r="AC209" s="255"/>
      <c r="AD209" s="255"/>
      <c r="AE209" s="255"/>
      <c r="AF209" s="255"/>
      <c r="AG209" s="255"/>
      <c r="AH209" s="252"/>
      <c r="AI209" s="252"/>
      <c r="AJ209" s="252"/>
      <c r="AK209" s="252"/>
      <c r="AL209" s="252"/>
      <c r="AM209" s="252"/>
      <c r="AN209" s="252"/>
      <c r="AO209" s="252"/>
      <c r="AP209" s="252"/>
      <c r="AQ209" s="252"/>
      <c r="AR209" s="252"/>
      <c r="AS209" s="252"/>
      <c r="AT209" s="252"/>
      <c r="AU209" s="252"/>
      <c r="AV209" s="252"/>
      <c r="AW209" s="252"/>
      <c r="AX209" s="252"/>
      <c r="AY209" s="253"/>
      <c r="AZ209" s="252"/>
      <c r="BA209" s="252"/>
      <c r="BB209" s="252"/>
      <c r="BC209" s="252"/>
      <c r="BD209" s="252"/>
      <c r="BE209" s="252"/>
      <c r="BF209" s="252"/>
      <c r="BG209" s="252"/>
      <c r="BH209" s="252"/>
      <c r="BI209" s="252"/>
      <c r="BJ209" s="252"/>
      <c r="BK209" s="252"/>
      <c r="BL209" s="252"/>
      <c r="BM209" s="252"/>
      <c r="BN209" s="252"/>
      <c r="BO209" s="252"/>
      <c r="BP209" s="252"/>
      <c r="BQ209" s="252"/>
    </row>
    <row r="210" spans="1:69" ht="12.75" customHeight="1" x14ac:dyDescent="0.25">
      <c r="A210" s="255"/>
      <c r="B210" s="255"/>
      <c r="C210" s="256"/>
      <c r="D210" s="256"/>
      <c r="E210" s="256"/>
      <c r="F210" s="256"/>
      <c r="G210" s="255"/>
      <c r="H210" s="255"/>
      <c r="I210" s="255"/>
      <c r="J210" s="255"/>
      <c r="K210" s="255"/>
      <c r="L210" s="257"/>
      <c r="M210" s="257"/>
      <c r="N210" s="255"/>
      <c r="O210" s="301"/>
      <c r="P210" s="301"/>
      <c r="Q210" s="301"/>
      <c r="R210" s="301"/>
      <c r="S210" s="301"/>
      <c r="T210" s="301"/>
      <c r="U210" s="301"/>
      <c r="V210" s="301"/>
      <c r="W210" s="301"/>
      <c r="X210" s="255"/>
      <c r="Y210" s="255"/>
      <c r="Z210" s="255"/>
      <c r="AA210" s="255"/>
      <c r="AB210" s="255"/>
      <c r="AC210" s="255"/>
      <c r="AD210" s="255"/>
      <c r="AE210" s="255"/>
      <c r="AF210" s="255"/>
      <c r="AG210" s="255"/>
      <c r="AH210" s="252"/>
      <c r="AI210" s="252"/>
      <c r="AJ210" s="252"/>
      <c r="AK210" s="252"/>
      <c r="AL210" s="252"/>
      <c r="AM210" s="252"/>
      <c r="AN210" s="252"/>
      <c r="AO210" s="252"/>
      <c r="AP210" s="252"/>
      <c r="AQ210" s="252"/>
      <c r="AR210" s="252"/>
      <c r="AS210" s="252"/>
      <c r="AT210" s="252"/>
      <c r="AU210" s="252"/>
      <c r="AV210" s="252"/>
      <c r="AW210" s="252"/>
      <c r="AX210" s="252"/>
      <c r="AY210" s="253"/>
      <c r="AZ210" s="252"/>
      <c r="BA210" s="252"/>
      <c r="BB210" s="252"/>
      <c r="BC210" s="252"/>
      <c r="BD210" s="252"/>
      <c r="BE210" s="252"/>
      <c r="BF210" s="252"/>
      <c r="BG210" s="252"/>
      <c r="BH210" s="252"/>
      <c r="BI210" s="252"/>
      <c r="BJ210" s="252"/>
      <c r="BK210" s="252"/>
      <c r="BL210" s="252"/>
      <c r="BM210" s="252"/>
      <c r="BN210" s="252"/>
      <c r="BO210" s="252"/>
      <c r="BP210" s="252"/>
      <c r="BQ210" s="252"/>
    </row>
    <row r="211" spans="1:69" ht="12.75" customHeight="1" x14ac:dyDescent="0.25">
      <c r="A211" s="255"/>
      <c r="B211" s="255"/>
      <c r="C211" s="256"/>
      <c r="D211" s="256"/>
      <c r="E211" s="256"/>
      <c r="F211" s="256"/>
      <c r="G211" s="255"/>
      <c r="H211" s="255"/>
      <c r="I211" s="255"/>
      <c r="J211" s="255"/>
      <c r="K211" s="255"/>
      <c r="L211" s="257"/>
      <c r="M211" s="257"/>
      <c r="N211" s="255"/>
      <c r="O211" s="301"/>
      <c r="P211" s="301"/>
      <c r="Q211" s="301"/>
      <c r="R211" s="301"/>
      <c r="S211" s="301"/>
      <c r="T211" s="301"/>
      <c r="U211" s="301"/>
      <c r="V211" s="301"/>
      <c r="W211" s="301"/>
      <c r="X211" s="255"/>
      <c r="Y211" s="255"/>
      <c r="Z211" s="255"/>
      <c r="AA211" s="255"/>
      <c r="AB211" s="255"/>
      <c r="AC211" s="255"/>
      <c r="AD211" s="255"/>
      <c r="AE211" s="255"/>
      <c r="AF211" s="255"/>
      <c r="AG211" s="255"/>
      <c r="AH211" s="252"/>
      <c r="AI211" s="252"/>
      <c r="AJ211" s="252"/>
      <c r="AK211" s="252"/>
      <c r="AL211" s="252"/>
      <c r="AM211" s="252"/>
      <c r="AN211" s="252"/>
      <c r="AO211" s="252"/>
      <c r="AP211" s="252"/>
      <c r="AQ211" s="252"/>
      <c r="AR211" s="252"/>
      <c r="AS211" s="252"/>
      <c r="AT211" s="252"/>
      <c r="AU211" s="252"/>
      <c r="AV211" s="252"/>
      <c r="AW211" s="252"/>
      <c r="AX211" s="252"/>
      <c r="AY211" s="253"/>
      <c r="AZ211" s="252"/>
      <c r="BA211" s="252"/>
      <c r="BB211" s="252"/>
      <c r="BC211" s="252"/>
      <c r="BD211" s="252"/>
      <c r="BE211" s="252"/>
      <c r="BF211" s="252"/>
      <c r="BG211" s="252"/>
      <c r="BH211" s="252"/>
      <c r="BI211" s="252"/>
      <c r="BJ211" s="252"/>
      <c r="BK211" s="252"/>
      <c r="BL211" s="252"/>
      <c r="BM211" s="252"/>
      <c r="BN211" s="252"/>
      <c r="BO211" s="252"/>
      <c r="BP211" s="252"/>
      <c r="BQ211" s="252"/>
    </row>
    <row r="212" spans="1:69" ht="12.75" customHeight="1" x14ac:dyDescent="0.25">
      <c r="A212" s="255"/>
      <c r="B212" s="255"/>
      <c r="C212" s="256"/>
      <c r="D212" s="256"/>
      <c r="E212" s="256"/>
      <c r="F212" s="256"/>
      <c r="G212" s="255"/>
      <c r="H212" s="255"/>
      <c r="I212" s="255"/>
      <c r="J212" s="255"/>
      <c r="K212" s="255"/>
      <c r="L212" s="257"/>
      <c r="M212" s="257"/>
      <c r="N212" s="255"/>
      <c r="O212" s="301"/>
      <c r="P212" s="301"/>
      <c r="Q212" s="301"/>
      <c r="R212" s="301"/>
      <c r="S212" s="301"/>
      <c r="T212" s="301"/>
      <c r="U212" s="301"/>
      <c r="V212" s="301"/>
      <c r="W212" s="301"/>
      <c r="X212" s="255"/>
      <c r="Y212" s="255"/>
      <c r="Z212" s="255"/>
      <c r="AA212" s="255"/>
      <c r="AB212" s="255"/>
      <c r="AC212" s="255"/>
      <c r="AD212" s="255"/>
      <c r="AE212" s="255"/>
      <c r="AF212" s="255"/>
      <c r="AG212" s="255"/>
      <c r="AH212" s="252"/>
      <c r="AI212" s="252"/>
      <c r="AJ212" s="252"/>
      <c r="AK212" s="252"/>
      <c r="AL212" s="252"/>
      <c r="AM212" s="252"/>
      <c r="AN212" s="252"/>
      <c r="AO212" s="252"/>
      <c r="AP212" s="252"/>
      <c r="AQ212" s="252"/>
      <c r="AR212" s="252"/>
      <c r="AS212" s="252"/>
      <c r="AT212" s="252"/>
      <c r="AU212" s="252"/>
      <c r="AV212" s="252"/>
      <c r="AW212" s="252"/>
      <c r="AX212" s="252"/>
      <c r="AY212" s="253"/>
      <c r="AZ212" s="252"/>
      <c r="BA212" s="252"/>
      <c r="BB212" s="252"/>
      <c r="BC212" s="252"/>
      <c r="BD212" s="252"/>
      <c r="BE212" s="252"/>
      <c r="BF212" s="252"/>
      <c r="BG212" s="252"/>
      <c r="BH212" s="252"/>
      <c r="BI212" s="252"/>
      <c r="BJ212" s="252"/>
      <c r="BK212" s="252"/>
      <c r="BL212" s="252"/>
      <c r="BM212" s="252"/>
      <c r="BN212" s="252"/>
      <c r="BO212" s="252"/>
      <c r="BP212" s="252"/>
      <c r="BQ212" s="252"/>
    </row>
    <row r="213" spans="1:69" ht="12.75" customHeight="1" x14ac:dyDescent="0.25">
      <c r="A213" s="255"/>
      <c r="B213" s="255"/>
      <c r="C213" s="256"/>
      <c r="D213" s="256"/>
      <c r="E213" s="256"/>
      <c r="F213" s="256"/>
      <c r="G213" s="255"/>
      <c r="H213" s="255"/>
      <c r="I213" s="255"/>
      <c r="J213" s="255"/>
      <c r="K213" s="255"/>
      <c r="L213" s="257"/>
      <c r="M213" s="257"/>
      <c r="N213" s="255"/>
      <c r="O213" s="301"/>
      <c r="P213" s="301"/>
      <c r="Q213" s="301"/>
      <c r="R213" s="301"/>
      <c r="S213" s="301"/>
      <c r="T213" s="301"/>
      <c r="U213" s="301"/>
      <c r="V213" s="301"/>
      <c r="W213" s="301"/>
      <c r="X213" s="255"/>
      <c r="Y213" s="255"/>
      <c r="Z213" s="255"/>
      <c r="AA213" s="255"/>
      <c r="AB213" s="255"/>
      <c r="AC213" s="255"/>
      <c r="AD213" s="255"/>
      <c r="AE213" s="255"/>
      <c r="AF213" s="255"/>
      <c r="AG213" s="255"/>
      <c r="AH213" s="252"/>
      <c r="AI213" s="252"/>
      <c r="AJ213" s="252"/>
      <c r="AK213" s="252"/>
      <c r="AL213" s="252"/>
      <c r="AM213" s="252"/>
      <c r="AN213" s="252"/>
      <c r="AO213" s="252"/>
      <c r="AP213" s="252"/>
      <c r="AQ213" s="252"/>
      <c r="AR213" s="252"/>
      <c r="AS213" s="252"/>
      <c r="AT213" s="252"/>
      <c r="AU213" s="252"/>
      <c r="AV213" s="252"/>
      <c r="AW213" s="252"/>
      <c r="AX213" s="252"/>
      <c r="AY213" s="253"/>
      <c r="AZ213" s="252"/>
      <c r="BA213" s="252"/>
      <c r="BB213" s="252"/>
      <c r="BC213" s="252"/>
      <c r="BD213" s="252"/>
      <c r="BE213" s="252"/>
      <c r="BF213" s="252"/>
      <c r="BG213" s="252"/>
      <c r="BH213" s="252"/>
      <c r="BI213" s="252"/>
      <c r="BJ213" s="252"/>
      <c r="BK213" s="252"/>
      <c r="BL213" s="252"/>
      <c r="BM213" s="252"/>
      <c r="BN213" s="252"/>
      <c r="BO213" s="252"/>
      <c r="BP213" s="252"/>
      <c r="BQ213" s="252"/>
    </row>
    <row r="214" spans="1:69" ht="12.75" customHeight="1" x14ac:dyDescent="0.25">
      <c r="A214" s="255"/>
      <c r="B214" s="255"/>
      <c r="C214" s="256"/>
      <c r="D214" s="256"/>
      <c r="E214" s="256"/>
      <c r="F214" s="256"/>
      <c r="G214" s="255"/>
      <c r="H214" s="255"/>
      <c r="I214" s="255"/>
      <c r="J214" s="255"/>
      <c r="K214" s="255"/>
      <c r="L214" s="257"/>
      <c r="M214" s="257"/>
      <c r="N214" s="255"/>
      <c r="O214" s="301"/>
      <c r="P214" s="301"/>
      <c r="Q214" s="301"/>
      <c r="R214" s="301"/>
      <c r="S214" s="301"/>
      <c r="T214" s="301"/>
      <c r="U214" s="301"/>
      <c r="V214" s="301"/>
      <c r="W214" s="301"/>
      <c r="X214" s="255"/>
      <c r="Y214" s="255"/>
      <c r="Z214" s="255"/>
      <c r="AA214" s="255"/>
      <c r="AB214" s="255"/>
      <c r="AC214" s="255"/>
      <c r="AD214" s="255"/>
      <c r="AE214" s="255"/>
      <c r="AF214" s="255"/>
      <c r="AG214" s="255"/>
      <c r="AH214" s="252"/>
      <c r="AI214" s="252"/>
      <c r="AJ214" s="252"/>
      <c r="AK214" s="252"/>
      <c r="AL214" s="252"/>
      <c r="AM214" s="252"/>
      <c r="AN214" s="252"/>
      <c r="AO214" s="252"/>
      <c r="AP214" s="252"/>
      <c r="AQ214" s="252"/>
      <c r="AR214" s="252"/>
      <c r="AS214" s="252"/>
      <c r="AT214" s="252"/>
      <c r="AU214" s="252"/>
      <c r="AV214" s="252"/>
      <c r="AW214" s="252"/>
      <c r="AX214" s="252"/>
      <c r="AY214" s="253"/>
      <c r="AZ214" s="252"/>
      <c r="BA214" s="252"/>
      <c r="BB214" s="252"/>
      <c r="BC214" s="252"/>
      <c r="BD214" s="252"/>
      <c r="BE214" s="252"/>
      <c r="BF214" s="252"/>
      <c r="BG214" s="252"/>
      <c r="BH214" s="252"/>
      <c r="BI214" s="252"/>
      <c r="BJ214" s="252"/>
      <c r="BK214" s="252"/>
      <c r="BL214" s="252"/>
      <c r="BM214" s="252"/>
      <c r="BN214" s="252"/>
      <c r="BO214" s="252"/>
      <c r="BP214" s="252"/>
      <c r="BQ214" s="252"/>
    </row>
    <row r="215" spans="1:69" ht="12.75" customHeight="1" x14ac:dyDescent="0.25">
      <c r="A215" s="255"/>
      <c r="B215" s="255"/>
      <c r="C215" s="256"/>
      <c r="D215" s="256"/>
      <c r="E215" s="256"/>
      <c r="F215" s="256"/>
      <c r="G215" s="255"/>
      <c r="H215" s="255"/>
      <c r="I215" s="255"/>
      <c r="J215" s="255"/>
      <c r="K215" s="255"/>
      <c r="L215" s="257"/>
      <c r="M215" s="257"/>
      <c r="N215" s="255"/>
      <c r="O215" s="301"/>
      <c r="P215" s="301"/>
      <c r="Q215" s="301"/>
      <c r="R215" s="301"/>
      <c r="S215" s="301"/>
      <c r="T215" s="301"/>
      <c r="U215" s="301"/>
      <c r="V215" s="301"/>
      <c r="W215" s="301"/>
      <c r="X215" s="255"/>
      <c r="Y215" s="255"/>
      <c r="Z215" s="255"/>
      <c r="AA215" s="255"/>
      <c r="AB215" s="255"/>
      <c r="AC215" s="255"/>
      <c r="AD215" s="255"/>
      <c r="AE215" s="255"/>
      <c r="AF215" s="255"/>
      <c r="AG215" s="255"/>
      <c r="AH215" s="252"/>
      <c r="AI215" s="252"/>
      <c r="AJ215" s="252"/>
      <c r="AK215" s="252"/>
      <c r="AL215" s="252"/>
      <c r="AM215" s="252"/>
      <c r="AN215" s="252"/>
      <c r="AO215" s="252"/>
      <c r="AP215" s="252"/>
      <c r="AQ215" s="252"/>
      <c r="AR215" s="252"/>
      <c r="AS215" s="252"/>
      <c r="AT215" s="252"/>
      <c r="AU215" s="252"/>
      <c r="AV215" s="252"/>
      <c r="AW215" s="252"/>
      <c r="AX215" s="252"/>
      <c r="AY215" s="253"/>
      <c r="AZ215" s="252"/>
      <c r="BA215" s="252"/>
      <c r="BB215" s="252"/>
      <c r="BC215" s="252"/>
      <c r="BD215" s="252"/>
      <c r="BE215" s="252"/>
      <c r="BF215" s="252"/>
      <c r="BG215" s="252"/>
      <c r="BH215" s="252"/>
      <c r="BI215" s="252"/>
      <c r="BJ215" s="252"/>
      <c r="BK215" s="252"/>
      <c r="BL215" s="252"/>
      <c r="BM215" s="252"/>
      <c r="BN215" s="252"/>
      <c r="BO215" s="252"/>
      <c r="BP215" s="252"/>
      <c r="BQ215" s="252"/>
    </row>
    <row r="216" spans="1:69" ht="12.75" customHeight="1" x14ac:dyDescent="0.25">
      <c r="A216" s="255"/>
      <c r="B216" s="255"/>
      <c r="C216" s="256"/>
      <c r="D216" s="256"/>
      <c r="E216" s="256"/>
      <c r="F216" s="256"/>
      <c r="G216" s="255"/>
      <c r="H216" s="255"/>
      <c r="I216" s="255"/>
      <c r="J216" s="255"/>
      <c r="K216" s="255"/>
      <c r="L216" s="257"/>
      <c r="M216" s="257"/>
      <c r="N216" s="255"/>
      <c r="O216" s="301"/>
      <c r="P216" s="301"/>
      <c r="Q216" s="301"/>
      <c r="R216" s="301"/>
      <c r="S216" s="301"/>
      <c r="T216" s="301"/>
      <c r="U216" s="301"/>
      <c r="V216" s="301"/>
      <c r="W216" s="301"/>
      <c r="X216" s="255"/>
      <c r="Y216" s="255"/>
      <c r="Z216" s="255"/>
      <c r="AA216" s="255"/>
      <c r="AB216" s="255"/>
      <c r="AC216" s="255"/>
      <c r="AD216" s="255"/>
      <c r="AE216" s="255"/>
      <c r="AF216" s="255"/>
      <c r="AG216" s="255"/>
      <c r="AH216" s="252"/>
      <c r="AI216" s="252"/>
      <c r="AJ216" s="252"/>
      <c r="AK216" s="252"/>
      <c r="AL216" s="252"/>
      <c r="AM216" s="252"/>
      <c r="AN216" s="252"/>
      <c r="AO216" s="252"/>
      <c r="AP216" s="252"/>
      <c r="AQ216" s="252"/>
      <c r="AR216" s="252"/>
      <c r="AS216" s="252"/>
      <c r="AT216" s="252"/>
      <c r="AU216" s="252"/>
      <c r="AV216" s="252"/>
      <c r="AW216" s="252"/>
      <c r="AX216" s="252"/>
      <c r="AY216" s="253"/>
      <c r="AZ216" s="252"/>
      <c r="BA216" s="252"/>
      <c r="BB216" s="252"/>
      <c r="BC216" s="252"/>
      <c r="BD216" s="252"/>
      <c r="BE216" s="252"/>
      <c r="BF216" s="252"/>
      <c r="BG216" s="252"/>
      <c r="BH216" s="252"/>
      <c r="BI216" s="252"/>
      <c r="BJ216" s="252"/>
      <c r="BK216" s="252"/>
      <c r="BL216" s="252"/>
      <c r="BM216" s="252"/>
      <c r="BN216" s="252"/>
      <c r="BO216" s="252"/>
      <c r="BP216" s="252"/>
      <c r="BQ216" s="252"/>
    </row>
    <row r="217" spans="1:69" ht="12.75" customHeight="1" x14ac:dyDescent="0.25">
      <c r="A217" s="255"/>
      <c r="B217" s="255"/>
      <c r="C217" s="256"/>
      <c r="D217" s="256"/>
      <c r="E217" s="256"/>
      <c r="F217" s="256"/>
      <c r="G217" s="255"/>
      <c r="H217" s="255"/>
      <c r="I217" s="255"/>
      <c r="J217" s="255"/>
      <c r="K217" s="255"/>
      <c r="L217" s="257"/>
      <c r="M217" s="257"/>
      <c r="N217" s="255"/>
      <c r="O217" s="301"/>
      <c r="P217" s="301"/>
      <c r="Q217" s="301"/>
      <c r="R217" s="301"/>
      <c r="S217" s="301"/>
      <c r="T217" s="301"/>
      <c r="U217" s="301"/>
      <c r="V217" s="301"/>
      <c r="W217" s="301"/>
      <c r="X217" s="255"/>
      <c r="Y217" s="255"/>
      <c r="Z217" s="255"/>
      <c r="AA217" s="255"/>
      <c r="AB217" s="255"/>
      <c r="AC217" s="255"/>
      <c r="AD217" s="255"/>
      <c r="AE217" s="255"/>
      <c r="AF217" s="255"/>
      <c r="AG217" s="255"/>
      <c r="AH217" s="252"/>
      <c r="AI217" s="252"/>
      <c r="AJ217" s="252"/>
      <c r="AK217" s="252"/>
      <c r="AL217" s="252"/>
      <c r="AM217" s="252"/>
      <c r="AN217" s="252"/>
      <c r="AO217" s="252"/>
      <c r="AP217" s="252"/>
      <c r="AQ217" s="252"/>
      <c r="AR217" s="252"/>
      <c r="AS217" s="252"/>
      <c r="AT217" s="252"/>
      <c r="AU217" s="252"/>
      <c r="AV217" s="252"/>
      <c r="AW217" s="252"/>
      <c r="AX217" s="252"/>
      <c r="AY217" s="253"/>
      <c r="AZ217" s="252"/>
      <c r="BA217" s="252"/>
      <c r="BB217" s="252"/>
      <c r="BC217" s="252"/>
      <c r="BD217" s="252"/>
      <c r="BE217" s="252"/>
      <c r="BF217" s="252"/>
      <c r="BG217" s="252"/>
      <c r="BH217" s="252"/>
      <c r="BI217" s="252"/>
      <c r="BJ217" s="252"/>
      <c r="BK217" s="252"/>
      <c r="BL217" s="252"/>
      <c r="BM217" s="252"/>
      <c r="BN217" s="252"/>
      <c r="BO217" s="252"/>
      <c r="BP217" s="252"/>
      <c r="BQ217" s="252"/>
    </row>
    <row r="218" spans="1:69" ht="12.75" customHeight="1" x14ac:dyDescent="0.25">
      <c r="A218" s="255"/>
      <c r="B218" s="255"/>
      <c r="C218" s="256"/>
      <c r="D218" s="256"/>
      <c r="E218" s="256"/>
      <c r="F218" s="256"/>
      <c r="G218" s="255"/>
      <c r="H218" s="255"/>
      <c r="I218" s="255"/>
      <c r="J218" s="255"/>
      <c r="K218" s="255"/>
      <c r="L218" s="257"/>
      <c r="M218" s="257"/>
      <c r="N218" s="255"/>
      <c r="O218" s="301"/>
      <c r="P218" s="301"/>
      <c r="Q218" s="301"/>
      <c r="R218" s="301"/>
      <c r="S218" s="301"/>
      <c r="T218" s="301"/>
      <c r="U218" s="301"/>
      <c r="V218" s="301"/>
      <c r="W218" s="301"/>
      <c r="X218" s="255"/>
      <c r="Y218" s="255"/>
      <c r="Z218" s="255"/>
      <c r="AA218" s="255"/>
      <c r="AB218" s="255"/>
      <c r="AC218" s="255"/>
      <c r="AD218" s="255"/>
      <c r="AE218" s="255"/>
      <c r="AF218" s="255"/>
      <c r="AG218" s="255"/>
      <c r="AH218" s="252"/>
      <c r="AI218" s="252"/>
      <c r="AJ218" s="252"/>
      <c r="AK218" s="252"/>
      <c r="AL218" s="252"/>
      <c r="AM218" s="252"/>
      <c r="AN218" s="252"/>
      <c r="AO218" s="252"/>
      <c r="AP218" s="252"/>
      <c r="AQ218" s="252"/>
      <c r="AR218" s="252"/>
      <c r="AS218" s="252"/>
      <c r="AT218" s="252"/>
      <c r="AU218" s="252"/>
      <c r="AV218" s="252"/>
      <c r="AW218" s="252"/>
      <c r="AX218" s="252"/>
      <c r="AY218" s="253"/>
      <c r="AZ218" s="252"/>
      <c r="BA218" s="252"/>
      <c r="BB218" s="252"/>
      <c r="BC218" s="252"/>
      <c r="BD218" s="252"/>
      <c r="BE218" s="252"/>
      <c r="BF218" s="252"/>
      <c r="BG218" s="252"/>
      <c r="BH218" s="252"/>
      <c r="BI218" s="252"/>
      <c r="BJ218" s="252"/>
      <c r="BK218" s="252"/>
      <c r="BL218" s="252"/>
      <c r="BM218" s="252"/>
      <c r="BN218" s="252"/>
      <c r="BO218" s="252"/>
      <c r="BP218" s="252"/>
      <c r="BQ218" s="252"/>
    </row>
    <row r="219" spans="1:69" ht="12.75" customHeight="1" x14ac:dyDescent="0.25">
      <c r="A219" s="255"/>
      <c r="B219" s="255"/>
      <c r="C219" s="256"/>
      <c r="D219" s="256"/>
      <c r="E219" s="256"/>
      <c r="F219" s="256"/>
      <c r="G219" s="255"/>
      <c r="H219" s="255"/>
      <c r="I219" s="255"/>
      <c r="J219" s="255"/>
      <c r="K219" s="255"/>
      <c r="L219" s="257"/>
      <c r="M219" s="257"/>
      <c r="N219" s="255"/>
      <c r="O219" s="301"/>
      <c r="P219" s="301"/>
      <c r="Q219" s="301"/>
      <c r="R219" s="301"/>
      <c r="S219" s="301"/>
      <c r="T219" s="301"/>
      <c r="U219" s="301"/>
      <c r="V219" s="301"/>
      <c r="W219" s="301"/>
      <c r="X219" s="255"/>
      <c r="Y219" s="255"/>
      <c r="Z219" s="255"/>
      <c r="AA219" s="255"/>
      <c r="AB219" s="255"/>
      <c r="AC219" s="255"/>
      <c r="AD219" s="255"/>
      <c r="AE219" s="255"/>
      <c r="AF219" s="255"/>
      <c r="AG219" s="255"/>
      <c r="AH219" s="252"/>
      <c r="AI219" s="252"/>
      <c r="AJ219" s="252"/>
      <c r="AK219" s="252"/>
      <c r="AL219" s="252"/>
      <c r="AM219" s="252"/>
      <c r="AN219" s="252"/>
      <c r="AO219" s="252"/>
      <c r="AP219" s="252"/>
      <c r="AQ219" s="252"/>
      <c r="AR219" s="252"/>
      <c r="AS219" s="252"/>
      <c r="AT219" s="252"/>
      <c r="AU219" s="252"/>
      <c r="AV219" s="252"/>
      <c r="AW219" s="252"/>
      <c r="AX219" s="252"/>
      <c r="AY219" s="253"/>
      <c r="AZ219" s="252"/>
      <c r="BA219" s="252"/>
      <c r="BB219" s="252"/>
      <c r="BC219" s="252"/>
      <c r="BD219" s="252"/>
      <c r="BE219" s="252"/>
      <c r="BF219" s="252"/>
      <c r="BG219" s="252"/>
      <c r="BH219" s="252"/>
      <c r="BI219" s="252"/>
      <c r="BJ219" s="252"/>
      <c r="BK219" s="252"/>
      <c r="BL219" s="252"/>
      <c r="BM219" s="252"/>
      <c r="BN219" s="252"/>
      <c r="BO219" s="252"/>
      <c r="BP219" s="252"/>
      <c r="BQ219" s="252"/>
    </row>
    <row r="220" spans="1:69" ht="12.75" customHeight="1" x14ac:dyDescent="0.25">
      <c r="A220" s="255"/>
      <c r="B220" s="255"/>
      <c r="C220" s="256"/>
      <c r="D220" s="256"/>
      <c r="E220" s="256"/>
      <c r="F220" s="256"/>
      <c r="G220" s="255"/>
      <c r="H220" s="255"/>
      <c r="I220" s="255"/>
      <c r="J220" s="255"/>
      <c r="K220" s="255"/>
      <c r="L220" s="257"/>
      <c r="M220" s="257"/>
      <c r="N220" s="255"/>
      <c r="O220" s="301"/>
      <c r="P220" s="301"/>
      <c r="Q220" s="301"/>
      <c r="R220" s="301"/>
      <c r="S220" s="301"/>
      <c r="T220" s="301"/>
      <c r="U220" s="301"/>
      <c r="V220" s="301"/>
      <c r="W220" s="301"/>
      <c r="X220" s="255"/>
      <c r="Y220" s="255"/>
      <c r="Z220" s="255"/>
      <c r="AA220" s="255"/>
      <c r="AB220" s="255"/>
      <c r="AC220" s="255"/>
      <c r="AD220" s="255"/>
      <c r="AE220" s="255"/>
      <c r="AF220" s="255"/>
      <c r="AG220" s="255"/>
      <c r="AH220" s="252"/>
      <c r="AI220" s="252"/>
      <c r="AJ220" s="252"/>
      <c r="AK220" s="252"/>
      <c r="AL220" s="252"/>
      <c r="AM220" s="252"/>
      <c r="AN220" s="252"/>
      <c r="AO220" s="252"/>
      <c r="AP220" s="252"/>
      <c r="AQ220" s="252"/>
      <c r="AR220" s="252"/>
      <c r="AS220" s="252"/>
      <c r="AT220" s="252"/>
      <c r="AU220" s="252"/>
      <c r="AV220" s="252"/>
      <c r="AW220" s="252"/>
      <c r="AX220" s="252"/>
      <c r="AY220" s="253"/>
      <c r="AZ220" s="252"/>
      <c r="BA220" s="252"/>
      <c r="BB220" s="252"/>
      <c r="BC220" s="252"/>
      <c r="BD220" s="252"/>
      <c r="BE220" s="252"/>
      <c r="BF220" s="252"/>
      <c r="BG220" s="252"/>
      <c r="BH220" s="252"/>
      <c r="BI220" s="252"/>
      <c r="BJ220" s="252"/>
      <c r="BK220" s="252"/>
      <c r="BL220" s="252"/>
      <c r="BM220" s="252"/>
      <c r="BN220" s="252"/>
      <c r="BO220" s="252"/>
      <c r="BP220" s="252"/>
      <c r="BQ220" s="252"/>
    </row>
    <row r="221" spans="1:69" ht="12.75" customHeight="1" x14ac:dyDescent="0.25">
      <c r="A221" s="255"/>
      <c r="B221" s="255"/>
      <c r="C221" s="256"/>
      <c r="D221" s="256"/>
      <c r="E221" s="256"/>
      <c r="F221" s="256"/>
      <c r="G221" s="255"/>
      <c r="H221" s="255"/>
      <c r="I221" s="255"/>
      <c r="J221" s="255"/>
      <c r="K221" s="255"/>
      <c r="L221" s="257"/>
      <c r="M221" s="257"/>
      <c r="N221" s="255"/>
      <c r="O221" s="301"/>
      <c r="P221" s="301"/>
      <c r="Q221" s="301"/>
      <c r="R221" s="301"/>
      <c r="S221" s="301"/>
      <c r="T221" s="301"/>
      <c r="U221" s="301"/>
      <c r="V221" s="301"/>
      <c r="W221" s="301"/>
      <c r="X221" s="255"/>
      <c r="Y221" s="255"/>
      <c r="Z221" s="255"/>
      <c r="AA221" s="255"/>
      <c r="AB221" s="255"/>
      <c r="AC221" s="255"/>
      <c r="AD221" s="255"/>
      <c r="AE221" s="255"/>
      <c r="AF221" s="255"/>
      <c r="AG221" s="255"/>
      <c r="AH221" s="252"/>
      <c r="AI221" s="252"/>
      <c r="AJ221" s="252"/>
      <c r="AK221" s="252"/>
      <c r="AL221" s="252"/>
      <c r="AM221" s="252"/>
      <c r="AN221" s="252"/>
      <c r="AO221" s="252"/>
      <c r="AP221" s="252"/>
      <c r="AQ221" s="252"/>
      <c r="AR221" s="252"/>
      <c r="AS221" s="252"/>
      <c r="AT221" s="252"/>
      <c r="AU221" s="252"/>
      <c r="AV221" s="252"/>
      <c r="AW221" s="252"/>
      <c r="AX221" s="252"/>
      <c r="AY221" s="253"/>
      <c r="AZ221" s="252"/>
      <c r="BA221" s="252"/>
      <c r="BB221" s="252"/>
      <c r="BC221" s="252"/>
      <c r="BD221" s="252"/>
      <c r="BE221" s="252"/>
      <c r="BF221" s="252"/>
      <c r="BG221" s="252"/>
      <c r="BH221" s="252"/>
      <c r="BI221" s="252"/>
      <c r="BJ221" s="252"/>
      <c r="BK221" s="252"/>
      <c r="BL221" s="252"/>
      <c r="BM221" s="252"/>
      <c r="BN221" s="252"/>
      <c r="BO221" s="252"/>
      <c r="BP221" s="252"/>
      <c r="BQ221" s="252"/>
    </row>
    <row r="222" spans="1:69" ht="12.75" customHeight="1" x14ac:dyDescent="0.25">
      <c r="A222" s="255"/>
      <c r="B222" s="255"/>
      <c r="C222" s="256"/>
      <c r="D222" s="256"/>
      <c r="E222" s="256"/>
      <c r="F222" s="256"/>
      <c r="G222" s="255"/>
      <c r="H222" s="255"/>
      <c r="I222" s="255"/>
      <c r="J222" s="255"/>
      <c r="K222" s="255"/>
      <c r="L222" s="257"/>
      <c r="M222" s="257"/>
      <c r="N222" s="255"/>
      <c r="O222" s="301"/>
      <c r="P222" s="301"/>
      <c r="Q222" s="301"/>
      <c r="R222" s="301"/>
      <c r="S222" s="301"/>
      <c r="T222" s="301"/>
      <c r="U222" s="301"/>
      <c r="V222" s="301"/>
      <c r="W222" s="301"/>
      <c r="X222" s="255"/>
      <c r="Y222" s="255"/>
      <c r="Z222" s="255"/>
      <c r="AA222" s="255"/>
      <c r="AB222" s="255"/>
      <c r="AC222" s="255"/>
      <c r="AD222" s="255"/>
      <c r="AE222" s="255"/>
      <c r="AF222" s="255"/>
      <c r="AG222" s="255"/>
      <c r="AH222" s="252"/>
      <c r="AI222" s="252"/>
      <c r="AJ222" s="252"/>
      <c r="AK222" s="252"/>
      <c r="AL222" s="252"/>
      <c r="AM222" s="252"/>
      <c r="AN222" s="252"/>
      <c r="AO222" s="252"/>
      <c r="AP222" s="252"/>
      <c r="AQ222" s="252"/>
      <c r="AR222" s="252"/>
      <c r="AS222" s="252"/>
      <c r="AT222" s="252"/>
      <c r="AU222" s="252"/>
      <c r="AV222" s="252"/>
      <c r="AW222" s="252"/>
      <c r="AX222" s="252"/>
      <c r="AY222" s="253"/>
      <c r="AZ222" s="252"/>
      <c r="BA222" s="252"/>
      <c r="BB222" s="252"/>
      <c r="BC222" s="252"/>
      <c r="BD222" s="252"/>
      <c r="BE222" s="252"/>
      <c r="BF222" s="252"/>
      <c r="BG222" s="252"/>
      <c r="BH222" s="252"/>
      <c r="BI222" s="252"/>
      <c r="BJ222" s="252"/>
      <c r="BK222" s="252"/>
      <c r="BL222" s="252"/>
      <c r="BM222" s="252"/>
      <c r="BN222" s="252"/>
      <c r="BO222" s="252"/>
      <c r="BP222" s="252"/>
      <c r="BQ222" s="252"/>
    </row>
    <row r="223" spans="1:69" ht="12.75" customHeight="1" x14ac:dyDescent="0.25">
      <c r="A223" s="255"/>
      <c r="B223" s="255"/>
      <c r="C223" s="256"/>
      <c r="D223" s="256"/>
      <c r="E223" s="256"/>
      <c r="F223" s="256"/>
      <c r="G223" s="255"/>
      <c r="H223" s="255"/>
      <c r="I223" s="255"/>
      <c r="J223" s="255"/>
      <c r="K223" s="255"/>
      <c r="L223" s="257"/>
      <c r="M223" s="257"/>
      <c r="N223" s="255"/>
      <c r="O223" s="301"/>
      <c r="P223" s="301"/>
      <c r="Q223" s="301"/>
      <c r="R223" s="301"/>
      <c r="S223" s="301"/>
      <c r="T223" s="301"/>
      <c r="U223" s="301"/>
      <c r="V223" s="301"/>
      <c r="W223" s="301"/>
      <c r="X223" s="255"/>
      <c r="Y223" s="255"/>
      <c r="Z223" s="255"/>
      <c r="AA223" s="255"/>
      <c r="AB223" s="255"/>
      <c r="AC223" s="255"/>
      <c r="AD223" s="255"/>
      <c r="AE223" s="255"/>
      <c r="AF223" s="255"/>
      <c r="AG223" s="255"/>
      <c r="AH223" s="252"/>
      <c r="AI223" s="252"/>
      <c r="AJ223" s="252"/>
      <c r="AK223" s="252"/>
      <c r="AL223" s="252"/>
      <c r="AM223" s="252"/>
      <c r="AN223" s="252"/>
      <c r="AO223" s="252"/>
      <c r="AP223" s="252"/>
      <c r="AQ223" s="252"/>
      <c r="AR223" s="252"/>
      <c r="AS223" s="252"/>
      <c r="AT223" s="252"/>
      <c r="AU223" s="252"/>
      <c r="AV223" s="252"/>
      <c r="AW223" s="252"/>
      <c r="AX223" s="252"/>
      <c r="AY223" s="253"/>
      <c r="AZ223" s="252"/>
      <c r="BA223" s="252"/>
      <c r="BB223" s="252"/>
      <c r="BC223" s="252"/>
      <c r="BD223" s="252"/>
      <c r="BE223" s="252"/>
      <c r="BF223" s="252"/>
      <c r="BG223" s="252"/>
      <c r="BH223" s="252"/>
      <c r="BI223" s="252"/>
      <c r="BJ223" s="252"/>
      <c r="BK223" s="252"/>
      <c r="BL223" s="252"/>
      <c r="BM223" s="252"/>
      <c r="BN223" s="252"/>
      <c r="BO223" s="252"/>
      <c r="BP223" s="252"/>
      <c r="BQ223" s="252"/>
    </row>
    <row r="224" spans="1:69" ht="12.75" customHeight="1" x14ac:dyDescent="0.25">
      <c r="A224" s="255"/>
      <c r="B224" s="255"/>
      <c r="C224" s="256"/>
      <c r="D224" s="256"/>
      <c r="E224" s="256"/>
      <c r="F224" s="256"/>
      <c r="G224" s="255"/>
      <c r="H224" s="255"/>
      <c r="I224" s="255"/>
      <c r="J224" s="255"/>
      <c r="K224" s="255"/>
      <c r="L224" s="257"/>
      <c r="M224" s="257"/>
      <c r="N224" s="255"/>
      <c r="O224" s="301"/>
      <c r="P224" s="301"/>
      <c r="Q224" s="301"/>
      <c r="R224" s="301"/>
      <c r="S224" s="301"/>
      <c r="T224" s="301"/>
      <c r="U224" s="301"/>
      <c r="V224" s="301"/>
      <c r="W224" s="301"/>
      <c r="X224" s="255"/>
      <c r="Y224" s="255"/>
      <c r="Z224" s="255"/>
      <c r="AA224" s="255"/>
      <c r="AB224" s="255"/>
      <c r="AC224" s="255"/>
      <c r="AD224" s="255"/>
      <c r="AE224" s="255"/>
      <c r="AF224" s="255"/>
      <c r="AG224" s="255"/>
      <c r="AH224" s="252"/>
      <c r="AI224" s="252"/>
      <c r="AJ224" s="252"/>
      <c r="AK224" s="252"/>
      <c r="AL224" s="252"/>
      <c r="AM224" s="252"/>
      <c r="AN224" s="252"/>
      <c r="AO224" s="252"/>
      <c r="AP224" s="252"/>
      <c r="AQ224" s="252"/>
      <c r="AR224" s="252"/>
      <c r="AS224" s="252"/>
      <c r="AT224" s="252"/>
      <c r="AU224" s="252"/>
      <c r="AV224" s="252"/>
      <c r="AW224" s="252"/>
      <c r="AX224" s="252"/>
      <c r="AY224" s="253"/>
      <c r="AZ224" s="252"/>
      <c r="BA224" s="252"/>
      <c r="BB224" s="252"/>
      <c r="BC224" s="252"/>
      <c r="BD224" s="252"/>
      <c r="BE224" s="252"/>
      <c r="BF224" s="252"/>
      <c r="BG224" s="252"/>
      <c r="BH224" s="252"/>
      <c r="BI224" s="252"/>
      <c r="BJ224" s="252"/>
      <c r="BK224" s="252"/>
      <c r="BL224" s="252"/>
      <c r="BM224" s="252"/>
      <c r="BN224" s="252"/>
      <c r="BO224" s="252"/>
      <c r="BP224" s="252"/>
      <c r="BQ224" s="252"/>
    </row>
    <row r="225" spans="1:69" ht="12.75" customHeight="1" x14ac:dyDescent="0.25">
      <c r="A225" s="255"/>
      <c r="B225" s="255"/>
      <c r="C225" s="256"/>
      <c r="D225" s="256"/>
      <c r="E225" s="256"/>
      <c r="F225" s="256"/>
      <c r="G225" s="255"/>
      <c r="H225" s="255"/>
      <c r="I225" s="255"/>
      <c r="J225" s="255"/>
      <c r="K225" s="255"/>
      <c r="L225" s="257"/>
      <c r="M225" s="257"/>
      <c r="N225" s="255"/>
      <c r="O225" s="301"/>
      <c r="P225" s="301"/>
      <c r="Q225" s="301"/>
      <c r="R225" s="301"/>
      <c r="S225" s="301"/>
      <c r="T225" s="301"/>
      <c r="U225" s="301"/>
      <c r="V225" s="301"/>
      <c r="W225" s="301"/>
      <c r="X225" s="255"/>
      <c r="Y225" s="255"/>
      <c r="Z225" s="255"/>
      <c r="AA225" s="255"/>
      <c r="AB225" s="255"/>
      <c r="AC225" s="255"/>
      <c r="AD225" s="255"/>
      <c r="AE225" s="255"/>
      <c r="AF225" s="255"/>
      <c r="AG225" s="255"/>
      <c r="AH225" s="252"/>
      <c r="AI225" s="252"/>
      <c r="AJ225" s="252"/>
      <c r="AK225" s="252"/>
      <c r="AL225" s="252"/>
      <c r="AM225" s="252"/>
      <c r="AN225" s="252"/>
      <c r="AO225" s="252"/>
      <c r="AP225" s="252"/>
      <c r="AQ225" s="252"/>
      <c r="AR225" s="252"/>
      <c r="AS225" s="252"/>
      <c r="AT225" s="252"/>
      <c r="AU225" s="252"/>
      <c r="AV225" s="252"/>
      <c r="AW225" s="252"/>
      <c r="AX225" s="252"/>
      <c r="AY225" s="253"/>
      <c r="AZ225" s="252"/>
      <c r="BA225" s="252"/>
      <c r="BB225" s="252"/>
      <c r="BC225" s="252"/>
      <c r="BD225" s="252"/>
      <c r="BE225" s="252"/>
      <c r="BF225" s="252"/>
      <c r="BG225" s="252"/>
      <c r="BH225" s="252"/>
      <c r="BI225" s="252"/>
      <c r="BJ225" s="252"/>
      <c r="BK225" s="252"/>
      <c r="BL225" s="252"/>
      <c r="BM225" s="252"/>
      <c r="BN225" s="252"/>
      <c r="BO225" s="252"/>
      <c r="BP225" s="252"/>
      <c r="BQ225" s="252"/>
    </row>
    <row r="226" spans="1:69" ht="12.75" customHeight="1" x14ac:dyDescent="0.25">
      <c r="A226" s="255"/>
      <c r="B226" s="255"/>
      <c r="C226" s="256"/>
      <c r="D226" s="256"/>
      <c r="E226" s="256"/>
      <c r="F226" s="256"/>
      <c r="G226" s="255"/>
      <c r="H226" s="255"/>
      <c r="I226" s="255"/>
      <c r="J226" s="255"/>
      <c r="K226" s="255"/>
      <c r="L226" s="257"/>
      <c r="M226" s="257"/>
      <c r="N226" s="255"/>
      <c r="O226" s="301"/>
      <c r="P226" s="301"/>
      <c r="Q226" s="301"/>
      <c r="R226" s="301"/>
      <c r="S226" s="301"/>
      <c r="T226" s="301"/>
      <c r="U226" s="301"/>
      <c r="V226" s="301"/>
      <c r="W226" s="301"/>
      <c r="X226" s="255"/>
      <c r="Y226" s="255"/>
      <c r="Z226" s="255"/>
      <c r="AA226" s="255"/>
      <c r="AB226" s="255"/>
      <c r="AC226" s="255"/>
      <c r="AD226" s="255"/>
      <c r="AE226" s="255"/>
      <c r="AF226" s="255"/>
      <c r="AG226" s="255"/>
      <c r="AH226" s="252"/>
      <c r="AI226" s="252"/>
      <c r="AJ226" s="252"/>
      <c r="AK226" s="252"/>
      <c r="AL226" s="252"/>
      <c r="AM226" s="252"/>
      <c r="AN226" s="252"/>
      <c r="AO226" s="252"/>
      <c r="AP226" s="252"/>
      <c r="AQ226" s="252"/>
      <c r="AR226" s="252"/>
      <c r="AS226" s="252"/>
      <c r="AT226" s="252"/>
      <c r="AU226" s="252"/>
      <c r="AV226" s="252"/>
      <c r="AW226" s="252"/>
      <c r="AX226" s="252"/>
      <c r="AY226" s="253"/>
      <c r="AZ226" s="252"/>
      <c r="BA226" s="252"/>
      <c r="BB226" s="252"/>
      <c r="BC226" s="252"/>
      <c r="BD226" s="252"/>
      <c r="BE226" s="252"/>
      <c r="BF226" s="252"/>
      <c r="BG226" s="252"/>
      <c r="BH226" s="252"/>
      <c r="BI226" s="252"/>
      <c r="BJ226" s="252"/>
      <c r="BK226" s="252"/>
      <c r="BL226" s="252"/>
      <c r="BM226" s="252"/>
      <c r="BN226" s="252"/>
      <c r="BO226" s="252"/>
      <c r="BP226" s="252"/>
      <c r="BQ226" s="252"/>
    </row>
    <row r="227" spans="1:69" ht="12.75" customHeight="1" x14ac:dyDescent="0.25">
      <c r="A227" s="255"/>
      <c r="B227" s="255"/>
      <c r="C227" s="256"/>
      <c r="D227" s="256"/>
      <c r="E227" s="256"/>
      <c r="F227" s="256"/>
      <c r="G227" s="255"/>
      <c r="H227" s="255"/>
      <c r="I227" s="255"/>
      <c r="J227" s="255"/>
      <c r="K227" s="255"/>
      <c r="L227" s="257"/>
      <c r="M227" s="257"/>
      <c r="N227" s="255"/>
      <c r="O227" s="301"/>
      <c r="P227" s="301"/>
      <c r="Q227" s="301"/>
      <c r="R227" s="301"/>
      <c r="S227" s="301"/>
      <c r="T227" s="301"/>
      <c r="U227" s="301"/>
      <c r="V227" s="301"/>
      <c r="W227" s="301"/>
      <c r="X227" s="255"/>
      <c r="Y227" s="255"/>
      <c r="Z227" s="255"/>
      <c r="AA227" s="255"/>
      <c r="AB227" s="255"/>
      <c r="AC227" s="255"/>
      <c r="AD227" s="255"/>
      <c r="AE227" s="255"/>
      <c r="AF227" s="255"/>
      <c r="AG227" s="255"/>
      <c r="AH227" s="252"/>
      <c r="AI227" s="252"/>
      <c r="AJ227" s="252"/>
      <c r="AK227" s="252"/>
      <c r="AL227" s="252"/>
      <c r="AM227" s="252"/>
      <c r="AN227" s="252"/>
      <c r="AO227" s="252"/>
      <c r="AP227" s="252"/>
      <c r="AQ227" s="252"/>
      <c r="AR227" s="252"/>
      <c r="AS227" s="252"/>
      <c r="AT227" s="252"/>
      <c r="AU227" s="252"/>
      <c r="AV227" s="252"/>
      <c r="AW227" s="252"/>
      <c r="AX227" s="252"/>
      <c r="AY227" s="253"/>
      <c r="AZ227" s="252"/>
      <c r="BA227" s="252"/>
      <c r="BB227" s="252"/>
      <c r="BC227" s="252"/>
      <c r="BD227" s="252"/>
      <c r="BE227" s="252"/>
      <c r="BF227" s="252"/>
      <c r="BG227" s="252"/>
      <c r="BH227" s="252"/>
      <c r="BI227" s="252"/>
      <c r="BJ227" s="252"/>
      <c r="BK227" s="252"/>
      <c r="BL227" s="252"/>
      <c r="BM227" s="252"/>
      <c r="BN227" s="252"/>
      <c r="BO227" s="252"/>
      <c r="BP227" s="252"/>
      <c r="BQ227" s="252"/>
    </row>
    <row r="228" spans="1:69" ht="12.75" customHeight="1" x14ac:dyDescent="0.25">
      <c r="A228" s="255"/>
      <c r="B228" s="255"/>
      <c r="C228" s="256"/>
      <c r="D228" s="256"/>
      <c r="E228" s="256"/>
      <c r="F228" s="256"/>
      <c r="G228" s="255"/>
      <c r="H228" s="255"/>
      <c r="I228" s="255"/>
      <c r="J228" s="255"/>
      <c r="K228" s="255"/>
      <c r="L228" s="257"/>
      <c r="M228" s="257"/>
      <c r="N228" s="255"/>
      <c r="O228" s="301"/>
      <c r="P228" s="301"/>
      <c r="Q228" s="301"/>
      <c r="R228" s="301"/>
      <c r="S228" s="301"/>
      <c r="T228" s="301"/>
      <c r="U228" s="301"/>
      <c r="V228" s="301"/>
      <c r="W228" s="301"/>
      <c r="X228" s="255"/>
      <c r="Y228" s="255"/>
      <c r="Z228" s="255"/>
      <c r="AA228" s="255"/>
      <c r="AB228" s="255"/>
      <c r="AC228" s="255"/>
      <c r="AD228" s="255"/>
      <c r="AE228" s="255"/>
      <c r="AF228" s="255"/>
      <c r="AG228" s="255"/>
      <c r="AH228" s="252"/>
      <c r="AI228" s="252"/>
      <c r="AJ228" s="252"/>
      <c r="AK228" s="252"/>
      <c r="AL228" s="252"/>
      <c r="AM228" s="252"/>
      <c r="AN228" s="252"/>
      <c r="AO228" s="252"/>
      <c r="AP228" s="252"/>
      <c r="AQ228" s="252"/>
      <c r="AR228" s="252"/>
      <c r="AS228" s="252"/>
      <c r="AT228" s="252"/>
      <c r="AU228" s="252"/>
      <c r="AV228" s="252"/>
      <c r="AW228" s="252"/>
      <c r="AX228" s="252"/>
      <c r="AY228" s="253"/>
      <c r="AZ228" s="252"/>
      <c r="BA228" s="252"/>
      <c r="BB228" s="252"/>
      <c r="BC228" s="252"/>
      <c r="BD228" s="252"/>
      <c r="BE228" s="252"/>
      <c r="BF228" s="252"/>
      <c r="BG228" s="252"/>
      <c r="BH228" s="252"/>
      <c r="BI228" s="252"/>
      <c r="BJ228" s="252"/>
      <c r="BK228" s="252"/>
      <c r="BL228" s="252"/>
      <c r="BM228" s="252"/>
      <c r="BN228" s="252"/>
      <c r="BO228" s="252"/>
      <c r="BP228" s="252"/>
      <c r="BQ228" s="252"/>
    </row>
    <row r="229" spans="1:69" ht="12.75" customHeight="1" x14ac:dyDescent="0.25">
      <c r="A229" s="255"/>
      <c r="B229" s="255"/>
      <c r="C229" s="256"/>
      <c r="D229" s="256"/>
      <c r="E229" s="256"/>
      <c r="F229" s="256"/>
      <c r="G229" s="255"/>
      <c r="H229" s="255"/>
      <c r="I229" s="255"/>
      <c r="J229" s="255"/>
      <c r="K229" s="255"/>
      <c r="L229" s="257"/>
      <c r="M229" s="257"/>
      <c r="N229" s="255"/>
      <c r="O229" s="301"/>
      <c r="P229" s="301"/>
      <c r="Q229" s="301"/>
      <c r="R229" s="301"/>
      <c r="S229" s="301"/>
      <c r="T229" s="301"/>
      <c r="U229" s="301"/>
      <c r="V229" s="301"/>
      <c r="W229" s="301"/>
      <c r="X229" s="255"/>
      <c r="Y229" s="255"/>
      <c r="Z229" s="255"/>
      <c r="AA229" s="255"/>
      <c r="AB229" s="255"/>
      <c r="AC229" s="255"/>
      <c r="AD229" s="255"/>
      <c r="AE229" s="255"/>
      <c r="AF229" s="255"/>
      <c r="AG229" s="255"/>
      <c r="AH229" s="252"/>
      <c r="AI229" s="252"/>
      <c r="AJ229" s="252"/>
      <c r="AK229" s="252"/>
      <c r="AL229" s="252"/>
      <c r="AM229" s="252"/>
      <c r="AN229" s="252"/>
      <c r="AO229" s="252"/>
      <c r="AP229" s="252"/>
      <c r="AQ229" s="252"/>
      <c r="AR229" s="252"/>
      <c r="AS229" s="252"/>
      <c r="AT229" s="252"/>
      <c r="AU229" s="252"/>
      <c r="AV229" s="252"/>
      <c r="AW229" s="252"/>
      <c r="AX229" s="252"/>
      <c r="AY229" s="253"/>
      <c r="AZ229" s="252"/>
      <c r="BA229" s="252"/>
      <c r="BB229" s="252"/>
      <c r="BC229" s="252"/>
      <c r="BD229" s="252"/>
      <c r="BE229" s="252"/>
      <c r="BF229" s="252"/>
      <c r="BG229" s="252"/>
      <c r="BH229" s="252"/>
      <c r="BI229" s="252"/>
      <c r="BJ229" s="252"/>
      <c r="BK229" s="252"/>
      <c r="BL229" s="252"/>
      <c r="BM229" s="252"/>
      <c r="BN229" s="252"/>
      <c r="BO229" s="252"/>
      <c r="BP229" s="252"/>
      <c r="BQ229" s="252"/>
    </row>
    <row r="230" spans="1:69" ht="12.75" customHeight="1" x14ac:dyDescent="0.25">
      <c r="A230" s="255"/>
      <c r="B230" s="255"/>
      <c r="C230" s="256"/>
      <c r="D230" s="256"/>
      <c r="E230" s="256"/>
      <c r="F230" s="256"/>
      <c r="G230" s="255"/>
      <c r="H230" s="255"/>
      <c r="I230" s="255"/>
      <c r="J230" s="255"/>
      <c r="K230" s="255"/>
      <c r="L230" s="257"/>
      <c r="M230" s="257"/>
      <c r="N230" s="255"/>
      <c r="O230" s="301"/>
      <c r="P230" s="301"/>
      <c r="Q230" s="301"/>
      <c r="R230" s="301"/>
      <c r="S230" s="301"/>
      <c r="T230" s="301"/>
      <c r="U230" s="301"/>
      <c r="V230" s="301"/>
      <c r="W230" s="301"/>
      <c r="X230" s="255"/>
      <c r="Y230" s="255"/>
      <c r="Z230" s="255"/>
      <c r="AA230" s="255"/>
      <c r="AB230" s="255"/>
      <c r="AC230" s="255"/>
      <c r="AD230" s="255"/>
      <c r="AE230" s="255"/>
      <c r="AF230" s="255"/>
      <c r="AG230" s="255"/>
      <c r="AH230" s="252"/>
      <c r="AI230" s="252"/>
      <c r="AJ230" s="252"/>
      <c r="AK230" s="252"/>
      <c r="AL230" s="252"/>
      <c r="AM230" s="252"/>
      <c r="AN230" s="252"/>
      <c r="AO230" s="252"/>
      <c r="AP230" s="252"/>
      <c r="AQ230" s="252"/>
      <c r="AR230" s="252"/>
      <c r="AS230" s="252"/>
      <c r="AT230" s="252"/>
      <c r="AU230" s="252"/>
      <c r="AV230" s="252"/>
      <c r="AW230" s="252"/>
      <c r="AX230" s="252"/>
      <c r="AY230" s="253"/>
      <c r="AZ230" s="252"/>
      <c r="BA230" s="252"/>
      <c r="BB230" s="252"/>
      <c r="BC230" s="252"/>
      <c r="BD230" s="252"/>
      <c r="BE230" s="252"/>
      <c r="BF230" s="252"/>
      <c r="BG230" s="252"/>
      <c r="BH230" s="252"/>
      <c r="BI230" s="252"/>
      <c r="BJ230" s="252"/>
      <c r="BK230" s="252"/>
      <c r="BL230" s="252"/>
      <c r="BM230" s="252"/>
      <c r="BN230" s="252"/>
      <c r="BO230" s="252"/>
      <c r="BP230" s="252"/>
      <c r="BQ230" s="252"/>
    </row>
    <row r="231" spans="1:69" ht="12.75" customHeight="1" x14ac:dyDescent="0.25">
      <c r="A231" s="255"/>
      <c r="B231" s="255"/>
      <c r="C231" s="256"/>
      <c r="D231" s="256"/>
      <c r="E231" s="256"/>
      <c r="F231" s="256"/>
      <c r="G231" s="255"/>
      <c r="H231" s="255"/>
      <c r="I231" s="255"/>
      <c r="J231" s="255"/>
      <c r="K231" s="255"/>
      <c r="L231" s="257"/>
      <c r="M231" s="257"/>
      <c r="N231" s="255"/>
      <c r="O231" s="301"/>
      <c r="P231" s="301"/>
      <c r="Q231" s="301"/>
      <c r="R231" s="301"/>
      <c r="S231" s="301"/>
      <c r="T231" s="301"/>
      <c r="U231" s="301"/>
      <c r="V231" s="301"/>
      <c r="W231" s="301"/>
      <c r="X231" s="255"/>
      <c r="Y231" s="255"/>
      <c r="Z231" s="255"/>
      <c r="AA231" s="255"/>
      <c r="AB231" s="255"/>
      <c r="AC231" s="255"/>
      <c r="AD231" s="255"/>
      <c r="AE231" s="255"/>
      <c r="AF231" s="255"/>
      <c r="AG231" s="255"/>
      <c r="AH231" s="252"/>
      <c r="AI231" s="252"/>
      <c r="AJ231" s="252"/>
      <c r="AK231" s="252"/>
      <c r="AL231" s="252"/>
      <c r="AM231" s="252"/>
      <c r="AN231" s="252"/>
      <c r="AO231" s="252"/>
      <c r="AP231" s="252"/>
      <c r="AQ231" s="252"/>
      <c r="AR231" s="252"/>
      <c r="AS231" s="252"/>
      <c r="AT231" s="252"/>
      <c r="AU231" s="252"/>
      <c r="AV231" s="252"/>
      <c r="AW231" s="252"/>
      <c r="AX231" s="252"/>
      <c r="AY231" s="253"/>
      <c r="AZ231" s="252"/>
      <c r="BA231" s="252"/>
      <c r="BB231" s="252"/>
      <c r="BC231" s="252"/>
      <c r="BD231" s="252"/>
      <c r="BE231" s="252"/>
      <c r="BF231" s="252"/>
      <c r="BG231" s="252"/>
      <c r="BH231" s="252"/>
      <c r="BI231" s="252"/>
      <c r="BJ231" s="252"/>
      <c r="BK231" s="252"/>
      <c r="BL231" s="252"/>
      <c r="BM231" s="252"/>
      <c r="BN231" s="252"/>
      <c r="BO231" s="252"/>
      <c r="BP231" s="252"/>
      <c r="BQ231" s="252"/>
    </row>
    <row r="232" spans="1:69" ht="12.75" customHeight="1" x14ac:dyDescent="0.25">
      <c r="A232" s="255"/>
      <c r="B232" s="255"/>
      <c r="C232" s="256"/>
      <c r="D232" s="256"/>
      <c r="E232" s="256"/>
      <c r="F232" s="256"/>
      <c r="G232" s="255"/>
      <c r="H232" s="255"/>
      <c r="I232" s="255"/>
      <c r="J232" s="255"/>
      <c r="K232" s="255"/>
      <c r="L232" s="257"/>
      <c r="M232" s="257"/>
      <c r="N232" s="255"/>
      <c r="O232" s="301"/>
      <c r="P232" s="301"/>
      <c r="Q232" s="301"/>
      <c r="R232" s="301"/>
      <c r="S232" s="301"/>
      <c r="T232" s="301"/>
      <c r="U232" s="301"/>
      <c r="V232" s="301"/>
      <c r="W232" s="301"/>
      <c r="X232" s="255"/>
      <c r="Y232" s="255"/>
      <c r="Z232" s="255"/>
      <c r="AA232" s="255"/>
      <c r="AB232" s="255"/>
      <c r="AC232" s="255"/>
      <c r="AD232" s="255"/>
      <c r="AE232" s="255"/>
      <c r="AF232" s="255"/>
      <c r="AG232" s="255"/>
      <c r="AH232" s="252"/>
      <c r="AI232" s="252"/>
      <c r="AJ232" s="252"/>
      <c r="AK232" s="252"/>
      <c r="AL232" s="252"/>
      <c r="AM232" s="252"/>
      <c r="AN232" s="252"/>
      <c r="AO232" s="252"/>
      <c r="AP232" s="252"/>
      <c r="AQ232" s="252"/>
      <c r="AR232" s="252"/>
      <c r="AS232" s="252"/>
      <c r="AT232" s="252"/>
      <c r="AU232" s="252"/>
      <c r="AV232" s="252"/>
      <c r="AW232" s="252"/>
      <c r="AX232" s="252"/>
      <c r="AY232" s="253"/>
      <c r="AZ232" s="252"/>
      <c r="BA232" s="252"/>
      <c r="BB232" s="252"/>
      <c r="BC232" s="252"/>
      <c r="BD232" s="252"/>
      <c r="BE232" s="252"/>
      <c r="BF232" s="252"/>
      <c r="BG232" s="252"/>
      <c r="BH232" s="252"/>
      <c r="BI232" s="252"/>
      <c r="BJ232" s="252"/>
      <c r="BK232" s="252"/>
      <c r="BL232" s="252"/>
      <c r="BM232" s="252"/>
      <c r="BN232" s="252"/>
      <c r="BO232" s="252"/>
      <c r="BP232" s="252"/>
      <c r="BQ232" s="252"/>
    </row>
    <row r="233" spans="1:69" ht="12.75" customHeight="1" x14ac:dyDescent="0.25">
      <c r="A233" s="255"/>
      <c r="B233" s="255"/>
      <c r="C233" s="256"/>
      <c r="D233" s="256"/>
      <c r="E233" s="256"/>
      <c r="F233" s="256"/>
      <c r="G233" s="255"/>
      <c r="H233" s="255"/>
      <c r="I233" s="255"/>
      <c r="J233" s="255"/>
      <c r="K233" s="255"/>
      <c r="L233" s="257"/>
      <c r="M233" s="257"/>
      <c r="N233" s="255"/>
      <c r="O233" s="301"/>
      <c r="P233" s="301"/>
      <c r="Q233" s="301"/>
      <c r="R233" s="301"/>
      <c r="S233" s="301"/>
      <c r="T233" s="301"/>
      <c r="U233" s="301"/>
      <c r="V233" s="301"/>
      <c r="W233" s="301"/>
      <c r="X233" s="255"/>
      <c r="Y233" s="255"/>
      <c r="Z233" s="255"/>
      <c r="AA233" s="255"/>
      <c r="AB233" s="255"/>
      <c r="AC233" s="255"/>
      <c r="AD233" s="255"/>
      <c r="AE233" s="255"/>
      <c r="AF233" s="255"/>
      <c r="AG233" s="255"/>
      <c r="AH233" s="252"/>
      <c r="AI233" s="252"/>
      <c r="AJ233" s="252"/>
      <c r="AK233" s="252"/>
      <c r="AL233" s="252"/>
      <c r="AM233" s="252"/>
      <c r="AN233" s="252"/>
      <c r="AO233" s="252"/>
      <c r="AP233" s="252"/>
      <c r="AQ233" s="252"/>
      <c r="AR233" s="252"/>
      <c r="AS233" s="252"/>
      <c r="AT233" s="252"/>
      <c r="AU233" s="252"/>
      <c r="AV233" s="252"/>
      <c r="AW233" s="252"/>
      <c r="AX233" s="252"/>
      <c r="AY233" s="253"/>
      <c r="AZ233" s="252"/>
      <c r="BA233" s="252"/>
      <c r="BB233" s="252"/>
      <c r="BC233" s="252"/>
      <c r="BD233" s="252"/>
      <c r="BE233" s="252"/>
      <c r="BF233" s="252"/>
      <c r="BG233" s="252"/>
      <c r="BH233" s="252"/>
      <c r="BI233" s="252"/>
      <c r="BJ233" s="252"/>
      <c r="BK233" s="252"/>
      <c r="BL233" s="252"/>
      <c r="BM233" s="252"/>
      <c r="BN233" s="252"/>
      <c r="BO233" s="252"/>
      <c r="BP233" s="252"/>
      <c r="BQ233" s="252"/>
    </row>
    <row r="234" spans="1:69" ht="12.75" customHeight="1" x14ac:dyDescent="0.25">
      <c r="A234" s="255"/>
      <c r="B234" s="255"/>
      <c r="C234" s="256"/>
      <c r="D234" s="256"/>
      <c r="E234" s="256"/>
      <c r="F234" s="256"/>
      <c r="G234" s="255"/>
      <c r="H234" s="255"/>
      <c r="I234" s="255"/>
      <c r="J234" s="255"/>
      <c r="K234" s="255"/>
      <c r="L234" s="257"/>
      <c r="M234" s="257"/>
      <c r="N234" s="255"/>
      <c r="O234" s="301"/>
      <c r="P234" s="301"/>
      <c r="Q234" s="301"/>
      <c r="R234" s="301"/>
      <c r="S234" s="301"/>
      <c r="T234" s="301"/>
      <c r="U234" s="301"/>
      <c r="V234" s="301"/>
      <c r="W234" s="301"/>
      <c r="X234" s="255"/>
      <c r="Y234" s="255"/>
      <c r="Z234" s="255"/>
      <c r="AA234" s="255"/>
      <c r="AB234" s="255"/>
      <c r="AC234" s="255"/>
      <c r="AD234" s="255"/>
      <c r="AE234" s="255"/>
      <c r="AF234" s="255"/>
      <c r="AG234" s="255"/>
      <c r="AH234" s="252"/>
      <c r="AI234" s="252"/>
      <c r="AJ234" s="252"/>
      <c r="AK234" s="252"/>
      <c r="AL234" s="252"/>
      <c r="AM234" s="252"/>
      <c r="AN234" s="252"/>
      <c r="AO234" s="252"/>
      <c r="AP234" s="252"/>
      <c r="AQ234" s="252"/>
      <c r="AR234" s="252"/>
      <c r="AS234" s="252"/>
      <c r="AT234" s="252"/>
      <c r="AU234" s="252"/>
      <c r="AV234" s="252"/>
      <c r="AW234" s="252"/>
      <c r="AX234" s="252"/>
      <c r="AY234" s="253"/>
      <c r="AZ234" s="252"/>
      <c r="BA234" s="252"/>
      <c r="BB234" s="252"/>
      <c r="BC234" s="252"/>
      <c r="BD234" s="252"/>
      <c r="BE234" s="252"/>
      <c r="BF234" s="252"/>
      <c r="BG234" s="252"/>
      <c r="BH234" s="252"/>
      <c r="BI234" s="252"/>
      <c r="BJ234" s="252"/>
      <c r="BK234" s="252"/>
      <c r="BL234" s="252"/>
      <c r="BM234" s="252"/>
      <c r="BN234" s="252"/>
      <c r="BO234" s="252"/>
      <c r="BP234" s="252"/>
      <c r="BQ234" s="252"/>
    </row>
    <row r="235" spans="1:69" ht="12.75" customHeight="1" x14ac:dyDescent="0.25">
      <c r="A235" s="255"/>
      <c r="B235" s="255"/>
      <c r="C235" s="256"/>
      <c r="D235" s="256"/>
      <c r="E235" s="256"/>
      <c r="F235" s="256"/>
      <c r="G235" s="255"/>
      <c r="H235" s="255"/>
      <c r="I235" s="255"/>
      <c r="J235" s="255"/>
      <c r="K235" s="255"/>
      <c r="L235" s="257"/>
      <c r="M235" s="257"/>
      <c r="N235" s="255"/>
      <c r="O235" s="301"/>
      <c r="P235" s="301"/>
      <c r="Q235" s="301"/>
      <c r="R235" s="301"/>
      <c r="S235" s="301"/>
      <c r="T235" s="301"/>
      <c r="U235" s="301"/>
      <c r="V235" s="301"/>
      <c r="W235" s="301"/>
      <c r="X235" s="255"/>
      <c r="Y235" s="255"/>
      <c r="Z235" s="255"/>
      <c r="AA235" s="255"/>
      <c r="AB235" s="255"/>
      <c r="AC235" s="255"/>
      <c r="AD235" s="255"/>
      <c r="AE235" s="255"/>
      <c r="AF235" s="255"/>
      <c r="AG235" s="255"/>
      <c r="AH235" s="252"/>
      <c r="AI235" s="252"/>
      <c r="AJ235" s="252"/>
      <c r="AK235" s="252"/>
      <c r="AL235" s="252"/>
      <c r="AM235" s="252"/>
      <c r="AN235" s="252"/>
      <c r="AO235" s="252"/>
      <c r="AP235" s="252"/>
      <c r="AQ235" s="252"/>
      <c r="AR235" s="252"/>
      <c r="AS235" s="252"/>
      <c r="AT235" s="252"/>
      <c r="AU235" s="252"/>
      <c r="AV235" s="252"/>
      <c r="AW235" s="252"/>
      <c r="AX235" s="252"/>
      <c r="AY235" s="253"/>
      <c r="AZ235" s="252"/>
      <c r="BA235" s="252"/>
      <c r="BB235" s="252"/>
      <c r="BC235" s="252"/>
      <c r="BD235" s="252"/>
      <c r="BE235" s="252"/>
      <c r="BF235" s="252"/>
      <c r="BG235" s="252"/>
      <c r="BH235" s="252"/>
      <c r="BI235" s="252"/>
      <c r="BJ235" s="252"/>
      <c r="BK235" s="252"/>
      <c r="BL235" s="252"/>
      <c r="BM235" s="252"/>
      <c r="BN235" s="252"/>
      <c r="BO235" s="252"/>
      <c r="BP235" s="252"/>
      <c r="BQ235" s="252"/>
    </row>
    <row r="236" spans="1:69" ht="12.75" customHeight="1" x14ac:dyDescent="0.25">
      <c r="A236" s="255"/>
      <c r="B236" s="255"/>
      <c r="C236" s="256"/>
      <c r="D236" s="256"/>
      <c r="E236" s="256"/>
      <c r="F236" s="256"/>
      <c r="G236" s="255"/>
      <c r="H236" s="255"/>
      <c r="I236" s="255"/>
      <c r="J236" s="255"/>
      <c r="K236" s="255"/>
      <c r="L236" s="257"/>
      <c r="M236" s="257"/>
      <c r="N236" s="255"/>
      <c r="O236" s="301"/>
      <c r="P236" s="301"/>
      <c r="Q236" s="301"/>
      <c r="R236" s="301"/>
      <c r="S236" s="301"/>
      <c r="T236" s="301"/>
      <c r="U236" s="301"/>
      <c r="V236" s="301"/>
      <c r="W236" s="301"/>
      <c r="X236" s="255"/>
      <c r="Y236" s="255"/>
      <c r="Z236" s="255"/>
      <c r="AA236" s="255"/>
      <c r="AB236" s="255"/>
      <c r="AC236" s="255"/>
      <c r="AD236" s="255"/>
      <c r="AE236" s="255"/>
      <c r="AF236" s="255"/>
      <c r="AG236" s="255"/>
      <c r="AH236" s="252"/>
      <c r="AI236" s="252"/>
      <c r="AJ236" s="252"/>
      <c r="AK236" s="252"/>
      <c r="AL236" s="252"/>
      <c r="AM236" s="252"/>
      <c r="AN236" s="252"/>
      <c r="AO236" s="252"/>
      <c r="AP236" s="252"/>
      <c r="AQ236" s="252"/>
      <c r="AR236" s="252"/>
      <c r="AS236" s="252"/>
      <c r="AT236" s="252"/>
      <c r="AU236" s="252"/>
      <c r="AV236" s="252"/>
      <c r="AW236" s="252"/>
      <c r="AX236" s="252"/>
      <c r="AY236" s="253"/>
      <c r="AZ236" s="252"/>
      <c r="BA236" s="252"/>
      <c r="BB236" s="252"/>
      <c r="BC236" s="252"/>
      <c r="BD236" s="252"/>
      <c r="BE236" s="252"/>
      <c r="BF236" s="252"/>
      <c r="BG236" s="252"/>
      <c r="BH236" s="252"/>
      <c r="BI236" s="252"/>
      <c r="BJ236" s="252"/>
      <c r="BK236" s="252"/>
      <c r="BL236" s="252"/>
      <c r="BM236" s="252"/>
      <c r="BN236" s="252"/>
      <c r="BO236" s="252"/>
      <c r="BP236" s="252"/>
      <c r="BQ236" s="252"/>
    </row>
    <row r="237" spans="1:69" ht="12.75" customHeight="1" x14ac:dyDescent="0.25">
      <c r="A237" s="255"/>
      <c r="B237" s="255"/>
      <c r="C237" s="256"/>
      <c r="D237" s="256"/>
      <c r="E237" s="256"/>
      <c r="F237" s="256"/>
      <c r="G237" s="255"/>
      <c r="H237" s="255"/>
      <c r="I237" s="255"/>
      <c r="J237" s="255"/>
      <c r="K237" s="255"/>
      <c r="L237" s="257"/>
      <c r="M237" s="257"/>
      <c r="N237" s="255"/>
      <c r="O237" s="301"/>
      <c r="P237" s="301"/>
      <c r="Q237" s="301"/>
      <c r="R237" s="301"/>
      <c r="S237" s="301"/>
      <c r="T237" s="301"/>
      <c r="U237" s="301"/>
      <c r="V237" s="301"/>
      <c r="W237" s="301"/>
      <c r="X237" s="255"/>
      <c r="Y237" s="255"/>
      <c r="Z237" s="255"/>
      <c r="AA237" s="255"/>
      <c r="AB237" s="255"/>
      <c r="AC237" s="255"/>
      <c r="AD237" s="255"/>
      <c r="AE237" s="255"/>
      <c r="AF237" s="255"/>
      <c r="AG237" s="255"/>
      <c r="AH237" s="252"/>
      <c r="AI237" s="252"/>
      <c r="AJ237" s="252"/>
      <c r="AK237" s="252"/>
      <c r="AL237" s="252"/>
      <c r="AM237" s="252"/>
      <c r="AN237" s="252"/>
      <c r="AO237" s="252"/>
      <c r="AP237" s="252"/>
      <c r="AQ237" s="252"/>
      <c r="AR237" s="252"/>
      <c r="AS237" s="252"/>
      <c r="AT237" s="252"/>
      <c r="AU237" s="252"/>
      <c r="AV237" s="252"/>
      <c r="AW237" s="252"/>
      <c r="AX237" s="252"/>
      <c r="AY237" s="253"/>
      <c r="AZ237" s="252"/>
      <c r="BA237" s="252"/>
      <c r="BB237" s="252"/>
      <c r="BC237" s="252"/>
      <c r="BD237" s="252"/>
      <c r="BE237" s="252"/>
      <c r="BF237" s="252"/>
      <c r="BG237" s="252"/>
      <c r="BH237" s="252"/>
      <c r="BI237" s="252"/>
      <c r="BJ237" s="252"/>
      <c r="BK237" s="252"/>
      <c r="BL237" s="252"/>
      <c r="BM237" s="252"/>
      <c r="BN237" s="252"/>
      <c r="BO237" s="252"/>
      <c r="BP237" s="252"/>
      <c r="BQ237" s="252"/>
    </row>
    <row r="238" spans="1:69" ht="12.75" customHeight="1" x14ac:dyDescent="0.25">
      <c r="A238" s="255"/>
      <c r="B238" s="255"/>
      <c r="C238" s="256"/>
      <c r="D238" s="256"/>
      <c r="E238" s="256"/>
      <c r="F238" s="256"/>
      <c r="G238" s="255"/>
      <c r="H238" s="255"/>
      <c r="I238" s="255"/>
      <c r="J238" s="255"/>
      <c r="K238" s="255"/>
      <c r="L238" s="257"/>
      <c r="M238" s="257"/>
      <c r="N238" s="255"/>
      <c r="O238" s="301"/>
      <c r="P238" s="301"/>
      <c r="Q238" s="301"/>
      <c r="R238" s="301"/>
      <c r="S238" s="301"/>
      <c r="T238" s="301"/>
      <c r="U238" s="301"/>
      <c r="V238" s="301"/>
      <c r="W238" s="301"/>
      <c r="X238" s="255"/>
      <c r="Y238" s="255"/>
      <c r="Z238" s="255"/>
      <c r="AA238" s="255"/>
      <c r="AB238" s="255"/>
      <c r="AC238" s="255"/>
      <c r="AD238" s="255"/>
      <c r="AE238" s="255"/>
      <c r="AF238" s="255"/>
      <c r="AG238" s="255"/>
      <c r="AH238" s="252"/>
      <c r="AI238" s="252"/>
      <c r="AJ238" s="252"/>
      <c r="AK238" s="252"/>
      <c r="AL238" s="252"/>
      <c r="AM238" s="252"/>
      <c r="AN238" s="252"/>
      <c r="AO238" s="252"/>
      <c r="AP238" s="252"/>
      <c r="AQ238" s="252"/>
      <c r="AR238" s="252"/>
      <c r="AS238" s="252"/>
      <c r="AT238" s="252"/>
      <c r="AU238" s="252"/>
      <c r="AV238" s="252"/>
      <c r="AW238" s="252"/>
      <c r="AX238" s="252"/>
      <c r="AY238" s="253"/>
      <c r="AZ238" s="252"/>
      <c r="BA238" s="252"/>
      <c r="BB238" s="252"/>
      <c r="BC238" s="252"/>
      <c r="BD238" s="252"/>
      <c r="BE238" s="252"/>
      <c r="BF238" s="252"/>
      <c r="BG238" s="252"/>
      <c r="BH238" s="252"/>
      <c r="BI238" s="252"/>
      <c r="BJ238" s="252"/>
      <c r="BK238" s="252"/>
      <c r="BL238" s="252"/>
      <c r="BM238" s="252"/>
      <c r="BN238" s="252"/>
      <c r="BO238" s="252"/>
      <c r="BP238" s="252"/>
      <c r="BQ238" s="252"/>
    </row>
    <row r="239" spans="1:69" ht="12.75" customHeight="1" x14ac:dyDescent="0.25">
      <c r="A239" s="255"/>
      <c r="B239" s="255"/>
      <c r="C239" s="256"/>
      <c r="D239" s="256"/>
      <c r="E239" s="256"/>
      <c r="F239" s="256"/>
      <c r="G239" s="255"/>
      <c r="H239" s="255"/>
      <c r="I239" s="255"/>
      <c r="J239" s="255"/>
      <c r="K239" s="255"/>
      <c r="L239" s="257"/>
      <c r="M239" s="257"/>
      <c r="N239" s="255"/>
      <c r="O239" s="301"/>
      <c r="P239" s="301"/>
      <c r="Q239" s="301"/>
      <c r="R239" s="301"/>
      <c r="S239" s="301"/>
      <c r="T239" s="301"/>
      <c r="U239" s="301"/>
      <c r="V239" s="301"/>
      <c r="W239" s="301"/>
      <c r="X239" s="255"/>
      <c r="Y239" s="255"/>
      <c r="Z239" s="255"/>
      <c r="AA239" s="255"/>
      <c r="AB239" s="255"/>
      <c r="AC239" s="255"/>
      <c r="AD239" s="255"/>
      <c r="AE239" s="255"/>
      <c r="AF239" s="255"/>
      <c r="AG239" s="255"/>
      <c r="AH239" s="252"/>
      <c r="AI239" s="252"/>
      <c r="AJ239" s="252"/>
      <c r="AK239" s="252"/>
      <c r="AL239" s="252"/>
      <c r="AM239" s="252"/>
      <c r="AN239" s="252"/>
      <c r="AO239" s="252"/>
      <c r="AP239" s="252"/>
      <c r="AQ239" s="252"/>
      <c r="AR239" s="252"/>
      <c r="AS239" s="252"/>
      <c r="AT239" s="252"/>
      <c r="AU239" s="252"/>
      <c r="AV239" s="252"/>
      <c r="AW239" s="252"/>
      <c r="AX239" s="252"/>
      <c r="AY239" s="253"/>
      <c r="AZ239" s="252"/>
      <c r="BA239" s="252"/>
      <c r="BB239" s="252"/>
      <c r="BC239" s="252"/>
      <c r="BD239" s="252"/>
      <c r="BE239" s="252"/>
      <c r="BF239" s="252"/>
      <c r="BG239" s="252"/>
      <c r="BH239" s="252"/>
      <c r="BI239" s="252"/>
      <c r="BJ239" s="252"/>
      <c r="BK239" s="252"/>
      <c r="BL239" s="252"/>
      <c r="BM239" s="252"/>
      <c r="BN239" s="252"/>
      <c r="BO239" s="252"/>
      <c r="BP239" s="252"/>
      <c r="BQ239" s="252"/>
    </row>
    <row r="240" spans="1:69" ht="12.75" customHeight="1" x14ac:dyDescent="0.25">
      <c r="A240" s="255"/>
      <c r="B240" s="255"/>
      <c r="C240" s="256"/>
      <c r="D240" s="256"/>
      <c r="E240" s="256"/>
      <c r="F240" s="256"/>
      <c r="G240" s="255"/>
      <c r="H240" s="255"/>
      <c r="I240" s="255"/>
      <c r="J240" s="255"/>
      <c r="K240" s="255"/>
      <c r="L240" s="257"/>
      <c r="M240" s="257"/>
      <c r="N240" s="255"/>
      <c r="O240" s="301"/>
      <c r="P240" s="301"/>
      <c r="Q240" s="301"/>
      <c r="R240" s="301"/>
      <c r="S240" s="301"/>
      <c r="T240" s="301"/>
      <c r="U240" s="301"/>
      <c r="V240" s="301"/>
      <c r="W240" s="301"/>
      <c r="X240" s="255"/>
      <c r="Y240" s="255"/>
      <c r="Z240" s="255"/>
      <c r="AA240" s="255"/>
      <c r="AB240" s="255"/>
      <c r="AC240" s="255"/>
      <c r="AD240" s="255"/>
      <c r="AE240" s="255"/>
      <c r="AF240" s="255"/>
      <c r="AG240" s="255"/>
      <c r="AH240" s="252"/>
      <c r="AI240" s="252"/>
      <c r="AJ240" s="252"/>
      <c r="AK240" s="252"/>
      <c r="AL240" s="252"/>
      <c r="AM240" s="252"/>
      <c r="AN240" s="252"/>
      <c r="AO240" s="252"/>
      <c r="AP240" s="252"/>
      <c r="AQ240" s="252"/>
      <c r="AR240" s="252"/>
      <c r="AS240" s="252"/>
      <c r="AT240" s="252"/>
      <c r="AU240" s="252"/>
      <c r="AV240" s="252"/>
      <c r="AW240" s="252"/>
      <c r="AX240" s="252"/>
      <c r="AY240" s="253"/>
      <c r="AZ240" s="252"/>
      <c r="BA240" s="252"/>
      <c r="BB240" s="252"/>
      <c r="BC240" s="252"/>
      <c r="BD240" s="252"/>
      <c r="BE240" s="252"/>
      <c r="BF240" s="252"/>
      <c r="BG240" s="252"/>
      <c r="BH240" s="252"/>
      <c r="BI240" s="252"/>
      <c r="BJ240" s="252"/>
      <c r="BK240" s="252"/>
      <c r="BL240" s="252"/>
      <c r="BM240" s="252"/>
      <c r="BN240" s="252"/>
      <c r="BO240" s="252"/>
      <c r="BP240" s="252"/>
      <c r="BQ240" s="252"/>
    </row>
    <row r="241" spans="1:69" ht="12.75" customHeight="1" x14ac:dyDescent="0.25">
      <c r="A241" s="255"/>
      <c r="B241" s="255"/>
      <c r="C241" s="256"/>
      <c r="D241" s="256"/>
      <c r="E241" s="256"/>
      <c r="F241" s="256"/>
      <c r="G241" s="255"/>
      <c r="H241" s="255"/>
      <c r="I241" s="255"/>
      <c r="J241" s="255"/>
      <c r="K241" s="255"/>
      <c r="L241" s="257"/>
      <c r="M241" s="257"/>
      <c r="N241" s="255"/>
      <c r="O241" s="301"/>
      <c r="P241" s="301"/>
      <c r="Q241" s="301"/>
      <c r="R241" s="301"/>
      <c r="S241" s="301"/>
      <c r="T241" s="301"/>
      <c r="U241" s="301"/>
      <c r="V241" s="301"/>
      <c r="W241" s="301"/>
      <c r="X241" s="255"/>
      <c r="Y241" s="255"/>
      <c r="Z241" s="255"/>
      <c r="AA241" s="255"/>
      <c r="AB241" s="255"/>
      <c r="AC241" s="255"/>
      <c r="AD241" s="255"/>
      <c r="AE241" s="255"/>
      <c r="AF241" s="255"/>
      <c r="AG241" s="255"/>
      <c r="AH241" s="252"/>
      <c r="AI241" s="252"/>
      <c r="AJ241" s="252"/>
      <c r="AK241" s="252"/>
      <c r="AL241" s="252"/>
      <c r="AM241" s="252"/>
      <c r="AN241" s="252"/>
      <c r="AO241" s="252"/>
      <c r="AP241" s="252"/>
      <c r="AQ241" s="252"/>
      <c r="AR241" s="252"/>
      <c r="AS241" s="252"/>
      <c r="AT241" s="252"/>
      <c r="AU241" s="252"/>
      <c r="AV241" s="252"/>
      <c r="AW241" s="252"/>
      <c r="AX241" s="252"/>
      <c r="AY241" s="253"/>
      <c r="AZ241" s="252"/>
      <c r="BA241" s="252"/>
      <c r="BB241" s="252"/>
      <c r="BC241" s="252"/>
      <c r="BD241" s="252"/>
      <c r="BE241" s="252"/>
      <c r="BF241" s="252"/>
      <c r="BG241" s="252"/>
      <c r="BH241" s="252"/>
      <c r="BI241" s="252"/>
      <c r="BJ241" s="252"/>
      <c r="BK241" s="252"/>
      <c r="BL241" s="252"/>
      <c r="BM241" s="252"/>
      <c r="BN241" s="252"/>
      <c r="BO241" s="252"/>
      <c r="BP241" s="252"/>
      <c r="BQ241" s="252"/>
    </row>
    <row r="242" spans="1:69" ht="12.75" customHeight="1" x14ac:dyDescent="0.25">
      <c r="A242" s="255"/>
      <c r="B242" s="255"/>
      <c r="C242" s="256"/>
      <c r="D242" s="256"/>
      <c r="E242" s="256"/>
      <c r="F242" s="256"/>
      <c r="G242" s="255"/>
      <c r="H242" s="255"/>
      <c r="I242" s="255"/>
      <c r="J242" s="255"/>
      <c r="K242" s="255"/>
      <c r="L242" s="257"/>
      <c r="M242" s="257"/>
      <c r="N242" s="255"/>
      <c r="O242" s="301"/>
      <c r="P242" s="301"/>
      <c r="Q242" s="301"/>
      <c r="R242" s="301"/>
      <c r="S242" s="301"/>
      <c r="T242" s="301"/>
      <c r="U242" s="301"/>
      <c r="V242" s="301"/>
      <c r="W242" s="301"/>
      <c r="X242" s="255"/>
      <c r="Y242" s="255"/>
      <c r="Z242" s="255"/>
      <c r="AA242" s="255"/>
      <c r="AB242" s="255"/>
      <c r="AC242" s="255"/>
      <c r="AD242" s="255"/>
      <c r="AE242" s="255"/>
      <c r="AF242" s="255"/>
      <c r="AG242" s="255"/>
      <c r="AH242" s="252"/>
      <c r="AI242" s="252"/>
      <c r="AJ242" s="252"/>
      <c r="AK242" s="252"/>
      <c r="AL242" s="252"/>
      <c r="AM242" s="252"/>
      <c r="AN242" s="252"/>
      <c r="AO242" s="252"/>
      <c r="AP242" s="252"/>
      <c r="AQ242" s="252"/>
      <c r="AR242" s="252"/>
      <c r="AS242" s="252"/>
      <c r="AT242" s="252"/>
      <c r="AU242" s="252"/>
      <c r="AV242" s="252"/>
      <c r="AW242" s="252"/>
      <c r="AX242" s="252"/>
      <c r="AY242" s="253"/>
      <c r="AZ242" s="252"/>
      <c r="BA242" s="252"/>
      <c r="BB242" s="252"/>
      <c r="BC242" s="252"/>
      <c r="BD242" s="252"/>
      <c r="BE242" s="252"/>
      <c r="BF242" s="252"/>
      <c r="BG242" s="252"/>
      <c r="BH242" s="252"/>
      <c r="BI242" s="252"/>
      <c r="BJ242" s="252"/>
      <c r="BK242" s="252"/>
      <c r="BL242" s="252"/>
      <c r="BM242" s="252"/>
      <c r="BN242" s="252"/>
      <c r="BO242" s="252"/>
      <c r="BP242" s="252"/>
      <c r="BQ242" s="252"/>
    </row>
    <row r="243" spans="1:69" ht="12.75" customHeight="1" x14ac:dyDescent="0.25">
      <c r="A243" s="255"/>
      <c r="B243" s="255"/>
      <c r="C243" s="256"/>
      <c r="D243" s="256"/>
      <c r="E243" s="256"/>
      <c r="F243" s="256"/>
      <c r="G243" s="255"/>
      <c r="H243" s="255"/>
      <c r="I243" s="255"/>
      <c r="J243" s="255"/>
      <c r="K243" s="255"/>
      <c r="L243" s="257"/>
      <c r="M243" s="257"/>
      <c r="N243" s="255"/>
      <c r="O243" s="301"/>
      <c r="P243" s="301"/>
      <c r="Q243" s="301"/>
      <c r="R243" s="301"/>
      <c r="S243" s="301"/>
      <c r="T243" s="301"/>
      <c r="U243" s="301"/>
      <c r="V243" s="301"/>
      <c r="W243" s="301"/>
      <c r="X243" s="255"/>
      <c r="Y243" s="255"/>
      <c r="Z243" s="255"/>
      <c r="AA243" s="255"/>
      <c r="AB243" s="255"/>
      <c r="AC243" s="255"/>
      <c r="AD243" s="255"/>
      <c r="AE243" s="255"/>
      <c r="AF243" s="255"/>
      <c r="AG243" s="255"/>
      <c r="AH243" s="252"/>
      <c r="AI243" s="252"/>
      <c r="AJ243" s="252"/>
      <c r="AK243" s="252"/>
      <c r="AL243" s="252"/>
      <c r="AM243" s="252"/>
      <c r="AN243" s="252"/>
      <c r="AO243" s="252"/>
      <c r="AP243" s="252"/>
      <c r="AQ243" s="252"/>
      <c r="AR243" s="252"/>
      <c r="AS243" s="252"/>
      <c r="AT243" s="252"/>
      <c r="AU243" s="252"/>
      <c r="AV243" s="252"/>
      <c r="AW243" s="252"/>
      <c r="AX243" s="252"/>
      <c r="AY243" s="253"/>
      <c r="AZ243" s="252"/>
      <c r="BA243" s="252"/>
      <c r="BB243" s="252"/>
      <c r="BC243" s="252"/>
      <c r="BD243" s="252"/>
      <c r="BE243" s="252"/>
      <c r="BF243" s="252"/>
      <c r="BG243" s="252"/>
      <c r="BH243" s="252"/>
      <c r="BI243" s="252"/>
      <c r="BJ243" s="252"/>
      <c r="BK243" s="252"/>
      <c r="BL243" s="252"/>
      <c r="BM243" s="252"/>
      <c r="BN243" s="252"/>
      <c r="BO243" s="252"/>
      <c r="BP243" s="252"/>
      <c r="BQ243" s="252"/>
    </row>
    <row r="244" spans="1:69" ht="12.75" customHeight="1" x14ac:dyDescent="0.25">
      <c r="A244" s="255"/>
      <c r="B244" s="255"/>
      <c r="C244" s="256"/>
      <c r="D244" s="256"/>
      <c r="E244" s="256"/>
      <c r="F244" s="256"/>
      <c r="G244" s="255"/>
      <c r="H244" s="255"/>
      <c r="I244" s="255"/>
      <c r="J244" s="255"/>
      <c r="K244" s="255"/>
      <c r="L244" s="257"/>
      <c r="M244" s="257"/>
      <c r="N244" s="255"/>
      <c r="O244" s="301"/>
      <c r="P244" s="301"/>
      <c r="Q244" s="301"/>
      <c r="R244" s="301"/>
      <c r="S244" s="301"/>
      <c r="T244" s="301"/>
      <c r="U244" s="301"/>
      <c r="V244" s="301"/>
      <c r="W244" s="301"/>
      <c r="X244" s="255"/>
      <c r="Y244" s="255"/>
      <c r="Z244" s="255"/>
      <c r="AA244" s="255"/>
      <c r="AB244" s="255"/>
      <c r="AC244" s="255"/>
      <c r="AD244" s="255"/>
      <c r="AE244" s="255"/>
      <c r="AF244" s="255"/>
      <c r="AG244" s="255"/>
      <c r="AH244" s="252"/>
      <c r="AI244" s="252"/>
      <c r="AJ244" s="252"/>
      <c r="AK244" s="252"/>
      <c r="AL244" s="252"/>
      <c r="AM244" s="252"/>
      <c r="AN244" s="252"/>
      <c r="AO244" s="252"/>
      <c r="AP244" s="252"/>
      <c r="AQ244" s="252"/>
      <c r="AR244" s="252"/>
      <c r="AS244" s="252"/>
      <c r="AT244" s="252"/>
      <c r="AU244" s="252"/>
      <c r="AV244" s="252"/>
      <c r="AW244" s="252"/>
      <c r="AX244" s="252"/>
      <c r="AY244" s="253"/>
      <c r="AZ244" s="252"/>
      <c r="BA244" s="252"/>
      <c r="BB244" s="252"/>
      <c r="BC244" s="252"/>
      <c r="BD244" s="252"/>
      <c r="BE244" s="252"/>
      <c r="BF244" s="252"/>
      <c r="BG244" s="252"/>
      <c r="BH244" s="252"/>
      <c r="BI244" s="252"/>
      <c r="BJ244" s="252"/>
      <c r="BK244" s="252"/>
      <c r="BL244" s="252"/>
      <c r="BM244" s="252"/>
      <c r="BN244" s="252"/>
      <c r="BO244" s="252"/>
      <c r="BP244" s="252"/>
      <c r="BQ244" s="252"/>
    </row>
    <row r="245" spans="1:69" ht="12.75" customHeight="1" x14ac:dyDescent="0.25">
      <c r="A245" s="255"/>
      <c r="B245" s="255"/>
      <c r="C245" s="256"/>
      <c r="D245" s="256"/>
      <c r="E245" s="256"/>
      <c r="F245" s="256"/>
      <c r="G245" s="255"/>
      <c r="H245" s="255"/>
      <c r="I245" s="255"/>
      <c r="J245" s="255"/>
      <c r="K245" s="255"/>
      <c r="L245" s="257"/>
      <c r="M245" s="257"/>
      <c r="N245" s="255"/>
      <c r="O245" s="301"/>
      <c r="P245" s="301"/>
      <c r="Q245" s="301"/>
      <c r="R245" s="301"/>
      <c r="S245" s="301"/>
      <c r="T245" s="301"/>
      <c r="U245" s="301"/>
      <c r="V245" s="301"/>
      <c r="W245" s="301"/>
      <c r="X245" s="255"/>
      <c r="Y245" s="255"/>
      <c r="Z245" s="255"/>
      <c r="AA245" s="255"/>
      <c r="AB245" s="255"/>
      <c r="AC245" s="255"/>
      <c r="AD245" s="255"/>
      <c r="AE245" s="255"/>
      <c r="AF245" s="255"/>
      <c r="AG245" s="255"/>
      <c r="AH245" s="252"/>
      <c r="AI245" s="252"/>
      <c r="AJ245" s="252"/>
      <c r="AK245" s="252"/>
      <c r="AL245" s="252"/>
      <c r="AM245" s="252"/>
      <c r="AN245" s="252"/>
      <c r="AO245" s="252"/>
      <c r="AP245" s="252"/>
      <c r="AQ245" s="252"/>
      <c r="AR245" s="252"/>
      <c r="AS245" s="252"/>
      <c r="AT245" s="252"/>
      <c r="AU245" s="252"/>
      <c r="AV245" s="252"/>
      <c r="AW245" s="252"/>
      <c r="AX245" s="252"/>
      <c r="AY245" s="253"/>
      <c r="AZ245" s="252"/>
      <c r="BA245" s="252"/>
      <c r="BB245" s="252"/>
      <c r="BC245" s="252"/>
      <c r="BD245" s="252"/>
      <c r="BE245" s="252"/>
      <c r="BF245" s="252"/>
      <c r="BG245" s="252"/>
      <c r="BH245" s="252"/>
      <c r="BI245" s="252"/>
      <c r="BJ245" s="252"/>
      <c r="BK245" s="252"/>
      <c r="BL245" s="252"/>
      <c r="BM245" s="252"/>
      <c r="BN245" s="252"/>
      <c r="BO245" s="252"/>
      <c r="BP245" s="252"/>
      <c r="BQ245" s="252"/>
    </row>
    <row r="246" spans="1:69" ht="12.75" customHeight="1" x14ac:dyDescent="0.25">
      <c r="A246" s="255"/>
      <c r="B246" s="255"/>
      <c r="C246" s="256"/>
      <c r="D246" s="256"/>
      <c r="E246" s="256"/>
      <c r="F246" s="256"/>
      <c r="G246" s="255"/>
      <c r="H246" s="255"/>
      <c r="I246" s="255"/>
      <c r="J246" s="255"/>
      <c r="K246" s="255"/>
      <c r="L246" s="257"/>
      <c r="M246" s="257"/>
      <c r="N246" s="255"/>
      <c r="O246" s="301"/>
      <c r="P246" s="301"/>
      <c r="Q246" s="301"/>
      <c r="R246" s="301"/>
      <c r="S246" s="301"/>
      <c r="T246" s="301"/>
      <c r="U246" s="301"/>
      <c r="V246" s="301"/>
      <c r="W246" s="301"/>
      <c r="X246" s="255"/>
      <c r="Y246" s="255"/>
      <c r="Z246" s="255"/>
      <c r="AA246" s="255"/>
      <c r="AB246" s="255"/>
      <c r="AC246" s="255"/>
      <c r="AD246" s="255"/>
      <c r="AE246" s="255"/>
      <c r="AF246" s="255"/>
      <c r="AG246" s="255"/>
      <c r="AH246" s="252"/>
      <c r="AI246" s="252"/>
      <c r="AJ246" s="252"/>
      <c r="AK246" s="252"/>
      <c r="AL246" s="252"/>
      <c r="AM246" s="252"/>
      <c r="AN246" s="252"/>
      <c r="AO246" s="252"/>
      <c r="AP246" s="252"/>
      <c r="AQ246" s="252"/>
      <c r="AR246" s="252"/>
      <c r="AS246" s="252"/>
      <c r="AT246" s="252"/>
      <c r="AU246" s="252"/>
      <c r="AV246" s="252"/>
      <c r="AW246" s="252"/>
      <c r="AX246" s="252"/>
      <c r="AY246" s="253"/>
      <c r="AZ246" s="252"/>
      <c r="BA246" s="252"/>
      <c r="BB246" s="252"/>
      <c r="BC246" s="252"/>
      <c r="BD246" s="252"/>
      <c r="BE246" s="252"/>
      <c r="BF246" s="252"/>
      <c r="BG246" s="252"/>
      <c r="BH246" s="252"/>
      <c r="BI246" s="252"/>
      <c r="BJ246" s="252"/>
      <c r="BK246" s="252"/>
      <c r="BL246" s="252"/>
      <c r="BM246" s="252"/>
      <c r="BN246" s="252"/>
      <c r="BO246" s="252"/>
      <c r="BP246" s="252"/>
      <c r="BQ246" s="252"/>
    </row>
    <row r="247" spans="1:69" ht="12.75" customHeight="1" x14ac:dyDescent="0.25">
      <c r="A247" s="255"/>
      <c r="B247" s="255"/>
      <c r="C247" s="256"/>
      <c r="D247" s="256"/>
      <c r="E247" s="256"/>
      <c r="F247" s="256"/>
      <c r="G247" s="255"/>
      <c r="H247" s="255"/>
      <c r="I247" s="255"/>
      <c r="J247" s="255"/>
      <c r="K247" s="255"/>
      <c r="L247" s="257"/>
      <c r="M247" s="257"/>
      <c r="N247" s="255"/>
      <c r="O247" s="301"/>
      <c r="P247" s="301"/>
      <c r="Q247" s="301"/>
      <c r="R247" s="301"/>
      <c r="S247" s="301"/>
      <c r="T247" s="301"/>
      <c r="U247" s="301"/>
      <c r="V247" s="301"/>
      <c r="W247" s="301"/>
      <c r="X247" s="255"/>
      <c r="Y247" s="255"/>
      <c r="Z247" s="255"/>
      <c r="AA247" s="255"/>
      <c r="AB247" s="255"/>
      <c r="AC247" s="255"/>
      <c r="AD247" s="255"/>
      <c r="AE247" s="255"/>
      <c r="AF247" s="255"/>
      <c r="AG247" s="255"/>
      <c r="AH247" s="252"/>
      <c r="AI247" s="252"/>
      <c r="AJ247" s="252"/>
      <c r="AK247" s="252"/>
      <c r="AL247" s="252"/>
      <c r="AM247" s="252"/>
      <c r="AN247" s="252"/>
      <c r="AO247" s="252"/>
      <c r="AP247" s="252"/>
      <c r="AQ247" s="252"/>
      <c r="AR247" s="252"/>
      <c r="AS247" s="252"/>
      <c r="AT247" s="252"/>
      <c r="AU247" s="252"/>
      <c r="AV247" s="252"/>
      <c r="AW247" s="252"/>
      <c r="AX247" s="252"/>
      <c r="AY247" s="253"/>
      <c r="AZ247" s="252"/>
      <c r="BA247" s="252"/>
      <c r="BB247" s="252"/>
      <c r="BC247" s="252"/>
      <c r="BD247" s="252"/>
      <c r="BE247" s="252"/>
      <c r="BF247" s="252"/>
      <c r="BG247" s="252"/>
      <c r="BH247" s="252"/>
      <c r="BI247" s="252"/>
      <c r="BJ247" s="252"/>
      <c r="BK247" s="252"/>
      <c r="BL247" s="252"/>
      <c r="BM247" s="252"/>
      <c r="BN247" s="252"/>
      <c r="BO247" s="252"/>
      <c r="BP247" s="252"/>
      <c r="BQ247" s="252"/>
    </row>
    <row r="248" spans="1:69" ht="12.75" customHeight="1" x14ac:dyDescent="0.25">
      <c r="A248" s="255"/>
      <c r="B248" s="255"/>
      <c r="C248" s="256"/>
      <c r="D248" s="256"/>
      <c r="E248" s="256"/>
      <c r="F248" s="256"/>
      <c r="G248" s="255"/>
      <c r="H248" s="255"/>
      <c r="I248" s="255"/>
      <c r="J248" s="255"/>
      <c r="K248" s="255"/>
      <c r="L248" s="257"/>
      <c r="M248" s="257"/>
      <c r="N248" s="255"/>
      <c r="O248" s="301"/>
      <c r="P248" s="301"/>
      <c r="Q248" s="301"/>
      <c r="R248" s="301"/>
      <c r="S248" s="301"/>
      <c r="T248" s="301"/>
      <c r="U248" s="301"/>
      <c r="V248" s="301"/>
      <c r="W248" s="301"/>
      <c r="X248" s="255"/>
      <c r="Y248" s="255"/>
      <c r="Z248" s="255"/>
      <c r="AA248" s="255"/>
      <c r="AB248" s="255"/>
      <c r="AC248" s="255"/>
      <c r="AD248" s="255"/>
      <c r="AE248" s="255"/>
      <c r="AF248" s="255"/>
      <c r="AG248" s="255"/>
      <c r="AH248" s="252"/>
      <c r="AI248" s="252"/>
      <c r="AJ248" s="252"/>
      <c r="AK248" s="252"/>
      <c r="AL248" s="252"/>
      <c r="AM248" s="252"/>
      <c r="AN248" s="252"/>
      <c r="AO248" s="252"/>
      <c r="AP248" s="252"/>
      <c r="AQ248" s="252"/>
      <c r="AR248" s="252"/>
      <c r="AS248" s="252"/>
      <c r="AT248" s="252"/>
      <c r="AU248" s="252"/>
      <c r="AV248" s="252"/>
      <c r="AW248" s="252"/>
      <c r="AX248" s="252"/>
      <c r="AY248" s="253"/>
      <c r="AZ248" s="252"/>
      <c r="BA248" s="252"/>
      <c r="BB248" s="252"/>
      <c r="BC248" s="252"/>
      <c r="BD248" s="252"/>
      <c r="BE248" s="252"/>
      <c r="BF248" s="252"/>
      <c r="BG248" s="252"/>
      <c r="BH248" s="252"/>
      <c r="BI248" s="252"/>
      <c r="BJ248" s="252"/>
      <c r="BK248" s="252"/>
      <c r="BL248" s="252"/>
      <c r="BM248" s="252"/>
      <c r="BN248" s="252"/>
      <c r="BO248" s="252"/>
      <c r="BP248" s="252"/>
      <c r="BQ248" s="252"/>
    </row>
    <row r="249" spans="1:69" ht="12.75" customHeight="1" x14ac:dyDescent="0.25">
      <c r="A249" s="255"/>
      <c r="B249" s="255"/>
      <c r="C249" s="256"/>
      <c r="D249" s="256"/>
      <c r="E249" s="256"/>
      <c r="F249" s="256"/>
      <c r="G249" s="255"/>
      <c r="H249" s="255"/>
      <c r="I249" s="255"/>
      <c r="J249" s="255"/>
      <c r="K249" s="255"/>
      <c r="L249" s="257"/>
      <c r="M249" s="257"/>
      <c r="N249" s="255"/>
      <c r="O249" s="301"/>
      <c r="P249" s="301"/>
      <c r="Q249" s="301"/>
      <c r="R249" s="301"/>
      <c r="S249" s="301"/>
      <c r="T249" s="301"/>
      <c r="U249" s="301"/>
      <c r="V249" s="301"/>
      <c r="W249" s="301"/>
      <c r="X249" s="255"/>
      <c r="Y249" s="255"/>
      <c r="Z249" s="255"/>
      <c r="AA249" s="255"/>
      <c r="AB249" s="255"/>
      <c r="AC249" s="255"/>
      <c r="AD249" s="255"/>
      <c r="AE249" s="255"/>
      <c r="AF249" s="255"/>
      <c r="AG249" s="255"/>
      <c r="AH249" s="252"/>
      <c r="AI249" s="252"/>
      <c r="AJ249" s="252"/>
      <c r="AK249" s="252"/>
      <c r="AL249" s="252"/>
      <c r="AM249" s="252"/>
      <c r="AN249" s="252"/>
      <c r="AO249" s="252"/>
      <c r="AP249" s="252"/>
      <c r="AQ249" s="252"/>
      <c r="AR249" s="252"/>
      <c r="AS249" s="252"/>
      <c r="AT249" s="252"/>
      <c r="AU249" s="252"/>
      <c r="AV249" s="252"/>
      <c r="AW249" s="252"/>
      <c r="AX249" s="252"/>
      <c r="AY249" s="253"/>
      <c r="AZ249" s="252"/>
      <c r="BA249" s="252"/>
      <c r="BB249" s="252"/>
      <c r="BC249" s="252"/>
      <c r="BD249" s="252"/>
      <c r="BE249" s="252"/>
      <c r="BF249" s="252"/>
      <c r="BG249" s="252"/>
      <c r="BH249" s="252"/>
      <c r="BI249" s="252"/>
      <c r="BJ249" s="252"/>
      <c r="BK249" s="252"/>
      <c r="BL249" s="252"/>
      <c r="BM249" s="252"/>
      <c r="BN249" s="252"/>
      <c r="BO249" s="252"/>
      <c r="BP249" s="252"/>
      <c r="BQ249" s="252"/>
    </row>
    <row r="250" spans="1:69" ht="12.75" customHeight="1" x14ac:dyDescent="0.25">
      <c r="A250" s="255"/>
      <c r="B250" s="255"/>
      <c r="C250" s="256"/>
      <c r="D250" s="256"/>
      <c r="E250" s="256"/>
      <c r="F250" s="256"/>
      <c r="G250" s="255"/>
      <c r="H250" s="255"/>
      <c r="I250" s="255"/>
      <c r="J250" s="255"/>
      <c r="K250" s="255"/>
      <c r="L250" s="257"/>
      <c r="M250" s="257"/>
      <c r="N250" s="255"/>
      <c r="O250" s="301"/>
      <c r="P250" s="301"/>
      <c r="Q250" s="301"/>
      <c r="R250" s="301"/>
      <c r="S250" s="301"/>
      <c r="T250" s="301"/>
      <c r="U250" s="301"/>
      <c r="V250" s="301"/>
      <c r="W250" s="301"/>
      <c r="X250" s="255"/>
      <c r="Y250" s="255"/>
      <c r="Z250" s="255"/>
      <c r="AA250" s="255"/>
      <c r="AB250" s="255"/>
      <c r="AC250" s="255"/>
      <c r="AD250" s="255"/>
      <c r="AE250" s="255"/>
      <c r="AF250" s="255"/>
      <c r="AG250" s="255"/>
      <c r="AH250" s="252"/>
      <c r="AI250" s="252"/>
      <c r="AJ250" s="252"/>
      <c r="AK250" s="252"/>
      <c r="AL250" s="252"/>
      <c r="AM250" s="252"/>
      <c r="AN250" s="252"/>
      <c r="AO250" s="252"/>
      <c r="AP250" s="252"/>
      <c r="AQ250" s="252"/>
      <c r="AR250" s="252"/>
      <c r="AS250" s="252"/>
      <c r="AT250" s="252"/>
      <c r="AU250" s="252"/>
      <c r="AV250" s="252"/>
      <c r="AW250" s="252"/>
      <c r="AX250" s="252"/>
      <c r="AY250" s="253"/>
      <c r="AZ250" s="252"/>
      <c r="BA250" s="252"/>
      <c r="BB250" s="252"/>
      <c r="BC250" s="252"/>
      <c r="BD250" s="252"/>
      <c r="BE250" s="252"/>
      <c r="BF250" s="252"/>
      <c r="BG250" s="252"/>
      <c r="BH250" s="252"/>
      <c r="BI250" s="252"/>
      <c r="BJ250" s="252"/>
      <c r="BK250" s="252"/>
      <c r="BL250" s="252"/>
      <c r="BM250" s="252"/>
      <c r="BN250" s="252"/>
      <c r="BO250" s="252"/>
      <c r="BP250" s="252"/>
      <c r="BQ250" s="252"/>
    </row>
    <row r="251" spans="1:69" ht="12.75" customHeight="1" x14ac:dyDescent="0.25">
      <c r="A251" s="255"/>
      <c r="B251" s="255"/>
      <c r="C251" s="256"/>
      <c r="D251" s="256"/>
      <c r="E251" s="256"/>
      <c r="F251" s="256"/>
      <c r="G251" s="255"/>
      <c r="H251" s="255"/>
      <c r="I251" s="255"/>
      <c r="J251" s="255"/>
      <c r="K251" s="255"/>
      <c r="L251" s="257"/>
      <c r="M251" s="257"/>
      <c r="N251" s="255"/>
      <c r="O251" s="301"/>
      <c r="P251" s="301"/>
      <c r="Q251" s="301"/>
      <c r="R251" s="301"/>
      <c r="S251" s="301"/>
      <c r="T251" s="301"/>
      <c r="U251" s="301"/>
      <c r="V251" s="301"/>
      <c r="W251" s="301"/>
      <c r="X251" s="255"/>
      <c r="Y251" s="255"/>
      <c r="Z251" s="255"/>
      <c r="AA251" s="255"/>
      <c r="AB251" s="255"/>
      <c r="AC251" s="255"/>
      <c r="AD251" s="255"/>
      <c r="AE251" s="255"/>
      <c r="AF251" s="255"/>
      <c r="AG251" s="255"/>
      <c r="AH251" s="252"/>
      <c r="AI251" s="252"/>
      <c r="AJ251" s="252"/>
      <c r="AK251" s="252"/>
      <c r="AL251" s="252"/>
      <c r="AM251" s="252"/>
      <c r="AN251" s="252"/>
      <c r="AO251" s="252"/>
      <c r="AP251" s="252"/>
      <c r="AQ251" s="252"/>
      <c r="AR251" s="252"/>
      <c r="AS251" s="252"/>
      <c r="AT251" s="252"/>
      <c r="AU251" s="252"/>
      <c r="AV251" s="252"/>
      <c r="AW251" s="252"/>
      <c r="AX251" s="252"/>
      <c r="AY251" s="253"/>
      <c r="AZ251" s="252"/>
      <c r="BA251" s="252"/>
      <c r="BB251" s="252"/>
      <c r="BC251" s="252"/>
      <c r="BD251" s="252"/>
      <c r="BE251" s="252"/>
      <c r="BF251" s="252"/>
      <c r="BG251" s="252"/>
      <c r="BH251" s="252"/>
      <c r="BI251" s="252"/>
      <c r="BJ251" s="252"/>
      <c r="BK251" s="252"/>
      <c r="BL251" s="252"/>
      <c r="BM251" s="252"/>
      <c r="BN251" s="252"/>
      <c r="BO251" s="252"/>
      <c r="BP251" s="252"/>
      <c r="BQ251" s="252"/>
    </row>
    <row r="252" spans="1:69" ht="12.75" customHeight="1" x14ac:dyDescent="0.25">
      <c r="A252" s="255"/>
      <c r="B252" s="255"/>
      <c r="C252" s="256"/>
      <c r="D252" s="256"/>
      <c r="E252" s="256"/>
      <c r="F252" s="256"/>
      <c r="G252" s="255"/>
      <c r="H252" s="255"/>
      <c r="I252" s="255"/>
      <c r="J252" s="255"/>
      <c r="K252" s="255"/>
      <c r="L252" s="257"/>
      <c r="M252" s="257"/>
      <c r="N252" s="255"/>
      <c r="O252" s="301"/>
      <c r="P252" s="301"/>
      <c r="Q252" s="301"/>
      <c r="R252" s="301"/>
      <c r="S252" s="301"/>
      <c r="T252" s="301"/>
      <c r="U252" s="301"/>
      <c r="V252" s="301"/>
      <c r="W252" s="301"/>
      <c r="X252" s="255"/>
      <c r="Y252" s="255"/>
      <c r="Z252" s="255"/>
      <c r="AA252" s="255"/>
      <c r="AB252" s="255"/>
      <c r="AC252" s="255"/>
      <c r="AD252" s="255"/>
      <c r="AE252" s="255"/>
      <c r="AF252" s="255"/>
      <c r="AG252" s="255"/>
      <c r="AH252" s="252"/>
      <c r="AI252" s="252"/>
      <c r="AJ252" s="252"/>
      <c r="AK252" s="252"/>
      <c r="AL252" s="252"/>
      <c r="AM252" s="252"/>
      <c r="AN252" s="252"/>
      <c r="AO252" s="252"/>
      <c r="AP252" s="252"/>
      <c r="AQ252" s="252"/>
      <c r="AR252" s="252"/>
      <c r="AS252" s="252"/>
      <c r="AT252" s="252"/>
      <c r="AU252" s="252"/>
      <c r="AV252" s="252"/>
      <c r="AW252" s="252"/>
      <c r="AX252" s="252"/>
      <c r="AY252" s="253"/>
      <c r="AZ252" s="252"/>
      <c r="BA252" s="252"/>
      <c r="BB252" s="252"/>
      <c r="BC252" s="252"/>
      <c r="BD252" s="252"/>
      <c r="BE252" s="252"/>
      <c r="BF252" s="252"/>
      <c r="BG252" s="252"/>
      <c r="BH252" s="252"/>
      <c r="BI252" s="252"/>
      <c r="BJ252" s="252"/>
      <c r="BK252" s="252"/>
      <c r="BL252" s="252"/>
      <c r="BM252" s="252"/>
      <c r="BN252" s="252"/>
      <c r="BO252" s="252"/>
      <c r="BP252" s="252"/>
      <c r="BQ252" s="252"/>
    </row>
    <row r="253" spans="1:69" ht="12.75" customHeight="1" x14ac:dyDescent="0.25">
      <c r="A253" s="255"/>
      <c r="B253" s="255"/>
      <c r="C253" s="256"/>
      <c r="D253" s="256"/>
      <c r="E253" s="256"/>
      <c r="F253" s="256"/>
      <c r="G253" s="255"/>
      <c r="H253" s="255"/>
      <c r="I253" s="255"/>
      <c r="J253" s="255"/>
      <c r="K253" s="255"/>
      <c r="L253" s="257"/>
      <c r="M253" s="257"/>
      <c r="N253" s="255"/>
      <c r="O253" s="301"/>
      <c r="P253" s="301"/>
      <c r="Q253" s="301"/>
      <c r="R253" s="301"/>
      <c r="S253" s="301"/>
      <c r="T253" s="301"/>
      <c r="U253" s="301"/>
      <c r="V253" s="301"/>
      <c r="W253" s="301"/>
      <c r="X253" s="255"/>
      <c r="Y253" s="255"/>
      <c r="Z253" s="255"/>
      <c r="AA253" s="255"/>
      <c r="AB253" s="255"/>
      <c r="AC253" s="255"/>
      <c r="AD253" s="255"/>
      <c r="AE253" s="255"/>
      <c r="AF253" s="255"/>
      <c r="AG253" s="255"/>
      <c r="AH253" s="252"/>
      <c r="AI253" s="252"/>
      <c r="AJ253" s="252"/>
      <c r="AK253" s="252"/>
      <c r="AL253" s="252"/>
      <c r="AM253" s="252"/>
      <c r="AN253" s="252"/>
      <c r="AO253" s="252"/>
      <c r="AP253" s="252"/>
      <c r="AQ253" s="252"/>
      <c r="AR253" s="252"/>
      <c r="AS253" s="252"/>
      <c r="AT253" s="252"/>
      <c r="AU253" s="252"/>
      <c r="AV253" s="252"/>
      <c r="AW253" s="252"/>
      <c r="AX253" s="252"/>
      <c r="AY253" s="253"/>
      <c r="AZ253" s="252"/>
      <c r="BA253" s="252"/>
      <c r="BB253" s="252"/>
      <c r="BC253" s="252"/>
      <c r="BD253" s="252"/>
      <c r="BE253" s="252"/>
      <c r="BF253" s="252"/>
      <c r="BG253" s="252"/>
      <c r="BH253" s="252"/>
      <c r="BI253" s="252"/>
      <c r="BJ253" s="252"/>
      <c r="BK253" s="252"/>
      <c r="BL253" s="252"/>
      <c r="BM253" s="252"/>
      <c r="BN253" s="252"/>
      <c r="BO253" s="252"/>
      <c r="BP253" s="252"/>
      <c r="BQ253" s="252"/>
    </row>
    <row r="254" spans="1:69" ht="12.75" customHeight="1" x14ac:dyDescent="0.25">
      <c r="A254" s="255"/>
      <c r="B254" s="255"/>
      <c r="C254" s="256"/>
      <c r="D254" s="256"/>
      <c r="E254" s="256"/>
      <c r="F254" s="256"/>
      <c r="G254" s="255"/>
      <c r="H254" s="255"/>
      <c r="I254" s="255"/>
      <c r="J254" s="255"/>
      <c r="K254" s="255"/>
      <c r="L254" s="257"/>
      <c r="M254" s="257"/>
      <c r="N254" s="255"/>
      <c r="O254" s="301"/>
      <c r="P254" s="301"/>
      <c r="Q254" s="301"/>
      <c r="R254" s="301"/>
      <c r="S254" s="301"/>
      <c r="T254" s="301"/>
      <c r="U254" s="301"/>
      <c r="V254" s="301"/>
      <c r="W254" s="301"/>
      <c r="X254" s="255"/>
      <c r="Y254" s="255"/>
      <c r="Z254" s="255"/>
      <c r="AA254" s="255"/>
      <c r="AB254" s="255"/>
      <c r="AC254" s="255"/>
      <c r="AD254" s="255"/>
      <c r="AE254" s="255"/>
      <c r="AF254" s="255"/>
      <c r="AG254" s="255"/>
      <c r="AH254" s="252"/>
      <c r="AI254" s="252"/>
      <c r="AJ254" s="252"/>
      <c r="AK254" s="252"/>
      <c r="AL254" s="252"/>
      <c r="AM254" s="252"/>
      <c r="AN254" s="252"/>
      <c r="AO254" s="252"/>
      <c r="AP254" s="252"/>
      <c r="AQ254" s="252"/>
      <c r="AR254" s="252"/>
      <c r="AS254" s="252"/>
      <c r="AT254" s="252"/>
      <c r="AU254" s="252"/>
      <c r="AV254" s="252"/>
      <c r="AW254" s="252"/>
      <c r="AX254" s="252"/>
      <c r="AY254" s="253"/>
      <c r="AZ254" s="252"/>
      <c r="BA254" s="252"/>
      <c r="BB254" s="252"/>
      <c r="BC254" s="252"/>
      <c r="BD254" s="252"/>
      <c r="BE254" s="252"/>
      <c r="BF254" s="252"/>
      <c r="BG254" s="252"/>
      <c r="BH254" s="252"/>
      <c r="BI254" s="252"/>
      <c r="BJ254" s="252"/>
      <c r="BK254" s="252"/>
      <c r="BL254" s="252"/>
      <c r="BM254" s="252"/>
      <c r="BN254" s="252"/>
      <c r="BO254" s="252"/>
      <c r="BP254" s="252"/>
      <c r="BQ254" s="252"/>
    </row>
    <row r="255" spans="1:69" ht="12.75" customHeight="1" x14ac:dyDescent="0.25">
      <c r="A255" s="255"/>
      <c r="B255" s="255"/>
      <c r="C255" s="256"/>
      <c r="D255" s="256"/>
      <c r="E255" s="256"/>
      <c r="F255" s="256"/>
      <c r="G255" s="255"/>
      <c r="H255" s="255"/>
      <c r="I255" s="255"/>
      <c r="J255" s="255"/>
      <c r="K255" s="255"/>
      <c r="L255" s="257"/>
      <c r="M255" s="257"/>
      <c r="N255" s="255"/>
      <c r="O255" s="301"/>
      <c r="P255" s="301"/>
      <c r="Q255" s="301"/>
      <c r="R255" s="301"/>
      <c r="S255" s="301"/>
      <c r="T255" s="301"/>
      <c r="U255" s="301"/>
      <c r="V255" s="301"/>
      <c r="W255" s="301"/>
      <c r="X255" s="255"/>
      <c r="Y255" s="255"/>
      <c r="Z255" s="255"/>
      <c r="AA255" s="255"/>
      <c r="AB255" s="255"/>
      <c r="AC255" s="255"/>
      <c r="AD255" s="255"/>
      <c r="AE255" s="255"/>
      <c r="AF255" s="255"/>
      <c r="AG255" s="255"/>
      <c r="AH255" s="252"/>
      <c r="AI255" s="252"/>
      <c r="AJ255" s="252"/>
      <c r="AK255" s="252"/>
      <c r="AL255" s="252"/>
      <c r="AM255" s="252"/>
      <c r="AN255" s="252"/>
      <c r="AO255" s="252"/>
      <c r="AP255" s="252"/>
      <c r="AQ255" s="252"/>
      <c r="AR255" s="252"/>
      <c r="AS255" s="252"/>
      <c r="AT255" s="252"/>
      <c r="AU255" s="252"/>
      <c r="AV255" s="252"/>
      <c r="AW255" s="252"/>
      <c r="AX255" s="252"/>
      <c r="AY255" s="253"/>
      <c r="AZ255" s="252"/>
      <c r="BA255" s="252"/>
      <c r="BB255" s="252"/>
      <c r="BC255" s="252"/>
      <c r="BD255" s="252"/>
      <c r="BE255" s="252"/>
      <c r="BF255" s="252"/>
      <c r="BG255" s="252"/>
      <c r="BH255" s="252"/>
      <c r="BI255" s="252"/>
      <c r="BJ255" s="252"/>
      <c r="BK255" s="252"/>
      <c r="BL255" s="252"/>
      <c r="BM255" s="252"/>
      <c r="BN255" s="252"/>
      <c r="BO255" s="252"/>
      <c r="BP255" s="252"/>
      <c r="BQ255" s="252"/>
    </row>
    <row r="256" spans="1:69" ht="12.75" customHeight="1" x14ac:dyDescent="0.25">
      <c r="A256" s="255"/>
      <c r="B256" s="255"/>
      <c r="C256" s="256"/>
      <c r="D256" s="256"/>
      <c r="E256" s="256"/>
      <c r="F256" s="256"/>
      <c r="G256" s="255"/>
      <c r="H256" s="255"/>
      <c r="I256" s="255"/>
      <c r="J256" s="255"/>
      <c r="K256" s="255"/>
      <c r="L256" s="257"/>
      <c r="M256" s="257"/>
      <c r="N256" s="255"/>
      <c r="O256" s="301"/>
      <c r="P256" s="301"/>
      <c r="Q256" s="301"/>
      <c r="R256" s="301"/>
      <c r="S256" s="301"/>
      <c r="T256" s="301"/>
      <c r="U256" s="301"/>
      <c r="V256" s="301"/>
      <c r="W256" s="301"/>
      <c r="X256" s="255"/>
      <c r="Y256" s="255"/>
      <c r="Z256" s="255"/>
      <c r="AA256" s="255"/>
      <c r="AB256" s="255"/>
      <c r="AC256" s="255"/>
      <c r="AD256" s="255"/>
      <c r="AE256" s="255"/>
      <c r="AF256" s="255"/>
      <c r="AG256" s="255"/>
      <c r="AH256" s="252"/>
      <c r="AI256" s="252"/>
      <c r="AJ256" s="252"/>
      <c r="AK256" s="252"/>
      <c r="AL256" s="252"/>
      <c r="AM256" s="252"/>
      <c r="AN256" s="252"/>
      <c r="AO256" s="252"/>
      <c r="AP256" s="252"/>
      <c r="AQ256" s="252"/>
      <c r="AR256" s="252"/>
      <c r="AS256" s="252"/>
      <c r="AT256" s="252"/>
      <c r="AU256" s="252"/>
      <c r="AV256" s="252"/>
      <c r="AW256" s="252"/>
      <c r="AX256" s="252"/>
      <c r="AY256" s="253"/>
      <c r="AZ256" s="252"/>
      <c r="BA256" s="252"/>
      <c r="BB256" s="252"/>
      <c r="BC256" s="252"/>
      <c r="BD256" s="252"/>
      <c r="BE256" s="252"/>
      <c r="BF256" s="252"/>
      <c r="BG256" s="252"/>
      <c r="BH256" s="252"/>
      <c r="BI256" s="252"/>
      <c r="BJ256" s="252"/>
      <c r="BK256" s="252"/>
      <c r="BL256" s="252"/>
      <c r="BM256" s="252"/>
      <c r="BN256" s="252"/>
      <c r="BO256" s="252"/>
      <c r="BP256" s="252"/>
      <c r="BQ256" s="252"/>
    </row>
    <row r="257" spans="1:69" ht="12.75" customHeight="1" x14ac:dyDescent="0.25">
      <c r="A257" s="255"/>
      <c r="B257" s="255"/>
      <c r="C257" s="256"/>
      <c r="D257" s="256"/>
      <c r="E257" s="256"/>
      <c r="F257" s="256"/>
      <c r="G257" s="255"/>
      <c r="H257" s="255"/>
      <c r="I257" s="255"/>
      <c r="J257" s="255"/>
      <c r="K257" s="255"/>
      <c r="L257" s="257"/>
      <c r="M257" s="257"/>
      <c r="N257" s="255"/>
      <c r="O257" s="301"/>
      <c r="P257" s="301"/>
      <c r="Q257" s="301"/>
      <c r="R257" s="301"/>
      <c r="S257" s="301"/>
      <c r="T257" s="301"/>
      <c r="U257" s="301"/>
      <c r="V257" s="301"/>
      <c r="W257" s="301"/>
      <c r="X257" s="255"/>
      <c r="Y257" s="255"/>
      <c r="Z257" s="255"/>
      <c r="AA257" s="255"/>
      <c r="AB257" s="255"/>
      <c r="AC257" s="255"/>
      <c r="AD257" s="255"/>
      <c r="AE257" s="255"/>
      <c r="AF257" s="255"/>
      <c r="AG257" s="255"/>
      <c r="AH257" s="252"/>
      <c r="AI257" s="252"/>
      <c r="AJ257" s="252"/>
      <c r="AK257" s="252"/>
      <c r="AL257" s="252"/>
      <c r="AM257" s="252"/>
      <c r="AN257" s="252"/>
      <c r="AO257" s="252"/>
      <c r="AP257" s="252"/>
      <c r="AQ257" s="252"/>
      <c r="AR257" s="252"/>
      <c r="AS257" s="252"/>
      <c r="AT257" s="252"/>
      <c r="AU257" s="252"/>
      <c r="AV257" s="252"/>
      <c r="AW257" s="252"/>
      <c r="AX257" s="252"/>
      <c r="AY257" s="253"/>
      <c r="AZ257" s="252"/>
      <c r="BA257" s="252"/>
      <c r="BB257" s="252"/>
      <c r="BC257" s="252"/>
      <c r="BD257" s="252"/>
      <c r="BE257" s="252"/>
      <c r="BF257" s="252"/>
      <c r="BG257" s="252"/>
      <c r="BH257" s="252"/>
      <c r="BI257" s="252"/>
      <c r="BJ257" s="252"/>
      <c r="BK257" s="252"/>
      <c r="BL257" s="252"/>
      <c r="BM257" s="252"/>
      <c r="BN257" s="252"/>
      <c r="BO257" s="252"/>
      <c r="BP257" s="252"/>
      <c r="BQ257" s="252"/>
    </row>
    <row r="258" spans="1:69" ht="12.75" customHeight="1" x14ac:dyDescent="0.25">
      <c r="A258" s="255"/>
      <c r="B258" s="255"/>
      <c r="C258" s="256"/>
      <c r="D258" s="256"/>
      <c r="E258" s="256"/>
      <c r="F258" s="256"/>
      <c r="G258" s="255"/>
      <c r="H258" s="255"/>
      <c r="I258" s="255"/>
      <c r="J258" s="255"/>
      <c r="K258" s="255"/>
      <c r="L258" s="257"/>
      <c r="M258" s="257"/>
      <c r="N258" s="255"/>
      <c r="O258" s="301"/>
      <c r="P258" s="301"/>
      <c r="Q258" s="301"/>
      <c r="R258" s="301"/>
      <c r="S258" s="301"/>
      <c r="T258" s="301"/>
      <c r="U258" s="301"/>
      <c r="V258" s="301"/>
      <c r="W258" s="301"/>
      <c r="X258" s="255"/>
      <c r="Y258" s="255"/>
      <c r="Z258" s="255"/>
      <c r="AA258" s="255"/>
      <c r="AB258" s="255"/>
      <c r="AC258" s="255"/>
      <c r="AD258" s="255"/>
      <c r="AE258" s="255"/>
      <c r="AF258" s="255"/>
      <c r="AG258" s="255"/>
      <c r="AH258" s="252"/>
      <c r="AI258" s="252"/>
      <c r="AJ258" s="252"/>
      <c r="AK258" s="252"/>
      <c r="AL258" s="252"/>
      <c r="AM258" s="252"/>
      <c r="AN258" s="252"/>
      <c r="AO258" s="252"/>
      <c r="AP258" s="252"/>
      <c r="AQ258" s="252"/>
      <c r="AR258" s="252"/>
      <c r="AS258" s="252"/>
      <c r="AT258" s="252"/>
      <c r="AU258" s="252"/>
      <c r="AV258" s="252"/>
      <c r="AW258" s="252"/>
      <c r="AX258" s="252"/>
      <c r="AY258" s="253"/>
      <c r="AZ258" s="252"/>
      <c r="BA258" s="252"/>
      <c r="BB258" s="252"/>
      <c r="BC258" s="252"/>
      <c r="BD258" s="252"/>
      <c r="BE258" s="252"/>
      <c r="BF258" s="252"/>
      <c r="BG258" s="252"/>
      <c r="BH258" s="252"/>
      <c r="BI258" s="252"/>
      <c r="BJ258" s="252"/>
      <c r="BK258" s="252"/>
      <c r="BL258" s="252"/>
      <c r="BM258" s="252"/>
      <c r="BN258" s="252"/>
      <c r="BO258" s="252"/>
      <c r="BP258" s="252"/>
      <c r="BQ258" s="252"/>
    </row>
    <row r="259" spans="1:69" ht="12.75" customHeight="1" x14ac:dyDescent="0.25">
      <c r="A259" s="255"/>
      <c r="B259" s="255"/>
      <c r="C259" s="256"/>
      <c r="D259" s="256"/>
      <c r="E259" s="256"/>
      <c r="F259" s="256"/>
      <c r="G259" s="255"/>
      <c r="H259" s="255"/>
      <c r="I259" s="255"/>
      <c r="J259" s="255"/>
      <c r="K259" s="255"/>
      <c r="L259" s="257"/>
      <c r="M259" s="257"/>
      <c r="N259" s="255"/>
      <c r="O259" s="301"/>
      <c r="P259" s="301"/>
      <c r="Q259" s="301"/>
      <c r="R259" s="301"/>
      <c r="S259" s="301"/>
      <c r="T259" s="301"/>
      <c r="U259" s="301"/>
      <c r="V259" s="301"/>
      <c r="W259" s="301"/>
      <c r="X259" s="255"/>
      <c r="Y259" s="255"/>
      <c r="Z259" s="255"/>
      <c r="AA259" s="255"/>
      <c r="AB259" s="255"/>
      <c r="AC259" s="255"/>
      <c r="AD259" s="255"/>
      <c r="AE259" s="255"/>
      <c r="AF259" s="255"/>
      <c r="AG259" s="255"/>
      <c r="AH259" s="252"/>
      <c r="AI259" s="252"/>
      <c r="AJ259" s="252"/>
      <c r="AK259" s="252"/>
      <c r="AL259" s="252"/>
      <c r="AM259" s="252"/>
      <c r="AN259" s="252"/>
      <c r="AO259" s="252"/>
      <c r="AP259" s="252"/>
      <c r="AQ259" s="252"/>
      <c r="AR259" s="252"/>
      <c r="AS259" s="252"/>
      <c r="AT259" s="252"/>
      <c r="AU259" s="252"/>
      <c r="AV259" s="252"/>
      <c r="AW259" s="252"/>
      <c r="AX259" s="252"/>
      <c r="AY259" s="253"/>
      <c r="AZ259" s="252"/>
      <c r="BA259" s="252"/>
      <c r="BB259" s="252"/>
      <c r="BC259" s="252"/>
      <c r="BD259" s="252"/>
      <c r="BE259" s="252"/>
      <c r="BF259" s="252"/>
      <c r="BG259" s="252"/>
      <c r="BH259" s="252"/>
      <c r="BI259" s="252"/>
      <c r="BJ259" s="252"/>
      <c r="BK259" s="252"/>
      <c r="BL259" s="252"/>
      <c r="BM259" s="252"/>
      <c r="BN259" s="252"/>
      <c r="BO259" s="252"/>
      <c r="BP259" s="252"/>
      <c r="BQ259" s="252"/>
    </row>
    <row r="260" spans="1:69" ht="12.75" customHeight="1" x14ac:dyDescent="0.25">
      <c r="A260" s="255"/>
      <c r="B260" s="255"/>
      <c r="C260" s="256"/>
      <c r="D260" s="256"/>
      <c r="E260" s="256"/>
      <c r="F260" s="256"/>
      <c r="G260" s="255"/>
      <c r="H260" s="255"/>
      <c r="I260" s="255"/>
      <c r="J260" s="255"/>
      <c r="K260" s="255"/>
      <c r="L260" s="257"/>
      <c r="M260" s="257"/>
      <c r="N260" s="255"/>
      <c r="O260" s="301"/>
      <c r="P260" s="301"/>
      <c r="Q260" s="301"/>
      <c r="R260" s="301"/>
      <c r="S260" s="301"/>
      <c r="T260" s="301"/>
      <c r="U260" s="301"/>
      <c r="V260" s="301"/>
      <c r="W260" s="301"/>
      <c r="X260" s="255"/>
      <c r="Y260" s="255"/>
      <c r="Z260" s="255"/>
      <c r="AA260" s="255"/>
      <c r="AB260" s="255"/>
      <c r="AC260" s="255"/>
      <c r="AD260" s="255"/>
      <c r="AE260" s="255"/>
      <c r="AF260" s="255"/>
      <c r="AG260" s="255"/>
      <c r="AH260" s="252"/>
      <c r="AI260" s="252"/>
      <c r="AJ260" s="252"/>
      <c r="AK260" s="252"/>
      <c r="AL260" s="252"/>
      <c r="AM260" s="252"/>
      <c r="AN260" s="252"/>
      <c r="AO260" s="252"/>
      <c r="AP260" s="252"/>
      <c r="AQ260" s="252"/>
      <c r="AR260" s="252"/>
      <c r="AS260" s="252"/>
      <c r="AT260" s="252"/>
      <c r="AU260" s="252"/>
      <c r="AV260" s="252"/>
      <c r="AW260" s="252"/>
      <c r="AX260" s="252"/>
      <c r="AY260" s="253"/>
      <c r="AZ260" s="252"/>
      <c r="BA260" s="252"/>
      <c r="BB260" s="252"/>
      <c r="BC260" s="252"/>
      <c r="BD260" s="252"/>
      <c r="BE260" s="252"/>
      <c r="BF260" s="252"/>
      <c r="BG260" s="252"/>
      <c r="BH260" s="252"/>
      <c r="BI260" s="252"/>
      <c r="BJ260" s="252"/>
      <c r="BK260" s="252"/>
      <c r="BL260" s="252"/>
      <c r="BM260" s="252"/>
      <c r="BN260" s="252"/>
      <c r="BO260" s="252"/>
      <c r="BP260" s="252"/>
      <c r="BQ260" s="252"/>
    </row>
    <row r="261" spans="1:69" ht="12.75" customHeight="1" x14ac:dyDescent="0.25">
      <c r="A261" s="255"/>
      <c r="B261" s="255"/>
      <c r="C261" s="256"/>
      <c r="D261" s="256"/>
      <c r="E261" s="256"/>
      <c r="F261" s="256"/>
      <c r="G261" s="255"/>
      <c r="H261" s="255"/>
      <c r="I261" s="255"/>
      <c r="J261" s="255"/>
      <c r="K261" s="255"/>
      <c r="L261" s="257"/>
      <c r="M261" s="257"/>
      <c r="N261" s="255"/>
      <c r="O261" s="301"/>
      <c r="P261" s="301"/>
      <c r="Q261" s="301"/>
      <c r="R261" s="301"/>
      <c r="S261" s="301"/>
      <c r="T261" s="301"/>
      <c r="U261" s="301"/>
      <c r="V261" s="301"/>
      <c r="W261" s="301"/>
      <c r="X261" s="255"/>
      <c r="Y261" s="255"/>
      <c r="Z261" s="255"/>
      <c r="AA261" s="255"/>
      <c r="AB261" s="255"/>
      <c r="AC261" s="255"/>
      <c r="AD261" s="255"/>
      <c r="AE261" s="255"/>
      <c r="AF261" s="255"/>
      <c r="AG261" s="255"/>
      <c r="AH261" s="252"/>
      <c r="AI261" s="252"/>
      <c r="AJ261" s="252"/>
      <c r="AK261" s="252"/>
      <c r="AL261" s="252"/>
      <c r="AM261" s="252"/>
      <c r="AN261" s="252"/>
      <c r="AO261" s="252"/>
      <c r="AP261" s="252"/>
      <c r="AQ261" s="252"/>
      <c r="AR261" s="252"/>
      <c r="AS261" s="252"/>
      <c r="AT261" s="252"/>
      <c r="AU261" s="252"/>
      <c r="AV261" s="252"/>
      <c r="AW261" s="252"/>
      <c r="AX261" s="252"/>
      <c r="AY261" s="253"/>
      <c r="AZ261" s="252"/>
      <c r="BA261" s="252"/>
      <c r="BB261" s="252"/>
      <c r="BC261" s="252"/>
      <c r="BD261" s="252"/>
      <c r="BE261" s="252"/>
      <c r="BF261" s="252"/>
      <c r="BG261" s="252"/>
      <c r="BH261" s="252"/>
      <c r="BI261" s="252"/>
      <c r="BJ261" s="252"/>
      <c r="BK261" s="252"/>
      <c r="BL261" s="252"/>
      <c r="BM261" s="252"/>
      <c r="BN261" s="252"/>
      <c r="BO261" s="252"/>
      <c r="BP261" s="252"/>
      <c r="BQ261" s="252"/>
    </row>
    <row r="262" spans="1:69" ht="12.75" customHeight="1" x14ac:dyDescent="0.25">
      <c r="A262" s="255"/>
      <c r="B262" s="255"/>
      <c r="C262" s="256"/>
      <c r="D262" s="256"/>
      <c r="E262" s="256"/>
      <c r="F262" s="256"/>
      <c r="G262" s="255"/>
      <c r="H262" s="255"/>
      <c r="I262" s="255"/>
      <c r="J262" s="255"/>
      <c r="K262" s="255"/>
      <c r="L262" s="257"/>
      <c r="M262" s="257"/>
      <c r="N262" s="255"/>
      <c r="O262" s="301"/>
      <c r="P262" s="301"/>
      <c r="Q262" s="301"/>
      <c r="R262" s="301"/>
      <c r="S262" s="301"/>
      <c r="T262" s="301"/>
      <c r="U262" s="301"/>
      <c r="V262" s="301"/>
      <c r="W262" s="301"/>
      <c r="X262" s="255"/>
      <c r="Y262" s="255"/>
      <c r="Z262" s="255"/>
      <c r="AA262" s="255"/>
      <c r="AB262" s="255"/>
      <c r="AC262" s="255"/>
      <c r="AD262" s="255"/>
      <c r="AE262" s="255"/>
      <c r="AF262" s="255"/>
      <c r="AG262" s="255"/>
      <c r="AH262" s="252"/>
      <c r="AI262" s="252"/>
      <c r="AJ262" s="252"/>
      <c r="AK262" s="252"/>
      <c r="AL262" s="252"/>
      <c r="AM262" s="252"/>
      <c r="AN262" s="252"/>
      <c r="AO262" s="252"/>
      <c r="AP262" s="252"/>
      <c r="AQ262" s="252"/>
      <c r="AR262" s="252"/>
      <c r="AS262" s="252"/>
      <c r="AT262" s="252"/>
      <c r="AU262" s="252"/>
      <c r="AV262" s="252"/>
      <c r="AW262" s="252"/>
      <c r="AX262" s="252"/>
      <c r="AY262" s="253"/>
      <c r="AZ262" s="252"/>
      <c r="BA262" s="252"/>
      <c r="BB262" s="252"/>
      <c r="BC262" s="252"/>
      <c r="BD262" s="252"/>
      <c r="BE262" s="252"/>
      <c r="BF262" s="252"/>
      <c r="BG262" s="252"/>
      <c r="BH262" s="252"/>
      <c r="BI262" s="252"/>
      <c r="BJ262" s="252"/>
      <c r="BK262" s="252"/>
      <c r="BL262" s="252"/>
      <c r="BM262" s="252"/>
      <c r="BN262" s="252"/>
      <c r="BO262" s="252"/>
      <c r="BP262" s="252"/>
      <c r="BQ262" s="252"/>
    </row>
    <row r="263" spans="1:69" ht="12.75" customHeight="1" x14ac:dyDescent="0.25">
      <c r="A263" s="255"/>
      <c r="B263" s="255"/>
      <c r="C263" s="256"/>
      <c r="D263" s="256"/>
      <c r="E263" s="256"/>
      <c r="F263" s="256"/>
      <c r="G263" s="255"/>
      <c r="H263" s="255"/>
      <c r="I263" s="255"/>
      <c r="J263" s="255"/>
      <c r="K263" s="255"/>
      <c r="L263" s="257"/>
      <c r="M263" s="257"/>
      <c r="N263" s="255"/>
      <c r="O263" s="301"/>
      <c r="P263" s="301"/>
      <c r="Q263" s="301"/>
      <c r="R263" s="301"/>
      <c r="S263" s="301"/>
      <c r="T263" s="301"/>
      <c r="U263" s="301"/>
      <c r="V263" s="301"/>
      <c r="W263" s="301"/>
      <c r="X263" s="255"/>
      <c r="Y263" s="255"/>
      <c r="Z263" s="255"/>
      <c r="AA263" s="255"/>
      <c r="AB263" s="255"/>
      <c r="AC263" s="255"/>
      <c r="AD263" s="255"/>
      <c r="AE263" s="255"/>
      <c r="AF263" s="255"/>
      <c r="AG263" s="255"/>
      <c r="AH263" s="252"/>
      <c r="AI263" s="252"/>
      <c r="AJ263" s="252"/>
      <c r="AK263" s="252"/>
      <c r="AL263" s="252"/>
      <c r="AM263" s="252"/>
      <c r="AN263" s="252"/>
      <c r="AO263" s="252"/>
      <c r="AP263" s="252"/>
      <c r="AQ263" s="252"/>
      <c r="AR263" s="252"/>
      <c r="AS263" s="252"/>
      <c r="AT263" s="252"/>
      <c r="AU263" s="252"/>
      <c r="AV263" s="252"/>
      <c r="AW263" s="252"/>
      <c r="AX263" s="252"/>
      <c r="AY263" s="253"/>
      <c r="AZ263" s="252"/>
      <c r="BA263" s="252"/>
      <c r="BB263" s="252"/>
      <c r="BC263" s="252"/>
      <c r="BD263" s="252"/>
      <c r="BE263" s="252"/>
      <c r="BF263" s="252"/>
      <c r="BG263" s="252"/>
      <c r="BH263" s="252"/>
      <c r="BI263" s="252"/>
      <c r="BJ263" s="252"/>
      <c r="BK263" s="252"/>
      <c r="BL263" s="252"/>
      <c r="BM263" s="252"/>
      <c r="BN263" s="252"/>
      <c r="BO263" s="252"/>
      <c r="BP263" s="252"/>
      <c r="BQ263" s="252"/>
    </row>
    <row r="264" spans="1:69" ht="12.75" customHeight="1" x14ac:dyDescent="0.25">
      <c r="A264" s="255"/>
      <c r="B264" s="255"/>
      <c r="C264" s="256"/>
      <c r="D264" s="256"/>
      <c r="E264" s="256"/>
      <c r="F264" s="256"/>
      <c r="G264" s="255"/>
      <c r="H264" s="255"/>
      <c r="I264" s="255"/>
      <c r="J264" s="255"/>
      <c r="K264" s="255"/>
      <c r="L264" s="257"/>
      <c r="M264" s="257"/>
      <c r="N264" s="255"/>
      <c r="O264" s="301"/>
      <c r="P264" s="301"/>
      <c r="Q264" s="301"/>
      <c r="R264" s="301"/>
      <c r="S264" s="301"/>
      <c r="T264" s="301"/>
      <c r="U264" s="301"/>
      <c r="V264" s="301"/>
      <c r="W264" s="301"/>
      <c r="X264" s="255"/>
      <c r="Y264" s="255"/>
      <c r="Z264" s="255"/>
      <c r="AA264" s="255"/>
      <c r="AB264" s="255"/>
      <c r="AC264" s="255"/>
      <c r="AD264" s="255"/>
      <c r="AE264" s="255"/>
      <c r="AF264" s="255"/>
      <c r="AG264" s="255"/>
      <c r="AH264" s="252"/>
      <c r="AI264" s="252"/>
      <c r="AJ264" s="252"/>
      <c r="AK264" s="252"/>
      <c r="AL264" s="252"/>
      <c r="AM264" s="252"/>
      <c r="AN264" s="252"/>
      <c r="AO264" s="252"/>
      <c r="AP264" s="252"/>
      <c r="AQ264" s="252"/>
      <c r="AR264" s="252"/>
      <c r="AS264" s="252"/>
      <c r="AT264" s="252"/>
      <c r="AU264" s="252"/>
      <c r="AV264" s="252"/>
      <c r="AW264" s="252"/>
      <c r="AX264" s="252"/>
      <c r="AY264" s="253"/>
      <c r="AZ264" s="252"/>
      <c r="BA264" s="252"/>
      <c r="BB264" s="252"/>
      <c r="BC264" s="252"/>
      <c r="BD264" s="252"/>
      <c r="BE264" s="252"/>
      <c r="BF264" s="252"/>
      <c r="BG264" s="252"/>
      <c r="BH264" s="252"/>
      <c r="BI264" s="252"/>
      <c r="BJ264" s="252"/>
      <c r="BK264" s="252"/>
      <c r="BL264" s="252"/>
      <c r="BM264" s="252"/>
      <c r="BN264" s="252"/>
      <c r="BO264" s="252"/>
      <c r="BP264" s="252"/>
      <c r="BQ264" s="252"/>
    </row>
    <row r="265" spans="1:69" ht="12.75" customHeight="1" x14ac:dyDescent="0.25">
      <c r="A265" s="255"/>
      <c r="B265" s="255"/>
      <c r="C265" s="256"/>
      <c r="D265" s="256"/>
      <c r="E265" s="256"/>
      <c r="F265" s="256"/>
      <c r="G265" s="255"/>
      <c r="H265" s="255"/>
      <c r="I265" s="255"/>
      <c r="J265" s="255"/>
      <c r="K265" s="255"/>
      <c r="L265" s="257"/>
      <c r="M265" s="257"/>
      <c r="N265" s="255"/>
      <c r="O265" s="301"/>
      <c r="P265" s="301"/>
      <c r="Q265" s="301"/>
      <c r="R265" s="301"/>
      <c r="S265" s="301"/>
      <c r="T265" s="301"/>
      <c r="U265" s="301"/>
      <c r="V265" s="301"/>
      <c r="W265" s="301"/>
      <c r="X265" s="255"/>
      <c r="Y265" s="255"/>
      <c r="Z265" s="255"/>
      <c r="AA265" s="255"/>
      <c r="AB265" s="255"/>
      <c r="AC265" s="255"/>
      <c r="AD265" s="255"/>
      <c r="AE265" s="255"/>
      <c r="AF265" s="255"/>
      <c r="AG265" s="255"/>
      <c r="AH265" s="252"/>
      <c r="AI265" s="252"/>
      <c r="AJ265" s="252"/>
      <c r="AK265" s="252"/>
      <c r="AL265" s="252"/>
      <c r="AM265" s="252"/>
      <c r="AN265" s="252"/>
      <c r="AO265" s="252"/>
      <c r="AP265" s="252"/>
      <c r="AQ265" s="252"/>
      <c r="AR265" s="252"/>
      <c r="AS265" s="252"/>
      <c r="AT265" s="252"/>
      <c r="AU265" s="252"/>
      <c r="AV265" s="252"/>
      <c r="AW265" s="252"/>
      <c r="AX265" s="252"/>
      <c r="AY265" s="253"/>
      <c r="AZ265" s="252"/>
      <c r="BA265" s="252"/>
      <c r="BB265" s="252"/>
      <c r="BC265" s="252"/>
      <c r="BD265" s="252"/>
      <c r="BE265" s="252"/>
      <c r="BF265" s="252"/>
      <c r="BG265" s="252"/>
      <c r="BH265" s="252"/>
      <c r="BI265" s="252"/>
      <c r="BJ265" s="252"/>
      <c r="BK265" s="252"/>
      <c r="BL265" s="252"/>
      <c r="BM265" s="252"/>
      <c r="BN265" s="252"/>
      <c r="BO265" s="252"/>
      <c r="BP265" s="252"/>
      <c r="BQ265" s="252"/>
    </row>
    <row r="266" spans="1:69" ht="12.75" customHeight="1" x14ac:dyDescent="0.25">
      <c r="A266" s="255"/>
      <c r="B266" s="255"/>
      <c r="C266" s="256"/>
      <c r="D266" s="256"/>
      <c r="E266" s="256"/>
      <c r="F266" s="256"/>
      <c r="G266" s="255"/>
      <c r="H266" s="255"/>
      <c r="I266" s="255"/>
      <c r="J266" s="255"/>
      <c r="K266" s="255"/>
      <c r="L266" s="257"/>
      <c r="M266" s="257"/>
      <c r="N266" s="255"/>
      <c r="O266" s="301"/>
      <c r="P266" s="301"/>
      <c r="Q266" s="301"/>
      <c r="R266" s="301"/>
      <c r="S266" s="301"/>
      <c r="T266" s="301"/>
      <c r="U266" s="301"/>
      <c r="V266" s="301"/>
      <c r="W266" s="301"/>
      <c r="X266" s="255"/>
      <c r="Y266" s="255"/>
      <c r="Z266" s="255"/>
      <c r="AA266" s="255"/>
      <c r="AB266" s="255"/>
      <c r="AC266" s="255"/>
      <c r="AD266" s="255"/>
      <c r="AE266" s="255"/>
      <c r="AF266" s="255"/>
      <c r="AG266" s="255"/>
      <c r="AH266" s="252"/>
      <c r="AI266" s="252"/>
      <c r="AJ266" s="252"/>
      <c r="AK266" s="252"/>
      <c r="AL266" s="252"/>
      <c r="AM266" s="252"/>
      <c r="AN266" s="252"/>
      <c r="AO266" s="252"/>
      <c r="AP266" s="252"/>
      <c r="AQ266" s="252"/>
      <c r="AR266" s="252"/>
      <c r="AS266" s="252"/>
      <c r="AT266" s="252"/>
      <c r="AU266" s="252"/>
      <c r="AV266" s="252"/>
      <c r="AW266" s="252"/>
      <c r="AX266" s="252"/>
      <c r="AY266" s="253"/>
      <c r="AZ266" s="252"/>
      <c r="BA266" s="252"/>
      <c r="BB266" s="252"/>
      <c r="BC266" s="252"/>
      <c r="BD266" s="252"/>
      <c r="BE266" s="252"/>
      <c r="BF266" s="252"/>
      <c r="BG266" s="252"/>
      <c r="BH266" s="252"/>
      <c r="BI266" s="252"/>
      <c r="BJ266" s="252"/>
      <c r="BK266" s="252"/>
      <c r="BL266" s="252"/>
      <c r="BM266" s="252"/>
      <c r="BN266" s="252"/>
      <c r="BO266" s="252"/>
      <c r="BP266" s="252"/>
      <c r="BQ266" s="252"/>
    </row>
    <row r="267" spans="1:69" ht="12.75" customHeight="1" x14ac:dyDescent="0.25">
      <c r="A267" s="255"/>
      <c r="B267" s="255"/>
      <c r="C267" s="256"/>
      <c r="D267" s="256"/>
      <c r="E267" s="256"/>
      <c r="F267" s="256"/>
      <c r="G267" s="255"/>
      <c r="H267" s="255"/>
      <c r="I267" s="255"/>
      <c r="J267" s="255"/>
      <c r="K267" s="255"/>
      <c r="L267" s="257"/>
      <c r="M267" s="257"/>
      <c r="N267" s="255"/>
      <c r="O267" s="301"/>
      <c r="P267" s="301"/>
      <c r="Q267" s="301"/>
      <c r="R267" s="301"/>
      <c r="S267" s="301"/>
      <c r="T267" s="301"/>
      <c r="U267" s="301"/>
      <c r="V267" s="301"/>
      <c r="W267" s="301"/>
      <c r="X267" s="255"/>
      <c r="Y267" s="255"/>
      <c r="Z267" s="255"/>
      <c r="AA267" s="255"/>
      <c r="AB267" s="255"/>
      <c r="AC267" s="255"/>
      <c r="AD267" s="255"/>
      <c r="AE267" s="255"/>
      <c r="AF267" s="255"/>
      <c r="AG267" s="255"/>
      <c r="AH267" s="252"/>
      <c r="AI267" s="252"/>
      <c r="AJ267" s="252"/>
      <c r="AK267" s="252"/>
      <c r="AL267" s="252"/>
      <c r="AM267" s="252"/>
      <c r="AN267" s="252"/>
      <c r="AO267" s="252"/>
      <c r="AP267" s="252"/>
      <c r="AQ267" s="252"/>
      <c r="AR267" s="252"/>
      <c r="AS267" s="252"/>
      <c r="AT267" s="252"/>
      <c r="AU267" s="252"/>
      <c r="AV267" s="252"/>
      <c r="AW267" s="252"/>
      <c r="AX267" s="252"/>
      <c r="AY267" s="253"/>
      <c r="AZ267" s="252"/>
      <c r="BA267" s="252"/>
      <c r="BB267" s="252"/>
      <c r="BC267" s="252"/>
      <c r="BD267" s="252"/>
      <c r="BE267" s="252"/>
      <c r="BF267" s="252"/>
      <c r="BG267" s="252"/>
      <c r="BH267" s="252"/>
      <c r="BI267" s="252"/>
      <c r="BJ267" s="252"/>
      <c r="BK267" s="252"/>
      <c r="BL267" s="252"/>
      <c r="BM267" s="252"/>
      <c r="BN267" s="252"/>
      <c r="BO267" s="252"/>
      <c r="BP267" s="252"/>
      <c r="BQ267" s="252"/>
    </row>
    <row r="268" spans="1:69" ht="12.75" customHeight="1" x14ac:dyDescent="0.25">
      <c r="A268" s="255"/>
      <c r="B268" s="255"/>
      <c r="C268" s="256"/>
      <c r="D268" s="256"/>
      <c r="E268" s="256"/>
      <c r="F268" s="256"/>
      <c r="G268" s="255"/>
      <c r="H268" s="255"/>
      <c r="I268" s="255"/>
      <c r="J268" s="255"/>
      <c r="K268" s="255"/>
      <c r="L268" s="257"/>
      <c r="M268" s="257"/>
      <c r="N268" s="255"/>
      <c r="O268" s="301"/>
      <c r="P268" s="301"/>
      <c r="Q268" s="301"/>
      <c r="R268" s="301"/>
      <c r="S268" s="301"/>
      <c r="T268" s="301"/>
      <c r="U268" s="301"/>
      <c r="V268" s="301"/>
      <c r="W268" s="301"/>
      <c r="X268" s="255"/>
      <c r="Y268" s="255"/>
      <c r="Z268" s="255"/>
      <c r="AA268" s="255"/>
      <c r="AB268" s="255"/>
      <c r="AC268" s="255"/>
      <c r="AD268" s="255"/>
      <c r="AE268" s="255"/>
      <c r="AF268" s="255"/>
      <c r="AG268" s="255"/>
      <c r="AH268" s="252"/>
      <c r="AI268" s="252"/>
      <c r="AJ268" s="252"/>
      <c r="AK268" s="252"/>
      <c r="AL268" s="252"/>
      <c r="AM268" s="252"/>
      <c r="AN268" s="252"/>
      <c r="AO268" s="252"/>
      <c r="AP268" s="252"/>
      <c r="AQ268" s="252"/>
      <c r="AR268" s="252"/>
      <c r="AS268" s="252"/>
      <c r="AT268" s="252"/>
      <c r="AU268" s="252"/>
      <c r="AV268" s="252"/>
      <c r="AW268" s="252"/>
      <c r="AX268" s="252"/>
      <c r="AY268" s="253"/>
      <c r="AZ268" s="252"/>
      <c r="BA268" s="252"/>
      <c r="BB268" s="252"/>
      <c r="BC268" s="252"/>
      <c r="BD268" s="252"/>
      <c r="BE268" s="252"/>
      <c r="BF268" s="252"/>
      <c r="BG268" s="252"/>
      <c r="BH268" s="252"/>
      <c r="BI268" s="252"/>
      <c r="BJ268" s="252"/>
      <c r="BK268" s="252"/>
      <c r="BL268" s="252"/>
      <c r="BM268" s="252"/>
      <c r="BN268" s="252"/>
      <c r="BO268" s="252"/>
      <c r="BP268" s="252"/>
      <c r="BQ268" s="252"/>
    </row>
    <row r="269" spans="1:69" ht="12.75" customHeight="1" x14ac:dyDescent="0.25">
      <c r="A269" s="255"/>
      <c r="B269" s="255"/>
      <c r="C269" s="256"/>
      <c r="D269" s="256"/>
      <c r="E269" s="256"/>
      <c r="F269" s="256"/>
      <c r="G269" s="255"/>
      <c r="H269" s="255"/>
      <c r="I269" s="255"/>
      <c r="J269" s="255"/>
      <c r="K269" s="255"/>
      <c r="L269" s="257"/>
      <c r="M269" s="257"/>
      <c r="N269" s="255"/>
      <c r="O269" s="301"/>
      <c r="P269" s="301"/>
      <c r="Q269" s="301"/>
      <c r="R269" s="301"/>
      <c r="S269" s="301"/>
      <c r="T269" s="301"/>
      <c r="U269" s="301"/>
      <c r="V269" s="301"/>
      <c r="W269" s="301"/>
      <c r="X269" s="255"/>
      <c r="Y269" s="255"/>
      <c r="Z269" s="255"/>
      <c r="AA269" s="255"/>
      <c r="AB269" s="255"/>
      <c r="AC269" s="255"/>
      <c r="AD269" s="255"/>
      <c r="AE269" s="255"/>
      <c r="AF269" s="255"/>
      <c r="AG269" s="255"/>
      <c r="AH269" s="252"/>
      <c r="AI269" s="252"/>
      <c r="AJ269" s="252"/>
      <c r="AK269" s="252"/>
      <c r="AL269" s="252"/>
      <c r="AM269" s="252"/>
      <c r="AN269" s="252"/>
      <c r="AO269" s="252"/>
      <c r="AP269" s="252"/>
      <c r="AQ269" s="252"/>
      <c r="AR269" s="252"/>
      <c r="AS269" s="252"/>
      <c r="AT269" s="252"/>
      <c r="AU269" s="252"/>
      <c r="AV269" s="252"/>
      <c r="AW269" s="252"/>
      <c r="AX269" s="252"/>
      <c r="AY269" s="253"/>
      <c r="AZ269" s="252"/>
      <c r="BA269" s="252"/>
      <c r="BB269" s="252"/>
      <c r="BC269" s="252"/>
      <c r="BD269" s="252"/>
      <c r="BE269" s="252"/>
      <c r="BF269" s="252"/>
      <c r="BG269" s="252"/>
      <c r="BH269" s="252"/>
      <c r="BI269" s="252"/>
      <c r="BJ269" s="252"/>
      <c r="BK269" s="252"/>
      <c r="BL269" s="252"/>
      <c r="BM269" s="252"/>
      <c r="BN269" s="252"/>
      <c r="BO269" s="252"/>
      <c r="BP269" s="252"/>
      <c r="BQ269" s="252"/>
    </row>
    <row r="270" spans="1:69" ht="12.75" customHeight="1" x14ac:dyDescent="0.25">
      <c r="A270" s="255"/>
      <c r="B270" s="255"/>
      <c r="C270" s="256"/>
      <c r="D270" s="256"/>
      <c r="E270" s="256"/>
      <c r="F270" s="256"/>
      <c r="G270" s="255"/>
      <c r="H270" s="255"/>
      <c r="I270" s="255"/>
      <c r="J270" s="255"/>
      <c r="K270" s="255"/>
      <c r="L270" s="257"/>
      <c r="M270" s="257"/>
      <c r="N270" s="255"/>
      <c r="O270" s="301"/>
      <c r="P270" s="301"/>
      <c r="Q270" s="301"/>
      <c r="R270" s="301"/>
      <c r="S270" s="301"/>
      <c r="T270" s="301"/>
      <c r="U270" s="301"/>
      <c r="V270" s="301"/>
      <c r="W270" s="301"/>
      <c r="X270" s="255"/>
      <c r="Y270" s="255"/>
      <c r="Z270" s="255"/>
      <c r="AA270" s="255"/>
      <c r="AB270" s="255"/>
      <c r="AC270" s="255"/>
      <c r="AD270" s="255"/>
      <c r="AE270" s="255"/>
      <c r="AF270" s="255"/>
      <c r="AG270" s="255"/>
      <c r="AH270" s="252"/>
      <c r="AI270" s="252"/>
      <c r="AJ270" s="252"/>
      <c r="AK270" s="252"/>
      <c r="AL270" s="252"/>
      <c r="AM270" s="252"/>
      <c r="AN270" s="252"/>
      <c r="AO270" s="252"/>
      <c r="AP270" s="252"/>
      <c r="AQ270" s="252"/>
      <c r="AR270" s="252"/>
      <c r="AS270" s="252"/>
      <c r="AT270" s="252"/>
      <c r="AU270" s="252"/>
      <c r="AV270" s="252"/>
      <c r="AW270" s="252"/>
      <c r="AX270" s="252"/>
      <c r="AY270" s="253"/>
      <c r="AZ270" s="252"/>
      <c r="BA270" s="252"/>
      <c r="BB270" s="252"/>
      <c r="BC270" s="252"/>
      <c r="BD270" s="252"/>
      <c r="BE270" s="252"/>
      <c r="BF270" s="252"/>
      <c r="BG270" s="252"/>
      <c r="BH270" s="252"/>
      <c r="BI270" s="252"/>
      <c r="BJ270" s="252"/>
      <c r="BK270" s="252"/>
      <c r="BL270" s="252"/>
      <c r="BM270" s="252"/>
      <c r="BN270" s="252"/>
      <c r="BO270" s="252"/>
      <c r="BP270" s="252"/>
      <c r="BQ270" s="252"/>
    </row>
    <row r="271" spans="1:69" ht="12.75" customHeight="1" x14ac:dyDescent="0.25">
      <c r="A271" s="255"/>
      <c r="B271" s="255"/>
      <c r="C271" s="256"/>
      <c r="D271" s="256"/>
      <c r="E271" s="256"/>
      <c r="F271" s="256"/>
      <c r="G271" s="255"/>
      <c r="H271" s="255"/>
      <c r="I271" s="255"/>
      <c r="J271" s="255"/>
      <c r="K271" s="255"/>
      <c r="L271" s="257"/>
      <c r="M271" s="257"/>
      <c r="N271" s="255"/>
      <c r="O271" s="301"/>
      <c r="P271" s="301"/>
      <c r="Q271" s="301"/>
      <c r="R271" s="301"/>
      <c r="S271" s="301"/>
      <c r="T271" s="301"/>
      <c r="U271" s="301"/>
      <c r="V271" s="301"/>
      <c r="W271" s="301"/>
      <c r="X271" s="255"/>
      <c r="Y271" s="255"/>
      <c r="Z271" s="255"/>
      <c r="AA271" s="255"/>
      <c r="AB271" s="255"/>
      <c r="AC271" s="255"/>
      <c r="AD271" s="255"/>
      <c r="AE271" s="255"/>
      <c r="AF271" s="255"/>
      <c r="AG271" s="255"/>
      <c r="AH271" s="252"/>
      <c r="AI271" s="252"/>
      <c r="AJ271" s="252"/>
      <c r="AK271" s="252"/>
      <c r="AL271" s="252"/>
      <c r="AM271" s="252"/>
      <c r="AN271" s="252"/>
      <c r="AO271" s="252"/>
      <c r="AP271" s="252"/>
      <c r="AQ271" s="252"/>
      <c r="AR271" s="252"/>
      <c r="AS271" s="252"/>
      <c r="AT271" s="252"/>
      <c r="AU271" s="252"/>
      <c r="AV271" s="252"/>
      <c r="AW271" s="252"/>
      <c r="AX271" s="252"/>
      <c r="AY271" s="253"/>
      <c r="AZ271" s="252"/>
      <c r="BA271" s="252"/>
      <c r="BB271" s="252"/>
      <c r="BC271" s="252"/>
      <c r="BD271" s="252"/>
      <c r="BE271" s="252"/>
      <c r="BF271" s="252"/>
      <c r="BG271" s="252"/>
      <c r="BH271" s="252"/>
      <c r="BI271" s="252"/>
      <c r="BJ271" s="252"/>
      <c r="BK271" s="252"/>
      <c r="BL271" s="252"/>
      <c r="BM271" s="252"/>
      <c r="BN271" s="252"/>
      <c r="BO271" s="252"/>
      <c r="BP271" s="252"/>
      <c r="BQ271" s="252"/>
    </row>
    <row r="272" spans="1:69" ht="12.75" customHeight="1" x14ac:dyDescent="0.25">
      <c r="A272" s="255"/>
      <c r="B272" s="255"/>
      <c r="C272" s="256"/>
      <c r="D272" s="256"/>
      <c r="E272" s="256"/>
      <c r="F272" s="256"/>
      <c r="G272" s="255"/>
      <c r="H272" s="255"/>
      <c r="I272" s="255"/>
      <c r="J272" s="255"/>
      <c r="K272" s="255"/>
      <c r="L272" s="257"/>
      <c r="M272" s="257"/>
      <c r="N272" s="255"/>
      <c r="O272" s="301"/>
      <c r="P272" s="301"/>
      <c r="Q272" s="301"/>
      <c r="R272" s="301"/>
      <c r="S272" s="301"/>
      <c r="T272" s="301"/>
      <c r="U272" s="301"/>
      <c r="V272" s="301"/>
      <c r="W272" s="301"/>
      <c r="X272" s="255"/>
      <c r="Y272" s="255"/>
      <c r="Z272" s="255"/>
      <c r="AA272" s="255"/>
      <c r="AB272" s="255"/>
      <c r="AC272" s="255"/>
      <c r="AD272" s="255"/>
      <c r="AE272" s="255"/>
      <c r="AF272" s="255"/>
      <c r="AG272" s="255"/>
      <c r="AH272" s="252"/>
      <c r="AI272" s="252"/>
      <c r="AJ272" s="252"/>
      <c r="AK272" s="252"/>
      <c r="AL272" s="252"/>
      <c r="AM272" s="252"/>
      <c r="AN272" s="252"/>
      <c r="AO272" s="252"/>
      <c r="AP272" s="252"/>
      <c r="AQ272" s="252"/>
      <c r="AR272" s="252"/>
      <c r="AS272" s="252"/>
      <c r="AT272" s="252"/>
      <c r="AU272" s="252"/>
      <c r="AV272" s="252"/>
      <c r="AW272" s="252"/>
      <c r="AX272" s="252"/>
      <c r="AY272" s="253"/>
      <c r="AZ272" s="252"/>
      <c r="BA272" s="252"/>
      <c r="BB272" s="252"/>
      <c r="BC272" s="252"/>
      <c r="BD272" s="252"/>
      <c r="BE272" s="252"/>
      <c r="BF272" s="252"/>
      <c r="BG272" s="252"/>
      <c r="BH272" s="252"/>
      <c r="BI272" s="252"/>
      <c r="BJ272" s="252"/>
      <c r="BK272" s="252"/>
      <c r="BL272" s="252"/>
      <c r="BM272" s="252"/>
      <c r="BN272" s="252"/>
      <c r="BO272" s="252"/>
      <c r="BP272" s="252"/>
      <c r="BQ272" s="252"/>
    </row>
    <row r="273" spans="1:69" ht="12.75" customHeight="1" x14ac:dyDescent="0.25">
      <c r="A273" s="255"/>
      <c r="B273" s="255"/>
      <c r="C273" s="256"/>
      <c r="D273" s="256"/>
      <c r="E273" s="256"/>
      <c r="F273" s="256"/>
      <c r="G273" s="255"/>
      <c r="H273" s="255"/>
      <c r="I273" s="255"/>
      <c r="J273" s="255"/>
      <c r="K273" s="255"/>
      <c r="L273" s="257"/>
      <c r="M273" s="257"/>
      <c r="N273" s="255"/>
      <c r="O273" s="301"/>
      <c r="P273" s="301"/>
      <c r="Q273" s="301"/>
      <c r="R273" s="301"/>
      <c r="S273" s="301"/>
      <c r="T273" s="301"/>
      <c r="U273" s="301"/>
      <c r="V273" s="301"/>
      <c r="W273" s="301"/>
      <c r="X273" s="255"/>
      <c r="Y273" s="255"/>
      <c r="Z273" s="255"/>
      <c r="AA273" s="255"/>
      <c r="AB273" s="255"/>
      <c r="AC273" s="255"/>
      <c r="AD273" s="255"/>
      <c r="AE273" s="255"/>
      <c r="AF273" s="255"/>
      <c r="AG273" s="255"/>
      <c r="AH273" s="252"/>
      <c r="AI273" s="252"/>
      <c r="AJ273" s="252"/>
      <c r="AK273" s="252"/>
      <c r="AL273" s="252"/>
      <c r="AM273" s="252"/>
      <c r="AN273" s="252"/>
      <c r="AO273" s="252"/>
      <c r="AP273" s="252"/>
      <c r="AQ273" s="252"/>
      <c r="AR273" s="252"/>
      <c r="AS273" s="252"/>
      <c r="AT273" s="252"/>
      <c r="AU273" s="252"/>
      <c r="AV273" s="252"/>
      <c r="AW273" s="252"/>
      <c r="AX273" s="252"/>
      <c r="AY273" s="253"/>
      <c r="AZ273" s="252"/>
      <c r="BA273" s="252"/>
      <c r="BB273" s="252"/>
      <c r="BC273" s="252"/>
      <c r="BD273" s="252"/>
      <c r="BE273" s="252"/>
      <c r="BF273" s="252"/>
      <c r="BG273" s="252"/>
      <c r="BH273" s="252"/>
      <c r="BI273" s="252"/>
      <c r="BJ273" s="252"/>
      <c r="BK273" s="252"/>
      <c r="BL273" s="252"/>
      <c r="BM273" s="252"/>
      <c r="BN273" s="252"/>
      <c r="BO273" s="252"/>
      <c r="BP273" s="252"/>
      <c r="BQ273" s="252"/>
    </row>
    <row r="274" spans="1:69" ht="12.75" customHeight="1" x14ac:dyDescent="0.25">
      <c r="A274" s="255"/>
      <c r="B274" s="255"/>
      <c r="C274" s="256"/>
      <c r="D274" s="256"/>
      <c r="E274" s="256"/>
      <c r="F274" s="256"/>
      <c r="G274" s="255"/>
      <c r="H274" s="255"/>
      <c r="I274" s="255"/>
      <c r="J274" s="255"/>
      <c r="K274" s="255"/>
      <c r="L274" s="257"/>
      <c r="M274" s="257"/>
      <c r="N274" s="255"/>
      <c r="O274" s="301"/>
      <c r="P274" s="301"/>
      <c r="Q274" s="301"/>
      <c r="R274" s="301"/>
      <c r="S274" s="301"/>
      <c r="T274" s="301"/>
      <c r="U274" s="301"/>
      <c r="V274" s="301"/>
      <c r="W274" s="301"/>
      <c r="X274" s="255"/>
      <c r="Y274" s="255"/>
      <c r="Z274" s="255"/>
      <c r="AA274" s="255"/>
      <c r="AB274" s="255"/>
      <c r="AC274" s="255"/>
      <c r="AD274" s="255"/>
      <c r="AE274" s="255"/>
      <c r="AF274" s="255"/>
      <c r="AG274" s="255"/>
      <c r="AH274" s="252"/>
      <c r="AI274" s="252"/>
      <c r="AJ274" s="252"/>
      <c r="AK274" s="252"/>
      <c r="AL274" s="252"/>
      <c r="AM274" s="252"/>
      <c r="AN274" s="252"/>
      <c r="AO274" s="252"/>
      <c r="AP274" s="252"/>
      <c r="AQ274" s="252"/>
      <c r="AR274" s="252"/>
      <c r="AS274" s="252"/>
      <c r="AT274" s="252"/>
      <c r="AU274" s="252"/>
      <c r="AV274" s="252"/>
      <c r="AW274" s="252"/>
      <c r="AX274" s="252"/>
      <c r="AY274" s="253"/>
      <c r="AZ274" s="252"/>
      <c r="BA274" s="252"/>
      <c r="BB274" s="252"/>
      <c r="BC274" s="252"/>
      <c r="BD274" s="252"/>
      <c r="BE274" s="252"/>
      <c r="BF274" s="252"/>
      <c r="BG274" s="252"/>
      <c r="BH274" s="252"/>
      <c r="BI274" s="252"/>
      <c r="BJ274" s="252"/>
      <c r="BK274" s="252"/>
      <c r="BL274" s="252"/>
      <c r="BM274" s="252"/>
      <c r="BN274" s="252"/>
      <c r="BO274" s="252"/>
      <c r="BP274" s="252"/>
      <c r="BQ274" s="252"/>
    </row>
    <row r="275" spans="1:69" ht="12.75" customHeight="1" x14ac:dyDescent="0.25">
      <c r="A275" s="255"/>
      <c r="B275" s="255"/>
      <c r="C275" s="256"/>
      <c r="D275" s="256"/>
      <c r="E275" s="256"/>
      <c r="F275" s="256"/>
      <c r="G275" s="255"/>
      <c r="H275" s="255"/>
      <c r="I275" s="255"/>
      <c r="J275" s="255"/>
      <c r="K275" s="255"/>
      <c r="L275" s="257"/>
      <c r="M275" s="257"/>
      <c r="N275" s="255"/>
      <c r="O275" s="301"/>
      <c r="P275" s="301"/>
      <c r="Q275" s="301"/>
      <c r="R275" s="301"/>
      <c r="S275" s="301"/>
      <c r="T275" s="301"/>
      <c r="U275" s="301"/>
      <c r="V275" s="301"/>
      <c r="W275" s="301"/>
      <c r="X275" s="255"/>
      <c r="Y275" s="255"/>
      <c r="Z275" s="255"/>
      <c r="AA275" s="255"/>
      <c r="AB275" s="255"/>
      <c r="AC275" s="255"/>
      <c r="AD275" s="255"/>
      <c r="AE275" s="255"/>
      <c r="AF275" s="255"/>
      <c r="AG275" s="255"/>
      <c r="AH275" s="252"/>
      <c r="AI275" s="252"/>
      <c r="AJ275" s="252"/>
      <c r="AK275" s="252"/>
      <c r="AL275" s="252"/>
      <c r="AM275" s="252"/>
      <c r="AN275" s="252"/>
      <c r="AO275" s="252"/>
      <c r="AP275" s="252"/>
      <c r="AQ275" s="252"/>
      <c r="AR275" s="252"/>
      <c r="AS275" s="252"/>
      <c r="AT275" s="252"/>
      <c r="AU275" s="252"/>
      <c r="AV275" s="252"/>
      <c r="AW275" s="252"/>
      <c r="AX275" s="252"/>
      <c r="AY275" s="253"/>
      <c r="AZ275" s="252"/>
      <c r="BA275" s="252"/>
      <c r="BB275" s="252"/>
      <c r="BC275" s="252"/>
      <c r="BD275" s="252"/>
      <c r="BE275" s="252"/>
      <c r="BF275" s="252"/>
      <c r="BG275" s="252"/>
      <c r="BH275" s="252"/>
      <c r="BI275" s="252"/>
      <c r="BJ275" s="252"/>
      <c r="BK275" s="252"/>
      <c r="BL275" s="252"/>
      <c r="BM275" s="252"/>
      <c r="BN275" s="252"/>
      <c r="BO275" s="252"/>
      <c r="BP275" s="252"/>
      <c r="BQ275" s="252"/>
    </row>
    <row r="276" spans="1:69" ht="15.75" customHeight="1" x14ac:dyDescent="0.25">
      <c r="A276" s="251"/>
      <c r="B276" s="251"/>
      <c r="C276" s="251"/>
      <c r="D276" s="251"/>
      <c r="E276" s="251"/>
      <c r="F276" s="251"/>
      <c r="G276" s="251"/>
      <c r="H276" s="251"/>
      <c r="I276" s="251"/>
      <c r="J276" s="251"/>
      <c r="K276" s="251"/>
      <c r="L276" s="251"/>
      <c r="M276" s="251"/>
      <c r="N276" s="251"/>
      <c r="O276" s="251"/>
      <c r="P276" s="251"/>
      <c r="Q276" s="251"/>
      <c r="R276" s="251"/>
      <c r="S276" s="251"/>
      <c r="T276" s="251"/>
      <c r="U276" s="251"/>
      <c r="V276" s="251"/>
      <c r="W276" s="251"/>
      <c r="X276" s="251"/>
      <c r="Y276" s="251"/>
      <c r="Z276" s="251"/>
      <c r="AA276" s="251"/>
      <c r="AB276" s="251"/>
      <c r="AC276" s="251"/>
      <c r="AD276" s="251"/>
      <c r="AE276" s="251"/>
      <c r="AF276" s="251"/>
      <c r="AG276" s="251"/>
      <c r="AH276" s="251"/>
      <c r="AI276" s="251"/>
      <c r="AJ276" s="251"/>
      <c r="AK276" s="251"/>
      <c r="AL276" s="251"/>
      <c r="AM276" s="251"/>
      <c r="AN276" s="251"/>
      <c r="AO276" s="251"/>
      <c r="AP276" s="251"/>
      <c r="AQ276" s="251"/>
      <c r="AR276" s="251"/>
      <c r="AS276" s="251"/>
      <c r="AT276" s="251"/>
      <c r="AU276" s="251"/>
      <c r="AV276" s="251"/>
      <c r="AW276" s="251"/>
      <c r="AX276" s="251"/>
      <c r="AY276" s="251"/>
      <c r="AZ276" s="251"/>
      <c r="BA276" s="251"/>
      <c r="BB276" s="251"/>
      <c r="BC276" s="251"/>
      <c r="BD276" s="251"/>
      <c r="BE276" s="251"/>
      <c r="BF276" s="251"/>
      <c r="BG276" s="251"/>
      <c r="BH276" s="251"/>
      <c r="BI276" s="251"/>
      <c r="BJ276" s="251"/>
      <c r="BK276" s="251"/>
      <c r="BL276" s="251"/>
      <c r="BM276" s="251"/>
      <c r="BN276" s="251"/>
      <c r="BO276" s="251"/>
      <c r="BP276" s="251"/>
      <c r="BQ276" s="251"/>
    </row>
    <row r="277" spans="1:69" ht="15.75" customHeight="1" x14ac:dyDescent="0.25">
      <c r="A277" s="251"/>
      <c r="B277" s="251"/>
      <c r="C277" s="251"/>
      <c r="D277" s="251"/>
      <c r="E277" s="251"/>
      <c r="F277" s="251"/>
      <c r="G277" s="251"/>
      <c r="H277" s="251"/>
      <c r="I277" s="251"/>
      <c r="J277" s="251"/>
      <c r="K277" s="251"/>
      <c r="L277" s="251"/>
      <c r="M277" s="251"/>
      <c r="N277" s="251"/>
      <c r="O277" s="251"/>
      <c r="P277" s="251"/>
      <c r="Q277" s="251"/>
      <c r="R277" s="251"/>
      <c r="S277" s="251"/>
      <c r="T277" s="251"/>
      <c r="U277" s="251"/>
      <c r="V277" s="251"/>
      <c r="W277" s="251"/>
      <c r="X277" s="251"/>
      <c r="Y277" s="251"/>
      <c r="Z277" s="251"/>
      <c r="AA277" s="251"/>
      <c r="AB277" s="251"/>
      <c r="AC277" s="251"/>
      <c r="AD277" s="251"/>
      <c r="AE277" s="251"/>
      <c r="AF277" s="251"/>
      <c r="AG277" s="251"/>
      <c r="AH277" s="251"/>
      <c r="AI277" s="251"/>
      <c r="AJ277" s="251"/>
      <c r="AK277" s="251"/>
      <c r="AL277" s="251"/>
      <c r="AM277" s="251"/>
      <c r="AN277" s="251"/>
      <c r="AO277" s="251"/>
      <c r="AP277" s="251"/>
      <c r="AQ277" s="251"/>
      <c r="AR277" s="251"/>
      <c r="AS277" s="251"/>
      <c r="AT277" s="251"/>
      <c r="AU277" s="251"/>
      <c r="AV277" s="251"/>
      <c r="AW277" s="251"/>
      <c r="AX277" s="251"/>
      <c r="AY277" s="251"/>
      <c r="AZ277" s="251"/>
      <c r="BA277" s="251"/>
      <c r="BB277" s="251"/>
      <c r="BC277" s="251"/>
      <c r="BD277" s="251"/>
      <c r="BE277" s="251"/>
      <c r="BF277" s="251"/>
      <c r="BG277" s="251"/>
      <c r="BH277" s="251"/>
      <c r="BI277" s="251"/>
      <c r="BJ277" s="251"/>
      <c r="BK277" s="251"/>
      <c r="BL277" s="251"/>
      <c r="BM277" s="251"/>
      <c r="BN277" s="251"/>
      <c r="BO277" s="251"/>
      <c r="BP277" s="251"/>
      <c r="BQ277" s="251"/>
    </row>
    <row r="278" spans="1:69" ht="15.75" customHeight="1" x14ac:dyDescent="0.25">
      <c r="A278" s="251"/>
      <c r="B278" s="251"/>
      <c r="C278" s="251"/>
      <c r="D278" s="251"/>
      <c r="E278" s="251"/>
      <c r="F278" s="251"/>
      <c r="G278" s="251"/>
      <c r="H278" s="251"/>
      <c r="I278" s="251"/>
      <c r="J278" s="251"/>
      <c r="K278" s="251"/>
      <c r="L278" s="251"/>
      <c r="M278" s="251"/>
      <c r="N278" s="251"/>
      <c r="O278" s="251"/>
      <c r="P278" s="251"/>
      <c r="Q278" s="251"/>
      <c r="R278" s="251"/>
      <c r="S278" s="251"/>
      <c r="T278" s="251"/>
      <c r="U278" s="251"/>
      <c r="V278" s="251"/>
      <c r="W278" s="251"/>
      <c r="X278" s="251"/>
      <c r="Y278" s="251"/>
      <c r="Z278" s="251"/>
      <c r="AA278" s="251"/>
      <c r="AB278" s="251"/>
      <c r="AC278" s="251"/>
      <c r="AD278" s="251"/>
      <c r="AE278" s="251"/>
      <c r="AF278" s="251"/>
      <c r="AG278" s="251"/>
      <c r="AH278" s="251"/>
      <c r="AI278" s="251"/>
      <c r="AJ278" s="251"/>
      <c r="AK278" s="251"/>
      <c r="AL278" s="251"/>
      <c r="AM278" s="251"/>
      <c r="AN278" s="251"/>
      <c r="AO278" s="251"/>
      <c r="AP278" s="251"/>
      <c r="AQ278" s="251"/>
      <c r="AR278" s="251"/>
      <c r="AS278" s="251"/>
      <c r="AT278" s="251"/>
      <c r="AU278" s="251"/>
      <c r="AV278" s="251"/>
      <c r="AW278" s="251"/>
      <c r="AX278" s="251"/>
      <c r="AY278" s="251"/>
      <c r="AZ278" s="251"/>
      <c r="BA278" s="251"/>
      <c r="BB278" s="251"/>
      <c r="BC278" s="251"/>
      <c r="BD278" s="251"/>
      <c r="BE278" s="251"/>
      <c r="BF278" s="251"/>
      <c r="BG278" s="251"/>
      <c r="BH278" s="251"/>
      <c r="BI278" s="251"/>
      <c r="BJ278" s="251"/>
      <c r="BK278" s="251"/>
      <c r="BL278" s="251"/>
      <c r="BM278" s="251"/>
      <c r="BN278" s="251"/>
      <c r="BO278" s="251"/>
      <c r="BP278" s="251"/>
      <c r="BQ278" s="251"/>
    </row>
    <row r="279" spans="1:69" ht="15.75" customHeight="1" x14ac:dyDescent="0.25">
      <c r="A279" s="251"/>
      <c r="B279" s="251"/>
      <c r="C279" s="251"/>
      <c r="D279" s="251"/>
      <c r="E279" s="251"/>
      <c r="F279" s="251"/>
      <c r="G279" s="251"/>
      <c r="H279" s="251"/>
      <c r="I279" s="251"/>
      <c r="J279" s="251"/>
      <c r="K279" s="251"/>
      <c r="L279" s="251"/>
      <c r="M279" s="251"/>
      <c r="N279" s="251"/>
      <c r="O279" s="251"/>
      <c r="P279" s="251"/>
      <c r="Q279" s="251"/>
      <c r="R279" s="251"/>
      <c r="S279" s="251"/>
      <c r="T279" s="251"/>
      <c r="U279" s="251"/>
      <c r="V279" s="251"/>
      <c r="W279" s="251"/>
      <c r="X279" s="251"/>
      <c r="Y279" s="251"/>
      <c r="Z279" s="251"/>
      <c r="AA279" s="251"/>
      <c r="AB279" s="251"/>
      <c r="AC279" s="251"/>
      <c r="AD279" s="251"/>
      <c r="AE279" s="251"/>
      <c r="AF279" s="251"/>
      <c r="AG279" s="251"/>
      <c r="AH279" s="251"/>
      <c r="AI279" s="251"/>
      <c r="AJ279" s="251"/>
      <c r="AK279" s="251"/>
      <c r="AL279" s="251"/>
      <c r="AM279" s="251"/>
      <c r="AN279" s="251"/>
      <c r="AO279" s="251"/>
      <c r="AP279" s="251"/>
      <c r="AQ279" s="251"/>
      <c r="AR279" s="251"/>
      <c r="AS279" s="251"/>
      <c r="AT279" s="251"/>
      <c r="AU279" s="251"/>
      <c r="AV279" s="251"/>
      <c r="AW279" s="251"/>
      <c r="AX279" s="251"/>
      <c r="AY279" s="251"/>
      <c r="AZ279" s="251"/>
      <c r="BA279" s="251"/>
      <c r="BB279" s="251"/>
      <c r="BC279" s="251"/>
      <c r="BD279" s="251"/>
      <c r="BE279" s="251"/>
      <c r="BF279" s="251"/>
      <c r="BG279" s="251"/>
      <c r="BH279" s="251"/>
      <c r="BI279" s="251"/>
      <c r="BJ279" s="251"/>
      <c r="BK279" s="251"/>
      <c r="BL279" s="251"/>
      <c r="BM279" s="251"/>
      <c r="BN279" s="251"/>
      <c r="BO279" s="251"/>
      <c r="BP279" s="251"/>
      <c r="BQ279" s="251"/>
    </row>
    <row r="280" spans="1:69" ht="15.75" customHeight="1" x14ac:dyDescent="0.25">
      <c r="A280" s="251"/>
      <c r="B280" s="251"/>
      <c r="C280" s="251"/>
      <c r="D280" s="251"/>
      <c r="E280" s="251"/>
      <c r="F280" s="251"/>
      <c r="G280" s="251"/>
      <c r="H280" s="251"/>
      <c r="I280" s="251"/>
      <c r="J280" s="251"/>
      <c r="K280" s="251"/>
      <c r="L280" s="251"/>
      <c r="M280" s="251"/>
      <c r="N280" s="251"/>
      <c r="O280" s="251"/>
      <c r="P280" s="251"/>
      <c r="Q280" s="251"/>
      <c r="R280" s="251"/>
      <c r="S280" s="251"/>
      <c r="T280" s="251"/>
      <c r="U280" s="251"/>
      <c r="V280" s="251"/>
      <c r="W280" s="251"/>
      <c r="X280" s="251"/>
      <c r="Y280" s="251"/>
      <c r="Z280" s="251"/>
      <c r="AA280" s="251"/>
      <c r="AB280" s="251"/>
      <c r="AC280" s="251"/>
      <c r="AD280" s="251"/>
      <c r="AE280" s="251"/>
      <c r="AF280" s="251"/>
      <c r="AG280" s="251"/>
      <c r="AH280" s="251"/>
      <c r="AI280" s="251"/>
      <c r="AJ280" s="251"/>
      <c r="AK280" s="251"/>
      <c r="AL280" s="251"/>
      <c r="AM280" s="251"/>
      <c r="AN280" s="251"/>
      <c r="AO280" s="251"/>
      <c r="AP280" s="251"/>
      <c r="AQ280" s="251"/>
      <c r="AR280" s="251"/>
      <c r="AS280" s="251"/>
      <c r="AT280" s="251"/>
      <c r="AU280" s="251"/>
      <c r="AV280" s="251"/>
      <c r="AW280" s="251"/>
      <c r="AX280" s="251"/>
      <c r="AY280" s="251"/>
      <c r="AZ280" s="251"/>
      <c r="BA280" s="251"/>
      <c r="BB280" s="251"/>
      <c r="BC280" s="251"/>
      <c r="BD280" s="251"/>
      <c r="BE280" s="251"/>
      <c r="BF280" s="251"/>
      <c r="BG280" s="251"/>
      <c r="BH280" s="251"/>
      <c r="BI280" s="251"/>
      <c r="BJ280" s="251"/>
      <c r="BK280" s="251"/>
      <c r="BL280" s="251"/>
      <c r="BM280" s="251"/>
      <c r="BN280" s="251"/>
      <c r="BO280" s="251"/>
      <c r="BP280" s="251"/>
      <c r="BQ280" s="251"/>
    </row>
    <row r="281" spans="1:69" ht="15.75" customHeight="1" x14ac:dyDescent="0.25">
      <c r="A281" s="251"/>
      <c r="B281" s="251"/>
      <c r="C281" s="251"/>
      <c r="D281" s="251"/>
      <c r="E281" s="251"/>
      <c r="F281" s="251"/>
      <c r="G281" s="251"/>
      <c r="H281" s="251"/>
      <c r="I281" s="251"/>
      <c r="J281" s="251"/>
      <c r="K281" s="251"/>
      <c r="L281" s="251"/>
      <c r="M281" s="251"/>
      <c r="N281" s="251"/>
      <c r="O281" s="251"/>
      <c r="P281" s="251"/>
      <c r="Q281" s="251"/>
      <c r="R281" s="251"/>
      <c r="S281" s="251"/>
      <c r="T281" s="251"/>
      <c r="U281" s="251"/>
      <c r="V281" s="251"/>
      <c r="W281" s="251"/>
      <c r="X281" s="251"/>
      <c r="Y281" s="251"/>
      <c r="Z281" s="251"/>
      <c r="AA281" s="251"/>
      <c r="AB281" s="251"/>
      <c r="AC281" s="251"/>
      <c r="AD281" s="251"/>
      <c r="AE281" s="251"/>
      <c r="AF281" s="251"/>
      <c r="AG281" s="251"/>
      <c r="AH281" s="251"/>
      <c r="AI281" s="251"/>
      <c r="AJ281" s="251"/>
      <c r="AK281" s="251"/>
      <c r="AL281" s="251"/>
      <c r="AM281" s="251"/>
      <c r="AN281" s="251"/>
      <c r="AO281" s="251"/>
      <c r="AP281" s="251"/>
      <c r="AQ281" s="251"/>
      <c r="AR281" s="251"/>
      <c r="AS281" s="251"/>
      <c r="AT281" s="251"/>
      <c r="AU281" s="251"/>
      <c r="AV281" s="251"/>
      <c r="AW281" s="251"/>
      <c r="AX281" s="251"/>
      <c r="AY281" s="251"/>
      <c r="AZ281" s="251"/>
      <c r="BA281" s="251"/>
      <c r="BB281" s="251"/>
      <c r="BC281" s="251"/>
      <c r="BD281" s="251"/>
      <c r="BE281" s="251"/>
      <c r="BF281" s="251"/>
      <c r="BG281" s="251"/>
      <c r="BH281" s="251"/>
      <c r="BI281" s="251"/>
      <c r="BJ281" s="251"/>
      <c r="BK281" s="251"/>
      <c r="BL281" s="251"/>
      <c r="BM281" s="251"/>
      <c r="BN281" s="251"/>
      <c r="BO281" s="251"/>
      <c r="BP281" s="251"/>
      <c r="BQ281" s="251"/>
    </row>
    <row r="282" spans="1:69" ht="15.75" customHeight="1" x14ac:dyDescent="0.25">
      <c r="A282" s="251"/>
      <c r="B282" s="251"/>
      <c r="C282" s="251"/>
      <c r="D282" s="251"/>
      <c r="E282" s="251"/>
      <c r="F282" s="251"/>
      <c r="G282" s="251"/>
      <c r="H282" s="251"/>
      <c r="I282" s="251"/>
      <c r="J282" s="251"/>
      <c r="K282" s="251"/>
      <c r="L282" s="251"/>
      <c r="M282" s="251"/>
      <c r="N282" s="251"/>
      <c r="O282" s="251"/>
      <c r="P282" s="251"/>
      <c r="Q282" s="251"/>
      <c r="R282" s="251"/>
      <c r="S282" s="251"/>
      <c r="T282" s="251"/>
      <c r="U282" s="251"/>
      <c r="V282" s="251"/>
      <c r="W282" s="251"/>
      <c r="X282" s="251"/>
      <c r="Y282" s="251"/>
      <c r="Z282" s="251"/>
      <c r="AA282" s="251"/>
      <c r="AB282" s="251"/>
      <c r="AC282" s="251"/>
      <c r="AD282" s="251"/>
      <c r="AE282" s="251"/>
      <c r="AF282" s="251"/>
      <c r="AG282" s="251"/>
      <c r="AH282" s="251"/>
      <c r="AI282" s="251"/>
      <c r="AJ282" s="251"/>
      <c r="AK282" s="251"/>
      <c r="AL282" s="251"/>
      <c r="AM282" s="251"/>
      <c r="AN282" s="251"/>
      <c r="AO282" s="251"/>
      <c r="AP282" s="251"/>
      <c r="AQ282" s="251"/>
      <c r="AR282" s="251"/>
      <c r="AS282" s="251"/>
      <c r="AT282" s="251"/>
      <c r="AU282" s="251"/>
      <c r="AV282" s="251"/>
      <c r="AW282" s="251"/>
      <c r="AX282" s="251"/>
      <c r="AY282" s="251"/>
      <c r="AZ282" s="251"/>
      <c r="BA282" s="251"/>
      <c r="BB282" s="251"/>
      <c r="BC282" s="251"/>
      <c r="BD282" s="251"/>
      <c r="BE282" s="251"/>
      <c r="BF282" s="251"/>
      <c r="BG282" s="251"/>
      <c r="BH282" s="251"/>
      <c r="BI282" s="251"/>
      <c r="BJ282" s="251"/>
      <c r="BK282" s="251"/>
      <c r="BL282" s="251"/>
      <c r="BM282" s="251"/>
      <c r="BN282" s="251"/>
      <c r="BO282" s="251"/>
      <c r="BP282" s="251"/>
      <c r="BQ282" s="251"/>
    </row>
    <row r="283" spans="1:69" ht="15.75" customHeight="1" x14ac:dyDescent="0.25">
      <c r="A283" s="251"/>
      <c r="B283" s="251"/>
      <c r="C283" s="251"/>
      <c r="D283" s="251"/>
      <c r="E283" s="251"/>
      <c r="F283" s="251"/>
      <c r="G283" s="251"/>
      <c r="H283" s="251"/>
      <c r="I283" s="251"/>
      <c r="J283" s="251"/>
      <c r="K283" s="251"/>
      <c r="L283" s="251"/>
      <c r="M283" s="251"/>
      <c r="N283" s="251"/>
      <c r="O283" s="251"/>
      <c r="P283" s="251"/>
      <c r="Q283" s="251"/>
      <c r="R283" s="251"/>
      <c r="S283" s="251"/>
      <c r="T283" s="251"/>
      <c r="U283" s="251"/>
      <c r="V283" s="251"/>
      <c r="W283" s="251"/>
      <c r="X283" s="251"/>
      <c r="Y283" s="251"/>
      <c r="Z283" s="251"/>
      <c r="AA283" s="251"/>
      <c r="AB283" s="251"/>
      <c r="AC283" s="251"/>
      <c r="AD283" s="251"/>
      <c r="AE283" s="251"/>
      <c r="AF283" s="251"/>
      <c r="AG283" s="251"/>
      <c r="AH283" s="251"/>
      <c r="AI283" s="251"/>
      <c r="AJ283" s="251"/>
      <c r="AK283" s="251"/>
      <c r="AL283" s="251"/>
      <c r="AM283" s="251"/>
      <c r="AN283" s="251"/>
      <c r="AO283" s="251"/>
      <c r="AP283" s="251"/>
      <c r="AQ283" s="251"/>
      <c r="AR283" s="251"/>
      <c r="AS283" s="251"/>
      <c r="AT283" s="251"/>
      <c r="AU283" s="251"/>
      <c r="AV283" s="251"/>
      <c r="AW283" s="251"/>
      <c r="AX283" s="251"/>
      <c r="AY283" s="251"/>
      <c r="AZ283" s="251"/>
      <c r="BA283" s="251"/>
      <c r="BB283" s="251"/>
      <c r="BC283" s="251"/>
      <c r="BD283" s="251"/>
      <c r="BE283" s="251"/>
      <c r="BF283" s="251"/>
      <c r="BG283" s="251"/>
      <c r="BH283" s="251"/>
      <c r="BI283" s="251"/>
      <c r="BJ283" s="251"/>
      <c r="BK283" s="251"/>
      <c r="BL283" s="251"/>
      <c r="BM283" s="251"/>
      <c r="BN283" s="251"/>
      <c r="BO283" s="251"/>
      <c r="BP283" s="251"/>
      <c r="BQ283" s="251"/>
    </row>
    <row r="284" spans="1:69" ht="15.75" customHeight="1" x14ac:dyDescent="0.25">
      <c r="A284" s="251"/>
      <c r="B284" s="251"/>
      <c r="C284" s="251"/>
      <c r="D284" s="251"/>
      <c r="E284" s="251"/>
      <c r="F284" s="251"/>
      <c r="G284" s="251"/>
      <c r="H284" s="251"/>
      <c r="I284" s="251"/>
      <c r="J284" s="251"/>
      <c r="K284" s="251"/>
      <c r="L284" s="251"/>
      <c r="M284" s="251"/>
      <c r="N284" s="251"/>
      <c r="O284" s="251"/>
      <c r="P284" s="251"/>
      <c r="Q284" s="251"/>
      <c r="R284" s="251"/>
      <c r="S284" s="251"/>
      <c r="T284" s="251"/>
      <c r="U284" s="251"/>
      <c r="V284" s="251"/>
      <c r="W284" s="251"/>
      <c r="X284" s="251"/>
      <c r="Y284" s="251"/>
      <c r="Z284" s="251"/>
      <c r="AA284" s="251"/>
      <c r="AB284" s="251"/>
      <c r="AC284" s="251"/>
      <c r="AD284" s="251"/>
      <c r="AE284" s="251"/>
      <c r="AF284" s="251"/>
      <c r="AG284" s="251"/>
      <c r="AH284" s="251"/>
      <c r="AI284" s="251"/>
      <c r="AJ284" s="251"/>
      <c r="AK284" s="251"/>
      <c r="AL284" s="251"/>
      <c r="AM284" s="251"/>
      <c r="AN284" s="251"/>
      <c r="AO284" s="251"/>
      <c r="AP284" s="251"/>
      <c r="AQ284" s="251"/>
      <c r="AR284" s="251"/>
      <c r="AS284" s="251"/>
      <c r="AT284" s="251"/>
      <c r="AU284" s="251"/>
      <c r="AV284" s="251"/>
      <c r="AW284" s="251"/>
      <c r="AX284" s="251"/>
      <c r="AY284" s="251"/>
      <c r="AZ284" s="251"/>
      <c r="BA284" s="251"/>
      <c r="BB284" s="251"/>
      <c r="BC284" s="251"/>
      <c r="BD284" s="251"/>
      <c r="BE284" s="251"/>
      <c r="BF284" s="251"/>
      <c r="BG284" s="251"/>
      <c r="BH284" s="251"/>
      <c r="BI284" s="251"/>
      <c r="BJ284" s="251"/>
      <c r="BK284" s="251"/>
      <c r="BL284" s="251"/>
      <c r="BM284" s="251"/>
      <c r="BN284" s="251"/>
      <c r="BO284" s="251"/>
      <c r="BP284" s="251"/>
      <c r="BQ284" s="251"/>
    </row>
    <row r="285" spans="1:69" ht="15.75" customHeight="1" x14ac:dyDescent="0.25">
      <c r="A285" s="251"/>
      <c r="B285" s="251"/>
      <c r="C285" s="251"/>
      <c r="D285" s="251"/>
      <c r="E285" s="251"/>
      <c r="F285" s="251"/>
      <c r="G285" s="251"/>
      <c r="H285" s="251"/>
      <c r="I285" s="251"/>
      <c r="J285" s="251"/>
      <c r="K285" s="251"/>
      <c r="L285" s="251"/>
      <c r="M285" s="251"/>
      <c r="N285" s="251"/>
      <c r="O285" s="251"/>
      <c r="P285" s="251"/>
      <c r="Q285" s="251"/>
      <c r="R285" s="251"/>
      <c r="S285" s="251"/>
      <c r="T285" s="251"/>
      <c r="U285" s="251"/>
      <c r="V285" s="251"/>
      <c r="W285" s="251"/>
      <c r="X285" s="251"/>
      <c r="Y285" s="251"/>
      <c r="Z285" s="251"/>
      <c r="AA285" s="251"/>
      <c r="AB285" s="251"/>
      <c r="AC285" s="251"/>
      <c r="AD285" s="251"/>
      <c r="AE285" s="251"/>
      <c r="AF285" s="251"/>
      <c r="AG285" s="251"/>
      <c r="AH285" s="251"/>
      <c r="AI285" s="251"/>
      <c r="AJ285" s="251"/>
      <c r="AK285" s="251"/>
      <c r="AL285" s="251"/>
      <c r="AM285" s="251"/>
      <c r="AN285" s="251"/>
      <c r="AO285" s="251"/>
      <c r="AP285" s="251"/>
      <c r="AQ285" s="251"/>
      <c r="AR285" s="251"/>
      <c r="AS285" s="251"/>
      <c r="AT285" s="251"/>
      <c r="AU285" s="251"/>
      <c r="AV285" s="251"/>
      <c r="AW285" s="251"/>
      <c r="AX285" s="251"/>
      <c r="AY285" s="251"/>
      <c r="AZ285" s="251"/>
      <c r="BA285" s="251"/>
      <c r="BB285" s="251"/>
      <c r="BC285" s="251"/>
      <c r="BD285" s="251"/>
      <c r="BE285" s="251"/>
      <c r="BF285" s="251"/>
      <c r="BG285" s="251"/>
      <c r="BH285" s="251"/>
      <c r="BI285" s="251"/>
      <c r="BJ285" s="251"/>
      <c r="BK285" s="251"/>
      <c r="BL285" s="251"/>
      <c r="BM285" s="251"/>
      <c r="BN285" s="251"/>
      <c r="BO285" s="251"/>
      <c r="BP285" s="251"/>
      <c r="BQ285" s="251"/>
    </row>
    <row r="286" spans="1:69" ht="15.75" customHeight="1" x14ac:dyDescent="0.25">
      <c r="A286" s="251"/>
      <c r="B286" s="251"/>
      <c r="C286" s="251"/>
      <c r="D286" s="251"/>
      <c r="E286" s="251"/>
      <c r="F286" s="251"/>
      <c r="G286" s="251"/>
      <c r="H286" s="251"/>
      <c r="I286" s="251"/>
      <c r="J286" s="251"/>
      <c r="K286" s="251"/>
      <c r="L286" s="251"/>
      <c r="M286" s="251"/>
      <c r="N286" s="251"/>
      <c r="O286" s="251"/>
      <c r="P286" s="251"/>
      <c r="Q286" s="251"/>
      <c r="R286" s="251"/>
      <c r="S286" s="251"/>
      <c r="T286" s="251"/>
      <c r="U286" s="251"/>
      <c r="V286" s="251"/>
      <c r="W286" s="251"/>
      <c r="X286" s="251"/>
      <c r="Y286" s="251"/>
      <c r="Z286" s="251"/>
      <c r="AA286" s="251"/>
      <c r="AB286" s="251"/>
      <c r="AC286" s="251"/>
      <c r="AD286" s="251"/>
      <c r="AE286" s="251"/>
      <c r="AF286" s="251"/>
      <c r="AG286" s="251"/>
      <c r="AH286" s="251"/>
      <c r="AI286" s="251"/>
      <c r="AJ286" s="251"/>
      <c r="AK286" s="251"/>
      <c r="AL286" s="251"/>
      <c r="AM286" s="251"/>
      <c r="AN286" s="251"/>
      <c r="AO286" s="251"/>
      <c r="AP286" s="251"/>
      <c r="AQ286" s="251"/>
      <c r="AR286" s="251"/>
      <c r="AS286" s="251"/>
      <c r="AT286" s="251"/>
      <c r="AU286" s="251"/>
      <c r="AV286" s="251"/>
      <c r="AW286" s="251"/>
      <c r="AX286" s="251"/>
      <c r="AY286" s="251"/>
      <c r="AZ286" s="251"/>
      <c r="BA286" s="251"/>
      <c r="BB286" s="251"/>
      <c r="BC286" s="251"/>
      <c r="BD286" s="251"/>
      <c r="BE286" s="251"/>
      <c r="BF286" s="251"/>
      <c r="BG286" s="251"/>
      <c r="BH286" s="251"/>
      <c r="BI286" s="251"/>
      <c r="BJ286" s="251"/>
      <c r="BK286" s="251"/>
      <c r="BL286" s="251"/>
      <c r="BM286" s="251"/>
      <c r="BN286" s="251"/>
      <c r="BO286" s="251"/>
      <c r="BP286" s="251"/>
      <c r="BQ286" s="251"/>
    </row>
    <row r="287" spans="1:69" ht="15.75" customHeight="1" x14ac:dyDescent="0.25">
      <c r="A287" s="251"/>
      <c r="B287" s="251"/>
      <c r="C287" s="251"/>
      <c r="D287" s="251"/>
      <c r="E287" s="251"/>
      <c r="F287" s="251"/>
      <c r="G287" s="251"/>
      <c r="H287" s="251"/>
      <c r="I287" s="251"/>
      <c r="J287" s="251"/>
      <c r="K287" s="251"/>
      <c r="L287" s="251"/>
      <c r="M287" s="251"/>
      <c r="N287" s="251"/>
      <c r="O287" s="251"/>
      <c r="P287" s="251"/>
      <c r="Q287" s="251"/>
      <c r="R287" s="251"/>
      <c r="S287" s="251"/>
      <c r="T287" s="251"/>
      <c r="U287" s="251"/>
      <c r="V287" s="251"/>
      <c r="W287" s="251"/>
      <c r="X287" s="251"/>
      <c r="Y287" s="251"/>
      <c r="Z287" s="251"/>
      <c r="AA287" s="251"/>
      <c r="AB287" s="251"/>
      <c r="AC287" s="251"/>
      <c r="AD287" s="251"/>
      <c r="AE287" s="251"/>
      <c r="AF287" s="251"/>
      <c r="AG287" s="251"/>
      <c r="AH287" s="251"/>
      <c r="AI287" s="251"/>
      <c r="AJ287" s="251"/>
      <c r="AK287" s="251"/>
      <c r="AL287" s="251"/>
      <c r="AM287" s="251"/>
      <c r="AN287" s="251"/>
      <c r="AO287" s="251"/>
      <c r="AP287" s="251"/>
      <c r="AQ287" s="251"/>
      <c r="AR287" s="251"/>
      <c r="AS287" s="251"/>
      <c r="AT287" s="251"/>
      <c r="AU287" s="251"/>
      <c r="AV287" s="251"/>
      <c r="AW287" s="251"/>
      <c r="AX287" s="251"/>
      <c r="AY287" s="251"/>
      <c r="AZ287" s="251"/>
      <c r="BA287" s="251"/>
      <c r="BB287" s="251"/>
      <c r="BC287" s="251"/>
      <c r="BD287" s="251"/>
      <c r="BE287" s="251"/>
      <c r="BF287" s="251"/>
      <c r="BG287" s="251"/>
      <c r="BH287" s="251"/>
      <c r="BI287" s="251"/>
      <c r="BJ287" s="251"/>
      <c r="BK287" s="251"/>
      <c r="BL287" s="251"/>
      <c r="BM287" s="251"/>
      <c r="BN287" s="251"/>
      <c r="BO287" s="251"/>
      <c r="BP287" s="251"/>
      <c r="BQ287" s="251"/>
    </row>
    <row r="288" spans="1:69" ht="15.75" customHeight="1" x14ac:dyDescent="0.25">
      <c r="A288" s="251"/>
      <c r="B288" s="251"/>
      <c r="C288" s="251"/>
      <c r="D288" s="251"/>
      <c r="E288" s="251"/>
      <c r="F288" s="251"/>
      <c r="G288" s="251"/>
      <c r="H288" s="251"/>
      <c r="I288" s="251"/>
      <c r="J288" s="251"/>
      <c r="K288" s="251"/>
      <c r="L288" s="251"/>
      <c r="M288" s="251"/>
      <c r="N288" s="251"/>
      <c r="O288" s="251"/>
      <c r="P288" s="251"/>
      <c r="Q288" s="251"/>
      <c r="R288" s="251"/>
      <c r="S288" s="251"/>
      <c r="T288" s="251"/>
      <c r="U288" s="251"/>
      <c r="V288" s="251"/>
      <c r="W288" s="251"/>
      <c r="X288" s="251"/>
      <c r="Y288" s="251"/>
      <c r="Z288" s="251"/>
      <c r="AA288" s="251"/>
      <c r="AB288" s="251"/>
      <c r="AC288" s="251"/>
      <c r="AD288" s="251"/>
      <c r="AE288" s="251"/>
      <c r="AF288" s="251"/>
      <c r="AG288" s="251"/>
      <c r="AH288" s="251"/>
      <c r="AI288" s="251"/>
      <c r="AJ288" s="251"/>
      <c r="AK288" s="251"/>
      <c r="AL288" s="251"/>
      <c r="AM288" s="251"/>
      <c r="AN288" s="251"/>
      <c r="AO288" s="251"/>
      <c r="AP288" s="251"/>
      <c r="AQ288" s="251"/>
      <c r="AR288" s="251"/>
      <c r="AS288" s="251"/>
      <c r="AT288" s="251"/>
      <c r="AU288" s="251"/>
      <c r="AV288" s="251"/>
      <c r="AW288" s="251"/>
      <c r="AX288" s="251"/>
      <c r="AY288" s="251"/>
      <c r="AZ288" s="251"/>
      <c r="BA288" s="251"/>
      <c r="BB288" s="251"/>
      <c r="BC288" s="251"/>
      <c r="BD288" s="251"/>
      <c r="BE288" s="251"/>
      <c r="BF288" s="251"/>
      <c r="BG288" s="251"/>
      <c r="BH288" s="251"/>
      <c r="BI288" s="251"/>
      <c r="BJ288" s="251"/>
      <c r="BK288" s="251"/>
      <c r="BL288" s="251"/>
      <c r="BM288" s="251"/>
      <c r="BN288" s="251"/>
      <c r="BO288" s="251"/>
      <c r="BP288" s="251"/>
      <c r="BQ288" s="251"/>
    </row>
    <row r="289" spans="1:69" ht="15.75" customHeight="1" x14ac:dyDescent="0.25">
      <c r="A289" s="251"/>
      <c r="B289" s="251"/>
      <c r="C289" s="251"/>
      <c r="D289" s="251"/>
      <c r="E289" s="251"/>
      <c r="F289" s="251"/>
      <c r="G289" s="251"/>
      <c r="H289" s="251"/>
      <c r="I289" s="251"/>
      <c r="J289" s="251"/>
      <c r="K289" s="251"/>
      <c r="L289" s="251"/>
      <c r="M289" s="251"/>
      <c r="N289" s="251"/>
      <c r="O289" s="251"/>
      <c r="P289" s="251"/>
      <c r="Q289" s="251"/>
      <c r="R289" s="251"/>
      <c r="S289" s="251"/>
      <c r="T289" s="251"/>
      <c r="U289" s="251"/>
      <c r="V289" s="251"/>
      <c r="W289" s="251"/>
      <c r="X289" s="251"/>
      <c r="Y289" s="251"/>
      <c r="Z289" s="251"/>
      <c r="AA289" s="251"/>
      <c r="AB289" s="251"/>
      <c r="AC289" s="251"/>
      <c r="AD289" s="251"/>
      <c r="AE289" s="251"/>
      <c r="AF289" s="251"/>
      <c r="AG289" s="251"/>
      <c r="AH289" s="251"/>
      <c r="AI289" s="251"/>
      <c r="AJ289" s="251"/>
      <c r="AK289" s="251"/>
      <c r="AL289" s="251"/>
      <c r="AM289" s="251"/>
      <c r="AN289" s="251"/>
      <c r="AO289" s="251"/>
      <c r="AP289" s="251"/>
      <c r="AQ289" s="251"/>
      <c r="AR289" s="251"/>
      <c r="AS289" s="251"/>
      <c r="AT289" s="251"/>
      <c r="AU289" s="251"/>
      <c r="AV289" s="251"/>
      <c r="AW289" s="251"/>
      <c r="AX289" s="251"/>
      <c r="AY289" s="251"/>
      <c r="AZ289" s="251"/>
      <c r="BA289" s="251"/>
      <c r="BB289" s="251"/>
      <c r="BC289" s="251"/>
      <c r="BD289" s="251"/>
      <c r="BE289" s="251"/>
      <c r="BF289" s="251"/>
      <c r="BG289" s="251"/>
      <c r="BH289" s="251"/>
      <c r="BI289" s="251"/>
      <c r="BJ289" s="251"/>
      <c r="BK289" s="251"/>
      <c r="BL289" s="251"/>
      <c r="BM289" s="251"/>
      <c r="BN289" s="251"/>
      <c r="BO289" s="251"/>
      <c r="BP289" s="251"/>
      <c r="BQ289" s="251"/>
    </row>
    <row r="290" spans="1:69" ht="15.75" customHeight="1" x14ac:dyDescent="0.25">
      <c r="A290" s="251"/>
      <c r="B290" s="251"/>
      <c r="C290" s="251"/>
      <c r="D290" s="251"/>
      <c r="E290" s="251"/>
      <c r="F290" s="251"/>
      <c r="G290" s="251"/>
      <c r="H290" s="251"/>
      <c r="I290" s="251"/>
      <c r="J290" s="251"/>
      <c r="K290" s="251"/>
      <c r="L290" s="251"/>
      <c r="M290" s="251"/>
      <c r="N290" s="251"/>
      <c r="O290" s="251"/>
      <c r="P290" s="251"/>
      <c r="Q290" s="251"/>
      <c r="R290" s="251"/>
      <c r="S290" s="251"/>
      <c r="T290" s="251"/>
      <c r="U290" s="251"/>
      <c r="V290" s="251"/>
      <c r="W290" s="251"/>
      <c r="X290" s="251"/>
      <c r="Y290" s="251"/>
      <c r="Z290" s="251"/>
      <c r="AA290" s="251"/>
      <c r="AB290" s="251"/>
      <c r="AC290" s="251"/>
      <c r="AD290" s="251"/>
      <c r="AE290" s="251"/>
      <c r="AF290" s="251"/>
      <c r="AG290" s="251"/>
      <c r="AH290" s="251"/>
      <c r="AI290" s="251"/>
      <c r="AJ290" s="251"/>
      <c r="AK290" s="251"/>
      <c r="AL290" s="251"/>
      <c r="AM290" s="251"/>
      <c r="AN290" s="251"/>
      <c r="AO290" s="251"/>
      <c r="AP290" s="251"/>
      <c r="AQ290" s="251"/>
      <c r="AR290" s="251"/>
      <c r="AS290" s="251"/>
      <c r="AT290" s="251"/>
      <c r="AU290" s="251"/>
      <c r="AV290" s="251"/>
      <c r="AW290" s="251"/>
      <c r="AX290" s="251"/>
      <c r="AY290" s="251"/>
      <c r="AZ290" s="251"/>
      <c r="BA290" s="251"/>
      <c r="BB290" s="251"/>
      <c r="BC290" s="251"/>
      <c r="BD290" s="251"/>
      <c r="BE290" s="251"/>
      <c r="BF290" s="251"/>
      <c r="BG290" s="251"/>
      <c r="BH290" s="251"/>
      <c r="BI290" s="251"/>
      <c r="BJ290" s="251"/>
      <c r="BK290" s="251"/>
      <c r="BL290" s="251"/>
      <c r="BM290" s="251"/>
      <c r="BN290" s="251"/>
      <c r="BO290" s="251"/>
      <c r="BP290" s="251"/>
      <c r="BQ290" s="251"/>
    </row>
    <row r="291" spans="1:69" ht="15.75" customHeight="1" x14ac:dyDescent="0.25">
      <c r="A291" s="251"/>
      <c r="B291" s="251"/>
      <c r="C291" s="251"/>
      <c r="D291" s="251"/>
      <c r="E291" s="251"/>
      <c r="F291" s="251"/>
      <c r="G291" s="251"/>
      <c r="H291" s="251"/>
      <c r="I291" s="251"/>
      <c r="J291" s="251"/>
      <c r="K291" s="251"/>
      <c r="L291" s="251"/>
      <c r="M291" s="251"/>
      <c r="N291" s="251"/>
      <c r="O291" s="251"/>
      <c r="P291" s="251"/>
      <c r="Q291" s="251"/>
      <c r="R291" s="251"/>
      <c r="S291" s="251"/>
      <c r="T291" s="251"/>
      <c r="U291" s="251"/>
      <c r="V291" s="251"/>
      <c r="W291" s="251"/>
      <c r="X291" s="251"/>
      <c r="Y291" s="251"/>
      <c r="Z291" s="251"/>
      <c r="AA291" s="251"/>
      <c r="AB291" s="251"/>
      <c r="AC291" s="251"/>
      <c r="AD291" s="251"/>
      <c r="AE291" s="251"/>
      <c r="AF291" s="251"/>
      <c r="AG291" s="251"/>
      <c r="AH291" s="251"/>
      <c r="AI291" s="251"/>
      <c r="AJ291" s="251"/>
      <c r="AK291" s="251"/>
      <c r="AL291" s="251"/>
      <c r="AM291" s="251"/>
      <c r="AN291" s="251"/>
      <c r="AO291" s="251"/>
      <c r="AP291" s="251"/>
      <c r="AQ291" s="251"/>
      <c r="AR291" s="251"/>
      <c r="AS291" s="251"/>
      <c r="AT291" s="251"/>
      <c r="AU291" s="251"/>
      <c r="AV291" s="251"/>
      <c r="AW291" s="251"/>
      <c r="AX291" s="251"/>
      <c r="AY291" s="251"/>
      <c r="AZ291" s="251"/>
      <c r="BA291" s="251"/>
      <c r="BB291" s="251"/>
      <c r="BC291" s="251"/>
      <c r="BD291" s="251"/>
      <c r="BE291" s="251"/>
      <c r="BF291" s="251"/>
      <c r="BG291" s="251"/>
      <c r="BH291" s="251"/>
      <c r="BI291" s="251"/>
      <c r="BJ291" s="251"/>
      <c r="BK291" s="251"/>
      <c r="BL291" s="251"/>
      <c r="BM291" s="251"/>
      <c r="BN291" s="251"/>
      <c r="BO291" s="251"/>
      <c r="BP291" s="251"/>
      <c r="BQ291" s="251"/>
    </row>
    <row r="292" spans="1:69" ht="15.75" customHeight="1" x14ac:dyDescent="0.25">
      <c r="A292" s="251"/>
      <c r="B292" s="251"/>
      <c r="C292" s="251"/>
      <c r="D292" s="251"/>
      <c r="E292" s="251"/>
      <c r="F292" s="251"/>
      <c r="G292" s="251"/>
      <c r="H292" s="251"/>
      <c r="I292" s="251"/>
      <c r="J292" s="251"/>
      <c r="K292" s="251"/>
      <c r="L292" s="251"/>
      <c r="M292" s="251"/>
      <c r="N292" s="251"/>
      <c r="O292" s="251"/>
      <c r="P292" s="251"/>
      <c r="Q292" s="251"/>
      <c r="R292" s="251"/>
      <c r="S292" s="251"/>
      <c r="T292" s="251"/>
      <c r="U292" s="251"/>
      <c r="V292" s="251"/>
      <c r="W292" s="251"/>
      <c r="X292" s="251"/>
      <c r="Y292" s="251"/>
      <c r="Z292" s="251"/>
      <c r="AA292" s="251"/>
      <c r="AB292" s="251"/>
      <c r="AC292" s="251"/>
      <c r="AD292" s="251"/>
      <c r="AE292" s="251"/>
      <c r="AF292" s="251"/>
      <c r="AG292" s="251"/>
      <c r="AH292" s="251"/>
      <c r="AI292" s="251"/>
      <c r="AJ292" s="251"/>
      <c r="AK292" s="251"/>
      <c r="AL292" s="251"/>
      <c r="AM292" s="251"/>
      <c r="AN292" s="251"/>
      <c r="AO292" s="251"/>
      <c r="AP292" s="251"/>
      <c r="AQ292" s="251"/>
      <c r="AR292" s="251"/>
      <c r="AS292" s="251"/>
      <c r="AT292" s="251"/>
      <c r="AU292" s="251"/>
      <c r="AV292" s="251"/>
      <c r="AW292" s="251"/>
      <c r="AX292" s="251"/>
      <c r="AY292" s="251"/>
      <c r="AZ292" s="251"/>
      <c r="BA292" s="251"/>
      <c r="BB292" s="251"/>
      <c r="BC292" s="251"/>
      <c r="BD292" s="251"/>
      <c r="BE292" s="251"/>
      <c r="BF292" s="251"/>
      <c r="BG292" s="251"/>
      <c r="BH292" s="251"/>
      <c r="BI292" s="251"/>
      <c r="BJ292" s="251"/>
      <c r="BK292" s="251"/>
      <c r="BL292" s="251"/>
      <c r="BM292" s="251"/>
      <c r="BN292" s="251"/>
      <c r="BO292" s="251"/>
      <c r="BP292" s="251"/>
      <c r="BQ292" s="251"/>
    </row>
    <row r="293" spans="1:69" ht="15.75" customHeight="1" x14ac:dyDescent="0.25">
      <c r="A293" s="251"/>
      <c r="B293" s="251"/>
      <c r="C293" s="251"/>
      <c r="D293" s="251"/>
      <c r="E293" s="251"/>
      <c r="F293" s="251"/>
      <c r="G293" s="251"/>
      <c r="H293" s="251"/>
      <c r="I293" s="251"/>
      <c r="J293" s="251"/>
      <c r="K293" s="251"/>
      <c r="L293" s="251"/>
      <c r="M293" s="251"/>
      <c r="N293" s="251"/>
      <c r="O293" s="251"/>
      <c r="P293" s="251"/>
      <c r="Q293" s="251"/>
      <c r="R293" s="251"/>
      <c r="S293" s="251"/>
      <c r="T293" s="251"/>
      <c r="U293" s="251"/>
      <c r="V293" s="251"/>
      <c r="W293" s="251"/>
      <c r="X293" s="251"/>
      <c r="Y293" s="251"/>
      <c r="Z293" s="251"/>
      <c r="AA293" s="251"/>
      <c r="AB293" s="251"/>
      <c r="AC293" s="251"/>
      <c r="AD293" s="251"/>
      <c r="AE293" s="251"/>
      <c r="AF293" s="251"/>
      <c r="AG293" s="251"/>
      <c r="AH293" s="251"/>
      <c r="AI293" s="251"/>
      <c r="AJ293" s="251"/>
      <c r="AK293" s="251"/>
      <c r="AL293" s="251"/>
      <c r="AM293" s="251"/>
      <c r="AN293" s="251"/>
      <c r="AO293" s="251"/>
      <c r="AP293" s="251"/>
      <c r="AQ293" s="251"/>
      <c r="AR293" s="251"/>
      <c r="AS293" s="251"/>
      <c r="AT293" s="251"/>
      <c r="AU293" s="251"/>
      <c r="AV293" s="251"/>
      <c r="AW293" s="251"/>
      <c r="AX293" s="251"/>
      <c r="AY293" s="251"/>
      <c r="AZ293" s="251"/>
      <c r="BA293" s="251"/>
      <c r="BB293" s="251"/>
      <c r="BC293" s="251"/>
      <c r="BD293" s="251"/>
      <c r="BE293" s="251"/>
      <c r="BF293" s="251"/>
      <c r="BG293" s="251"/>
      <c r="BH293" s="251"/>
      <c r="BI293" s="251"/>
      <c r="BJ293" s="251"/>
      <c r="BK293" s="251"/>
      <c r="BL293" s="251"/>
      <c r="BM293" s="251"/>
      <c r="BN293" s="251"/>
      <c r="BO293" s="251"/>
      <c r="BP293" s="251"/>
      <c r="BQ293" s="251"/>
    </row>
    <row r="294" spans="1:69" ht="15.75" customHeight="1" x14ac:dyDescent="0.25">
      <c r="A294" s="251"/>
      <c r="B294" s="251"/>
      <c r="C294" s="251"/>
      <c r="D294" s="251"/>
      <c r="E294" s="251"/>
      <c r="F294" s="251"/>
      <c r="G294" s="251"/>
      <c r="H294" s="251"/>
      <c r="I294" s="251"/>
      <c r="J294" s="251"/>
      <c r="K294" s="251"/>
      <c r="L294" s="251"/>
      <c r="M294" s="251"/>
      <c r="N294" s="251"/>
      <c r="O294" s="251"/>
      <c r="P294" s="251"/>
      <c r="Q294" s="251"/>
      <c r="R294" s="251"/>
      <c r="S294" s="251"/>
      <c r="T294" s="251"/>
      <c r="U294" s="251"/>
      <c r="V294" s="251"/>
      <c r="W294" s="251"/>
      <c r="X294" s="251"/>
      <c r="Y294" s="251"/>
      <c r="Z294" s="251"/>
      <c r="AA294" s="251"/>
      <c r="AB294" s="251"/>
      <c r="AC294" s="251"/>
      <c r="AD294" s="251"/>
      <c r="AE294" s="251"/>
      <c r="AF294" s="251"/>
      <c r="AG294" s="251"/>
      <c r="AH294" s="251"/>
      <c r="AI294" s="251"/>
      <c r="AJ294" s="251"/>
      <c r="AK294" s="251"/>
      <c r="AL294" s="251"/>
      <c r="AM294" s="251"/>
      <c r="AN294" s="251"/>
      <c r="AO294" s="251"/>
      <c r="AP294" s="251"/>
      <c r="AQ294" s="251"/>
      <c r="AR294" s="251"/>
      <c r="AS294" s="251"/>
      <c r="AT294" s="251"/>
      <c r="AU294" s="251"/>
      <c r="AV294" s="251"/>
      <c r="AW294" s="251"/>
      <c r="AX294" s="251"/>
      <c r="AY294" s="251"/>
      <c r="AZ294" s="251"/>
      <c r="BA294" s="251"/>
      <c r="BB294" s="251"/>
      <c r="BC294" s="251"/>
      <c r="BD294" s="251"/>
      <c r="BE294" s="251"/>
      <c r="BF294" s="251"/>
      <c r="BG294" s="251"/>
      <c r="BH294" s="251"/>
      <c r="BI294" s="251"/>
      <c r="BJ294" s="251"/>
      <c r="BK294" s="251"/>
      <c r="BL294" s="251"/>
      <c r="BM294" s="251"/>
      <c r="BN294" s="251"/>
      <c r="BO294" s="251"/>
      <c r="BP294" s="251"/>
      <c r="BQ294" s="251"/>
    </row>
    <row r="295" spans="1:69" ht="15.75" customHeight="1" x14ac:dyDescent="0.25">
      <c r="A295" s="251"/>
      <c r="B295" s="251"/>
      <c r="C295" s="251"/>
      <c r="D295" s="251"/>
      <c r="E295" s="251"/>
      <c r="F295" s="251"/>
      <c r="G295" s="251"/>
      <c r="H295" s="251"/>
      <c r="I295" s="251"/>
      <c r="J295" s="251"/>
      <c r="K295" s="251"/>
      <c r="L295" s="251"/>
      <c r="M295" s="251"/>
      <c r="N295" s="251"/>
      <c r="O295" s="251"/>
      <c r="P295" s="251"/>
      <c r="Q295" s="251"/>
      <c r="R295" s="251"/>
      <c r="S295" s="251"/>
      <c r="T295" s="251"/>
      <c r="U295" s="251"/>
      <c r="V295" s="251"/>
      <c r="W295" s="251"/>
      <c r="X295" s="251"/>
      <c r="Y295" s="251"/>
      <c r="Z295" s="251"/>
      <c r="AA295" s="251"/>
      <c r="AB295" s="251"/>
      <c r="AC295" s="251"/>
      <c r="AD295" s="251"/>
      <c r="AE295" s="251"/>
      <c r="AF295" s="251"/>
      <c r="AG295" s="251"/>
      <c r="AH295" s="251"/>
      <c r="AI295" s="251"/>
      <c r="AJ295" s="251"/>
      <c r="AK295" s="251"/>
      <c r="AL295" s="251"/>
      <c r="AM295" s="251"/>
      <c r="AN295" s="251"/>
      <c r="AO295" s="251"/>
      <c r="AP295" s="251"/>
      <c r="AQ295" s="251"/>
      <c r="AR295" s="251"/>
      <c r="AS295" s="251"/>
      <c r="AT295" s="251"/>
      <c r="AU295" s="251"/>
      <c r="AV295" s="251"/>
      <c r="AW295" s="251"/>
      <c r="AX295" s="251"/>
      <c r="AY295" s="251"/>
      <c r="AZ295" s="251"/>
      <c r="BA295" s="251"/>
      <c r="BB295" s="251"/>
      <c r="BC295" s="251"/>
      <c r="BD295" s="251"/>
      <c r="BE295" s="251"/>
      <c r="BF295" s="251"/>
      <c r="BG295" s="251"/>
      <c r="BH295" s="251"/>
      <c r="BI295" s="251"/>
      <c r="BJ295" s="251"/>
      <c r="BK295" s="251"/>
      <c r="BL295" s="251"/>
      <c r="BM295" s="251"/>
      <c r="BN295" s="251"/>
      <c r="BO295" s="251"/>
      <c r="BP295" s="251"/>
      <c r="BQ295" s="251"/>
    </row>
    <row r="296" spans="1:69" ht="15.75" customHeight="1" x14ac:dyDescent="0.25">
      <c r="A296" s="251"/>
      <c r="B296" s="251"/>
      <c r="C296" s="251"/>
      <c r="D296" s="251"/>
      <c r="E296" s="251"/>
      <c r="F296" s="251"/>
      <c r="G296" s="251"/>
      <c r="H296" s="251"/>
      <c r="I296" s="251"/>
      <c r="J296" s="251"/>
      <c r="K296" s="251"/>
      <c r="L296" s="251"/>
      <c r="M296" s="251"/>
      <c r="N296" s="251"/>
      <c r="O296" s="251"/>
      <c r="P296" s="251"/>
      <c r="Q296" s="251"/>
      <c r="R296" s="251"/>
      <c r="S296" s="251"/>
      <c r="T296" s="251"/>
      <c r="U296" s="251"/>
      <c r="V296" s="251"/>
      <c r="W296" s="251"/>
      <c r="X296" s="251"/>
      <c r="Y296" s="251"/>
      <c r="Z296" s="251"/>
      <c r="AA296" s="251"/>
      <c r="AB296" s="251"/>
      <c r="AC296" s="251"/>
      <c r="AD296" s="251"/>
      <c r="AE296" s="251"/>
      <c r="AF296" s="251"/>
      <c r="AG296" s="251"/>
      <c r="AH296" s="251"/>
      <c r="AI296" s="251"/>
      <c r="AJ296" s="251"/>
      <c r="AK296" s="251"/>
      <c r="AL296" s="251"/>
      <c r="AM296" s="251"/>
      <c r="AN296" s="251"/>
      <c r="AO296" s="251"/>
      <c r="AP296" s="251"/>
      <c r="AQ296" s="251"/>
      <c r="AR296" s="251"/>
      <c r="AS296" s="251"/>
      <c r="AT296" s="251"/>
      <c r="AU296" s="251"/>
      <c r="AV296" s="251"/>
      <c r="AW296" s="251"/>
      <c r="AX296" s="251"/>
      <c r="AY296" s="251"/>
      <c r="AZ296" s="251"/>
      <c r="BA296" s="251"/>
      <c r="BB296" s="251"/>
      <c r="BC296" s="251"/>
      <c r="BD296" s="251"/>
      <c r="BE296" s="251"/>
      <c r="BF296" s="251"/>
      <c r="BG296" s="251"/>
      <c r="BH296" s="251"/>
      <c r="BI296" s="251"/>
      <c r="BJ296" s="251"/>
      <c r="BK296" s="251"/>
      <c r="BL296" s="251"/>
      <c r="BM296" s="251"/>
      <c r="BN296" s="251"/>
      <c r="BO296" s="251"/>
      <c r="BP296" s="251"/>
      <c r="BQ296" s="251"/>
    </row>
    <row r="297" spans="1:69" ht="15.75" customHeight="1" x14ac:dyDescent="0.25">
      <c r="A297" s="251"/>
      <c r="B297" s="251"/>
      <c r="C297" s="251"/>
      <c r="D297" s="251"/>
      <c r="E297" s="251"/>
      <c r="F297" s="251"/>
      <c r="G297" s="251"/>
      <c r="H297" s="251"/>
      <c r="I297" s="251"/>
      <c r="J297" s="251"/>
      <c r="K297" s="251"/>
      <c r="L297" s="251"/>
      <c r="M297" s="251"/>
      <c r="N297" s="251"/>
      <c r="O297" s="251"/>
      <c r="P297" s="251"/>
      <c r="Q297" s="251"/>
      <c r="R297" s="251"/>
      <c r="S297" s="251"/>
      <c r="T297" s="251"/>
      <c r="U297" s="251"/>
      <c r="V297" s="251"/>
      <c r="W297" s="251"/>
      <c r="X297" s="251"/>
      <c r="Y297" s="251"/>
      <c r="Z297" s="251"/>
      <c r="AA297" s="251"/>
      <c r="AB297" s="251"/>
      <c r="AC297" s="251"/>
      <c r="AD297" s="251"/>
      <c r="AE297" s="251"/>
      <c r="AF297" s="251"/>
      <c r="AG297" s="251"/>
      <c r="AH297" s="251"/>
      <c r="AI297" s="251"/>
      <c r="AJ297" s="251"/>
      <c r="AK297" s="251"/>
      <c r="AL297" s="251"/>
      <c r="AM297" s="251"/>
      <c r="AN297" s="251"/>
      <c r="AO297" s="251"/>
      <c r="AP297" s="251"/>
      <c r="AQ297" s="251"/>
      <c r="AR297" s="251"/>
      <c r="AS297" s="251"/>
      <c r="AT297" s="251"/>
      <c r="AU297" s="251"/>
      <c r="AV297" s="251"/>
      <c r="AW297" s="251"/>
      <c r="AX297" s="251"/>
      <c r="AY297" s="251"/>
      <c r="AZ297" s="251"/>
      <c r="BA297" s="251"/>
      <c r="BB297" s="251"/>
      <c r="BC297" s="251"/>
      <c r="BD297" s="251"/>
      <c r="BE297" s="251"/>
      <c r="BF297" s="251"/>
      <c r="BG297" s="251"/>
      <c r="BH297" s="251"/>
      <c r="BI297" s="251"/>
      <c r="BJ297" s="251"/>
      <c r="BK297" s="251"/>
      <c r="BL297" s="251"/>
      <c r="BM297" s="251"/>
      <c r="BN297" s="251"/>
      <c r="BO297" s="251"/>
      <c r="BP297" s="251"/>
      <c r="BQ297" s="251"/>
    </row>
    <row r="298" spans="1:69" ht="15.75" customHeight="1" x14ac:dyDescent="0.25">
      <c r="A298" s="251"/>
      <c r="B298" s="251"/>
      <c r="C298" s="251"/>
      <c r="D298" s="251"/>
      <c r="E298" s="251"/>
      <c r="F298" s="251"/>
      <c r="G298" s="251"/>
      <c r="H298" s="251"/>
      <c r="I298" s="251"/>
      <c r="J298" s="251"/>
      <c r="K298" s="251"/>
      <c r="L298" s="251"/>
      <c r="M298" s="251"/>
      <c r="N298" s="251"/>
      <c r="O298" s="251"/>
      <c r="P298" s="251"/>
      <c r="Q298" s="251"/>
      <c r="R298" s="251"/>
      <c r="S298" s="251"/>
      <c r="T298" s="251"/>
      <c r="U298" s="251"/>
      <c r="V298" s="251"/>
      <c r="W298" s="251"/>
      <c r="X298" s="251"/>
      <c r="Y298" s="251"/>
      <c r="Z298" s="251"/>
      <c r="AA298" s="251"/>
      <c r="AB298" s="251"/>
      <c r="AC298" s="251"/>
      <c r="AD298" s="251"/>
      <c r="AE298" s="251"/>
      <c r="AF298" s="251"/>
      <c r="AG298" s="251"/>
      <c r="AH298" s="251"/>
      <c r="AI298" s="251"/>
      <c r="AJ298" s="251"/>
      <c r="AK298" s="251"/>
      <c r="AL298" s="251"/>
      <c r="AM298" s="251"/>
      <c r="AN298" s="251"/>
      <c r="AO298" s="251"/>
      <c r="AP298" s="251"/>
      <c r="AQ298" s="251"/>
      <c r="AR298" s="251"/>
      <c r="AS298" s="251"/>
      <c r="AT298" s="251"/>
      <c r="AU298" s="251"/>
      <c r="AV298" s="251"/>
      <c r="AW298" s="251"/>
      <c r="AX298" s="251"/>
      <c r="AY298" s="251"/>
      <c r="AZ298" s="251"/>
      <c r="BA298" s="251"/>
      <c r="BB298" s="251"/>
      <c r="BC298" s="251"/>
      <c r="BD298" s="251"/>
      <c r="BE298" s="251"/>
      <c r="BF298" s="251"/>
      <c r="BG298" s="251"/>
      <c r="BH298" s="251"/>
      <c r="BI298" s="251"/>
      <c r="BJ298" s="251"/>
      <c r="BK298" s="251"/>
      <c r="BL298" s="251"/>
      <c r="BM298" s="251"/>
      <c r="BN298" s="251"/>
      <c r="BO298" s="251"/>
      <c r="BP298" s="251"/>
      <c r="BQ298" s="251"/>
    </row>
    <row r="299" spans="1:69" ht="15.75" customHeight="1" x14ac:dyDescent="0.25">
      <c r="A299" s="251"/>
      <c r="B299" s="251"/>
      <c r="C299" s="251"/>
      <c r="D299" s="251"/>
      <c r="E299" s="251"/>
      <c r="F299" s="251"/>
      <c r="G299" s="251"/>
      <c r="H299" s="251"/>
      <c r="I299" s="251"/>
      <c r="J299" s="251"/>
      <c r="K299" s="251"/>
      <c r="L299" s="251"/>
      <c r="M299" s="251"/>
      <c r="N299" s="251"/>
      <c r="O299" s="251"/>
      <c r="P299" s="251"/>
      <c r="Q299" s="251"/>
      <c r="R299" s="251"/>
      <c r="S299" s="251"/>
      <c r="T299" s="251"/>
      <c r="U299" s="251"/>
      <c r="V299" s="251"/>
      <c r="W299" s="251"/>
      <c r="X299" s="251"/>
      <c r="Y299" s="251"/>
      <c r="Z299" s="251"/>
      <c r="AA299" s="251"/>
      <c r="AB299" s="251"/>
      <c r="AC299" s="251"/>
      <c r="AD299" s="251"/>
      <c r="AE299" s="251"/>
      <c r="AF299" s="251"/>
      <c r="AG299" s="251"/>
      <c r="AH299" s="251"/>
      <c r="AI299" s="251"/>
      <c r="AJ299" s="251"/>
      <c r="AK299" s="251"/>
      <c r="AL299" s="251"/>
      <c r="AM299" s="251"/>
      <c r="AN299" s="251"/>
      <c r="AO299" s="251"/>
      <c r="AP299" s="251"/>
      <c r="AQ299" s="251"/>
      <c r="AR299" s="251"/>
      <c r="AS299" s="251"/>
      <c r="AT299" s="251"/>
      <c r="AU299" s="251"/>
      <c r="AV299" s="251"/>
      <c r="AW299" s="251"/>
      <c r="AX299" s="251"/>
      <c r="AY299" s="251"/>
      <c r="AZ299" s="251"/>
      <c r="BA299" s="251"/>
      <c r="BB299" s="251"/>
      <c r="BC299" s="251"/>
      <c r="BD299" s="251"/>
      <c r="BE299" s="251"/>
      <c r="BF299" s="251"/>
      <c r="BG299" s="251"/>
      <c r="BH299" s="251"/>
      <c r="BI299" s="251"/>
      <c r="BJ299" s="251"/>
      <c r="BK299" s="251"/>
      <c r="BL299" s="251"/>
      <c r="BM299" s="251"/>
      <c r="BN299" s="251"/>
      <c r="BO299" s="251"/>
      <c r="BP299" s="251"/>
      <c r="BQ299" s="251"/>
    </row>
    <row r="300" spans="1:69" ht="15.75" customHeight="1" x14ac:dyDescent="0.25">
      <c r="A300" s="251"/>
      <c r="B300" s="251"/>
      <c r="C300" s="251"/>
      <c r="D300" s="251"/>
      <c r="E300" s="251"/>
      <c r="F300" s="251"/>
      <c r="G300" s="251"/>
      <c r="H300" s="251"/>
      <c r="I300" s="251"/>
      <c r="J300" s="251"/>
      <c r="K300" s="251"/>
      <c r="L300" s="251"/>
      <c r="M300" s="251"/>
      <c r="N300" s="251"/>
      <c r="O300" s="251"/>
      <c r="P300" s="251"/>
      <c r="Q300" s="251"/>
      <c r="R300" s="251"/>
      <c r="S300" s="251"/>
      <c r="T300" s="251"/>
      <c r="U300" s="251"/>
      <c r="V300" s="251"/>
      <c r="W300" s="251"/>
      <c r="X300" s="251"/>
      <c r="Y300" s="251"/>
      <c r="Z300" s="251"/>
      <c r="AA300" s="251"/>
      <c r="AB300" s="251"/>
      <c r="AC300" s="251"/>
      <c r="AD300" s="251"/>
      <c r="AE300" s="251"/>
      <c r="AF300" s="251"/>
      <c r="AG300" s="251"/>
      <c r="AH300" s="251"/>
      <c r="AI300" s="251"/>
      <c r="AJ300" s="251"/>
      <c r="AK300" s="251"/>
      <c r="AL300" s="251"/>
      <c r="AM300" s="251"/>
      <c r="AN300" s="251"/>
      <c r="AO300" s="251"/>
      <c r="AP300" s="251"/>
      <c r="AQ300" s="251"/>
      <c r="AR300" s="251"/>
      <c r="AS300" s="251"/>
      <c r="AT300" s="251"/>
      <c r="AU300" s="251"/>
      <c r="AV300" s="251"/>
      <c r="AW300" s="251"/>
      <c r="AX300" s="251"/>
      <c r="AY300" s="251"/>
      <c r="AZ300" s="251"/>
      <c r="BA300" s="251"/>
      <c r="BB300" s="251"/>
      <c r="BC300" s="251"/>
      <c r="BD300" s="251"/>
      <c r="BE300" s="251"/>
      <c r="BF300" s="251"/>
      <c r="BG300" s="251"/>
      <c r="BH300" s="251"/>
      <c r="BI300" s="251"/>
      <c r="BJ300" s="251"/>
      <c r="BK300" s="251"/>
      <c r="BL300" s="251"/>
      <c r="BM300" s="251"/>
      <c r="BN300" s="251"/>
      <c r="BO300" s="251"/>
      <c r="BP300" s="251"/>
      <c r="BQ300" s="251"/>
    </row>
    <row r="301" spans="1:69" ht="15.75" customHeight="1" x14ac:dyDescent="0.25">
      <c r="A301" s="251"/>
      <c r="B301" s="251"/>
      <c r="C301" s="251"/>
      <c r="D301" s="251"/>
      <c r="E301" s="251"/>
      <c r="F301" s="251"/>
      <c r="G301" s="251"/>
      <c r="H301" s="251"/>
      <c r="I301" s="251"/>
      <c r="J301" s="251"/>
      <c r="K301" s="251"/>
      <c r="L301" s="251"/>
      <c r="M301" s="251"/>
      <c r="N301" s="251"/>
      <c r="O301" s="251"/>
      <c r="P301" s="251"/>
      <c r="Q301" s="251"/>
      <c r="R301" s="251"/>
      <c r="S301" s="251"/>
      <c r="T301" s="251"/>
      <c r="U301" s="251"/>
      <c r="V301" s="251"/>
      <c r="W301" s="251"/>
      <c r="X301" s="251"/>
      <c r="Y301" s="251"/>
      <c r="Z301" s="251"/>
      <c r="AA301" s="251"/>
      <c r="AB301" s="251"/>
      <c r="AC301" s="251"/>
      <c r="AD301" s="251"/>
      <c r="AE301" s="251"/>
      <c r="AF301" s="251"/>
      <c r="AG301" s="251"/>
      <c r="AH301" s="251"/>
      <c r="AI301" s="251"/>
      <c r="AJ301" s="251"/>
      <c r="AK301" s="251"/>
      <c r="AL301" s="251"/>
      <c r="AM301" s="251"/>
      <c r="AN301" s="251"/>
      <c r="AO301" s="251"/>
      <c r="AP301" s="251"/>
      <c r="AQ301" s="251"/>
      <c r="AR301" s="251"/>
      <c r="AS301" s="251"/>
      <c r="AT301" s="251"/>
      <c r="AU301" s="251"/>
      <c r="AV301" s="251"/>
      <c r="AW301" s="251"/>
      <c r="AX301" s="251"/>
      <c r="AY301" s="251"/>
      <c r="AZ301" s="251"/>
      <c r="BA301" s="251"/>
      <c r="BB301" s="251"/>
      <c r="BC301" s="251"/>
      <c r="BD301" s="251"/>
      <c r="BE301" s="251"/>
      <c r="BF301" s="251"/>
      <c r="BG301" s="251"/>
      <c r="BH301" s="251"/>
      <c r="BI301" s="251"/>
      <c r="BJ301" s="251"/>
      <c r="BK301" s="251"/>
      <c r="BL301" s="251"/>
      <c r="BM301" s="251"/>
      <c r="BN301" s="251"/>
      <c r="BO301" s="251"/>
      <c r="BP301" s="251"/>
      <c r="BQ301" s="251"/>
    </row>
    <row r="302" spans="1:69" ht="15.75" customHeight="1" x14ac:dyDescent="0.25">
      <c r="A302" s="251"/>
      <c r="B302" s="251"/>
      <c r="C302" s="251"/>
      <c r="D302" s="251"/>
      <c r="E302" s="251"/>
      <c r="F302" s="251"/>
      <c r="G302" s="251"/>
      <c r="H302" s="251"/>
      <c r="I302" s="251"/>
      <c r="J302" s="251"/>
      <c r="K302" s="251"/>
      <c r="L302" s="251"/>
      <c r="M302" s="251"/>
      <c r="N302" s="251"/>
      <c r="O302" s="251"/>
      <c r="P302" s="251"/>
      <c r="Q302" s="251"/>
      <c r="R302" s="251"/>
      <c r="S302" s="251"/>
      <c r="T302" s="251"/>
      <c r="U302" s="251"/>
      <c r="V302" s="251"/>
      <c r="W302" s="251"/>
      <c r="X302" s="251"/>
      <c r="Y302" s="251"/>
      <c r="Z302" s="251"/>
      <c r="AA302" s="251"/>
      <c r="AB302" s="251"/>
      <c r="AC302" s="251"/>
      <c r="AD302" s="251"/>
      <c r="AE302" s="251"/>
      <c r="AF302" s="251"/>
      <c r="AG302" s="251"/>
      <c r="AH302" s="251"/>
      <c r="AI302" s="251"/>
      <c r="AJ302" s="251"/>
      <c r="AK302" s="251"/>
      <c r="AL302" s="251"/>
      <c r="AM302" s="251"/>
      <c r="AN302" s="251"/>
      <c r="AO302" s="251"/>
      <c r="AP302" s="251"/>
      <c r="AQ302" s="251"/>
      <c r="AR302" s="251"/>
      <c r="AS302" s="251"/>
      <c r="AT302" s="251"/>
      <c r="AU302" s="251"/>
      <c r="AV302" s="251"/>
      <c r="AW302" s="251"/>
      <c r="AX302" s="251"/>
      <c r="AY302" s="251"/>
      <c r="AZ302" s="251"/>
      <c r="BA302" s="251"/>
      <c r="BB302" s="251"/>
      <c r="BC302" s="251"/>
      <c r="BD302" s="251"/>
      <c r="BE302" s="251"/>
      <c r="BF302" s="251"/>
      <c r="BG302" s="251"/>
      <c r="BH302" s="251"/>
      <c r="BI302" s="251"/>
      <c r="BJ302" s="251"/>
      <c r="BK302" s="251"/>
      <c r="BL302" s="251"/>
      <c r="BM302" s="251"/>
      <c r="BN302" s="251"/>
      <c r="BO302" s="251"/>
      <c r="BP302" s="251"/>
      <c r="BQ302" s="251"/>
    </row>
    <row r="303" spans="1:69" ht="15.75" customHeight="1" x14ac:dyDescent="0.25">
      <c r="A303" s="251"/>
      <c r="B303" s="251"/>
      <c r="C303" s="251"/>
      <c r="D303" s="251"/>
      <c r="E303" s="251"/>
      <c r="F303" s="251"/>
      <c r="G303" s="251"/>
      <c r="H303" s="251"/>
      <c r="I303" s="251"/>
      <c r="J303" s="251"/>
      <c r="K303" s="251"/>
      <c r="L303" s="251"/>
      <c r="M303" s="251"/>
      <c r="N303" s="251"/>
      <c r="O303" s="251"/>
      <c r="P303" s="251"/>
      <c r="Q303" s="251"/>
      <c r="R303" s="251"/>
      <c r="S303" s="251"/>
      <c r="T303" s="251"/>
      <c r="U303" s="251"/>
      <c r="V303" s="251"/>
      <c r="W303" s="251"/>
      <c r="X303" s="251"/>
      <c r="Y303" s="251"/>
      <c r="Z303" s="251"/>
      <c r="AA303" s="251"/>
      <c r="AB303" s="251"/>
      <c r="AC303" s="251"/>
      <c r="AD303" s="251"/>
      <c r="AE303" s="251"/>
      <c r="AF303" s="251"/>
      <c r="AG303" s="251"/>
      <c r="AH303" s="251"/>
      <c r="AI303" s="251"/>
      <c r="AJ303" s="251"/>
      <c r="AK303" s="251"/>
      <c r="AL303" s="251"/>
      <c r="AM303" s="251"/>
      <c r="AN303" s="251"/>
      <c r="AO303" s="251"/>
      <c r="AP303" s="251"/>
      <c r="AQ303" s="251"/>
      <c r="AR303" s="251"/>
      <c r="AS303" s="251"/>
      <c r="AT303" s="251"/>
      <c r="AU303" s="251"/>
      <c r="AV303" s="251"/>
      <c r="AW303" s="251"/>
      <c r="AX303" s="251"/>
      <c r="AY303" s="251"/>
      <c r="AZ303" s="251"/>
      <c r="BA303" s="251"/>
      <c r="BB303" s="251"/>
      <c r="BC303" s="251"/>
      <c r="BD303" s="251"/>
      <c r="BE303" s="251"/>
      <c r="BF303" s="251"/>
      <c r="BG303" s="251"/>
      <c r="BH303" s="251"/>
      <c r="BI303" s="251"/>
      <c r="BJ303" s="251"/>
      <c r="BK303" s="251"/>
      <c r="BL303" s="251"/>
      <c r="BM303" s="251"/>
      <c r="BN303" s="251"/>
      <c r="BO303" s="251"/>
      <c r="BP303" s="251"/>
      <c r="BQ303" s="251"/>
    </row>
    <row r="304" spans="1:69" ht="15.75" customHeight="1" x14ac:dyDescent="0.25">
      <c r="A304" s="251"/>
      <c r="B304" s="251"/>
      <c r="C304" s="251"/>
      <c r="D304" s="251"/>
      <c r="E304" s="251"/>
      <c r="F304" s="251"/>
      <c r="G304" s="251"/>
      <c r="H304" s="251"/>
      <c r="I304" s="251"/>
      <c r="J304" s="251"/>
      <c r="K304" s="251"/>
      <c r="L304" s="251"/>
      <c r="M304" s="251"/>
      <c r="N304" s="251"/>
      <c r="O304" s="251"/>
      <c r="P304" s="251"/>
      <c r="Q304" s="251"/>
      <c r="R304" s="251"/>
      <c r="S304" s="251"/>
      <c r="T304" s="251"/>
      <c r="U304" s="251"/>
      <c r="V304" s="251"/>
      <c r="W304" s="251"/>
      <c r="X304" s="251"/>
      <c r="Y304" s="251"/>
      <c r="Z304" s="251"/>
      <c r="AA304" s="251"/>
      <c r="AB304" s="251"/>
      <c r="AC304" s="251"/>
      <c r="AD304" s="251"/>
      <c r="AE304" s="251"/>
      <c r="AF304" s="251"/>
      <c r="AG304" s="251"/>
      <c r="AH304" s="251"/>
      <c r="AI304" s="251"/>
      <c r="AJ304" s="251"/>
      <c r="AK304" s="251"/>
      <c r="AL304" s="251"/>
      <c r="AM304" s="251"/>
      <c r="AN304" s="251"/>
      <c r="AO304" s="251"/>
      <c r="AP304" s="251"/>
      <c r="AQ304" s="251"/>
      <c r="AR304" s="251"/>
      <c r="AS304" s="251"/>
      <c r="AT304" s="251"/>
      <c r="AU304" s="251"/>
      <c r="AV304" s="251"/>
      <c r="AW304" s="251"/>
      <c r="AX304" s="251"/>
      <c r="AY304" s="251"/>
      <c r="AZ304" s="251"/>
      <c r="BA304" s="251"/>
      <c r="BB304" s="251"/>
      <c r="BC304" s="251"/>
      <c r="BD304" s="251"/>
      <c r="BE304" s="251"/>
      <c r="BF304" s="251"/>
      <c r="BG304" s="251"/>
      <c r="BH304" s="251"/>
      <c r="BI304" s="251"/>
      <c r="BJ304" s="251"/>
      <c r="BK304" s="251"/>
      <c r="BL304" s="251"/>
      <c r="BM304" s="251"/>
      <c r="BN304" s="251"/>
      <c r="BO304" s="251"/>
      <c r="BP304" s="251"/>
      <c r="BQ304" s="251"/>
    </row>
    <row r="305" spans="1:69" ht="15.75" customHeight="1" x14ac:dyDescent="0.25">
      <c r="A305" s="251"/>
      <c r="B305" s="251"/>
      <c r="C305" s="251"/>
      <c r="D305" s="251"/>
      <c r="E305" s="251"/>
      <c r="F305" s="251"/>
      <c r="G305" s="251"/>
      <c r="H305" s="251"/>
      <c r="I305" s="251"/>
      <c r="J305" s="251"/>
      <c r="K305" s="251"/>
      <c r="L305" s="251"/>
      <c r="M305" s="251"/>
      <c r="N305" s="251"/>
      <c r="O305" s="251"/>
      <c r="P305" s="251"/>
      <c r="Q305" s="251"/>
      <c r="R305" s="251"/>
      <c r="S305" s="251"/>
      <c r="T305" s="251"/>
      <c r="U305" s="251"/>
      <c r="V305" s="251"/>
      <c r="W305" s="251"/>
      <c r="X305" s="251"/>
      <c r="Y305" s="251"/>
      <c r="Z305" s="251"/>
      <c r="AA305" s="251"/>
      <c r="AB305" s="251"/>
      <c r="AC305" s="251"/>
      <c r="AD305" s="251"/>
      <c r="AE305" s="251"/>
      <c r="AF305" s="251"/>
      <c r="AG305" s="251"/>
      <c r="AH305" s="251"/>
      <c r="AI305" s="251"/>
      <c r="AJ305" s="251"/>
      <c r="AK305" s="251"/>
      <c r="AL305" s="251"/>
      <c r="AM305" s="251"/>
      <c r="AN305" s="251"/>
      <c r="AO305" s="251"/>
      <c r="AP305" s="251"/>
      <c r="AQ305" s="251"/>
      <c r="AR305" s="251"/>
      <c r="AS305" s="251"/>
      <c r="AT305" s="251"/>
      <c r="AU305" s="251"/>
      <c r="AV305" s="251"/>
      <c r="AW305" s="251"/>
      <c r="AX305" s="251"/>
      <c r="AY305" s="251"/>
      <c r="AZ305" s="251"/>
      <c r="BA305" s="251"/>
      <c r="BB305" s="251"/>
      <c r="BC305" s="251"/>
      <c r="BD305" s="251"/>
      <c r="BE305" s="251"/>
      <c r="BF305" s="251"/>
      <c r="BG305" s="251"/>
      <c r="BH305" s="251"/>
      <c r="BI305" s="251"/>
      <c r="BJ305" s="251"/>
      <c r="BK305" s="251"/>
      <c r="BL305" s="251"/>
      <c r="BM305" s="251"/>
      <c r="BN305" s="251"/>
      <c r="BO305" s="251"/>
      <c r="BP305" s="251"/>
      <c r="BQ305" s="251"/>
    </row>
    <row r="306" spans="1:69" ht="15.75" customHeight="1" x14ac:dyDescent="0.25">
      <c r="A306" s="251"/>
      <c r="B306" s="251"/>
      <c r="C306" s="251"/>
      <c r="D306" s="251"/>
      <c r="E306" s="251"/>
      <c r="F306" s="251"/>
      <c r="G306" s="251"/>
      <c r="H306" s="251"/>
      <c r="I306" s="251"/>
      <c r="J306" s="251"/>
      <c r="K306" s="251"/>
      <c r="L306" s="251"/>
      <c r="M306" s="251"/>
      <c r="N306" s="251"/>
      <c r="O306" s="251"/>
      <c r="P306" s="251"/>
      <c r="Q306" s="251"/>
      <c r="R306" s="251"/>
      <c r="S306" s="251"/>
      <c r="T306" s="251"/>
      <c r="U306" s="251"/>
      <c r="V306" s="251"/>
      <c r="W306" s="251"/>
      <c r="X306" s="251"/>
      <c r="Y306" s="251"/>
      <c r="Z306" s="251"/>
      <c r="AA306" s="251"/>
      <c r="AB306" s="251"/>
      <c r="AC306" s="251"/>
      <c r="AD306" s="251"/>
      <c r="AE306" s="251"/>
      <c r="AF306" s="251"/>
      <c r="AG306" s="251"/>
      <c r="AH306" s="251"/>
      <c r="AI306" s="251"/>
      <c r="AJ306" s="251"/>
      <c r="AK306" s="251"/>
      <c r="AL306" s="251"/>
      <c r="AM306" s="251"/>
      <c r="AN306" s="251"/>
      <c r="AO306" s="251"/>
      <c r="AP306" s="251"/>
      <c r="AQ306" s="251"/>
      <c r="AR306" s="251"/>
      <c r="AS306" s="251"/>
      <c r="AT306" s="251"/>
      <c r="AU306" s="251"/>
      <c r="AV306" s="251"/>
      <c r="AW306" s="251"/>
      <c r="AX306" s="251"/>
      <c r="AY306" s="251"/>
      <c r="AZ306" s="251"/>
      <c r="BA306" s="251"/>
      <c r="BB306" s="251"/>
      <c r="BC306" s="251"/>
      <c r="BD306" s="251"/>
      <c r="BE306" s="251"/>
      <c r="BF306" s="251"/>
      <c r="BG306" s="251"/>
      <c r="BH306" s="251"/>
      <c r="BI306" s="251"/>
      <c r="BJ306" s="251"/>
      <c r="BK306" s="251"/>
      <c r="BL306" s="251"/>
      <c r="BM306" s="251"/>
      <c r="BN306" s="251"/>
      <c r="BO306" s="251"/>
      <c r="BP306" s="251"/>
      <c r="BQ306" s="251"/>
    </row>
    <row r="307" spans="1:69" ht="15.75" customHeight="1" x14ac:dyDescent="0.25">
      <c r="A307" s="251"/>
      <c r="B307" s="251"/>
      <c r="C307" s="251"/>
      <c r="D307" s="251"/>
      <c r="E307" s="251"/>
      <c r="F307" s="251"/>
      <c r="G307" s="251"/>
      <c r="H307" s="251"/>
      <c r="I307" s="251"/>
      <c r="J307" s="251"/>
      <c r="K307" s="251"/>
      <c r="L307" s="251"/>
      <c r="M307" s="251"/>
      <c r="N307" s="251"/>
      <c r="O307" s="251"/>
      <c r="P307" s="251"/>
      <c r="Q307" s="251"/>
      <c r="R307" s="251"/>
      <c r="S307" s="251"/>
      <c r="T307" s="251"/>
      <c r="U307" s="251"/>
      <c r="V307" s="251"/>
      <c r="W307" s="251"/>
      <c r="X307" s="251"/>
      <c r="Y307" s="251"/>
      <c r="Z307" s="251"/>
      <c r="AA307" s="251"/>
      <c r="AB307" s="251"/>
      <c r="AC307" s="251"/>
      <c r="AD307" s="251"/>
      <c r="AE307" s="251"/>
      <c r="AF307" s="251"/>
      <c r="AG307" s="251"/>
      <c r="AH307" s="251"/>
      <c r="AI307" s="251"/>
      <c r="AJ307" s="251"/>
      <c r="AK307" s="251"/>
      <c r="AL307" s="251"/>
      <c r="AM307" s="251"/>
      <c r="AN307" s="251"/>
      <c r="AO307" s="251"/>
      <c r="AP307" s="251"/>
      <c r="AQ307" s="251"/>
      <c r="AR307" s="251"/>
      <c r="AS307" s="251"/>
      <c r="AT307" s="251"/>
      <c r="AU307" s="251"/>
      <c r="AV307" s="251"/>
      <c r="AW307" s="251"/>
      <c r="AX307" s="251"/>
      <c r="AY307" s="251"/>
      <c r="AZ307" s="251"/>
      <c r="BA307" s="251"/>
      <c r="BB307" s="251"/>
      <c r="BC307" s="251"/>
      <c r="BD307" s="251"/>
      <c r="BE307" s="251"/>
      <c r="BF307" s="251"/>
      <c r="BG307" s="251"/>
      <c r="BH307" s="251"/>
      <c r="BI307" s="251"/>
      <c r="BJ307" s="251"/>
      <c r="BK307" s="251"/>
      <c r="BL307" s="251"/>
      <c r="BM307" s="251"/>
      <c r="BN307" s="251"/>
      <c r="BO307" s="251"/>
      <c r="BP307" s="251"/>
      <c r="BQ307" s="251"/>
    </row>
    <row r="308" spans="1:69" ht="15.75" customHeight="1" x14ac:dyDescent="0.25">
      <c r="A308" s="251"/>
      <c r="B308" s="251"/>
      <c r="C308" s="251"/>
      <c r="D308" s="251"/>
      <c r="E308" s="251"/>
      <c r="F308" s="251"/>
      <c r="G308" s="251"/>
      <c r="H308" s="251"/>
      <c r="I308" s="251"/>
      <c r="J308" s="251"/>
      <c r="K308" s="251"/>
      <c r="L308" s="251"/>
      <c r="M308" s="251"/>
      <c r="N308" s="251"/>
      <c r="O308" s="251"/>
      <c r="P308" s="251"/>
      <c r="Q308" s="251"/>
      <c r="R308" s="251"/>
      <c r="S308" s="251"/>
      <c r="T308" s="251"/>
      <c r="U308" s="251"/>
      <c r="V308" s="251"/>
      <c r="W308" s="251"/>
      <c r="X308" s="251"/>
      <c r="Y308" s="251"/>
      <c r="Z308" s="251"/>
      <c r="AA308" s="251"/>
      <c r="AB308" s="251"/>
      <c r="AC308" s="251"/>
      <c r="AD308" s="251"/>
      <c r="AE308" s="251"/>
      <c r="AF308" s="251"/>
      <c r="AG308" s="251"/>
      <c r="AH308" s="251"/>
      <c r="AI308" s="251"/>
      <c r="AJ308" s="251"/>
      <c r="AK308" s="251"/>
      <c r="AL308" s="251"/>
      <c r="AM308" s="251"/>
      <c r="AN308" s="251"/>
      <c r="AO308" s="251"/>
      <c r="AP308" s="251"/>
      <c r="AQ308" s="251"/>
      <c r="AR308" s="251"/>
      <c r="AS308" s="251"/>
      <c r="AT308" s="251"/>
      <c r="AU308" s="251"/>
      <c r="AV308" s="251"/>
      <c r="AW308" s="251"/>
      <c r="AX308" s="251"/>
      <c r="AY308" s="251"/>
      <c r="AZ308" s="251"/>
      <c r="BA308" s="251"/>
      <c r="BB308" s="251"/>
      <c r="BC308" s="251"/>
      <c r="BD308" s="251"/>
      <c r="BE308" s="251"/>
      <c r="BF308" s="251"/>
      <c r="BG308" s="251"/>
      <c r="BH308" s="251"/>
      <c r="BI308" s="251"/>
      <c r="BJ308" s="251"/>
      <c r="BK308" s="251"/>
      <c r="BL308" s="251"/>
      <c r="BM308" s="251"/>
      <c r="BN308" s="251"/>
      <c r="BO308" s="251"/>
      <c r="BP308" s="251"/>
      <c r="BQ308" s="251"/>
    </row>
    <row r="309" spans="1:69" ht="15.75" customHeight="1" x14ac:dyDescent="0.25">
      <c r="A309" s="251"/>
      <c r="B309" s="251"/>
      <c r="C309" s="251"/>
      <c r="D309" s="251"/>
      <c r="E309" s="251"/>
      <c r="F309" s="251"/>
      <c r="G309" s="251"/>
      <c r="H309" s="251"/>
      <c r="I309" s="251"/>
      <c r="J309" s="251"/>
      <c r="K309" s="251"/>
      <c r="L309" s="251"/>
      <c r="M309" s="251"/>
      <c r="N309" s="251"/>
      <c r="O309" s="251"/>
      <c r="P309" s="251"/>
      <c r="Q309" s="251"/>
      <c r="R309" s="251"/>
      <c r="S309" s="251"/>
      <c r="T309" s="251"/>
      <c r="U309" s="251"/>
      <c r="V309" s="251"/>
      <c r="W309" s="251"/>
      <c r="X309" s="251"/>
      <c r="Y309" s="251"/>
      <c r="Z309" s="251"/>
      <c r="AA309" s="251"/>
      <c r="AB309" s="251"/>
      <c r="AC309" s="251"/>
      <c r="AD309" s="251"/>
      <c r="AE309" s="251"/>
      <c r="AF309" s="251"/>
      <c r="AG309" s="251"/>
      <c r="AH309" s="251"/>
      <c r="AI309" s="251"/>
      <c r="AJ309" s="251"/>
      <c r="AK309" s="251"/>
      <c r="AL309" s="251"/>
      <c r="AM309" s="251"/>
      <c r="AN309" s="251"/>
      <c r="AO309" s="251"/>
      <c r="AP309" s="251"/>
      <c r="AQ309" s="251"/>
      <c r="AR309" s="251"/>
      <c r="AS309" s="251"/>
      <c r="AT309" s="251"/>
      <c r="AU309" s="251"/>
      <c r="AV309" s="251"/>
      <c r="AW309" s="251"/>
      <c r="AX309" s="251"/>
      <c r="AY309" s="251"/>
      <c r="AZ309" s="251"/>
      <c r="BA309" s="251"/>
      <c r="BB309" s="251"/>
      <c r="BC309" s="251"/>
      <c r="BD309" s="251"/>
      <c r="BE309" s="251"/>
      <c r="BF309" s="251"/>
      <c r="BG309" s="251"/>
      <c r="BH309" s="251"/>
      <c r="BI309" s="251"/>
      <c r="BJ309" s="251"/>
      <c r="BK309" s="251"/>
      <c r="BL309" s="251"/>
      <c r="BM309" s="251"/>
      <c r="BN309" s="251"/>
      <c r="BO309" s="251"/>
      <c r="BP309" s="251"/>
      <c r="BQ309" s="251"/>
    </row>
    <row r="310" spans="1:69" ht="15.75" customHeight="1" x14ac:dyDescent="0.25">
      <c r="A310" s="251"/>
      <c r="B310" s="251"/>
      <c r="C310" s="251"/>
      <c r="D310" s="251"/>
      <c r="E310" s="251"/>
      <c r="F310" s="251"/>
      <c r="G310" s="251"/>
      <c r="H310" s="251"/>
      <c r="I310" s="251"/>
      <c r="J310" s="251"/>
      <c r="K310" s="251"/>
      <c r="L310" s="251"/>
      <c r="M310" s="251"/>
      <c r="N310" s="251"/>
      <c r="O310" s="251"/>
      <c r="P310" s="251"/>
      <c r="Q310" s="251"/>
      <c r="R310" s="251"/>
      <c r="S310" s="251"/>
      <c r="T310" s="251"/>
      <c r="U310" s="251"/>
      <c r="V310" s="251"/>
      <c r="W310" s="251"/>
      <c r="X310" s="251"/>
      <c r="Y310" s="251"/>
      <c r="Z310" s="251"/>
      <c r="AA310" s="251"/>
      <c r="AB310" s="251"/>
      <c r="AC310" s="251"/>
      <c r="AD310" s="251"/>
      <c r="AE310" s="251"/>
      <c r="AF310" s="251"/>
      <c r="AG310" s="251"/>
      <c r="AH310" s="251"/>
      <c r="AI310" s="251"/>
      <c r="AJ310" s="251"/>
      <c r="AK310" s="251"/>
      <c r="AL310" s="251"/>
      <c r="AM310" s="251"/>
      <c r="AN310" s="251"/>
      <c r="AO310" s="251"/>
      <c r="AP310" s="251"/>
      <c r="AQ310" s="251"/>
      <c r="AR310" s="251"/>
      <c r="AS310" s="251"/>
      <c r="AT310" s="251"/>
      <c r="AU310" s="251"/>
      <c r="AV310" s="251"/>
      <c r="AW310" s="251"/>
      <c r="AX310" s="251"/>
      <c r="AY310" s="251"/>
      <c r="AZ310" s="251"/>
      <c r="BA310" s="251"/>
      <c r="BB310" s="251"/>
      <c r="BC310" s="251"/>
      <c r="BD310" s="251"/>
      <c r="BE310" s="251"/>
      <c r="BF310" s="251"/>
      <c r="BG310" s="251"/>
      <c r="BH310" s="251"/>
      <c r="BI310" s="251"/>
      <c r="BJ310" s="251"/>
      <c r="BK310" s="251"/>
      <c r="BL310" s="251"/>
      <c r="BM310" s="251"/>
      <c r="BN310" s="251"/>
      <c r="BO310" s="251"/>
      <c r="BP310" s="251"/>
      <c r="BQ310" s="251"/>
    </row>
    <row r="311" spans="1:69" ht="15.75" customHeight="1" x14ac:dyDescent="0.25">
      <c r="A311" s="251"/>
      <c r="B311" s="251"/>
      <c r="C311" s="251"/>
      <c r="D311" s="251"/>
      <c r="E311" s="251"/>
      <c r="F311" s="251"/>
      <c r="G311" s="251"/>
      <c r="H311" s="251"/>
      <c r="I311" s="251"/>
      <c r="J311" s="251"/>
      <c r="K311" s="251"/>
      <c r="L311" s="251"/>
      <c r="M311" s="251"/>
      <c r="N311" s="251"/>
      <c r="O311" s="251"/>
      <c r="P311" s="251"/>
      <c r="Q311" s="251"/>
      <c r="R311" s="251"/>
      <c r="S311" s="251"/>
      <c r="T311" s="251"/>
      <c r="U311" s="251"/>
      <c r="V311" s="251"/>
      <c r="W311" s="251"/>
      <c r="X311" s="251"/>
      <c r="Y311" s="251"/>
      <c r="Z311" s="251"/>
      <c r="AA311" s="251"/>
      <c r="AB311" s="251"/>
      <c r="AC311" s="251"/>
      <c r="AD311" s="251"/>
      <c r="AE311" s="251"/>
      <c r="AF311" s="251"/>
      <c r="AG311" s="251"/>
      <c r="AH311" s="251"/>
      <c r="AI311" s="251"/>
      <c r="AJ311" s="251"/>
      <c r="AK311" s="251"/>
      <c r="AL311" s="251"/>
      <c r="AM311" s="251"/>
      <c r="AN311" s="251"/>
      <c r="AO311" s="251"/>
      <c r="AP311" s="251"/>
      <c r="AQ311" s="251"/>
      <c r="AR311" s="251"/>
      <c r="AS311" s="251"/>
      <c r="AT311" s="251"/>
      <c r="AU311" s="251"/>
      <c r="AV311" s="251"/>
      <c r="AW311" s="251"/>
      <c r="AX311" s="251"/>
      <c r="AY311" s="251"/>
      <c r="AZ311" s="251"/>
      <c r="BA311" s="251"/>
      <c r="BB311" s="251"/>
      <c r="BC311" s="251"/>
      <c r="BD311" s="251"/>
      <c r="BE311" s="251"/>
      <c r="BF311" s="251"/>
      <c r="BG311" s="251"/>
      <c r="BH311" s="251"/>
      <c r="BI311" s="251"/>
      <c r="BJ311" s="251"/>
      <c r="BK311" s="251"/>
      <c r="BL311" s="251"/>
      <c r="BM311" s="251"/>
      <c r="BN311" s="251"/>
      <c r="BO311" s="251"/>
      <c r="BP311" s="251"/>
      <c r="BQ311" s="251"/>
    </row>
    <row r="312" spans="1:69" ht="15.75" customHeight="1" x14ac:dyDescent="0.25">
      <c r="A312" s="251"/>
      <c r="B312" s="251"/>
      <c r="C312" s="251"/>
      <c r="D312" s="251"/>
      <c r="E312" s="251"/>
      <c r="F312" s="251"/>
      <c r="G312" s="251"/>
      <c r="H312" s="251"/>
      <c r="I312" s="251"/>
      <c r="J312" s="251"/>
      <c r="K312" s="251"/>
      <c r="L312" s="251"/>
      <c r="M312" s="251"/>
      <c r="N312" s="251"/>
      <c r="O312" s="251"/>
      <c r="P312" s="251"/>
      <c r="Q312" s="251"/>
      <c r="R312" s="251"/>
      <c r="S312" s="251"/>
      <c r="T312" s="251"/>
      <c r="U312" s="251"/>
      <c r="V312" s="251"/>
      <c r="W312" s="251"/>
      <c r="X312" s="251"/>
      <c r="Y312" s="251"/>
      <c r="Z312" s="251"/>
      <c r="AA312" s="251"/>
      <c r="AB312" s="251"/>
      <c r="AC312" s="251"/>
      <c r="AD312" s="251"/>
      <c r="AE312" s="251"/>
      <c r="AF312" s="251"/>
      <c r="AG312" s="251"/>
      <c r="AH312" s="251"/>
      <c r="AI312" s="251"/>
      <c r="AJ312" s="251"/>
      <c r="AK312" s="251"/>
      <c r="AL312" s="251"/>
      <c r="AM312" s="251"/>
      <c r="AN312" s="251"/>
      <c r="AO312" s="251"/>
      <c r="AP312" s="251"/>
      <c r="AQ312" s="251"/>
      <c r="AR312" s="251"/>
      <c r="AS312" s="251"/>
      <c r="AT312" s="251"/>
      <c r="AU312" s="251"/>
      <c r="AV312" s="251"/>
      <c r="AW312" s="251"/>
      <c r="AX312" s="251"/>
      <c r="AY312" s="251"/>
      <c r="AZ312" s="251"/>
      <c r="BA312" s="251"/>
      <c r="BB312" s="251"/>
      <c r="BC312" s="251"/>
      <c r="BD312" s="251"/>
      <c r="BE312" s="251"/>
      <c r="BF312" s="251"/>
      <c r="BG312" s="251"/>
      <c r="BH312" s="251"/>
      <c r="BI312" s="251"/>
      <c r="BJ312" s="251"/>
      <c r="BK312" s="251"/>
      <c r="BL312" s="251"/>
      <c r="BM312" s="251"/>
      <c r="BN312" s="251"/>
      <c r="BO312" s="251"/>
      <c r="BP312" s="251"/>
      <c r="BQ312" s="251"/>
    </row>
    <row r="313" spans="1:69" ht="15.75" customHeight="1" x14ac:dyDescent="0.25">
      <c r="A313" s="251"/>
      <c r="B313" s="25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1"/>
      <c r="P313" s="251"/>
      <c r="Q313" s="251"/>
      <c r="R313" s="251"/>
      <c r="S313" s="251"/>
      <c r="T313" s="251"/>
      <c r="U313" s="251"/>
      <c r="V313" s="251"/>
      <c r="W313" s="251"/>
      <c r="X313" s="251"/>
      <c r="Y313" s="251"/>
      <c r="Z313" s="251"/>
      <c r="AA313" s="251"/>
      <c r="AB313" s="251"/>
      <c r="AC313" s="251"/>
      <c r="AD313" s="251"/>
      <c r="AE313" s="251"/>
      <c r="AF313" s="251"/>
      <c r="AG313" s="251"/>
      <c r="AH313" s="251"/>
      <c r="AI313" s="251"/>
      <c r="AJ313" s="251"/>
      <c r="AK313" s="251"/>
      <c r="AL313" s="251"/>
      <c r="AM313" s="251"/>
      <c r="AN313" s="251"/>
      <c r="AO313" s="251"/>
      <c r="AP313" s="251"/>
      <c r="AQ313" s="251"/>
      <c r="AR313" s="251"/>
      <c r="AS313" s="251"/>
      <c r="AT313" s="251"/>
      <c r="AU313" s="251"/>
      <c r="AV313" s="251"/>
      <c r="AW313" s="251"/>
      <c r="AX313" s="251"/>
      <c r="AY313" s="251"/>
      <c r="AZ313" s="251"/>
      <c r="BA313" s="251"/>
      <c r="BB313" s="251"/>
      <c r="BC313" s="251"/>
      <c r="BD313" s="251"/>
      <c r="BE313" s="251"/>
      <c r="BF313" s="251"/>
      <c r="BG313" s="251"/>
      <c r="BH313" s="251"/>
      <c r="BI313" s="251"/>
      <c r="BJ313" s="251"/>
      <c r="BK313" s="251"/>
      <c r="BL313" s="251"/>
      <c r="BM313" s="251"/>
      <c r="BN313" s="251"/>
      <c r="BO313" s="251"/>
      <c r="BP313" s="251"/>
      <c r="BQ313" s="251"/>
    </row>
    <row r="314" spans="1:69" ht="15.75" customHeight="1" x14ac:dyDescent="0.25">
      <c r="A314" s="251"/>
      <c r="B314" s="251"/>
      <c r="C314" s="251"/>
      <c r="D314" s="251"/>
      <c r="E314" s="251"/>
      <c r="F314" s="251"/>
      <c r="G314" s="251"/>
      <c r="H314" s="251"/>
      <c r="I314" s="251"/>
      <c r="J314" s="251"/>
      <c r="K314" s="251"/>
      <c r="L314" s="251"/>
      <c r="M314" s="251"/>
      <c r="N314" s="251"/>
      <c r="O314" s="251"/>
      <c r="P314" s="251"/>
      <c r="Q314" s="251"/>
      <c r="R314" s="251"/>
      <c r="S314" s="251"/>
      <c r="T314" s="251"/>
      <c r="U314" s="251"/>
      <c r="V314" s="251"/>
      <c r="W314" s="251"/>
      <c r="X314" s="251"/>
      <c r="Y314" s="251"/>
      <c r="Z314" s="251"/>
      <c r="AA314" s="251"/>
      <c r="AB314" s="251"/>
      <c r="AC314" s="251"/>
      <c r="AD314" s="251"/>
      <c r="AE314" s="251"/>
      <c r="AF314" s="251"/>
      <c r="AG314" s="251"/>
      <c r="AH314" s="251"/>
      <c r="AI314" s="251"/>
      <c r="AJ314" s="251"/>
      <c r="AK314" s="251"/>
      <c r="AL314" s="251"/>
      <c r="AM314" s="251"/>
      <c r="AN314" s="251"/>
      <c r="AO314" s="251"/>
      <c r="AP314" s="251"/>
      <c r="AQ314" s="251"/>
      <c r="AR314" s="251"/>
      <c r="AS314" s="251"/>
      <c r="AT314" s="251"/>
      <c r="AU314" s="251"/>
      <c r="AV314" s="251"/>
      <c r="AW314" s="251"/>
      <c r="AX314" s="251"/>
      <c r="AY314" s="251"/>
      <c r="AZ314" s="251"/>
      <c r="BA314" s="251"/>
      <c r="BB314" s="251"/>
      <c r="BC314" s="251"/>
      <c r="BD314" s="251"/>
      <c r="BE314" s="251"/>
      <c r="BF314" s="251"/>
      <c r="BG314" s="251"/>
      <c r="BH314" s="251"/>
      <c r="BI314" s="251"/>
      <c r="BJ314" s="251"/>
      <c r="BK314" s="251"/>
      <c r="BL314" s="251"/>
      <c r="BM314" s="251"/>
      <c r="BN314" s="251"/>
      <c r="BO314" s="251"/>
      <c r="BP314" s="251"/>
      <c r="BQ314" s="251"/>
    </row>
    <row r="315" spans="1:69" ht="15.75" customHeight="1" x14ac:dyDescent="0.25">
      <c r="A315" s="251"/>
      <c r="B315" s="251"/>
      <c r="C315" s="251"/>
      <c r="D315" s="251"/>
      <c r="E315" s="251"/>
      <c r="F315" s="251"/>
      <c r="G315" s="251"/>
      <c r="H315" s="251"/>
      <c r="I315" s="251"/>
      <c r="J315" s="251"/>
      <c r="K315" s="251"/>
      <c r="L315" s="251"/>
      <c r="M315" s="251"/>
      <c r="N315" s="251"/>
      <c r="O315" s="251"/>
      <c r="P315" s="251"/>
      <c r="Q315" s="251"/>
      <c r="R315" s="251"/>
      <c r="S315" s="251"/>
      <c r="T315" s="251"/>
      <c r="U315" s="251"/>
      <c r="V315" s="251"/>
      <c r="W315" s="251"/>
      <c r="X315" s="251"/>
      <c r="Y315" s="251"/>
      <c r="Z315" s="251"/>
      <c r="AA315" s="251"/>
      <c r="AB315" s="251"/>
      <c r="AC315" s="251"/>
      <c r="AD315" s="251"/>
      <c r="AE315" s="251"/>
      <c r="AF315" s="251"/>
      <c r="AG315" s="251"/>
      <c r="AH315" s="251"/>
      <c r="AI315" s="251"/>
      <c r="AJ315" s="251"/>
      <c r="AK315" s="251"/>
      <c r="AL315" s="251"/>
      <c r="AM315" s="251"/>
      <c r="AN315" s="251"/>
      <c r="AO315" s="251"/>
      <c r="AP315" s="251"/>
      <c r="AQ315" s="251"/>
      <c r="AR315" s="251"/>
      <c r="AS315" s="251"/>
      <c r="AT315" s="251"/>
      <c r="AU315" s="251"/>
      <c r="AV315" s="251"/>
      <c r="AW315" s="251"/>
      <c r="AX315" s="251"/>
      <c r="AY315" s="251"/>
      <c r="AZ315" s="251"/>
      <c r="BA315" s="251"/>
      <c r="BB315" s="251"/>
      <c r="BC315" s="251"/>
      <c r="BD315" s="251"/>
      <c r="BE315" s="251"/>
      <c r="BF315" s="251"/>
      <c r="BG315" s="251"/>
      <c r="BH315" s="251"/>
      <c r="BI315" s="251"/>
      <c r="BJ315" s="251"/>
      <c r="BK315" s="251"/>
      <c r="BL315" s="251"/>
      <c r="BM315" s="251"/>
      <c r="BN315" s="251"/>
      <c r="BO315" s="251"/>
      <c r="BP315" s="251"/>
      <c r="BQ315" s="251"/>
    </row>
    <row r="316" spans="1:69" ht="15.75" customHeight="1" x14ac:dyDescent="0.25">
      <c r="A316" s="251"/>
      <c r="B316" s="251"/>
      <c r="C316" s="251"/>
      <c r="D316" s="251"/>
      <c r="E316" s="251"/>
      <c r="F316" s="251"/>
      <c r="G316" s="251"/>
      <c r="H316" s="251"/>
      <c r="I316" s="251"/>
      <c r="J316" s="251"/>
      <c r="K316" s="251"/>
      <c r="L316" s="251"/>
      <c r="M316" s="251"/>
      <c r="N316" s="251"/>
      <c r="O316" s="251"/>
      <c r="P316" s="251"/>
      <c r="Q316" s="251"/>
      <c r="R316" s="251"/>
      <c r="S316" s="251"/>
      <c r="T316" s="251"/>
      <c r="U316" s="251"/>
      <c r="V316" s="251"/>
      <c r="W316" s="251"/>
      <c r="X316" s="251"/>
      <c r="Y316" s="251"/>
      <c r="Z316" s="251"/>
      <c r="AA316" s="251"/>
      <c r="AB316" s="251"/>
      <c r="AC316" s="251"/>
      <c r="AD316" s="251"/>
      <c r="AE316" s="251"/>
      <c r="AF316" s="251"/>
      <c r="AG316" s="251"/>
      <c r="AH316" s="251"/>
      <c r="AI316" s="251"/>
      <c r="AJ316" s="251"/>
      <c r="AK316" s="251"/>
      <c r="AL316" s="251"/>
      <c r="AM316" s="251"/>
      <c r="AN316" s="251"/>
      <c r="AO316" s="251"/>
      <c r="AP316" s="251"/>
      <c r="AQ316" s="251"/>
      <c r="AR316" s="251"/>
      <c r="AS316" s="251"/>
      <c r="AT316" s="251"/>
      <c r="AU316" s="251"/>
      <c r="AV316" s="251"/>
      <c r="AW316" s="251"/>
      <c r="AX316" s="251"/>
      <c r="AY316" s="251"/>
      <c r="AZ316" s="251"/>
      <c r="BA316" s="251"/>
      <c r="BB316" s="251"/>
      <c r="BC316" s="251"/>
      <c r="BD316" s="251"/>
      <c r="BE316" s="251"/>
      <c r="BF316" s="251"/>
      <c r="BG316" s="251"/>
      <c r="BH316" s="251"/>
      <c r="BI316" s="251"/>
      <c r="BJ316" s="251"/>
      <c r="BK316" s="251"/>
      <c r="BL316" s="251"/>
      <c r="BM316" s="251"/>
      <c r="BN316" s="251"/>
      <c r="BO316" s="251"/>
      <c r="BP316" s="251"/>
      <c r="BQ316" s="251"/>
    </row>
    <row r="317" spans="1:69" ht="15.75" customHeight="1" x14ac:dyDescent="0.25">
      <c r="A317" s="251"/>
      <c r="B317" s="251"/>
      <c r="C317" s="251"/>
      <c r="D317" s="251"/>
      <c r="E317" s="251"/>
      <c r="F317" s="251"/>
      <c r="G317" s="251"/>
      <c r="H317" s="251"/>
      <c r="I317" s="251"/>
      <c r="J317" s="251"/>
      <c r="K317" s="251"/>
      <c r="L317" s="251"/>
      <c r="M317" s="251"/>
      <c r="N317" s="251"/>
      <c r="O317" s="251"/>
      <c r="P317" s="251"/>
      <c r="Q317" s="251"/>
      <c r="R317" s="251"/>
      <c r="S317" s="251"/>
      <c r="T317" s="251"/>
      <c r="U317" s="251"/>
      <c r="V317" s="251"/>
      <c r="W317" s="251"/>
      <c r="X317" s="251"/>
      <c r="Y317" s="251"/>
      <c r="Z317" s="251"/>
      <c r="AA317" s="251"/>
      <c r="AB317" s="251"/>
      <c r="AC317" s="251"/>
      <c r="AD317" s="251"/>
      <c r="AE317" s="251"/>
      <c r="AF317" s="251"/>
      <c r="AG317" s="251"/>
      <c r="AH317" s="251"/>
      <c r="AI317" s="251"/>
      <c r="AJ317" s="251"/>
      <c r="AK317" s="251"/>
      <c r="AL317" s="251"/>
      <c r="AM317" s="251"/>
      <c r="AN317" s="251"/>
      <c r="AO317" s="251"/>
      <c r="AP317" s="251"/>
      <c r="AQ317" s="251"/>
      <c r="AR317" s="251"/>
      <c r="AS317" s="251"/>
      <c r="AT317" s="251"/>
      <c r="AU317" s="251"/>
      <c r="AV317" s="251"/>
      <c r="AW317" s="251"/>
      <c r="AX317" s="251"/>
      <c r="AY317" s="251"/>
      <c r="AZ317" s="251"/>
      <c r="BA317" s="251"/>
      <c r="BB317" s="251"/>
      <c r="BC317" s="251"/>
      <c r="BD317" s="251"/>
      <c r="BE317" s="251"/>
      <c r="BF317" s="251"/>
      <c r="BG317" s="251"/>
      <c r="BH317" s="251"/>
      <c r="BI317" s="251"/>
      <c r="BJ317" s="251"/>
      <c r="BK317" s="251"/>
      <c r="BL317" s="251"/>
      <c r="BM317" s="251"/>
      <c r="BN317" s="251"/>
      <c r="BO317" s="251"/>
      <c r="BP317" s="251"/>
      <c r="BQ317" s="251"/>
    </row>
    <row r="318" spans="1:69" ht="15.75" customHeight="1" x14ac:dyDescent="0.25">
      <c r="A318" s="251"/>
      <c r="B318" s="251"/>
      <c r="C318" s="251"/>
      <c r="D318" s="251"/>
      <c r="E318" s="251"/>
      <c r="F318" s="251"/>
      <c r="G318" s="251"/>
      <c r="H318" s="251"/>
      <c r="I318" s="251"/>
      <c r="J318" s="251"/>
      <c r="K318" s="251"/>
      <c r="L318" s="251"/>
      <c r="M318" s="251"/>
      <c r="N318" s="251"/>
      <c r="O318" s="251"/>
      <c r="P318" s="251"/>
      <c r="Q318" s="251"/>
      <c r="R318" s="251"/>
      <c r="S318" s="251"/>
      <c r="T318" s="251"/>
      <c r="U318" s="251"/>
      <c r="V318" s="251"/>
      <c r="W318" s="251"/>
      <c r="X318" s="251"/>
      <c r="Y318" s="251"/>
      <c r="Z318" s="251"/>
      <c r="AA318" s="251"/>
      <c r="AB318" s="251"/>
      <c r="AC318" s="251"/>
      <c r="AD318" s="251"/>
      <c r="AE318" s="251"/>
      <c r="AF318" s="251"/>
      <c r="AG318" s="251"/>
      <c r="AH318" s="251"/>
      <c r="AI318" s="251"/>
      <c r="AJ318" s="251"/>
      <c r="AK318" s="251"/>
      <c r="AL318" s="251"/>
      <c r="AM318" s="251"/>
      <c r="AN318" s="251"/>
      <c r="AO318" s="251"/>
      <c r="AP318" s="251"/>
      <c r="AQ318" s="251"/>
      <c r="AR318" s="251"/>
      <c r="AS318" s="251"/>
      <c r="AT318" s="251"/>
      <c r="AU318" s="251"/>
      <c r="AV318" s="251"/>
      <c r="AW318" s="251"/>
      <c r="AX318" s="251"/>
      <c r="AY318" s="251"/>
      <c r="AZ318" s="251"/>
      <c r="BA318" s="251"/>
      <c r="BB318" s="251"/>
      <c r="BC318" s="251"/>
      <c r="BD318" s="251"/>
      <c r="BE318" s="251"/>
      <c r="BF318" s="251"/>
      <c r="BG318" s="251"/>
      <c r="BH318" s="251"/>
      <c r="BI318" s="251"/>
      <c r="BJ318" s="251"/>
      <c r="BK318" s="251"/>
      <c r="BL318" s="251"/>
      <c r="BM318" s="251"/>
      <c r="BN318" s="251"/>
      <c r="BO318" s="251"/>
      <c r="BP318" s="251"/>
      <c r="BQ318" s="251"/>
    </row>
    <row r="319" spans="1:69" ht="15.75" customHeight="1" x14ac:dyDescent="0.25">
      <c r="A319" s="251"/>
      <c r="B319" s="251"/>
      <c r="C319" s="251"/>
      <c r="D319" s="251"/>
      <c r="E319" s="251"/>
      <c r="F319" s="251"/>
      <c r="G319" s="251"/>
      <c r="H319" s="251"/>
      <c r="I319" s="251"/>
      <c r="J319" s="251"/>
      <c r="K319" s="251"/>
      <c r="L319" s="251"/>
      <c r="M319" s="251"/>
      <c r="N319" s="251"/>
      <c r="O319" s="251"/>
      <c r="P319" s="251"/>
      <c r="Q319" s="251"/>
      <c r="R319" s="251"/>
      <c r="S319" s="251"/>
      <c r="T319" s="251"/>
      <c r="U319" s="251"/>
      <c r="V319" s="251"/>
      <c r="W319" s="251"/>
      <c r="X319" s="251"/>
      <c r="Y319" s="251"/>
      <c r="Z319" s="251"/>
      <c r="AA319" s="251"/>
      <c r="AB319" s="251"/>
      <c r="AC319" s="251"/>
      <c r="AD319" s="251"/>
      <c r="AE319" s="251"/>
      <c r="AF319" s="251"/>
      <c r="AG319" s="251"/>
      <c r="AH319" s="251"/>
      <c r="AI319" s="251"/>
      <c r="AJ319" s="251"/>
      <c r="AK319" s="251"/>
      <c r="AL319" s="251"/>
      <c r="AM319" s="251"/>
      <c r="AN319" s="251"/>
      <c r="AO319" s="251"/>
      <c r="AP319" s="251"/>
      <c r="AQ319" s="251"/>
      <c r="AR319" s="251"/>
      <c r="AS319" s="251"/>
      <c r="AT319" s="251"/>
      <c r="AU319" s="251"/>
      <c r="AV319" s="251"/>
      <c r="AW319" s="251"/>
      <c r="AX319" s="251"/>
      <c r="AY319" s="251"/>
      <c r="AZ319" s="251"/>
      <c r="BA319" s="251"/>
      <c r="BB319" s="251"/>
      <c r="BC319" s="251"/>
      <c r="BD319" s="251"/>
      <c r="BE319" s="251"/>
      <c r="BF319" s="251"/>
      <c r="BG319" s="251"/>
      <c r="BH319" s="251"/>
      <c r="BI319" s="251"/>
      <c r="BJ319" s="251"/>
      <c r="BK319" s="251"/>
      <c r="BL319" s="251"/>
      <c r="BM319" s="251"/>
      <c r="BN319" s="251"/>
      <c r="BO319" s="251"/>
      <c r="BP319" s="251"/>
      <c r="BQ319" s="251"/>
    </row>
    <row r="320" spans="1:69" ht="15.75" customHeight="1" x14ac:dyDescent="0.25">
      <c r="A320" s="251"/>
      <c r="B320" s="251"/>
      <c r="C320" s="251"/>
      <c r="D320" s="251"/>
      <c r="E320" s="251"/>
      <c r="F320" s="251"/>
      <c r="G320" s="251"/>
      <c r="H320" s="251"/>
      <c r="I320" s="251"/>
      <c r="J320" s="251"/>
      <c r="K320" s="251"/>
      <c r="L320" s="251"/>
      <c r="M320" s="251"/>
      <c r="N320" s="251"/>
      <c r="O320" s="251"/>
      <c r="P320" s="251"/>
      <c r="Q320" s="251"/>
      <c r="R320" s="251"/>
      <c r="S320" s="251"/>
      <c r="T320" s="251"/>
      <c r="U320" s="251"/>
      <c r="V320" s="251"/>
      <c r="W320" s="251"/>
      <c r="X320" s="251"/>
      <c r="Y320" s="251"/>
      <c r="Z320" s="251"/>
      <c r="AA320" s="251"/>
      <c r="AB320" s="251"/>
      <c r="AC320" s="251"/>
      <c r="AD320" s="251"/>
      <c r="AE320" s="251"/>
      <c r="AF320" s="251"/>
      <c r="AG320" s="251"/>
      <c r="AH320" s="251"/>
      <c r="AI320" s="251"/>
      <c r="AJ320" s="251"/>
      <c r="AK320" s="251"/>
      <c r="AL320" s="251"/>
      <c r="AM320" s="251"/>
      <c r="AN320" s="251"/>
      <c r="AO320" s="251"/>
      <c r="AP320" s="251"/>
      <c r="AQ320" s="251"/>
      <c r="AR320" s="251"/>
      <c r="AS320" s="251"/>
      <c r="AT320" s="251"/>
      <c r="AU320" s="251"/>
      <c r="AV320" s="251"/>
      <c r="AW320" s="251"/>
      <c r="AX320" s="251"/>
      <c r="AY320" s="251"/>
      <c r="AZ320" s="251"/>
      <c r="BA320" s="251"/>
      <c r="BB320" s="251"/>
      <c r="BC320" s="251"/>
      <c r="BD320" s="251"/>
      <c r="BE320" s="251"/>
      <c r="BF320" s="251"/>
      <c r="BG320" s="251"/>
      <c r="BH320" s="251"/>
      <c r="BI320" s="251"/>
      <c r="BJ320" s="251"/>
      <c r="BK320" s="251"/>
      <c r="BL320" s="251"/>
      <c r="BM320" s="251"/>
      <c r="BN320" s="251"/>
      <c r="BO320" s="251"/>
      <c r="BP320" s="251"/>
      <c r="BQ320" s="251"/>
    </row>
    <row r="321" spans="1:69" ht="15.75" customHeight="1" x14ac:dyDescent="0.25">
      <c r="A321" s="251"/>
      <c r="B321" s="251"/>
      <c r="C321" s="251"/>
      <c r="D321" s="251"/>
      <c r="E321" s="251"/>
      <c r="F321" s="251"/>
      <c r="G321" s="251"/>
      <c r="H321" s="251"/>
      <c r="I321" s="251"/>
      <c r="J321" s="251"/>
      <c r="K321" s="251"/>
      <c r="L321" s="251"/>
      <c r="M321" s="251"/>
      <c r="N321" s="251"/>
      <c r="O321" s="251"/>
      <c r="P321" s="251"/>
      <c r="Q321" s="251"/>
      <c r="R321" s="251"/>
      <c r="S321" s="251"/>
      <c r="T321" s="251"/>
      <c r="U321" s="251"/>
      <c r="V321" s="251"/>
      <c r="W321" s="251"/>
      <c r="X321" s="251"/>
      <c r="Y321" s="251"/>
      <c r="Z321" s="251"/>
      <c r="AA321" s="251"/>
      <c r="AB321" s="251"/>
      <c r="AC321" s="251"/>
      <c r="AD321" s="251"/>
      <c r="AE321" s="251"/>
      <c r="AF321" s="251"/>
      <c r="AG321" s="251"/>
      <c r="AH321" s="251"/>
      <c r="AI321" s="251"/>
      <c r="AJ321" s="251"/>
      <c r="AK321" s="251"/>
      <c r="AL321" s="251"/>
      <c r="AM321" s="251"/>
      <c r="AN321" s="251"/>
      <c r="AO321" s="251"/>
      <c r="AP321" s="251"/>
      <c r="AQ321" s="251"/>
      <c r="AR321" s="251"/>
      <c r="AS321" s="251"/>
      <c r="AT321" s="251"/>
      <c r="AU321" s="251"/>
      <c r="AV321" s="251"/>
      <c r="AW321" s="251"/>
      <c r="AX321" s="251"/>
      <c r="AY321" s="251"/>
      <c r="AZ321" s="251"/>
      <c r="BA321" s="251"/>
      <c r="BB321" s="251"/>
      <c r="BC321" s="251"/>
      <c r="BD321" s="251"/>
      <c r="BE321" s="251"/>
      <c r="BF321" s="251"/>
      <c r="BG321" s="251"/>
      <c r="BH321" s="251"/>
      <c r="BI321" s="251"/>
      <c r="BJ321" s="251"/>
      <c r="BK321" s="251"/>
      <c r="BL321" s="251"/>
      <c r="BM321" s="251"/>
      <c r="BN321" s="251"/>
      <c r="BO321" s="251"/>
      <c r="BP321" s="251"/>
      <c r="BQ321" s="251"/>
    </row>
    <row r="322" spans="1:69" ht="15.75" customHeight="1" x14ac:dyDescent="0.25">
      <c r="A322" s="251"/>
      <c r="B322" s="251"/>
      <c r="C322" s="251"/>
      <c r="D322" s="251"/>
      <c r="E322" s="251"/>
      <c r="F322" s="251"/>
      <c r="G322" s="251"/>
      <c r="H322" s="251"/>
      <c r="I322" s="251"/>
      <c r="J322" s="251"/>
      <c r="K322" s="251"/>
      <c r="L322" s="251"/>
      <c r="M322" s="251"/>
      <c r="N322" s="251"/>
      <c r="O322" s="251"/>
      <c r="P322" s="251"/>
      <c r="Q322" s="251"/>
      <c r="R322" s="251"/>
      <c r="S322" s="251"/>
      <c r="T322" s="251"/>
      <c r="U322" s="251"/>
      <c r="V322" s="251"/>
      <c r="W322" s="251"/>
      <c r="X322" s="251"/>
      <c r="Y322" s="251"/>
      <c r="Z322" s="251"/>
      <c r="AA322" s="251"/>
      <c r="AB322" s="251"/>
      <c r="AC322" s="251"/>
      <c r="AD322" s="251"/>
      <c r="AE322" s="251"/>
      <c r="AF322" s="251"/>
      <c r="AG322" s="251"/>
      <c r="AH322" s="251"/>
      <c r="AI322" s="251"/>
      <c r="AJ322" s="251"/>
      <c r="AK322" s="251"/>
      <c r="AL322" s="251"/>
      <c r="AM322" s="251"/>
      <c r="AN322" s="251"/>
      <c r="AO322" s="251"/>
      <c r="AP322" s="251"/>
      <c r="AQ322" s="251"/>
      <c r="AR322" s="251"/>
      <c r="AS322" s="251"/>
      <c r="AT322" s="251"/>
      <c r="AU322" s="251"/>
      <c r="AV322" s="251"/>
      <c r="AW322" s="251"/>
      <c r="AX322" s="251"/>
      <c r="AY322" s="251"/>
      <c r="AZ322" s="251"/>
      <c r="BA322" s="251"/>
      <c r="BB322" s="251"/>
      <c r="BC322" s="251"/>
      <c r="BD322" s="251"/>
      <c r="BE322" s="251"/>
      <c r="BF322" s="251"/>
      <c r="BG322" s="251"/>
      <c r="BH322" s="251"/>
      <c r="BI322" s="251"/>
      <c r="BJ322" s="251"/>
      <c r="BK322" s="251"/>
      <c r="BL322" s="251"/>
      <c r="BM322" s="251"/>
      <c r="BN322" s="251"/>
      <c r="BO322" s="251"/>
      <c r="BP322" s="251"/>
      <c r="BQ322" s="251"/>
    </row>
    <row r="323" spans="1:69" ht="15.75" customHeight="1" x14ac:dyDescent="0.25">
      <c r="A323" s="251"/>
      <c r="B323" s="251"/>
      <c r="C323" s="251"/>
      <c r="D323" s="251"/>
      <c r="E323" s="251"/>
      <c r="F323" s="251"/>
      <c r="G323" s="251"/>
      <c r="H323" s="251"/>
      <c r="I323" s="251"/>
      <c r="J323" s="251"/>
      <c r="K323" s="251"/>
      <c r="L323" s="251"/>
      <c r="M323" s="251"/>
      <c r="N323" s="251"/>
      <c r="O323" s="251"/>
      <c r="P323" s="251"/>
      <c r="Q323" s="251"/>
      <c r="R323" s="251"/>
      <c r="S323" s="251"/>
      <c r="T323" s="251"/>
      <c r="U323" s="251"/>
      <c r="V323" s="251"/>
      <c r="W323" s="251"/>
      <c r="X323" s="251"/>
      <c r="Y323" s="251"/>
      <c r="Z323" s="251"/>
      <c r="AA323" s="251"/>
      <c r="AB323" s="251"/>
      <c r="AC323" s="251"/>
      <c r="AD323" s="251"/>
      <c r="AE323" s="251"/>
      <c r="AF323" s="251"/>
      <c r="AG323" s="251"/>
      <c r="AH323" s="251"/>
      <c r="AI323" s="251"/>
      <c r="AJ323" s="251"/>
      <c r="AK323" s="251"/>
      <c r="AL323" s="251"/>
      <c r="AM323" s="251"/>
      <c r="AN323" s="251"/>
      <c r="AO323" s="251"/>
      <c r="AP323" s="251"/>
      <c r="AQ323" s="251"/>
      <c r="AR323" s="251"/>
      <c r="AS323" s="251"/>
      <c r="AT323" s="251"/>
      <c r="AU323" s="251"/>
      <c r="AV323" s="251"/>
      <c r="AW323" s="251"/>
      <c r="AX323" s="251"/>
      <c r="AY323" s="251"/>
      <c r="AZ323" s="251"/>
      <c r="BA323" s="251"/>
      <c r="BB323" s="251"/>
      <c r="BC323" s="251"/>
      <c r="BD323" s="251"/>
      <c r="BE323" s="251"/>
      <c r="BF323" s="251"/>
      <c r="BG323" s="251"/>
      <c r="BH323" s="251"/>
      <c r="BI323" s="251"/>
      <c r="BJ323" s="251"/>
      <c r="BK323" s="251"/>
      <c r="BL323" s="251"/>
      <c r="BM323" s="251"/>
      <c r="BN323" s="251"/>
      <c r="BO323" s="251"/>
      <c r="BP323" s="251"/>
      <c r="BQ323" s="251"/>
    </row>
    <row r="324" spans="1:69" ht="15.75" customHeight="1" x14ac:dyDescent="0.25">
      <c r="A324" s="251"/>
      <c r="B324" s="251"/>
      <c r="C324" s="251"/>
      <c r="D324" s="251"/>
      <c r="E324" s="251"/>
      <c r="F324" s="251"/>
      <c r="G324" s="251"/>
      <c r="H324" s="251"/>
      <c r="I324" s="251"/>
      <c r="J324" s="251"/>
      <c r="K324" s="251"/>
      <c r="L324" s="251"/>
      <c r="M324" s="251"/>
      <c r="N324" s="251"/>
      <c r="O324" s="251"/>
      <c r="P324" s="251"/>
      <c r="Q324" s="251"/>
      <c r="R324" s="251"/>
      <c r="S324" s="251"/>
      <c r="T324" s="251"/>
      <c r="U324" s="251"/>
      <c r="V324" s="251"/>
      <c r="W324" s="251"/>
      <c r="X324" s="251"/>
      <c r="Y324" s="251"/>
      <c r="Z324" s="251"/>
      <c r="AA324" s="251"/>
      <c r="AB324" s="251"/>
      <c r="AC324" s="251"/>
      <c r="AD324" s="251"/>
      <c r="AE324" s="251"/>
      <c r="AF324" s="251"/>
      <c r="AG324" s="251"/>
      <c r="AH324" s="251"/>
      <c r="AI324" s="251"/>
      <c r="AJ324" s="251"/>
      <c r="AK324" s="251"/>
      <c r="AL324" s="251"/>
      <c r="AM324" s="251"/>
      <c r="AN324" s="251"/>
      <c r="AO324" s="251"/>
      <c r="AP324" s="251"/>
      <c r="AQ324" s="251"/>
      <c r="AR324" s="251"/>
      <c r="AS324" s="251"/>
      <c r="AT324" s="251"/>
      <c r="AU324" s="251"/>
      <c r="AV324" s="251"/>
      <c r="AW324" s="251"/>
      <c r="AX324" s="251"/>
      <c r="AY324" s="251"/>
      <c r="AZ324" s="251"/>
      <c r="BA324" s="251"/>
      <c r="BB324" s="251"/>
      <c r="BC324" s="251"/>
      <c r="BD324" s="251"/>
      <c r="BE324" s="251"/>
      <c r="BF324" s="251"/>
      <c r="BG324" s="251"/>
      <c r="BH324" s="251"/>
      <c r="BI324" s="251"/>
      <c r="BJ324" s="251"/>
      <c r="BK324" s="251"/>
      <c r="BL324" s="251"/>
      <c r="BM324" s="251"/>
      <c r="BN324" s="251"/>
      <c r="BO324" s="251"/>
      <c r="BP324" s="251"/>
      <c r="BQ324" s="251"/>
    </row>
    <row r="325" spans="1:69" ht="15.75" customHeight="1" x14ac:dyDescent="0.25">
      <c r="A325" s="251"/>
      <c r="B325" s="251"/>
      <c r="C325" s="251"/>
      <c r="D325" s="251"/>
      <c r="E325" s="251"/>
      <c r="F325" s="251"/>
      <c r="G325" s="251"/>
      <c r="H325" s="251"/>
      <c r="I325" s="251"/>
      <c r="J325" s="251"/>
      <c r="K325" s="251"/>
      <c r="L325" s="251"/>
      <c r="M325" s="251"/>
      <c r="N325" s="251"/>
      <c r="O325" s="251"/>
      <c r="P325" s="251"/>
      <c r="Q325" s="251"/>
      <c r="R325" s="251"/>
      <c r="S325" s="251"/>
      <c r="T325" s="251"/>
      <c r="U325" s="251"/>
      <c r="V325" s="251"/>
      <c r="W325" s="251"/>
      <c r="X325" s="251"/>
      <c r="Y325" s="251"/>
      <c r="Z325" s="251"/>
      <c r="AA325" s="251"/>
      <c r="AB325" s="251"/>
      <c r="AC325" s="251"/>
      <c r="AD325" s="251"/>
      <c r="AE325" s="251"/>
      <c r="AF325" s="251"/>
      <c r="AG325" s="251"/>
      <c r="AH325" s="251"/>
      <c r="AI325" s="251"/>
      <c r="AJ325" s="251"/>
      <c r="AK325" s="251"/>
      <c r="AL325" s="251"/>
      <c r="AM325" s="251"/>
      <c r="AN325" s="251"/>
      <c r="AO325" s="251"/>
      <c r="AP325" s="251"/>
      <c r="AQ325" s="251"/>
      <c r="AR325" s="251"/>
      <c r="AS325" s="251"/>
      <c r="AT325" s="251"/>
      <c r="AU325" s="251"/>
      <c r="AV325" s="251"/>
      <c r="AW325" s="251"/>
      <c r="AX325" s="251"/>
      <c r="AY325" s="251"/>
      <c r="AZ325" s="251"/>
      <c r="BA325" s="251"/>
      <c r="BB325" s="251"/>
      <c r="BC325" s="251"/>
      <c r="BD325" s="251"/>
      <c r="BE325" s="251"/>
      <c r="BF325" s="251"/>
      <c r="BG325" s="251"/>
      <c r="BH325" s="251"/>
      <c r="BI325" s="251"/>
      <c r="BJ325" s="251"/>
      <c r="BK325" s="251"/>
      <c r="BL325" s="251"/>
      <c r="BM325" s="251"/>
      <c r="BN325" s="251"/>
      <c r="BO325" s="251"/>
      <c r="BP325" s="251"/>
      <c r="BQ325" s="251"/>
    </row>
    <row r="326" spans="1:69" ht="15.75" customHeight="1" x14ac:dyDescent="0.25">
      <c r="A326" s="251"/>
      <c r="B326" s="251"/>
      <c r="C326" s="251"/>
      <c r="D326" s="251"/>
      <c r="E326" s="251"/>
      <c r="F326" s="251"/>
      <c r="G326" s="251"/>
      <c r="H326" s="251"/>
      <c r="I326" s="251"/>
      <c r="J326" s="251"/>
      <c r="K326" s="251"/>
      <c r="L326" s="251"/>
      <c r="M326" s="251"/>
      <c r="N326" s="251"/>
      <c r="O326" s="251"/>
      <c r="P326" s="251"/>
      <c r="Q326" s="251"/>
      <c r="R326" s="251"/>
      <c r="S326" s="251"/>
      <c r="T326" s="251"/>
      <c r="U326" s="251"/>
      <c r="V326" s="251"/>
      <c r="W326" s="251"/>
      <c r="X326" s="251"/>
      <c r="Y326" s="251"/>
      <c r="Z326" s="251"/>
      <c r="AA326" s="251"/>
      <c r="AB326" s="251"/>
      <c r="AC326" s="251"/>
      <c r="AD326" s="251"/>
      <c r="AE326" s="251"/>
      <c r="AF326" s="251"/>
      <c r="AG326" s="251"/>
      <c r="AH326" s="251"/>
      <c r="AI326" s="251"/>
      <c r="AJ326" s="251"/>
      <c r="AK326" s="251"/>
      <c r="AL326" s="251"/>
      <c r="AM326" s="251"/>
      <c r="AN326" s="251"/>
      <c r="AO326" s="251"/>
      <c r="AP326" s="251"/>
      <c r="AQ326" s="251"/>
      <c r="AR326" s="251"/>
      <c r="AS326" s="251"/>
      <c r="AT326" s="251"/>
      <c r="AU326" s="251"/>
      <c r="AV326" s="251"/>
      <c r="AW326" s="251"/>
      <c r="AX326" s="251"/>
      <c r="AY326" s="251"/>
      <c r="AZ326" s="251"/>
      <c r="BA326" s="251"/>
      <c r="BB326" s="251"/>
      <c r="BC326" s="251"/>
      <c r="BD326" s="251"/>
      <c r="BE326" s="251"/>
      <c r="BF326" s="251"/>
      <c r="BG326" s="251"/>
      <c r="BH326" s="251"/>
      <c r="BI326" s="251"/>
      <c r="BJ326" s="251"/>
      <c r="BK326" s="251"/>
      <c r="BL326" s="251"/>
      <c r="BM326" s="251"/>
      <c r="BN326" s="251"/>
      <c r="BO326" s="251"/>
      <c r="BP326" s="251"/>
      <c r="BQ326" s="251"/>
    </row>
    <row r="327" spans="1:69" ht="15.75" customHeight="1" x14ac:dyDescent="0.25">
      <c r="A327" s="251"/>
      <c r="B327" s="251"/>
      <c r="C327" s="251"/>
      <c r="D327" s="251"/>
      <c r="E327" s="251"/>
      <c r="F327" s="251"/>
      <c r="G327" s="251"/>
      <c r="H327" s="251"/>
      <c r="I327" s="251"/>
      <c r="J327" s="251"/>
      <c r="K327" s="251"/>
      <c r="L327" s="251"/>
      <c r="M327" s="251"/>
      <c r="N327" s="251"/>
      <c r="O327" s="251"/>
      <c r="P327" s="251"/>
      <c r="Q327" s="251"/>
      <c r="R327" s="251"/>
      <c r="S327" s="251"/>
      <c r="T327" s="251"/>
      <c r="U327" s="251"/>
      <c r="V327" s="251"/>
      <c r="W327" s="251"/>
      <c r="X327" s="251"/>
      <c r="Y327" s="251"/>
      <c r="Z327" s="251"/>
      <c r="AA327" s="251"/>
      <c r="AB327" s="251"/>
      <c r="AC327" s="251"/>
      <c r="AD327" s="251"/>
      <c r="AE327" s="251"/>
      <c r="AF327" s="251"/>
      <c r="AG327" s="251"/>
      <c r="AH327" s="251"/>
      <c r="AI327" s="251"/>
      <c r="AJ327" s="251"/>
      <c r="AK327" s="251"/>
      <c r="AL327" s="251"/>
      <c r="AM327" s="251"/>
      <c r="AN327" s="251"/>
      <c r="AO327" s="251"/>
      <c r="AP327" s="251"/>
      <c r="AQ327" s="251"/>
      <c r="AR327" s="251"/>
      <c r="AS327" s="251"/>
      <c r="AT327" s="251"/>
      <c r="AU327" s="251"/>
      <c r="AV327" s="251"/>
      <c r="AW327" s="251"/>
      <c r="AX327" s="251"/>
      <c r="AY327" s="251"/>
      <c r="AZ327" s="251"/>
      <c r="BA327" s="251"/>
      <c r="BB327" s="251"/>
      <c r="BC327" s="251"/>
      <c r="BD327" s="251"/>
      <c r="BE327" s="251"/>
      <c r="BF327" s="251"/>
      <c r="BG327" s="251"/>
      <c r="BH327" s="251"/>
      <c r="BI327" s="251"/>
      <c r="BJ327" s="251"/>
      <c r="BK327" s="251"/>
      <c r="BL327" s="251"/>
      <c r="BM327" s="251"/>
      <c r="BN327" s="251"/>
      <c r="BO327" s="251"/>
      <c r="BP327" s="251"/>
      <c r="BQ327" s="251"/>
    </row>
    <row r="328" spans="1:69" ht="15.75" customHeight="1" x14ac:dyDescent="0.25">
      <c r="A328" s="251"/>
      <c r="B328" s="251"/>
      <c r="C328" s="251"/>
      <c r="D328" s="251"/>
      <c r="E328" s="251"/>
      <c r="F328" s="251"/>
      <c r="G328" s="251"/>
      <c r="H328" s="251"/>
      <c r="I328" s="251"/>
      <c r="J328" s="251"/>
      <c r="K328" s="251"/>
      <c r="L328" s="251"/>
      <c r="M328" s="251"/>
      <c r="N328" s="251"/>
      <c r="O328" s="251"/>
      <c r="P328" s="251"/>
      <c r="Q328" s="251"/>
      <c r="R328" s="251"/>
      <c r="S328" s="251"/>
      <c r="T328" s="251"/>
      <c r="U328" s="251"/>
      <c r="V328" s="251"/>
      <c r="W328" s="251"/>
      <c r="X328" s="251"/>
      <c r="Y328" s="251"/>
      <c r="Z328" s="251"/>
      <c r="AA328" s="251"/>
      <c r="AB328" s="251"/>
      <c r="AC328" s="251"/>
      <c r="AD328" s="251"/>
      <c r="AE328" s="251"/>
      <c r="AF328" s="251"/>
      <c r="AG328" s="251"/>
      <c r="AH328" s="251"/>
      <c r="AI328" s="251"/>
      <c r="AJ328" s="251"/>
      <c r="AK328" s="251"/>
      <c r="AL328" s="251"/>
      <c r="AM328" s="251"/>
      <c r="AN328" s="251"/>
      <c r="AO328" s="251"/>
      <c r="AP328" s="251"/>
      <c r="AQ328" s="251"/>
      <c r="AR328" s="251"/>
      <c r="AS328" s="251"/>
      <c r="AT328" s="251"/>
      <c r="AU328" s="251"/>
      <c r="AV328" s="251"/>
      <c r="AW328" s="251"/>
      <c r="AX328" s="251"/>
      <c r="AY328" s="251"/>
      <c r="AZ328" s="251"/>
      <c r="BA328" s="251"/>
      <c r="BB328" s="251"/>
      <c r="BC328" s="251"/>
      <c r="BD328" s="251"/>
      <c r="BE328" s="251"/>
      <c r="BF328" s="251"/>
      <c r="BG328" s="251"/>
      <c r="BH328" s="251"/>
      <c r="BI328" s="251"/>
      <c r="BJ328" s="251"/>
      <c r="BK328" s="251"/>
      <c r="BL328" s="251"/>
      <c r="BM328" s="251"/>
      <c r="BN328" s="251"/>
      <c r="BO328" s="251"/>
      <c r="BP328" s="251"/>
      <c r="BQ328" s="251"/>
    </row>
    <row r="329" spans="1:69" ht="15.75" customHeight="1" x14ac:dyDescent="0.25">
      <c r="A329" s="251"/>
      <c r="B329" s="251"/>
      <c r="C329" s="251"/>
      <c r="D329" s="251"/>
      <c r="E329" s="251"/>
      <c r="F329" s="251"/>
      <c r="G329" s="251"/>
      <c r="H329" s="251"/>
      <c r="I329" s="251"/>
      <c r="J329" s="251"/>
      <c r="K329" s="251"/>
      <c r="L329" s="251"/>
      <c r="M329" s="251"/>
      <c r="N329" s="251"/>
      <c r="O329" s="251"/>
      <c r="P329" s="251"/>
      <c r="Q329" s="251"/>
      <c r="R329" s="251"/>
      <c r="S329" s="251"/>
      <c r="T329" s="251"/>
      <c r="U329" s="251"/>
      <c r="V329" s="251"/>
      <c r="W329" s="251"/>
      <c r="X329" s="251"/>
      <c r="Y329" s="251"/>
      <c r="Z329" s="251"/>
      <c r="AA329" s="251"/>
      <c r="AB329" s="251"/>
      <c r="AC329" s="251"/>
      <c r="AD329" s="251"/>
      <c r="AE329" s="251"/>
      <c r="AF329" s="251"/>
      <c r="AG329" s="251"/>
      <c r="AH329" s="251"/>
      <c r="AI329" s="251"/>
      <c r="AJ329" s="251"/>
      <c r="AK329" s="251"/>
      <c r="AL329" s="251"/>
      <c r="AM329" s="251"/>
      <c r="AN329" s="251"/>
      <c r="AO329" s="251"/>
      <c r="AP329" s="251"/>
      <c r="AQ329" s="251"/>
      <c r="AR329" s="251"/>
      <c r="AS329" s="251"/>
      <c r="AT329" s="251"/>
      <c r="AU329" s="251"/>
      <c r="AV329" s="251"/>
      <c r="AW329" s="251"/>
      <c r="AX329" s="251"/>
      <c r="AY329" s="251"/>
      <c r="AZ329" s="251"/>
      <c r="BA329" s="251"/>
      <c r="BB329" s="251"/>
      <c r="BC329" s="251"/>
      <c r="BD329" s="251"/>
      <c r="BE329" s="251"/>
      <c r="BF329" s="251"/>
      <c r="BG329" s="251"/>
      <c r="BH329" s="251"/>
      <c r="BI329" s="251"/>
      <c r="BJ329" s="251"/>
      <c r="BK329" s="251"/>
      <c r="BL329" s="251"/>
      <c r="BM329" s="251"/>
      <c r="BN329" s="251"/>
      <c r="BO329" s="251"/>
      <c r="BP329" s="251"/>
      <c r="BQ329" s="251"/>
    </row>
    <row r="330" spans="1:69" ht="15.75" customHeight="1" x14ac:dyDescent="0.25">
      <c r="A330" s="251"/>
      <c r="B330" s="251"/>
      <c r="C330" s="251"/>
      <c r="D330" s="251"/>
      <c r="E330" s="251"/>
      <c r="F330" s="251"/>
      <c r="G330" s="251"/>
      <c r="H330" s="251"/>
      <c r="I330" s="251"/>
      <c r="J330" s="251"/>
      <c r="K330" s="251"/>
      <c r="L330" s="251"/>
      <c r="M330" s="251"/>
      <c r="N330" s="251"/>
      <c r="O330" s="251"/>
      <c r="P330" s="251"/>
      <c r="Q330" s="251"/>
      <c r="R330" s="251"/>
      <c r="S330" s="251"/>
      <c r="T330" s="251"/>
      <c r="U330" s="251"/>
      <c r="V330" s="251"/>
      <c r="W330" s="251"/>
      <c r="X330" s="251"/>
      <c r="Y330" s="251"/>
      <c r="Z330" s="251"/>
      <c r="AA330" s="251"/>
      <c r="AB330" s="251"/>
      <c r="AC330" s="251"/>
      <c r="AD330" s="251"/>
      <c r="AE330" s="251"/>
      <c r="AF330" s="251"/>
      <c r="AG330" s="251"/>
      <c r="AH330" s="251"/>
      <c r="AI330" s="251"/>
      <c r="AJ330" s="251"/>
      <c r="AK330" s="251"/>
      <c r="AL330" s="251"/>
      <c r="AM330" s="251"/>
      <c r="AN330" s="251"/>
      <c r="AO330" s="251"/>
      <c r="AP330" s="251"/>
      <c r="AQ330" s="251"/>
      <c r="AR330" s="251"/>
      <c r="AS330" s="251"/>
      <c r="AT330" s="251"/>
      <c r="AU330" s="251"/>
      <c r="AV330" s="251"/>
      <c r="AW330" s="251"/>
      <c r="AX330" s="251"/>
      <c r="AY330" s="251"/>
      <c r="AZ330" s="251"/>
      <c r="BA330" s="251"/>
      <c r="BB330" s="251"/>
      <c r="BC330" s="251"/>
      <c r="BD330" s="251"/>
      <c r="BE330" s="251"/>
      <c r="BF330" s="251"/>
      <c r="BG330" s="251"/>
      <c r="BH330" s="251"/>
      <c r="BI330" s="251"/>
      <c r="BJ330" s="251"/>
      <c r="BK330" s="251"/>
      <c r="BL330" s="251"/>
      <c r="BM330" s="251"/>
      <c r="BN330" s="251"/>
      <c r="BO330" s="251"/>
      <c r="BP330" s="251"/>
      <c r="BQ330" s="251"/>
    </row>
    <row r="331" spans="1:69" ht="15.75" customHeight="1" x14ac:dyDescent="0.25">
      <c r="A331" s="251"/>
      <c r="B331" s="251"/>
      <c r="C331" s="251"/>
      <c r="D331" s="251"/>
      <c r="E331" s="251"/>
      <c r="F331" s="251"/>
      <c r="G331" s="251"/>
      <c r="H331" s="251"/>
      <c r="I331" s="251"/>
      <c r="J331" s="251"/>
      <c r="K331" s="251"/>
      <c r="L331" s="251"/>
      <c r="M331" s="251"/>
      <c r="N331" s="251"/>
      <c r="O331" s="251"/>
      <c r="P331" s="251"/>
      <c r="Q331" s="251"/>
      <c r="R331" s="251"/>
      <c r="S331" s="251"/>
      <c r="T331" s="251"/>
      <c r="U331" s="251"/>
      <c r="V331" s="251"/>
      <c r="W331" s="251"/>
      <c r="X331" s="251"/>
      <c r="Y331" s="251"/>
      <c r="Z331" s="251"/>
      <c r="AA331" s="251"/>
      <c r="AB331" s="251"/>
      <c r="AC331" s="251"/>
      <c r="AD331" s="251"/>
      <c r="AE331" s="251"/>
      <c r="AF331" s="251"/>
      <c r="AG331" s="251"/>
      <c r="AH331" s="251"/>
      <c r="AI331" s="251"/>
      <c r="AJ331" s="251"/>
      <c r="AK331" s="251"/>
      <c r="AL331" s="251"/>
      <c r="AM331" s="251"/>
      <c r="AN331" s="251"/>
      <c r="AO331" s="251"/>
      <c r="AP331" s="251"/>
      <c r="AQ331" s="251"/>
      <c r="AR331" s="251"/>
      <c r="AS331" s="251"/>
      <c r="AT331" s="251"/>
      <c r="AU331" s="251"/>
      <c r="AV331" s="251"/>
      <c r="AW331" s="251"/>
      <c r="AX331" s="251"/>
      <c r="AY331" s="251"/>
      <c r="AZ331" s="251"/>
      <c r="BA331" s="251"/>
      <c r="BB331" s="251"/>
      <c r="BC331" s="251"/>
      <c r="BD331" s="251"/>
      <c r="BE331" s="251"/>
      <c r="BF331" s="251"/>
      <c r="BG331" s="251"/>
      <c r="BH331" s="251"/>
      <c r="BI331" s="251"/>
      <c r="BJ331" s="251"/>
      <c r="BK331" s="251"/>
      <c r="BL331" s="251"/>
      <c r="BM331" s="251"/>
      <c r="BN331" s="251"/>
      <c r="BO331" s="251"/>
      <c r="BP331" s="251"/>
      <c r="BQ331" s="251"/>
    </row>
    <row r="332" spans="1:69" ht="15.75" customHeight="1" x14ac:dyDescent="0.25">
      <c r="A332" s="251"/>
      <c r="B332" s="251"/>
      <c r="C332" s="251"/>
      <c r="D332" s="251"/>
      <c r="E332" s="251"/>
      <c r="F332" s="251"/>
      <c r="G332" s="251"/>
      <c r="H332" s="251"/>
      <c r="I332" s="251"/>
      <c r="J332" s="251"/>
      <c r="K332" s="251"/>
      <c r="L332" s="251"/>
      <c r="M332" s="251"/>
      <c r="N332" s="251"/>
      <c r="O332" s="251"/>
      <c r="P332" s="251"/>
      <c r="Q332" s="251"/>
      <c r="R332" s="251"/>
      <c r="S332" s="251"/>
      <c r="T332" s="251"/>
      <c r="U332" s="251"/>
      <c r="V332" s="251"/>
      <c r="W332" s="251"/>
      <c r="X332" s="251"/>
      <c r="Y332" s="251"/>
      <c r="Z332" s="251"/>
      <c r="AA332" s="251"/>
      <c r="AB332" s="251"/>
      <c r="AC332" s="251"/>
      <c r="AD332" s="251"/>
      <c r="AE332" s="251"/>
      <c r="AF332" s="251"/>
      <c r="AG332" s="251"/>
      <c r="AH332" s="251"/>
      <c r="AI332" s="251"/>
      <c r="AJ332" s="251"/>
      <c r="AK332" s="251"/>
      <c r="AL332" s="251"/>
      <c r="AM332" s="251"/>
      <c r="AN332" s="251"/>
      <c r="AO332" s="251"/>
      <c r="AP332" s="251"/>
      <c r="AQ332" s="251"/>
      <c r="AR332" s="251"/>
      <c r="AS332" s="251"/>
      <c r="AT332" s="251"/>
      <c r="AU332" s="251"/>
      <c r="AV332" s="251"/>
      <c r="AW332" s="251"/>
      <c r="AX332" s="251"/>
      <c r="AY332" s="251"/>
      <c r="AZ332" s="251"/>
      <c r="BA332" s="251"/>
      <c r="BB332" s="251"/>
      <c r="BC332" s="251"/>
      <c r="BD332" s="251"/>
      <c r="BE332" s="251"/>
      <c r="BF332" s="251"/>
      <c r="BG332" s="251"/>
      <c r="BH332" s="251"/>
      <c r="BI332" s="251"/>
      <c r="BJ332" s="251"/>
      <c r="BK332" s="251"/>
      <c r="BL332" s="251"/>
      <c r="BM332" s="251"/>
      <c r="BN332" s="251"/>
      <c r="BO332" s="251"/>
      <c r="BP332" s="251"/>
      <c r="BQ332" s="251"/>
    </row>
    <row r="333" spans="1:69" ht="15.75" customHeight="1" x14ac:dyDescent="0.25">
      <c r="A333" s="251"/>
      <c r="B333" s="251"/>
      <c r="C333" s="251"/>
      <c r="D333" s="251"/>
      <c r="E333" s="251"/>
      <c r="F333" s="251"/>
      <c r="G333" s="251"/>
      <c r="H333" s="251"/>
      <c r="I333" s="251"/>
      <c r="J333" s="251"/>
      <c r="K333" s="251"/>
      <c r="L333" s="251"/>
      <c r="M333" s="251"/>
      <c r="N333" s="251"/>
      <c r="O333" s="251"/>
      <c r="P333" s="251"/>
      <c r="Q333" s="251"/>
      <c r="R333" s="251"/>
      <c r="S333" s="251"/>
      <c r="T333" s="251"/>
      <c r="U333" s="251"/>
      <c r="V333" s="251"/>
      <c r="W333" s="251"/>
      <c r="X333" s="251"/>
      <c r="Y333" s="251"/>
      <c r="Z333" s="251"/>
      <c r="AA333" s="251"/>
      <c r="AB333" s="251"/>
      <c r="AC333" s="251"/>
      <c r="AD333" s="251"/>
      <c r="AE333" s="251"/>
      <c r="AF333" s="251"/>
      <c r="AG333" s="251"/>
      <c r="AH333" s="251"/>
      <c r="AI333" s="251"/>
      <c r="AJ333" s="251"/>
      <c r="AK333" s="251"/>
      <c r="AL333" s="251"/>
      <c r="AM333" s="251"/>
      <c r="AN333" s="251"/>
      <c r="AO333" s="251"/>
      <c r="AP333" s="251"/>
      <c r="AQ333" s="251"/>
      <c r="AR333" s="251"/>
      <c r="AS333" s="251"/>
      <c r="AT333" s="251"/>
      <c r="AU333" s="251"/>
      <c r="AV333" s="251"/>
      <c r="AW333" s="251"/>
      <c r="AX333" s="251"/>
      <c r="AY333" s="251"/>
      <c r="AZ333" s="251"/>
      <c r="BA333" s="251"/>
      <c r="BB333" s="251"/>
      <c r="BC333" s="251"/>
      <c r="BD333" s="251"/>
      <c r="BE333" s="251"/>
      <c r="BF333" s="251"/>
      <c r="BG333" s="251"/>
      <c r="BH333" s="251"/>
      <c r="BI333" s="251"/>
      <c r="BJ333" s="251"/>
      <c r="BK333" s="251"/>
      <c r="BL333" s="251"/>
      <c r="BM333" s="251"/>
      <c r="BN333" s="251"/>
      <c r="BO333" s="251"/>
      <c r="BP333" s="251"/>
      <c r="BQ333" s="251"/>
    </row>
    <row r="334" spans="1:69" ht="15.75" customHeight="1" x14ac:dyDescent="0.25">
      <c r="A334" s="251"/>
      <c r="B334" s="251"/>
      <c r="C334" s="251"/>
      <c r="D334" s="251"/>
      <c r="E334" s="251"/>
      <c r="F334" s="251"/>
      <c r="G334" s="251"/>
      <c r="H334" s="251"/>
      <c r="I334" s="251"/>
      <c r="J334" s="251"/>
      <c r="K334" s="251"/>
      <c r="L334" s="251"/>
      <c r="M334" s="251"/>
      <c r="N334" s="251"/>
      <c r="O334" s="251"/>
      <c r="P334" s="251"/>
      <c r="Q334" s="251"/>
      <c r="R334" s="251"/>
      <c r="S334" s="251"/>
      <c r="T334" s="251"/>
      <c r="U334" s="251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  <c r="AS334" s="251"/>
      <c r="AT334" s="251"/>
      <c r="AU334" s="251"/>
      <c r="AV334" s="251"/>
      <c r="AW334" s="251"/>
      <c r="AX334" s="251"/>
      <c r="AY334" s="251"/>
      <c r="AZ334" s="251"/>
      <c r="BA334" s="251"/>
      <c r="BB334" s="251"/>
      <c r="BC334" s="251"/>
      <c r="BD334" s="251"/>
      <c r="BE334" s="251"/>
      <c r="BF334" s="251"/>
      <c r="BG334" s="251"/>
      <c r="BH334" s="251"/>
      <c r="BI334" s="251"/>
      <c r="BJ334" s="251"/>
      <c r="BK334" s="251"/>
      <c r="BL334" s="251"/>
      <c r="BM334" s="251"/>
      <c r="BN334" s="251"/>
      <c r="BO334" s="251"/>
      <c r="BP334" s="251"/>
      <c r="BQ334" s="251"/>
    </row>
    <row r="335" spans="1:69" ht="15.75" customHeight="1" x14ac:dyDescent="0.25">
      <c r="A335" s="251"/>
      <c r="B335" s="251"/>
      <c r="C335" s="251"/>
      <c r="D335" s="251"/>
      <c r="E335" s="251"/>
      <c r="F335" s="251"/>
      <c r="G335" s="251"/>
      <c r="H335" s="251"/>
      <c r="I335" s="251"/>
      <c r="J335" s="251"/>
      <c r="K335" s="251"/>
      <c r="L335" s="251"/>
      <c r="M335" s="251"/>
      <c r="N335" s="251"/>
      <c r="O335" s="251"/>
      <c r="P335" s="251"/>
      <c r="Q335" s="251"/>
      <c r="R335" s="251"/>
      <c r="S335" s="251"/>
      <c r="T335" s="251"/>
      <c r="U335" s="251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  <c r="AS335" s="251"/>
      <c r="AT335" s="251"/>
      <c r="AU335" s="251"/>
      <c r="AV335" s="251"/>
      <c r="AW335" s="251"/>
      <c r="AX335" s="251"/>
      <c r="AY335" s="251"/>
      <c r="AZ335" s="251"/>
      <c r="BA335" s="251"/>
      <c r="BB335" s="251"/>
      <c r="BC335" s="251"/>
      <c r="BD335" s="251"/>
      <c r="BE335" s="251"/>
      <c r="BF335" s="251"/>
      <c r="BG335" s="251"/>
      <c r="BH335" s="251"/>
      <c r="BI335" s="251"/>
      <c r="BJ335" s="251"/>
      <c r="BK335" s="251"/>
      <c r="BL335" s="251"/>
      <c r="BM335" s="251"/>
      <c r="BN335" s="251"/>
      <c r="BO335" s="251"/>
      <c r="BP335" s="251"/>
      <c r="BQ335" s="251"/>
    </row>
    <row r="336" spans="1:69" ht="15.75" customHeight="1" x14ac:dyDescent="0.25">
      <c r="A336" s="251"/>
      <c r="B336" s="251"/>
      <c r="C336" s="251"/>
      <c r="D336" s="251"/>
      <c r="E336" s="251"/>
      <c r="F336" s="251"/>
      <c r="G336" s="251"/>
      <c r="H336" s="251"/>
      <c r="I336" s="251"/>
      <c r="J336" s="251"/>
      <c r="K336" s="251"/>
      <c r="L336" s="251"/>
      <c r="M336" s="251"/>
      <c r="N336" s="251"/>
      <c r="O336" s="251"/>
      <c r="P336" s="251"/>
      <c r="Q336" s="251"/>
      <c r="R336" s="251"/>
      <c r="S336" s="251"/>
      <c r="T336" s="251"/>
      <c r="U336" s="251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  <c r="AS336" s="251"/>
      <c r="AT336" s="251"/>
      <c r="AU336" s="251"/>
      <c r="AV336" s="251"/>
      <c r="AW336" s="251"/>
      <c r="AX336" s="251"/>
      <c r="AY336" s="251"/>
      <c r="AZ336" s="251"/>
      <c r="BA336" s="251"/>
      <c r="BB336" s="251"/>
      <c r="BC336" s="251"/>
      <c r="BD336" s="251"/>
      <c r="BE336" s="251"/>
      <c r="BF336" s="251"/>
      <c r="BG336" s="251"/>
      <c r="BH336" s="251"/>
      <c r="BI336" s="251"/>
      <c r="BJ336" s="251"/>
      <c r="BK336" s="251"/>
      <c r="BL336" s="251"/>
      <c r="BM336" s="251"/>
      <c r="BN336" s="251"/>
      <c r="BO336" s="251"/>
      <c r="BP336" s="251"/>
      <c r="BQ336" s="251"/>
    </row>
    <row r="337" spans="1:69" ht="15.75" customHeight="1" x14ac:dyDescent="0.25">
      <c r="A337" s="251"/>
      <c r="B337" s="251"/>
      <c r="C337" s="251"/>
      <c r="D337" s="251"/>
      <c r="E337" s="251"/>
      <c r="F337" s="251"/>
      <c r="G337" s="251"/>
      <c r="H337" s="251"/>
      <c r="I337" s="251"/>
      <c r="J337" s="251"/>
      <c r="K337" s="251"/>
      <c r="L337" s="251"/>
      <c r="M337" s="251"/>
      <c r="N337" s="251"/>
      <c r="O337" s="251"/>
      <c r="P337" s="251"/>
      <c r="Q337" s="251"/>
      <c r="R337" s="251"/>
      <c r="S337" s="251"/>
      <c r="T337" s="251"/>
      <c r="U337" s="251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  <c r="AS337" s="251"/>
      <c r="AT337" s="251"/>
      <c r="AU337" s="251"/>
      <c r="AV337" s="251"/>
      <c r="AW337" s="251"/>
      <c r="AX337" s="251"/>
      <c r="AY337" s="251"/>
      <c r="AZ337" s="251"/>
      <c r="BA337" s="251"/>
      <c r="BB337" s="251"/>
      <c r="BC337" s="251"/>
      <c r="BD337" s="251"/>
      <c r="BE337" s="251"/>
      <c r="BF337" s="251"/>
      <c r="BG337" s="251"/>
      <c r="BH337" s="251"/>
      <c r="BI337" s="251"/>
      <c r="BJ337" s="251"/>
      <c r="BK337" s="251"/>
      <c r="BL337" s="251"/>
      <c r="BM337" s="251"/>
      <c r="BN337" s="251"/>
      <c r="BO337" s="251"/>
      <c r="BP337" s="251"/>
      <c r="BQ337" s="251"/>
    </row>
    <row r="338" spans="1:69" ht="15.75" customHeight="1" x14ac:dyDescent="0.25">
      <c r="A338" s="251"/>
      <c r="B338" s="251"/>
      <c r="C338" s="251"/>
      <c r="D338" s="251"/>
      <c r="E338" s="251"/>
      <c r="F338" s="251"/>
      <c r="G338" s="251"/>
      <c r="H338" s="251"/>
      <c r="I338" s="251"/>
      <c r="J338" s="251"/>
      <c r="K338" s="251"/>
      <c r="L338" s="251"/>
      <c r="M338" s="251"/>
      <c r="N338" s="251"/>
      <c r="O338" s="251"/>
      <c r="P338" s="251"/>
      <c r="Q338" s="251"/>
      <c r="R338" s="251"/>
      <c r="S338" s="251"/>
      <c r="T338" s="251"/>
      <c r="U338" s="251"/>
      <c r="V338" s="251"/>
      <c r="W338" s="251"/>
      <c r="X338" s="251"/>
      <c r="Y338" s="251"/>
      <c r="Z338" s="251"/>
      <c r="AA338" s="251"/>
      <c r="AB338" s="251"/>
      <c r="AC338" s="251"/>
      <c r="AD338" s="251"/>
      <c r="AE338" s="251"/>
      <c r="AF338" s="251"/>
      <c r="AG338" s="251"/>
      <c r="AH338" s="251"/>
      <c r="AI338" s="251"/>
      <c r="AJ338" s="251"/>
      <c r="AK338" s="251"/>
      <c r="AL338" s="251"/>
      <c r="AM338" s="251"/>
      <c r="AN338" s="251"/>
      <c r="AO338" s="251"/>
      <c r="AP338" s="251"/>
      <c r="AQ338" s="251"/>
      <c r="AR338" s="251"/>
      <c r="AS338" s="251"/>
      <c r="AT338" s="251"/>
      <c r="AU338" s="251"/>
      <c r="AV338" s="251"/>
      <c r="AW338" s="251"/>
      <c r="AX338" s="251"/>
      <c r="AY338" s="251"/>
      <c r="AZ338" s="251"/>
      <c r="BA338" s="251"/>
      <c r="BB338" s="251"/>
      <c r="BC338" s="251"/>
      <c r="BD338" s="251"/>
      <c r="BE338" s="251"/>
      <c r="BF338" s="251"/>
      <c r="BG338" s="251"/>
      <c r="BH338" s="251"/>
      <c r="BI338" s="251"/>
      <c r="BJ338" s="251"/>
      <c r="BK338" s="251"/>
      <c r="BL338" s="251"/>
      <c r="BM338" s="251"/>
      <c r="BN338" s="251"/>
      <c r="BO338" s="251"/>
      <c r="BP338" s="251"/>
      <c r="BQ338" s="251"/>
    </row>
    <row r="339" spans="1:69" ht="15.75" customHeight="1" x14ac:dyDescent="0.25">
      <c r="A339" s="251"/>
      <c r="B339" s="251"/>
      <c r="C339" s="251"/>
      <c r="D339" s="251"/>
      <c r="E339" s="251"/>
      <c r="F339" s="251"/>
      <c r="G339" s="251"/>
      <c r="H339" s="251"/>
      <c r="I339" s="251"/>
      <c r="J339" s="251"/>
      <c r="K339" s="251"/>
      <c r="L339" s="251"/>
      <c r="M339" s="251"/>
      <c r="N339" s="251"/>
      <c r="O339" s="251"/>
      <c r="P339" s="251"/>
      <c r="Q339" s="251"/>
      <c r="R339" s="251"/>
      <c r="S339" s="251"/>
      <c r="T339" s="251"/>
      <c r="U339" s="251"/>
      <c r="V339" s="251"/>
      <c r="W339" s="251"/>
      <c r="X339" s="251"/>
      <c r="Y339" s="251"/>
      <c r="Z339" s="251"/>
      <c r="AA339" s="251"/>
      <c r="AB339" s="251"/>
      <c r="AC339" s="251"/>
      <c r="AD339" s="251"/>
      <c r="AE339" s="251"/>
      <c r="AF339" s="251"/>
      <c r="AG339" s="251"/>
      <c r="AH339" s="251"/>
      <c r="AI339" s="251"/>
      <c r="AJ339" s="251"/>
      <c r="AK339" s="251"/>
      <c r="AL339" s="251"/>
      <c r="AM339" s="251"/>
      <c r="AN339" s="251"/>
      <c r="AO339" s="251"/>
      <c r="AP339" s="251"/>
      <c r="AQ339" s="251"/>
      <c r="AR339" s="251"/>
      <c r="AS339" s="251"/>
      <c r="AT339" s="251"/>
      <c r="AU339" s="251"/>
      <c r="AV339" s="251"/>
      <c r="AW339" s="251"/>
      <c r="AX339" s="251"/>
      <c r="AY339" s="251"/>
      <c r="AZ339" s="251"/>
      <c r="BA339" s="251"/>
      <c r="BB339" s="251"/>
      <c r="BC339" s="251"/>
      <c r="BD339" s="251"/>
      <c r="BE339" s="251"/>
      <c r="BF339" s="251"/>
      <c r="BG339" s="251"/>
      <c r="BH339" s="251"/>
      <c r="BI339" s="251"/>
      <c r="BJ339" s="251"/>
      <c r="BK339" s="251"/>
      <c r="BL339" s="251"/>
      <c r="BM339" s="251"/>
      <c r="BN339" s="251"/>
      <c r="BO339" s="251"/>
      <c r="BP339" s="251"/>
      <c r="BQ339" s="251"/>
    </row>
    <row r="340" spans="1:69" ht="15.75" customHeight="1" x14ac:dyDescent="0.25">
      <c r="A340" s="251"/>
      <c r="B340" s="251"/>
      <c r="C340" s="251"/>
      <c r="D340" s="251"/>
      <c r="E340" s="251"/>
      <c r="F340" s="251"/>
      <c r="G340" s="251"/>
      <c r="H340" s="251"/>
      <c r="I340" s="251"/>
      <c r="J340" s="251"/>
      <c r="K340" s="251"/>
      <c r="L340" s="251"/>
      <c r="M340" s="251"/>
      <c r="N340" s="251"/>
      <c r="O340" s="251"/>
      <c r="P340" s="251"/>
      <c r="Q340" s="251"/>
      <c r="R340" s="251"/>
      <c r="S340" s="251"/>
      <c r="T340" s="251"/>
      <c r="U340" s="251"/>
      <c r="V340" s="251"/>
      <c r="W340" s="251"/>
      <c r="X340" s="251"/>
      <c r="Y340" s="251"/>
      <c r="Z340" s="251"/>
      <c r="AA340" s="251"/>
      <c r="AB340" s="251"/>
      <c r="AC340" s="251"/>
      <c r="AD340" s="251"/>
      <c r="AE340" s="251"/>
      <c r="AF340" s="251"/>
      <c r="AG340" s="251"/>
      <c r="AH340" s="251"/>
      <c r="AI340" s="251"/>
      <c r="AJ340" s="251"/>
      <c r="AK340" s="251"/>
      <c r="AL340" s="251"/>
      <c r="AM340" s="251"/>
      <c r="AN340" s="251"/>
      <c r="AO340" s="251"/>
      <c r="AP340" s="251"/>
      <c r="AQ340" s="251"/>
      <c r="AR340" s="251"/>
      <c r="AS340" s="251"/>
      <c r="AT340" s="251"/>
      <c r="AU340" s="251"/>
      <c r="AV340" s="251"/>
      <c r="AW340" s="251"/>
      <c r="AX340" s="251"/>
      <c r="AY340" s="251"/>
      <c r="AZ340" s="251"/>
      <c r="BA340" s="251"/>
      <c r="BB340" s="251"/>
      <c r="BC340" s="251"/>
      <c r="BD340" s="251"/>
      <c r="BE340" s="251"/>
      <c r="BF340" s="251"/>
      <c r="BG340" s="251"/>
      <c r="BH340" s="251"/>
      <c r="BI340" s="251"/>
      <c r="BJ340" s="251"/>
      <c r="BK340" s="251"/>
      <c r="BL340" s="251"/>
      <c r="BM340" s="251"/>
      <c r="BN340" s="251"/>
      <c r="BO340" s="251"/>
      <c r="BP340" s="251"/>
      <c r="BQ340" s="251"/>
    </row>
    <row r="341" spans="1:69" ht="15.75" customHeight="1" x14ac:dyDescent="0.25">
      <c r="A341" s="251"/>
      <c r="B341" s="251"/>
      <c r="C341" s="251"/>
      <c r="D341" s="251"/>
      <c r="E341" s="251"/>
      <c r="F341" s="251"/>
      <c r="G341" s="251"/>
      <c r="H341" s="251"/>
      <c r="I341" s="251"/>
      <c r="J341" s="251"/>
      <c r="K341" s="251"/>
      <c r="L341" s="251"/>
      <c r="M341" s="251"/>
      <c r="N341" s="251"/>
      <c r="O341" s="251"/>
      <c r="P341" s="251"/>
      <c r="Q341" s="251"/>
      <c r="R341" s="251"/>
      <c r="S341" s="251"/>
      <c r="T341" s="251"/>
      <c r="U341" s="251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</row>
    <row r="342" spans="1:69" ht="15.75" customHeight="1" x14ac:dyDescent="0.25">
      <c r="A342" s="251"/>
      <c r="B342" s="251"/>
      <c r="C342" s="251"/>
      <c r="D342" s="251"/>
      <c r="E342" s="251"/>
      <c r="F342" s="251"/>
      <c r="G342" s="251"/>
      <c r="H342" s="251"/>
      <c r="I342" s="251"/>
      <c r="J342" s="251"/>
      <c r="K342" s="251"/>
      <c r="L342" s="251"/>
      <c r="M342" s="251"/>
      <c r="N342" s="251"/>
      <c r="O342" s="251"/>
      <c r="P342" s="251"/>
      <c r="Q342" s="251"/>
      <c r="R342" s="251"/>
      <c r="S342" s="251"/>
      <c r="T342" s="251"/>
      <c r="U342" s="251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</row>
    <row r="343" spans="1:69" ht="15.75" customHeight="1" x14ac:dyDescent="0.25">
      <c r="A343" s="251"/>
      <c r="B343" s="251"/>
      <c r="C343" s="251"/>
      <c r="D343" s="251"/>
      <c r="E343" s="251"/>
      <c r="F343" s="251"/>
      <c r="G343" s="251"/>
      <c r="H343" s="251"/>
      <c r="I343" s="251"/>
      <c r="J343" s="251"/>
      <c r="K343" s="251"/>
      <c r="L343" s="251"/>
      <c r="M343" s="251"/>
      <c r="N343" s="251"/>
      <c r="O343" s="251"/>
      <c r="P343" s="251"/>
      <c r="Q343" s="251"/>
      <c r="R343" s="251"/>
      <c r="S343" s="251"/>
      <c r="T343" s="251"/>
      <c r="U343" s="251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  <c r="AS343" s="251"/>
      <c r="AT343" s="251"/>
      <c r="AU343" s="251"/>
      <c r="AV343" s="251"/>
      <c r="AW343" s="251"/>
      <c r="AX343" s="251"/>
      <c r="AY343" s="251"/>
      <c r="AZ343" s="251"/>
      <c r="BA343" s="251"/>
      <c r="BB343" s="251"/>
      <c r="BC343" s="251"/>
      <c r="BD343" s="251"/>
      <c r="BE343" s="251"/>
      <c r="BF343" s="251"/>
      <c r="BG343" s="251"/>
      <c r="BH343" s="251"/>
      <c r="BI343" s="251"/>
      <c r="BJ343" s="251"/>
      <c r="BK343" s="251"/>
      <c r="BL343" s="251"/>
      <c r="BM343" s="251"/>
      <c r="BN343" s="251"/>
      <c r="BO343" s="251"/>
      <c r="BP343" s="251"/>
      <c r="BQ343" s="251"/>
    </row>
    <row r="344" spans="1:69" ht="15.75" customHeight="1" x14ac:dyDescent="0.25">
      <c r="A344" s="251"/>
      <c r="B344" s="251"/>
      <c r="C344" s="251"/>
      <c r="D344" s="251"/>
      <c r="E344" s="251"/>
      <c r="F344" s="251"/>
      <c r="G344" s="251"/>
      <c r="H344" s="251"/>
      <c r="I344" s="251"/>
      <c r="J344" s="251"/>
      <c r="K344" s="251"/>
      <c r="L344" s="251"/>
      <c r="M344" s="251"/>
      <c r="N344" s="251"/>
      <c r="O344" s="251"/>
      <c r="P344" s="251"/>
      <c r="Q344" s="251"/>
      <c r="R344" s="251"/>
      <c r="S344" s="251"/>
      <c r="T344" s="251"/>
      <c r="U344" s="251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  <c r="AS344" s="251"/>
      <c r="AT344" s="251"/>
      <c r="AU344" s="251"/>
      <c r="AV344" s="251"/>
      <c r="AW344" s="251"/>
      <c r="AX344" s="251"/>
      <c r="AY344" s="251"/>
      <c r="AZ344" s="251"/>
      <c r="BA344" s="251"/>
      <c r="BB344" s="251"/>
      <c r="BC344" s="251"/>
      <c r="BD344" s="251"/>
      <c r="BE344" s="251"/>
      <c r="BF344" s="251"/>
      <c r="BG344" s="251"/>
      <c r="BH344" s="251"/>
      <c r="BI344" s="251"/>
      <c r="BJ344" s="251"/>
      <c r="BK344" s="251"/>
      <c r="BL344" s="251"/>
      <c r="BM344" s="251"/>
      <c r="BN344" s="251"/>
      <c r="BO344" s="251"/>
      <c r="BP344" s="251"/>
      <c r="BQ344" s="251"/>
    </row>
    <row r="345" spans="1:69" ht="15.75" customHeight="1" x14ac:dyDescent="0.25">
      <c r="A345" s="251"/>
      <c r="B345" s="251"/>
      <c r="C345" s="251"/>
      <c r="D345" s="251"/>
      <c r="E345" s="251"/>
      <c r="F345" s="251"/>
      <c r="G345" s="251"/>
      <c r="H345" s="251"/>
      <c r="I345" s="251"/>
      <c r="J345" s="251"/>
      <c r="K345" s="251"/>
      <c r="L345" s="251"/>
      <c r="M345" s="251"/>
      <c r="N345" s="251"/>
      <c r="O345" s="251"/>
      <c r="P345" s="251"/>
      <c r="Q345" s="251"/>
      <c r="R345" s="251"/>
      <c r="S345" s="251"/>
      <c r="T345" s="251"/>
      <c r="U345" s="251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  <c r="AS345" s="251"/>
      <c r="AT345" s="251"/>
      <c r="AU345" s="251"/>
      <c r="AV345" s="251"/>
      <c r="AW345" s="251"/>
      <c r="AX345" s="251"/>
      <c r="AY345" s="251"/>
      <c r="AZ345" s="251"/>
      <c r="BA345" s="251"/>
      <c r="BB345" s="251"/>
      <c r="BC345" s="251"/>
      <c r="BD345" s="251"/>
      <c r="BE345" s="251"/>
      <c r="BF345" s="251"/>
      <c r="BG345" s="251"/>
      <c r="BH345" s="251"/>
      <c r="BI345" s="251"/>
      <c r="BJ345" s="251"/>
      <c r="BK345" s="251"/>
      <c r="BL345" s="251"/>
      <c r="BM345" s="251"/>
      <c r="BN345" s="251"/>
      <c r="BO345" s="251"/>
      <c r="BP345" s="251"/>
      <c r="BQ345" s="251"/>
    </row>
    <row r="346" spans="1:69" ht="15.75" customHeight="1" x14ac:dyDescent="0.25">
      <c r="A346" s="251"/>
      <c r="B346" s="251"/>
      <c r="C346" s="251"/>
      <c r="D346" s="251"/>
      <c r="E346" s="251"/>
      <c r="F346" s="251"/>
      <c r="G346" s="251"/>
      <c r="H346" s="251"/>
      <c r="I346" s="251"/>
      <c r="J346" s="251"/>
      <c r="K346" s="251"/>
      <c r="L346" s="251"/>
      <c r="M346" s="251"/>
      <c r="N346" s="251"/>
      <c r="O346" s="251"/>
      <c r="P346" s="251"/>
      <c r="Q346" s="251"/>
      <c r="R346" s="251"/>
      <c r="S346" s="251"/>
      <c r="T346" s="251"/>
      <c r="U346" s="251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  <c r="AS346" s="251"/>
      <c r="AT346" s="251"/>
      <c r="AU346" s="251"/>
      <c r="AV346" s="251"/>
      <c r="AW346" s="251"/>
      <c r="AX346" s="251"/>
      <c r="AY346" s="251"/>
      <c r="AZ346" s="251"/>
      <c r="BA346" s="251"/>
      <c r="BB346" s="251"/>
      <c r="BC346" s="251"/>
      <c r="BD346" s="251"/>
      <c r="BE346" s="251"/>
      <c r="BF346" s="251"/>
      <c r="BG346" s="251"/>
      <c r="BH346" s="251"/>
      <c r="BI346" s="251"/>
      <c r="BJ346" s="251"/>
      <c r="BK346" s="251"/>
      <c r="BL346" s="251"/>
      <c r="BM346" s="251"/>
      <c r="BN346" s="251"/>
      <c r="BO346" s="251"/>
      <c r="BP346" s="251"/>
      <c r="BQ346" s="251"/>
    </row>
    <row r="347" spans="1:69" ht="15.75" customHeight="1" x14ac:dyDescent="0.25">
      <c r="A347" s="251"/>
      <c r="B347" s="251"/>
      <c r="C347" s="251"/>
      <c r="D347" s="251"/>
      <c r="E347" s="251"/>
      <c r="F347" s="251"/>
      <c r="G347" s="251"/>
      <c r="H347" s="251"/>
      <c r="I347" s="251"/>
      <c r="J347" s="251"/>
      <c r="K347" s="251"/>
      <c r="L347" s="251"/>
      <c r="M347" s="251"/>
      <c r="N347" s="251"/>
      <c r="O347" s="251"/>
      <c r="P347" s="251"/>
      <c r="Q347" s="251"/>
      <c r="R347" s="251"/>
      <c r="S347" s="251"/>
      <c r="T347" s="251"/>
      <c r="U347" s="251"/>
      <c r="V347" s="251"/>
      <c r="W347" s="251"/>
      <c r="X347" s="251"/>
      <c r="Y347" s="251"/>
      <c r="Z347" s="251"/>
      <c r="AA347" s="251"/>
      <c r="AB347" s="251"/>
      <c r="AC347" s="251"/>
      <c r="AD347" s="251"/>
      <c r="AE347" s="251"/>
      <c r="AF347" s="251"/>
      <c r="AG347" s="251"/>
      <c r="AH347" s="251"/>
      <c r="AI347" s="251"/>
      <c r="AJ347" s="251"/>
      <c r="AK347" s="251"/>
      <c r="AL347" s="251"/>
      <c r="AM347" s="251"/>
      <c r="AN347" s="251"/>
      <c r="AO347" s="251"/>
      <c r="AP347" s="251"/>
      <c r="AQ347" s="251"/>
      <c r="AR347" s="251"/>
      <c r="AS347" s="251"/>
      <c r="AT347" s="251"/>
      <c r="AU347" s="251"/>
      <c r="AV347" s="251"/>
      <c r="AW347" s="251"/>
      <c r="AX347" s="251"/>
      <c r="AY347" s="251"/>
      <c r="AZ347" s="251"/>
      <c r="BA347" s="251"/>
      <c r="BB347" s="251"/>
      <c r="BC347" s="251"/>
      <c r="BD347" s="251"/>
      <c r="BE347" s="251"/>
      <c r="BF347" s="251"/>
      <c r="BG347" s="251"/>
      <c r="BH347" s="251"/>
      <c r="BI347" s="251"/>
      <c r="BJ347" s="251"/>
      <c r="BK347" s="251"/>
      <c r="BL347" s="251"/>
      <c r="BM347" s="251"/>
      <c r="BN347" s="251"/>
      <c r="BO347" s="251"/>
      <c r="BP347" s="251"/>
      <c r="BQ347" s="251"/>
    </row>
    <row r="348" spans="1:69" ht="15.75" customHeight="1" x14ac:dyDescent="0.25">
      <c r="A348" s="251"/>
      <c r="B348" s="251"/>
      <c r="C348" s="251"/>
      <c r="D348" s="251"/>
      <c r="E348" s="251"/>
      <c r="F348" s="251"/>
      <c r="G348" s="251"/>
      <c r="H348" s="251"/>
      <c r="I348" s="251"/>
      <c r="J348" s="251"/>
      <c r="K348" s="251"/>
      <c r="L348" s="251"/>
      <c r="M348" s="251"/>
      <c r="N348" s="251"/>
      <c r="O348" s="251"/>
      <c r="P348" s="251"/>
      <c r="Q348" s="251"/>
      <c r="R348" s="251"/>
      <c r="S348" s="251"/>
      <c r="T348" s="251"/>
      <c r="U348" s="251"/>
      <c r="V348" s="251"/>
      <c r="W348" s="251"/>
      <c r="X348" s="251"/>
      <c r="Y348" s="251"/>
      <c r="Z348" s="251"/>
      <c r="AA348" s="251"/>
      <c r="AB348" s="251"/>
      <c r="AC348" s="251"/>
      <c r="AD348" s="251"/>
      <c r="AE348" s="251"/>
      <c r="AF348" s="251"/>
      <c r="AG348" s="251"/>
      <c r="AH348" s="251"/>
      <c r="AI348" s="251"/>
      <c r="AJ348" s="251"/>
      <c r="AK348" s="251"/>
      <c r="AL348" s="251"/>
      <c r="AM348" s="251"/>
      <c r="AN348" s="251"/>
      <c r="AO348" s="251"/>
      <c r="AP348" s="251"/>
      <c r="AQ348" s="251"/>
      <c r="AR348" s="251"/>
      <c r="AS348" s="251"/>
      <c r="AT348" s="251"/>
      <c r="AU348" s="251"/>
      <c r="AV348" s="251"/>
      <c r="AW348" s="251"/>
      <c r="AX348" s="251"/>
      <c r="AY348" s="251"/>
      <c r="AZ348" s="251"/>
      <c r="BA348" s="251"/>
      <c r="BB348" s="251"/>
      <c r="BC348" s="251"/>
      <c r="BD348" s="251"/>
      <c r="BE348" s="251"/>
      <c r="BF348" s="251"/>
      <c r="BG348" s="251"/>
      <c r="BH348" s="251"/>
      <c r="BI348" s="251"/>
      <c r="BJ348" s="251"/>
      <c r="BK348" s="251"/>
      <c r="BL348" s="251"/>
      <c r="BM348" s="251"/>
      <c r="BN348" s="251"/>
      <c r="BO348" s="251"/>
      <c r="BP348" s="251"/>
      <c r="BQ348" s="251"/>
    </row>
    <row r="349" spans="1:69" ht="15.75" customHeight="1" x14ac:dyDescent="0.25">
      <c r="A349" s="251"/>
      <c r="B349" s="251"/>
      <c r="C349" s="251"/>
      <c r="D349" s="251"/>
      <c r="E349" s="251"/>
      <c r="F349" s="251"/>
      <c r="G349" s="251"/>
      <c r="H349" s="251"/>
      <c r="I349" s="251"/>
      <c r="J349" s="251"/>
      <c r="K349" s="251"/>
      <c r="L349" s="251"/>
      <c r="M349" s="251"/>
      <c r="N349" s="251"/>
      <c r="O349" s="251"/>
      <c r="P349" s="251"/>
      <c r="Q349" s="251"/>
      <c r="R349" s="251"/>
      <c r="S349" s="251"/>
      <c r="T349" s="251"/>
      <c r="U349" s="251"/>
      <c r="V349" s="251"/>
      <c r="W349" s="251"/>
      <c r="X349" s="251"/>
      <c r="Y349" s="251"/>
      <c r="Z349" s="251"/>
      <c r="AA349" s="251"/>
      <c r="AB349" s="251"/>
      <c r="AC349" s="251"/>
      <c r="AD349" s="251"/>
      <c r="AE349" s="251"/>
      <c r="AF349" s="251"/>
      <c r="AG349" s="251"/>
      <c r="AH349" s="251"/>
      <c r="AI349" s="251"/>
      <c r="AJ349" s="251"/>
      <c r="AK349" s="251"/>
      <c r="AL349" s="251"/>
      <c r="AM349" s="251"/>
      <c r="AN349" s="251"/>
      <c r="AO349" s="251"/>
      <c r="AP349" s="251"/>
      <c r="AQ349" s="251"/>
      <c r="AR349" s="251"/>
      <c r="AS349" s="251"/>
      <c r="AT349" s="251"/>
      <c r="AU349" s="251"/>
      <c r="AV349" s="251"/>
      <c r="AW349" s="251"/>
      <c r="AX349" s="251"/>
      <c r="AY349" s="251"/>
      <c r="AZ349" s="251"/>
      <c r="BA349" s="251"/>
      <c r="BB349" s="251"/>
      <c r="BC349" s="251"/>
      <c r="BD349" s="251"/>
      <c r="BE349" s="251"/>
      <c r="BF349" s="251"/>
      <c r="BG349" s="251"/>
      <c r="BH349" s="251"/>
      <c r="BI349" s="251"/>
      <c r="BJ349" s="251"/>
      <c r="BK349" s="251"/>
      <c r="BL349" s="251"/>
      <c r="BM349" s="251"/>
      <c r="BN349" s="251"/>
      <c r="BO349" s="251"/>
      <c r="BP349" s="251"/>
      <c r="BQ349" s="251"/>
    </row>
    <row r="350" spans="1:69" ht="15.75" customHeight="1" x14ac:dyDescent="0.25">
      <c r="A350" s="251"/>
      <c r="B350" s="251"/>
      <c r="C350" s="251"/>
      <c r="D350" s="251"/>
      <c r="E350" s="251"/>
      <c r="F350" s="251"/>
      <c r="G350" s="251"/>
      <c r="H350" s="251"/>
      <c r="I350" s="251"/>
      <c r="J350" s="251"/>
      <c r="K350" s="251"/>
      <c r="L350" s="251"/>
      <c r="M350" s="251"/>
      <c r="N350" s="251"/>
      <c r="O350" s="251"/>
      <c r="P350" s="251"/>
      <c r="Q350" s="251"/>
      <c r="R350" s="251"/>
      <c r="S350" s="251"/>
      <c r="T350" s="251"/>
      <c r="U350" s="251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  <c r="AS350" s="251"/>
      <c r="AT350" s="251"/>
      <c r="AU350" s="251"/>
      <c r="AV350" s="251"/>
      <c r="AW350" s="251"/>
      <c r="AX350" s="251"/>
      <c r="AY350" s="251"/>
      <c r="AZ350" s="251"/>
      <c r="BA350" s="251"/>
      <c r="BB350" s="251"/>
      <c r="BC350" s="251"/>
      <c r="BD350" s="251"/>
      <c r="BE350" s="251"/>
      <c r="BF350" s="251"/>
      <c r="BG350" s="251"/>
      <c r="BH350" s="251"/>
      <c r="BI350" s="251"/>
      <c r="BJ350" s="251"/>
      <c r="BK350" s="251"/>
      <c r="BL350" s="251"/>
      <c r="BM350" s="251"/>
      <c r="BN350" s="251"/>
      <c r="BO350" s="251"/>
      <c r="BP350" s="251"/>
      <c r="BQ350" s="251"/>
    </row>
    <row r="351" spans="1:69" ht="15.75" customHeight="1" x14ac:dyDescent="0.25">
      <c r="A351" s="251"/>
      <c r="B351" s="251"/>
      <c r="C351" s="251"/>
      <c r="D351" s="251"/>
      <c r="E351" s="251"/>
      <c r="F351" s="251"/>
      <c r="G351" s="251"/>
      <c r="H351" s="251"/>
      <c r="I351" s="251"/>
      <c r="J351" s="251"/>
      <c r="K351" s="251"/>
      <c r="L351" s="251"/>
      <c r="M351" s="251"/>
      <c r="N351" s="251"/>
      <c r="O351" s="251"/>
      <c r="P351" s="251"/>
      <c r="Q351" s="251"/>
      <c r="R351" s="251"/>
      <c r="S351" s="251"/>
      <c r="T351" s="251"/>
      <c r="U351" s="251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  <c r="AS351" s="251"/>
      <c r="AT351" s="251"/>
      <c r="AU351" s="251"/>
      <c r="AV351" s="251"/>
      <c r="AW351" s="251"/>
      <c r="AX351" s="251"/>
      <c r="AY351" s="251"/>
      <c r="AZ351" s="251"/>
      <c r="BA351" s="251"/>
      <c r="BB351" s="251"/>
      <c r="BC351" s="251"/>
      <c r="BD351" s="251"/>
      <c r="BE351" s="251"/>
      <c r="BF351" s="251"/>
      <c r="BG351" s="251"/>
      <c r="BH351" s="251"/>
      <c r="BI351" s="251"/>
      <c r="BJ351" s="251"/>
      <c r="BK351" s="251"/>
      <c r="BL351" s="251"/>
      <c r="BM351" s="251"/>
      <c r="BN351" s="251"/>
      <c r="BO351" s="251"/>
      <c r="BP351" s="251"/>
      <c r="BQ351" s="251"/>
    </row>
    <row r="352" spans="1:69" ht="15.75" customHeight="1" x14ac:dyDescent="0.25">
      <c r="A352" s="251"/>
      <c r="B352" s="251"/>
      <c r="C352" s="251"/>
      <c r="D352" s="251"/>
      <c r="E352" s="251"/>
      <c r="F352" s="251"/>
      <c r="G352" s="251"/>
      <c r="H352" s="251"/>
      <c r="I352" s="251"/>
      <c r="J352" s="251"/>
      <c r="K352" s="251"/>
      <c r="L352" s="251"/>
      <c r="M352" s="251"/>
      <c r="N352" s="251"/>
      <c r="O352" s="251"/>
      <c r="P352" s="251"/>
      <c r="Q352" s="251"/>
      <c r="R352" s="251"/>
      <c r="S352" s="251"/>
      <c r="T352" s="251"/>
      <c r="U352" s="251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  <c r="AS352" s="251"/>
      <c r="AT352" s="251"/>
      <c r="AU352" s="251"/>
      <c r="AV352" s="251"/>
      <c r="AW352" s="251"/>
      <c r="AX352" s="251"/>
      <c r="AY352" s="251"/>
      <c r="AZ352" s="251"/>
      <c r="BA352" s="251"/>
      <c r="BB352" s="251"/>
      <c r="BC352" s="251"/>
      <c r="BD352" s="251"/>
      <c r="BE352" s="251"/>
      <c r="BF352" s="251"/>
      <c r="BG352" s="251"/>
      <c r="BH352" s="251"/>
      <c r="BI352" s="251"/>
      <c r="BJ352" s="251"/>
      <c r="BK352" s="251"/>
      <c r="BL352" s="251"/>
      <c r="BM352" s="251"/>
      <c r="BN352" s="251"/>
      <c r="BO352" s="251"/>
      <c r="BP352" s="251"/>
      <c r="BQ352" s="251"/>
    </row>
    <row r="353" spans="1:69" ht="15.75" customHeight="1" x14ac:dyDescent="0.25">
      <c r="A353" s="251"/>
      <c r="B353" s="251"/>
      <c r="C353" s="251"/>
      <c r="D353" s="251"/>
      <c r="E353" s="251"/>
      <c r="F353" s="251"/>
      <c r="G353" s="251"/>
      <c r="H353" s="251"/>
      <c r="I353" s="251"/>
      <c r="J353" s="251"/>
      <c r="K353" s="251"/>
      <c r="L353" s="251"/>
      <c r="M353" s="251"/>
      <c r="N353" s="251"/>
      <c r="O353" s="251"/>
      <c r="P353" s="251"/>
      <c r="Q353" s="251"/>
      <c r="R353" s="251"/>
      <c r="S353" s="251"/>
      <c r="T353" s="251"/>
      <c r="U353" s="251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  <c r="AS353" s="251"/>
      <c r="AT353" s="251"/>
      <c r="AU353" s="251"/>
      <c r="AV353" s="251"/>
      <c r="AW353" s="251"/>
      <c r="AX353" s="251"/>
      <c r="AY353" s="251"/>
      <c r="AZ353" s="251"/>
      <c r="BA353" s="251"/>
      <c r="BB353" s="251"/>
      <c r="BC353" s="251"/>
      <c r="BD353" s="251"/>
      <c r="BE353" s="251"/>
      <c r="BF353" s="251"/>
      <c r="BG353" s="251"/>
      <c r="BH353" s="251"/>
      <c r="BI353" s="251"/>
      <c r="BJ353" s="251"/>
      <c r="BK353" s="251"/>
      <c r="BL353" s="251"/>
      <c r="BM353" s="251"/>
      <c r="BN353" s="251"/>
      <c r="BO353" s="251"/>
      <c r="BP353" s="251"/>
      <c r="BQ353" s="251"/>
    </row>
    <row r="354" spans="1:69" ht="15.75" customHeight="1" x14ac:dyDescent="0.25">
      <c r="A354" s="251"/>
      <c r="B354" s="251"/>
      <c r="C354" s="251"/>
      <c r="D354" s="251"/>
      <c r="E354" s="251"/>
      <c r="F354" s="251"/>
      <c r="G354" s="251"/>
      <c r="H354" s="251"/>
      <c r="I354" s="251"/>
      <c r="J354" s="251"/>
      <c r="K354" s="251"/>
      <c r="L354" s="251"/>
      <c r="M354" s="251"/>
      <c r="N354" s="251"/>
      <c r="O354" s="251"/>
      <c r="P354" s="251"/>
      <c r="Q354" s="251"/>
      <c r="R354" s="251"/>
      <c r="S354" s="251"/>
      <c r="T354" s="251"/>
      <c r="U354" s="251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  <c r="AS354" s="251"/>
      <c r="AT354" s="251"/>
      <c r="AU354" s="251"/>
      <c r="AV354" s="251"/>
      <c r="AW354" s="251"/>
      <c r="AX354" s="251"/>
      <c r="AY354" s="251"/>
      <c r="AZ354" s="251"/>
      <c r="BA354" s="251"/>
      <c r="BB354" s="251"/>
      <c r="BC354" s="251"/>
      <c r="BD354" s="251"/>
      <c r="BE354" s="251"/>
      <c r="BF354" s="251"/>
      <c r="BG354" s="251"/>
      <c r="BH354" s="251"/>
      <c r="BI354" s="251"/>
      <c r="BJ354" s="251"/>
      <c r="BK354" s="251"/>
      <c r="BL354" s="251"/>
      <c r="BM354" s="251"/>
      <c r="BN354" s="251"/>
      <c r="BO354" s="251"/>
      <c r="BP354" s="251"/>
      <c r="BQ354" s="251"/>
    </row>
    <row r="355" spans="1:69" ht="15.75" customHeight="1" x14ac:dyDescent="0.25">
      <c r="A355" s="251"/>
      <c r="B355" s="251"/>
      <c r="C355" s="251"/>
      <c r="D355" s="251"/>
      <c r="E355" s="251"/>
      <c r="F355" s="251"/>
      <c r="G355" s="251"/>
      <c r="H355" s="251"/>
      <c r="I355" s="251"/>
      <c r="J355" s="251"/>
      <c r="K355" s="251"/>
      <c r="L355" s="251"/>
      <c r="M355" s="251"/>
      <c r="N355" s="251"/>
      <c r="O355" s="251"/>
      <c r="P355" s="251"/>
      <c r="Q355" s="251"/>
      <c r="R355" s="251"/>
      <c r="S355" s="251"/>
      <c r="T355" s="251"/>
      <c r="U355" s="251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  <c r="AS355" s="251"/>
      <c r="AT355" s="251"/>
      <c r="AU355" s="251"/>
      <c r="AV355" s="251"/>
      <c r="AW355" s="251"/>
      <c r="AX355" s="251"/>
      <c r="AY355" s="251"/>
      <c r="AZ355" s="251"/>
      <c r="BA355" s="251"/>
      <c r="BB355" s="251"/>
      <c r="BC355" s="251"/>
      <c r="BD355" s="251"/>
      <c r="BE355" s="251"/>
      <c r="BF355" s="251"/>
      <c r="BG355" s="251"/>
      <c r="BH355" s="251"/>
      <c r="BI355" s="251"/>
      <c r="BJ355" s="251"/>
      <c r="BK355" s="251"/>
      <c r="BL355" s="251"/>
      <c r="BM355" s="251"/>
      <c r="BN355" s="251"/>
      <c r="BO355" s="251"/>
      <c r="BP355" s="251"/>
      <c r="BQ355" s="251"/>
    </row>
    <row r="356" spans="1:69" ht="15.75" customHeight="1" x14ac:dyDescent="0.25">
      <c r="A356" s="251"/>
      <c r="B356" s="251"/>
      <c r="C356" s="251"/>
      <c r="D356" s="251"/>
      <c r="E356" s="251"/>
      <c r="F356" s="251"/>
      <c r="G356" s="251"/>
      <c r="H356" s="251"/>
      <c r="I356" s="251"/>
      <c r="J356" s="251"/>
      <c r="K356" s="251"/>
      <c r="L356" s="251"/>
      <c r="M356" s="251"/>
      <c r="N356" s="251"/>
      <c r="O356" s="251"/>
      <c r="P356" s="251"/>
      <c r="Q356" s="251"/>
      <c r="R356" s="251"/>
      <c r="S356" s="251"/>
      <c r="T356" s="251"/>
      <c r="U356" s="251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  <c r="AS356" s="251"/>
      <c r="AT356" s="251"/>
      <c r="AU356" s="251"/>
      <c r="AV356" s="251"/>
      <c r="AW356" s="251"/>
      <c r="AX356" s="251"/>
      <c r="AY356" s="251"/>
      <c r="AZ356" s="251"/>
      <c r="BA356" s="251"/>
      <c r="BB356" s="251"/>
      <c r="BC356" s="251"/>
      <c r="BD356" s="251"/>
      <c r="BE356" s="251"/>
      <c r="BF356" s="251"/>
      <c r="BG356" s="251"/>
      <c r="BH356" s="251"/>
      <c r="BI356" s="251"/>
      <c r="BJ356" s="251"/>
      <c r="BK356" s="251"/>
      <c r="BL356" s="251"/>
      <c r="BM356" s="251"/>
      <c r="BN356" s="251"/>
      <c r="BO356" s="251"/>
      <c r="BP356" s="251"/>
      <c r="BQ356" s="251"/>
    </row>
    <row r="357" spans="1:69" ht="15.75" customHeight="1" x14ac:dyDescent="0.25">
      <c r="A357" s="251"/>
      <c r="B357" s="251"/>
      <c r="C357" s="251"/>
      <c r="D357" s="251"/>
      <c r="E357" s="251"/>
      <c r="F357" s="251"/>
      <c r="G357" s="251"/>
      <c r="H357" s="251"/>
      <c r="I357" s="251"/>
      <c r="J357" s="251"/>
      <c r="K357" s="251"/>
      <c r="L357" s="251"/>
      <c r="M357" s="251"/>
      <c r="N357" s="251"/>
      <c r="O357" s="251"/>
      <c r="P357" s="251"/>
      <c r="Q357" s="251"/>
      <c r="R357" s="251"/>
      <c r="S357" s="251"/>
      <c r="T357" s="251"/>
      <c r="U357" s="251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  <c r="AS357" s="251"/>
      <c r="AT357" s="251"/>
      <c r="AU357" s="251"/>
      <c r="AV357" s="251"/>
      <c r="AW357" s="251"/>
      <c r="AX357" s="251"/>
      <c r="AY357" s="251"/>
      <c r="AZ357" s="251"/>
      <c r="BA357" s="251"/>
      <c r="BB357" s="251"/>
      <c r="BC357" s="251"/>
      <c r="BD357" s="251"/>
      <c r="BE357" s="251"/>
      <c r="BF357" s="251"/>
      <c r="BG357" s="251"/>
      <c r="BH357" s="251"/>
      <c r="BI357" s="251"/>
      <c r="BJ357" s="251"/>
      <c r="BK357" s="251"/>
      <c r="BL357" s="251"/>
      <c r="BM357" s="251"/>
      <c r="BN357" s="251"/>
      <c r="BO357" s="251"/>
      <c r="BP357" s="251"/>
      <c r="BQ357" s="251"/>
    </row>
    <row r="358" spans="1:69" ht="15.75" customHeight="1" x14ac:dyDescent="0.25">
      <c r="A358" s="251"/>
      <c r="B358" s="251"/>
      <c r="C358" s="251"/>
      <c r="D358" s="251"/>
      <c r="E358" s="251"/>
      <c r="F358" s="251"/>
      <c r="G358" s="251"/>
      <c r="H358" s="251"/>
      <c r="I358" s="251"/>
      <c r="J358" s="251"/>
      <c r="K358" s="251"/>
      <c r="L358" s="251"/>
      <c r="M358" s="251"/>
      <c r="N358" s="251"/>
      <c r="O358" s="251"/>
      <c r="P358" s="251"/>
      <c r="Q358" s="251"/>
      <c r="R358" s="251"/>
      <c r="S358" s="251"/>
      <c r="T358" s="251"/>
      <c r="U358" s="251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  <c r="AS358" s="251"/>
      <c r="AT358" s="251"/>
      <c r="AU358" s="251"/>
      <c r="AV358" s="251"/>
      <c r="AW358" s="251"/>
      <c r="AX358" s="251"/>
      <c r="AY358" s="251"/>
      <c r="AZ358" s="251"/>
      <c r="BA358" s="251"/>
      <c r="BB358" s="251"/>
      <c r="BC358" s="251"/>
      <c r="BD358" s="251"/>
      <c r="BE358" s="251"/>
      <c r="BF358" s="251"/>
      <c r="BG358" s="251"/>
      <c r="BH358" s="251"/>
      <c r="BI358" s="251"/>
      <c r="BJ358" s="251"/>
      <c r="BK358" s="251"/>
      <c r="BL358" s="251"/>
      <c r="BM358" s="251"/>
      <c r="BN358" s="251"/>
      <c r="BO358" s="251"/>
      <c r="BP358" s="251"/>
      <c r="BQ358" s="251"/>
    </row>
    <row r="359" spans="1:69" ht="15.75" customHeight="1" x14ac:dyDescent="0.25">
      <c r="A359" s="251"/>
      <c r="B359" s="251"/>
      <c r="C359" s="251"/>
      <c r="D359" s="251"/>
      <c r="E359" s="251"/>
      <c r="F359" s="251"/>
      <c r="G359" s="251"/>
      <c r="H359" s="251"/>
      <c r="I359" s="251"/>
      <c r="J359" s="251"/>
      <c r="K359" s="251"/>
      <c r="L359" s="251"/>
      <c r="M359" s="251"/>
      <c r="N359" s="251"/>
      <c r="O359" s="251"/>
      <c r="P359" s="251"/>
      <c r="Q359" s="251"/>
      <c r="R359" s="251"/>
      <c r="S359" s="251"/>
      <c r="T359" s="251"/>
      <c r="U359" s="251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  <c r="AS359" s="251"/>
      <c r="AT359" s="251"/>
      <c r="AU359" s="251"/>
      <c r="AV359" s="251"/>
      <c r="AW359" s="251"/>
      <c r="AX359" s="251"/>
      <c r="AY359" s="251"/>
      <c r="AZ359" s="251"/>
      <c r="BA359" s="251"/>
      <c r="BB359" s="251"/>
      <c r="BC359" s="251"/>
      <c r="BD359" s="251"/>
      <c r="BE359" s="251"/>
      <c r="BF359" s="251"/>
      <c r="BG359" s="251"/>
      <c r="BH359" s="251"/>
      <c r="BI359" s="251"/>
      <c r="BJ359" s="251"/>
      <c r="BK359" s="251"/>
      <c r="BL359" s="251"/>
      <c r="BM359" s="251"/>
      <c r="BN359" s="251"/>
      <c r="BO359" s="251"/>
      <c r="BP359" s="251"/>
      <c r="BQ359" s="251"/>
    </row>
    <row r="360" spans="1:69" ht="15.75" customHeight="1" x14ac:dyDescent="0.25">
      <c r="A360" s="251"/>
      <c r="B360" s="251"/>
      <c r="C360" s="251"/>
      <c r="D360" s="251"/>
      <c r="E360" s="251"/>
      <c r="F360" s="251"/>
      <c r="G360" s="251"/>
      <c r="H360" s="251"/>
      <c r="I360" s="251"/>
      <c r="J360" s="251"/>
      <c r="K360" s="251"/>
      <c r="L360" s="251"/>
      <c r="M360" s="251"/>
      <c r="N360" s="251"/>
      <c r="O360" s="251"/>
      <c r="P360" s="251"/>
      <c r="Q360" s="251"/>
      <c r="R360" s="251"/>
      <c r="S360" s="251"/>
      <c r="T360" s="251"/>
      <c r="U360" s="251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  <c r="AS360" s="251"/>
      <c r="AT360" s="251"/>
      <c r="AU360" s="251"/>
      <c r="AV360" s="251"/>
      <c r="AW360" s="251"/>
      <c r="AX360" s="251"/>
      <c r="AY360" s="251"/>
      <c r="AZ360" s="251"/>
      <c r="BA360" s="251"/>
      <c r="BB360" s="251"/>
      <c r="BC360" s="251"/>
      <c r="BD360" s="251"/>
      <c r="BE360" s="251"/>
      <c r="BF360" s="251"/>
      <c r="BG360" s="251"/>
      <c r="BH360" s="251"/>
      <c r="BI360" s="251"/>
      <c r="BJ360" s="251"/>
      <c r="BK360" s="251"/>
      <c r="BL360" s="251"/>
      <c r="BM360" s="251"/>
      <c r="BN360" s="251"/>
      <c r="BO360" s="251"/>
      <c r="BP360" s="251"/>
      <c r="BQ360" s="251"/>
    </row>
    <row r="361" spans="1:69" ht="15.75" customHeight="1" x14ac:dyDescent="0.25">
      <c r="A361" s="251"/>
      <c r="B361" s="251"/>
      <c r="C361" s="251"/>
      <c r="D361" s="251"/>
      <c r="E361" s="251"/>
      <c r="F361" s="251"/>
      <c r="G361" s="251"/>
      <c r="H361" s="251"/>
      <c r="I361" s="251"/>
      <c r="J361" s="251"/>
      <c r="K361" s="251"/>
      <c r="L361" s="251"/>
      <c r="M361" s="251"/>
      <c r="N361" s="251"/>
      <c r="O361" s="251"/>
      <c r="P361" s="251"/>
      <c r="Q361" s="251"/>
      <c r="R361" s="251"/>
      <c r="S361" s="251"/>
      <c r="T361" s="251"/>
      <c r="U361" s="251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  <c r="AS361" s="251"/>
      <c r="AT361" s="251"/>
      <c r="AU361" s="251"/>
      <c r="AV361" s="251"/>
      <c r="AW361" s="251"/>
      <c r="AX361" s="251"/>
      <c r="AY361" s="251"/>
      <c r="AZ361" s="251"/>
      <c r="BA361" s="251"/>
      <c r="BB361" s="251"/>
      <c r="BC361" s="251"/>
      <c r="BD361" s="251"/>
      <c r="BE361" s="251"/>
      <c r="BF361" s="251"/>
      <c r="BG361" s="251"/>
      <c r="BH361" s="251"/>
      <c r="BI361" s="251"/>
      <c r="BJ361" s="251"/>
      <c r="BK361" s="251"/>
      <c r="BL361" s="251"/>
      <c r="BM361" s="251"/>
      <c r="BN361" s="251"/>
      <c r="BO361" s="251"/>
      <c r="BP361" s="251"/>
      <c r="BQ361" s="251"/>
    </row>
    <row r="362" spans="1:69" ht="15.75" customHeight="1" x14ac:dyDescent="0.25">
      <c r="A362" s="251"/>
      <c r="B362" s="251"/>
      <c r="C362" s="251"/>
      <c r="D362" s="251"/>
      <c r="E362" s="251"/>
      <c r="F362" s="251"/>
      <c r="G362" s="251"/>
      <c r="H362" s="251"/>
      <c r="I362" s="251"/>
      <c r="J362" s="251"/>
      <c r="K362" s="251"/>
      <c r="L362" s="251"/>
      <c r="M362" s="251"/>
      <c r="N362" s="251"/>
      <c r="O362" s="251"/>
      <c r="P362" s="251"/>
      <c r="Q362" s="251"/>
      <c r="R362" s="251"/>
      <c r="S362" s="251"/>
      <c r="T362" s="251"/>
      <c r="U362" s="251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  <c r="AS362" s="251"/>
      <c r="AT362" s="251"/>
      <c r="AU362" s="251"/>
      <c r="AV362" s="251"/>
      <c r="AW362" s="251"/>
      <c r="AX362" s="251"/>
      <c r="AY362" s="251"/>
      <c r="AZ362" s="251"/>
      <c r="BA362" s="251"/>
      <c r="BB362" s="251"/>
      <c r="BC362" s="251"/>
      <c r="BD362" s="251"/>
      <c r="BE362" s="251"/>
      <c r="BF362" s="251"/>
      <c r="BG362" s="251"/>
      <c r="BH362" s="251"/>
      <c r="BI362" s="251"/>
      <c r="BJ362" s="251"/>
      <c r="BK362" s="251"/>
      <c r="BL362" s="251"/>
      <c r="BM362" s="251"/>
      <c r="BN362" s="251"/>
      <c r="BO362" s="251"/>
      <c r="BP362" s="251"/>
      <c r="BQ362" s="251"/>
    </row>
    <row r="363" spans="1:69" ht="15.75" customHeight="1" x14ac:dyDescent="0.25">
      <c r="A363" s="251"/>
      <c r="B363" s="251"/>
      <c r="C363" s="251"/>
      <c r="D363" s="251"/>
      <c r="E363" s="251"/>
      <c r="F363" s="251"/>
      <c r="G363" s="251"/>
      <c r="H363" s="251"/>
      <c r="I363" s="251"/>
      <c r="J363" s="251"/>
      <c r="K363" s="251"/>
      <c r="L363" s="251"/>
      <c r="M363" s="251"/>
      <c r="N363" s="251"/>
      <c r="O363" s="251"/>
      <c r="P363" s="251"/>
      <c r="Q363" s="251"/>
      <c r="R363" s="251"/>
      <c r="S363" s="251"/>
      <c r="T363" s="251"/>
      <c r="U363" s="251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  <c r="AS363" s="251"/>
      <c r="AT363" s="251"/>
      <c r="AU363" s="251"/>
      <c r="AV363" s="251"/>
      <c r="AW363" s="251"/>
      <c r="AX363" s="251"/>
      <c r="AY363" s="251"/>
      <c r="AZ363" s="251"/>
      <c r="BA363" s="251"/>
      <c r="BB363" s="251"/>
      <c r="BC363" s="251"/>
      <c r="BD363" s="251"/>
      <c r="BE363" s="251"/>
      <c r="BF363" s="251"/>
      <c r="BG363" s="251"/>
      <c r="BH363" s="251"/>
      <c r="BI363" s="251"/>
      <c r="BJ363" s="251"/>
      <c r="BK363" s="251"/>
      <c r="BL363" s="251"/>
      <c r="BM363" s="251"/>
      <c r="BN363" s="251"/>
      <c r="BO363" s="251"/>
      <c r="BP363" s="251"/>
      <c r="BQ363" s="251"/>
    </row>
    <row r="364" spans="1:69" ht="15.75" customHeight="1" x14ac:dyDescent="0.25">
      <c r="A364" s="251"/>
      <c r="B364" s="251"/>
      <c r="C364" s="251"/>
      <c r="D364" s="251"/>
      <c r="E364" s="251"/>
      <c r="F364" s="251"/>
      <c r="G364" s="251"/>
      <c r="H364" s="251"/>
      <c r="I364" s="251"/>
      <c r="J364" s="251"/>
      <c r="K364" s="251"/>
      <c r="L364" s="251"/>
      <c r="M364" s="251"/>
      <c r="N364" s="251"/>
      <c r="O364" s="251"/>
      <c r="P364" s="251"/>
      <c r="Q364" s="251"/>
      <c r="R364" s="251"/>
      <c r="S364" s="251"/>
      <c r="T364" s="251"/>
      <c r="U364" s="251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  <c r="AS364" s="251"/>
      <c r="AT364" s="251"/>
      <c r="AU364" s="251"/>
      <c r="AV364" s="251"/>
      <c r="AW364" s="251"/>
      <c r="AX364" s="251"/>
      <c r="AY364" s="251"/>
      <c r="AZ364" s="251"/>
      <c r="BA364" s="251"/>
      <c r="BB364" s="251"/>
      <c r="BC364" s="251"/>
      <c r="BD364" s="251"/>
      <c r="BE364" s="251"/>
      <c r="BF364" s="251"/>
      <c r="BG364" s="251"/>
      <c r="BH364" s="251"/>
      <c r="BI364" s="251"/>
      <c r="BJ364" s="251"/>
      <c r="BK364" s="251"/>
      <c r="BL364" s="251"/>
      <c r="BM364" s="251"/>
      <c r="BN364" s="251"/>
      <c r="BO364" s="251"/>
      <c r="BP364" s="251"/>
      <c r="BQ364" s="251"/>
    </row>
    <row r="365" spans="1:69" ht="15.75" customHeight="1" x14ac:dyDescent="0.25">
      <c r="A365" s="251"/>
      <c r="B365" s="251"/>
      <c r="C365" s="251"/>
      <c r="D365" s="251"/>
      <c r="E365" s="251"/>
      <c r="F365" s="251"/>
      <c r="G365" s="251"/>
      <c r="H365" s="251"/>
      <c r="I365" s="251"/>
      <c r="J365" s="251"/>
      <c r="K365" s="251"/>
      <c r="L365" s="251"/>
      <c r="M365" s="251"/>
      <c r="N365" s="251"/>
      <c r="O365" s="251"/>
      <c r="P365" s="251"/>
      <c r="Q365" s="251"/>
      <c r="R365" s="251"/>
      <c r="S365" s="251"/>
      <c r="T365" s="251"/>
      <c r="U365" s="251"/>
      <c r="V365" s="251"/>
      <c r="W365" s="251"/>
      <c r="X365" s="251"/>
      <c r="Y365" s="251"/>
      <c r="Z365" s="251"/>
      <c r="AA365" s="251"/>
      <c r="AB365" s="251"/>
      <c r="AC365" s="251"/>
      <c r="AD365" s="251"/>
      <c r="AE365" s="251"/>
      <c r="AF365" s="251"/>
      <c r="AG365" s="251"/>
      <c r="AH365" s="251"/>
      <c r="AI365" s="251"/>
      <c r="AJ365" s="251"/>
      <c r="AK365" s="251"/>
      <c r="AL365" s="251"/>
      <c r="AM365" s="251"/>
      <c r="AN365" s="251"/>
      <c r="AO365" s="251"/>
      <c r="AP365" s="251"/>
      <c r="AQ365" s="251"/>
      <c r="AR365" s="251"/>
      <c r="AS365" s="251"/>
      <c r="AT365" s="251"/>
      <c r="AU365" s="251"/>
      <c r="AV365" s="251"/>
      <c r="AW365" s="251"/>
      <c r="AX365" s="251"/>
      <c r="AY365" s="251"/>
      <c r="AZ365" s="251"/>
      <c r="BA365" s="251"/>
      <c r="BB365" s="251"/>
      <c r="BC365" s="251"/>
      <c r="BD365" s="251"/>
      <c r="BE365" s="251"/>
      <c r="BF365" s="251"/>
      <c r="BG365" s="251"/>
      <c r="BH365" s="251"/>
      <c r="BI365" s="251"/>
      <c r="BJ365" s="251"/>
      <c r="BK365" s="251"/>
      <c r="BL365" s="251"/>
      <c r="BM365" s="251"/>
      <c r="BN365" s="251"/>
      <c r="BO365" s="251"/>
      <c r="BP365" s="251"/>
      <c r="BQ365" s="251"/>
    </row>
    <row r="366" spans="1:69" ht="15.75" customHeight="1" x14ac:dyDescent="0.25">
      <c r="A366" s="251"/>
      <c r="B366" s="251"/>
      <c r="C366" s="251"/>
      <c r="D366" s="251"/>
      <c r="E366" s="251"/>
      <c r="F366" s="251"/>
      <c r="G366" s="251"/>
      <c r="H366" s="251"/>
      <c r="I366" s="251"/>
      <c r="J366" s="251"/>
      <c r="K366" s="251"/>
      <c r="L366" s="251"/>
      <c r="M366" s="251"/>
      <c r="N366" s="251"/>
      <c r="O366" s="251"/>
      <c r="P366" s="251"/>
      <c r="Q366" s="251"/>
      <c r="R366" s="251"/>
      <c r="S366" s="251"/>
      <c r="T366" s="251"/>
      <c r="U366" s="251"/>
      <c r="V366" s="251"/>
      <c r="W366" s="251"/>
      <c r="X366" s="251"/>
      <c r="Y366" s="251"/>
      <c r="Z366" s="251"/>
      <c r="AA366" s="251"/>
      <c r="AB366" s="251"/>
      <c r="AC366" s="251"/>
      <c r="AD366" s="251"/>
      <c r="AE366" s="251"/>
      <c r="AF366" s="251"/>
      <c r="AG366" s="251"/>
      <c r="AH366" s="251"/>
      <c r="AI366" s="251"/>
      <c r="AJ366" s="251"/>
      <c r="AK366" s="251"/>
      <c r="AL366" s="251"/>
      <c r="AM366" s="251"/>
      <c r="AN366" s="251"/>
      <c r="AO366" s="251"/>
      <c r="AP366" s="251"/>
      <c r="AQ366" s="251"/>
      <c r="AR366" s="251"/>
      <c r="AS366" s="251"/>
      <c r="AT366" s="251"/>
      <c r="AU366" s="251"/>
      <c r="AV366" s="251"/>
      <c r="AW366" s="251"/>
      <c r="AX366" s="251"/>
      <c r="AY366" s="251"/>
      <c r="AZ366" s="251"/>
      <c r="BA366" s="251"/>
      <c r="BB366" s="251"/>
      <c r="BC366" s="251"/>
      <c r="BD366" s="251"/>
      <c r="BE366" s="251"/>
      <c r="BF366" s="251"/>
      <c r="BG366" s="251"/>
      <c r="BH366" s="251"/>
      <c r="BI366" s="251"/>
      <c r="BJ366" s="251"/>
      <c r="BK366" s="251"/>
      <c r="BL366" s="251"/>
      <c r="BM366" s="251"/>
      <c r="BN366" s="251"/>
      <c r="BO366" s="251"/>
      <c r="BP366" s="251"/>
      <c r="BQ366" s="251"/>
    </row>
    <row r="367" spans="1:69" ht="15.75" customHeight="1" x14ac:dyDescent="0.25">
      <c r="A367" s="251"/>
      <c r="B367" s="251"/>
      <c r="C367" s="251"/>
      <c r="D367" s="251"/>
      <c r="E367" s="251"/>
      <c r="F367" s="251"/>
      <c r="G367" s="251"/>
      <c r="H367" s="251"/>
      <c r="I367" s="251"/>
      <c r="J367" s="251"/>
      <c r="K367" s="251"/>
      <c r="L367" s="251"/>
      <c r="M367" s="251"/>
      <c r="N367" s="251"/>
      <c r="O367" s="251"/>
      <c r="P367" s="251"/>
      <c r="Q367" s="251"/>
      <c r="R367" s="251"/>
      <c r="S367" s="251"/>
      <c r="T367" s="251"/>
      <c r="U367" s="251"/>
      <c r="V367" s="251"/>
      <c r="W367" s="251"/>
      <c r="X367" s="251"/>
      <c r="Y367" s="251"/>
      <c r="Z367" s="251"/>
      <c r="AA367" s="251"/>
      <c r="AB367" s="251"/>
      <c r="AC367" s="251"/>
      <c r="AD367" s="251"/>
      <c r="AE367" s="251"/>
      <c r="AF367" s="251"/>
      <c r="AG367" s="251"/>
      <c r="AH367" s="251"/>
      <c r="AI367" s="251"/>
      <c r="AJ367" s="251"/>
      <c r="AK367" s="251"/>
      <c r="AL367" s="251"/>
      <c r="AM367" s="251"/>
      <c r="AN367" s="251"/>
      <c r="AO367" s="251"/>
      <c r="AP367" s="251"/>
      <c r="AQ367" s="251"/>
      <c r="AR367" s="251"/>
      <c r="AS367" s="251"/>
      <c r="AT367" s="251"/>
      <c r="AU367" s="251"/>
      <c r="AV367" s="251"/>
      <c r="AW367" s="251"/>
      <c r="AX367" s="251"/>
      <c r="AY367" s="251"/>
      <c r="AZ367" s="251"/>
      <c r="BA367" s="251"/>
      <c r="BB367" s="251"/>
      <c r="BC367" s="251"/>
      <c r="BD367" s="251"/>
      <c r="BE367" s="251"/>
      <c r="BF367" s="251"/>
      <c r="BG367" s="251"/>
      <c r="BH367" s="251"/>
      <c r="BI367" s="251"/>
      <c r="BJ367" s="251"/>
      <c r="BK367" s="251"/>
      <c r="BL367" s="251"/>
      <c r="BM367" s="251"/>
      <c r="BN367" s="251"/>
      <c r="BO367" s="251"/>
      <c r="BP367" s="251"/>
      <c r="BQ367" s="251"/>
    </row>
    <row r="368" spans="1:69" ht="15.75" customHeight="1" x14ac:dyDescent="0.25">
      <c r="A368" s="251"/>
      <c r="B368" s="251"/>
      <c r="C368" s="251"/>
      <c r="D368" s="251"/>
      <c r="E368" s="251"/>
      <c r="F368" s="251"/>
      <c r="G368" s="251"/>
      <c r="H368" s="251"/>
      <c r="I368" s="251"/>
      <c r="J368" s="251"/>
      <c r="K368" s="251"/>
      <c r="L368" s="251"/>
      <c r="M368" s="251"/>
      <c r="N368" s="251"/>
      <c r="O368" s="251"/>
      <c r="P368" s="251"/>
      <c r="Q368" s="251"/>
      <c r="R368" s="251"/>
      <c r="S368" s="251"/>
      <c r="T368" s="251"/>
      <c r="U368" s="251"/>
      <c r="V368" s="251"/>
      <c r="W368" s="251"/>
      <c r="X368" s="251"/>
      <c r="Y368" s="251"/>
      <c r="Z368" s="251"/>
      <c r="AA368" s="251"/>
      <c r="AB368" s="251"/>
      <c r="AC368" s="251"/>
      <c r="AD368" s="251"/>
      <c r="AE368" s="251"/>
      <c r="AF368" s="251"/>
      <c r="AG368" s="251"/>
      <c r="AH368" s="251"/>
      <c r="AI368" s="251"/>
      <c r="AJ368" s="251"/>
      <c r="AK368" s="251"/>
      <c r="AL368" s="251"/>
      <c r="AM368" s="251"/>
      <c r="AN368" s="251"/>
      <c r="AO368" s="251"/>
      <c r="AP368" s="251"/>
      <c r="AQ368" s="251"/>
      <c r="AR368" s="251"/>
      <c r="AS368" s="251"/>
      <c r="AT368" s="251"/>
      <c r="AU368" s="251"/>
      <c r="AV368" s="251"/>
      <c r="AW368" s="251"/>
      <c r="AX368" s="251"/>
      <c r="AY368" s="251"/>
      <c r="AZ368" s="251"/>
      <c r="BA368" s="251"/>
      <c r="BB368" s="251"/>
      <c r="BC368" s="251"/>
      <c r="BD368" s="251"/>
      <c r="BE368" s="251"/>
      <c r="BF368" s="251"/>
      <c r="BG368" s="251"/>
      <c r="BH368" s="251"/>
      <c r="BI368" s="251"/>
      <c r="BJ368" s="251"/>
      <c r="BK368" s="251"/>
      <c r="BL368" s="251"/>
      <c r="BM368" s="251"/>
      <c r="BN368" s="251"/>
      <c r="BO368" s="251"/>
      <c r="BP368" s="251"/>
      <c r="BQ368" s="251"/>
    </row>
    <row r="369" spans="1:69" ht="15.75" customHeight="1" x14ac:dyDescent="0.25">
      <c r="A369" s="251"/>
      <c r="B369" s="251"/>
      <c r="C369" s="251"/>
      <c r="D369" s="251"/>
      <c r="E369" s="251"/>
      <c r="F369" s="251"/>
      <c r="G369" s="251"/>
      <c r="H369" s="251"/>
      <c r="I369" s="251"/>
      <c r="J369" s="251"/>
      <c r="K369" s="251"/>
      <c r="L369" s="251"/>
      <c r="M369" s="251"/>
      <c r="N369" s="251"/>
      <c r="O369" s="251"/>
      <c r="P369" s="251"/>
      <c r="Q369" s="251"/>
      <c r="R369" s="251"/>
      <c r="S369" s="251"/>
      <c r="T369" s="251"/>
      <c r="U369" s="251"/>
      <c r="V369" s="251"/>
      <c r="W369" s="251"/>
      <c r="X369" s="251"/>
      <c r="Y369" s="251"/>
      <c r="Z369" s="251"/>
      <c r="AA369" s="251"/>
      <c r="AB369" s="251"/>
      <c r="AC369" s="251"/>
      <c r="AD369" s="251"/>
      <c r="AE369" s="251"/>
      <c r="AF369" s="251"/>
      <c r="AG369" s="251"/>
      <c r="AH369" s="251"/>
      <c r="AI369" s="251"/>
      <c r="AJ369" s="251"/>
      <c r="AK369" s="251"/>
      <c r="AL369" s="251"/>
      <c r="AM369" s="251"/>
      <c r="AN369" s="251"/>
      <c r="AO369" s="251"/>
      <c r="AP369" s="251"/>
      <c r="AQ369" s="251"/>
      <c r="AR369" s="251"/>
      <c r="AS369" s="251"/>
      <c r="AT369" s="251"/>
      <c r="AU369" s="251"/>
      <c r="AV369" s="251"/>
      <c r="AW369" s="251"/>
      <c r="AX369" s="251"/>
      <c r="AY369" s="251"/>
      <c r="AZ369" s="251"/>
      <c r="BA369" s="251"/>
      <c r="BB369" s="251"/>
      <c r="BC369" s="251"/>
      <c r="BD369" s="251"/>
      <c r="BE369" s="251"/>
      <c r="BF369" s="251"/>
      <c r="BG369" s="251"/>
      <c r="BH369" s="251"/>
      <c r="BI369" s="251"/>
      <c r="BJ369" s="251"/>
      <c r="BK369" s="251"/>
      <c r="BL369" s="251"/>
      <c r="BM369" s="251"/>
      <c r="BN369" s="251"/>
      <c r="BO369" s="251"/>
      <c r="BP369" s="251"/>
      <c r="BQ369" s="251"/>
    </row>
    <row r="370" spans="1:69" ht="15.75" customHeight="1" x14ac:dyDescent="0.25">
      <c r="A370" s="251"/>
      <c r="B370" s="251"/>
      <c r="C370" s="251"/>
      <c r="D370" s="251"/>
      <c r="E370" s="251"/>
      <c r="F370" s="251"/>
      <c r="G370" s="251"/>
      <c r="H370" s="251"/>
      <c r="I370" s="251"/>
      <c r="J370" s="251"/>
      <c r="K370" s="251"/>
      <c r="L370" s="251"/>
      <c r="M370" s="251"/>
      <c r="N370" s="251"/>
      <c r="O370" s="251"/>
      <c r="P370" s="251"/>
      <c r="Q370" s="251"/>
      <c r="R370" s="251"/>
      <c r="S370" s="251"/>
      <c r="T370" s="251"/>
      <c r="U370" s="251"/>
      <c r="V370" s="251"/>
      <c r="W370" s="251"/>
      <c r="X370" s="251"/>
      <c r="Y370" s="251"/>
      <c r="Z370" s="251"/>
      <c r="AA370" s="251"/>
      <c r="AB370" s="251"/>
      <c r="AC370" s="251"/>
      <c r="AD370" s="251"/>
      <c r="AE370" s="251"/>
      <c r="AF370" s="251"/>
      <c r="AG370" s="251"/>
      <c r="AH370" s="251"/>
      <c r="AI370" s="251"/>
      <c r="AJ370" s="251"/>
      <c r="AK370" s="251"/>
      <c r="AL370" s="251"/>
      <c r="AM370" s="251"/>
      <c r="AN370" s="251"/>
      <c r="AO370" s="251"/>
      <c r="AP370" s="251"/>
      <c r="AQ370" s="251"/>
      <c r="AR370" s="251"/>
      <c r="AS370" s="251"/>
      <c r="AT370" s="251"/>
      <c r="AU370" s="251"/>
      <c r="AV370" s="251"/>
      <c r="AW370" s="251"/>
      <c r="AX370" s="251"/>
      <c r="AY370" s="251"/>
      <c r="AZ370" s="251"/>
      <c r="BA370" s="251"/>
      <c r="BB370" s="251"/>
      <c r="BC370" s="251"/>
      <c r="BD370" s="251"/>
      <c r="BE370" s="251"/>
      <c r="BF370" s="251"/>
      <c r="BG370" s="251"/>
      <c r="BH370" s="251"/>
      <c r="BI370" s="251"/>
      <c r="BJ370" s="251"/>
      <c r="BK370" s="251"/>
      <c r="BL370" s="251"/>
      <c r="BM370" s="251"/>
      <c r="BN370" s="251"/>
      <c r="BO370" s="251"/>
      <c r="BP370" s="251"/>
      <c r="BQ370" s="251"/>
    </row>
    <row r="371" spans="1:69" ht="15.75" customHeight="1" x14ac:dyDescent="0.25">
      <c r="A371" s="251"/>
      <c r="B371" s="251"/>
      <c r="C371" s="251"/>
      <c r="D371" s="251"/>
      <c r="E371" s="251"/>
      <c r="F371" s="251"/>
      <c r="G371" s="251"/>
      <c r="H371" s="251"/>
      <c r="I371" s="251"/>
      <c r="J371" s="251"/>
      <c r="K371" s="251"/>
      <c r="L371" s="251"/>
      <c r="M371" s="251"/>
      <c r="N371" s="251"/>
      <c r="O371" s="251"/>
      <c r="P371" s="251"/>
      <c r="Q371" s="251"/>
      <c r="R371" s="251"/>
      <c r="S371" s="251"/>
      <c r="T371" s="251"/>
      <c r="U371" s="251"/>
      <c r="V371" s="251"/>
      <c r="W371" s="251"/>
      <c r="X371" s="251"/>
      <c r="Y371" s="251"/>
      <c r="Z371" s="251"/>
      <c r="AA371" s="251"/>
      <c r="AB371" s="251"/>
      <c r="AC371" s="251"/>
      <c r="AD371" s="251"/>
      <c r="AE371" s="251"/>
      <c r="AF371" s="251"/>
      <c r="AG371" s="251"/>
      <c r="AH371" s="251"/>
      <c r="AI371" s="251"/>
      <c r="AJ371" s="251"/>
      <c r="AK371" s="251"/>
      <c r="AL371" s="251"/>
      <c r="AM371" s="251"/>
      <c r="AN371" s="251"/>
      <c r="AO371" s="251"/>
      <c r="AP371" s="251"/>
      <c r="AQ371" s="251"/>
      <c r="AR371" s="251"/>
      <c r="AS371" s="251"/>
      <c r="AT371" s="251"/>
      <c r="AU371" s="251"/>
      <c r="AV371" s="251"/>
      <c r="AW371" s="251"/>
      <c r="AX371" s="251"/>
      <c r="AY371" s="251"/>
      <c r="AZ371" s="251"/>
      <c r="BA371" s="251"/>
      <c r="BB371" s="251"/>
      <c r="BC371" s="251"/>
      <c r="BD371" s="251"/>
      <c r="BE371" s="251"/>
      <c r="BF371" s="251"/>
      <c r="BG371" s="251"/>
      <c r="BH371" s="251"/>
      <c r="BI371" s="251"/>
      <c r="BJ371" s="251"/>
      <c r="BK371" s="251"/>
      <c r="BL371" s="251"/>
      <c r="BM371" s="251"/>
      <c r="BN371" s="251"/>
      <c r="BO371" s="251"/>
      <c r="BP371" s="251"/>
      <c r="BQ371" s="251"/>
    </row>
    <row r="372" spans="1:69" ht="15.75" customHeight="1" x14ac:dyDescent="0.25">
      <c r="A372" s="251"/>
      <c r="B372" s="251"/>
      <c r="C372" s="251"/>
      <c r="D372" s="251"/>
      <c r="E372" s="251"/>
      <c r="F372" s="251"/>
      <c r="G372" s="251"/>
      <c r="H372" s="251"/>
      <c r="I372" s="251"/>
      <c r="J372" s="251"/>
      <c r="K372" s="251"/>
      <c r="L372" s="251"/>
      <c r="M372" s="251"/>
      <c r="N372" s="251"/>
      <c r="O372" s="251"/>
      <c r="P372" s="251"/>
      <c r="Q372" s="251"/>
      <c r="R372" s="251"/>
      <c r="S372" s="251"/>
      <c r="T372" s="251"/>
      <c r="U372" s="251"/>
      <c r="V372" s="251"/>
      <c r="W372" s="251"/>
      <c r="X372" s="251"/>
      <c r="Y372" s="251"/>
      <c r="Z372" s="251"/>
      <c r="AA372" s="251"/>
      <c r="AB372" s="251"/>
      <c r="AC372" s="251"/>
      <c r="AD372" s="251"/>
      <c r="AE372" s="251"/>
      <c r="AF372" s="251"/>
      <c r="AG372" s="251"/>
      <c r="AH372" s="251"/>
      <c r="AI372" s="251"/>
      <c r="AJ372" s="251"/>
      <c r="AK372" s="251"/>
      <c r="AL372" s="251"/>
      <c r="AM372" s="251"/>
      <c r="AN372" s="251"/>
      <c r="AO372" s="251"/>
      <c r="AP372" s="251"/>
      <c r="AQ372" s="251"/>
      <c r="AR372" s="251"/>
      <c r="AS372" s="251"/>
      <c r="AT372" s="251"/>
      <c r="AU372" s="251"/>
      <c r="AV372" s="251"/>
      <c r="AW372" s="251"/>
      <c r="AX372" s="251"/>
      <c r="AY372" s="251"/>
      <c r="AZ372" s="251"/>
      <c r="BA372" s="251"/>
      <c r="BB372" s="251"/>
      <c r="BC372" s="251"/>
      <c r="BD372" s="251"/>
      <c r="BE372" s="251"/>
      <c r="BF372" s="251"/>
      <c r="BG372" s="251"/>
      <c r="BH372" s="251"/>
      <c r="BI372" s="251"/>
      <c r="BJ372" s="251"/>
      <c r="BK372" s="251"/>
      <c r="BL372" s="251"/>
      <c r="BM372" s="251"/>
      <c r="BN372" s="251"/>
      <c r="BO372" s="251"/>
      <c r="BP372" s="251"/>
      <c r="BQ372" s="251"/>
    </row>
    <row r="373" spans="1:69" ht="15.75" customHeight="1" x14ac:dyDescent="0.25">
      <c r="A373" s="251"/>
      <c r="B373" s="251"/>
      <c r="C373" s="251"/>
      <c r="D373" s="251"/>
      <c r="E373" s="251"/>
      <c r="F373" s="251"/>
      <c r="G373" s="251"/>
      <c r="H373" s="251"/>
      <c r="I373" s="251"/>
      <c r="J373" s="251"/>
      <c r="K373" s="251"/>
      <c r="L373" s="251"/>
      <c r="M373" s="251"/>
      <c r="N373" s="251"/>
      <c r="O373" s="251"/>
      <c r="P373" s="251"/>
      <c r="Q373" s="251"/>
      <c r="R373" s="251"/>
      <c r="S373" s="251"/>
      <c r="T373" s="251"/>
      <c r="U373" s="251"/>
      <c r="V373" s="251"/>
      <c r="W373" s="251"/>
      <c r="X373" s="251"/>
      <c r="Y373" s="251"/>
      <c r="Z373" s="251"/>
      <c r="AA373" s="251"/>
      <c r="AB373" s="251"/>
      <c r="AC373" s="251"/>
      <c r="AD373" s="251"/>
      <c r="AE373" s="251"/>
      <c r="AF373" s="251"/>
      <c r="AG373" s="251"/>
      <c r="AH373" s="251"/>
      <c r="AI373" s="251"/>
      <c r="AJ373" s="251"/>
      <c r="AK373" s="251"/>
      <c r="AL373" s="251"/>
      <c r="AM373" s="251"/>
      <c r="AN373" s="251"/>
      <c r="AO373" s="251"/>
      <c r="AP373" s="251"/>
      <c r="AQ373" s="251"/>
      <c r="AR373" s="251"/>
      <c r="AS373" s="251"/>
      <c r="AT373" s="251"/>
      <c r="AU373" s="251"/>
      <c r="AV373" s="251"/>
      <c r="AW373" s="251"/>
      <c r="AX373" s="251"/>
      <c r="AY373" s="251"/>
      <c r="AZ373" s="251"/>
      <c r="BA373" s="251"/>
      <c r="BB373" s="251"/>
      <c r="BC373" s="251"/>
      <c r="BD373" s="251"/>
      <c r="BE373" s="251"/>
      <c r="BF373" s="251"/>
      <c r="BG373" s="251"/>
      <c r="BH373" s="251"/>
      <c r="BI373" s="251"/>
      <c r="BJ373" s="251"/>
      <c r="BK373" s="251"/>
      <c r="BL373" s="251"/>
      <c r="BM373" s="251"/>
      <c r="BN373" s="251"/>
      <c r="BO373" s="251"/>
      <c r="BP373" s="251"/>
      <c r="BQ373" s="251"/>
    </row>
    <row r="374" spans="1:69" ht="15.75" customHeight="1" x14ac:dyDescent="0.25">
      <c r="A374" s="251"/>
      <c r="B374" s="251"/>
      <c r="C374" s="251"/>
      <c r="D374" s="251"/>
      <c r="E374" s="251"/>
      <c r="F374" s="251"/>
      <c r="G374" s="251"/>
      <c r="H374" s="251"/>
      <c r="I374" s="251"/>
      <c r="J374" s="251"/>
      <c r="K374" s="251"/>
      <c r="L374" s="251"/>
      <c r="M374" s="251"/>
      <c r="N374" s="251"/>
      <c r="O374" s="251"/>
      <c r="P374" s="251"/>
      <c r="Q374" s="251"/>
      <c r="R374" s="251"/>
      <c r="S374" s="251"/>
      <c r="T374" s="251"/>
      <c r="U374" s="251"/>
      <c r="V374" s="251"/>
      <c r="W374" s="251"/>
      <c r="X374" s="251"/>
      <c r="Y374" s="251"/>
      <c r="Z374" s="251"/>
      <c r="AA374" s="251"/>
      <c r="AB374" s="251"/>
      <c r="AC374" s="251"/>
      <c r="AD374" s="251"/>
      <c r="AE374" s="251"/>
      <c r="AF374" s="251"/>
      <c r="AG374" s="251"/>
      <c r="AH374" s="251"/>
      <c r="AI374" s="251"/>
      <c r="AJ374" s="251"/>
      <c r="AK374" s="251"/>
      <c r="AL374" s="251"/>
      <c r="AM374" s="251"/>
      <c r="AN374" s="251"/>
      <c r="AO374" s="251"/>
      <c r="AP374" s="251"/>
      <c r="AQ374" s="251"/>
      <c r="AR374" s="251"/>
      <c r="AS374" s="251"/>
      <c r="AT374" s="251"/>
      <c r="AU374" s="251"/>
      <c r="AV374" s="251"/>
      <c r="AW374" s="251"/>
      <c r="AX374" s="251"/>
      <c r="AY374" s="251"/>
      <c r="AZ374" s="251"/>
      <c r="BA374" s="251"/>
      <c r="BB374" s="251"/>
      <c r="BC374" s="251"/>
      <c r="BD374" s="251"/>
      <c r="BE374" s="251"/>
      <c r="BF374" s="251"/>
      <c r="BG374" s="251"/>
      <c r="BH374" s="251"/>
      <c r="BI374" s="251"/>
      <c r="BJ374" s="251"/>
      <c r="BK374" s="251"/>
      <c r="BL374" s="251"/>
      <c r="BM374" s="251"/>
      <c r="BN374" s="251"/>
      <c r="BO374" s="251"/>
      <c r="BP374" s="251"/>
      <c r="BQ374" s="251"/>
    </row>
    <row r="375" spans="1:69" ht="15.75" customHeight="1" x14ac:dyDescent="0.25">
      <c r="A375" s="251"/>
      <c r="B375" s="251"/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  <c r="M375" s="251"/>
      <c r="N375" s="251"/>
      <c r="O375" s="251"/>
      <c r="P375" s="251"/>
      <c r="Q375" s="251"/>
      <c r="R375" s="251"/>
      <c r="S375" s="251"/>
      <c r="T375" s="251"/>
      <c r="U375" s="251"/>
      <c r="V375" s="251"/>
      <c r="W375" s="251"/>
      <c r="X375" s="251"/>
      <c r="Y375" s="251"/>
      <c r="Z375" s="251"/>
      <c r="AA375" s="251"/>
      <c r="AB375" s="251"/>
      <c r="AC375" s="251"/>
      <c r="AD375" s="251"/>
      <c r="AE375" s="251"/>
      <c r="AF375" s="251"/>
      <c r="AG375" s="251"/>
      <c r="AH375" s="251"/>
      <c r="AI375" s="251"/>
      <c r="AJ375" s="251"/>
      <c r="AK375" s="251"/>
      <c r="AL375" s="251"/>
      <c r="AM375" s="251"/>
      <c r="AN375" s="251"/>
      <c r="AO375" s="251"/>
      <c r="AP375" s="251"/>
      <c r="AQ375" s="251"/>
      <c r="AR375" s="251"/>
      <c r="AS375" s="251"/>
      <c r="AT375" s="251"/>
      <c r="AU375" s="251"/>
      <c r="AV375" s="251"/>
      <c r="AW375" s="251"/>
      <c r="AX375" s="251"/>
      <c r="AY375" s="251"/>
      <c r="AZ375" s="251"/>
      <c r="BA375" s="251"/>
      <c r="BB375" s="251"/>
      <c r="BC375" s="251"/>
      <c r="BD375" s="251"/>
      <c r="BE375" s="251"/>
      <c r="BF375" s="251"/>
      <c r="BG375" s="251"/>
      <c r="BH375" s="251"/>
      <c r="BI375" s="251"/>
      <c r="BJ375" s="251"/>
      <c r="BK375" s="251"/>
      <c r="BL375" s="251"/>
      <c r="BM375" s="251"/>
      <c r="BN375" s="251"/>
      <c r="BO375" s="251"/>
      <c r="BP375" s="251"/>
      <c r="BQ375" s="251"/>
    </row>
    <row r="376" spans="1:69" ht="15.75" customHeight="1" x14ac:dyDescent="0.25">
      <c r="A376" s="251"/>
      <c r="B376" s="251"/>
      <c r="C376" s="251"/>
      <c r="D376" s="251"/>
      <c r="E376" s="251"/>
      <c r="F376" s="251"/>
      <c r="G376" s="251"/>
      <c r="H376" s="251"/>
      <c r="I376" s="251"/>
      <c r="J376" s="251"/>
      <c r="K376" s="251"/>
      <c r="L376" s="251"/>
      <c r="M376" s="251"/>
      <c r="N376" s="251"/>
      <c r="O376" s="251"/>
      <c r="P376" s="251"/>
      <c r="Q376" s="251"/>
      <c r="R376" s="251"/>
      <c r="S376" s="251"/>
      <c r="T376" s="251"/>
      <c r="U376" s="251"/>
      <c r="V376" s="251"/>
      <c r="W376" s="251"/>
      <c r="X376" s="251"/>
      <c r="Y376" s="251"/>
      <c r="Z376" s="251"/>
      <c r="AA376" s="251"/>
      <c r="AB376" s="251"/>
      <c r="AC376" s="251"/>
      <c r="AD376" s="251"/>
      <c r="AE376" s="251"/>
      <c r="AF376" s="251"/>
      <c r="AG376" s="251"/>
      <c r="AH376" s="251"/>
      <c r="AI376" s="251"/>
      <c r="AJ376" s="251"/>
      <c r="AK376" s="251"/>
      <c r="AL376" s="251"/>
      <c r="AM376" s="251"/>
      <c r="AN376" s="251"/>
      <c r="AO376" s="251"/>
      <c r="AP376" s="251"/>
      <c r="AQ376" s="251"/>
      <c r="AR376" s="251"/>
      <c r="AS376" s="251"/>
      <c r="AT376" s="251"/>
      <c r="AU376" s="251"/>
      <c r="AV376" s="251"/>
      <c r="AW376" s="251"/>
      <c r="AX376" s="251"/>
      <c r="AY376" s="251"/>
      <c r="AZ376" s="251"/>
      <c r="BA376" s="251"/>
      <c r="BB376" s="251"/>
      <c r="BC376" s="251"/>
      <c r="BD376" s="251"/>
      <c r="BE376" s="251"/>
      <c r="BF376" s="251"/>
      <c r="BG376" s="251"/>
      <c r="BH376" s="251"/>
      <c r="BI376" s="251"/>
      <c r="BJ376" s="251"/>
      <c r="BK376" s="251"/>
      <c r="BL376" s="251"/>
      <c r="BM376" s="251"/>
      <c r="BN376" s="251"/>
      <c r="BO376" s="251"/>
      <c r="BP376" s="251"/>
      <c r="BQ376" s="251"/>
    </row>
    <row r="377" spans="1:69" ht="15.75" customHeight="1" x14ac:dyDescent="0.25">
      <c r="A377" s="251"/>
      <c r="B377" s="251"/>
      <c r="C377" s="251"/>
      <c r="D377" s="251"/>
      <c r="E377" s="251"/>
      <c r="F377" s="251"/>
      <c r="G377" s="251"/>
      <c r="H377" s="251"/>
      <c r="I377" s="251"/>
      <c r="J377" s="251"/>
      <c r="K377" s="251"/>
      <c r="L377" s="251"/>
      <c r="M377" s="251"/>
      <c r="N377" s="251"/>
      <c r="O377" s="251"/>
      <c r="P377" s="251"/>
      <c r="Q377" s="251"/>
      <c r="R377" s="251"/>
      <c r="S377" s="251"/>
      <c r="T377" s="251"/>
      <c r="U377" s="251"/>
      <c r="V377" s="251"/>
      <c r="W377" s="251"/>
      <c r="X377" s="251"/>
      <c r="Y377" s="251"/>
      <c r="Z377" s="251"/>
      <c r="AA377" s="251"/>
      <c r="AB377" s="251"/>
      <c r="AC377" s="251"/>
      <c r="AD377" s="251"/>
      <c r="AE377" s="251"/>
      <c r="AF377" s="251"/>
      <c r="AG377" s="251"/>
      <c r="AH377" s="251"/>
      <c r="AI377" s="251"/>
      <c r="AJ377" s="251"/>
      <c r="AK377" s="251"/>
      <c r="AL377" s="251"/>
      <c r="AM377" s="251"/>
      <c r="AN377" s="251"/>
      <c r="AO377" s="251"/>
      <c r="AP377" s="251"/>
      <c r="AQ377" s="251"/>
      <c r="AR377" s="251"/>
      <c r="AS377" s="251"/>
      <c r="AT377" s="251"/>
      <c r="AU377" s="251"/>
      <c r="AV377" s="251"/>
      <c r="AW377" s="251"/>
      <c r="AX377" s="251"/>
      <c r="AY377" s="251"/>
      <c r="AZ377" s="251"/>
      <c r="BA377" s="251"/>
      <c r="BB377" s="251"/>
      <c r="BC377" s="251"/>
      <c r="BD377" s="251"/>
      <c r="BE377" s="251"/>
      <c r="BF377" s="251"/>
      <c r="BG377" s="251"/>
      <c r="BH377" s="251"/>
      <c r="BI377" s="251"/>
      <c r="BJ377" s="251"/>
      <c r="BK377" s="251"/>
      <c r="BL377" s="251"/>
      <c r="BM377" s="251"/>
      <c r="BN377" s="251"/>
      <c r="BO377" s="251"/>
      <c r="BP377" s="251"/>
      <c r="BQ377" s="251"/>
    </row>
    <row r="378" spans="1:69" ht="15.75" customHeight="1" x14ac:dyDescent="0.25">
      <c r="A378" s="251"/>
      <c r="B378" s="251"/>
      <c r="C378" s="251"/>
      <c r="D378" s="251"/>
      <c r="E378" s="251"/>
      <c r="F378" s="251"/>
      <c r="G378" s="251"/>
      <c r="H378" s="251"/>
      <c r="I378" s="251"/>
      <c r="J378" s="251"/>
      <c r="K378" s="251"/>
      <c r="L378" s="251"/>
      <c r="M378" s="251"/>
      <c r="N378" s="251"/>
      <c r="O378" s="251"/>
      <c r="P378" s="251"/>
      <c r="Q378" s="251"/>
      <c r="R378" s="251"/>
      <c r="S378" s="251"/>
      <c r="T378" s="251"/>
      <c r="U378" s="251"/>
      <c r="V378" s="251"/>
      <c r="W378" s="251"/>
      <c r="X378" s="251"/>
      <c r="Y378" s="251"/>
      <c r="Z378" s="251"/>
      <c r="AA378" s="251"/>
      <c r="AB378" s="251"/>
      <c r="AC378" s="251"/>
      <c r="AD378" s="251"/>
      <c r="AE378" s="251"/>
      <c r="AF378" s="251"/>
      <c r="AG378" s="251"/>
      <c r="AH378" s="251"/>
      <c r="AI378" s="251"/>
      <c r="AJ378" s="251"/>
      <c r="AK378" s="251"/>
      <c r="AL378" s="251"/>
      <c r="AM378" s="251"/>
      <c r="AN378" s="251"/>
      <c r="AO378" s="251"/>
      <c r="AP378" s="251"/>
      <c r="AQ378" s="251"/>
      <c r="AR378" s="251"/>
      <c r="AS378" s="251"/>
      <c r="AT378" s="251"/>
      <c r="AU378" s="251"/>
      <c r="AV378" s="251"/>
      <c r="AW378" s="251"/>
      <c r="AX378" s="251"/>
      <c r="AY378" s="251"/>
      <c r="AZ378" s="251"/>
      <c r="BA378" s="251"/>
      <c r="BB378" s="251"/>
      <c r="BC378" s="251"/>
      <c r="BD378" s="251"/>
      <c r="BE378" s="251"/>
      <c r="BF378" s="251"/>
      <c r="BG378" s="251"/>
      <c r="BH378" s="251"/>
      <c r="BI378" s="251"/>
      <c r="BJ378" s="251"/>
      <c r="BK378" s="251"/>
      <c r="BL378" s="251"/>
      <c r="BM378" s="251"/>
      <c r="BN378" s="251"/>
      <c r="BO378" s="251"/>
      <c r="BP378" s="251"/>
      <c r="BQ378" s="251"/>
    </row>
    <row r="379" spans="1:69" ht="15.75" customHeight="1" x14ac:dyDescent="0.25">
      <c r="A379" s="251"/>
      <c r="B379" s="251"/>
      <c r="C379" s="251"/>
      <c r="D379" s="251"/>
      <c r="E379" s="251"/>
      <c r="F379" s="251"/>
      <c r="G379" s="251"/>
      <c r="H379" s="251"/>
      <c r="I379" s="251"/>
      <c r="J379" s="251"/>
      <c r="K379" s="251"/>
      <c r="L379" s="251"/>
      <c r="M379" s="251"/>
      <c r="N379" s="251"/>
      <c r="O379" s="251"/>
      <c r="P379" s="251"/>
      <c r="Q379" s="251"/>
      <c r="R379" s="251"/>
      <c r="S379" s="251"/>
      <c r="T379" s="251"/>
      <c r="U379" s="251"/>
      <c r="V379" s="251"/>
      <c r="W379" s="251"/>
      <c r="X379" s="251"/>
      <c r="Y379" s="251"/>
      <c r="Z379" s="251"/>
      <c r="AA379" s="251"/>
      <c r="AB379" s="251"/>
      <c r="AC379" s="251"/>
      <c r="AD379" s="251"/>
      <c r="AE379" s="251"/>
      <c r="AF379" s="251"/>
      <c r="AG379" s="251"/>
      <c r="AH379" s="251"/>
      <c r="AI379" s="251"/>
      <c r="AJ379" s="251"/>
      <c r="AK379" s="251"/>
      <c r="AL379" s="251"/>
      <c r="AM379" s="251"/>
      <c r="AN379" s="251"/>
      <c r="AO379" s="251"/>
      <c r="AP379" s="251"/>
      <c r="AQ379" s="251"/>
      <c r="AR379" s="251"/>
      <c r="AS379" s="251"/>
      <c r="AT379" s="251"/>
      <c r="AU379" s="251"/>
      <c r="AV379" s="251"/>
      <c r="AW379" s="251"/>
      <c r="AX379" s="251"/>
      <c r="AY379" s="251"/>
      <c r="AZ379" s="251"/>
      <c r="BA379" s="251"/>
      <c r="BB379" s="251"/>
      <c r="BC379" s="251"/>
      <c r="BD379" s="251"/>
      <c r="BE379" s="251"/>
      <c r="BF379" s="251"/>
      <c r="BG379" s="251"/>
      <c r="BH379" s="251"/>
      <c r="BI379" s="251"/>
      <c r="BJ379" s="251"/>
      <c r="BK379" s="251"/>
      <c r="BL379" s="251"/>
      <c r="BM379" s="251"/>
      <c r="BN379" s="251"/>
      <c r="BO379" s="251"/>
      <c r="BP379" s="251"/>
      <c r="BQ379" s="251"/>
    </row>
    <row r="380" spans="1:69" ht="15.75" customHeight="1" x14ac:dyDescent="0.25">
      <c r="A380" s="251"/>
      <c r="B380" s="251"/>
      <c r="C380" s="251"/>
      <c r="D380" s="251"/>
      <c r="E380" s="251"/>
      <c r="F380" s="251"/>
      <c r="G380" s="251"/>
      <c r="H380" s="251"/>
      <c r="I380" s="251"/>
      <c r="J380" s="251"/>
      <c r="K380" s="251"/>
      <c r="L380" s="251"/>
      <c r="M380" s="251"/>
      <c r="N380" s="251"/>
      <c r="O380" s="251"/>
      <c r="P380" s="251"/>
      <c r="Q380" s="251"/>
      <c r="R380" s="251"/>
      <c r="S380" s="251"/>
      <c r="T380" s="251"/>
      <c r="U380" s="251"/>
      <c r="V380" s="251"/>
      <c r="W380" s="251"/>
      <c r="X380" s="251"/>
      <c r="Y380" s="251"/>
      <c r="Z380" s="251"/>
      <c r="AA380" s="251"/>
      <c r="AB380" s="251"/>
      <c r="AC380" s="251"/>
      <c r="AD380" s="251"/>
      <c r="AE380" s="251"/>
      <c r="AF380" s="251"/>
      <c r="AG380" s="251"/>
      <c r="AH380" s="251"/>
      <c r="AI380" s="251"/>
      <c r="AJ380" s="251"/>
      <c r="AK380" s="251"/>
      <c r="AL380" s="251"/>
      <c r="AM380" s="251"/>
      <c r="AN380" s="251"/>
      <c r="AO380" s="251"/>
      <c r="AP380" s="251"/>
      <c r="AQ380" s="251"/>
      <c r="AR380" s="251"/>
      <c r="AS380" s="251"/>
      <c r="AT380" s="251"/>
      <c r="AU380" s="251"/>
      <c r="AV380" s="251"/>
      <c r="AW380" s="251"/>
      <c r="AX380" s="251"/>
      <c r="AY380" s="251"/>
      <c r="AZ380" s="251"/>
      <c r="BA380" s="251"/>
      <c r="BB380" s="251"/>
      <c r="BC380" s="251"/>
      <c r="BD380" s="251"/>
      <c r="BE380" s="251"/>
      <c r="BF380" s="251"/>
      <c r="BG380" s="251"/>
      <c r="BH380" s="251"/>
      <c r="BI380" s="251"/>
      <c r="BJ380" s="251"/>
      <c r="BK380" s="251"/>
      <c r="BL380" s="251"/>
      <c r="BM380" s="251"/>
      <c r="BN380" s="251"/>
      <c r="BO380" s="251"/>
      <c r="BP380" s="251"/>
      <c r="BQ380" s="251"/>
    </row>
    <row r="381" spans="1:69" ht="15.75" customHeight="1" x14ac:dyDescent="0.25">
      <c r="A381" s="251"/>
      <c r="B381" s="251"/>
      <c r="C381" s="251"/>
      <c r="D381" s="251"/>
      <c r="E381" s="251"/>
      <c r="F381" s="251"/>
      <c r="G381" s="251"/>
      <c r="H381" s="251"/>
      <c r="I381" s="251"/>
      <c r="J381" s="251"/>
      <c r="K381" s="251"/>
      <c r="L381" s="251"/>
      <c r="M381" s="251"/>
      <c r="N381" s="251"/>
      <c r="O381" s="251"/>
      <c r="P381" s="251"/>
      <c r="Q381" s="251"/>
      <c r="R381" s="251"/>
      <c r="S381" s="251"/>
      <c r="T381" s="251"/>
      <c r="U381" s="251"/>
      <c r="V381" s="251"/>
      <c r="W381" s="251"/>
      <c r="X381" s="251"/>
      <c r="Y381" s="251"/>
      <c r="Z381" s="251"/>
      <c r="AA381" s="251"/>
      <c r="AB381" s="251"/>
      <c r="AC381" s="251"/>
      <c r="AD381" s="251"/>
      <c r="AE381" s="251"/>
      <c r="AF381" s="251"/>
      <c r="AG381" s="251"/>
      <c r="AH381" s="251"/>
      <c r="AI381" s="251"/>
      <c r="AJ381" s="251"/>
      <c r="AK381" s="251"/>
      <c r="AL381" s="251"/>
      <c r="AM381" s="251"/>
      <c r="AN381" s="251"/>
      <c r="AO381" s="251"/>
      <c r="AP381" s="251"/>
      <c r="AQ381" s="251"/>
      <c r="AR381" s="251"/>
      <c r="AS381" s="251"/>
      <c r="AT381" s="251"/>
      <c r="AU381" s="251"/>
      <c r="AV381" s="251"/>
      <c r="AW381" s="251"/>
      <c r="AX381" s="251"/>
      <c r="AY381" s="251"/>
      <c r="AZ381" s="251"/>
      <c r="BA381" s="251"/>
      <c r="BB381" s="251"/>
      <c r="BC381" s="251"/>
      <c r="BD381" s="251"/>
      <c r="BE381" s="251"/>
      <c r="BF381" s="251"/>
      <c r="BG381" s="251"/>
      <c r="BH381" s="251"/>
      <c r="BI381" s="251"/>
      <c r="BJ381" s="251"/>
      <c r="BK381" s="251"/>
      <c r="BL381" s="251"/>
      <c r="BM381" s="251"/>
      <c r="BN381" s="251"/>
      <c r="BO381" s="251"/>
      <c r="BP381" s="251"/>
      <c r="BQ381" s="251"/>
    </row>
    <row r="382" spans="1:69" ht="15.75" customHeight="1" x14ac:dyDescent="0.25">
      <c r="A382" s="251"/>
      <c r="B382" s="251"/>
      <c r="C382" s="251"/>
      <c r="D382" s="251"/>
      <c r="E382" s="251"/>
      <c r="F382" s="251"/>
      <c r="G382" s="251"/>
      <c r="H382" s="251"/>
      <c r="I382" s="251"/>
      <c r="J382" s="251"/>
      <c r="K382" s="251"/>
      <c r="L382" s="251"/>
      <c r="M382" s="251"/>
      <c r="N382" s="251"/>
      <c r="O382" s="251"/>
      <c r="P382" s="251"/>
      <c r="Q382" s="251"/>
      <c r="R382" s="251"/>
      <c r="S382" s="251"/>
      <c r="T382" s="251"/>
      <c r="U382" s="251"/>
      <c r="V382" s="251"/>
      <c r="W382" s="251"/>
      <c r="X382" s="251"/>
      <c r="Y382" s="251"/>
      <c r="Z382" s="251"/>
      <c r="AA382" s="251"/>
      <c r="AB382" s="251"/>
      <c r="AC382" s="251"/>
      <c r="AD382" s="251"/>
      <c r="AE382" s="251"/>
      <c r="AF382" s="251"/>
      <c r="AG382" s="251"/>
      <c r="AH382" s="251"/>
      <c r="AI382" s="251"/>
      <c r="AJ382" s="251"/>
      <c r="AK382" s="251"/>
      <c r="AL382" s="251"/>
      <c r="AM382" s="251"/>
      <c r="AN382" s="251"/>
      <c r="AO382" s="251"/>
      <c r="AP382" s="251"/>
      <c r="AQ382" s="251"/>
      <c r="AR382" s="251"/>
      <c r="AS382" s="251"/>
      <c r="AT382" s="251"/>
      <c r="AU382" s="251"/>
      <c r="AV382" s="251"/>
      <c r="AW382" s="251"/>
      <c r="AX382" s="251"/>
      <c r="AY382" s="251"/>
      <c r="AZ382" s="251"/>
      <c r="BA382" s="251"/>
      <c r="BB382" s="251"/>
      <c r="BC382" s="251"/>
      <c r="BD382" s="251"/>
      <c r="BE382" s="251"/>
      <c r="BF382" s="251"/>
      <c r="BG382" s="251"/>
      <c r="BH382" s="251"/>
      <c r="BI382" s="251"/>
      <c r="BJ382" s="251"/>
      <c r="BK382" s="251"/>
      <c r="BL382" s="251"/>
      <c r="BM382" s="251"/>
      <c r="BN382" s="251"/>
      <c r="BO382" s="251"/>
      <c r="BP382" s="251"/>
      <c r="BQ382" s="251"/>
    </row>
    <row r="383" spans="1:69" ht="15.75" customHeight="1" x14ac:dyDescent="0.25">
      <c r="A383" s="251"/>
      <c r="B383" s="251"/>
      <c r="C383" s="251"/>
      <c r="D383" s="251"/>
      <c r="E383" s="251"/>
      <c r="F383" s="251"/>
      <c r="G383" s="251"/>
      <c r="H383" s="251"/>
      <c r="I383" s="251"/>
      <c r="J383" s="251"/>
      <c r="K383" s="251"/>
      <c r="L383" s="251"/>
      <c r="M383" s="251"/>
      <c r="N383" s="251"/>
      <c r="O383" s="251"/>
      <c r="P383" s="251"/>
      <c r="Q383" s="251"/>
      <c r="R383" s="251"/>
      <c r="S383" s="251"/>
      <c r="T383" s="251"/>
      <c r="U383" s="251"/>
      <c r="V383" s="251"/>
      <c r="W383" s="251"/>
      <c r="X383" s="251"/>
      <c r="Y383" s="251"/>
      <c r="Z383" s="251"/>
      <c r="AA383" s="251"/>
      <c r="AB383" s="251"/>
      <c r="AC383" s="251"/>
      <c r="AD383" s="251"/>
      <c r="AE383" s="251"/>
      <c r="AF383" s="251"/>
      <c r="AG383" s="251"/>
      <c r="AH383" s="251"/>
      <c r="AI383" s="251"/>
      <c r="AJ383" s="251"/>
      <c r="AK383" s="251"/>
      <c r="AL383" s="251"/>
      <c r="AM383" s="251"/>
      <c r="AN383" s="251"/>
      <c r="AO383" s="251"/>
      <c r="AP383" s="251"/>
      <c r="AQ383" s="251"/>
      <c r="AR383" s="251"/>
      <c r="AS383" s="251"/>
      <c r="AT383" s="251"/>
      <c r="AU383" s="251"/>
      <c r="AV383" s="251"/>
      <c r="AW383" s="251"/>
      <c r="AX383" s="251"/>
      <c r="AY383" s="251"/>
      <c r="AZ383" s="251"/>
      <c r="BA383" s="251"/>
      <c r="BB383" s="251"/>
      <c r="BC383" s="251"/>
      <c r="BD383" s="251"/>
      <c r="BE383" s="251"/>
      <c r="BF383" s="251"/>
      <c r="BG383" s="251"/>
      <c r="BH383" s="251"/>
      <c r="BI383" s="251"/>
      <c r="BJ383" s="251"/>
      <c r="BK383" s="251"/>
      <c r="BL383" s="251"/>
      <c r="BM383" s="251"/>
      <c r="BN383" s="251"/>
      <c r="BO383" s="251"/>
      <c r="BP383" s="251"/>
      <c r="BQ383" s="251"/>
    </row>
    <row r="384" spans="1:69" ht="15.75" customHeight="1" x14ac:dyDescent="0.25">
      <c r="A384" s="251"/>
      <c r="B384" s="251"/>
      <c r="C384" s="251"/>
      <c r="D384" s="251"/>
      <c r="E384" s="251"/>
      <c r="F384" s="251"/>
      <c r="G384" s="251"/>
      <c r="H384" s="251"/>
      <c r="I384" s="251"/>
      <c r="J384" s="251"/>
      <c r="K384" s="251"/>
      <c r="L384" s="251"/>
      <c r="M384" s="251"/>
      <c r="N384" s="251"/>
      <c r="O384" s="251"/>
      <c r="P384" s="251"/>
      <c r="Q384" s="251"/>
      <c r="R384" s="251"/>
      <c r="S384" s="251"/>
      <c r="T384" s="251"/>
      <c r="U384" s="251"/>
      <c r="V384" s="251"/>
      <c r="W384" s="251"/>
      <c r="X384" s="251"/>
      <c r="Y384" s="251"/>
      <c r="Z384" s="251"/>
      <c r="AA384" s="251"/>
      <c r="AB384" s="251"/>
      <c r="AC384" s="251"/>
      <c r="AD384" s="251"/>
      <c r="AE384" s="251"/>
      <c r="AF384" s="251"/>
      <c r="AG384" s="251"/>
      <c r="AH384" s="251"/>
      <c r="AI384" s="251"/>
      <c r="AJ384" s="251"/>
      <c r="AK384" s="251"/>
      <c r="AL384" s="251"/>
      <c r="AM384" s="251"/>
      <c r="AN384" s="251"/>
      <c r="AO384" s="251"/>
      <c r="AP384" s="251"/>
      <c r="AQ384" s="251"/>
      <c r="AR384" s="251"/>
      <c r="AS384" s="251"/>
      <c r="AT384" s="251"/>
      <c r="AU384" s="251"/>
      <c r="AV384" s="251"/>
      <c r="AW384" s="251"/>
      <c r="AX384" s="251"/>
      <c r="AY384" s="251"/>
      <c r="AZ384" s="251"/>
      <c r="BA384" s="251"/>
      <c r="BB384" s="251"/>
      <c r="BC384" s="251"/>
      <c r="BD384" s="251"/>
      <c r="BE384" s="251"/>
      <c r="BF384" s="251"/>
      <c r="BG384" s="251"/>
      <c r="BH384" s="251"/>
      <c r="BI384" s="251"/>
      <c r="BJ384" s="251"/>
      <c r="BK384" s="251"/>
      <c r="BL384" s="251"/>
      <c r="BM384" s="251"/>
      <c r="BN384" s="251"/>
      <c r="BO384" s="251"/>
      <c r="BP384" s="251"/>
      <c r="BQ384" s="251"/>
    </row>
    <row r="385" spans="1:69" ht="15.75" customHeight="1" x14ac:dyDescent="0.25">
      <c r="A385" s="251"/>
      <c r="B385" s="251"/>
      <c r="C385" s="251"/>
      <c r="D385" s="251"/>
      <c r="E385" s="251"/>
      <c r="F385" s="251"/>
      <c r="G385" s="251"/>
      <c r="H385" s="251"/>
      <c r="I385" s="251"/>
      <c r="J385" s="251"/>
      <c r="K385" s="251"/>
      <c r="L385" s="251"/>
      <c r="M385" s="251"/>
      <c r="N385" s="251"/>
      <c r="O385" s="251"/>
      <c r="P385" s="251"/>
      <c r="Q385" s="251"/>
      <c r="R385" s="251"/>
      <c r="S385" s="251"/>
      <c r="T385" s="251"/>
      <c r="U385" s="251"/>
      <c r="V385" s="251"/>
      <c r="W385" s="251"/>
      <c r="X385" s="251"/>
      <c r="Y385" s="251"/>
      <c r="Z385" s="251"/>
      <c r="AA385" s="251"/>
      <c r="AB385" s="251"/>
      <c r="AC385" s="251"/>
      <c r="AD385" s="251"/>
      <c r="AE385" s="251"/>
      <c r="AF385" s="251"/>
      <c r="AG385" s="251"/>
      <c r="AH385" s="251"/>
      <c r="AI385" s="251"/>
      <c r="AJ385" s="251"/>
      <c r="AK385" s="251"/>
      <c r="AL385" s="251"/>
      <c r="AM385" s="251"/>
      <c r="AN385" s="251"/>
      <c r="AO385" s="251"/>
      <c r="AP385" s="251"/>
      <c r="AQ385" s="251"/>
      <c r="AR385" s="251"/>
      <c r="AS385" s="251"/>
      <c r="AT385" s="251"/>
      <c r="AU385" s="251"/>
      <c r="AV385" s="251"/>
      <c r="AW385" s="251"/>
      <c r="AX385" s="251"/>
      <c r="AY385" s="251"/>
      <c r="AZ385" s="251"/>
      <c r="BA385" s="251"/>
      <c r="BB385" s="251"/>
      <c r="BC385" s="251"/>
      <c r="BD385" s="251"/>
      <c r="BE385" s="251"/>
      <c r="BF385" s="251"/>
      <c r="BG385" s="251"/>
      <c r="BH385" s="251"/>
      <c r="BI385" s="251"/>
      <c r="BJ385" s="251"/>
      <c r="BK385" s="251"/>
      <c r="BL385" s="251"/>
      <c r="BM385" s="251"/>
      <c r="BN385" s="251"/>
      <c r="BO385" s="251"/>
      <c r="BP385" s="251"/>
      <c r="BQ385" s="251"/>
    </row>
    <row r="386" spans="1:69" ht="15.75" customHeight="1" x14ac:dyDescent="0.25">
      <c r="A386" s="251"/>
      <c r="B386" s="251"/>
      <c r="C386" s="251"/>
      <c r="D386" s="251"/>
      <c r="E386" s="251"/>
      <c r="F386" s="251"/>
      <c r="G386" s="251"/>
      <c r="H386" s="251"/>
      <c r="I386" s="251"/>
      <c r="J386" s="251"/>
      <c r="K386" s="251"/>
      <c r="L386" s="251"/>
      <c r="M386" s="251"/>
      <c r="N386" s="251"/>
      <c r="O386" s="251"/>
      <c r="P386" s="251"/>
      <c r="Q386" s="251"/>
      <c r="R386" s="251"/>
      <c r="S386" s="251"/>
      <c r="T386" s="251"/>
      <c r="U386" s="251"/>
      <c r="V386" s="251"/>
      <c r="W386" s="251"/>
      <c r="X386" s="251"/>
      <c r="Y386" s="251"/>
      <c r="Z386" s="251"/>
      <c r="AA386" s="251"/>
      <c r="AB386" s="251"/>
      <c r="AC386" s="251"/>
      <c r="AD386" s="251"/>
      <c r="AE386" s="251"/>
      <c r="AF386" s="251"/>
      <c r="AG386" s="251"/>
      <c r="AH386" s="251"/>
      <c r="AI386" s="251"/>
      <c r="AJ386" s="251"/>
      <c r="AK386" s="251"/>
      <c r="AL386" s="251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</row>
    <row r="387" spans="1:69" ht="15.75" customHeight="1" x14ac:dyDescent="0.25">
      <c r="A387" s="251"/>
      <c r="B387" s="251"/>
      <c r="C387" s="251"/>
      <c r="D387" s="251"/>
      <c r="E387" s="251"/>
      <c r="F387" s="251"/>
      <c r="G387" s="251"/>
      <c r="H387" s="251"/>
      <c r="I387" s="251"/>
      <c r="J387" s="251"/>
      <c r="K387" s="251"/>
      <c r="L387" s="251"/>
      <c r="M387" s="251"/>
      <c r="N387" s="251"/>
      <c r="O387" s="251"/>
      <c r="P387" s="251"/>
      <c r="Q387" s="251"/>
      <c r="R387" s="251"/>
      <c r="S387" s="251"/>
      <c r="T387" s="251"/>
      <c r="U387" s="251"/>
      <c r="V387" s="251"/>
      <c r="W387" s="251"/>
      <c r="X387" s="251"/>
      <c r="Y387" s="251"/>
      <c r="Z387" s="251"/>
      <c r="AA387" s="251"/>
      <c r="AB387" s="251"/>
      <c r="AC387" s="251"/>
      <c r="AD387" s="251"/>
      <c r="AE387" s="251"/>
      <c r="AF387" s="251"/>
      <c r="AG387" s="251"/>
      <c r="AH387" s="251"/>
      <c r="AI387" s="251"/>
      <c r="AJ387" s="251"/>
      <c r="AK387" s="251"/>
      <c r="AL387" s="251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</row>
    <row r="388" spans="1:69" ht="15.75" customHeight="1" x14ac:dyDescent="0.25">
      <c r="A388" s="251"/>
      <c r="B388" s="251"/>
      <c r="C388" s="251"/>
      <c r="D388" s="251"/>
      <c r="E388" s="251"/>
      <c r="F388" s="251"/>
      <c r="G388" s="251"/>
      <c r="H388" s="251"/>
      <c r="I388" s="251"/>
      <c r="J388" s="251"/>
      <c r="K388" s="251"/>
      <c r="L388" s="251"/>
      <c r="M388" s="251"/>
      <c r="N388" s="251"/>
      <c r="O388" s="251"/>
      <c r="P388" s="251"/>
      <c r="Q388" s="251"/>
      <c r="R388" s="251"/>
      <c r="S388" s="251"/>
      <c r="T388" s="251"/>
      <c r="U388" s="251"/>
      <c r="V388" s="251"/>
      <c r="W388" s="251"/>
      <c r="X388" s="251"/>
      <c r="Y388" s="251"/>
      <c r="Z388" s="251"/>
      <c r="AA388" s="251"/>
      <c r="AB388" s="251"/>
      <c r="AC388" s="251"/>
      <c r="AD388" s="251"/>
      <c r="AE388" s="251"/>
      <c r="AF388" s="251"/>
      <c r="AG388" s="251"/>
      <c r="AH388" s="251"/>
      <c r="AI388" s="251"/>
      <c r="AJ388" s="251"/>
      <c r="AK388" s="251"/>
      <c r="AL388" s="251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</row>
    <row r="389" spans="1:69" ht="15.75" customHeight="1" x14ac:dyDescent="0.25">
      <c r="A389" s="251"/>
      <c r="B389" s="251"/>
      <c r="C389" s="251"/>
      <c r="D389" s="251"/>
      <c r="E389" s="251"/>
      <c r="F389" s="251"/>
      <c r="G389" s="251"/>
      <c r="H389" s="251"/>
      <c r="I389" s="251"/>
      <c r="J389" s="251"/>
      <c r="K389" s="251"/>
      <c r="L389" s="251"/>
      <c r="M389" s="251"/>
      <c r="N389" s="251"/>
      <c r="O389" s="251"/>
      <c r="P389" s="251"/>
      <c r="Q389" s="251"/>
      <c r="R389" s="251"/>
      <c r="S389" s="251"/>
      <c r="T389" s="251"/>
      <c r="U389" s="251"/>
      <c r="V389" s="251"/>
      <c r="W389" s="251"/>
      <c r="X389" s="251"/>
      <c r="Y389" s="251"/>
      <c r="Z389" s="251"/>
      <c r="AA389" s="251"/>
      <c r="AB389" s="251"/>
      <c r="AC389" s="251"/>
      <c r="AD389" s="251"/>
      <c r="AE389" s="251"/>
      <c r="AF389" s="251"/>
      <c r="AG389" s="251"/>
      <c r="AH389" s="251"/>
      <c r="AI389" s="251"/>
      <c r="AJ389" s="251"/>
      <c r="AK389" s="251"/>
      <c r="AL389" s="251"/>
      <c r="AM389" s="251"/>
      <c r="AN389" s="251"/>
      <c r="AO389" s="251"/>
      <c r="AP389" s="251"/>
      <c r="AQ389" s="251"/>
      <c r="AR389" s="251"/>
      <c r="AS389" s="251"/>
      <c r="AT389" s="251"/>
      <c r="AU389" s="251"/>
      <c r="AV389" s="251"/>
      <c r="AW389" s="251"/>
      <c r="AX389" s="251"/>
      <c r="AY389" s="251"/>
      <c r="AZ389" s="251"/>
      <c r="BA389" s="251"/>
      <c r="BB389" s="251"/>
      <c r="BC389" s="251"/>
      <c r="BD389" s="251"/>
      <c r="BE389" s="251"/>
      <c r="BF389" s="251"/>
      <c r="BG389" s="251"/>
      <c r="BH389" s="251"/>
      <c r="BI389" s="251"/>
      <c r="BJ389" s="251"/>
      <c r="BK389" s="251"/>
      <c r="BL389" s="251"/>
      <c r="BM389" s="251"/>
      <c r="BN389" s="251"/>
      <c r="BO389" s="251"/>
      <c r="BP389" s="251"/>
      <c r="BQ389" s="251"/>
    </row>
    <row r="390" spans="1:69" ht="15.75" customHeight="1" x14ac:dyDescent="0.25">
      <c r="A390" s="251"/>
      <c r="B390" s="251"/>
      <c r="C390" s="251"/>
      <c r="D390" s="251"/>
      <c r="E390" s="251"/>
      <c r="F390" s="251"/>
      <c r="G390" s="251"/>
      <c r="H390" s="251"/>
      <c r="I390" s="251"/>
      <c r="J390" s="251"/>
      <c r="K390" s="251"/>
      <c r="L390" s="251"/>
      <c r="M390" s="251"/>
      <c r="N390" s="251"/>
      <c r="O390" s="251"/>
      <c r="P390" s="251"/>
      <c r="Q390" s="251"/>
      <c r="R390" s="251"/>
      <c r="S390" s="251"/>
      <c r="T390" s="251"/>
      <c r="U390" s="251"/>
      <c r="V390" s="251"/>
      <c r="W390" s="251"/>
      <c r="X390" s="251"/>
      <c r="Y390" s="251"/>
      <c r="Z390" s="251"/>
      <c r="AA390" s="251"/>
      <c r="AB390" s="251"/>
      <c r="AC390" s="251"/>
      <c r="AD390" s="251"/>
      <c r="AE390" s="251"/>
      <c r="AF390" s="251"/>
      <c r="AG390" s="251"/>
      <c r="AH390" s="251"/>
      <c r="AI390" s="251"/>
      <c r="AJ390" s="251"/>
      <c r="AK390" s="251"/>
      <c r="AL390" s="251"/>
      <c r="AM390" s="251"/>
      <c r="AN390" s="251"/>
      <c r="AO390" s="251"/>
      <c r="AP390" s="251"/>
      <c r="AQ390" s="251"/>
      <c r="AR390" s="251"/>
      <c r="AS390" s="251"/>
      <c r="AT390" s="251"/>
      <c r="AU390" s="251"/>
      <c r="AV390" s="251"/>
      <c r="AW390" s="251"/>
      <c r="AX390" s="251"/>
      <c r="AY390" s="251"/>
      <c r="AZ390" s="251"/>
      <c r="BA390" s="251"/>
      <c r="BB390" s="251"/>
      <c r="BC390" s="251"/>
      <c r="BD390" s="251"/>
      <c r="BE390" s="251"/>
      <c r="BF390" s="251"/>
      <c r="BG390" s="251"/>
      <c r="BH390" s="251"/>
      <c r="BI390" s="251"/>
      <c r="BJ390" s="251"/>
      <c r="BK390" s="251"/>
      <c r="BL390" s="251"/>
      <c r="BM390" s="251"/>
      <c r="BN390" s="251"/>
      <c r="BO390" s="251"/>
      <c r="BP390" s="251"/>
      <c r="BQ390" s="251"/>
    </row>
    <row r="391" spans="1:69" ht="15.75" customHeight="1" x14ac:dyDescent="0.25">
      <c r="A391" s="251"/>
      <c r="B391" s="251"/>
      <c r="C391" s="251"/>
      <c r="D391" s="251"/>
      <c r="E391" s="251"/>
      <c r="F391" s="251"/>
      <c r="G391" s="251"/>
      <c r="H391" s="251"/>
      <c r="I391" s="251"/>
      <c r="J391" s="251"/>
      <c r="K391" s="251"/>
      <c r="L391" s="251"/>
      <c r="M391" s="251"/>
      <c r="N391" s="251"/>
      <c r="O391" s="251"/>
      <c r="P391" s="251"/>
      <c r="Q391" s="251"/>
      <c r="R391" s="251"/>
      <c r="S391" s="251"/>
      <c r="T391" s="251"/>
      <c r="U391" s="251"/>
      <c r="V391" s="251"/>
      <c r="W391" s="251"/>
      <c r="X391" s="251"/>
      <c r="Y391" s="251"/>
      <c r="Z391" s="251"/>
      <c r="AA391" s="251"/>
      <c r="AB391" s="251"/>
      <c r="AC391" s="251"/>
      <c r="AD391" s="251"/>
      <c r="AE391" s="251"/>
      <c r="AF391" s="251"/>
      <c r="AG391" s="251"/>
      <c r="AH391" s="251"/>
      <c r="AI391" s="251"/>
      <c r="AJ391" s="251"/>
      <c r="AK391" s="251"/>
      <c r="AL391" s="251"/>
      <c r="AM391" s="251"/>
      <c r="AN391" s="251"/>
      <c r="AO391" s="251"/>
      <c r="AP391" s="251"/>
      <c r="AQ391" s="251"/>
      <c r="AR391" s="251"/>
      <c r="AS391" s="251"/>
      <c r="AT391" s="251"/>
      <c r="AU391" s="251"/>
      <c r="AV391" s="251"/>
      <c r="AW391" s="251"/>
      <c r="AX391" s="251"/>
      <c r="AY391" s="251"/>
      <c r="AZ391" s="251"/>
      <c r="BA391" s="251"/>
      <c r="BB391" s="251"/>
      <c r="BC391" s="251"/>
      <c r="BD391" s="251"/>
      <c r="BE391" s="251"/>
      <c r="BF391" s="251"/>
      <c r="BG391" s="251"/>
      <c r="BH391" s="251"/>
      <c r="BI391" s="251"/>
      <c r="BJ391" s="251"/>
      <c r="BK391" s="251"/>
      <c r="BL391" s="251"/>
      <c r="BM391" s="251"/>
      <c r="BN391" s="251"/>
      <c r="BO391" s="251"/>
      <c r="BP391" s="251"/>
      <c r="BQ391" s="251"/>
    </row>
    <row r="392" spans="1:69" ht="15.75" customHeight="1" x14ac:dyDescent="0.25">
      <c r="A392" s="251"/>
      <c r="B392" s="251"/>
      <c r="C392" s="251"/>
      <c r="D392" s="251"/>
      <c r="E392" s="251"/>
      <c r="F392" s="251"/>
      <c r="G392" s="251"/>
      <c r="H392" s="251"/>
      <c r="I392" s="251"/>
      <c r="J392" s="251"/>
      <c r="K392" s="251"/>
      <c r="L392" s="251"/>
      <c r="M392" s="251"/>
      <c r="N392" s="251"/>
      <c r="O392" s="251"/>
      <c r="P392" s="251"/>
      <c r="Q392" s="251"/>
      <c r="R392" s="251"/>
      <c r="S392" s="251"/>
      <c r="T392" s="251"/>
      <c r="U392" s="251"/>
      <c r="V392" s="251"/>
      <c r="W392" s="251"/>
      <c r="X392" s="251"/>
      <c r="Y392" s="251"/>
      <c r="Z392" s="251"/>
      <c r="AA392" s="251"/>
      <c r="AB392" s="251"/>
      <c r="AC392" s="251"/>
      <c r="AD392" s="251"/>
      <c r="AE392" s="251"/>
      <c r="AF392" s="251"/>
      <c r="AG392" s="251"/>
      <c r="AH392" s="251"/>
      <c r="AI392" s="251"/>
      <c r="AJ392" s="251"/>
      <c r="AK392" s="251"/>
      <c r="AL392" s="251"/>
      <c r="AM392" s="251"/>
      <c r="AN392" s="251"/>
      <c r="AO392" s="251"/>
      <c r="AP392" s="251"/>
      <c r="AQ392" s="251"/>
      <c r="AR392" s="251"/>
      <c r="AS392" s="251"/>
      <c r="AT392" s="251"/>
      <c r="AU392" s="251"/>
      <c r="AV392" s="251"/>
      <c r="AW392" s="251"/>
      <c r="AX392" s="251"/>
      <c r="AY392" s="251"/>
      <c r="AZ392" s="251"/>
      <c r="BA392" s="251"/>
      <c r="BB392" s="251"/>
      <c r="BC392" s="251"/>
      <c r="BD392" s="251"/>
      <c r="BE392" s="251"/>
      <c r="BF392" s="251"/>
      <c r="BG392" s="251"/>
      <c r="BH392" s="251"/>
      <c r="BI392" s="251"/>
      <c r="BJ392" s="251"/>
      <c r="BK392" s="251"/>
      <c r="BL392" s="251"/>
      <c r="BM392" s="251"/>
      <c r="BN392" s="251"/>
      <c r="BO392" s="251"/>
      <c r="BP392" s="251"/>
      <c r="BQ392" s="251"/>
    </row>
    <row r="393" spans="1:69" ht="15.75" customHeight="1" x14ac:dyDescent="0.25">
      <c r="A393" s="251"/>
      <c r="B393" s="251"/>
      <c r="C393" s="251"/>
      <c r="D393" s="251"/>
      <c r="E393" s="251"/>
      <c r="F393" s="251"/>
      <c r="G393" s="251"/>
      <c r="H393" s="251"/>
      <c r="I393" s="251"/>
      <c r="J393" s="251"/>
      <c r="K393" s="251"/>
      <c r="L393" s="251"/>
      <c r="M393" s="251"/>
      <c r="N393" s="251"/>
      <c r="O393" s="251"/>
      <c r="P393" s="251"/>
      <c r="Q393" s="251"/>
      <c r="R393" s="251"/>
      <c r="S393" s="251"/>
      <c r="T393" s="251"/>
      <c r="U393" s="251"/>
      <c r="V393" s="251"/>
      <c r="W393" s="251"/>
      <c r="X393" s="251"/>
      <c r="Y393" s="251"/>
      <c r="Z393" s="251"/>
      <c r="AA393" s="251"/>
      <c r="AB393" s="251"/>
      <c r="AC393" s="251"/>
      <c r="AD393" s="251"/>
      <c r="AE393" s="251"/>
      <c r="AF393" s="251"/>
      <c r="AG393" s="251"/>
      <c r="AH393" s="251"/>
      <c r="AI393" s="251"/>
      <c r="AJ393" s="251"/>
      <c r="AK393" s="251"/>
      <c r="AL393" s="251"/>
      <c r="AM393" s="251"/>
      <c r="AN393" s="251"/>
      <c r="AO393" s="251"/>
      <c r="AP393" s="251"/>
      <c r="AQ393" s="251"/>
      <c r="AR393" s="251"/>
      <c r="AS393" s="251"/>
      <c r="AT393" s="251"/>
      <c r="AU393" s="251"/>
      <c r="AV393" s="251"/>
      <c r="AW393" s="251"/>
      <c r="AX393" s="251"/>
      <c r="AY393" s="251"/>
      <c r="AZ393" s="251"/>
      <c r="BA393" s="251"/>
      <c r="BB393" s="251"/>
      <c r="BC393" s="251"/>
      <c r="BD393" s="251"/>
      <c r="BE393" s="251"/>
      <c r="BF393" s="251"/>
      <c r="BG393" s="251"/>
      <c r="BH393" s="251"/>
      <c r="BI393" s="251"/>
      <c r="BJ393" s="251"/>
      <c r="BK393" s="251"/>
      <c r="BL393" s="251"/>
      <c r="BM393" s="251"/>
      <c r="BN393" s="251"/>
      <c r="BO393" s="251"/>
      <c r="BP393" s="251"/>
      <c r="BQ393" s="251"/>
    </row>
    <row r="394" spans="1:69" ht="15.75" customHeight="1" x14ac:dyDescent="0.25">
      <c r="A394" s="251"/>
      <c r="B394" s="251"/>
      <c r="C394" s="251"/>
      <c r="D394" s="251"/>
      <c r="E394" s="251"/>
      <c r="F394" s="251"/>
      <c r="G394" s="251"/>
      <c r="H394" s="251"/>
      <c r="I394" s="251"/>
      <c r="J394" s="251"/>
      <c r="K394" s="251"/>
      <c r="L394" s="251"/>
      <c r="M394" s="251"/>
      <c r="N394" s="251"/>
      <c r="O394" s="251"/>
      <c r="P394" s="251"/>
      <c r="Q394" s="251"/>
      <c r="R394" s="251"/>
      <c r="S394" s="251"/>
      <c r="T394" s="251"/>
      <c r="U394" s="251"/>
      <c r="V394" s="251"/>
      <c r="W394" s="251"/>
      <c r="X394" s="251"/>
      <c r="Y394" s="251"/>
      <c r="Z394" s="251"/>
      <c r="AA394" s="251"/>
      <c r="AB394" s="251"/>
      <c r="AC394" s="251"/>
      <c r="AD394" s="251"/>
      <c r="AE394" s="251"/>
      <c r="AF394" s="251"/>
      <c r="AG394" s="251"/>
      <c r="AH394" s="251"/>
      <c r="AI394" s="251"/>
      <c r="AJ394" s="251"/>
      <c r="AK394" s="251"/>
      <c r="AL394" s="251"/>
      <c r="AM394" s="251"/>
      <c r="AN394" s="251"/>
      <c r="AO394" s="251"/>
      <c r="AP394" s="251"/>
      <c r="AQ394" s="251"/>
      <c r="AR394" s="251"/>
      <c r="AS394" s="251"/>
      <c r="AT394" s="251"/>
      <c r="AU394" s="251"/>
      <c r="AV394" s="251"/>
      <c r="AW394" s="251"/>
      <c r="AX394" s="251"/>
      <c r="AY394" s="251"/>
      <c r="AZ394" s="251"/>
      <c r="BA394" s="251"/>
      <c r="BB394" s="251"/>
      <c r="BC394" s="251"/>
      <c r="BD394" s="251"/>
      <c r="BE394" s="251"/>
      <c r="BF394" s="251"/>
      <c r="BG394" s="251"/>
      <c r="BH394" s="251"/>
      <c r="BI394" s="251"/>
      <c r="BJ394" s="251"/>
      <c r="BK394" s="251"/>
      <c r="BL394" s="251"/>
      <c r="BM394" s="251"/>
      <c r="BN394" s="251"/>
      <c r="BO394" s="251"/>
      <c r="BP394" s="251"/>
      <c r="BQ394" s="251"/>
    </row>
    <row r="395" spans="1:69" ht="15.75" customHeight="1" x14ac:dyDescent="0.25">
      <c r="A395" s="251"/>
      <c r="B395" s="251"/>
      <c r="C395" s="251"/>
      <c r="D395" s="251"/>
      <c r="E395" s="251"/>
      <c r="F395" s="251"/>
      <c r="G395" s="251"/>
      <c r="H395" s="251"/>
      <c r="I395" s="251"/>
      <c r="J395" s="251"/>
      <c r="K395" s="251"/>
      <c r="L395" s="251"/>
      <c r="M395" s="251"/>
      <c r="N395" s="251"/>
      <c r="O395" s="251"/>
      <c r="P395" s="251"/>
      <c r="Q395" s="251"/>
      <c r="R395" s="251"/>
      <c r="S395" s="251"/>
      <c r="T395" s="251"/>
      <c r="U395" s="251"/>
      <c r="V395" s="251"/>
      <c r="W395" s="251"/>
      <c r="X395" s="251"/>
      <c r="Y395" s="251"/>
      <c r="Z395" s="251"/>
      <c r="AA395" s="251"/>
      <c r="AB395" s="251"/>
      <c r="AC395" s="251"/>
      <c r="AD395" s="251"/>
      <c r="AE395" s="251"/>
      <c r="AF395" s="251"/>
      <c r="AG395" s="251"/>
      <c r="AH395" s="251"/>
      <c r="AI395" s="251"/>
      <c r="AJ395" s="251"/>
      <c r="AK395" s="251"/>
      <c r="AL395" s="251"/>
      <c r="AM395" s="251"/>
      <c r="AN395" s="251"/>
      <c r="AO395" s="251"/>
      <c r="AP395" s="251"/>
      <c r="AQ395" s="251"/>
      <c r="AR395" s="251"/>
      <c r="AS395" s="251"/>
      <c r="AT395" s="251"/>
      <c r="AU395" s="251"/>
      <c r="AV395" s="251"/>
      <c r="AW395" s="251"/>
      <c r="AX395" s="251"/>
      <c r="AY395" s="251"/>
      <c r="AZ395" s="251"/>
      <c r="BA395" s="251"/>
      <c r="BB395" s="251"/>
      <c r="BC395" s="251"/>
      <c r="BD395" s="251"/>
      <c r="BE395" s="251"/>
      <c r="BF395" s="251"/>
      <c r="BG395" s="251"/>
      <c r="BH395" s="251"/>
      <c r="BI395" s="251"/>
      <c r="BJ395" s="251"/>
      <c r="BK395" s="251"/>
      <c r="BL395" s="251"/>
      <c r="BM395" s="251"/>
      <c r="BN395" s="251"/>
      <c r="BO395" s="251"/>
      <c r="BP395" s="251"/>
      <c r="BQ395" s="251"/>
    </row>
    <row r="396" spans="1:69" ht="15.75" customHeight="1" x14ac:dyDescent="0.25">
      <c r="A396" s="251"/>
      <c r="B396" s="251"/>
      <c r="C396" s="251"/>
      <c r="D396" s="251"/>
      <c r="E396" s="251"/>
      <c r="F396" s="251"/>
      <c r="G396" s="251"/>
      <c r="H396" s="251"/>
      <c r="I396" s="251"/>
      <c r="J396" s="251"/>
      <c r="K396" s="251"/>
      <c r="L396" s="251"/>
      <c r="M396" s="251"/>
      <c r="N396" s="251"/>
      <c r="O396" s="251"/>
      <c r="P396" s="251"/>
      <c r="Q396" s="251"/>
      <c r="R396" s="251"/>
      <c r="S396" s="251"/>
      <c r="T396" s="251"/>
      <c r="U396" s="251"/>
      <c r="V396" s="251"/>
      <c r="W396" s="251"/>
      <c r="X396" s="251"/>
      <c r="Y396" s="251"/>
      <c r="Z396" s="251"/>
      <c r="AA396" s="251"/>
      <c r="AB396" s="251"/>
      <c r="AC396" s="251"/>
      <c r="AD396" s="251"/>
      <c r="AE396" s="251"/>
      <c r="AF396" s="251"/>
      <c r="AG396" s="251"/>
      <c r="AH396" s="251"/>
      <c r="AI396" s="251"/>
      <c r="AJ396" s="251"/>
      <c r="AK396" s="251"/>
      <c r="AL396" s="251"/>
      <c r="AM396" s="251"/>
      <c r="AN396" s="251"/>
      <c r="AO396" s="251"/>
      <c r="AP396" s="251"/>
      <c r="AQ396" s="251"/>
      <c r="AR396" s="251"/>
      <c r="AS396" s="251"/>
      <c r="AT396" s="251"/>
      <c r="AU396" s="251"/>
      <c r="AV396" s="251"/>
      <c r="AW396" s="251"/>
      <c r="AX396" s="251"/>
      <c r="AY396" s="251"/>
      <c r="AZ396" s="251"/>
      <c r="BA396" s="251"/>
      <c r="BB396" s="251"/>
      <c r="BC396" s="251"/>
      <c r="BD396" s="251"/>
      <c r="BE396" s="251"/>
      <c r="BF396" s="251"/>
      <c r="BG396" s="251"/>
      <c r="BH396" s="251"/>
      <c r="BI396" s="251"/>
      <c r="BJ396" s="251"/>
      <c r="BK396" s="251"/>
      <c r="BL396" s="251"/>
      <c r="BM396" s="251"/>
      <c r="BN396" s="251"/>
      <c r="BO396" s="251"/>
      <c r="BP396" s="251"/>
      <c r="BQ396" s="251"/>
    </row>
    <row r="397" spans="1:69" ht="15.75" customHeight="1" x14ac:dyDescent="0.25">
      <c r="A397" s="251"/>
      <c r="B397" s="251"/>
      <c r="C397" s="251"/>
      <c r="D397" s="251"/>
      <c r="E397" s="251"/>
      <c r="F397" s="251"/>
      <c r="G397" s="251"/>
      <c r="H397" s="251"/>
      <c r="I397" s="251"/>
      <c r="J397" s="251"/>
      <c r="K397" s="251"/>
      <c r="L397" s="251"/>
      <c r="M397" s="251"/>
      <c r="N397" s="251"/>
      <c r="O397" s="251"/>
      <c r="P397" s="251"/>
      <c r="Q397" s="251"/>
      <c r="R397" s="251"/>
      <c r="S397" s="251"/>
      <c r="T397" s="251"/>
      <c r="U397" s="251"/>
      <c r="V397" s="251"/>
      <c r="W397" s="251"/>
      <c r="X397" s="251"/>
      <c r="Y397" s="251"/>
      <c r="Z397" s="251"/>
      <c r="AA397" s="251"/>
      <c r="AB397" s="251"/>
      <c r="AC397" s="251"/>
      <c r="AD397" s="251"/>
      <c r="AE397" s="251"/>
      <c r="AF397" s="251"/>
      <c r="AG397" s="251"/>
      <c r="AH397" s="251"/>
      <c r="AI397" s="251"/>
      <c r="AJ397" s="251"/>
      <c r="AK397" s="251"/>
      <c r="AL397" s="251"/>
      <c r="AM397" s="251"/>
      <c r="AN397" s="251"/>
      <c r="AO397" s="251"/>
      <c r="AP397" s="251"/>
      <c r="AQ397" s="251"/>
      <c r="AR397" s="251"/>
      <c r="AS397" s="251"/>
      <c r="AT397" s="251"/>
      <c r="AU397" s="251"/>
      <c r="AV397" s="251"/>
      <c r="AW397" s="251"/>
      <c r="AX397" s="251"/>
      <c r="AY397" s="251"/>
      <c r="AZ397" s="251"/>
      <c r="BA397" s="251"/>
      <c r="BB397" s="251"/>
      <c r="BC397" s="251"/>
      <c r="BD397" s="251"/>
      <c r="BE397" s="251"/>
      <c r="BF397" s="251"/>
      <c r="BG397" s="251"/>
      <c r="BH397" s="251"/>
      <c r="BI397" s="251"/>
      <c r="BJ397" s="251"/>
      <c r="BK397" s="251"/>
      <c r="BL397" s="251"/>
      <c r="BM397" s="251"/>
      <c r="BN397" s="251"/>
      <c r="BO397" s="251"/>
      <c r="BP397" s="251"/>
      <c r="BQ397" s="251"/>
    </row>
    <row r="398" spans="1:69" ht="15.75" customHeight="1" x14ac:dyDescent="0.25">
      <c r="A398" s="251"/>
      <c r="B398" s="251"/>
      <c r="C398" s="251"/>
      <c r="D398" s="251"/>
      <c r="E398" s="251"/>
      <c r="F398" s="251"/>
      <c r="G398" s="251"/>
      <c r="H398" s="251"/>
      <c r="I398" s="251"/>
      <c r="J398" s="251"/>
      <c r="K398" s="251"/>
      <c r="L398" s="251"/>
      <c r="M398" s="251"/>
      <c r="N398" s="251"/>
      <c r="O398" s="251"/>
      <c r="P398" s="251"/>
      <c r="Q398" s="251"/>
      <c r="R398" s="251"/>
      <c r="S398" s="251"/>
      <c r="T398" s="251"/>
      <c r="U398" s="251"/>
      <c r="V398" s="251"/>
      <c r="W398" s="251"/>
      <c r="X398" s="251"/>
      <c r="Y398" s="251"/>
      <c r="Z398" s="251"/>
      <c r="AA398" s="251"/>
      <c r="AB398" s="251"/>
      <c r="AC398" s="251"/>
      <c r="AD398" s="251"/>
      <c r="AE398" s="251"/>
      <c r="AF398" s="251"/>
      <c r="AG398" s="251"/>
      <c r="AH398" s="251"/>
      <c r="AI398" s="251"/>
      <c r="AJ398" s="251"/>
      <c r="AK398" s="251"/>
      <c r="AL398" s="251"/>
      <c r="AM398" s="251"/>
      <c r="AN398" s="251"/>
      <c r="AO398" s="251"/>
      <c r="AP398" s="251"/>
      <c r="AQ398" s="251"/>
      <c r="AR398" s="251"/>
      <c r="AS398" s="251"/>
      <c r="AT398" s="251"/>
      <c r="AU398" s="251"/>
      <c r="AV398" s="251"/>
      <c r="AW398" s="251"/>
      <c r="AX398" s="251"/>
      <c r="AY398" s="251"/>
      <c r="AZ398" s="251"/>
      <c r="BA398" s="251"/>
      <c r="BB398" s="251"/>
      <c r="BC398" s="251"/>
      <c r="BD398" s="251"/>
      <c r="BE398" s="251"/>
      <c r="BF398" s="251"/>
      <c r="BG398" s="251"/>
      <c r="BH398" s="251"/>
      <c r="BI398" s="251"/>
      <c r="BJ398" s="251"/>
      <c r="BK398" s="251"/>
      <c r="BL398" s="251"/>
      <c r="BM398" s="251"/>
      <c r="BN398" s="251"/>
      <c r="BO398" s="251"/>
      <c r="BP398" s="251"/>
      <c r="BQ398" s="251"/>
    </row>
    <row r="399" spans="1:69" ht="15.75" customHeight="1" x14ac:dyDescent="0.25">
      <c r="A399" s="251"/>
      <c r="B399" s="251"/>
      <c r="C399" s="251"/>
      <c r="D399" s="251"/>
      <c r="E399" s="251"/>
      <c r="F399" s="251"/>
      <c r="G399" s="251"/>
      <c r="H399" s="251"/>
      <c r="I399" s="251"/>
      <c r="J399" s="251"/>
      <c r="K399" s="251"/>
      <c r="L399" s="251"/>
      <c r="M399" s="251"/>
      <c r="N399" s="251"/>
      <c r="O399" s="251"/>
      <c r="P399" s="251"/>
      <c r="Q399" s="251"/>
      <c r="R399" s="251"/>
      <c r="S399" s="251"/>
      <c r="T399" s="251"/>
      <c r="U399" s="251"/>
      <c r="V399" s="251"/>
      <c r="W399" s="251"/>
      <c r="X399" s="251"/>
      <c r="Y399" s="251"/>
      <c r="Z399" s="251"/>
      <c r="AA399" s="251"/>
      <c r="AB399" s="251"/>
      <c r="AC399" s="251"/>
      <c r="AD399" s="251"/>
      <c r="AE399" s="251"/>
      <c r="AF399" s="251"/>
      <c r="AG399" s="251"/>
      <c r="AH399" s="251"/>
      <c r="AI399" s="251"/>
      <c r="AJ399" s="251"/>
      <c r="AK399" s="251"/>
      <c r="AL399" s="251"/>
      <c r="AM399" s="251"/>
      <c r="AN399" s="251"/>
      <c r="AO399" s="251"/>
      <c r="AP399" s="251"/>
      <c r="AQ399" s="251"/>
      <c r="AR399" s="251"/>
      <c r="AS399" s="251"/>
      <c r="AT399" s="251"/>
      <c r="AU399" s="251"/>
      <c r="AV399" s="251"/>
      <c r="AW399" s="251"/>
      <c r="AX399" s="251"/>
      <c r="AY399" s="251"/>
      <c r="AZ399" s="251"/>
      <c r="BA399" s="251"/>
      <c r="BB399" s="251"/>
      <c r="BC399" s="251"/>
      <c r="BD399" s="251"/>
      <c r="BE399" s="251"/>
      <c r="BF399" s="251"/>
      <c r="BG399" s="251"/>
      <c r="BH399" s="251"/>
      <c r="BI399" s="251"/>
      <c r="BJ399" s="251"/>
      <c r="BK399" s="251"/>
      <c r="BL399" s="251"/>
      <c r="BM399" s="251"/>
      <c r="BN399" s="251"/>
      <c r="BO399" s="251"/>
      <c r="BP399" s="251"/>
      <c r="BQ399" s="251"/>
    </row>
    <row r="400" spans="1:69" ht="15.75" customHeight="1" x14ac:dyDescent="0.25">
      <c r="A400" s="251"/>
      <c r="B400" s="251"/>
      <c r="C400" s="251"/>
      <c r="D400" s="251"/>
      <c r="E400" s="251"/>
      <c r="F400" s="251"/>
      <c r="G400" s="251"/>
      <c r="H400" s="251"/>
      <c r="I400" s="251"/>
      <c r="J400" s="251"/>
      <c r="K400" s="251"/>
      <c r="L400" s="251"/>
      <c r="M400" s="251"/>
      <c r="N400" s="251"/>
      <c r="O400" s="251"/>
      <c r="P400" s="251"/>
      <c r="Q400" s="251"/>
      <c r="R400" s="251"/>
      <c r="S400" s="251"/>
      <c r="T400" s="251"/>
      <c r="U400" s="251"/>
      <c r="V400" s="251"/>
      <c r="W400" s="251"/>
      <c r="X400" s="251"/>
      <c r="Y400" s="251"/>
      <c r="Z400" s="251"/>
      <c r="AA400" s="251"/>
      <c r="AB400" s="251"/>
      <c r="AC400" s="251"/>
      <c r="AD400" s="251"/>
      <c r="AE400" s="251"/>
      <c r="AF400" s="251"/>
      <c r="AG400" s="251"/>
      <c r="AH400" s="251"/>
      <c r="AI400" s="251"/>
      <c r="AJ400" s="251"/>
      <c r="AK400" s="251"/>
      <c r="AL400" s="251"/>
      <c r="AM400" s="251"/>
      <c r="AN400" s="251"/>
      <c r="AO400" s="251"/>
      <c r="AP400" s="251"/>
      <c r="AQ400" s="251"/>
      <c r="AR400" s="251"/>
      <c r="AS400" s="251"/>
      <c r="AT400" s="251"/>
      <c r="AU400" s="251"/>
      <c r="AV400" s="251"/>
      <c r="AW400" s="251"/>
      <c r="AX400" s="251"/>
      <c r="AY400" s="251"/>
      <c r="AZ400" s="251"/>
      <c r="BA400" s="251"/>
      <c r="BB400" s="251"/>
      <c r="BC400" s="251"/>
      <c r="BD400" s="251"/>
      <c r="BE400" s="251"/>
      <c r="BF400" s="251"/>
      <c r="BG400" s="251"/>
      <c r="BH400" s="251"/>
      <c r="BI400" s="251"/>
      <c r="BJ400" s="251"/>
      <c r="BK400" s="251"/>
      <c r="BL400" s="251"/>
      <c r="BM400" s="251"/>
      <c r="BN400" s="251"/>
      <c r="BO400" s="251"/>
      <c r="BP400" s="251"/>
      <c r="BQ400" s="251"/>
    </row>
    <row r="401" spans="1:69" ht="15.75" customHeight="1" x14ac:dyDescent="0.25">
      <c r="A401" s="251"/>
      <c r="B401" s="251"/>
      <c r="C401" s="251"/>
      <c r="D401" s="251"/>
      <c r="E401" s="251"/>
      <c r="F401" s="251"/>
      <c r="G401" s="251"/>
      <c r="H401" s="251"/>
      <c r="I401" s="251"/>
      <c r="J401" s="251"/>
      <c r="K401" s="251"/>
      <c r="L401" s="251"/>
      <c r="M401" s="251"/>
      <c r="N401" s="251"/>
      <c r="O401" s="251"/>
      <c r="P401" s="251"/>
      <c r="Q401" s="251"/>
      <c r="R401" s="251"/>
      <c r="S401" s="251"/>
      <c r="T401" s="251"/>
      <c r="U401" s="251"/>
      <c r="V401" s="251"/>
      <c r="W401" s="251"/>
      <c r="X401" s="251"/>
      <c r="Y401" s="251"/>
      <c r="Z401" s="251"/>
      <c r="AA401" s="251"/>
      <c r="AB401" s="251"/>
      <c r="AC401" s="251"/>
      <c r="AD401" s="251"/>
      <c r="AE401" s="251"/>
      <c r="AF401" s="251"/>
      <c r="AG401" s="251"/>
      <c r="AH401" s="251"/>
      <c r="AI401" s="251"/>
      <c r="AJ401" s="251"/>
      <c r="AK401" s="251"/>
      <c r="AL401" s="251"/>
      <c r="AM401" s="251"/>
      <c r="AN401" s="251"/>
      <c r="AO401" s="251"/>
      <c r="AP401" s="251"/>
      <c r="AQ401" s="251"/>
      <c r="AR401" s="251"/>
      <c r="AS401" s="251"/>
      <c r="AT401" s="251"/>
      <c r="AU401" s="251"/>
      <c r="AV401" s="251"/>
      <c r="AW401" s="251"/>
      <c r="AX401" s="251"/>
      <c r="AY401" s="251"/>
      <c r="AZ401" s="251"/>
      <c r="BA401" s="251"/>
      <c r="BB401" s="251"/>
      <c r="BC401" s="251"/>
      <c r="BD401" s="251"/>
      <c r="BE401" s="251"/>
      <c r="BF401" s="251"/>
      <c r="BG401" s="251"/>
      <c r="BH401" s="251"/>
      <c r="BI401" s="251"/>
      <c r="BJ401" s="251"/>
      <c r="BK401" s="251"/>
      <c r="BL401" s="251"/>
      <c r="BM401" s="251"/>
      <c r="BN401" s="251"/>
      <c r="BO401" s="251"/>
      <c r="BP401" s="251"/>
      <c r="BQ401" s="251"/>
    </row>
    <row r="402" spans="1:69" ht="15.75" customHeight="1" x14ac:dyDescent="0.25">
      <c r="A402" s="251"/>
      <c r="B402" s="251"/>
      <c r="C402" s="251"/>
      <c r="D402" s="251"/>
      <c r="E402" s="251"/>
      <c r="F402" s="251"/>
      <c r="G402" s="251"/>
      <c r="H402" s="251"/>
      <c r="I402" s="251"/>
      <c r="J402" s="251"/>
      <c r="K402" s="251"/>
      <c r="L402" s="251"/>
      <c r="M402" s="251"/>
      <c r="N402" s="251"/>
      <c r="O402" s="251"/>
      <c r="P402" s="251"/>
      <c r="Q402" s="251"/>
      <c r="R402" s="251"/>
      <c r="S402" s="251"/>
      <c r="T402" s="251"/>
      <c r="U402" s="251"/>
      <c r="V402" s="251"/>
      <c r="W402" s="251"/>
      <c r="X402" s="251"/>
      <c r="Y402" s="251"/>
      <c r="Z402" s="251"/>
      <c r="AA402" s="251"/>
      <c r="AB402" s="251"/>
      <c r="AC402" s="251"/>
      <c r="AD402" s="251"/>
      <c r="AE402" s="251"/>
      <c r="AF402" s="251"/>
      <c r="AG402" s="251"/>
      <c r="AH402" s="251"/>
      <c r="AI402" s="251"/>
      <c r="AJ402" s="251"/>
      <c r="AK402" s="251"/>
      <c r="AL402" s="251"/>
      <c r="AM402" s="251"/>
      <c r="AN402" s="251"/>
      <c r="AO402" s="251"/>
      <c r="AP402" s="251"/>
      <c r="AQ402" s="251"/>
      <c r="AR402" s="251"/>
      <c r="AS402" s="251"/>
      <c r="AT402" s="251"/>
      <c r="AU402" s="251"/>
      <c r="AV402" s="251"/>
      <c r="AW402" s="251"/>
      <c r="AX402" s="251"/>
      <c r="AY402" s="251"/>
      <c r="AZ402" s="251"/>
      <c r="BA402" s="251"/>
      <c r="BB402" s="251"/>
      <c r="BC402" s="251"/>
      <c r="BD402" s="251"/>
      <c r="BE402" s="251"/>
      <c r="BF402" s="251"/>
      <c r="BG402" s="251"/>
      <c r="BH402" s="251"/>
      <c r="BI402" s="251"/>
      <c r="BJ402" s="251"/>
      <c r="BK402" s="251"/>
      <c r="BL402" s="251"/>
      <c r="BM402" s="251"/>
      <c r="BN402" s="251"/>
      <c r="BO402" s="251"/>
      <c r="BP402" s="251"/>
      <c r="BQ402" s="251"/>
    </row>
    <row r="403" spans="1:69" ht="15.75" customHeight="1" x14ac:dyDescent="0.25">
      <c r="A403" s="251"/>
      <c r="B403" s="251"/>
      <c r="C403" s="251"/>
      <c r="D403" s="251"/>
      <c r="E403" s="251"/>
      <c r="F403" s="251"/>
      <c r="G403" s="251"/>
      <c r="H403" s="251"/>
      <c r="I403" s="251"/>
      <c r="J403" s="251"/>
      <c r="K403" s="251"/>
      <c r="L403" s="251"/>
      <c r="M403" s="251"/>
      <c r="N403" s="251"/>
      <c r="O403" s="251"/>
      <c r="P403" s="251"/>
      <c r="Q403" s="251"/>
      <c r="R403" s="251"/>
      <c r="S403" s="251"/>
      <c r="T403" s="251"/>
      <c r="U403" s="251"/>
      <c r="V403" s="251"/>
      <c r="W403" s="251"/>
      <c r="X403" s="251"/>
      <c r="Y403" s="251"/>
      <c r="Z403" s="251"/>
      <c r="AA403" s="251"/>
      <c r="AB403" s="251"/>
      <c r="AC403" s="251"/>
      <c r="AD403" s="251"/>
      <c r="AE403" s="251"/>
      <c r="AF403" s="251"/>
      <c r="AG403" s="251"/>
      <c r="AH403" s="251"/>
      <c r="AI403" s="251"/>
      <c r="AJ403" s="251"/>
      <c r="AK403" s="251"/>
      <c r="AL403" s="251"/>
      <c r="AM403" s="251"/>
      <c r="AN403" s="251"/>
      <c r="AO403" s="251"/>
      <c r="AP403" s="251"/>
      <c r="AQ403" s="251"/>
      <c r="AR403" s="251"/>
      <c r="AS403" s="251"/>
      <c r="AT403" s="251"/>
      <c r="AU403" s="251"/>
      <c r="AV403" s="251"/>
      <c r="AW403" s="251"/>
      <c r="AX403" s="251"/>
      <c r="AY403" s="251"/>
      <c r="AZ403" s="251"/>
      <c r="BA403" s="251"/>
      <c r="BB403" s="251"/>
      <c r="BC403" s="251"/>
      <c r="BD403" s="251"/>
      <c r="BE403" s="251"/>
      <c r="BF403" s="251"/>
      <c r="BG403" s="251"/>
      <c r="BH403" s="251"/>
      <c r="BI403" s="251"/>
      <c r="BJ403" s="251"/>
      <c r="BK403" s="251"/>
      <c r="BL403" s="251"/>
      <c r="BM403" s="251"/>
      <c r="BN403" s="251"/>
      <c r="BO403" s="251"/>
      <c r="BP403" s="251"/>
      <c r="BQ403" s="251"/>
    </row>
    <row r="404" spans="1:69" ht="15.75" customHeight="1" x14ac:dyDescent="0.25">
      <c r="A404" s="251"/>
      <c r="B404" s="251"/>
      <c r="C404" s="251"/>
      <c r="D404" s="251"/>
      <c r="E404" s="251"/>
      <c r="F404" s="251"/>
      <c r="G404" s="251"/>
      <c r="H404" s="251"/>
      <c r="I404" s="251"/>
      <c r="J404" s="251"/>
      <c r="K404" s="251"/>
      <c r="L404" s="251"/>
      <c r="M404" s="251"/>
      <c r="N404" s="251"/>
      <c r="O404" s="251"/>
      <c r="P404" s="251"/>
      <c r="Q404" s="251"/>
      <c r="R404" s="251"/>
      <c r="S404" s="251"/>
      <c r="T404" s="251"/>
      <c r="U404" s="251"/>
      <c r="V404" s="251"/>
      <c r="W404" s="251"/>
      <c r="X404" s="251"/>
      <c r="Y404" s="251"/>
      <c r="Z404" s="251"/>
      <c r="AA404" s="251"/>
      <c r="AB404" s="251"/>
      <c r="AC404" s="251"/>
      <c r="AD404" s="251"/>
      <c r="AE404" s="251"/>
      <c r="AF404" s="251"/>
      <c r="AG404" s="251"/>
      <c r="AH404" s="251"/>
      <c r="AI404" s="251"/>
      <c r="AJ404" s="251"/>
      <c r="AK404" s="251"/>
      <c r="AL404" s="251"/>
      <c r="AM404" s="251"/>
      <c r="AN404" s="251"/>
      <c r="AO404" s="251"/>
      <c r="AP404" s="251"/>
      <c r="AQ404" s="251"/>
      <c r="AR404" s="251"/>
      <c r="AS404" s="251"/>
      <c r="AT404" s="251"/>
      <c r="AU404" s="251"/>
      <c r="AV404" s="251"/>
      <c r="AW404" s="251"/>
      <c r="AX404" s="251"/>
      <c r="AY404" s="251"/>
      <c r="AZ404" s="251"/>
      <c r="BA404" s="251"/>
      <c r="BB404" s="251"/>
      <c r="BC404" s="251"/>
      <c r="BD404" s="251"/>
      <c r="BE404" s="251"/>
      <c r="BF404" s="251"/>
      <c r="BG404" s="251"/>
      <c r="BH404" s="251"/>
      <c r="BI404" s="251"/>
      <c r="BJ404" s="251"/>
      <c r="BK404" s="251"/>
      <c r="BL404" s="251"/>
      <c r="BM404" s="251"/>
      <c r="BN404" s="251"/>
      <c r="BO404" s="251"/>
      <c r="BP404" s="251"/>
      <c r="BQ404" s="251"/>
    </row>
    <row r="405" spans="1:69" ht="15.75" customHeight="1" x14ac:dyDescent="0.25">
      <c r="A405" s="251"/>
      <c r="B405" s="251"/>
      <c r="C405" s="251"/>
      <c r="D405" s="251"/>
      <c r="E405" s="251"/>
      <c r="F405" s="251"/>
      <c r="G405" s="251"/>
      <c r="H405" s="251"/>
      <c r="I405" s="251"/>
      <c r="J405" s="251"/>
      <c r="K405" s="251"/>
      <c r="L405" s="251"/>
      <c r="M405" s="251"/>
      <c r="N405" s="251"/>
      <c r="O405" s="251"/>
      <c r="P405" s="251"/>
      <c r="Q405" s="251"/>
      <c r="R405" s="251"/>
      <c r="S405" s="251"/>
      <c r="T405" s="251"/>
      <c r="U405" s="251"/>
      <c r="V405" s="251"/>
      <c r="W405" s="251"/>
      <c r="X405" s="251"/>
      <c r="Y405" s="251"/>
      <c r="Z405" s="251"/>
      <c r="AA405" s="251"/>
      <c r="AB405" s="251"/>
      <c r="AC405" s="251"/>
      <c r="AD405" s="251"/>
      <c r="AE405" s="251"/>
      <c r="AF405" s="251"/>
      <c r="AG405" s="251"/>
      <c r="AH405" s="251"/>
      <c r="AI405" s="251"/>
      <c r="AJ405" s="251"/>
      <c r="AK405" s="251"/>
      <c r="AL405" s="251"/>
      <c r="AM405" s="251"/>
      <c r="AN405" s="251"/>
      <c r="AO405" s="251"/>
      <c r="AP405" s="251"/>
      <c r="AQ405" s="251"/>
      <c r="AR405" s="251"/>
      <c r="AS405" s="251"/>
      <c r="AT405" s="251"/>
      <c r="AU405" s="251"/>
      <c r="AV405" s="251"/>
      <c r="AW405" s="251"/>
      <c r="AX405" s="251"/>
      <c r="AY405" s="251"/>
      <c r="AZ405" s="251"/>
      <c r="BA405" s="251"/>
      <c r="BB405" s="251"/>
      <c r="BC405" s="251"/>
      <c r="BD405" s="251"/>
      <c r="BE405" s="251"/>
      <c r="BF405" s="251"/>
      <c r="BG405" s="251"/>
      <c r="BH405" s="251"/>
      <c r="BI405" s="251"/>
      <c r="BJ405" s="251"/>
      <c r="BK405" s="251"/>
      <c r="BL405" s="251"/>
      <c r="BM405" s="251"/>
      <c r="BN405" s="251"/>
      <c r="BO405" s="251"/>
      <c r="BP405" s="251"/>
      <c r="BQ405" s="251"/>
    </row>
    <row r="406" spans="1:69" ht="15.75" customHeight="1" x14ac:dyDescent="0.25">
      <c r="A406" s="251"/>
      <c r="B406" s="251"/>
      <c r="C406" s="251"/>
      <c r="D406" s="251"/>
      <c r="E406" s="251"/>
      <c r="F406" s="251"/>
      <c r="G406" s="251"/>
      <c r="H406" s="251"/>
      <c r="I406" s="251"/>
      <c r="J406" s="251"/>
      <c r="K406" s="251"/>
      <c r="L406" s="251"/>
      <c r="M406" s="251"/>
      <c r="N406" s="251"/>
      <c r="O406" s="251"/>
      <c r="P406" s="251"/>
      <c r="Q406" s="251"/>
      <c r="R406" s="251"/>
      <c r="S406" s="251"/>
      <c r="T406" s="251"/>
      <c r="U406" s="251"/>
      <c r="V406" s="251"/>
      <c r="W406" s="251"/>
      <c r="X406" s="251"/>
      <c r="Y406" s="251"/>
      <c r="Z406" s="251"/>
      <c r="AA406" s="251"/>
      <c r="AB406" s="251"/>
      <c r="AC406" s="251"/>
      <c r="AD406" s="251"/>
      <c r="AE406" s="251"/>
      <c r="AF406" s="251"/>
      <c r="AG406" s="251"/>
      <c r="AH406" s="251"/>
      <c r="AI406" s="251"/>
      <c r="AJ406" s="251"/>
      <c r="AK406" s="251"/>
      <c r="AL406" s="251"/>
      <c r="AM406" s="251"/>
      <c r="AN406" s="251"/>
      <c r="AO406" s="251"/>
      <c r="AP406" s="251"/>
      <c r="AQ406" s="251"/>
      <c r="AR406" s="251"/>
      <c r="AS406" s="251"/>
      <c r="AT406" s="251"/>
      <c r="AU406" s="251"/>
      <c r="AV406" s="251"/>
      <c r="AW406" s="251"/>
      <c r="AX406" s="251"/>
      <c r="AY406" s="251"/>
      <c r="AZ406" s="251"/>
      <c r="BA406" s="251"/>
      <c r="BB406" s="251"/>
      <c r="BC406" s="251"/>
      <c r="BD406" s="251"/>
      <c r="BE406" s="251"/>
      <c r="BF406" s="251"/>
      <c r="BG406" s="251"/>
      <c r="BH406" s="251"/>
      <c r="BI406" s="251"/>
      <c r="BJ406" s="251"/>
      <c r="BK406" s="251"/>
      <c r="BL406" s="251"/>
      <c r="BM406" s="251"/>
      <c r="BN406" s="251"/>
      <c r="BO406" s="251"/>
      <c r="BP406" s="251"/>
      <c r="BQ406" s="251"/>
    </row>
    <row r="407" spans="1:69" ht="15.75" customHeight="1" x14ac:dyDescent="0.25">
      <c r="A407" s="251"/>
      <c r="B407" s="251"/>
      <c r="C407" s="251"/>
      <c r="D407" s="251"/>
      <c r="E407" s="251"/>
      <c r="F407" s="251"/>
      <c r="G407" s="251"/>
      <c r="H407" s="251"/>
      <c r="I407" s="251"/>
      <c r="J407" s="251"/>
      <c r="K407" s="251"/>
      <c r="L407" s="251"/>
      <c r="M407" s="251"/>
      <c r="N407" s="251"/>
      <c r="O407" s="251"/>
      <c r="P407" s="251"/>
      <c r="Q407" s="251"/>
      <c r="R407" s="251"/>
      <c r="S407" s="251"/>
      <c r="T407" s="251"/>
      <c r="U407" s="251"/>
      <c r="V407" s="251"/>
      <c r="W407" s="251"/>
      <c r="X407" s="251"/>
      <c r="Y407" s="251"/>
      <c r="Z407" s="251"/>
      <c r="AA407" s="251"/>
      <c r="AB407" s="251"/>
      <c r="AC407" s="251"/>
      <c r="AD407" s="251"/>
      <c r="AE407" s="251"/>
      <c r="AF407" s="251"/>
      <c r="AG407" s="251"/>
      <c r="AH407" s="251"/>
      <c r="AI407" s="251"/>
      <c r="AJ407" s="251"/>
      <c r="AK407" s="251"/>
      <c r="AL407" s="251"/>
      <c r="AM407" s="251"/>
      <c r="AN407" s="251"/>
      <c r="AO407" s="251"/>
      <c r="AP407" s="251"/>
      <c r="AQ407" s="251"/>
      <c r="AR407" s="251"/>
      <c r="AS407" s="251"/>
      <c r="AT407" s="251"/>
      <c r="AU407" s="251"/>
      <c r="AV407" s="251"/>
      <c r="AW407" s="251"/>
      <c r="AX407" s="251"/>
      <c r="AY407" s="251"/>
      <c r="AZ407" s="251"/>
      <c r="BA407" s="251"/>
      <c r="BB407" s="251"/>
      <c r="BC407" s="251"/>
      <c r="BD407" s="251"/>
      <c r="BE407" s="251"/>
      <c r="BF407" s="251"/>
      <c r="BG407" s="251"/>
      <c r="BH407" s="251"/>
      <c r="BI407" s="251"/>
      <c r="BJ407" s="251"/>
      <c r="BK407" s="251"/>
      <c r="BL407" s="251"/>
      <c r="BM407" s="251"/>
      <c r="BN407" s="251"/>
      <c r="BO407" s="251"/>
      <c r="BP407" s="251"/>
      <c r="BQ407" s="251"/>
    </row>
    <row r="408" spans="1:69" ht="15.75" customHeight="1" x14ac:dyDescent="0.25">
      <c r="A408" s="251"/>
      <c r="B408" s="251"/>
      <c r="C408" s="251"/>
      <c r="D408" s="251"/>
      <c r="E408" s="251"/>
      <c r="F408" s="251"/>
      <c r="G408" s="251"/>
      <c r="H408" s="251"/>
      <c r="I408" s="251"/>
      <c r="J408" s="251"/>
      <c r="K408" s="251"/>
      <c r="L408" s="251"/>
      <c r="M408" s="251"/>
      <c r="N408" s="251"/>
      <c r="O408" s="251"/>
      <c r="P408" s="251"/>
      <c r="Q408" s="251"/>
      <c r="R408" s="251"/>
      <c r="S408" s="251"/>
      <c r="T408" s="251"/>
      <c r="U408" s="251"/>
      <c r="V408" s="251"/>
      <c r="W408" s="251"/>
      <c r="X408" s="251"/>
      <c r="Y408" s="251"/>
      <c r="Z408" s="251"/>
      <c r="AA408" s="251"/>
      <c r="AB408" s="251"/>
      <c r="AC408" s="251"/>
      <c r="AD408" s="251"/>
      <c r="AE408" s="251"/>
      <c r="AF408" s="251"/>
      <c r="AG408" s="251"/>
      <c r="AH408" s="251"/>
      <c r="AI408" s="251"/>
      <c r="AJ408" s="251"/>
      <c r="AK408" s="251"/>
      <c r="AL408" s="251"/>
      <c r="AM408" s="251"/>
      <c r="AN408" s="251"/>
      <c r="AO408" s="251"/>
      <c r="AP408" s="251"/>
      <c r="AQ408" s="251"/>
      <c r="AR408" s="251"/>
      <c r="AS408" s="251"/>
      <c r="AT408" s="251"/>
      <c r="AU408" s="251"/>
      <c r="AV408" s="251"/>
      <c r="AW408" s="251"/>
      <c r="AX408" s="251"/>
      <c r="AY408" s="251"/>
      <c r="AZ408" s="251"/>
      <c r="BA408" s="251"/>
      <c r="BB408" s="251"/>
      <c r="BC408" s="251"/>
      <c r="BD408" s="251"/>
      <c r="BE408" s="251"/>
      <c r="BF408" s="251"/>
      <c r="BG408" s="251"/>
      <c r="BH408" s="251"/>
      <c r="BI408" s="251"/>
      <c r="BJ408" s="251"/>
      <c r="BK408" s="251"/>
      <c r="BL408" s="251"/>
      <c r="BM408" s="251"/>
      <c r="BN408" s="251"/>
      <c r="BO408" s="251"/>
      <c r="BP408" s="251"/>
      <c r="BQ408" s="251"/>
    </row>
    <row r="409" spans="1:69" ht="15.75" customHeight="1" x14ac:dyDescent="0.25">
      <c r="A409" s="251"/>
      <c r="B409" s="251"/>
      <c r="C409" s="251"/>
      <c r="D409" s="251"/>
      <c r="E409" s="251"/>
      <c r="F409" s="251"/>
      <c r="G409" s="251"/>
      <c r="H409" s="251"/>
      <c r="I409" s="251"/>
      <c r="J409" s="251"/>
      <c r="K409" s="251"/>
      <c r="L409" s="251"/>
      <c r="M409" s="251"/>
      <c r="N409" s="251"/>
      <c r="O409" s="251"/>
      <c r="P409" s="251"/>
      <c r="Q409" s="251"/>
      <c r="R409" s="251"/>
      <c r="S409" s="251"/>
      <c r="T409" s="251"/>
      <c r="U409" s="251"/>
      <c r="V409" s="251"/>
      <c r="W409" s="251"/>
      <c r="X409" s="251"/>
      <c r="Y409" s="251"/>
      <c r="Z409" s="251"/>
      <c r="AA409" s="251"/>
      <c r="AB409" s="251"/>
      <c r="AC409" s="251"/>
      <c r="AD409" s="251"/>
      <c r="AE409" s="251"/>
      <c r="AF409" s="251"/>
      <c r="AG409" s="251"/>
      <c r="AH409" s="251"/>
      <c r="AI409" s="251"/>
      <c r="AJ409" s="251"/>
      <c r="AK409" s="251"/>
      <c r="AL409" s="251"/>
      <c r="AM409" s="251"/>
      <c r="AN409" s="251"/>
      <c r="AO409" s="251"/>
      <c r="AP409" s="251"/>
      <c r="AQ409" s="251"/>
      <c r="AR409" s="251"/>
      <c r="AS409" s="251"/>
      <c r="AT409" s="251"/>
      <c r="AU409" s="251"/>
      <c r="AV409" s="251"/>
      <c r="AW409" s="251"/>
      <c r="AX409" s="251"/>
      <c r="AY409" s="251"/>
      <c r="AZ409" s="251"/>
      <c r="BA409" s="251"/>
      <c r="BB409" s="251"/>
      <c r="BC409" s="251"/>
      <c r="BD409" s="251"/>
      <c r="BE409" s="251"/>
      <c r="BF409" s="251"/>
      <c r="BG409" s="251"/>
      <c r="BH409" s="251"/>
      <c r="BI409" s="251"/>
      <c r="BJ409" s="251"/>
      <c r="BK409" s="251"/>
      <c r="BL409" s="251"/>
      <c r="BM409" s="251"/>
      <c r="BN409" s="251"/>
      <c r="BO409" s="251"/>
      <c r="BP409" s="251"/>
      <c r="BQ409" s="251"/>
    </row>
    <row r="410" spans="1:69" ht="15.75" customHeight="1" x14ac:dyDescent="0.25">
      <c r="A410" s="251"/>
      <c r="B410" s="251"/>
      <c r="C410" s="251"/>
      <c r="D410" s="251"/>
      <c r="E410" s="251"/>
      <c r="F410" s="251"/>
      <c r="G410" s="251"/>
      <c r="H410" s="251"/>
      <c r="I410" s="251"/>
      <c r="J410" s="251"/>
      <c r="K410" s="251"/>
      <c r="L410" s="251"/>
      <c r="M410" s="251"/>
      <c r="N410" s="251"/>
      <c r="O410" s="251"/>
      <c r="P410" s="251"/>
      <c r="Q410" s="251"/>
      <c r="R410" s="251"/>
      <c r="S410" s="251"/>
      <c r="T410" s="251"/>
      <c r="U410" s="251"/>
      <c r="V410" s="251"/>
      <c r="W410" s="251"/>
      <c r="X410" s="251"/>
      <c r="Y410" s="251"/>
      <c r="Z410" s="251"/>
      <c r="AA410" s="251"/>
      <c r="AB410" s="251"/>
      <c r="AC410" s="251"/>
      <c r="AD410" s="251"/>
      <c r="AE410" s="251"/>
      <c r="AF410" s="251"/>
      <c r="AG410" s="251"/>
      <c r="AH410" s="251"/>
      <c r="AI410" s="251"/>
      <c r="AJ410" s="251"/>
      <c r="AK410" s="251"/>
      <c r="AL410" s="251"/>
      <c r="AM410" s="251"/>
      <c r="AN410" s="251"/>
      <c r="AO410" s="251"/>
      <c r="AP410" s="251"/>
      <c r="AQ410" s="251"/>
      <c r="AR410" s="251"/>
      <c r="AS410" s="251"/>
      <c r="AT410" s="251"/>
      <c r="AU410" s="251"/>
      <c r="AV410" s="251"/>
      <c r="AW410" s="251"/>
      <c r="AX410" s="251"/>
      <c r="AY410" s="251"/>
      <c r="AZ410" s="251"/>
      <c r="BA410" s="251"/>
      <c r="BB410" s="251"/>
      <c r="BC410" s="251"/>
      <c r="BD410" s="251"/>
      <c r="BE410" s="251"/>
      <c r="BF410" s="251"/>
      <c r="BG410" s="251"/>
      <c r="BH410" s="251"/>
      <c r="BI410" s="251"/>
      <c r="BJ410" s="251"/>
      <c r="BK410" s="251"/>
      <c r="BL410" s="251"/>
      <c r="BM410" s="251"/>
      <c r="BN410" s="251"/>
      <c r="BO410" s="251"/>
      <c r="BP410" s="251"/>
      <c r="BQ410" s="251"/>
    </row>
    <row r="411" spans="1:69" ht="15.75" customHeight="1" x14ac:dyDescent="0.25">
      <c r="A411" s="251"/>
      <c r="B411" s="251"/>
      <c r="C411" s="251"/>
      <c r="D411" s="251"/>
      <c r="E411" s="251"/>
      <c r="F411" s="251"/>
      <c r="G411" s="251"/>
      <c r="H411" s="251"/>
      <c r="I411" s="251"/>
      <c r="J411" s="251"/>
      <c r="K411" s="251"/>
      <c r="L411" s="251"/>
      <c r="M411" s="251"/>
      <c r="N411" s="251"/>
      <c r="O411" s="251"/>
      <c r="P411" s="251"/>
      <c r="Q411" s="251"/>
      <c r="R411" s="251"/>
      <c r="S411" s="251"/>
      <c r="T411" s="251"/>
      <c r="U411" s="251"/>
      <c r="V411" s="251"/>
      <c r="W411" s="251"/>
      <c r="X411" s="251"/>
      <c r="Y411" s="251"/>
      <c r="Z411" s="251"/>
      <c r="AA411" s="251"/>
      <c r="AB411" s="251"/>
      <c r="AC411" s="251"/>
      <c r="AD411" s="251"/>
      <c r="AE411" s="251"/>
      <c r="AF411" s="251"/>
      <c r="AG411" s="251"/>
      <c r="AH411" s="251"/>
      <c r="AI411" s="251"/>
      <c r="AJ411" s="251"/>
      <c r="AK411" s="251"/>
      <c r="AL411" s="251"/>
      <c r="AM411" s="251"/>
      <c r="AN411" s="251"/>
      <c r="AO411" s="251"/>
      <c r="AP411" s="251"/>
      <c r="AQ411" s="251"/>
      <c r="AR411" s="251"/>
      <c r="AS411" s="251"/>
      <c r="AT411" s="251"/>
      <c r="AU411" s="251"/>
      <c r="AV411" s="251"/>
      <c r="AW411" s="251"/>
      <c r="AX411" s="251"/>
      <c r="AY411" s="251"/>
      <c r="AZ411" s="251"/>
      <c r="BA411" s="251"/>
      <c r="BB411" s="251"/>
      <c r="BC411" s="251"/>
      <c r="BD411" s="251"/>
      <c r="BE411" s="251"/>
      <c r="BF411" s="251"/>
      <c r="BG411" s="251"/>
      <c r="BH411" s="251"/>
      <c r="BI411" s="251"/>
      <c r="BJ411" s="251"/>
      <c r="BK411" s="251"/>
      <c r="BL411" s="251"/>
      <c r="BM411" s="251"/>
      <c r="BN411" s="251"/>
      <c r="BO411" s="251"/>
      <c r="BP411" s="251"/>
      <c r="BQ411" s="251"/>
    </row>
    <row r="412" spans="1:69" ht="15.75" customHeight="1" x14ac:dyDescent="0.25">
      <c r="A412" s="251"/>
      <c r="B412" s="251"/>
      <c r="C412" s="251"/>
      <c r="D412" s="251"/>
      <c r="E412" s="251"/>
      <c r="F412" s="251"/>
      <c r="G412" s="251"/>
      <c r="H412" s="251"/>
      <c r="I412" s="251"/>
      <c r="J412" s="251"/>
      <c r="K412" s="251"/>
      <c r="L412" s="251"/>
      <c r="M412" s="251"/>
      <c r="N412" s="251"/>
      <c r="O412" s="251"/>
      <c r="P412" s="251"/>
      <c r="Q412" s="251"/>
      <c r="R412" s="251"/>
      <c r="S412" s="251"/>
      <c r="T412" s="251"/>
      <c r="U412" s="251"/>
      <c r="V412" s="251"/>
      <c r="W412" s="251"/>
      <c r="X412" s="251"/>
      <c r="Y412" s="251"/>
      <c r="Z412" s="251"/>
      <c r="AA412" s="251"/>
      <c r="AB412" s="251"/>
      <c r="AC412" s="251"/>
      <c r="AD412" s="251"/>
      <c r="AE412" s="251"/>
      <c r="AF412" s="251"/>
      <c r="AG412" s="251"/>
      <c r="AH412" s="251"/>
      <c r="AI412" s="251"/>
      <c r="AJ412" s="251"/>
      <c r="AK412" s="251"/>
      <c r="AL412" s="251"/>
      <c r="AM412" s="251"/>
      <c r="AN412" s="251"/>
      <c r="AO412" s="251"/>
      <c r="AP412" s="251"/>
      <c r="AQ412" s="251"/>
      <c r="AR412" s="251"/>
      <c r="AS412" s="251"/>
      <c r="AT412" s="251"/>
      <c r="AU412" s="251"/>
      <c r="AV412" s="251"/>
      <c r="AW412" s="251"/>
      <c r="AX412" s="251"/>
      <c r="AY412" s="251"/>
      <c r="AZ412" s="251"/>
      <c r="BA412" s="251"/>
      <c r="BB412" s="251"/>
      <c r="BC412" s="251"/>
      <c r="BD412" s="251"/>
      <c r="BE412" s="251"/>
      <c r="BF412" s="251"/>
      <c r="BG412" s="251"/>
      <c r="BH412" s="251"/>
      <c r="BI412" s="251"/>
      <c r="BJ412" s="251"/>
      <c r="BK412" s="251"/>
      <c r="BL412" s="251"/>
      <c r="BM412" s="251"/>
      <c r="BN412" s="251"/>
      <c r="BO412" s="251"/>
      <c r="BP412" s="251"/>
      <c r="BQ412" s="251"/>
    </row>
    <row r="413" spans="1:69" ht="15.75" customHeight="1" x14ac:dyDescent="0.25">
      <c r="A413" s="251"/>
      <c r="B413" s="251"/>
      <c r="C413" s="251"/>
      <c r="D413" s="251"/>
      <c r="E413" s="251"/>
      <c r="F413" s="251"/>
      <c r="G413" s="251"/>
      <c r="H413" s="251"/>
      <c r="I413" s="251"/>
      <c r="J413" s="251"/>
      <c r="K413" s="251"/>
      <c r="L413" s="251"/>
      <c r="M413" s="251"/>
      <c r="N413" s="251"/>
      <c r="O413" s="251"/>
      <c r="P413" s="251"/>
      <c r="Q413" s="251"/>
      <c r="R413" s="251"/>
      <c r="S413" s="251"/>
      <c r="T413" s="251"/>
      <c r="U413" s="251"/>
      <c r="V413" s="251"/>
      <c r="W413" s="251"/>
      <c r="X413" s="251"/>
      <c r="Y413" s="251"/>
      <c r="Z413" s="251"/>
      <c r="AA413" s="251"/>
      <c r="AB413" s="251"/>
      <c r="AC413" s="251"/>
      <c r="AD413" s="251"/>
      <c r="AE413" s="251"/>
      <c r="AF413" s="251"/>
      <c r="AG413" s="251"/>
      <c r="AH413" s="251"/>
      <c r="AI413" s="251"/>
      <c r="AJ413" s="251"/>
      <c r="AK413" s="251"/>
      <c r="AL413" s="251"/>
      <c r="AM413" s="251"/>
      <c r="AN413" s="251"/>
      <c r="AO413" s="251"/>
      <c r="AP413" s="251"/>
      <c r="AQ413" s="251"/>
      <c r="AR413" s="251"/>
      <c r="AS413" s="251"/>
      <c r="AT413" s="251"/>
      <c r="AU413" s="251"/>
      <c r="AV413" s="251"/>
      <c r="AW413" s="251"/>
      <c r="AX413" s="251"/>
      <c r="AY413" s="251"/>
      <c r="AZ413" s="251"/>
      <c r="BA413" s="251"/>
      <c r="BB413" s="251"/>
      <c r="BC413" s="251"/>
      <c r="BD413" s="251"/>
      <c r="BE413" s="251"/>
      <c r="BF413" s="251"/>
      <c r="BG413" s="251"/>
      <c r="BH413" s="251"/>
      <c r="BI413" s="251"/>
      <c r="BJ413" s="251"/>
      <c r="BK413" s="251"/>
      <c r="BL413" s="251"/>
      <c r="BM413" s="251"/>
      <c r="BN413" s="251"/>
      <c r="BO413" s="251"/>
      <c r="BP413" s="251"/>
      <c r="BQ413" s="251"/>
    </row>
    <row r="414" spans="1:69" ht="15.75" customHeight="1" x14ac:dyDescent="0.25">
      <c r="A414" s="251"/>
      <c r="B414" s="251"/>
      <c r="C414" s="251"/>
      <c r="D414" s="251"/>
      <c r="E414" s="251"/>
      <c r="F414" s="251"/>
      <c r="G414" s="251"/>
      <c r="H414" s="251"/>
      <c r="I414" s="251"/>
      <c r="J414" s="251"/>
      <c r="K414" s="251"/>
      <c r="L414" s="251"/>
      <c r="M414" s="251"/>
      <c r="N414" s="251"/>
      <c r="O414" s="251"/>
      <c r="P414" s="251"/>
      <c r="Q414" s="251"/>
      <c r="R414" s="251"/>
      <c r="S414" s="251"/>
      <c r="T414" s="251"/>
      <c r="U414" s="251"/>
      <c r="V414" s="251"/>
      <c r="W414" s="251"/>
      <c r="X414" s="251"/>
      <c r="Y414" s="251"/>
      <c r="Z414" s="251"/>
      <c r="AA414" s="251"/>
      <c r="AB414" s="251"/>
      <c r="AC414" s="251"/>
      <c r="AD414" s="251"/>
      <c r="AE414" s="251"/>
      <c r="AF414" s="251"/>
      <c r="AG414" s="251"/>
      <c r="AH414" s="251"/>
      <c r="AI414" s="251"/>
      <c r="AJ414" s="251"/>
      <c r="AK414" s="251"/>
      <c r="AL414" s="251"/>
      <c r="AM414" s="251"/>
      <c r="AN414" s="251"/>
      <c r="AO414" s="251"/>
      <c r="AP414" s="251"/>
      <c r="AQ414" s="251"/>
      <c r="AR414" s="251"/>
      <c r="AS414" s="251"/>
      <c r="AT414" s="251"/>
      <c r="AU414" s="251"/>
      <c r="AV414" s="251"/>
      <c r="AW414" s="251"/>
      <c r="AX414" s="251"/>
      <c r="AY414" s="251"/>
      <c r="AZ414" s="251"/>
      <c r="BA414" s="251"/>
      <c r="BB414" s="251"/>
      <c r="BC414" s="251"/>
      <c r="BD414" s="251"/>
      <c r="BE414" s="251"/>
      <c r="BF414" s="251"/>
      <c r="BG414" s="251"/>
      <c r="BH414" s="251"/>
      <c r="BI414" s="251"/>
      <c r="BJ414" s="251"/>
      <c r="BK414" s="251"/>
      <c r="BL414" s="251"/>
      <c r="BM414" s="251"/>
      <c r="BN414" s="251"/>
      <c r="BO414" s="251"/>
      <c r="BP414" s="251"/>
      <c r="BQ414" s="251"/>
    </row>
    <row r="415" spans="1:69" ht="15.75" customHeight="1" x14ac:dyDescent="0.25">
      <c r="A415" s="251"/>
      <c r="B415" s="251"/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1"/>
      <c r="AC415" s="251"/>
      <c r="AD415" s="251"/>
      <c r="AE415" s="251"/>
      <c r="AF415" s="251"/>
      <c r="AG415" s="251"/>
      <c r="AH415" s="251"/>
      <c r="AI415" s="251"/>
      <c r="AJ415" s="251"/>
      <c r="AK415" s="251"/>
      <c r="AL415" s="251"/>
      <c r="AM415" s="251"/>
      <c r="AN415" s="251"/>
      <c r="AO415" s="251"/>
      <c r="AP415" s="251"/>
      <c r="AQ415" s="251"/>
      <c r="AR415" s="251"/>
      <c r="AS415" s="251"/>
      <c r="AT415" s="251"/>
      <c r="AU415" s="251"/>
      <c r="AV415" s="251"/>
      <c r="AW415" s="251"/>
      <c r="AX415" s="251"/>
      <c r="AY415" s="251"/>
      <c r="AZ415" s="251"/>
      <c r="BA415" s="251"/>
      <c r="BB415" s="251"/>
      <c r="BC415" s="251"/>
      <c r="BD415" s="251"/>
      <c r="BE415" s="251"/>
      <c r="BF415" s="251"/>
      <c r="BG415" s="251"/>
      <c r="BH415" s="251"/>
      <c r="BI415" s="251"/>
      <c r="BJ415" s="251"/>
      <c r="BK415" s="251"/>
      <c r="BL415" s="251"/>
      <c r="BM415" s="251"/>
      <c r="BN415" s="251"/>
      <c r="BO415" s="251"/>
      <c r="BP415" s="251"/>
      <c r="BQ415" s="251"/>
    </row>
    <row r="416" spans="1:69" ht="15.75" customHeight="1" x14ac:dyDescent="0.25">
      <c r="A416" s="251"/>
      <c r="B416" s="251"/>
      <c r="C416" s="251"/>
      <c r="D416" s="251"/>
      <c r="E416" s="251"/>
      <c r="F416" s="251"/>
      <c r="G416" s="251"/>
      <c r="H416" s="251"/>
      <c r="I416" s="251"/>
      <c r="J416" s="251"/>
      <c r="K416" s="251"/>
      <c r="L416" s="251"/>
      <c r="M416" s="251"/>
      <c r="N416" s="251"/>
      <c r="O416" s="251"/>
      <c r="P416" s="251"/>
      <c r="Q416" s="251"/>
      <c r="R416" s="251"/>
      <c r="S416" s="251"/>
      <c r="T416" s="251"/>
      <c r="U416" s="251"/>
      <c r="V416" s="251"/>
      <c r="W416" s="251"/>
      <c r="X416" s="251"/>
      <c r="Y416" s="251"/>
      <c r="Z416" s="251"/>
      <c r="AA416" s="251"/>
      <c r="AB416" s="251"/>
      <c r="AC416" s="251"/>
      <c r="AD416" s="251"/>
      <c r="AE416" s="251"/>
      <c r="AF416" s="251"/>
      <c r="AG416" s="251"/>
      <c r="AH416" s="251"/>
      <c r="AI416" s="251"/>
      <c r="AJ416" s="251"/>
      <c r="AK416" s="251"/>
      <c r="AL416" s="251"/>
      <c r="AM416" s="251"/>
      <c r="AN416" s="251"/>
      <c r="AO416" s="251"/>
      <c r="AP416" s="251"/>
      <c r="AQ416" s="251"/>
      <c r="AR416" s="251"/>
      <c r="AS416" s="251"/>
      <c r="AT416" s="251"/>
      <c r="AU416" s="251"/>
      <c r="AV416" s="251"/>
      <c r="AW416" s="251"/>
      <c r="AX416" s="251"/>
      <c r="AY416" s="251"/>
      <c r="AZ416" s="251"/>
      <c r="BA416" s="251"/>
      <c r="BB416" s="251"/>
      <c r="BC416" s="251"/>
      <c r="BD416" s="251"/>
      <c r="BE416" s="251"/>
      <c r="BF416" s="251"/>
      <c r="BG416" s="251"/>
      <c r="BH416" s="251"/>
      <c r="BI416" s="251"/>
      <c r="BJ416" s="251"/>
      <c r="BK416" s="251"/>
      <c r="BL416" s="251"/>
      <c r="BM416" s="251"/>
      <c r="BN416" s="251"/>
      <c r="BO416" s="251"/>
      <c r="BP416" s="251"/>
      <c r="BQ416" s="251"/>
    </row>
    <row r="417" spans="1:69" ht="15.75" customHeight="1" x14ac:dyDescent="0.25">
      <c r="A417" s="251"/>
      <c r="B417" s="251"/>
      <c r="C417" s="251"/>
      <c r="D417" s="251"/>
      <c r="E417" s="251"/>
      <c r="F417" s="251"/>
      <c r="G417" s="251"/>
      <c r="H417" s="251"/>
      <c r="I417" s="251"/>
      <c r="J417" s="251"/>
      <c r="K417" s="251"/>
      <c r="L417" s="251"/>
      <c r="M417" s="251"/>
      <c r="N417" s="251"/>
      <c r="O417" s="251"/>
      <c r="P417" s="251"/>
      <c r="Q417" s="251"/>
      <c r="R417" s="251"/>
      <c r="S417" s="251"/>
      <c r="T417" s="251"/>
      <c r="U417" s="251"/>
      <c r="V417" s="251"/>
      <c r="W417" s="251"/>
      <c r="X417" s="251"/>
      <c r="Y417" s="251"/>
      <c r="Z417" s="251"/>
      <c r="AA417" s="251"/>
      <c r="AB417" s="251"/>
      <c r="AC417" s="251"/>
      <c r="AD417" s="251"/>
      <c r="AE417" s="251"/>
      <c r="AF417" s="251"/>
      <c r="AG417" s="251"/>
      <c r="AH417" s="251"/>
      <c r="AI417" s="251"/>
      <c r="AJ417" s="251"/>
      <c r="AK417" s="251"/>
      <c r="AL417" s="251"/>
      <c r="AM417" s="251"/>
      <c r="AN417" s="251"/>
      <c r="AO417" s="251"/>
      <c r="AP417" s="251"/>
      <c r="AQ417" s="251"/>
      <c r="AR417" s="251"/>
      <c r="AS417" s="251"/>
      <c r="AT417" s="251"/>
      <c r="AU417" s="251"/>
      <c r="AV417" s="251"/>
      <c r="AW417" s="251"/>
      <c r="AX417" s="251"/>
      <c r="AY417" s="251"/>
      <c r="AZ417" s="251"/>
      <c r="BA417" s="251"/>
      <c r="BB417" s="251"/>
      <c r="BC417" s="251"/>
      <c r="BD417" s="251"/>
      <c r="BE417" s="251"/>
      <c r="BF417" s="251"/>
      <c r="BG417" s="251"/>
      <c r="BH417" s="251"/>
      <c r="BI417" s="251"/>
      <c r="BJ417" s="251"/>
      <c r="BK417" s="251"/>
      <c r="BL417" s="251"/>
      <c r="BM417" s="251"/>
      <c r="BN417" s="251"/>
      <c r="BO417" s="251"/>
      <c r="BP417" s="251"/>
      <c r="BQ417" s="251"/>
    </row>
    <row r="418" spans="1:69" ht="15.75" customHeight="1" x14ac:dyDescent="0.25">
      <c r="A418" s="251"/>
      <c r="B418" s="251"/>
      <c r="C418" s="251"/>
      <c r="D418" s="251"/>
      <c r="E418" s="251"/>
      <c r="F418" s="251"/>
      <c r="G418" s="251"/>
      <c r="H418" s="251"/>
      <c r="I418" s="251"/>
      <c r="J418" s="251"/>
      <c r="K418" s="251"/>
      <c r="L418" s="251"/>
      <c r="M418" s="251"/>
      <c r="N418" s="251"/>
      <c r="O418" s="251"/>
      <c r="P418" s="251"/>
      <c r="Q418" s="251"/>
      <c r="R418" s="251"/>
      <c r="S418" s="251"/>
      <c r="T418" s="251"/>
      <c r="U418" s="251"/>
      <c r="V418" s="251"/>
      <c r="W418" s="251"/>
      <c r="X418" s="251"/>
      <c r="Y418" s="251"/>
      <c r="Z418" s="251"/>
      <c r="AA418" s="251"/>
      <c r="AB418" s="251"/>
      <c r="AC418" s="251"/>
      <c r="AD418" s="251"/>
      <c r="AE418" s="251"/>
      <c r="AF418" s="251"/>
      <c r="AG418" s="251"/>
      <c r="AH418" s="251"/>
      <c r="AI418" s="251"/>
      <c r="AJ418" s="251"/>
      <c r="AK418" s="251"/>
      <c r="AL418" s="251"/>
      <c r="AM418" s="251"/>
      <c r="AN418" s="251"/>
      <c r="AO418" s="251"/>
      <c r="AP418" s="251"/>
      <c r="AQ418" s="251"/>
      <c r="AR418" s="251"/>
      <c r="AS418" s="251"/>
      <c r="AT418" s="251"/>
      <c r="AU418" s="251"/>
      <c r="AV418" s="251"/>
      <c r="AW418" s="251"/>
      <c r="AX418" s="251"/>
      <c r="AY418" s="251"/>
      <c r="AZ418" s="251"/>
      <c r="BA418" s="251"/>
      <c r="BB418" s="251"/>
      <c r="BC418" s="251"/>
      <c r="BD418" s="251"/>
      <c r="BE418" s="251"/>
      <c r="BF418" s="251"/>
      <c r="BG418" s="251"/>
      <c r="BH418" s="251"/>
      <c r="BI418" s="251"/>
      <c r="BJ418" s="251"/>
      <c r="BK418" s="251"/>
      <c r="BL418" s="251"/>
      <c r="BM418" s="251"/>
      <c r="BN418" s="251"/>
      <c r="BO418" s="251"/>
      <c r="BP418" s="251"/>
      <c r="BQ418" s="251"/>
    </row>
    <row r="419" spans="1:69" ht="15.75" customHeight="1" x14ac:dyDescent="0.25">
      <c r="A419" s="251"/>
      <c r="B419" s="251"/>
      <c r="C419" s="251"/>
      <c r="D419" s="251"/>
      <c r="E419" s="251"/>
      <c r="F419" s="251"/>
      <c r="G419" s="251"/>
      <c r="H419" s="251"/>
      <c r="I419" s="251"/>
      <c r="J419" s="251"/>
      <c r="K419" s="251"/>
      <c r="L419" s="251"/>
      <c r="M419" s="251"/>
      <c r="N419" s="251"/>
      <c r="O419" s="251"/>
      <c r="P419" s="251"/>
      <c r="Q419" s="251"/>
      <c r="R419" s="251"/>
      <c r="S419" s="251"/>
      <c r="T419" s="251"/>
      <c r="U419" s="251"/>
      <c r="V419" s="251"/>
      <c r="W419" s="251"/>
      <c r="X419" s="251"/>
      <c r="Y419" s="251"/>
      <c r="Z419" s="251"/>
      <c r="AA419" s="251"/>
      <c r="AB419" s="251"/>
      <c r="AC419" s="251"/>
      <c r="AD419" s="251"/>
      <c r="AE419" s="251"/>
      <c r="AF419" s="251"/>
      <c r="AG419" s="251"/>
      <c r="AH419" s="251"/>
      <c r="AI419" s="251"/>
      <c r="AJ419" s="251"/>
      <c r="AK419" s="251"/>
      <c r="AL419" s="251"/>
      <c r="AM419" s="251"/>
      <c r="AN419" s="251"/>
      <c r="AO419" s="251"/>
      <c r="AP419" s="251"/>
      <c r="AQ419" s="251"/>
      <c r="AR419" s="251"/>
      <c r="AS419" s="251"/>
      <c r="AT419" s="251"/>
      <c r="AU419" s="251"/>
      <c r="AV419" s="251"/>
      <c r="AW419" s="251"/>
      <c r="AX419" s="251"/>
      <c r="AY419" s="251"/>
      <c r="AZ419" s="251"/>
      <c r="BA419" s="251"/>
      <c r="BB419" s="251"/>
      <c r="BC419" s="251"/>
      <c r="BD419" s="251"/>
      <c r="BE419" s="251"/>
      <c r="BF419" s="251"/>
      <c r="BG419" s="251"/>
      <c r="BH419" s="251"/>
      <c r="BI419" s="251"/>
      <c r="BJ419" s="251"/>
      <c r="BK419" s="251"/>
      <c r="BL419" s="251"/>
      <c r="BM419" s="251"/>
      <c r="BN419" s="251"/>
      <c r="BO419" s="251"/>
      <c r="BP419" s="251"/>
      <c r="BQ419" s="251"/>
    </row>
    <row r="420" spans="1:69" ht="15.75" customHeight="1" x14ac:dyDescent="0.25">
      <c r="A420" s="251"/>
      <c r="B420" s="251"/>
      <c r="C420" s="251"/>
      <c r="D420" s="251"/>
      <c r="E420" s="251"/>
      <c r="F420" s="251"/>
      <c r="G420" s="251"/>
      <c r="H420" s="251"/>
      <c r="I420" s="251"/>
      <c r="J420" s="251"/>
      <c r="K420" s="251"/>
      <c r="L420" s="251"/>
      <c r="M420" s="251"/>
      <c r="N420" s="251"/>
      <c r="O420" s="251"/>
      <c r="P420" s="251"/>
      <c r="Q420" s="251"/>
      <c r="R420" s="251"/>
      <c r="S420" s="251"/>
      <c r="T420" s="251"/>
      <c r="U420" s="251"/>
      <c r="V420" s="251"/>
      <c r="W420" s="251"/>
      <c r="X420" s="251"/>
      <c r="Y420" s="251"/>
      <c r="Z420" s="251"/>
      <c r="AA420" s="251"/>
      <c r="AB420" s="251"/>
      <c r="AC420" s="251"/>
      <c r="AD420" s="251"/>
      <c r="AE420" s="251"/>
      <c r="AF420" s="251"/>
      <c r="AG420" s="251"/>
      <c r="AH420" s="251"/>
      <c r="AI420" s="251"/>
      <c r="AJ420" s="251"/>
      <c r="AK420" s="251"/>
      <c r="AL420" s="251"/>
      <c r="AM420" s="251"/>
      <c r="AN420" s="251"/>
      <c r="AO420" s="251"/>
      <c r="AP420" s="251"/>
      <c r="AQ420" s="251"/>
      <c r="AR420" s="251"/>
      <c r="AS420" s="251"/>
      <c r="AT420" s="251"/>
      <c r="AU420" s="251"/>
      <c r="AV420" s="251"/>
      <c r="AW420" s="251"/>
      <c r="AX420" s="251"/>
      <c r="AY420" s="251"/>
      <c r="AZ420" s="251"/>
      <c r="BA420" s="251"/>
      <c r="BB420" s="251"/>
      <c r="BC420" s="251"/>
      <c r="BD420" s="251"/>
      <c r="BE420" s="251"/>
      <c r="BF420" s="251"/>
      <c r="BG420" s="251"/>
      <c r="BH420" s="251"/>
      <c r="BI420" s="251"/>
      <c r="BJ420" s="251"/>
      <c r="BK420" s="251"/>
      <c r="BL420" s="251"/>
      <c r="BM420" s="251"/>
      <c r="BN420" s="251"/>
      <c r="BO420" s="251"/>
      <c r="BP420" s="251"/>
      <c r="BQ420" s="251"/>
    </row>
    <row r="421" spans="1:69" ht="15.75" customHeight="1" x14ac:dyDescent="0.25">
      <c r="A421" s="251"/>
      <c r="B421" s="251"/>
      <c r="C421" s="251"/>
      <c r="D421" s="251"/>
      <c r="E421" s="251"/>
      <c r="F421" s="251"/>
      <c r="G421" s="251"/>
      <c r="H421" s="251"/>
      <c r="I421" s="251"/>
      <c r="J421" s="251"/>
      <c r="K421" s="251"/>
      <c r="L421" s="251"/>
      <c r="M421" s="251"/>
      <c r="N421" s="251"/>
      <c r="O421" s="251"/>
      <c r="P421" s="251"/>
      <c r="Q421" s="251"/>
      <c r="R421" s="251"/>
      <c r="S421" s="251"/>
      <c r="T421" s="251"/>
      <c r="U421" s="251"/>
      <c r="V421" s="251"/>
      <c r="W421" s="251"/>
      <c r="X421" s="251"/>
      <c r="Y421" s="251"/>
      <c r="Z421" s="251"/>
      <c r="AA421" s="251"/>
      <c r="AB421" s="251"/>
      <c r="AC421" s="251"/>
      <c r="AD421" s="251"/>
      <c r="AE421" s="251"/>
      <c r="AF421" s="251"/>
      <c r="AG421" s="251"/>
      <c r="AH421" s="251"/>
      <c r="AI421" s="251"/>
      <c r="AJ421" s="251"/>
      <c r="AK421" s="251"/>
      <c r="AL421" s="251"/>
      <c r="AM421" s="251"/>
      <c r="AN421" s="251"/>
      <c r="AO421" s="251"/>
      <c r="AP421" s="251"/>
      <c r="AQ421" s="251"/>
      <c r="AR421" s="251"/>
      <c r="AS421" s="251"/>
      <c r="AT421" s="251"/>
      <c r="AU421" s="251"/>
      <c r="AV421" s="251"/>
      <c r="AW421" s="251"/>
      <c r="AX421" s="251"/>
      <c r="AY421" s="251"/>
      <c r="AZ421" s="251"/>
      <c r="BA421" s="251"/>
      <c r="BB421" s="251"/>
      <c r="BC421" s="251"/>
      <c r="BD421" s="251"/>
      <c r="BE421" s="251"/>
      <c r="BF421" s="251"/>
      <c r="BG421" s="251"/>
      <c r="BH421" s="251"/>
      <c r="BI421" s="251"/>
      <c r="BJ421" s="251"/>
      <c r="BK421" s="251"/>
      <c r="BL421" s="251"/>
      <c r="BM421" s="251"/>
      <c r="BN421" s="251"/>
      <c r="BO421" s="251"/>
      <c r="BP421" s="251"/>
      <c r="BQ421" s="251"/>
    </row>
    <row r="422" spans="1:69" ht="15.75" customHeight="1" x14ac:dyDescent="0.25">
      <c r="A422" s="251"/>
      <c r="B422" s="251"/>
      <c r="C422" s="251"/>
      <c r="D422" s="251"/>
      <c r="E422" s="251"/>
      <c r="F422" s="251"/>
      <c r="G422" s="251"/>
      <c r="H422" s="251"/>
      <c r="I422" s="251"/>
      <c r="J422" s="251"/>
      <c r="K422" s="251"/>
      <c r="L422" s="251"/>
      <c r="M422" s="251"/>
      <c r="N422" s="251"/>
      <c r="O422" s="251"/>
      <c r="P422" s="251"/>
      <c r="Q422" s="251"/>
      <c r="R422" s="251"/>
      <c r="S422" s="251"/>
      <c r="T422" s="251"/>
      <c r="U422" s="251"/>
      <c r="V422" s="251"/>
      <c r="W422" s="251"/>
      <c r="X422" s="251"/>
      <c r="Y422" s="251"/>
      <c r="Z422" s="251"/>
      <c r="AA422" s="251"/>
      <c r="AB422" s="251"/>
      <c r="AC422" s="251"/>
      <c r="AD422" s="251"/>
      <c r="AE422" s="251"/>
      <c r="AF422" s="251"/>
      <c r="AG422" s="251"/>
      <c r="AH422" s="251"/>
      <c r="AI422" s="251"/>
      <c r="AJ422" s="251"/>
      <c r="AK422" s="251"/>
      <c r="AL422" s="251"/>
      <c r="AM422" s="251"/>
      <c r="AN422" s="251"/>
      <c r="AO422" s="251"/>
      <c r="AP422" s="251"/>
      <c r="AQ422" s="251"/>
      <c r="AR422" s="251"/>
      <c r="AS422" s="251"/>
      <c r="AT422" s="251"/>
      <c r="AU422" s="251"/>
      <c r="AV422" s="251"/>
      <c r="AW422" s="251"/>
      <c r="AX422" s="251"/>
      <c r="AY422" s="251"/>
      <c r="AZ422" s="251"/>
      <c r="BA422" s="251"/>
      <c r="BB422" s="251"/>
      <c r="BC422" s="251"/>
      <c r="BD422" s="251"/>
      <c r="BE422" s="251"/>
      <c r="BF422" s="251"/>
      <c r="BG422" s="251"/>
      <c r="BH422" s="251"/>
      <c r="BI422" s="251"/>
      <c r="BJ422" s="251"/>
      <c r="BK422" s="251"/>
      <c r="BL422" s="251"/>
      <c r="BM422" s="251"/>
      <c r="BN422" s="251"/>
      <c r="BO422" s="251"/>
      <c r="BP422" s="251"/>
      <c r="BQ422" s="251"/>
    </row>
    <row r="423" spans="1:69" ht="15.75" customHeight="1" x14ac:dyDescent="0.25">
      <c r="A423" s="251"/>
      <c r="B423" s="251"/>
      <c r="C423" s="251"/>
      <c r="D423" s="251"/>
      <c r="E423" s="251"/>
      <c r="F423" s="251"/>
      <c r="G423" s="251"/>
      <c r="H423" s="251"/>
      <c r="I423" s="251"/>
      <c r="J423" s="251"/>
      <c r="K423" s="251"/>
      <c r="L423" s="251"/>
      <c r="M423" s="251"/>
      <c r="N423" s="251"/>
      <c r="O423" s="251"/>
      <c r="P423" s="251"/>
      <c r="Q423" s="251"/>
      <c r="R423" s="251"/>
      <c r="S423" s="251"/>
      <c r="T423" s="251"/>
      <c r="U423" s="251"/>
      <c r="V423" s="251"/>
      <c r="W423" s="251"/>
      <c r="X423" s="251"/>
      <c r="Y423" s="251"/>
      <c r="Z423" s="251"/>
      <c r="AA423" s="251"/>
      <c r="AB423" s="251"/>
      <c r="AC423" s="251"/>
      <c r="AD423" s="251"/>
      <c r="AE423" s="251"/>
      <c r="AF423" s="251"/>
      <c r="AG423" s="251"/>
      <c r="AH423" s="251"/>
      <c r="AI423" s="251"/>
      <c r="AJ423" s="251"/>
      <c r="AK423" s="251"/>
      <c r="AL423" s="251"/>
      <c r="AM423" s="251"/>
      <c r="AN423" s="251"/>
      <c r="AO423" s="251"/>
      <c r="AP423" s="251"/>
      <c r="AQ423" s="251"/>
      <c r="AR423" s="251"/>
      <c r="AS423" s="251"/>
      <c r="AT423" s="251"/>
      <c r="AU423" s="251"/>
      <c r="AV423" s="251"/>
      <c r="AW423" s="251"/>
      <c r="AX423" s="251"/>
      <c r="AY423" s="251"/>
      <c r="AZ423" s="251"/>
      <c r="BA423" s="251"/>
      <c r="BB423" s="251"/>
      <c r="BC423" s="251"/>
      <c r="BD423" s="251"/>
      <c r="BE423" s="251"/>
      <c r="BF423" s="251"/>
      <c r="BG423" s="251"/>
      <c r="BH423" s="251"/>
      <c r="BI423" s="251"/>
      <c r="BJ423" s="251"/>
      <c r="BK423" s="251"/>
      <c r="BL423" s="251"/>
      <c r="BM423" s="251"/>
      <c r="BN423" s="251"/>
      <c r="BO423" s="251"/>
      <c r="BP423" s="251"/>
      <c r="BQ423" s="251"/>
    </row>
    <row r="424" spans="1:69" ht="15.75" customHeight="1" x14ac:dyDescent="0.25">
      <c r="A424" s="251"/>
      <c r="B424" s="251"/>
      <c r="C424" s="251"/>
      <c r="D424" s="251"/>
      <c r="E424" s="251"/>
      <c r="F424" s="251"/>
      <c r="G424" s="251"/>
      <c r="H424" s="251"/>
      <c r="I424" s="251"/>
      <c r="J424" s="251"/>
      <c r="K424" s="251"/>
      <c r="L424" s="251"/>
      <c r="M424" s="251"/>
      <c r="N424" s="251"/>
      <c r="O424" s="251"/>
      <c r="P424" s="251"/>
      <c r="Q424" s="251"/>
      <c r="R424" s="251"/>
      <c r="S424" s="251"/>
      <c r="T424" s="251"/>
      <c r="U424" s="251"/>
      <c r="V424" s="251"/>
      <c r="W424" s="251"/>
      <c r="X424" s="251"/>
      <c r="Y424" s="251"/>
      <c r="Z424" s="251"/>
      <c r="AA424" s="251"/>
      <c r="AB424" s="251"/>
      <c r="AC424" s="251"/>
      <c r="AD424" s="251"/>
      <c r="AE424" s="251"/>
      <c r="AF424" s="251"/>
      <c r="AG424" s="251"/>
      <c r="AH424" s="251"/>
      <c r="AI424" s="251"/>
      <c r="AJ424" s="251"/>
      <c r="AK424" s="251"/>
      <c r="AL424" s="251"/>
      <c r="AM424" s="251"/>
      <c r="AN424" s="251"/>
      <c r="AO424" s="251"/>
      <c r="AP424" s="251"/>
      <c r="AQ424" s="251"/>
      <c r="AR424" s="251"/>
      <c r="AS424" s="251"/>
      <c r="AT424" s="251"/>
      <c r="AU424" s="251"/>
      <c r="AV424" s="251"/>
      <c r="AW424" s="251"/>
      <c r="AX424" s="251"/>
      <c r="AY424" s="251"/>
      <c r="AZ424" s="251"/>
      <c r="BA424" s="251"/>
      <c r="BB424" s="251"/>
      <c r="BC424" s="251"/>
      <c r="BD424" s="251"/>
      <c r="BE424" s="251"/>
      <c r="BF424" s="251"/>
      <c r="BG424" s="251"/>
      <c r="BH424" s="251"/>
      <c r="BI424" s="251"/>
      <c r="BJ424" s="251"/>
      <c r="BK424" s="251"/>
      <c r="BL424" s="251"/>
      <c r="BM424" s="251"/>
      <c r="BN424" s="251"/>
      <c r="BO424" s="251"/>
      <c r="BP424" s="251"/>
      <c r="BQ424" s="251"/>
    </row>
    <row r="425" spans="1:69" ht="15.75" customHeight="1" x14ac:dyDescent="0.25">
      <c r="A425" s="251"/>
      <c r="B425" s="251"/>
      <c r="C425" s="251"/>
      <c r="D425" s="251"/>
      <c r="E425" s="251"/>
      <c r="F425" s="251"/>
      <c r="G425" s="251"/>
      <c r="H425" s="251"/>
      <c r="I425" s="251"/>
      <c r="J425" s="251"/>
      <c r="K425" s="251"/>
      <c r="L425" s="251"/>
      <c r="M425" s="251"/>
      <c r="N425" s="251"/>
      <c r="O425" s="251"/>
      <c r="P425" s="251"/>
      <c r="Q425" s="251"/>
      <c r="R425" s="251"/>
      <c r="S425" s="251"/>
      <c r="T425" s="251"/>
      <c r="U425" s="251"/>
      <c r="V425" s="251"/>
      <c r="W425" s="251"/>
      <c r="X425" s="251"/>
      <c r="Y425" s="251"/>
      <c r="Z425" s="251"/>
      <c r="AA425" s="251"/>
      <c r="AB425" s="251"/>
      <c r="AC425" s="251"/>
      <c r="AD425" s="251"/>
      <c r="AE425" s="251"/>
      <c r="AF425" s="251"/>
      <c r="AG425" s="251"/>
      <c r="AH425" s="251"/>
      <c r="AI425" s="251"/>
      <c r="AJ425" s="251"/>
      <c r="AK425" s="251"/>
      <c r="AL425" s="251"/>
      <c r="AM425" s="251"/>
      <c r="AN425" s="251"/>
      <c r="AO425" s="251"/>
      <c r="AP425" s="251"/>
      <c r="AQ425" s="251"/>
      <c r="AR425" s="251"/>
      <c r="AS425" s="251"/>
      <c r="AT425" s="251"/>
      <c r="AU425" s="251"/>
      <c r="AV425" s="251"/>
      <c r="AW425" s="251"/>
      <c r="AX425" s="251"/>
      <c r="AY425" s="251"/>
      <c r="AZ425" s="251"/>
      <c r="BA425" s="251"/>
      <c r="BB425" s="251"/>
      <c r="BC425" s="251"/>
      <c r="BD425" s="251"/>
      <c r="BE425" s="251"/>
      <c r="BF425" s="251"/>
      <c r="BG425" s="251"/>
      <c r="BH425" s="251"/>
      <c r="BI425" s="251"/>
      <c r="BJ425" s="251"/>
      <c r="BK425" s="251"/>
      <c r="BL425" s="251"/>
      <c r="BM425" s="251"/>
      <c r="BN425" s="251"/>
      <c r="BO425" s="251"/>
      <c r="BP425" s="251"/>
      <c r="BQ425" s="251"/>
    </row>
    <row r="426" spans="1:69" ht="15.75" customHeight="1" x14ac:dyDescent="0.25">
      <c r="A426" s="251"/>
      <c r="B426" s="251"/>
      <c r="C426" s="251"/>
      <c r="D426" s="251"/>
      <c r="E426" s="251"/>
      <c r="F426" s="251"/>
      <c r="G426" s="251"/>
      <c r="H426" s="251"/>
      <c r="I426" s="251"/>
      <c r="J426" s="251"/>
      <c r="K426" s="251"/>
      <c r="L426" s="251"/>
      <c r="M426" s="251"/>
      <c r="N426" s="251"/>
      <c r="O426" s="251"/>
      <c r="P426" s="251"/>
      <c r="Q426" s="251"/>
      <c r="R426" s="251"/>
      <c r="S426" s="251"/>
      <c r="T426" s="251"/>
      <c r="U426" s="251"/>
      <c r="V426" s="251"/>
      <c r="W426" s="251"/>
      <c r="X426" s="251"/>
      <c r="Y426" s="251"/>
      <c r="Z426" s="251"/>
      <c r="AA426" s="251"/>
      <c r="AB426" s="251"/>
      <c r="AC426" s="251"/>
      <c r="AD426" s="251"/>
      <c r="AE426" s="251"/>
      <c r="AF426" s="251"/>
      <c r="AG426" s="251"/>
      <c r="AH426" s="251"/>
      <c r="AI426" s="251"/>
      <c r="AJ426" s="251"/>
      <c r="AK426" s="251"/>
      <c r="AL426" s="251"/>
      <c r="AM426" s="251"/>
      <c r="AN426" s="251"/>
      <c r="AO426" s="251"/>
      <c r="AP426" s="251"/>
      <c r="AQ426" s="251"/>
      <c r="AR426" s="251"/>
      <c r="AS426" s="251"/>
      <c r="AT426" s="251"/>
      <c r="AU426" s="251"/>
      <c r="AV426" s="251"/>
      <c r="AW426" s="251"/>
      <c r="AX426" s="251"/>
      <c r="AY426" s="251"/>
      <c r="AZ426" s="251"/>
      <c r="BA426" s="251"/>
      <c r="BB426" s="251"/>
      <c r="BC426" s="251"/>
      <c r="BD426" s="251"/>
      <c r="BE426" s="251"/>
      <c r="BF426" s="251"/>
      <c r="BG426" s="251"/>
      <c r="BH426" s="251"/>
      <c r="BI426" s="251"/>
      <c r="BJ426" s="251"/>
      <c r="BK426" s="251"/>
      <c r="BL426" s="251"/>
      <c r="BM426" s="251"/>
      <c r="BN426" s="251"/>
      <c r="BO426" s="251"/>
      <c r="BP426" s="251"/>
      <c r="BQ426" s="251"/>
    </row>
    <row r="427" spans="1:69" ht="15.75" customHeight="1" x14ac:dyDescent="0.25">
      <c r="A427" s="251"/>
      <c r="B427" s="251"/>
      <c r="C427" s="251"/>
      <c r="D427" s="251"/>
      <c r="E427" s="251"/>
      <c r="F427" s="251"/>
      <c r="G427" s="251"/>
      <c r="H427" s="251"/>
      <c r="I427" s="251"/>
      <c r="J427" s="251"/>
      <c r="K427" s="251"/>
      <c r="L427" s="251"/>
      <c r="M427" s="251"/>
      <c r="N427" s="251"/>
      <c r="O427" s="251"/>
      <c r="P427" s="251"/>
      <c r="Q427" s="251"/>
      <c r="R427" s="251"/>
      <c r="S427" s="251"/>
      <c r="T427" s="251"/>
      <c r="U427" s="251"/>
      <c r="V427" s="251"/>
      <c r="W427" s="251"/>
      <c r="X427" s="251"/>
      <c r="Y427" s="251"/>
      <c r="Z427" s="251"/>
      <c r="AA427" s="251"/>
      <c r="AB427" s="251"/>
      <c r="AC427" s="251"/>
      <c r="AD427" s="251"/>
      <c r="AE427" s="251"/>
      <c r="AF427" s="251"/>
      <c r="AG427" s="251"/>
      <c r="AH427" s="251"/>
      <c r="AI427" s="251"/>
      <c r="AJ427" s="251"/>
      <c r="AK427" s="251"/>
      <c r="AL427" s="251"/>
      <c r="AM427" s="251"/>
      <c r="AN427" s="251"/>
      <c r="AO427" s="251"/>
      <c r="AP427" s="251"/>
      <c r="AQ427" s="251"/>
      <c r="AR427" s="251"/>
      <c r="AS427" s="251"/>
      <c r="AT427" s="251"/>
      <c r="AU427" s="251"/>
      <c r="AV427" s="251"/>
      <c r="AW427" s="251"/>
      <c r="AX427" s="251"/>
      <c r="AY427" s="251"/>
      <c r="AZ427" s="251"/>
      <c r="BA427" s="251"/>
      <c r="BB427" s="251"/>
      <c r="BC427" s="251"/>
      <c r="BD427" s="251"/>
      <c r="BE427" s="251"/>
      <c r="BF427" s="251"/>
      <c r="BG427" s="251"/>
      <c r="BH427" s="251"/>
      <c r="BI427" s="251"/>
      <c r="BJ427" s="251"/>
      <c r="BK427" s="251"/>
      <c r="BL427" s="251"/>
      <c r="BM427" s="251"/>
      <c r="BN427" s="251"/>
      <c r="BO427" s="251"/>
      <c r="BP427" s="251"/>
      <c r="BQ427" s="251"/>
    </row>
    <row r="428" spans="1:69" ht="15.75" customHeight="1" x14ac:dyDescent="0.25">
      <c r="A428" s="251"/>
      <c r="B428" s="251"/>
      <c r="C428" s="251"/>
      <c r="D428" s="251"/>
      <c r="E428" s="251"/>
      <c r="F428" s="251"/>
      <c r="G428" s="251"/>
      <c r="H428" s="251"/>
      <c r="I428" s="251"/>
      <c r="J428" s="251"/>
      <c r="K428" s="251"/>
      <c r="L428" s="251"/>
      <c r="M428" s="251"/>
      <c r="N428" s="251"/>
      <c r="O428" s="251"/>
      <c r="P428" s="251"/>
      <c r="Q428" s="251"/>
      <c r="R428" s="251"/>
      <c r="S428" s="251"/>
      <c r="T428" s="251"/>
      <c r="U428" s="251"/>
      <c r="V428" s="251"/>
      <c r="W428" s="251"/>
      <c r="X428" s="251"/>
      <c r="Y428" s="251"/>
      <c r="Z428" s="251"/>
      <c r="AA428" s="251"/>
      <c r="AB428" s="251"/>
      <c r="AC428" s="251"/>
      <c r="AD428" s="251"/>
      <c r="AE428" s="251"/>
      <c r="AF428" s="251"/>
      <c r="AG428" s="251"/>
      <c r="AH428" s="251"/>
      <c r="AI428" s="251"/>
      <c r="AJ428" s="251"/>
      <c r="AK428" s="251"/>
      <c r="AL428" s="251"/>
      <c r="AM428" s="251"/>
      <c r="AN428" s="251"/>
      <c r="AO428" s="251"/>
      <c r="AP428" s="251"/>
      <c r="AQ428" s="251"/>
      <c r="AR428" s="251"/>
      <c r="AS428" s="251"/>
      <c r="AT428" s="251"/>
      <c r="AU428" s="251"/>
      <c r="AV428" s="251"/>
      <c r="AW428" s="251"/>
      <c r="AX428" s="251"/>
      <c r="AY428" s="251"/>
      <c r="AZ428" s="251"/>
      <c r="BA428" s="251"/>
      <c r="BB428" s="251"/>
      <c r="BC428" s="251"/>
      <c r="BD428" s="251"/>
      <c r="BE428" s="251"/>
      <c r="BF428" s="251"/>
      <c r="BG428" s="251"/>
      <c r="BH428" s="251"/>
      <c r="BI428" s="251"/>
      <c r="BJ428" s="251"/>
      <c r="BK428" s="251"/>
      <c r="BL428" s="251"/>
      <c r="BM428" s="251"/>
      <c r="BN428" s="251"/>
      <c r="BO428" s="251"/>
      <c r="BP428" s="251"/>
      <c r="BQ428" s="251"/>
    </row>
    <row r="429" spans="1:69" ht="15.75" customHeight="1" x14ac:dyDescent="0.25">
      <c r="A429" s="251"/>
      <c r="B429" s="251"/>
      <c r="C429" s="251"/>
      <c r="D429" s="251"/>
      <c r="E429" s="251"/>
      <c r="F429" s="251"/>
      <c r="G429" s="251"/>
      <c r="H429" s="251"/>
      <c r="I429" s="251"/>
      <c r="J429" s="251"/>
      <c r="K429" s="251"/>
      <c r="L429" s="251"/>
      <c r="M429" s="251"/>
      <c r="N429" s="251"/>
      <c r="O429" s="251"/>
      <c r="P429" s="251"/>
      <c r="Q429" s="251"/>
      <c r="R429" s="251"/>
      <c r="S429" s="251"/>
      <c r="T429" s="251"/>
      <c r="U429" s="251"/>
      <c r="V429" s="251"/>
      <c r="W429" s="251"/>
      <c r="X429" s="251"/>
      <c r="Y429" s="251"/>
      <c r="Z429" s="251"/>
      <c r="AA429" s="251"/>
      <c r="AB429" s="251"/>
      <c r="AC429" s="251"/>
      <c r="AD429" s="251"/>
      <c r="AE429" s="251"/>
      <c r="AF429" s="251"/>
      <c r="AG429" s="251"/>
      <c r="AH429" s="251"/>
      <c r="AI429" s="251"/>
      <c r="AJ429" s="251"/>
      <c r="AK429" s="251"/>
      <c r="AL429" s="251"/>
      <c r="AM429" s="251"/>
      <c r="AN429" s="251"/>
      <c r="AO429" s="251"/>
      <c r="AP429" s="251"/>
      <c r="AQ429" s="251"/>
      <c r="AR429" s="251"/>
      <c r="AS429" s="251"/>
      <c r="AT429" s="251"/>
      <c r="AU429" s="251"/>
      <c r="AV429" s="251"/>
      <c r="AW429" s="251"/>
      <c r="AX429" s="251"/>
      <c r="AY429" s="251"/>
      <c r="AZ429" s="251"/>
      <c r="BA429" s="251"/>
      <c r="BB429" s="251"/>
      <c r="BC429" s="251"/>
      <c r="BD429" s="251"/>
      <c r="BE429" s="251"/>
      <c r="BF429" s="251"/>
      <c r="BG429" s="251"/>
      <c r="BH429" s="251"/>
      <c r="BI429" s="251"/>
      <c r="BJ429" s="251"/>
      <c r="BK429" s="251"/>
      <c r="BL429" s="251"/>
      <c r="BM429" s="251"/>
      <c r="BN429" s="251"/>
      <c r="BO429" s="251"/>
      <c r="BP429" s="251"/>
      <c r="BQ429" s="251"/>
    </row>
    <row r="430" spans="1:69" ht="15.75" customHeight="1" x14ac:dyDescent="0.25">
      <c r="A430" s="251"/>
      <c r="B430" s="251"/>
      <c r="C430" s="251"/>
      <c r="D430" s="251"/>
      <c r="E430" s="251"/>
      <c r="F430" s="251"/>
      <c r="G430" s="251"/>
      <c r="H430" s="251"/>
      <c r="I430" s="251"/>
      <c r="J430" s="251"/>
      <c r="K430" s="251"/>
      <c r="L430" s="251"/>
      <c r="M430" s="251"/>
      <c r="N430" s="251"/>
      <c r="O430" s="251"/>
      <c r="P430" s="251"/>
      <c r="Q430" s="251"/>
      <c r="R430" s="251"/>
      <c r="S430" s="251"/>
      <c r="T430" s="251"/>
      <c r="U430" s="251"/>
      <c r="V430" s="251"/>
      <c r="W430" s="251"/>
      <c r="X430" s="251"/>
      <c r="Y430" s="251"/>
      <c r="Z430" s="251"/>
      <c r="AA430" s="251"/>
      <c r="AB430" s="251"/>
      <c r="AC430" s="251"/>
      <c r="AD430" s="251"/>
      <c r="AE430" s="251"/>
      <c r="AF430" s="251"/>
      <c r="AG430" s="251"/>
      <c r="AH430" s="251"/>
      <c r="AI430" s="251"/>
      <c r="AJ430" s="251"/>
      <c r="AK430" s="251"/>
      <c r="AL430" s="251"/>
      <c r="AM430" s="251"/>
      <c r="AN430" s="251"/>
      <c r="AO430" s="251"/>
      <c r="AP430" s="251"/>
      <c r="AQ430" s="251"/>
      <c r="AR430" s="251"/>
      <c r="AS430" s="251"/>
      <c r="AT430" s="251"/>
      <c r="AU430" s="251"/>
      <c r="AV430" s="251"/>
      <c r="AW430" s="251"/>
      <c r="AX430" s="251"/>
      <c r="AY430" s="251"/>
      <c r="AZ430" s="251"/>
      <c r="BA430" s="251"/>
      <c r="BB430" s="251"/>
      <c r="BC430" s="251"/>
      <c r="BD430" s="251"/>
      <c r="BE430" s="251"/>
      <c r="BF430" s="251"/>
      <c r="BG430" s="251"/>
      <c r="BH430" s="251"/>
      <c r="BI430" s="251"/>
      <c r="BJ430" s="251"/>
      <c r="BK430" s="251"/>
      <c r="BL430" s="251"/>
      <c r="BM430" s="251"/>
      <c r="BN430" s="251"/>
      <c r="BO430" s="251"/>
      <c r="BP430" s="251"/>
      <c r="BQ430" s="251"/>
    </row>
    <row r="431" spans="1:69" ht="15.75" customHeight="1" x14ac:dyDescent="0.25">
      <c r="A431" s="251"/>
      <c r="B431" s="251"/>
      <c r="C431" s="251"/>
      <c r="D431" s="251"/>
      <c r="E431" s="251"/>
      <c r="F431" s="251"/>
      <c r="G431" s="251"/>
      <c r="H431" s="251"/>
      <c r="I431" s="251"/>
      <c r="J431" s="251"/>
      <c r="K431" s="251"/>
      <c r="L431" s="251"/>
      <c r="M431" s="251"/>
      <c r="N431" s="251"/>
      <c r="O431" s="251"/>
      <c r="P431" s="251"/>
      <c r="Q431" s="251"/>
      <c r="R431" s="251"/>
      <c r="S431" s="251"/>
      <c r="T431" s="251"/>
      <c r="U431" s="251"/>
      <c r="V431" s="251"/>
      <c r="W431" s="251"/>
      <c r="X431" s="251"/>
      <c r="Y431" s="251"/>
      <c r="Z431" s="251"/>
      <c r="AA431" s="251"/>
      <c r="AB431" s="251"/>
      <c r="AC431" s="251"/>
      <c r="AD431" s="251"/>
      <c r="AE431" s="251"/>
      <c r="AF431" s="251"/>
      <c r="AG431" s="251"/>
      <c r="AH431" s="251"/>
      <c r="AI431" s="251"/>
      <c r="AJ431" s="251"/>
      <c r="AK431" s="251"/>
      <c r="AL431" s="251"/>
      <c r="AM431" s="251"/>
      <c r="AN431" s="251"/>
      <c r="AO431" s="251"/>
      <c r="AP431" s="251"/>
      <c r="AQ431" s="251"/>
      <c r="AR431" s="251"/>
      <c r="AS431" s="251"/>
      <c r="AT431" s="251"/>
      <c r="AU431" s="251"/>
      <c r="AV431" s="251"/>
      <c r="AW431" s="251"/>
      <c r="AX431" s="251"/>
      <c r="AY431" s="251"/>
      <c r="AZ431" s="251"/>
      <c r="BA431" s="251"/>
      <c r="BB431" s="251"/>
      <c r="BC431" s="251"/>
      <c r="BD431" s="251"/>
      <c r="BE431" s="251"/>
      <c r="BF431" s="251"/>
      <c r="BG431" s="251"/>
      <c r="BH431" s="251"/>
      <c r="BI431" s="251"/>
      <c r="BJ431" s="251"/>
      <c r="BK431" s="251"/>
      <c r="BL431" s="251"/>
      <c r="BM431" s="251"/>
      <c r="BN431" s="251"/>
      <c r="BO431" s="251"/>
      <c r="BP431" s="251"/>
      <c r="BQ431" s="251"/>
    </row>
    <row r="432" spans="1:69" ht="15.75" customHeight="1" x14ac:dyDescent="0.25">
      <c r="A432" s="251"/>
      <c r="B432" s="251"/>
      <c r="C432" s="251"/>
      <c r="D432" s="251"/>
      <c r="E432" s="251"/>
      <c r="F432" s="251"/>
      <c r="G432" s="251"/>
      <c r="H432" s="251"/>
      <c r="I432" s="251"/>
      <c r="J432" s="251"/>
      <c r="K432" s="251"/>
      <c r="L432" s="251"/>
      <c r="M432" s="251"/>
      <c r="N432" s="251"/>
      <c r="O432" s="251"/>
      <c r="P432" s="251"/>
      <c r="Q432" s="251"/>
      <c r="R432" s="251"/>
      <c r="S432" s="251"/>
      <c r="T432" s="251"/>
      <c r="U432" s="251"/>
      <c r="V432" s="251"/>
      <c r="W432" s="251"/>
      <c r="X432" s="251"/>
      <c r="Y432" s="251"/>
      <c r="Z432" s="251"/>
      <c r="AA432" s="251"/>
      <c r="AB432" s="251"/>
      <c r="AC432" s="251"/>
      <c r="AD432" s="251"/>
      <c r="AE432" s="251"/>
      <c r="AF432" s="251"/>
      <c r="AG432" s="251"/>
      <c r="AH432" s="251"/>
      <c r="AI432" s="251"/>
      <c r="AJ432" s="251"/>
      <c r="AK432" s="251"/>
      <c r="AL432" s="251"/>
      <c r="AM432" s="251"/>
      <c r="AN432" s="251"/>
      <c r="AO432" s="251"/>
      <c r="AP432" s="251"/>
      <c r="AQ432" s="251"/>
      <c r="AR432" s="251"/>
      <c r="AS432" s="251"/>
      <c r="AT432" s="251"/>
      <c r="AU432" s="251"/>
      <c r="AV432" s="251"/>
      <c r="AW432" s="251"/>
      <c r="AX432" s="251"/>
      <c r="AY432" s="251"/>
      <c r="AZ432" s="251"/>
      <c r="BA432" s="251"/>
      <c r="BB432" s="251"/>
      <c r="BC432" s="251"/>
      <c r="BD432" s="251"/>
      <c r="BE432" s="251"/>
      <c r="BF432" s="251"/>
      <c r="BG432" s="251"/>
      <c r="BH432" s="251"/>
      <c r="BI432" s="251"/>
      <c r="BJ432" s="251"/>
      <c r="BK432" s="251"/>
      <c r="BL432" s="251"/>
      <c r="BM432" s="251"/>
      <c r="BN432" s="251"/>
      <c r="BO432" s="251"/>
      <c r="BP432" s="251"/>
      <c r="BQ432" s="251"/>
    </row>
    <row r="433" spans="1:69" ht="15.75" customHeight="1" x14ac:dyDescent="0.25">
      <c r="A433" s="251"/>
      <c r="B433" s="251"/>
      <c r="C433" s="251"/>
      <c r="D433" s="251"/>
      <c r="E433" s="251"/>
      <c r="F433" s="251"/>
      <c r="G433" s="251"/>
      <c r="H433" s="251"/>
      <c r="I433" s="251"/>
      <c r="J433" s="251"/>
      <c r="K433" s="251"/>
      <c r="L433" s="251"/>
      <c r="M433" s="251"/>
      <c r="N433" s="251"/>
      <c r="O433" s="251"/>
      <c r="P433" s="251"/>
      <c r="Q433" s="251"/>
      <c r="R433" s="251"/>
      <c r="S433" s="251"/>
      <c r="T433" s="251"/>
      <c r="U433" s="251"/>
      <c r="V433" s="251"/>
      <c r="W433" s="251"/>
      <c r="X433" s="251"/>
      <c r="Y433" s="251"/>
      <c r="Z433" s="251"/>
      <c r="AA433" s="251"/>
      <c r="AB433" s="251"/>
      <c r="AC433" s="251"/>
      <c r="AD433" s="251"/>
      <c r="AE433" s="251"/>
      <c r="AF433" s="251"/>
      <c r="AG433" s="251"/>
      <c r="AH433" s="251"/>
      <c r="AI433" s="251"/>
      <c r="AJ433" s="251"/>
      <c r="AK433" s="251"/>
      <c r="AL433" s="251"/>
      <c r="AM433" s="251"/>
      <c r="AN433" s="251"/>
      <c r="AO433" s="251"/>
      <c r="AP433" s="251"/>
      <c r="AQ433" s="251"/>
      <c r="AR433" s="251"/>
      <c r="AS433" s="251"/>
      <c r="AT433" s="251"/>
      <c r="AU433" s="251"/>
      <c r="AV433" s="251"/>
      <c r="AW433" s="251"/>
      <c r="AX433" s="251"/>
      <c r="AY433" s="251"/>
      <c r="AZ433" s="251"/>
      <c r="BA433" s="251"/>
      <c r="BB433" s="251"/>
      <c r="BC433" s="251"/>
      <c r="BD433" s="251"/>
      <c r="BE433" s="251"/>
      <c r="BF433" s="251"/>
      <c r="BG433" s="251"/>
      <c r="BH433" s="251"/>
      <c r="BI433" s="251"/>
      <c r="BJ433" s="251"/>
      <c r="BK433" s="251"/>
      <c r="BL433" s="251"/>
      <c r="BM433" s="251"/>
      <c r="BN433" s="251"/>
      <c r="BO433" s="251"/>
      <c r="BP433" s="251"/>
      <c r="BQ433" s="251"/>
    </row>
    <row r="434" spans="1:69" ht="15.75" customHeight="1" x14ac:dyDescent="0.25">
      <c r="A434" s="251"/>
      <c r="B434" s="251"/>
      <c r="C434" s="251"/>
      <c r="D434" s="251"/>
      <c r="E434" s="251"/>
      <c r="F434" s="251"/>
      <c r="G434" s="251"/>
      <c r="H434" s="251"/>
      <c r="I434" s="251"/>
      <c r="J434" s="251"/>
      <c r="K434" s="251"/>
      <c r="L434" s="251"/>
      <c r="M434" s="251"/>
      <c r="N434" s="251"/>
      <c r="O434" s="251"/>
      <c r="P434" s="251"/>
      <c r="Q434" s="251"/>
      <c r="R434" s="251"/>
      <c r="S434" s="251"/>
      <c r="T434" s="251"/>
      <c r="U434" s="251"/>
      <c r="V434" s="251"/>
      <c r="W434" s="251"/>
      <c r="X434" s="251"/>
      <c r="Y434" s="251"/>
      <c r="Z434" s="251"/>
      <c r="AA434" s="251"/>
      <c r="AB434" s="251"/>
      <c r="AC434" s="251"/>
      <c r="AD434" s="251"/>
      <c r="AE434" s="251"/>
      <c r="AF434" s="251"/>
      <c r="AG434" s="251"/>
      <c r="AH434" s="251"/>
      <c r="AI434" s="251"/>
      <c r="AJ434" s="251"/>
      <c r="AK434" s="251"/>
      <c r="AL434" s="251"/>
      <c r="AM434" s="251"/>
      <c r="AN434" s="251"/>
      <c r="AO434" s="251"/>
      <c r="AP434" s="251"/>
      <c r="AQ434" s="251"/>
      <c r="AR434" s="251"/>
      <c r="AS434" s="251"/>
      <c r="AT434" s="251"/>
      <c r="AU434" s="251"/>
      <c r="AV434" s="251"/>
      <c r="AW434" s="251"/>
      <c r="AX434" s="251"/>
      <c r="AY434" s="251"/>
      <c r="AZ434" s="251"/>
      <c r="BA434" s="251"/>
      <c r="BB434" s="251"/>
      <c r="BC434" s="251"/>
      <c r="BD434" s="251"/>
      <c r="BE434" s="251"/>
      <c r="BF434" s="251"/>
      <c r="BG434" s="251"/>
      <c r="BH434" s="251"/>
      <c r="BI434" s="251"/>
      <c r="BJ434" s="251"/>
      <c r="BK434" s="251"/>
      <c r="BL434" s="251"/>
      <c r="BM434" s="251"/>
      <c r="BN434" s="251"/>
      <c r="BO434" s="251"/>
      <c r="BP434" s="251"/>
      <c r="BQ434" s="251"/>
    </row>
    <row r="435" spans="1:69" ht="15.75" customHeight="1" x14ac:dyDescent="0.25">
      <c r="A435" s="251"/>
      <c r="B435" s="251"/>
      <c r="C435" s="251"/>
      <c r="D435" s="251"/>
      <c r="E435" s="251"/>
      <c r="F435" s="251"/>
      <c r="G435" s="251"/>
      <c r="H435" s="251"/>
      <c r="I435" s="251"/>
      <c r="J435" s="251"/>
      <c r="K435" s="251"/>
      <c r="L435" s="251"/>
      <c r="M435" s="251"/>
      <c r="N435" s="251"/>
      <c r="O435" s="251"/>
      <c r="P435" s="251"/>
      <c r="Q435" s="251"/>
      <c r="R435" s="251"/>
      <c r="S435" s="251"/>
      <c r="T435" s="251"/>
      <c r="U435" s="251"/>
      <c r="V435" s="251"/>
      <c r="W435" s="251"/>
      <c r="X435" s="251"/>
      <c r="Y435" s="251"/>
      <c r="Z435" s="251"/>
      <c r="AA435" s="251"/>
      <c r="AB435" s="251"/>
      <c r="AC435" s="251"/>
      <c r="AD435" s="251"/>
      <c r="AE435" s="251"/>
      <c r="AF435" s="251"/>
      <c r="AG435" s="251"/>
      <c r="AH435" s="251"/>
      <c r="AI435" s="251"/>
      <c r="AJ435" s="251"/>
      <c r="AK435" s="251"/>
      <c r="AL435" s="251"/>
      <c r="AM435" s="251"/>
      <c r="AN435" s="251"/>
      <c r="AO435" s="251"/>
      <c r="AP435" s="251"/>
      <c r="AQ435" s="251"/>
      <c r="AR435" s="251"/>
      <c r="AS435" s="251"/>
      <c r="AT435" s="251"/>
      <c r="AU435" s="251"/>
      <c r="AV435" s="251"/>
      <c r="AW435" s="251"/>
      <c r="AX435" s="251"/>
      <c r="AY435" s="251"/>
      <c r="AZ435" s="251"/>
      <c r="BA435" s="251"/>
      <c r="BB435" s="251"/>
      <c r="BC435" s="251"/>
      <c r="BD435" s="251"/>
      <c r="BE435" s="251"/>
      <c r="BF435" s="251"/>
      <c r="BG435" s="251"/>
      <c r="BH435" s="251"/>
      <c r="BI435" s="251"/>
      <c r="BJ435" s="251"/>
      <c r="BK435" s="251"/>
      <c r="BL435" s="251"/>
      <c r="BM435" s="251"/>
      <c r="BN435" s="251"/>
      <c r="BO435" s="251"/>
      <c r="BP435" s="251"/>
      <c r="BQ435" s="251"/>
    </row>
    <row r="436" spans="1:69" ht="15.75" customHeight="1" x14ac:dyDescent="0.25">
      <c r="A436" s="251"/>
      <c r="B436" s="251"/>
      <c r="C436" s="251"/>
      <c r="D436" s="251"/>
      <c r="E436" s="251"/>
      <c r="F436" s="251"/>
      <c r="G436" s="251"/>
      <c r="H436" s="251"/>
      <c r="I436" s="251"/>
      <c r="J436" s="251"/>
      <c r="K436" s="251"/>
      <c r="L436" s="251"/>
      <c r="M436" s="251"/>
      <c r="N436" s="251"/>
      <c r="O436" s="251"/>
      <c r="P436" s="251"/>
      <c r="Q436" s="251"/>
      <c r="R436" s="251"/>
      <c r="S436" s="251"/>
      <c r="T436" s="251"/>
      <c r="U436" s="251"/>
      <c r="V436" s="251"/>
      <c r="W436" s="251"/>
      <c r="X436" s="251"/>
      <c r="Y436" s="251"/>
      <c r="Z436" s="251"/>
      <c r="AA436" s="251"/>
      <c r="AB436" s="251"/>
      <c r="AC436" s="251"/>
      <c r="AD436" s="251"/>
      <c r="AE436" s="251"/>
      <c r="AF436" s="251"/>
      <c r="AG436" s="251"/>
      <c r="AH436" s="251"/>
      <c r="AI436" s="251"/>
      <c r="AJ436" s="251"/>
      <c r="AK436" s="251"/>
      <c r="AL436" s="251"/>
      <c r="AM436" s="251"/>
      <c r="AN436" s="251"/>
      <c r="AO436" s="251"/>
      <c r="AP436" s="251"/>
      <c r="AQ436" s="251"/>
      <c r="AR436" s="251"/>
      <c r="AS436" s="251"/>
      <c r="AT436" s="251"/>
      <c r="AU436" s="251"/>
      <c r="AV436" s="251"/>
      <c r="AW436" s="251"/>
      <c r="AX436" s="251"/>
      <c r="AY436" s="251"/>
      <c r="AZ436" s="251"/>
      <c r="BA436" s="251"/>
      <c r="BB436" s="251"/>
      <c r="BC436" s="251"/>
      <c r="BD436" s="251"/>
      <c r="BE436" s="251"/>
      <c r="BF436" s="251"/>
      <c r="BG436" s="251"/>
      <c r="BH436" s="251"/>
      <c r="BI436" s="251"/>
      <c r="BJ436" s="251"/>
      <c r="BK436" s="251"/>
      <c r="BL436" s="251"/>
      <c r="BM436" s="251"/>
      <c r="BN436" s="251"/>
      <c r="BO436" s="251"/>
      <c r="BP436" s="251"/>
      <c r="BQ436" s="251"/>
    </row>
    <row r="437" spans="1:69" ht="15.75" customHeight="1" x14ac:dyDescent="0.25">
      <c r="A437" s="251"/>
      <c r="B437" s="251"/>
      <c r="C437" s="251"/>
      <c r="D437" s="251"/>
      <c r="E437" s="251"/>
      <c r="F437" s="251"/>
      <c r="G437" s="251"/>
      <c r="H437" s="251"/>
      <c r="I437" s="251"/>
      <c r="J437" s="251"/>
      <c r="K437" s="251"/>
      <c r="L437" s="251"/>
      <c r="M437" s="251"/>
      <c r="N437" s="251"/>
      <c r="O437" s="251"/>
      <c r="P437" s="251"/>
      <c r="Q437" s="251"/>
      <c r="R437" s="251"/>
      <c r="S437" s="251"/>
      <c r="T437" s="251"/>
      <c r="U437" s="251"/>
      <c r="V437" s="251"/>
      <c r="W437" s="251"/>
      <c r="X437" s="251"/>
      <c r="Y437" s="251"/>
      <c r="Z437" s="251"/>
      <c r="AA437" s="251"/>
      <c r="AB437" s="251"/>
      <c r="AC437" s="251"/>
      <c r="AD437" s="251"/>
      <c r="AE437" s="251"/>
      <c r="AF437" s="251"/>
      <c r="AG437" s="251"/>
      <c r="AH437" s="251"/>
      <c r="AI437" s="251"/>
      <c r="AJ437" s="251"/>
      <c r="AK437" s="251"/>
      <c r="AL437" s="251"/>
      <c r="AM437" s="251"/>
      <c r="AN437" s="251"/>
      <c r="AO437" s="251"/>
      <c r="AP437" s="251"/>
      <c r="AQ437" s="251"/>
      <c r="AR437" s="251"/>
      <c r="AS437" s="251"/>
      <c r="AT437" s="251"/>
      <c r="AU437" s="251"/>
      <c r="AV437" s="251"/>
      <c r="AW437" s="251"/>
      <c r="AX437" s="251"/>
      <c r="AY437" s="251"/>
      <c r="AZ437" s="251"/>
      <c r="BA437" s="251"/>
      <c r="BB437" s="251"/>
      <c r="BC437" s="251"/>
      <c r="BD437" s="251"/>
      <c r="BE437" s="251"/>
      <c r="BF437" s="251"/>
      <c r="BG437" s="251"/>
      <c r="BH437" s="251"/>
      <c r="BI437" s="251"/>
      <c r="BJ437" s="251"/>
      <c r="BK437" s="251"/>
      <c r="BL437" s="251"/>
      <c r="BM437" s="251"/>
      <c r="BN437" s="251"/>
      <c r="BO437" s="251"/>
      <c r="BP437" s="251"/>
      <c r="BQ437" s="251"/>
    </row>
    <row r="438" spans="1:69" ht="15.75" customHeight="1" x14ac:dyDescent="0.25">
      <c r="A438" s="251"/>
      <c r="B438" s="251"/>
      <c r="C438" s="251"/>
      <c r="D438" s="251"/>
      <c r="E438" s="251"/>
      <c r="F438" s="251"/>
      <c r="G438" s="251"/>
      <c r="H438" s="251"/>
      <c r="I438" s="251"/>
      <c r="J438" s="251"/>
      <c r="K438" s="251"/>
      <c r="L438" s="251"/>
      <c r="M438" s="251"/>
      <c r="N438" s="251"/>
      <c r="O438" s="251"/>
      <c r="P438" s="251"/>
      <c r="Q438" s="251"/>
      <c r="R438" s="251"/>
      <c r="S438" s="251"/>
      <c r="T438" s="251"/>
      <c r="U438" s="251"/>
      <c r="V438" s="251"/>
      <c r="W438" s="251"/>
      <c r="X438" s="251"/>
      <c r="Y438" s="251"/>
      <c r="Z438" s="251"/>
      <c r="AA438" s="251"/>
      <c r="AB438" s="251"/>
      <c r="AC438" s="251"/>
      <c r="AD438" s="251"/>
      <c r="AE438" s="251"/>
      <c r="AF438" s="251"/>
      <c r="AG438" s="251"/>
      <c r="AH438" s="251"/>
      <c r="AI438" s="251"/>
      <c r="AJ438" s="251"/>
      <c r="AK438" s="251"/>
      <c r="AL438" s="251"/>
      <c r="AM438" s="251"/>
      <c r="AN438" s="251"/>
      <c r="AO438" s="251"/>
      <c r="AP438" s="251"/>
      <c r="AQ438" s="251"/>
      <c r="AR438" s="251"/>
      <c r="AS438" s="251"/>
      <c r="AT438" s="251"/>
      <c r="AU438" s="251"/>
      <c r="AV438" s="251"/>
      <c r="AW438" s="251"/>
      <c r="AX438" s="251"/>
      <c r="AY438" s="251"/>
      <c r="AZ438" s="251"/>
      <c r="BA438" s="251"/>
      <c r="BB438" s="251"/>
      <c r="BC438" s="251"/>
      <c r="BD438" s="251"/>
      <c r="BE438" s="251"/>
      <c r="BF438" s="251"/>
      <c r="BG438" s="251"/>
      <c r="BH438" s="251"/>
      <c r="BI438" s="251"/>
      <c r="BJ438" s="251"/>
      <c r="BK438" s="251"/>
      <c r="BL438" s="251"/>
      <c r="BM438" s="251"/>
      <c r="BN438" s="251"/>
      <c r="BO438" s="251"/>
      <c r="BP438" s="251"/>
      <c r="BQ438" s="251"/>
    </row>
    <row r="439" spans="1:69" ht="15.75" customHeight="1" x14ac:dyDescent="0.25">
      <c r="A439" s="251"/>
      <c r="B439" s="251"/>
      <c r="C439" s="251"/>
      <c r="D439" s="251"/>
      <c r="E439" s="251"/>
      <c r="F439" s="251"/>
      <c r="G439" s="251"/>
      <c r="H439" s="251"/>
      <c r="I439" s="251"/>
      <c r="J439" s="251"/>
      <c r="K439" s="251"/>
      <c r="L439" s="251"/>
      <c r="M439" s="251"/>
      <c r="N439" s="251"/>
      <c r="O439" s="251"/>
      <c r="P439" s="251"/>
      <c r="Q439" s="251"/>
      <c r="R439" s="251"/>
      <c r="S439" s="251"/>
      <c r="T439" s="251"/>
      <c r="U439" s="251"/>
      <c r="V439" s="251"/>
      <c r="W439" s="251"/>
      <c r="X439" s="251"/>
      <c r="Y439" s="251"/>
      <c r="Z439" s="251"/>
      <c r="AA439" s="251"/>
      <c r="AB439" s="251"/>
      <c r="AC439" s="251"/>
      <c r="AD439" s="251"/>
      <c r="AE439" s="251"/>
      <c r="AF439" s="251"/>
      <c r="AG439" s="251"/>
      <c r="AH439" s="251"/>
      <c r="AI439" s="251"/>
      <c r="AJ439" s="251"/>
      <c r="AK439" s="251"/>
      <c r="AL439" s="251"/>
      <c r="AM439" s="251"/>
      <c r="AN439" s="251"/>
      <c r="AO439" s="251"/>
      <c r="AP439" s="251"/>
      <c r="AQ439" s="251"/>
      <c r="AR439" s="251"/>
      <c r="AS439" s="251"/>
      <c r="AT439" s="251"/>
      <c r="AU439" s="251"/>
      <c r="AV439" s="251"/>
      <c r="AW439" s="251"/>
      <c r="AX439" s="251"/>
      <c r="AY439" s="251"/>
      <c r="AZ439" s="251"/>
      <c r="BA439" s="251"/>
      <c r="BB439" s="251"/>
      <c r="BC439" s="251"/>
      <c r="BD439" s="251"/>
      <c r="BE439" s="251"/>
      <c r="BF439" s="251"/>
      <c r="BG439" s="251"/>
      <c r="BH439" s="251"/>
      <c r="BI439" s="251"/>
      <c r="BJ439" s="251"/>
      <c r="BK439" s="251"/>
      <c r="BL439" s="251"/>
      <c r="BM439" s="251"/>
      <c r="BN439" s="251"/>
      <c r="BO439" s="251"/>
      <c r="BP439" s="251"/>
      <c r="BQ439" s="251"/>
    </row>
    <row r="440" spans="1:69" ht="15.75" customHeight="1" x14ac:dyDescent="0.25">
      <c r="A440" s="251"/>
      <c r="B440" s="251"/>
      <c r="C440" s="251"/>
      <c r="D440" s="251"/>
      <c r="E440" s="251"/>
      <c r="F440" s="251"/>
      <c r="G440" s="251"/>
      <c r="H440" s="251"/>
      <c r="I440" s="251"/>
      <c r="J440" s="251"/>
      <c r="K440" s="251"/>
      <c r="L440" s="251"/>
      <c r="M440" s="251"/>
      <c r="N440" s="251"/>
      <c r="O440" s="251"/>
      <c r="P440" s="251"/>
      <c r="Q440" s="251"/>
      <c r="R440" s="251"/>
      <c r="S440" s="251"/>
      <c r="T440" s="251"/>
      <c r="U440" s="251"/>
      <c r="V440" s="251"/>
      <c r="W440" s="251"/>
      <c r="X440" s="251"/>
      <c r="Y440" s="251"/>
      <c r="Z440" s="251"/>
      <c r="AA440" s="251"/>
      <c r="AB440" s="251"/>
      <c r="AC440" s="251"/>
      <c r="AD440" s="251"/>
      <c r="AE440" s="251"/>
      <c r="AF440" s="251"/>
      <c r="AG440" s="251"/>
      <c r="AH440" s="251"/>
      <c r="AI440" s="251"/>
      <c r="AJ440" s="251"/>
      <c r="AK440" s="251"/>
      <c r="AL440" s="251"/>
      <c r="AM440" s="251"/>
      <c r="AN440" s="251"/>
      <c r="AO440" s="251"/>
      <c r="AP440" s="251"/>
      <c r="AQ440" s="251"/>
      <c r="AR440" s="251"/>
      <c r="AS440" s="251"/>
      <c r="AT440" s="251"/>
      <c r="AU440" s="251"/>
      <c r="AV440" s="251"/>
      <c r="AW440" s="251"/>
      <c r="AX440" s="251"/>
      <c r="AY440" s="251"/>
      <c r="AZ440" s="251"/>
      <c r="BA440" s="251"/>
      <c r="BB440" s="251"/>
      <c r="BC440" s="251"/>
      <c r="BD440" s="251"/>
      <c r="BE440" s="251"/>
      <c r="BF440" s="251"/>
      <c r="BG440" s="251"/>
      <c r="BH440" s="251"/>
      <c r="BI440" s="251"/>
      <c r="BJ440" s="251"/>
      <c r="BK440" s="251"/>
      <c r="BL440" s="251"/>
      <c r="BM440" s="251"/>
      <c r="BN440" s="251"/>
      <c r="BO440" s="251"/>
      <c r="BP440" s="251"/>
      <c r="BQ440" s="251"/>
    </row>
    <row r="441" spans="1:69" ht="15.75" customHeight="1" x14ac:dyDescent="0.25">
      <c r="A441" s="251"/>
      <c r="B441" s="251"/>
      <c r="C441" s="251"/>
      <c r="D441" s="251"/>
      <c r="E441" s="251"/>
      <c r="F441" s="251"/>
      <c r="G441" s="251"/>
      <c r="H441" s="251"/>
      <c r="I441" s="251"/>
      <c r="J441" s="251"/>
      <c r="K441" s="251"/>
      <c r="L441" s="251"/>
      <c r="M441" s="251"/>
      <c r="N441" s="251"/>
      <c r="O441" s="251"/>
      <c r="P441" s="251"/>
      <c r="Q441" s="251"/>
      <c r="R441" s="251"/>
      <c r="S441" s="251"/>
      <c r="T441" s="251"/>
      <c r="U441" s="251"/>
      <c r="V441" s="251"/>
      <c r="W441" s="251"/>
      <c r="X441" s="251"/>
      <c r="Y441" s="251"/>
      <c r="Z441" s="251"/>
      <c r="AA441" s="251"/>
      <c r="AB441" s="251"/>
      <c r="AC441" s="251"/>
      <c r="AD441" s="251"/>
      <c r="AE441" s="251"/>
      <c r="AF441" s="251"/>
      <c r="AG441" s="251"/>
      <c r="AH441" s="251"/>
      <c r="AI441" s="251"/>
      <c r="AJ441" s="251"/>
      <c r="AK441" s="251"/>
      <c r="AL441" s="251"/>
      <c r="AM441" s="251"/>
      <c r="AN441" s="251"/>
      <c r="AO441" s="251"/>
      <c r="AP441" s="251"/>
      <c r="AQ441" s="251"/>
      <c r="AR441" s="251"/>
      <c r="AS441" s="251"/>
      <c r="AT441" s="251"/>
      <c r="AU441" s="251"/>
      <c r="AV441" s="251"/>
      <c r="AW441" s="251"/>
      <c r="AX441" s="251"/>
      <c r="AY441" s="251"/>
      <c r="AZ441" s="251"/>
      <c r="BA441" s="251"/>
      <c r="BB441" s="251"/>
      <c r="BC441" s="251"/>
      <c r="BD441" s="251"/>
      <c r="BE441" s="251"/>
      <c r="BF441" s="251"/>
      <c r="BG441" s="251"/>
      <c r="BH441" s="251"/>
      <c r="BI441" s="251"/>
      <c r="BJ441" s="251"/>
      <c r="BK441" s="251"/>
      <c r="BL441" s="251"/>
      <c r="BM441" s="251"/>
      <c r="BN441" s="251"/>
      <c r="BO441" s="251"/>
      <c r="BP441" s="251"/>
      <c r="BQ441" s="251"/>
    </row>
    <row r="442" spans="1:69" ht="15.75" customHeight="1" x14ac:dyDescent="0.25">
      <c r="A442" s="251"/>
      <c r="B442" s="251"/>
      <c r="C442" s="251"/>
      <c r="D442" s="251"/>
      <c r="E442" s="251"/>
      <c r="F442" s="251"/>
      <c r="G442" s="251"/>
      <c r="H442" s="251"/>
      <c r="I442" s="251"/>
      <c r="J442" s="251"/>
      <c r="K442" s="251"/>
      <c r="L442" s="251"/>
      <c r="M442" s="251"/>
      <c r="N442" s="251"/>
      <c r="O442" s="251"/>
      <c r="P442" s="251"/>
      <c r="Q442" s="251"/>
      <c r="R442" s="251"/>
      <c r="S442" s="251"/>
      <c r="T442" s="251"/>
      <c r="U442" s="251"/>
      <c r="V442" s="251"/>
      <c r="W442" s="251"/>
      <c r="X442" s="251"/>
      <c r="Y442" s="251"/>
      <c r="Z442" s="251"/>
      <c r="AA442" s="251"/>
      <c r="AB442" s="251"/>
      <c r="AC442" s="251"/>
      <c r="AD442" s="251"/>
      <c r="AE442" s="251"/>
      <c r="AF442" s="251"/>
      <c r="AG442" s="251"/>
      <c r="AH442" s="251"/>
      <c r="AI442" s="251"/>
      <c r="AJ442" s="251"/>
      <c r="AK442" s="251"/>
      <c r="AL442" s="251"/>
      <c r="AM442" s="251"/>
      <c r="AN442" s="251"/>
      <c r="AO442" s="251"/>
      <c r="AP442" s="251"/>
      <c r="AQ442" s="251"/>
      <c r="AR442" s="251"/>
      <c r="AS442" s="251"/>
      <c r="AT442" s="251"/>
      <c r="AU442" s="251"/>
      <c r="AV442" s="251"/>
      <c r="AW442" s="251"/>
      <c r="AX442" s="251"/>
      <c r="AY442" s="251"/>
      <c r="AZ442" s="251"/>
      <c r="BA442" s="251"/>
      <c r="BB442" s="251"/>
      <c r="BC442" s="251"/>
      <c r="BD442" s="251"/>
      <c r="BE442" s="251"/>
      <c r="BF442" s="251"/>
      <c r="BG442" s="251"/>
      <c r="BH442" s="251"/>
      <c r="BI442" s="251"/>
      <c r="BJ442" s="251"/>
      <c r="BK442" s="251"/>
      <c r="BL442" s="251"/>
      <c r="BM442" s="251"/>
      <c r="BN442" s="251"/>
      <c r="BO442" s="251"/>
      <c r="BP442" s="251"/>
      <c r="BQ442" s="251"/>
    </row>
    <row r="443" spans="1:69" ht="15.75" customHeight="1" x14ac:dyDescent="0.25">
      <c r="A443" s="251"/>
      <c r="B443" s="251"/>
      <c r="C443" s="251"/>
      <c r="D443" s="251"/>
      <c r="E443" s="251"/>
      <c r="F443" s="251"/>
      <c r="G443" s="251"/>
      <c r="H443" s="251"/>
      <c r="I443" s="251"/>
      <c r="J443" s="251"/>
      <c r="K443" s="251"/>
      <c r="L443" s="251"/>
      <c r="M443" s="251"/>
      <c r="N443" s="251"/>
      <c r="O443" s="251"/>
      <c r="P443" s="251"/>
      <c r="Q443" s="251"/>
      <c r="R443" s="251"/>
      <c r="S443" s="251"/>
      <c r="T443" s="251"/>
      <c r="U443" s="251"/>
      <c r="V443" s="251"/>
      <c r="W443" s="251"/>
      <c r="X443" s="251"/>
      <c r="Y443" s="251"/>
      <c r="Z443" s="251"/>
      <c r="AA443" s="251"/>
      <c r="AB443" s="251"/>
      <c r="AC443" s="251"/>
      <c r="AD443" s="251"/>
      <c r="AE443" s="251"/>
      <c r="AF443" s="251"/>
      <c r="AG443" s="251"/>
      <c r="AH443" s="251"/>
      <c r="AI443" s="251"/>
      <c r="AJ443" s="251"/>
      <c r="AK443" s="251"/>
      <c r="AL443" s="251"/>
      <c r="AM443" s="251"/>
      <c r="AN443" s="251"/>
      <c r="AO443" s="251"/>
      <c r="AP443" s="251"/>
      <c r="AQ443" s="251"/>
      <c r="AR443" s="251"/>
      <c r="AS443" s="251"/>
      <c r="AT443" s="251"/>
      <c r="AU443" s="251"/>
      <c r="AV443" s="251"/>
      <c r="AW443" s="251"/>
      <c r="AX443" s="251"/>
      <c r="AY443" s="251"/>
      <c r="AZ443" s="251"/>
      <c r="BA443" s="251"/>
      <c r="BB443" s="251"/>
      <c r="BC443" s="251"/>
      <c r="BD443" s="251"/>
      <c r="BE443" s="251"/>
      <c r="BF443" s="251"/>
      <c r="BG443" s="251"/>
      <c r="BH443" s="251"/>
      <c r="BI443" s="251"/>
      <c r="BJ443" s="251"/>
      <c r="BK443" s="251"/>
      <c r="BL443" s="251"/>
      <c r="BM443" s="251"/>
      <c r="BN443" s="251"/>
      <c r="BO443" s="251"/>
      <c r="BP443" s="251"/>
      <c r="BQ443" s="251"/>
    </row>
    <row r="444" spans="1:69" ht="15.75" customHeight="1" x14ac:dyDescent="0.25">
      <c r="A444" s="251"/>
      <c r="B444" s="251"/>
      <c r="C444" s="251"/>
      <c r="D444" s="251"/>
      <c r="E444" s="251"/>
      <c r="F444" s="251"/>
      <c r="G444" s="251"/>
      <c r="H444" s="251"/>
      <c r="I444" s="251"/>
      <c r="J444" s="251"/>
      <c r="K444" s="251"/>
      <c r="L444" s="251"/>
      <c r="M444" s="251"/>
      <c r="N444" s="251"/>
      <c r="O444" s="251"/>
      <c r="P444" s="251"/>
      <c r="Q444" s="251"/>
      <c r="R444" s="251"/>
      <c r="S444" s="251"/>
      <c r="T444" s="251"/>
      <c r="U444" s="251"/>
      <c r="V444" s="251"/>
      <c r="W444" s="251"/>
      <c r="X444" s="251"/>
      <c r="Y444" s="251"/>
      <c r="Z444" s="251"/>
      <c r="AA444" s="251"/>
      <c r="AB444" s="251"/>
      <c r="AC444" s="251"/>
      <c r="AD444" s="251"/>
      <c r="AE444" s="251"/>
      <c r="AF444" s="251"/>
      <c r="AG444" s="251"/>
      <c r="AH444" s="251"/>
      <c r="AI444" s="251"/>
      <c r="AJ444" s="251"/>
      <c r="AK444" s="251"/>
      <c r="AL444" s="251"/>
      <c r="AM444" s="251"/>
      <c r="AN444" s="251"/>
      <c r="AO444" s="251"/>
      <c r="AP444" s="251"/>
      <c r="AQ444" s="251"/>
      <c r="AR444" s="251"/>
      <c r="AS444" s="251"/>
      <c r="AT444" s="251"/>
      <c r="AU444" s="251"/>
      <c r="AV444" s="251"/>
      <c r="AW444" s="251"/>
      <c r="AX444" s="251"/>
      <c r="AY444" s="251"/>
      <c r="AZ444" s="251"/>
      <c r="BA444" s="251"/>
      <c r="BB444" s="251"/>
      <c r="BC444" s="251"/>
      <c r="BD444" s="251"/>
      <c r="BE444" s="251"/>
      <c r="BF444" s="251"/>
      <c r="BG444" s="251"/>
      <c r="BH444" s="251"/>
      <c r="BI444" s="251"/>
      <c r="BJ444" s="251"/>
      <c r="BK444" s="251"/>
      <c r="BL444" s="251"/>
      <c r="BM444" s="251"/>
      <c r="BN444" s="251"/>
      <c r="BO444" s="251"/>
      <c r="BP444" s="251"/>
      <c r="BQ444" s="251"/>
    </row>
    <row r="445" spans="1:69" ht="15.75" customHeight="1" x14ac:dyDescent="0.25">
      <c r="A445" s="251"/>
      <c r="B445" s="251"/>
      <c r="C445" s="251"/>
      <c r="D445" s="251"/>
      <c r="E445" s="251"/>
      <c r="F445" s="251"/>
      <c r="G445" s="251"/>
      <c r="H445" s="251"/>
      <c r="I445" s="251"/>
      <c r="J445" s="251"/>
      <c r="K445" s="251"/>
      <c r="L445" s="251"/>
      <c r="M445" s="251"/>
      <c r="N445" s="251"/>
      <c r="O445" s="251"/>
      <c r="P445" s="251"/>
      <c r="Q445" s="251"/>
      <c r="R445" s="251"/>
      <c r="S445" s="251"/>
      <c r="T445" s="251"/>
      <c r="U445" s="251"/>
      <c r="V445" s="251"/>
      <c r="W445" s="251"/>
      <c r="X445" s="251"/>
      <c r="Y445" s="251"/>
      <c r="Z445" s="251"/>
      <c r="AA445" s="251"/>
      <c r="AB445" s="251"/>
      <c r="AC445" s="251"/>
      <c r="AD445" s="251"/>
      <c r="AE445" s="251"/>
      <c r="AF445" s="251"/>
      <c r="AG445" s="251"/>
      <c r="AH445" s="251"/>
      <c r="AI445" s="251"/>
      <c r="AJ445" s="251"/>
      <c r="AK445" s="251"/>
      <c r="AL445" s="251"/>
      <c r="AM445" s="251"/>
      <c r="AN445" s="251"/>
      <c r="AO445" s="251"/>
      <c r="AP445" s="251"/>
      <c r="AQ445" s="251"/>
      <c r="AR445" s="251"/>
      <c r="AS445" s="251"/>
      <c r="AT445" s="251"/>
      <c r="AU445" s="251"/>
      <c r="AV445" s="251"/>
      <c r="AW445" s="251"/>
      <c r="AX445" s="251"/>
      <c r="AY445" s="251"/>
      <c r="AZ445" s="251"/>
      <c r="BA445" s="251"/>
      <c r="BB445" s="251"/>
      <c r="BC445" s="251"/>
      <c r="BD445" s="251"/>
      <c r="BE445" s="251"/>
      <c r="BF445" s="251"/>
      <c r="BG445" s="251"/>
      <c r="BH445" s="251"/>
      <c r="BI445" s="251"/>
      <c r="BJ445" s="251"/>
      <c r="BK445" s="251"/>
      <c r="BL445" s="251"/>
      <c r="BM445" s="251"/>
      <c r="BN445" s="251"/>
      <c r="BO445" s="251"/>
      <c r="BP445" s="251"/>
      <c r="BQ445" s="251"/>
    </row>
    <row r="446" spans="1:69" ht="15.75" customHeight="1" x14ac:dyDescent="0.25">
      <c r="A446" s="251"/>
      <c r="B446" s="251"/>
      <c r="C446" s="251"/>
      <c r="D446" s="251"/>
      <c r="E446" s="251"/>
      <c r="F446" s="251"/>
      <c r="G446" s="251"/>
      <c r="H446" s="251"/>
      <c r="I446" s="251"/>
      <c r="J446" s="251"/>
      <c r="K446" s="251"/>
      <c r="L446" s="251"/>
      <c r="M446" s="251"/>
      <c r="N446" s="251"/>
      <c r="O446" s="251"/>
      <c r="P446" s="251"/>
      <c r="Q446" s="251"/>
      <c r="R446" s="251"/>
      <c r="S446" s="251"/>
      <c r="T446" s="251"/>
      <c r="U446" s="251"/>
      <c r="V446" s="251"/>
      <c r="W446" s="251"/>
      <c r="X446" s="251"/>
      <c r="Y446" s="251"/>
      <c r="Z446" s="251"/>
      <c r="AA446" s="251"/>
      <c r="AB446" s="251"/>
      <c r="AC446" s="251"/>
      <c r="AD446" s="251"/>
      <c r="AE446" s="251"/>
      <c r="AF446" s="251"/>
      <c r="AG446" s="251"/>
      <c r="AH446" s="251"/>
      <c r="AI446" s="251"/>
      <c r="AJ446" s="251"/>
      <c r="AK446" s="251"/>
      <c r="AL446" s="251"/>
      <c r="AM446" s="251"/>
      <c r="AN446" s="251"/>
      <c r="AO446" s="251"/>
      <c r="AP446" s="251"/>
      <c r="AQ446" s="251"/>
      <c r="AR446" s="251"/>
      <c r="AS446" s="251"/>
      <c r="AT446" s="251"/>
      <c r="AU446" s="251"/>
      <c r="AV446" s="251"/>
      <c r="AW446" s="251"/>
      <c r="AX446" s="251"/>
      <c r="AY446" s="251"/>
      <c r="AZ446" s="251"/>
      <c r="BA446" s="251"/>
      <c r="BB446" s="251"/>
      <c r="BC446" s="251"/>
      <c r="BD446" s="251"/>
      <c r="BE446" s="251"/>
      <c r="BF446" s="251"/>
      <c r="BG446" s="251"/>
      <c r="BH446" s="251"/>
      <c r="BI446" s="251"/>
      <c r="BJ446" s="251"/>
      <c r="BK446" s="251"/>
      <c r="BL446" s="251"/>
      <c r="BM446" s="251"/>
      <c r="BN446" s="251"/>
      <c r="BO446" s="251"/>
      <c r="BP446" s="251"/>
      <c r="BQ446" s="251"/>
    </row>
    <row r="447" spans="1:69" ht="15.75" customHeight="1" x14ac:dyDescent="0.25">
      <c r="A447" s="251"/>
      <c r="B447" s="251"/>
      <c r="C447" s="251"/>
      <c r="D447" s="251"/>
      <c r="E447" s="251"/>
      <c r="F447" s="251"/>
      <c r="G447" s="251"/>
      <c r="H447" s="251"/>
      <c r="I447" s="251"/>
      <c r="J447" s="251"/>
      <c r="K447" s="251"/>
      <c r="L447" s="251"/>
      <c r="M447" s="251"/>
      <c r="N447" s="251"/>
      <c r="O447" s="251"/>
      <c r="P447" s="251"/>
      <c r="Q447" s="251"/>
      <c r="R447" s="251"/>
      <c r="S447" s="251"/>
      <c r="T447" s="251"/>
      <c r="U447" s="251"/>
      <c r="V447" s="251"/>
      <c r="W447" s="251"/>
      <c r="X447" s="251"/>
      <c r="Y447" s="251"/>
      <c r="Z447" s="251"/>
      <c r="AA447" s="251"/>
      <c r="AB447" s="251"/>
      <c r="AC447" s="251"/>
      <c r="AD447" s="251"/>
      <c r="AE447" s="251"/>
      <c r="AF447" s="251"/>
      <c r="AG447" s="251"/>
      <c r="AH447" s="251"/>
      <c r="AI447" s="251"/>
      <c r="AJ447" s="251"/>
      <c r="AK447" s="251"/>
      <c r="AL447" s="251"/>
      <c r="AM447" s="251"/>
      <c r="AN447" s="251"/>
      <c r="AO447" s="251"/>
      <c r="AP447" s="251"/>
      <c r="AQ447" s="251"/>
      <c r="AR447" s="251"/>
      <c r="AS447" s="251"/>
      <c r="AT447" s="251"/>
      <c r="AU447" s="251"/>
      <c r="AV447" s="251"/>
      <c r="AW447" s="251"/>
      <c r="AX447" s="251"/>
      <c r="AY447" s="251"/>
      <c r="AZ447" s="251"/>
      <c r="BA447" s="251"/>
      <c r="BB447" s="251"/>
      <c r="BC447" s="251"/>
      <c r="BD447" s="251"/>
      <c r="BE447" s="251"/>
      <c r="BF447" s="251"/>
      <c r="BG447" s="251"/>
      <c r="BH447" s="251"/>
      <c r="BI447" s="251"/>
      <c r="BJ447" s="251"/>
      <c r="BK447" s="251"/>
      <c r="BL447" s="251"/>
      <c r="BM447" s="251"/>
      <c r="BN447" s="251"/>
      <c r="BO447" s="251"/>
      <c r="BP447" s="251"/>
      <c r="BQ447" s="251"/>
    </row>
    <row r="448" spans="1:69" ht="15.75" customHeight="1" x14ac:dyDescent="0.25">
      <c r="A448" s="251"/>
      <c r="B448" s="251"/>
      <c r="C448" s="251"/>
      <c r="D448" s="251"/>
      <c r="E448" s="251"/>
      <c r="F448" s="251"/>
      <c r="G448" s="251"/>
      <c r="H448" s="251"/>
      <c r="I448" s="251"/>
      <c r="J448" s="251"/>
      <c r="K448" s="251"/>
      <c r="L448" s="251"/>
      <c r="M448" s="251"/>
      <c r="N448" s="251"/>
      <c r="O448" s="251"/>
      <c r="P448" s="251"/>
      <c r="Q448" s="251"/>
      <c r="R448" s="251"/>
      <c r="S448" s="251"/>
      <c r="T448" s="251"/>
      <c r="U448" s="251"/>
      <c r="V448" s="251"/>
      <c r="W448" s="251"/>
      <c r="X448" s="251"/>
      <c r="Y448" s="251"/>
      <c r="Z448" s="251"/>
      <c r="AA448" s="251"/>
      <c r="AB448" s="251"/>
      <c r="AC448" s="251"/>
      <c r="AD448" s="251"/>
      <c r="AE448" s="251"/>
      <c r="AF448" s="251"/>
      <c r="AG448" s="251"/>
      <c r="AH448" s="251"/>
      <c r="AI448" s="251"/>
      <c r="AJ448" s="251"/>
      <c r="AK448" s="251"/>
      <c r="AL448" s="251"/>
      <c r="AM448" s="251"/>
      <c r="AN448" s="251"/>
      <c r="AO448" s="251"/>
      <c r="AP448" s="251"/>
      <c r="AQ448" s="251"/>
      <c r="AR448" s="251"/>
      <c r="AS448" s="251"/>
      <c r="AT448" s="251"/>
      <c r="AU448" s="251"/>
      <c r="AV448" s="251"/>
      <c r="AW448" s="251"/>
      <c r="AX448" s="251"/>
      <c r="AY448" s="251"/>
      <c r="AZ448" s="251"/>
      <c r="BA448" s="251"/>
      <c r="BB448" s="251"/>
      <c r="BC448" s="251"/>
      <c r="BD448" s="251"/>
      <c r="BE448" s="251"/>
      <c r="BF448" s="251"/>
      <c r="BG448" s="251"/>
      <c r="BH448" s="251"/>
      <c r="BI448" s="251"/>
      <c r="BJ448" s="251"/>
      <c r="BK448" s="251"/>
      <c r="BL448" s="251"/>
      <c r="BM448" s="251"/>
      <c r="BN448" s="251"/>
      <c r="BO448" s="251"/>
      <c r="BP448" s="251"/>
      <c r="BQ448" s="251"/>
    </row>
    <row r="449" spans="1:69" ht="15.75" customHeight="1" x14ac:dyDescent="0.25">
      <c r="A449" s="251"/>
      <c r="B449" s="251"/>
      <c r="C449" s="251"/>
      <c r="D449" s="251"/>
      <c r="E449" s="251"/>
      <c r="F449" s="251"/>
      <c r="G449" s="251"/>
      <c r="H449" s="251"/>
      <c r="I449" s="251"/>
      <c r="J449" s="251"/>
      <c r="K449" s="251"/>
      <c r="L449" s="251"/>
      <c r="M449" s="251"/>
      <c r="N449" s="251"/>
      <c r="O449" s="251"/>
      <c r="P449" s="251"/>
      <c r="Q449" s="251"/>
      <c r="R449" s="251"/>
      <c r="S449" s="251"/>
      <c r="T449" s="251"/>
      <c r="U449" s="251"/>
      <c r="V449" s="251"/>
      <c r="W449" s="251"/>
      <c r="X449" s="251"/>
      <c r="Y449" s="251"/>
      <c r="Z449" s="251"/>
      <c r="AA449" s="251"/>
      <c r="AB449" s="251"/>
      <c r="AC449" s="251"/>
      <c r="AD449" s="251"/>
      <c r="AE449" s="251"/>
      <c r="AF449" s="251"/>
      <c r="AG449" s="251"/>
      <c r="AH449" s="251"/>
      <c r="AI449" s="251"/>
      <c r="AJ449" s="251"/>
      <c r="AK449" s="251"/>
      <c r="AL449" s="251"/>
      <c r="AM449" s="251"/>
      <c r="AN449" s="251"/>
      <c r="AO449" s="251"/>
      <c r="AP449" s="251"/>
      <c r="AQ449" s="251"/>
      <c r="AR449" s="251"/>
      <c r="AS449" s="251"/>
      <c r="AT449" s="251"/>
      <c r="AU449" s="251"/>
      <c r="AV449" s="251"/>
      <c r="AW449" s="251"/>
      <c r="AX449" s="251"/>
      <c r="AY449" s="251"/>
      <c r="AZ449" s="251"/>
      <c r="BA449" s="251"/>
      <c r="BB449" s="251"/>
      <c r="BC449" s="251"/>
      <c r="BD449" s="251"/>
      <c r="BE449" s="251"/>
      <c r="BF449" s="251"/>
      <c r="BG449" s="251"/>
      <c r="BH449" s="251"/>
      <c r="BI449" s="251"/>
      <c r="BJ449" s="251"/>
      <c r="BK449" s="251"/>
      <c r="BL449" s="251"/>
      <c r="BM449" s="251"/>
      <c r="BN449" s="251"/>
      <c r="BO449" s="251"/>
      <c r="BP449" s="251"/>
      <c r="BQ449" s="251"/>
    </row>
    <row r="450" spans="1:69" ht="15.75" customHeight="1" x14ac:dyDescent="0.25">
      <c r="A450" s="251"/>
      <c r="B450" s="251"/>
      <c r="C450" s="251"/>
      <c r="D450" s="251"/>
      <c r="E450" s="251"/>
      <c r="F450" s="251"/>
      <c r="G450" s="251"/>
      <c r="H450" s="251"/>
      <c r="I450" s="251"/>
      <c r="J450" s="251"/>
      <c r="K450" s="251"/>
      <c r="L450" s="251"/>
      <c r="M450" s="251"/>
      <c r="N450" s="251"/>
      <c r="O450" s="251"/>
      <c r="P450" s="251"/>
      <c r="Q450" s="251"/>
      <c r="R450" s="251"/>
      <c r="S450" s="251"/>
      <c r="T450" s="251"/>
      <c r="U450" s="251"/>
      <c r="V450" s="251"/>
      <c r="W450" s="251"/>
      <c r="X450" s="251"/>
      <c r="Y450" s="251"/>
      <c r="Z450" s="251"/>
      <c r="AA450" s="251"/>
      <c r="AB450" s="251"/>
      <c r="AC450" s="251"/>
      <c r="AD450" s="251"/>
      <c r="AE450" s="251"/>
      <c r="AF450" s="251"/>
      <c r="AG450" s="251"/>
      <c r="AH450" s="251"/>
      <c r="AI450" s="251"/>
      <c r="AJ450" s="251"/>
      <c r="AK450" s="251"/>
      <c r="AL450" s="251"/>
      <c r="AM450" s="251"/>
      <c r="AN450" s="251"/>
      <c r="AO450" s="251"/>
      <c r="AP450" s="251"/>
      <c r="AQ450" s="251"/>
      <c r="AR450" s="251"/>
      <c r="AS450" s="251"/>
      <c r="AT450" s="251"/>
      <c r="AU450" s="251"/>
      <c r="AV450" s="251"/>
      <c r="AW450" s="251"/>
      <c r="AX450" s="251"/>
      <c r="AY450" s="251"/>
      <c r="AZ450" s="251"/>
      <c r="BA450" s="251"/>
      <c r="BB450" s="251"/>
      <c r="BC450" s="251"/>
      <c r="BD450" s="251"/>
      <c r="BE450" s="251"/>
      <c r="BF450" s="251"/>
      <c r="BG450" s="251"/>
      <c r="BH450" s="251"/>
      <c r="BI450" s="251"/>
      <c r="BJ450" s="251"/>
      <c r="BK450" s="251"/>
      <c r="BL450" s="251"/>
      <c r="BM450" s="251"/>
      <c r="BN450" s="251"/>
      <c r="BO450" s="251"/>
      <c r="BP450" s="251"/>
      <c r="BQ450" s="251"/>
    </row>
    <row r="451" spans="1:69" ht="15.75" customHeight="1" x14ac:dyDescent="0.25">
      <c r="A451" s="251"/>
      <c r="B451" s="251"/>
      <c r="C451" s="251"/>
      <c r="D451" s="251"/>
      <c r="E451" s="251"/>
      <c r="F451" s="251"/>
      <c r="G451" s="251"/>
      <c r="H451" s="251"/>
      <c r="I451" s="251"/>
      <c r="J451" s="251"/>
      <c r="K451" s="251"/>
      <c r="L451" s="251"/>
      <c r="M451" s="251"/>
      <c r="N451" s="251"/>
      <c r="O451" s="251"/>
      <c r="P451" s="251"/>
      <c r="Q451" s="251"/>
      <c r="R451" s="251"/>
      <c r="S451" s="251"/>
      <c r="T451" s="251"/>
      <c r="U451" s="251"/>
      <c r="V451" s="251"/>
      <c r="W451" s="251"/>
      <c r="X451" s="251"/>
      <c r="Y451" s="251"/>
      <c r="Z451" s="251"/>
      <c r="AA451" s="251"/>
      <c r="AB451" s="251"/>
      <c r="AC451" s="251"/>
      <c r="AD451" s="251"/>
      <c r="AE451" s="251"/>
      <c r="AF451" s="251"/>
      <c r="AG451" s="251"/>
      <c r="AH451" s="251"/>
      <c r="AI451" s="251"/>
      <c r="AJ451" s="251"/>
      <c r="AK451" s="251"/>
      <c r="AL451" s="251"/>
      <c r="AM451" s="251"/>
      <c r="AN451" s="251"/>
      <c r="AO451" s="251"/>
      <c r="AP451" s="251"/>
      <c r="AQ451" s="251"/>
      <c r="AR451" s="251"/>
      <c r="AS451" s="251"/>
      <c r="AT451" s="251"/>
      <c r="AU451" s="251"/>
      <c r="AV451" s="251"/>
      <c r="AW451" s="251"/>
      <c r="AX451" s="251"/>
      <c r="AY451" s="251"/>
      <c r="AZ451" s="251"/>
      <c r="BA451" s="251"/>
      <c r="BB451" s="251"/>
      <c r="BC451" s="251"/>
      <c r="BD451" s="251"/>
      <c r="BE451" s="251"/>
      <c r="BF451" s="251"/>
      <c r="BG451" s="251"/>
      <c r="BH451" s="251"/>
      <c r="BI451" s="251"/>
      <c r="BJ451" s="251"/>
      <c r="BK451" s="251"/>
      <c r="BL451" s="251"/>
      <c r="BM451" s="251"/>
      <c r="BN451" s="251"/>
      <c r="BO451" s="251"/>
      <c r="BP451" s="251"/>
      <c r="BQ451" s="251"/>
    </row>
    <row r="452" spans="1:69" ht="15.75" customHeight="1" x14ac:dyDescent="0.25">
      <c r="A452" s="251"/>
      <c r="B452" s="251"/>
      <c r="C452" s="251"/>
      <c r="D452" s="251"/>
      <c r="E452" s="251"/>
      <c r="F452" s="251"/>
      <c r="G452" s="251"/>
      <c r="H452" s="251"/>
      <c r="I452" s="251"/>
      <c r="J452" s="251"/>
      <c r="K452" s="251"/>
      <c r="L452" s="251"/>
      <c r="M452" s="251"/>
      <c r="N452" s="251"/>
      <c r="O452" s="251"/>
      <c r="P452" s="251"/>
      <c r="Q452" s="251"/>
      <c r="R452" s="251"/>
      <c r="S452" s="251"/>
      <c r="T452" s="251"/>
      <c r="U452" s="251"/>
      <c r="V452" s="251"/>
      <c r="W452" s="251"/>
      <c r="X452" s="251"/>
      <c r="Y452" s="251"/>
      <c r="Z452" s="251"/>
      <c r="AA452" s="251"/>
      <c r="AB452" s="251"/>
      <c r="AC452" s="251"/>
      <c r="AD452" s="251"/>
      <c r="AE452" s="251"/>
      <c r="AF452" s="251"/>
      <c r="AG452" s="251"/>
      <c r="AH452" s="251"/>
      <c r="AI452" s="251"/>
      <c r="AJ452" s="251"/>
      <c r="AK452" s="251"/>
      <c r="AL452" s="251"/>
      <c r="AM452" s="251"/>
      <c r="AN452" s="251"/>
      <c r="AO452" s="251"/>
      <c r="AP452" s="251"/>
      <c r="AQ452" s="251"/>
      <c r="AR452" s="251"/>
      <c r="AS452" s="251"/>
      <c r="AT452" s="251"/>
      <c r="AU452" s="251"/>
      <c r="AV452" s="251"/>
      <c r="AW452" s="251"/>
      <c r="AX452" s="251"/>
      <c r="AY452" s="251"/>
      <c r="AZ452" s="251"/>
      <c r="BA452" s="251"/>
      <c r="BB452" s="251"/>
      <c r="BC452" s="251"/>
      <c r="BD452" s="251"/>
      <c r="BE452" s="251"/>
      <c r="BF452" s="251"/>
      <c r="BG452" s="251"/>
      <c r="BH452" s="251"/>
      <c r="BI452" s="251"/>
      <c r="BJ452" s="251"/>
      <c r="BK452" s="251"/>
      <c r="BL452" s="251"/>
      <c r="BM452" s="251"/>
      <c r="BN452" s="251"/>
      <c r="BO452" s="251"/>
      <c r="BP452" s="251"/>
      <c r="BQ452" s="251"/>
    </row>
    <row r="453" spans="1:69" ht="15.75" customHeight="1" x14ac:dyDescent="0.25">
      <c r="A453" s="251"/>
      <c r="B453" s="251"/>
      <c r="C453" s="251"/>
      <c r="D453" s="251"/>
      <c r="E453" s="251"/>
      <c r="F453" s="251"/>
      <c r="G453" s="251"/>
      <c r="H453" s="251"/>
      <c r="I453" s="251"/>
      <c r="J453" s="251"/>
      <c r="K453" s="251"/>
      <c r="L453" s="251"/>
      <c r="M453" s="251"/>
      <c r="N453" s="251"/>
      <c r="O453" s="251"/>
      <c r="P453" s="251"/>
      <c r="Q453" s="251"/>
      <c r="R453" s="251"/>
      <c r="S453" s="251"/>
      <c r="T453" s="251"/>
      <c r="U453" s="251"/>
      <c r="V453" s="251"/>
      <c r="W453" s="251"/>
      <c r="X453" s="251"/>
      <c r="Y453" s="251"/>
      <c r="Z453" s="251"/>
      <c r="AA453" s="251"/>
      <c r="AB453" s="251"/>
      <c r="AC453" s="251"/>
      <c r="AD453" s="251"/>
      <c r="AE453" s="251"/>
      <c r="AF453" s="251"/>
      <c r="AG453" s="251"/>
      <c r="AH453" s="251"/>
      <c r="AI453" s="251"/>
      <c r="AJ453" s="251"/>
      <c r="AK453" s="251"/>
      <c r="AL453" s="251"/>
      <c r="AM453" s="251"/>
      <c r="AN453" s="251"/>
      <c r="AO453" s="251"/>
      <c r="AP453" s="251"/>
      <c r="AQ453" s="251"/>
      <c r="AR453" s="251"/>
      <c r="AS453" s="251"/>
      <c r="AT453" s="251"/>
      <c r="AU453" s="251"/>
      <c r="AV453" s="251"/>
      <c r="AW453" s="251"/>
      <c r="AX453" s="251"/>
      <c r="AY453" s="251"/>
      <c r="AZ453" s="251"/>
      <c r="BA453" s="251"/>
      <c r="BB453" s="251"/>
      <c r="BC453" s="251"/>
      <c r="BD453" s="251"/>
      <c r="BE453" s="251"/>
      <c r="BF453" s="251"/>
      <c r="BG453" s="251"/>
      <c r="BH453" s="251"/>
      <c r="BI453" s="251"/>
      <c r="BJ453" s="251"/>
      <c r="BK453" s="251"/>
      <c r="BL453" s="251"/>
      <c r="BM453" s="251"/>
      <c r="BN453" s="251"/>
      <c r="BO453" s="251"/>
      <c r="BP453" s="251"/>
      <c r="BQ453" s="251"/>
    </row>
    <row r="454" spans="1:69" ht="15.75" customHeight="1" x14ac:dyDescent="0.25">
      <c r="A454" s="251"/>
      <c r="B454" s="251"/>
      <c r="C454" s="251"/>
      <c r="D454" s="251"/>
      <c r="E454" s="251"/>
      <c r="F454" s="251"/>
      <c r="G454" s="251"/>
      <c r="H454" s="251"/>
      <c r="I454" s="251"/>
      <c r="J454" s="251"/>
      <c r="K454" s="251"/>
      <c r="L454" s="251"/>
      <c r="M454" s="251"/>
      <c r="N454" s="251"/>
      <c r="O454" s="251"/>
      <c r="P454" s="251"/>
      <c r="Q454" s="251"/>
      <c r="R454" s="251"/>
      <c r="S454" s="251"/>
      <c r="T454" s="251"/>
      <c r="U454" s="251"/>
      <c r="V454" s="251"/>
      <c r="W454" s="251"/>
      <c r="X454" s="251"/>
      <c r="Y454" s="251"/>
      <c r="Z454" s="251"/>
      <c r="AA454" s="251"/>
      <c r="AB454" s="251"/>
      <c r="AC454" s="251"/>
      <c r="AD454" s="251"/>
      <c r="AE454" s="251"/>
      <c r="AF454" s="251"/>
      <c r="AG454" s="251"/>
      <c r="AH454" s="251"/>
      <c r="AI454" s="251"/>
      <c r="AJ454" s="251"/>
      <c r="AK454" s="251"/>
      <c r="AL454" s="251"/>
      <c r="AM454" s="251"/>
      <c r="AN454" s="251"/>
      <c r="AO454" s="251"/>
      <c r="AP454" s="251"/>
      <c r="AQ454" s="251"/>
      <c r="AR454" s="251"/>
      <c r="AS454" s="251"/>
      <c r="AT454" s="251"/>
      <c r="AU454" s="251"/>
      <c r="AV454" s="251"/>
      <c r="AW454" s="251"/>
      <c r="AX454" s="251"/>
      <c r="AY454" s="251"/>
      <c r="AZ454" s="251"/>
      <c r="BA454" s="251"/>
      <c r="BB454" s="251"/>
      <c r="BC454" s="251"/>
      <c r="BD454" s="251"/>
      <c r="BE454" s="251"/>
      <c r="BF454" s="251"/>
      <c r="BG454" s="251"/>
      <c r="BH454" s="251"/>
      <c r="BI454" s="251"/>
      <c r="BJ454" s="251"/>
      <c r="BK454" s="251"/>
      <c r="BL454" s="251"/>
      <c r="BM454" s="251"/>
      <c r="BN454" s="251"/>
      <c r="BO454" s="251"/>
      <c r="BP454" s="251"/>
      <c r="BQ454" s="251"/>
    </row>
    <row r="455" spans="1:69" ht="15.75" customHeight="1" x14ac:dyDescent="0.25">
      <c r="A455" s="251"/>
      <c r="B455" s="251"/>
      <c r="C455" s="251"/>
      <c r="D455" s="251"/>
      <c r="E455" s="251"/>
      <c r="F455" s="251"/>
      <c r="G455" s="251"/>
      <c r="H455" s="251"/>
      <c r="I455" s="251"/>
      <c r="J455" s="251"/>
      <c r="K455" s="251"/>
      <c r="L455" s="251"/>
      <c r="M455" s="251"/>
      <c r="N455" s="251"/>
      <c r="O455" s="251"/>
      <c r="P455" s="251"/>
      <c r="Q455" s="251"/>
      <c r="R455" s="251"/>
      <c r="S455" s="251"/>
      <c r="T455" s="251"/>
      <c r="U455" s="251"/>
      <c r="V455" s="251"/>
      <c r="W455" s="251"/>
      <c r="X455" s="251"/>
      <c r="Y455" s="251"/>
      <c r="Z455" s="251"/>
      <c r="AA455" s="251"/>
      <c r="AB455" s="251"/>
      <c r="AC455" s="251"/>
      <c r="AD455" s="251"/>
      <c r="AE455" s="251"/>
      <c r="AF455" s="251"/>
      <c r="AG455" s="251"/>
      <c r="AH455" s="251"/>
      <c r="AI455" s="251"/>
      <c r="AJ455" s="251"/>
      <c r="AK455" s="251"/>
      <c r="AL455" s="251"/>
      <c r="AM455" s="251"/>
      <c r="AN455" s="251"/>
      <c r="AO455" s="251"/>
      <c r="AP455" s="251"/>
      <c r="AQ455" s="251"/>
      <c r="AR455" s="251"/>
      <c r="AS455" s="251"/>
      <c r="AT455" s="251"/>
      <c r="AU455" s="251"/>
      <c r="AV455" s="251"/>
      <c r="AW455" s="251"/>
      <c r="AX455" s="251"/>
      <c r="AY455" s="251"/>
      <c r="AZ455" s="251"/>
      <c r="BA455" s="251"/>
      <c r="BB455" s="251"/>
      <c r="BC455" s="251"/>
      <c r="BD455" s="251"/>
      <c r="BE455" s="251"/>
      <c r="BF455" s="251"/>
      <c r="BG455" s="251"/>
      <c r="BH455" s="251"/>
      <c r="BI455" s="251"/>
      <c r="BJ455" s="251"/>
      <c r="BK455" s="251"/>
      <c r="BL455" s="251"/>
      <c r="BM455" s="251"/>
      <c r="BN455" s="251"/>
      <c r="BO455" s="251"/>
      <c r="BP455" s="251"/>
      <c r="BQ455" s="251"/>
    </row>
    <row r="456" spans="1:69" ht="15.75" customHeight="1" x14ac:dyDescent="0.25">
      <c r="A456" s="251"/>
      <c r="B456" s="251"/>
      <c r="C456" s="251"/>
      <c r="D456" s="251"/>
      <c r="E456" s="251"/>
      <c r="F456" s="251"/>
      <c r="G456" s="251"/>
      <c r="H456" s="251"/>
      <c r="I456" s="251"/>
      <c r="J456" s="251"/>
      <c r="K456" s="251"/>
      <c r="L456" s="251"/>
      <c r="M456" s="251"/>
      <c r="N456" s="251"/>
      <c r="O456" s="251"/>
      <c r="P456" s="251"/>
      <c r="Q456" s="251"/>
      <c r="R456" s="251"/>
      <c r="S456" s="251"/>
      <c r="T456" s="251"/>
      <c r="U456" s="251"/>
      <c r="V456" s="251"/>
      <c r="W456" s="251"/>
      <c r="X456" s="251"/>
      <c r="Y456" s="251"/>
      <c r="Z456" s="251"/>
      <c r="AA456" s="251"/>
      <c r="AB456" s="251"/>
      <c r="AC456" s="251"/>
      <c r="AD456" s="251"/>
      <c r="AE456" s="251"/>
      <c r="AF456" s="251"/>
      <c r="AG456" s="251"/>
      <c r="AH456" s="251"/>
      <c r="AI456" s="251"/>
      <c r="AJ456" s="251"/>
      <c r="AK456" s="251"/>
      <c r="AL456" s="251"/>
      <c r="AM456" s="251"/>
      <c r="AN456" s="251"/>
      <c r="AO456" s="251"/>
      <c r="AP456" s="251"/>
      <c r="AQ456" s="251"/>
      <c r="AR456" s="251"/>
      <c r="AS456" s="251"/>
      <c r="AT456" s="251"/>
      <c r="AU456" s="251"/>
      <c r="AV456" s="251"/>
      <c r="AW456" s="251"/>
      <c r="AX456" s="251"/>
      <c r="AY456" s="251"/>
      <c r="AZ456" s="251"/>
      <c r="BA456" s="251"/>
      <c r="BB456" s="251"/>
      <c r="BC456" s="251"/>
      <c r="BD456" s="251"/>
      <c r="BE456" s="251"/>
      <c r="BF456" s="251"/>
      <c r="BG456" s="251"/>
      <c r="BH456" s="251"/>
      <c r="BI456" s="251"/>
      <c r="BJ456" s="251"/>
      <c r="BK456" s="251"/>
      <c r="BL456" s="251"/>
      <c r="BM456" s="251"/>
      <c r="BN456" s="251"/>
      <c r="BO456" s="251"/>
      <c r="BP456" s="251"/>
      <c r="BQ456" s="251"/>
    </row>
    <row r="457" spans="1:69" ht="15.75" customHeight="1" x14ac:dyDescent="0.25">
      <c r="A457" s="251"/>
      <c r="B457" s="251"/>
      <c r="C457" s="251"/>
      <c r="D457" s="251"/>
      <c r="E457" s="251"/>
      <c r="F457" s="251"/>
      <c r="G457" s="251"/>
      <c r="H457" s="251"/>
      <c r="I457" s="251"/>
      <c r="J457" s="251"/>
      <c r="K457" s="251"/>
      <c r="L457" s="251"/>
      <c r="M457" s="251"/>
      <c r="N457" s="251"/>
      <c r="O457" s="251"/>
      <c r="P457" s="251"/>
      <c r="Q457" s="251"/>
      <c r="R457" s="251"/>
      <c r="S457" s="251"/>
      <c r="T457" s="251"/>
      <c r="U457" s="251"/>
      <c r="V457" s="251"/>
      <c r="W457" s="251"/>
      <c r="X457" s="251"/>
      <c r="Y457" s="251"/>
      <c r="Z457" s="251"/>
      <c r="AA457" s="251"/>
      <c r="AB457" s="251"/>
      <c r="AC457" s="251"/>
      <c r="AD457" s="251"/>
      <c r="AE457" s="251"/>
      <c r="AF457" s="251"/>
      <c r="AG457" s="251"/>
      <c r="AH457" s="251"/>
      <c r="AI457" s="251"/>
      <c r="AJ457" s="251"/>
      <c r="AK457" s="251"/>
      <c r="AL457" s="251"/>
      <c r="AM457" s="251"/>
      <c r="AN457" s="251"/>
      <c r="AO457" s="251"/>
      <c r="AP457" s="251"/>
      <c r="AQ457" s="251"/>
      <c r="AR457" s="251"/>
      <c r="AS457" s="251"/>
      <c r="AT457" s="251"/>
      <c r="AU457" s="251"/>
      <c r="AV457" s="251"/>
      <c r="AW457" s="251"/>
      <c r="AX457" s="251"/>
      <c r="AY457" s="251"/>
      <c r="AZ457" s="251"/>
      <c r="BA457" s="251"/>
      <c r="BB457" s="251"/>
      <c r="BC457" s="251"/>
      <c r="BD457" s="251"/>
      <c r="BE457" s="251"/>
      <c r="BF457" s="251"/>
      <c r="BG457" s="251"/>
      <c r="BH457" s="251"/>
      <c r="BI457" s="251"/>
      <c r="BJ457" s="251"/>
      <c r="BK457" s="251"/>
      <c r="BL457" s="251"/>
      <c r="BM457" s="251"/>
      <c r="BN457" s="251"/>
      <c r="BO457" s="251"/>
      <c r="BP457" s="251"/>
      <c r="BQ457" s="251"/>
    </row>
    <row r="458" spans="1:69" ht="15.75" customHeight="1" x14ac:dyDescent="0.25">
      <c r="A458" s="251"/>
      <c r="B458" s="251"/>
      <c r="C458" s="251"/>
      <c r="D458" s="251"/>
      <c r="E458" s="251"/>
      <c r="F458" s="251"/>
      <c r="G458" s="251"/>
      <c r="H458" s="251"/>
      <c r="I458" s="251"/>
      <c r="J458" s="251"/>
      <c r="K458" s="251"/>
      <c r="L458" s="251"/>
      <c r="M458" s="251"/>
      <c r="N458" s="251"/>
      <c r="O458" s="251"/>
      <c r="P458" s="251"/>
      <c r="Q458" s="251"/>
      <c r="R458" s="251"/>
      <c r="S458" s="251"/>
      <c r="T458" s="251"/>
      <c r="U458" s="251"/>
      <c r="V458" s="251"/>
      <c r="W458" s="251"/>
      <c r="X458" s="251"/>
      <c r="Y458" s="251"/>
      <c r="Z458" s="251"/>
      <c r="AA458" s="251"/>
      <c r="AB458" s="251"/>
      <c r="AC458" s="251"/>
      <c r="AD458" s="251"/>
      <c r="AE458" s="251"/>
      <c r="AF458" s="251"/>
      <c r="AG458" s="251"/>
      <c r="AH458" s="251"/>
      <c r="AI458" s="251"/>
      <c r="AJ458" s="251"/>
      <c r="AK458" s="251"/>
      <c r="AL458" s="251"/>
      <c r="AM458" s="251"/>
      <c r="AN458" s="251"/>
      <c r="AO458" s="251"/>
      <c r="AP458" s="251"/>
      <c r="AQ458" s="251"/>
      <c r="AR458" s="251"/>
      <c r="AS458" s="251"/>
      <c r="AT458" s="251"/>
      <c r="AU458" s="251"/>
      <c r="AV458" s="251"/>
      <c r="AW458" s="251"/>
      <c r="AX458" s="251"/>
      <c r="AY458" s="251"/>
      <c r="AZ458" s="251"/>
      <c r="BA458" s="251"/>
      <c r="BB458" s="251"/>
      <c r="BC458" s="251"/>
      <c r="BD458" s="251"/>
      <c r="BE458" s="251"/>
      <c r="BF458" s="251"/>
      <c r="BG458" s="251"/>
      <c r="BH458" s="251"/>
      <c r="BI458" s="251"/>
      <c r="BJ458" s="251"/>
      <c r="BK458" s="251"/>
      <c r="BL458" s="251"/>
      <c r="BM458" s="251"/>
      <c r="BN458" s="251"/>
      <c r="BO458" s="251"/>
      <c r="BP458" s="251"/>
      <c r="BQ458" s="251"/>
    </row>
    <row r="459" spans="1:69" ht="15.75" customHeight="1" x14ac:dyDescent="0.25">
      <c r="A459" s="251"/>
      <c r="B459" s="251"/>
      <c r="C459" s="251"/>
      <c r="D459" s="251"/>
      <c r="E459" s="251"/>
      <c r="F459" s="251"/>
      <c r="G459" s="251"/>
      <c r="H459" s="251"/>
      <c r="I459" s="251"/>
      <c r="J459" s="251"/>
      <c r="K459" s="251"/>
      <c r="L459" s="251"/>
      <c r="M459" s="251"/>
      <c r="N459" s="251"/>
      <c r="O459" s="251"/>
      <c r="P459" s="251"/>
      <c r="Q459" s="251"/>
      <c r="R459" s="251"/>
      <c r="S459" s="251"/>
      <c r="T459" s="251"/>
      <c r="U459" s="251"/>
      <c r="V459" s="251"/>
      <c r="W459" s="251"/>
      <c r="X459" s="251"/>
      <c r="Y459" s="251"/>
      <c r="Z459" s="251"/>
      <c r="AA459" s="251"/>
      <c r="AB459" s="251"/>
      <c r="AC459" s="251"/>
      <c r="AD459" s="251"/>
      <c r="AE459" s="251"/>
      <c r="AF459" s="251"/>
      <c r="AG459" s="251"/>
      <c r="AH459" s="251"/>
      <c r="AI459" s="251"/>
      <c r="AJ459" s="251"/>
      <c r="AK459" s="251"/>
      <c r="AL459" s="251"/>
      <c r="AM459" s="251"/>
      <c r="AN459" s="251"/>
      <c r="AO459" s="251"/>
      <c r="AP459" s="251"/>
      <c r="AQ459" s="251"/>
      <c r="AR459" s="251"/>
      <c r="AS459" s="251"/>
      <c r="AT459" s="251"/>
      <c r="AU459" s="251"/>
      <c r="AV459" s="251"/>
      <c r="AW459" s="251"/>
      <c r="AX459" s="251"/>
      <c r="AY459" s="251"/>
      <c r="AZ459" s="251"/>
      <c r="BA459" s="251"/>
      <c r="BB459" s="251"/>
      <c r="BC459" s="251"/>
      <c r="BD459" s="251"/>
      <c r="BE459" s="251"/>
      <c r="BF459" s="251"/>
      <c r="BG459" s="251"/>
      <c r="BH459" s="251"/>
      <c r="BI459" s="251"/>
      <c r="BJ459" s="251"/>
      <c r="BK459" s="251"/>
      <c r="BL459" s="251"/>
      <c r="BM459" s="251"/>
      <c r="BN459" s="251"/>
      <c r="BO459" s="251"/>
      <c r="BP459" s="251"/>
      <c r="BQ459" s="251"/>
    </row>
    <row r="460" spans="1:69" ht="15.75" customHeight="1" x14ac:dyDescent="0.25">
      <c r="A460" s="251"/>
      <c r="B460" s="251"/>
      <c r="C460" s="251"/>
      <c r="D460" s="251"/>
      <c r="E460" s="251"/>
      <c r="F460" s="251"/>
      <c r="G460" s="251"/>
      <c r="H460" s="251"/>
      <c r="I460" s="251"/>
      <c r="J460" s="251"/>
      <c r="K460" s="251"/>
      <c r="L460" s="251"/>
      <c r="M460" s="251"/>
      <c r="N460" s="251"/>
      <c r="O460" s="251"/>
      <c r="P460" s="251"/>
      <c r="Q460" s="251"/>
      <c r="R460" s="251"/>
      <c r="S460" s="251"/>
      <c r="T460" s="251"/>
      <c r="U460" s="251"/>
      <c r="V460" s="251"/>
      <c r="W460" s="251"/>
      <c r="X460" s="251"/>
      <c r="Y460" s="251"/>
      <c r="Z460" s="251"/>
      <c r="AA460" s="251"/>
      <c r="AB460" s="251"/>
      <c r="AC460" s="251"/>
      <c r="AD460" s="251"/>
      <c r="AE460" s="251"/>
      <c r="AF460" s="251"/>
      <c r="AG460" s="251"/>
      <c r="AH460" s="251"/>
      <c r="AI460" s="251"/>
      <c r="AJ460" s="251"/>
      <c r="AK460" s="251"/>
      <c r="AL460" s="251"/>
      <c r="AM460" s="251"/>
      <c r="AN460" s="251"/>
      <c r="AO460" s="251"/>
      <c r="AP460" s="251"/>
      <c r="AQ460" s="251"/>
      <c r="AR460" s="251"/>
      <c r="AS460" s="251"/>
      <c r="AT460" s="251"/>
      <c r="AU460" s="251"/>
      <c r="AV460" s="251"/>
      <c r="AW460" s="251"/>
      <c r="AX460" s="251"/>
      <c r="AY460" s="251"/>
      <c r="AZ460" s="251"/>
      <c r="BA460" s="251"/>
      <c r="BB460" s="251"/>
      <c r="BC460" s="251"/>
      <c r="BD460" s="251"/>
      <c r="BE460" s="251"/>
      <c r="BF460" s="251"/>
      <c r="BG460" s="251"/>
      <c r="BH460" s="251"/>
      <c r="BI460" s="251"/>
      <c r="BJ460" s="251"/>
      <c r="BK460" s="251"/>
      <c r="BL460" s="251"/>
      <c r="BM460" s="251"/>
      <c r="BN460" s="251"/>
      <c r="BO460" s="251"/>
      <c r="BP460" s="251"/>
      <c r="BQ460" s="251"/>
    </row>
    <row r="461" spans="1:69" ht="15.75" customHeight="1" x14ac:dyDescent="0.25">
      <c r="A461" s="251"/>
      <c r="B461" s="251"/>
      <c r="C461" s="251"/>
      <c r="D461" s="251"/>
      <c r="E461" s="251"/>
      <c r="F461" s="251"/>
      <c r="G461" s="251"/>
      <c r="H461" s="251"/>
      <c r="I461" s="251"/>
      <c r="J461" s="251"/>
      <c r="K461" s="251"/>
      <c r="L461" s="251"/>
      <c r="M461" s="251"/>
      <c r="N461" s="251"/>
      <c r="O461" s="251"/>
      <c r="P461" s="251"/>
      <c r="Q461" s="251"/>
      <c r="R461" s="251"/>
      <c r="S461" s="251"/>
      <c r="T461" s="251"/>
      <c r="U461" s="251"/>
      <c r="V461" s="251"/>
      <c r="W461" s="251"/>
      <c r="X461" s="251"/>
      <c r="Y461" s="251"/>
      <c r="Z461" s="251"/>
      <c r="AA461" s="251"/>
      <c r="AB461" s="251"/>
      <c r="AC461" s="251"/>
      <c r="AD461" s="251"/>
      <c r="AE461" s="251"/>
      <c r="AF461" s="251"/>
      <c r="AG461" s="251"/>
      <c r="AH461" s="251"/>
      <c r="AI461" s="251"/>
      <c r="AJ461" s="251"/>
      <c r="AK461" s="251"/>
      <c r="AL461" s="251"/>
      <c r="AM461" s="251"/>
      <c r="AN461" s="251"/>
      <c r="AO461" s="251"/>
      <c r="AP461" s="251"/>
      <c r="AQ461" s="251"/>
      <c r="AR461" s="251"/>
      <c r="AS461" s="251"/>
      <c r="AT461" s="251"/>
      <c r="AU461" s="251"/>
      <c r="AV461" s="251"/>
      <c r="AW461" s="251"/>
      <c r="AX461" s="251"/>
      <c r="AY461" s="251"/>
      <c r="AZ461" s="251"/>
      <c r="BA461" s="251"/>
      <c r="BB461" s="251"/>
      <c r="BC461" s="251"/>
      <c r="BD461" s="251"/>
      <c r="BE461" s="251"/>
      <c r="BF461" s="251"/>
      <c r="BG461" s="251"/>
      <c r="BH461" s="251"/>
      <c r="BI461" s="251"/>
      <c r="BJ461" s="251"/>
      <c r="BK461" s="251"/>
      <c r="BL461" s="251"/>
      <c r="BM461" s="251"/>
      <c r="BN461" s="251"/>
      <c r="BO461" s="251"/>
      <c r="BP461" s="251"/>
      <c r="BQ461" s="251"/>
    </row>
    <row r="462" spans="1:69" ht="15.75" customHeight="1" x14ac:dyDescent="0.25">
      <c r="A462" s="251"/>
      <c r="B462" s="251"/>
      <c r="C462" s="251"/>
      <c r="D462" s="251"/>
      <c r="E462" s="251"/>
      <c r="F462" s="251"/>
      <c r="G462" s="251"/>
      <c r="H462" s="251"/>
      <c r="I462" s="251"/>
      <c r="J462" s="251"/>
      <c r="K462" s="251"/>
      <c r="L462" s="251"/>
      <c r="M462" s="251"/>
      <c r="N462" s="251"/>
      <c r="O462" s="251"/>
      <c r="P462" s="251"/>
      <c r="Q462" s="251"/>
      <c r="R462" s="251"/>
      <c r="S462" s="251"/>
      <c r="T462" s="251"/>
      <c r="U462" s="251"/>
      <c r="V462" s="251"/>
      <c r="W462" s="251"/>
      <c r="X462" s="251"/>
      <c r="Y462" s="251"/>
      <c r="Z462" s="251"/>
      <c r="AA462" s="251"/>
      <c r="AB462" s="251"/>
      <c r="AC462" s="251"/>
      <c r="AD462" s="251"/>
      <c r="AE462" s="251"/>
      <c r="AF462" s="251"/>
      <c r="AG462" s="251"/>
      <c r="AH462" s="251"/>
      <c r="AI462" s="251"/>
      <c r="AJ462" s="251"/>
      <c r="AK462" s="251"/>
      <c r="AL462" s="251"/>
      <c r="AM462" s="251"/>
      <c r="AN462" s="251"/>
      <c r="AO462" s="251"/>
      <c r="AP462" s="251"/>
      <c r="AQ462" s="251"/>
      <c r="AR462" s="251"/>
      <c r="AS462" s="251"/>
      <c r="AT462" s="251"/>
      <c r="AU462" s="251"/>
      <c r="AV462" s="251"/>
      <c r="AW462" s="251"/>
      <c r="AX462" s="251"/>
      <c r="AY462" s="251"/>
      <c r="AZ462" s="251"/>
      <c r="BA462" s="251"/>
      <c r="BB462" s="251"/>
      <c r="BC462" s="251"/>
      <c r="BD462" s="251"/>
      <c r="BE462" s="251"/>
      <c r="BF462" s="251"/>
      <c r="BG462" s="251"/>
      <c r="BH462" s="251"/>
      <c r="BI462" s="251"/>
      <c r="BJ462" s="251"/>
      <c r="BK462" s="251"/>
      <c r="BL462" s="251"/>
      <c r="BM462" s="251"/>
      <c r="BN462" s="251"/>
      <c r="BO462" s="251"/>
      <c r="BP462" s="251"/>
      <c r="BQ462" s="251"/>
    </row>
    <row r="463" spans="1:69" ht="15.75" customHeight="1" x14ac:dyDescent="0.25">
      <c r="A463" s="251"/>
      <c r="B463" s="251"/>
      <c r="C463" s="251"/>
      <c r="D463" s="251"/>
      <c r="E463" s="251"/>
      <c r="F463" s="251"/>
      <c r="G463" s="251"/>
      <c r="H463" s="251"/>
      <c r="I463" s="251"/>
      <c r="J463" s="251"/>
      <c r="K463" s="251"/>
      <c r="L463" s="251"/>
      <c r="M463" s="251"/>
      <c r="N463" s="251"/>
      <c r="O463" s="251"/>
      <c r="P463" s="251"/>
      <c r="Q463" s="251"/>
      <c r="R463" s="251"/>
      <c r="S463" s="251"/>
      <c r="T463" s="251"/>
      <c r="U463" s="251"/>
      <c r="V463" s="251"/>
      <c r="W463" s="251"/>
      <c r="X463" s="251"/>
      <c r="Y463" s="251"/>
      <c r="Z463" s="251"/>
      <c r="AA463" s="251"/>
      <c r="AB463" s="251"/>
      <c r="AC463" s="251"/>
      <c r="AD463" s="251"/>
      <c r="AE463" s="251"/>
      <c r="AF463" s="251"/>
      <c r="AG463" s="251"/>
      <c r="AH463" s="251"/>
      <c r="AI463" s="251"/>
      <c r="AJ463" s="251"/>
      <c r="AK463" s="251"/>
      <c r="AL463" s="251"/>
      <c r="AM463" s="251"/>
      <c r="AN463" s="251"/>
      <c r="AO463" s="251"/>
      <c r="AP463" s="251"/>
      <c r="AQ463" s="251"/>
      <c r="AR463" s="251"/>
      <c r="AS463" s="251"/>
      <c r="AT463" s="251"/>
      <c r="AU463" s="251"/>
      <c r="AV463" s="251"/>
      <c r="AW463" s="251"/>
      <c r="AX463" s="251"/>
      <c r="AY463" s="251"/>
      <c r="AZ463" s="251"/>
      <c r="BA463" s="251"/>
      <c r="BB463" s="251"/>
      <c r="BC463" s="251"/>
      <c r="BD463" s="251"/>
      <c r="BE463" s="251"/>
      <c r="BF463" s="251"/>
      <c r="BG463" s="251"/>
      <c r="BH463" s="251"/>
      <c r="BI463" s="251"/>
      <c r="BJ463" s="251"/>
      <c r="BK463" s="251"/>
      <c r="BL463" s="251"/>
      <c r="BM463" s="251"/>
      <c r="BN463" s="251"/>
      <c r="BO463" s="251"/>
      <c r="BP463" s="251"/>
      <c r="BQ463" s="251"/>
    </row>
    <row r="464" spans="1:69" ht="15.75" customHeight="1" x14ac:dyDescent="0.25">
      <c r="A464" s="251"/>
      <c r="B464" s="251"/>
      <c r="C464" s="251"/>
      <c r="D464" s="251"/>
      <c r="E464" s="251"/>
      <c r="F464" s="251"/>
      <c r="G464" s="251"/>
      <c r="H464" s="251"/>
      <c r="I464" s="251"/>
      <c r="J464" s="251"/>
      <c r="K464" s="251"/>
      <c r="L464" s="251"/>
      <c r="M464" s="251"/>
      <c r="N464" s="251"/>
      <c r="O464" s="251"/>
      <c r="P464" s="251"/>
      <c r="Q464" s="251"/>
      <c r="R464" s="251"/>
      <c r="S464" s="251"/>
      <c r="T464" s="251"/>
      <c r="U464" s="251"/>
      <c r="V464" s="251"/>
      <c r="W464" s="251"/>
      <c r="X464" s="251"/>
      <c r="Y464" s="251"/>
      <c r="Z464" s="251"/>
      <c r="AA464" s="251"/>
      <c r="AB464" s="251"/>
      <c r="AC464" s="251"/>
      <c r="AD464" s="251"/>
      <c r="AE464" s="251"/>
      <c r="AF464" s="251"/>
      <c r="AG464" s="251"/>
      <c r="AH464" s="251"/>
      <c r="AI464" s="251"/>
      <c r="AJ464" s="251"/>
      <c r="AK464" s="251"/>
      <c r="AL464" s="251"/>
      <c r="AM464" s="251"/>
      <c r="AN464" s="251"/>
      <c r="AO464" s="251"/>
      <c r="AP464" s="251"/>
      <c r="AQ464" s="251"/>
      <c r="AR464" s="251"/>
      <c r="AS464" s="251"/>
      <c r="AT464" s="251"/>
      <c r="AU464" s="251"/>
      <c r="AV464" s="251"/>
      <c r="AW464" s="251"/>
      <c r="AX464" s="251"/>
      <c r="AY464" s="251"/>
      <c r="AZ464" s="251"/>
      <c r="BA464" s="251"/>
      <c r="BB464" s="251"/>
      <c r="BC464" s="251"/>
      <c r="BD464" s="251"/>
      <c r="BE464" s="251"/>
      <c r="BF464" s="251"/>
      <c r="BG464" s="251"/>
      <c r="BH464" s="251"/>
      <c r="BI464" s="251"/>
      <c r="BJ464" s="251"/>
      <c r="BK464" s="251"/>
      <c r="BL464" s="251"/>
      <c r="BM464" s="251"/>
      <c r="BN464" s="251"/>
      <c r="BO464" s="251"/>
      <c r="BP464" s="251"/>
      <c r="BQ464" s="251"/>
    </row>
    <row r="465" spans="1:69" ht="15.75" customHeight="1" x14ac:dyDescent="0.25">
      <c r="A465" s="251"/>
      <c r="B465" s="251"/>
      <c r="C465" s="251"/>
      <c r="D465" s="251"/>
      <c r="E465" s="251"/>
      <c r="F465" s="251"/>
      <c r="G465" s="251"/>
      <c r="H465" s="251"/>
      <c r="I465" s="251"/>
      <c r="J465" s="251"/>
      <c r="K465" s="251"/>
      <c r="L465" s="251"/>
      <c r="M465" s="251"/>
      <c r="N465" s="251"/>
      <c r="O465" s="251"/>
      <c r="P465" s="251"/>
      <c r="Q465" s="251"/>
      <c r="R465" s="251"/>
      <c r="S465" s="251"/>
      <c r="T465" s="251"/>
      <c r="U465" s="251"/>
      <c r="V465" s="251"/>
      <c r="W465" s="251"/>
      <c r="X465" s="251"/>
      <c r="Y465" s="251"/>
      <c r="Z465" s="251"/>
      <c r="AA465" s="251"/>
      <c r="AB465" s="251"/>
      <c r="AC465" s="251"/>
      <c r="AD465" s="251"/>
      <c r="AE465" s="251"/>
      <c r="AF465" s="251"/>
      <c r="AG465" s="251"/>
      <c r="AH465" s="251"/>
      <c r="AI465" s="251"/>
      <c r="AJ465" s="251"/>
      <c r="AK465" s="251"/>
      <c r="AL465" s="251"/>
      <c r="AM465" s="251"/>
      <c r="AN465" s="251"/>
      <c r="AO465" s="251"/>
      <c r="AP465" s="251"/>
      <c r="AQ465" s="251"/>
      <c r="AR465" s="251"/>
      <c r="AS465" s="251"/>
      <c r="AT465" s="251"/>
      <c r="AU465" s="251"/>
      <c r="AV465" s="251"/>
      <c r="AW465" s="251"/>
      <c r="AX465" s="251"/>
      <c r="AY465" s="251"/>
      <c r="AZ465" s="251"/>
      <c r="BA465" s="251"/>
      <c r="BB465" s="251"/>
      <c r="BC465" s="251"/>
      <c r="BD465" s="251"/>
      <c r="BE465" s="251"/>
      <c r="BF465" s="251"/>
      <c r="BG465" s="251"/>
      <c r="BH465" s="251"/>
      <c r="BI465" s="251"/>
      <c r="BJ465" s="251"/>
      <c r="BK465" s="251"/>
      <c r="BL465" s="251"/>
      <c r="BM465" s="251"/>
      <c r="BN465" s="251"/>
      <c r="BO465" s="251"/>
      <c r="BP465" s="251"/>
      <c r="BQ465" s="251"/>
    </row>
    <row r="466" spans="1:69" ht="15.75" customHeight="1" x14ac:dyDescent="0.25">
      <c r="A466" s="251"/>
      <c r="B466" s="251"/>
      <c r="C466" s="251"/>
      <c r="D466" s="251"/>
      <c r="E466" s="251"/>
      <c r="F466" s="251"/>
      <c r="G466" s="251"/>
      <c r="H466" s="251"/>
      <c r="I466" s="251"/>
      <c r="J466" s="251"/>
      <c r="K466" s="251"/>
      <c r="L466" s="251"/>
      <c r="M466" s="251"/>
      <c r="N466" s="251"/>
      <c r="O466" s="251"/>
      <c r="P466" s="251"/>
      <c r="Q466" s="251"/>
      <c r="R466" s="251"/>
      <c r="S466" s="251"/>
      <c r="T466" s="251"/>
      <c r="U466" s="251"/>
      <c r="V466" s="251"/>
      <c r="W466" s="251"/>
      <c r="X466" s="251"/>
      <c r="Y466" s="251"/>
      <c r="Z466" s="251"/>
      <c r="AA466" s="251"/>
      <c r="AB466" s="251"/>
      <c r="AC466" s="251"/>
      <c r="AD466" s="251"/>
      <c r="AE466" s="251"/>
      <c r="AF466" s="251"/>
      <c r="AG466" s="251"/>
      <c r="AH466" s="251"/>
      <c r="AI466" s="251"/>
      <c r="AJ466" s="251"/>
      <c r="AK466" s="251"/>
      <c r="AL466" s="251"/>
      <c r="AM466" s="251"/>
      <c r="AN466" s="251"/>
      <c r="AO466" s="251"/>
      <c r="AP466" s="251"/>
      <c r="AQ466" s="251"/>
      <c r="AR466" s="251"/>
      <c r="AS466" s="251"/>
      <c r="AT466" s="251"/>
      <c r="AU466" s="251"/>
      <c r="AV466" s="251"/>
      <c r="AW466" s="251"/>
      <c r="AX466" s="251"/>
      <c r="AY466" s="251"/>
      <c r="AZ466" s="251"/>
      <c r="BA466" s="251"/>
      <c r="BB466" s="251"/>
      <c r="BC466" s="251"/>
      <c r="BD466" s="251"/>
      <c r="BE466" s="251"/>
      <c r="BF466" s="251"/>
      <c r="BG466" s="251"/>
      <c r="BH466" s="251"/>
      <c r="BI466" s="251"/>
      <c r="BJ466" s="251"/>
      <c r="BK466" s="251"/>
      <c r="BL466" s="251"/>
      <c r="BM466" s="251"/>
      <c r="BN466" s="251"/>
      <c r="BO466" s="251"/>
      <c r="BP466" s="251"/>
      <c r="BQ466" s="251"/>
    </row>
    <row r="467" spans="1:69" ht="15.75" customHeight="1" x14ac:dyDescent="0.25">
      <c r="A467" s="251"/>
      <c r="B467" s="251"/>
      <c r="C467" s="251"/>
      <c r="D467" s="251"/>
      <c r="E467" s="251"/>
      <c r="F467" s="251"/>
      <c r="G467" s="251"/>
      <c r="H467" s="251"/>
      <c r="I467" s="251"/>
      <c r="J467" s="251"/>
      <c r="K467" s="251"/>
      <c r="L467" s="251"/>
      <c r="M467" s="251"/>
      <c r="N467" s="251"/>
      <c r="O467" s="251"/>
      <c r="P467" s="251"/>
      <c r="Q467" s="251"/>
      <c r="R467" s="251"/>
      <c r="S467" s="251"/>
      <c r="T467" s="251"/>
      <c r="U467" s="251"/>
      <c r="V467" s="251"/>
      <c r="W467" s="251"/>
      <c r="X467" s="251"/>
      <c r="Y467" s="251"/>
      <c r="Z467" s="251"/>
      <c r="AA467" s="251"/>
      <c r="AB467" s="251"/>
      <c r="AC467" s="251"/>
      <c r="AD467" s="251"/>
      <c r="AE467" s="251"/>
      <c r="AF467" s="251"/>
      <c r="AG467" s="251"/>
      <c r="AH467" s="251"/>
      <c r="AI467" s="251"/>
      <c r="AJ467" s="251"/>
      <c r="AK467" s="251"/>
      <c r="AL467" s="251"/>
      <c r="AM467" s="251"/>
      <c r="AN467" s="251"/>
      <c r="AO467" s="251"/>
      <c r="AP467" s="251"/>
      <c r="AQ467" s="251"/>
      <c r="AR467" s="251"/>
      <c r="AS467" s="251"/>
      <c r="AT467" s="251"/>
      <c r="AU467" s="251"/>
      <c r="AV467" s="251"/>
      <c r="AW467" s="251"/>
      <c r="AX467" s="251"/>
      <c r="AY467" s="251"/>
      <c r="AZ467" s="251"/>
      <c r="BA467" s="251"/>
      <c r="BB467" s="251"/>
      <c r="BC467" s="251"/>
      <c r="BD467" s="251"/>
      <c r="BE467" s="251"/>
      <c r="BF467" s="251"/>
      <c r="BG467" s="251"/>
      <c r="BH467" s="251"/>
      <c r="BI467" s="251"/>
      <c r="BJ467" s="251"/>
      <c r="BK467" s="251"/>
      <c r="BL467" s="251"/>
      <c r="BM467" s="251"/>
      <c r="BN467" s="251"/>
      <c r="BO467" s="251"/>
      <c r="BP467" s="251"/>
      <c r="BQ467" s="251"/>
    </row>
    <row r="468" spans="1:69" ht="15.75" customHeight="1" x14ac:dyDescent="0.25">
      <c r="A468" s="251"/>
      <c r="B468" s="251"/>
      <c r="C468" s="251"/>
      <c r="D468" s="251"/>
      <c r="E468" s="251"/>
      <c r="F468" s="251"/>
      <c r="G468" s="251"/>
      <c r="H468" s="251"/>
      <c r="I468" s="251"/>
      <c r="J468" s="251"/>
      <c r="K468" s="251"/>
      <c r="L468" s="251"/>
      <c r="M468" s="251"/>
      <c r="N468" s="251"/>
      <c r="O468" s="251"/>
      <c r="P468" s="251"/>
      <c r="Q468" s="251"/>
      <c r="R468" s="251"/>
      <c r="S468" s="251"/>
      <c r="T468" s="251"/>
      <c r="U468" s="251"/>
      <c r="V468" s="251"/>
      <c r="W468" s="251"/>
      <c r="X468" s="251"/>
      <c r="Y468" s="251"/>
      <c r="Z468" s="251"/>
      <c r="AA468" s="251"/>
      <c r="AB468" s="251"/>
      <c r="AC468" s="251"/>
      <c r="AD468" s="251"/>
      <c r="AE468" s="251"/>
      <c r="AF468" s="251"/>
      <c r="AG468" s="251"/>
      <c r="AH468" s="251"/>
      <c r="AI468" s="251"/>
      <c r="AJ468" s="251"/>
      <c r="AK468" s="251"/>
      <c r="AL468" s="251"/>
      <c r="AM468" s="251"/>
      <c r="AN468" s="251"/>
      <c r="AO468" s="251"/>
      <c r="AP468" s="251"/>
      <c r="AQ468" s="251"/>
      <c r="AR468" s="251"/>
      <c r="AS468" s="251"/>
      <c r="AT468" s="251"/>
      <c r="AU468" s="251"/>
      <c r="AV468" s="251"/>
      <c r="AW468" s="251"/>
      <c r="AX468" s="251"/>
      <c r="AY468" s="251"/>
      <c r="AZ468" s="251"/>
      <c r="BA468" s="251"/>
      <c r="BB468" s="251"/>
      <c r="BC468" s="251"/>
      <c r="BD468" s="251"/>
      <c r="BE468" s="251"/>
      <c r="BF468" s="251"/>
      <c r="BG468" s="251"/>
      <c r="BH468" s="251"/>
      <c r="BI468" s="251"/>
      <c r="BJ468" s="251"/>
      <c r="BK468" s="251"/>
      <c r="BL468" s="251"/>
      <c r="BM468" s="251"/>
      <c r="BN468" s="251"/>
      <c r="BO468" s="251"/>
      <c r="BP468" s="251"/>
      <c r="BQ468" s="251"/>
    </row>
    <row r="469" spans="1:69" ht="15.75" customHeight="1" x14ac:dyDescent="0.25">
      <c r="A469" s="251"/>
      <c r="B469" s="251"/>
      <c r="C469" s="251"/>
      <c r="D469" s="251"/>
      <c r="E469" s="251"/>
      <c r="F469" s="251"/>
      <c r="G469" s="251"/>
      <c r="H469" s="251"/>
      <c r="I469" s="251"/>
      <c r="J469" s="251"/>
      <c r="K469" s="251"/>
      <c r="L469" s="251"/>
      <c r="M469" s="251"/>
      <c r="N469" s="251"/>
      <c r="O469" s="251"/>
      <c r="P469" s="251"/>
      <c r="Q469" s="251"/>
      <c r="R469" s="251"/>
      <c r="S469" s="251"/>
      <c r="T469" s="251"/>
      <c r="U469" s="251"/>
      <c r="V469" s="251"/>
      <c r="W469" s="251"/>
      <c r="X469" s="251"/>
      <c r="Y469" s="251"/>
      <c r="Z469" s="251"/>
      <c r="AA469" s="251"/>
      <c r="AB469" s="251"/>
      <c r="AC469" s="251"/>
      <c r="AD469" s="251"/>
      <c r="AE469" s="251"/>
      <c r="AF469" s="251"/>
      <c r="AG469" s="251"/>
      <c r="AH469" s="251"/>
      <c r="AI469" s="251"/>
      <c r="AJ469" s="251"/>
      <c r="AK469" s="251"/>
      <c r="AL469" s="251"/>
      <c r="AM469" s="251"/>
      <c r="AN469" s="251"/>
      <c r="AO469" s="251"/>
      <c r="AP469" s="251"/>
      <c r="AQ469" s="251"/>
      <c r="AR469" s="251"/>
      <c r="AS469" s="251"/>
      <c r="AT469" s="251"/>
      <c r="AU469" s="251"/>
      <c r="AV469" s="251"/>
      <c r="AW469" s="251"/>
      <c r="AX469" s="251"/>
      <c r="AY469" s="251"/>
      <c r="AZ469" s="251"/>
      <c r="BA469" s="251"/>
      <c r="BB469" s="251"/>
      <c r="BC469" s="251"/>
      <c r="BD469" s="251"/>
      <c r="BE469" s="251"/>
      <c r="BF469" s="251"/>
      <c r="BG469" s="251"/>
      <c r="BH469" s="251"/>
      <c r="BI469" s="251"/>
      <c r="BJ469" s="251"/>
      <c r="BK469" s="251"/>
      <c r="BL469" s="251"/>
      <c r="BM469" s="251"/>
      <c r="BN469" s="251"/>
      <c r="BO469" s="251"/>
      <c r="BP469" s="251"/>
      <c r="BQ469" s="251"/>
    </row>
    <row r="470" spans="1:69" ht="15.75" customHeight="1" x14ac:dyDescent="0.25">
      <c r="A470" s="251"/>
      <c r="B470" s="251"/>
      <c r="C470" s="251"/>
      <c r="D470" s="251"/>
      <c r="E470" s="251"/>
      <c r="F470" s="251"/>
      <c r="G470" s="251"/>
      <c r="H470" s="251"/>
      <c r="I470" s="251"/>
      <c r="J470" s="251"/>
      <c r="K470" s="251"/>
      <c r="L470" s="251"/>
      <c r="M470" s="251"/>
      <c r="N470" s="251"/>
      <c r="O470" s="251"/>
      <c r="P470" s="251"/>
      <c r="Q470" s="251"/>
      <c r="R470" s="251"/>
      <c r="S470" s="251"/>
      <c r="T470" s="251"/>
      <c r="U470" s="251"/>
      <c r="V470" s="251"/>
      <c r="W470" s="251"/>
      <c r="X470" s="251"/>
      <c r="Y470" s="251"/>
      <c r="Z470" s="251"/>
      <c r="AA470" s="251"/>
      <c r="AB470" s="251"/>
      <c r="AC470" s="251"/>
      <c r="AD470" s="251"/>
      <c r="AE470" s="251"/>
      <c r="AF470" s="251"/>
      <c r="AG470" s="251"/>
      <c r="AH470" s="251"/>
      <c r="AI470" s="251"/>
      <c r="AJ470" s="251"/>
      <c r="AK470" s="251"/>
      <c r="AL470" s="251"/>
      <c r="AM470" s="251"/>
      <c r="AN470" s="251"/>
      <c r="AO470" s="251"/>
      <c r="AP470" s="251"/>
      <c r="AQ470" s="251"/>
      <c r="AR470" s="251"/>
      <c r="AS470" s="251"/>
      <c r="AT470" s="251"/>
      <c r="AU470" s="251"/>
      <c r="AV470" s="251"/>
      <c r="AW470" s="251"/>
      <c r="AX470" s="251"/>
      <c r="AY470" s="251"/>
      <c r="AZ470" s="251"/>
      <c r="BA470" s="251"/>
      <c r="BB470" s="251"/>
      <c r="BC470" s="251"/>
      <c r="BD470" s="251"/>
      <c r="BE470" s="251"/>
      <c r="BF470" s="251"/>
      <c r="BG470" s="251"/>
      <c r="BH470" s="251"/>
      <c r="BI470" s="251"/>
      <c r="BJ470" s="251"/>
      <c r="BK470" s="251"/>
      <c r="BL470" s="251"/>
      <c r="BM470" s="251"/>
      <c r="BN470" s="251"/>
      <c r="BO470" s="251"/>
      <c r="BP470" s="251"/>
      <c r="BQ470" s="251"/>
    </row>
    <row r="471" spans="1:69" ht="15.75" customHeight="1" x14ac:dyDescent="0.25">
      <c r="A471" s="251"/>
      <c r="B471" s="251"/>
      <c r="C471" s="251"/>
      <c r="D471" s="251"/>
      <c r="E471" s="251"/>
      <c r="F471" s="251"/>
      <c r="G471" s="251"/>
      <c r="H471" s="251"/>
      <c r="I471" s="251"/>
      <c r="J471" s="251"/>
      <c r="K471" s="251"/>
      <c r="L471" s="251"/>
      <c r="M471" s="251"/>
      <c r="N471" s="251"/>
      <c r="O471" s="251"/>
      <c r="P471" s="251"/>
      <c r="Q471" s="251"/>
      <c r="R471" s="251"/>
      <c r="S471" s="251"/>
      <c r="T471" s="251"/>
      <c r="U471" s="251"/>
      <c r="V471" s="251"/>
      <c r="W471" s="251"/>
      <c r="X471" s="251"/>
      <c r="Y471" s="251"/>
      <c r="Z471" s="251"/>
      <c r="AA471" s="251"/>
      <c r="AB471" s="251"/>
      <c r="AC471" s="251"/>
      <c r="AD471" s="251"/>
      <c r="AE471" s="251"/>
      <c r="AF471" s="251"/>
      <c r="AG471" s="251"/>
      <c r="AH471" s="251"/>
      <c r="AI471" s="251"/>
      <c r="AJ471" s="251"/>
      <c r="AK471" s="251"/>
      <c r="AL471" s="251"/>
      <c r="AM471" s="251"/>
      <c r="AN471" s="251"/>
      <c r="AO471" s="251"/>
      <c r="AP471" s="251"/>
      <c r="AQ471" s="251"/>
      <c r="AR471" s="251"/>
      <c r="AS471" s="251"/>
      <c r="AT471" s="251"/>
      <c r="AU471" s="251"/>
      <c r="AV471" s="251"/>
      <c r="AW471" s="251"/>
      <c r="AX471" s="251"/>
      <c r="AY471" s="251"/>
      <c r="AZ471" s="251"/>
      <c r="BA471" s="251"/>
      <c r="BB471" s="251"/>
      <c r="BC471" s="251"/>
      <c r="BD471" s="251"/>
      <c r="BE471" s="251"/>
      <c r="BF471" s="251"/>
      <c r="BG471" s="251"/>
      <c r="BH471" s="251"/>
      <c r="BI471" s="251"/>
      <c r="BJ471" s="251"/>
      <c r="BK471" s="251"/>
      <c r="BL471" s="251"/>
      <c r="BM471" s="251"/>
      <c r="BN471" s="251"/>
      <c r="BO471" s="251"/>
      <c r="BP471" s="251"/>
      <c r="BQ471" s="251"/>
    </row>
    <row r="472" spans="1:69" ht="15.75" customHeight="1" x14ac:dyDescent="0.25">
      <c r="A472" s="251"/>
      <c r="B472" s="251"/>
      <c r="C472" s="251"/>
      <c r="D472" s="251"/>
      <c r="E472" s="251"/>
      <c r="F472" s="251"/>
      <c r="G472" s="251"/>
      <c r="H472" s="251"/>
      <c r="I472" s="251"/>
      <c r="J472" s="251"/>
      <c r="K472" s="251"/>
      <c r="L472" s="251"/>
      <c r="M472" s="251"/>
      <c r="N472" s="251"/>
      <c r="O472" s="251"/>
      <c r="P472" s="251"/>
      <c r="Q472" s="251"/>
      <c r="R472" s="251"/>
      <c r="S472" s="251"/>
      <c r="T472" s="251"/>
      <c r="U472" s="251"/>
      <c r="V472" s="251"/>
      <c r="W472" s="251"/>
      <c r="X472" s="251"/>
      <c r="Y472" s="251"/>
      <c r="Z472" s="251"/>
      <c r="AA472" s="251"/>
      <c r="AB472" s="251"/>
      <c r="AC472" s="251"/>
      <c r="AD472" s="251"/>
      <c r="AE472" s="251"/>
      <c r="AF472" s="251"/>
      <c r="AG472" s="251"/>
      <c r="AH472" s="251"/>
      <c r="AI472" s="251"/>
      <c r="AJ472" s="251"/>
      <c r="AK472" s="251"/>
      <c r="AL472" s="251"/>
      <c r="AM472" s="251"/>
      <c r="AN472" s="251"/>
      <c r="AO472" s="251"/>
      <c r="AP472" s="251"/>
      <c r="AQ472" s="251"/>
      <c r="AR472" s="251"/>
      <c r="AS472" s="251"/>
      <c r="AT472" s="251"/>
      <c r="AU472" s="251"/>
      <c r="AV472" s="251"/>
      <c r="AW472" s="251"/>
      <c r="AX472" s="251"/>
      <c r="AY472" s="251"/>
      <c r="AZ472" s="251"/>
      <c r="BA472" s="251"/>
      <c r="BB472" s="251"/>
      <c r="BC472" s="251"/>
      <c r="BD472" s="251"/>
      <c r="BE472" s="251"/>
      <c r="BF472" s="251"/>
      <c r="BG472" s="251"/>
      <c r="BH472" s="251"/>
      <c r="BI472" s="251"/>
      <c r="BJ472" s="251"/>
      <c r="BK472" s="251"/>
      <c r="BL472" s="251"/>
      <c r="BM472" s="251"/>
      <c r="BN472" s="251"/>
      <c r="BO472" s="251"/>
      <c r="BP472" s="251"/>
      <c r="BQ472" s="251"/>
    </row>
    <row r="473" spans="1:69" ht="15.75" customHeight="1" x14ac:dyDescent="0.25">
      <c r="A473" s="251"/>
      <c r="B473" s="251"/>
      <c r="C473" s="251"/>
      <c r="D473" s="251"/>
      <c r="E473" s="251"/>
      <c r="F473" s="251"/>
      <c r="G473" s="251"/>
      <c r="H473" s="251"/>
      <c r="I473" s="251"/>
      <c r="J473" s="251"/>
      <c r="K473" s="251"/>
      <c r="L473" s="251"/>
      <c r="M473" s="251"/>
      <c r="N473" s="251"/>
      <c r="O473" s="251"/>
      <c r="P473" s="251"/>
      <c r="Q473" s="251"/>
      <c r="R473" s="251"/>
      <c r="S473" s="251"/>
      <c r="T473" s="251"/>
      <c r="U473" s="251"/>
      <c r="V473" s="251"/>
      <c r="W473" s="251"/>
      <c r="X473" s="251"/>
      <c r="Y473" s="251"/>
      <c r="Z473" s="251"/>
      <c r="AA473" s="251"/>
      <c r="AB473" s="251"/>
      <c r="AC473" s="251"/>
      <c r="AD473" s="251"/>
      <c r="AE473" s="251"/>
      <c r="AF473" s="251"/>
      <c r="AG473" s="251"/>
      <c r="AH473" s="251"/>
      <c r="AI473" s="251"/>
      <c r="AJ473" s="251"/>
      <c r="AK473" s="251"/>
      <c r="AL473" s="251"/>
      <c r="AM473" s="251"/>
      <c r="AN473" s="251"/>
      <c r="AO473" s="251"/>
      <c r="AP473" s="251"/>
      <c r="AQ473" s="251"/>
      <c r="AR473" s="251"/>
      <c r="AS473" s="251"/>
      <c r="AT473" s="251"/>
      <c r="AU473" s="251"/>
      <c r="AV473" s="251"/>
      <c r="AW473" s="251"/>
      <c r="AX473" s="251"/>
      <c r="AY473" s="251"/>
      <c r="AZ473" s="251"/>
      <c r="BA473" s="251"/>
      <c r="BB473" s="251"/>
      <c r="BC473" s="251"/>
      <c r="BD473" s="251"/>
      <c r="BE473" s="251"/>
      <c r="BF473" s="251"/>
      <c r="BG473" s="251"/>
      <c r="BH473" s="251"/>
      <c r="BI473" s="251"/>
      <c r="BJ473" s="251"/>
      <c r="BK473" s="251"/>
      <c r="BL473" s="251"/>
      <c r="BM473" s="251"/>
      <c r="BN473" s="251"/>
      <c r="BO473" s="251"/>
      <c r="BP473" s="251"/>
      <c r="BQ473" s="251"/>
    </row>
    <row r="474" spans="1:69" ht="15.75" customHeight="1" x14ac:dyDescent="0.25">
      <c r="A474" s="251"/>
      <c r="B474" s="251"/>
      <c r="C474" s="251"/>
      <c r="D474" s="251"/>
      <c r="E474" s="251"/>
      <c r="F474" s="251"/>
      <c r="G474" s="251"/>
      <c r="H474" s="251"/>
      <c r="I474" s="251"/>
      <c r="J474" s="251"/>
      <c r="K474" s="251"/>
      <c r="L474" s="251"/>
      <c r="M474" s="251"/>
      <c r="N474" s="251"/>
      <c r="O474" s="251"/>
      <c r="P474" s="251"/>
      <c r="Q474" s="251"/>
      <c r="R474" s="251"/>
      <c r="S474" s="251"/>
      <c r="T474" s="251"/>
      <c r="U474" s="251"/>
      <c r="V474" s="251"/>
      <c r="W474" s="251"/>
      <c r="X474" s="251"/>
      <c r="Y474" s="251"/>
      <c r="Z474" s="251"/>
      <c r="AA474" s="251"/>
      <c r="AB474" s="251"/>
      <c r="AC474" s="251"/>
      <c r="AD474" s="251"/>
      <c r="AE474" s="251"/>
      <c r="AF474" s="251"/>
      <c r="AG474" s="251"/>
      <c r="AH474" s="251"/>
      <c r="AI474" s="251"/>
      <c r="AJ474" s="251"/>
      <c r="AK474" s="251"/>
      <c r="AL474" s="251"/>
      <c r="AM474" s="251"/>
      <c r="AN474" s="251"/>
      <c r="AO474" s="251"/>
      <c r="AP474" s="251"/>
      <c r="AQ474" s="251"/>
      <c r="AR474" s="251"/>
      <c r="AS474" s="251"/>
      <c r="AT474" s="251"/>
      <c r="AU474" s="251"/>
      <c r="AV474" s="251"/>
      <c r="AW474" s="251"/>
      <c r="AX474" s="251"/>
      <c r="AY474" s="251"/>
      <c r="AZ474" s="251"/>
      <c r="BA474" s="251"/>
      <c r="BB474" s="251"/>
      <c r="BC474" s="251"/>
      <c r="BD474" s="251"/>
      <c r="BE474" s="251"/>
      <c r="BF474" s="251"/>
      <c r="BG474" s="251"/>
      <c r="BH474" s="251"/>
      <c r="BI474" s="251"/>
      <c r="BJ474" s="251"/>
      <c r="BK474" s="251"/>
      <c r="BL474" s="251"/>
      <c r="BM474" s="251"/>
      <c r="BN474" s="251"/>
      <c r="BO474" s="251"/>
      <c r="BP474" s="251"/>
      <c r="BQ474" s="251"/>
    </row>
    <row r="475" spans="1:69" ht="15.75" customHeight="1" x14ac:dyDescent="0.25">
      <c r="A475" s="251"/>
      <c r="B475" s="251"/>
      <c r="C475" s="251"/>
      <c r="D475" s="251"/>
      <c r="E475" s="251"/>
      <c r="F475" s="251"/>
      <c r="G475" s="251"/>
      <c r="H475" s="251"/>
      <c r="I475" s="251"/>
      <c r="J475" s="251"/>
      <c r="K475" s="251"/>
      <c r="L475" s="251"/>
      <c r="M475" s="251"/>
      <c r="N475" s="251"/>
      <c r="O475" s="251"/>
      <c r="P475" s="251"/>
      <c r="Q475" s="251"/>
      <c r="R475" s="251"/>
      <c r="S475" s="251"/>
      <c r="T475" s="251"/>
      <c r="U475" s="251"/>
      <c r="V475" s="251"/>
      <c r="W475" s="251"/>
      <c r="X475" s="251"/>
      <c r="Y475" s="251"/>
      <c r="Z475" s="251"/>
      <c r="AA475" s="251"/>
      <c r="AB475" s="251"/>
      <c r="AC475" s="251"/>
      <c r="AD475" s="251"/>
      <c r="AE475" s="251"/>
      <c r="AF475" s="251"/>
      <c r="AG475" s="251"/>
      <c r="AH475" s="251"/>
      <c r="AI475" s="251"/>
      <c r="AJ475" s="251"/>
      <c r="AK475" s="251"/>
      <c r="AL475" s="251"/>
      <c r="AM475" s="251"/>
      <c r="AN475" s="251"/>
      <c r="AO475" s="251"/>
      <c r="AP475" s="251"/>
      <c r="AQ475" s="251"/>
      <c r="AR475" s="251"/>
      <c r="AS475" s="251"/>
      <c r="AT475" s="251"/>
      <c r="AU475" s="251"/>
      <c r="AV475" s="251"/>
      <c r="AW475" s="251"/>
      <c r="AX475" s="251"/>
      <c r="AY475" s="251"/>
      <c r="AZ475" s="251"/>
      <c r="BA475" s="251"/>
      <c r="BB475" s="251"/>
      <c r="BC475" s="251"/>
      <c r="BD475" s="251"/>
      <c r="BE475" s="251"/>
      <c r="BF475" s="251"/>
      <c r="BG475" s="251"/>
      <c r="BH475" s="251"/>
      <c r="BI475" s="251"/>
      <c r="BJ475" s="251"/>
      <c r="BK475" s="251"/>
      <c r="BL475" s="251"/>
      <c r="BM475" s="251"/>
      <c r="BN475" s="251"/>
      <c r="BO475" s="251"/>
      <c r="BP475" s="251"/>
      <c r="BQ475" s="251"/>
    </row>
    <row r="476" spans="1:69" ht="15.75" customHeight="1" x14ac:dyDescent="0.25">
      <c r="A476" s="251"/>
      <c r="B476" s="251"/>
      <c r="C476" s="251"/>
      <c r="D476" s="251"/>
      <c r="E476" s="251"/>
      <c r="F476" s="251"/>
      <c r="G476" s="251"/>
      <c r="H476" s="251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  <c r="Z476" s="251"/>
      <c r="AA476" s="251"/>
      <c r="AB476" s="251"/>
      <c r="AC476" s="251"/>
      <c r="AD476" s="251"/>
      <c r="AE476" s="251"/>
      <c r="AF476" s="251"/>
      <c r="AG476" s="251"/>
      <c r="AH476" s="251"/>
      <c r="AI476" s="251"/>
      <c r="AJ476" s="251"/>
      <c r="AK476" s="251"/>
      <c r="AL476" s="251"/>
      <c r="AM476" s="251"/>
      <c r="AN476" s="251"/>
      <c r="AO476" s="251"/>
      <c r="AP476" s="251"/>
      <c r="AQ476" s="251"/>
      <c r="AR476" s="251"/>
      <c r="AS476" s="251"/>
      <c r="AT476" s="251"/>
      <c r="AU476" s="251"/>
      <c r="AV476" s="251"/>
      <c r="AW476" s="251"/>
      <c r="AX476" s="251"/>
      <c r="AY476" s="251"/>
      <c r="AZ476" s="251"/>
      <c r="BA476" s="251"/>
      <c r="BB476" s="251"/>
      <c r="BC476" s="251"/>
      <c r="BD476" s="251"/>
      <c r="BE476" s="251"/>
      <c r="BF476" s="251"/>
      <c r="BG476" s="251"/>
      <c r="BH476" s="251"/>
      <c r="BI476" s="251"/>
      <c r="BJ476" s="251"/>
      <c r="BK476" s="251"/>
      <c r="BL476" s="251"/>
      <c r="BM476" s="251"/>
      <c r="BN476" s="251"/>
      <c r="BO476" s="251"/>
      <c r="BP476" s="251"/>
      <c r="BQ476" s="251"/>
    </row>
    <row r="477" spans="1:69" ht="15.75" customHeight="1" x14ac:dyDescent="0.25">
      <c r="A477" s="251"/>
      <c r="B477" s="251"/>
      <c r="C477" s="251"/>
      <c r="D477" s="251"/>
      <c r="E477" s="251"/>
      <c r="F477" s="251"/>
      <c r="G477" s="251"/>
      <c r="H477" s="251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1"/>
      <c r="AC477" s="251"/>
      <c r="AD477" s="251"/>
      <c r="AE477" s="251"/>
      <c r="AF477" s="251"/>
      <c r="AG477" s="251"/>
      <c r="AH477" s="251"/>
      <c r="AI477" s="251"/>
      <c r="AJ477" s="251"/>
      <c r="AK477" s="251"/>
      <c r="AL477" s="251"/>
      <c r="AM477" s="251"/>
      <c r="AN477" s="251"/>
      <c r="AO477" s="251"/>
      <c r="AP477" s="251"/>
      <c r="AQ477" s="251"/>
      <c r="AR477" s="251"/>
      <c r="AS477" s="251"/>
      <c r="AT477" s="251"/>
      <c r="AU477" s="251"/>
      <c r="AV477" s="251"/>
      <c r="AW477" s="251"/>
      <c r="AX477" s="251"/>
      <c r="AY477" s="251"/>
      <c r="AZ477" s="251"/>
      <c r="BA477" s="251"/>
      <c r="BB477" s="251"/>
      <c r="BC477" s="251"/>
      <c r="BD477" s="251"/>
      <c r="BE477" s="251"/>
      <c r="BF477" s="251"/>
      <c r="BG477" s="251"/>
      <c r="BH477" s="251"/>
      <c r="BI477" s="251"/>
      <c r="BJ477" s="251"/>
      <c r="BK477" s="251"/>
      <c r="BL477" s="251"/>
      <c r="BM477" s="251"/>
      <c r="BN477" s="251"/>
      <c r="BO477" s="251"/>
      <c r="BP477" s="251"/>
      <c r="BQ477" s="251"/>
    </row>
    <row r="478" spans="1:69" ht="15.75" customHeight="1" x14ac:dyDescent="0.25">
      <c r="A478" s="251"/>
      <c r="B478" s="251"/>
      <c r="C478" s="251"/>
      <c r="D478" s="251"/>
      <c r="E478" s="251"/>
      <c r="F478" s="251"/>
      <c r="G478" s="251"/>
      <c r="H478" s="251"/>
      <c r="I478" s="251"/>
      <c r="J478" s="251"/>
      <c r="K478" s="251"/>
      <c r="L478" s="251"/>
      <c r="M478" s="251"/>
      <c r="N478" s="251"/>
      <c r="O478" s="251"/>
      <c r="P478" s="251"/>
      <c r="Q478" s="251"/>
      <c r="R478" s="251"/>
      <c r="S478" s="251"/>
      <c r="T478" s="251"/>
      <c r="U478" s="251"/>
      <c r="V478" s="251"/>
      <c r="W478" s="251"/>
      <c r="X478" s="251"/>
      <c r="Y478" s="251"/>
      <c r="Z478" s="251"/>
      <c r="AA478" s="251"/>
      <c r="AB478" s="251"/>
      <c r="AC478" s="251"/>
      <c r="AD478" s="251"/>
      <c r="AE478" s="251"/>
      <c r="AF478" s="251"/>
      <c r="AG478" s="251"/>
      <c r="AH478" s="251"/>
      <c r="AI478" s="251"/>
      <c r="AJ478" s="251"/>
      <c r="AK478" s="251"/>
      <c r="AL478" s="251"/>
      <c r="AM478" s="251"/>
      <c r="AN478" s="251"/>
      <c r="AO478" s="251"/>
      <c r="AP478" s="251"/>
      <c r="AQ478" s="251"/>
      <c r="AR478" s="251"/>
      <c r="AS478" s="251"/>
      <c r="AT478" s="251"/>
      <c r="AU478" s="251"/>
      <c r="AV478" s="251"/>
      <c r="AW478" s="251"/>
      <c r="AX478" s="251"/>
      <c r="AY478" s="251"/>
      <c r="AZ478" s="251"/>
      <c r="BA478" s="251"/>
      <c r="BB478" s="251"/>
      <c r="BC478" s="251"/>
      <c r="BD478" s="251"/>
      <c r="BE478" s="251"/>
      <c r="BF478" s="251"/>
      <c r="BG478" s="251"/>
      <c r="BH478" s="251"/>
      <c r="BI478" s="251"/>
      <c r="BJ478" s="251"/>
      <c r="BK478" s="251"/>
      <c r="BL478" s="251"/>
      <c r="BM478" s="251"/>
      <c r="BN478" s="251"/>
      <c r="BO478" s="251"/>
      <c r="BP478" s="251"/>
      <c r="BQ478" s="251"/>
    </row>
    <row r="479" spans="1:69" ht="15.75" customHeight="1" x14ac:dyDescent="0.25">
      <c r="A479" s="251"/>
      <c r="B479" s="251"/>
      <c r="C479" s="251"/>
      <c r="D479" s="251"/>
      <c r="E479" s="251"/>
      <c r="F479" s="251"/>
      <c r="G479" s="251"/>
      <c r="H479" s="251"/>
      <c r="I479" s="251"/>
      <c r="J479" s="251"/>
      <c r="K479" s="251"/>
      <c r="L479" s="251"/>
      <c r="M479" s="251"/>
      <c r="N479" s="251"/>
      <c r="O479" s="251"/>
      <c r="P479" s="251"/>
      <c r="Q479" s="251"/>
      <c r="R479" s="251"/>
      <c r="S479" s="251"/>
      <c r="T479" s="251"/>
      <c r="U479" s="251"/>
      <c r="V479" s="251"/>
      <c r="W479" s="251"/>
      <c r="X479" s="251"/>
      <c r="Y479" s="251"/>
      <c r="Z479" s="251"/>
      <c r="AA479" s="251"/>
      <c r="AB479" s="251"/>
      <c r="AC479" s="251"/>
      <c r="AD479" s="251"/>
      <c r="AE479" s="251"/>
      <c r="AF479" s="251"/>
      <c r="AG479" s="251"/>
      <c r="AH479" s="251"/>
      <c r="AI479" s="251"/>
      <c r="AJ479" s="251"/>
      <c r="AK479" s="251"/>
      <c r="AL479" s="251"/>
      <c r="AM479" s="251"/>
      <c r="AN479" s="251"/>
      <c r="AO479" s="251"/>
      <c r="AP479" s="251"/>
      <c r="AQ479" s="251"/>
      <c r="AR479" s="251"/>
      <c r="AS479" s="251"/>
      <c r="AT479" s="251"/>
      <c r="AU479" s="251"/>
      <c r="AV479" s="251"/>
      <c r="AW479" s="251"/>
      <c r="AX479" s="251"/>
      <c r="AY479" s="251"/>
      <c r="AZ479" s="251"/>
      <c r="BA479" s="251"/>
      <c r="BB479" s="251"/>
      <c r="BC479" s="251"/>
      <c r="BD479" s="251"/>
      <c r="BE479" s="251"/>
      <c r="BF479" s="251"/>
      <c r="BG479" s="251"/>
      <c r="BH479" s="251"/>
      <c r="BI479" s="251"/>
      <c r="BJ479" s="251"/>
      <c r="BK479" s="251"/>
      <c r="BL479" s="251"/>
      <c r="BM479" s="251"/>
      <c r="BN479" s="251"/>
      <c r="BO479" s="251"/>
      <c r="BP479" s="251"/>
      <c r="BQ479" s="251"/>
    </row>
    <row r="480" spans="1:69" ht="15.75" customHeight="1" x14ac:dyDescent="0.25">
      <c r="A480" s="251"/>
      <c r="B480" s="251"/>
      <c r="C480" s="251"/>
      <c r="D480" s="251"/>
      <c r="E480" s="251"/>
      <c r="F480" s="251"/>
      <c r="G480" s="251"/>
      <c r="H480" s="251"/>
      <c r="I480" s="251"/>
      <c r="J480" s="251"/>
      <c r="K480" s="251"/>
      <c r="L480" s="251"/>
      <c r="M480" s="251"/>
      <c r="N480" s="251"/>
      <c r="O480" s="251"/>
      <c r="P480" s="251"/>
      <c r="Q480" s="251"/>
      <c r="R480" s="251"/>
      <c r="S480" s="251"/>
      <c r="T480" s="251"/>
      <c r="U480" s="251"/>
      <c r="V480" s="251"/>
      <c r="W480" s="251"/>
      <c r="X480" s="251"/>
      <c r="Y480" s="251"/>
      <c r="Z480" s="251"/>
      <c r="AA480" s="251"/>
      <c r="AB480" s="251"/>
      <c r="AC480" s="251"/>
      <c r="AD480" s="251"/>
      <c r="AE480" s="251"/>
      <c r="AF480" s="251"/>
      <c r="AG480" s="251"/>
      <c r="AH480" s="251"/>
      <c r="AI480" s="251"/>
      <c r="AJ480" s="251"/>
      <c r="AK480" s="251"/>
      <c r="AL480" s="251"/>
      <c r="AM480" s="251"/>
      <c r="AN480" s="251"/>
      <c r="AO480" s="251"/>
      <c r="AP480" s="251"/>
      <c r="AQ480" s="251"/>
      <c r="AR480" s="251"/>
      <c r="AS480" s="251"/>
      <c r="AT480" s="251"/>
      <c r="AU480" s="251"/>
      <c r="AV480" s="251"/>
      <c r="AW480" s="251"/>
      <c r="AX480" s="251"/>
      <c r="AY480" s="251"/>
      <c r="AZ480" s="251"/>
      <c r="BA480" s="251"/>
      <c r="BB480" s="251"/>
      <c r="BC480" s="251"/>
      <c r="BD480" s="251"/>
      <c r="BE480" s="251"/>
      <c r="BF480" s="251"/>
      <c r="BG480" s="251"/>
      <c r="BH480" s="251"/>
      <c r="BI480" s="251"/>
      <c r="BJ480" s="251"/>
      <c r="BK480" s="251"/>
      <c r="BL480" s="251"/>
      <c r="BM480" s="251"/>
      <c r="BN480" s="251"/>
      <c r="BO480" s="251"/>
      <c r="BP480" s="251"/>
      <c r="BQ480" s="251"/>
    </row>
    <row r="481" spans="1:69" ht="15.75" customHeight="1" x14ac:dyDescent="0.25">
      <c r="A481" s="251"/>
      <c r="B481" s="251"/>
      <c r="C481" s="251"/>
      <c r="D481" s="251"/>
      <c r="E481" s="251"/>
      <c r="F481" s="251"/>
      <c r="G481" s="251"/>
      <c r="H481" s="251"/>
      <c r="I481" s="251"/>
      <c r="J481" s="251"/>
      <c r="K481" s="251"/>
      <c r="L481" s="251"/>
      <c r="M481" s="251"/>
      <c r="N481" s="251"/>
      <c r="O481" s="251"/>
      <c r="P481" s="251"/>
      <c r="Q481" s="251"/>
      <c r="R481" s="251"/>
      <c r="S481" s="251"/>
      <c r="T481" s="251"/>
      <c r="U481" s="251"/>
      <c r="V481" s="251"/>
      <c r="W481" s="251"/>
      <c r="X481" s="251"/>
      <c r="Y481" s="251"/>
      <c r="Z481" s="251"/>
      <c r="AA481" s="251"/>
      <c r="AB481" s="251"/>
      <c r="AC481" s="251"/>
      <c r="AD481" s="251"/>
      <c r="AE481" s="251"/>
      <c r="AF481" s="251"/>
      <c r="AG481" s="251"/>
      <c r="AH481" s="251"/>
      <c r="AI481" s="251"/>
      <c r="AJ481" s="251"/>
      <c r="AK481" s="251"/>
      <c r="AL481" s="251"/>
      <c r="AM481" s="251"/>
      <c r="AN481" s="251"/>
      <c r="AO481" s="251"/>
      <c r="AP481" s="251"/>
      <c r="AQ481" s="251"/>
      <c r="AR481" s="251"/>
      <c r="AS481" s="251"/>
      <c r="AT481" s="251"/>
      <c r="AU481" s="251"/>
      <c r="AV481" s="251"/>
      <c r="AW481" s="251"/>
      <c r="AX481" s="251"/>
      <c r="AY481" s="251"/>
      <c r="AZ481" s="251"/>
      <c r="BA481" s="251"/>
      <c r="BB481" s="251"/>
      <c r="BC481" s="251"/>
      <c r="BD481" s="251"/>
      <c r="BE481" s="251"/>
      <c r="BF481" s="251"/>
      <c r="BG481" s="251"/>
      <c r="BH481" s="251"/>
      <c r="BI481" s="251"/>
      <c r="BJ481" s="251"/>
      <c r="BK481" s="251"/>
      <c r="BL481" s="251"/>
      <c r="BM481" s="251"/>
      <c r="BN481" s="251"/>
      <c r="BO481" s="251"/>
      <c r="BP481" s="251"/>
      <c r="BQ481" s="251"/>
    </row>
    <row r="482" spans="1:69" ht="15.75" customHeight="1" x14ac:dyDescent="0.25">
      <c r="A482" s="251"/>
      <c r="B482" s="251"/>
      <c r="C482" s="251"/>
      <c r="D482" s="251"/>
      <c r="E482" s="251"/>
      <c r="F482" s="251"/>
      <c r="G482" s="251"/>
      <c r="H482" s="251"/>
      <c r="I482" s="251"/>
      <c r="J482" s="251"/>
      <c r="K482" s="251"/>
      <c r="L482" s="251"/>
      <c r="M482" s="251"/>
      <c r="N482" s="251"/>
      <c r="O482" s="251"/>
      <c r="P482" s="251"/>
      <c r="Q482" s="251"/>
      <c r="R482" s="251"/>
      <c r="S482" s="251"/>
      <c r="T482" s="251"/>
      <c r="U482" s="251"/>
      <c r="V482" s="251"/>
      <c r="W482" s="251"/>
      <c r="X482" s="251"/>
      <c r="Y482" s="251"/>
      <c r="Z482" s="251"/>
      <c r="AA482" s="251"/>
      <c r="AB482" s="251"/>
      <c r="AC482" s="251"/>
      <c r="AD482" s="251"/>
      <c r="AE482" s="251"/>
      <c r="AF482" s="251"/>
      <c r="AG482" s="251"/>
      <c r="AH482" s="251"/>
      <c r="AI482" s="251"/>
      <c r="AJ482" s="251"/>
      <c r="AK482" s="251"/>
      <c r="AL482" s="251"/>
      <c r="AM482" s="251"/>
      <c r="AN482" s="251"/>
      <c r="AO482" s="251"/>
      <c r="AP482" s="251"/>
      <c r="AQ482" s="251"/>
      <c r="AR482" s="251"/>
      <c r="AS482" s="251"/>
      <c r="AT482" s="251"/>
      <c r="AU482" s="251"/>
      <c r="AV482" s="251"/>
      <c r="AW482" s="251"/>
      <c r="AX482" s="251"/>
      <c r="AY482" s="251"/>
      <c r="AZ482" s="251"/>
      <c r="BA482" s="251"/>
      <c r="BB482" s="251"/>
      <c r="BC482" s="251"/>
      <c r="BD482" s="251"/>
      <c r="BE482" s="251"/>
      <c r="BF482" s="251"/>
      <c r="BG482" s="251"/>
      <c r="BH482" s="251"/>
      <c r="BI482" s="251"/>
      <c r="BJ482" s="251"/>
      <c r="BK482" s="251"/>
      <c r="BL482" s="251"/>
      <c r="BM482" s="251"/>
      <c r="BN482" s="251"/>
      <c r="BO482" s="251"/>
      <c r="BP482" s="251"/>
      <c r="BQ482" s="251"/>
    </row>
    <row r="483" spans="1:69" ht="15.75" customHeight="1" x14ac:dyDescent="0.25">
      <c r="A483" s="251"/>
      <c r="B483" s="251"/>
      <c r="C483" s="251"/>
      <c r="D483" s="251"/>
      <c r="E483" s="251"/>
      <c r="F483" s="251"/>
      <c r="G483" s="251"/>
      <c r="H483" s="251"/>
      <c r="I483" s="251"/>
      <c r="J483" s="251"/>
      <c r="K483" s="251"/>
      <c r="L483" s="251"/>
      <c r="M483" s="251"/>
      <c r="N483" s="251"/>
      <c r="O483" s="251"/>
      <c r="P483" s="251"/>
      <c r="Q483" s="251"/>
      <c r="R483" s="251"/>
      <c r="S483" s="251"/>
      <c r="T483" s="251"/>
      <c r="U483" s="251"/>
      <c r="V483" s="251"/>
      <c r="W483" s="251"/>
      <c r="X483" s="251"/>
      <c r="Y483" s="251"/>
      <c r="Z483" s="251"/>
      <c r="AA483" s="251"/>
      <c r="AB483" s="251"/>
      <c r="AC483" s="251"/>
      <c r="AD483" s="251"/>
      <c r="AE483" s="251"/>
      <c r="AF483" s="251"/>
      <c r="AG483" s="251"/>
      <c r="AH483" s="251"/>
      <c r="AI483" s="251"/>
      <c r="AJ483" s="251"/>
      <c r="AK483" s="251"/>
      <c r="AL483" s="251"/>
      <c r="AM483" s="251"/>
      <c r="AN483" s="251"/>
      <c r="AO483" s="251"/>
      <c r="AP483" s="251"/>
      <c r="AQ483" s="251"/>
      <c r="AR483" s="251"/>
      <c r="AS483" s="251"/>
      <c r="AT483" s="251"/>
      <c r="AU483" s="251"/>
      <c r="AV483" s="251"/>
      <c r="AW483" s="251"/>
      <c r="AX483" s="251"/>
      <c r="AY483" s="251"/>
      <c r="AZ483" s="251"/>
      <c r="BA483" s="251"/>
      <c r="BB483" s="251"/>
      <c r="BC483" s="251"/>
      <c r="BD483" s="251"/>
      <c r="BE483" s="251"/>
      <c r="BF483" s="251"/>
      <c r="BG483" s="251"/>
      <c r="BH483" s="251"/>
      <c r="BI483" s="251"/>
      <c r="BJ483" s="251"/>
      <c r="BK483" s="251"/>
      <c r="BL483" s="251"/>
      <c r="BM483" s="251"/>
      <c r="BN483" s="251"/>
      <c r="BO483" s="251"/>
      <c r="BP483" s="251"/>
      <c r="BQ483" s="251"/>
    </row>
    <row r="484" spans="1:69" ht="15.75" customHeight="1" x14ac:dyDescent="0.25">
      <c r="A484" s="251"/>
      <c r="B484" s="251"/>
      <c r="C484" s="251"/>
      <c r="D484" s="251"/>
      <c r="E484" s="251"/>
      <c r="F484" s="251"/>
      <c r="G484" s="251"/>
      <c r="H484" s="251"/>
      <c r="I484" s="251"/>
      <c r="J484" s="251"/>
      <c r="K484" s="251"/>
      <c r="L484" s="251"/>
      <c r="M484" s="251"/>
      <c r="N484" s="251"/>
      <c r="O484" s="251"/>
      <c r="P484" s="251"/>
      <c r="Q484" s="251"/>
      <c r="R484" s="251"/>
      <c r="S484" s="251"/>
      <c r="T484" s="251"/>
      <c r="U484" s="251"/>
      <c r="V484" s="251"/>
      <c r="W484" s="251"/>
      <c r="X484" s="251"/>
      <c r="Y484" s="251"/>
      <c r="Z484" s="251"/>
      <c r="AA484" s="251"/>
      <c r="AB484" s="251"/>
      <c r="AC484" s="251"/>
      <c r="AD484" s="251"/>
      <c r="AE484" s="251"/>
      <c r="AF484" s="251"/>
      <c r="AG484" s="251"/>
      <c r="AH484" s="251"/>
      <c r="AI484" s="251"/>
      <c r="AJ484" s="251"/>
      <c r="AK484" s="251"/>
      <c r="AL484" s="251"/>
      <c r="AM484" s="251"/>
      <c r="AN484" s="251"/>
      <c r="AO484" s="251"/>
      <c r="AP484" s="251"/>
      <c r="AQ484" s="251"/>
      <c r="AR484" s="251"/>
      <c r="AS484" s="251"/>
      <c r="AT484" s="251"/>
      <c r="AU484" s="251"/>
      <c r="AV484" s="251"/>
      <c r="AW484" s="251"/>
      <c r="AX484" s="251"/>
      <c r="AY484" s="251"/>
      <c r="AZ484" s="251"/>
      <c r="BA484" s="251"/>
      <c r="BB484" s="251"/>
      <c r="BC484" s="251"/>
      <c r="BD484" s="251"/>
      <c r="BE484" s="251"/>
      <c r="BF484" s="251"/>
      <c r="BG484" s="251"/>
      <c r="BH484" s="251"/>
      <c r="BI484" s="251"/>
      <c r="BJ484" s="251"/>
      <c r="BK484" s="251"/>
      <c r="BL484" s="251"/>
      <c r="BM484" s="251"/>
      <c r="BN484" s="251"/>
      <c r="BO484" s="251"/>
      <c r="BP484" s="251"/>
      <c r="BQ484" s="251"/>
    </row>
    <row r="485" spans="1:69" ht="15.75" customHeight="1" x14ac:dyDescent="0.25">
      <c r="A485" s="251"/>
      <c r="B485" s="251"/>
      <c r="C485" s="251"/>
      <c r="D485" s="251"/>
      <c r="E485" s="251"/>
      <c r="F485" s="251"/>
      <c r="G485" s="251"/>
      <c r="H485" s="251"/>
      <c r="I485" s="251"/>
      <c r="J485" s="251"/>
      <c r="K485" s="251"/>
      <c r="L485" s="251"/>
      <c r="M485" s="251"/>
      <c r="N485" s="251"/>
      <c r="O485" s="251"/>
      <c r="P485" s="251"/>
      <c r="Q485" s="251"/>
      <c r="R485" s="251"/>
      <c r="S485" s="251"/>
      <c r="T485" s="251"/>
      <c r="U485" s="251"/>
      <c r="V485" s="251"/>
      <c r="W485" s="251"/>
      <c r="X485" s="251"/>
      <c r="Y485" s="251"/>
      <c r="Z485" s="251"/>
      <c r="AA485" s="251"/>
      <c r="AB485" s="251"/>
      <c r="AC485" s="251"/>
      <c r="AD485" s="251"/>
      <c r="AE485" s="251"/>
      <c r="AF485" s="251"/>
      <c r="AG485" s="251"/>
      <c r="AH485" s="251"/>
      <c r="AI485" s="251"/>
      <c r="AJ485" s="251"/>
      <c r="AK485" s="251"/>
      <c r="AL485" s="251"/>
      <c r="AM485" s="251"/>
      <c r="AN485" s="251"/>
      <c r="AO485" s="251"/>
      <c r="AP485" s="251"/>
      <c r="AQ485" s="251"/>
      <c r="AR485" s="251"/>
      <c r="AS485" s="251"/>
      <c r="AT485" s="251"/>
      <c r="AU485" s="251"/>
      <c r="AV485" s="251"/>
      <c r="AW485" s="251"/>
      <c r="AX485" s="251"/>
      <c r="AY485" s="251"/>
      <c r="AZ485" s="251"/>
      <c r="BA485" s="251"/>
      <c r="BB485" s="251"/>
      <c r="BC485" s="251"/>
      <c r="BD485" s="251"/>
      <c r="BE485" s="251"/>
      <c r="BF485" s="251"/>
      <c r="BG485" s="251"/>
      <c r="BH485" s="251"/>
      <c r="BI485" s="251"/>
      <c r="BJ485" s="251"/>
      <c r="BK485" s="251"/>
      <c r="BL485" s="251"/>
      <c r="BM485" s="251"/>
      <c r="BN485" s="251"/>
      <c r="BO485" s="251"/>
      <c r="BP485" s="251"/>
      <c r="BQ485" s="251"/>
    </row>
    <row r="486" spans="1:69" ht="15.75" customHeight="1" x14ac:dyDescent="0.25">
      <c r="A486" s="251"/>
      <c r="B486" s="251"/>
      <c r="C486" s="251"/>
      <c r="D486" s="251"/>
      <c r="E486" s="251"/>
      <c r="F486" s="251"/>
      <c r="G486" s="251"/>
      <c r="H486" s="251"/>
      <c r="I486" s="251"/>
      <c r="J486" s="251"/>
      <c r="K486" s="251"/>
      <c r="L486" s="251"/>
      <c r="M486" s="251"/>
      <c r="N486" s="251"/>
      <c r="O486" s="251"/>
      <c r="P486" s="251"/>
      <c r="Q486" s="251"/>
      <c r="R486" s="251"/>
      <c r="S486" s="251"/>
      <c r="T486" s="251"/>
      <c r="U486" s="251"/>
      <c r="V486" s="251"/>
      <c r="W486" s="251"/>
      <c r="X486" s="251"/>
      <c r="Y486" s="251"/>
      <c r="Z486" s="251"/>
      <c r="AA486" s="251"/>
      <c r="AB486" s="251"/>
      <c r="AC486" s="251"/>
      <c r="AD486" s="251"/>
      <c r="AE486" s="251"/>
      <c r="AF486" s="251"/>
      <c r="AG486" s="251"/>
      <c r="AH486" s="251"/>
      <c r="AI486" s="251"/>
      <c r="AJ486" s="251"/>
      <c r="AK486" s="251"/>
      <c r="AL486" s="251"/>
      <c r="AM486" s="251"/>
      <c r="AN486" s="251"/>
      <c r="AO486" s="251"/>
      <c r="AP486" s="251"/>
      <c r="AQ486" s="251"/>
      <c r="AR486" s="251"/>
      <c r="AS486" s="251"/>
      <c r="AT486" s="251"/>
      <c r="AU486" s="251"/>
      <c r="AV486" s="251"/>
      <c r="AW486" s="251"/>
      <c r="AX486" s="251"/>
      <c r="AY486" s="251"/>
      <c r="AZ486" s="251"/>
      <c r="BA486" s="251"/>
      <c r="BB486" s="251"/>
      <c r="BC486" s="251"/>
      <c r="BD486" s="251"/>
      <c r="BE486" s="251"/>
      <c r="BF486" s="251"/>
      <c r="BG486" s="251"/>
      <c r="BH486" s="251"/>
      <c r="BI486" s="251"/>
      <c r="BJ486" s="251"/>
      <c r="BK486" s="251"/>
      <c r="BL486" s="251"/>
      <c r="BM486" s="251"/>
      <c r="BN486" s="251"/>
      <c r="BO486" s="251"/>
      <c r="BP486" s="251"/>
      <c r="BQ486" s="251"/>
    </row>
    <row r="487" spans="1:69" ht="15.75" customHeight="1" x14ac:dyDescent="0.25">
      <c r="A487" s="251"/>
      <c r="B487" s="251"/>
      <c r="C487" s="251"/>
      <c r="D487" s="251"/>
      <c r="E487" s="251"/>
      <c r="F487" s="251"/>
      <c r="G487" s="251"/>
      <c r="H487" s="251"/>
      <c r="I487" s="251"/>
      <c r="J487" s="251"/>
      <c r="K487" s="251"/>
      <c r="L487" s="251"/>
      <c r="M487" s="251"/>
      <c r="N487" s="251"/>
      <c r="O487" s="251"/>
      <c r="P487" s="251"/>
      <c r="Q487" s="251"/>
      <c r="R487" s="251"/>
      <c r="S487" s="251"/>
      <c r="T487" s="251"/>
      <c r="U487" s="251"/>
      <c r="V487" s="251"/>
      <c r="W487" s="251"/>
      <c r="X487" s="251"/>
      <c r="Y487" s="251"/>
      <c r="Z487" s="251"/>
      <c r="AA487" s="251"/>
      <c r="AB487" s="251"/>
      <c r="AC487" s="251"/>
      <c r="AD487" s="251"/>
      <c r="AE487" s="251"/>
      <c r="AF487" s="251"/>
      <c r="AG487" s="251"/>
      <c r="AH487" s="251"/>
      <c r="AI487" s="251"/>
      <c r="AJ487" s="251"/>
      <c r="AK487" s="251"/>
      <c r="AL487" s="251"/>
      <c r="AM487" s="251"/>
      <c r="AN487" s="251"/>
      <c r="AO487" s="251"/>
      <c r="AP487" s="251"/>
      <c r="AQ487" s="251"/>
      <c r="AR487" s="251"/>
      <c r="AS487" s="251"/>
      <c r="AT487" s="251"/>
      <c r="AU487" s="251"/>
      <c r="AV487" s="251"/>
      <c r="AW487" s="251"/>
      <c r="AX487" s="251"/>
      <c r="AY487" s="251"/>
      <c r="AZ487" s="251"/>
      <c r="BA487" s="251"/>
      <c r="BB487" s="251"/>
      <c r="BC487" s="251"/>
      <c r="BD487" s="251"/>
      <c r="BE487" s="251"/>
      <c r="BF487" s="251"/>
      <c r="BG487" s="251"/>
      <c r="BH487" s="251"/>
      <c r="BI487" s="251"/>
      <c r="BJ487" s="251"/>
      <c r="BK487" s="251"/>
      <c r="BL487" s="251"/>
      <c r="BM487" s="251"/>
      <c r="BN487" s="251"/>
      <c r="BO487" s="251"/>
      <c r="BP487" s="251"/>
      <c r="BQ487" s="251"/>
    </row>
    <row r="488" spans="1:69" ht="15.75" customHeight="1" x14ac:dyDescent="0.25">
      <c r="A488" s="251"/>
      <c r="B488" s="251"/>
      <c r="C488" s="251"/>
      <c r="D488" s="251"/>
      <c r="E488" s="251"/>
      <c r="F488" s="251"/>
      <c r="G488" s="251"/>
      <c r="H488" s="251"/>
      <c r="I488" s="251"/>
      <c r="J488" s="251"/>
      <c r="K488" s="251"/>
      <c r="L488" s="251"/>
      <c r="M488" s="251"/>
      <c r="N488" s="251"/>
      <c r="O488" s="251"/>
      <c r="P488" s="251"/>
      <c r="Q488" s="251"/>
      <c r="R488" s="251"/>
      <c r="S488" s="251"/>
      <c r="T488" s="251"/>
      <c r="U488" s="251"/>
      <c r="V488" s="251"/>
      <c r="W488" s="251"/>
      <c r="X488" s="251"/>
      <c r="Y488" s="251"/>
      <c r="Z488" s="251"/>
      <c r="AA488" s="251"/>
      <c r="AB488" s="251"/>
      <c r="AC488" s="251"/>
      <c r="AD488" s="251"/>
      <c r="AE488" s="251"/>
      <c r="AF488" s="251"/>
      <c r="AG488" s="251"/>
      <c r="AH488" s="251"/>
      <c r="AI488" s="251"/>
      <c r="AJ488" s="251"/>
      <c r="AK488" s="251"/>
      <c r="AL488" s="251"/>
      <c r="AM488" s="251"/>
      <c r="AN488" s="251"/>
      <c r="AO488" s="251"/>
      <c r="AP488" s="251"/>
      <c r="AQ488" s="251"/>
      <c r="AR488" s="251"/>
      <c r="AS488" s="251"/>
      <c r="AT488" s="251"/>
      <c r="AU488" s="251"/>
      <c r="AV488" s="251"/>
      <c r="AW488" s="251"/>
      <c r="AX488" s="251"/>
      <c r="AY488" s="251"/>
      <c r="AZ488" s="251"/>
      <c r="BA488" s="251"/>
      <c r="BB488" s="251"/>
      <c r="BC488" s="251"/>
      <c r="BD488" s="251"/>
      <c r="BE488" s="251"/>
      <c r="BF488" s="251"/>
      <c r="BG488" s="251"/>
      <c r="BH488" s="251"/>
      <c r="BI488" s="251"/>
      <c r="BJ488" s="251"/>
      <c r="BK488" s="251"/>
      <c r="BL488" s="251"/>
      <c r="BM488" s="251"/>
      <c r="BN488" s="251"/>
      <c r="BO488" s="251"/>
      <c r="BP488" s="251"/>
      <c r="BQ488" s="251"/>
    </row>
    <row r="489" spans="1:69" ht="15.75" customHeight="1" x14ac:dyDescent="0.25">
      <c r="A489" s="251"/>
      <c r="B489" s="251"/>
      <c r="C489" s="251"/>
      <c r="D489" s="251"/>
      <c r="E489" s="251"/>
      <c r="F489" s="251"/>
      <c r="G489" s="251"/>
      <c r="H489" s="251"/>
      <c r="I489" s="251"/>
      <c r="J489" s="251"/>
      <c r="K489" s="251"/>
      <c r="L489" s="251"/>
      <c r="M489" s="251"/>
      <c r="N489" s="251"/>
      <c r="O489" s="251"/>
      <c r="P489" s="251"/>
      <c r="Q489" s="251"/>
      <c r="R489" s="251"/>
      <c r="S489" s="251"/>
      <c r="T489" s="251"/>
      <c r="U489" s="251"/>
      <c r="V489" s="251"/>
      <c r="W489" s="251"/>
      <c r="X489" s="251"/>
      <c r="Y489" s="251"/>
      <c r="Z489" s="251"/>
      <c r="AA489" s="251"/>
      <c r="AB489" s="251"/>
      <c r="AC489" s="251"/>
      <c r="AD489" s="251"/>
      <c r="AE489" s="251"/>
      <c r="AF489" s="251"/>
      <c r="AG489" s="251"/>
      <c r="AH489" s="251"/>
      <c r="AI489" s="251"/>
      <c r="AJ489" s="251"/>
      <c r="AK489" s="251"/>
      <c r="AL489" s="251"/>
      <c r="AM489" s="251"/>
      <c r="AN489" s="251"/>
      <c r="AO489" s="251"/>
      <c r="AP489" s="251"/>
      <c r="AQ489" s="251"/>
      <c r="AR489" s="251"/>
      <c r="AS489" s="251"/>
      <c r="AT489" s="251"/>
      <c r="AU489" s="251"/>
      <c r="AV489" s="251"/>
      <c r="AW489" s="251"/>
      <c r="AX489" s="251"/>
      <c r="AY489" s="251"/>
      <c r="AZ489" s="251"/>
      <c r="BA489" s="251"/>
      <c r="BB489" s="251"/>
      <c r="BC489" s="251"/>
      <c r="BD489" s="251"/>
      <c r="BE489" s="251"/>
      <c r="BF489" s="251"/>
      <c r="BG489" s="251"/>
      <c r="BH489" s="251"/>
      <c r="BI489" s="251"/>
      <c r="BJ489" s="251"/>
      <c r="BK489" s="251"/>
      <c r="BL489" s="251"/>
      <c r="BM489" s="251"/>
      <c r="BN489" s="251"/>
      <c r="BO489" s="251"/>
      <c r="BP489" s="251"/>
      <c r="BQ489" s="251"/>
    </row>
    <row r="490" spans="1:69" ht="15.75" customHeight="1" x14ac:dyDescent="0.25">
      <c r="A490" s="251"/>
      <c r="B490" s="251"/>
      <c r="C490" s="251"/>
      <c r="D490" s="251"/>
      <c r="E490" s="251"/>
      <c r="F490" s="251"/>
      <c r="G490" s="251"/>
      <c r="H490" s="251"/>
      <c r="I490" s="251"/>
      <c r="J490" s="251"/>
      <c r="K490" s="251"/>
      <c r="L490" s="251"/>
      <c r="M490" s="251"/>
      <c r="N490" s="251"/>
      <c r="O490" s="251"/>
      <c r="P490" s="251"/>
      <c r="Q490" s="251"/>
      <c r="R490" s="251"/>
      <c r="S490" s="251"/>
      <c r="T490" s="251"/>
      <c r="U490" s="251"/>
      <c r="V490" s="251"/>
      <c r="W490" s="251"/>
      <c r="X490" s="251"/>
      <c r="Y490" s="251"/>
      <c r="Z490" s="251"/>
      <c r="AA490" s="251"/>
      <c r="AB490" s="251"/>
      <c r="AC490" s="251"/>
      <c r="AD490" s="251"/>
      <c r="AE490" s="251"/>
      <c r="AF490" s="251"/>
      <c r="AG490" s="251"/>
      <c r="AH490" s="251"/>
      <c r="AI490" s="251"/>
      <c r="AJ490" s="251"/>
      <c r="AK490" s="251"/>
      <c r="AL490" s="251"/>
      <c r="AM490" s="251"/>
      <c r="AN490" s="251"/>
      <c r="AO490" s="251"/>
      <c r="AP490" s="251"/>
      <c r="AQ490" s="251"/>
      <c r="AR490" s="251"/>
      <c r="AS490" s="251"/>
      <c r="AT490" s="251"/>
      <c r="AU490" s="251"/>
      <c r="AV490" s="251"/>
      <c r="AW490" s="251"/>
      <c r="AX490" s="251"/>
      <c r="AY490" s="251"/>
      <c r="AZ490" s="251"/>
      <c r="BA490" s="251"/>
      <c r="BB490" s="251"/>
      <c r="BC490" s="251"/>
      <c r="BD490" s="251"/>
      <c r="BE490" s="251"/>
      <c r="BF490" s="251"/>
      <c r="BG490" s="251"/>
      <c r="BH490" s="251"/>
      <c r="BI490" s="251"/>
      <c r="BJ490" s="251"/>
      <c r="BK490" s="251"/>
      <c r="BL490" s="251"/>
      <c r="BM490" s="251"/>
      <c r="BN490" s="251"/>
      <c r="BO490" s="251"/>
      <c r="BP490" s="251"/>
      <c r="BQ490" s="251"/>
    </row>
    <row r="491" spans="1:69" ht="15.75" customHeight="1" x14ac:dyDescent="0.25">
      <c r="A491" s="251"/>
      <c r="B491" s="251"/>
      <c r="C491" s="251"/>
      <c r="D491" s="251"/>
      <c r="E491" s="251"/>
      <c r="F491" s="251"/>
      <c r="G491" s="251"/>
      <c r="H491" s="251"/>
      <c r="I491" s="251"/>
      <c r="J491" s="251"/>
      <c r="K491" s="251"/>
      <c r="L491" s="251"/>
      <c r="M491" s="251"/>
      <c r="N491" s="251"/>
      <c r="O491" s="251"/>
      <c r="P491" s="251"/>
      <c r="Q491" s="251"/>
      <c r="R491" s="251"/>
      <c r="S491" s="251"/>
      <c r="T491" s="251"/>
      <c r="U491" s="251"/>
      <c r="V491" s="251"/>
      <c r="W491" s="251"/>
      <c r="X491" s="251"/>
      <c r="Y491" s="251"/>
      <c r="Z491" s="251"/>
      <c r="AA491" s="251"/>
      <c r="AB491" s="251"/>
      <c r="AC491" s="251"/>
      <c r="AD491" s="251"/>
      <c r="AE491" s="251"/>
      <c r="AF491" s="251"/>
      <c r="AG491" s="251"/>
      <c r="AH491" s="251"/>
      <c r="AI491" s="251"/>
      <c r="AJ491" s="251"/>
      <c r="AK491" s="251"/>
      <c r="AL491" s="251"/>
      <c r="AM491" s="251"/>
      <c r="AN491" s="251"/>
      <c r="AO491" s="251"/>
      <c r="AP491" s="251"/>
      <c r="AQ491" s="251"/>
      <c r="AR491" s="251"/>
      <c r="AS491" s="251"/>
      <c r="AT491" s="251"/>
      <c r="AU491" s="251"/>
      <c r="AV491" s="251"/>
      <c r="AW491" s="251"/>
      <c r="AX491" s="251"/>
      <c r="AY491" s="251"/>
      <c r="AZ491" s="251"/>
      <c r="BA491" s="251"/>
      <c r="BB491" s="251"/>
      <c r="BC491" s="251"/>
      <c r="BD491" s="251"/>
      <c r="BE491" s="251"/>
      <c r="BF491" s="251"/>
      <c r="BG491" s="251"/>
      <c r="BH491" s="251"/>
      <c r="BI491" s="251"/>
      <c r="BJ491" s="251"/>
      <c r="BK491" s="251"/>
      <c r="BL491" s="251"/>
      <c r="BM491" s="251"/>
      <c r="BN491" s="251"/>
      <c r="BO491" s="251"/>
      <c r="BP491" s="251"/>
      <c r="BQ491" s="251"/>
    </row>
    <row r="492" spans="1:69" ht="15.75" customHeight="1" x14ac:dyDescent="0.25">
      <c r="A492" s="251"/>
      <c r="B492" s="251"/>
      <c r="C492" s="251"/>
      <c r="D492" s="251"/>
      <c r="E492" s="251"/>
      <c r="F492" s="251"/>
      <c r="G492" s="251"/>
      <c r="H492" s="251"/>
      <c r="I492" s="251"/>
      <c r="J492" s="251"/>
      <c r="K492" s="251"/>
      <c r="L492" s="251"/>
      <c r="M492" s="251"/>
      <c r="N492" s="251"/>
      <c r="O492" s="251"/>
      <c r="P492" s="251"/>
      <c r="Q492" s="251"/>
      <c r="R492" s="251"/>
      <c r="S492" s="251"/>
      <c r="T492" s="251"/>
      <c r="U492" s="251"/>
      <c r="V492" s="251"/>
      <c r="W492" s="251"/>
      <c r="X492" s="251"/>
      <c r="Y492" s="251"/>
      <c r="Z492" s="251"/>
      <c r="AA492" s="251"/>
      <c r="AB492" s="251"/>
      <c r="AC492" s="251"/>
      <c r="AD492" s="251"/>
      <c r="AE492" s="251"/>
      <c r="AF492" s="251"/>
      <c r="AG492" s="251"/>
      <c r="AH492" s="251"/>
      <c r="AI492" s="251"/>
      <c r="AJ492" s="251"/>
      <c r="AK492" s="251"/>
      <c r="AL492" s="251"/>
      <c r="AM492" s="251"/>
      <c r="AN492" s="251"/>
      <c r="AO492" s="251"/>
      <c r="AP492" s="251"/>
      <c r="AQ492" s="251"/>
      <c r="AR492" s="251"/>
      <c r="AS492" s="251"/>
      <c r="AT492" s="251"/>
      <c r="AU492" s="251"/>
      <c r="AV492" s="251"/>
      <c r="AW492" s="251"/>
      <c r="AX492" s="251"/>
      <c r="AY492" s="251"/>
      <c r="AZ492" s="251"/>
      <c r="BA492" s="251"/>
      <c r="BB492" s="251"/>
      <c r="BC492" s="251"/>
      <c r="BD492" s="251"/>
      <c r="BE492" s="251"/>
      <c r="BF492" s="251"/>
      <c r="BG492" s="251"/>
      <c r="BH492" s="251"/>
      <c r="BI492" s="251"/>
      <c r="BJ492" s="251"/>
      <c r="BK492" s="251"/>
      <c r="BL492" s="251"/>
      <c r="BM492" s="251"/>
      <c r="BN492" s="251"/>
      <c r="BO492" s="251"/>
      <c r="BP492" s="251"/>
      <c r="BQ492" s="251"/>
    </row>
    <row r="493" spans="1:69" ht="15.75" customHeight="1" x14ac:dyDescent="0.25">
      <c r="A493" s="251"/>
      <c r="B493" s="251"/>
      <c r="C493" s="251"/>
      <c r="D493" s="251"/>
      <c r="E493" s="251"/>
      <c r="F493" s="251"/>
      <c r="G493" s="251"/>
      <c r="H493" s="251"/>
      <c r="I493" s="251"/>
      <c r="J493" s="251"/>
      <c r="K493" s="251"/>
      <c r="L493" s="251"/>
      <c r="M493" s="251"/>
      <c r="N493" s="251"/>
      <c r="O493" s="251"/>
      <c r="P493" s="251"/>
      <c r="Q493" s="251"/>
      <c r="R493" s="251"/>
      <c r="S493" s="251"/>
      <c r="T493" s="251"/>
      <c r="U493" s="251"/>
      <c r="V493" s="251"/>
      <c r="W493" s="251"/>
      <c r="X493" s="251"/>
      <c r="Y493" s="251"/>
      <c r="Z493" s="251"/>
      <c r="AA493" s="251"/>
      <c r="AB493" s="251"/>
      <c r="AC493" s="251"/>
      <c r="AD493" s="251"/>
      <c r="AE493" s="251"/>
      <c r="AF493" s="251"/>
      <c r="AG493" s="251"/>
      <c r="AH493" s="251"/>
      <c r="AI493" s="251"/>
      <c r="AJ493" s="251"/>
      <c r="AK493" s="251"/>
      <c r="AL493" s="251"/>
      <c r="AM493" s="251"/>
      <c r="AN493" s="251"/>
      <c r="AO493" s="251"/>
      <c r="AP493" s="251"/>
      <c r="AQ493" s="251"/>
      <c r="AR493" s="251"/>
      <c r="AS493" s="251"/>
      <c r="AT493" s="251"/>
      <c r="AU493" s="251"/>
      <c r="AV493" s="251"/>
      <c r="AW493" s="251"/>
      <c r="AX493" s="251"/>
      <c r="AY493" s="251"/>
      <c r="AZ493" s="251"/>
      <c r="BA493" s="251"/>
      <c r="BB493" s="251"/>
      <c r="BC493" s="251"/>
      <c r="BD493" s="251"/>
      <c r="BE493" s="251"/>
      <c r="BF493" s="251"/>
      <c r="BG493" s="251"/>
      <c r="BH493" s="251"/>
      <c r="BI493" s="251"/>
      <c r="BJ493" s="251"/>
      <c r="BK493" s="251"/>
      <c r="BL493" s="251"/>
      <c r="BM493" s="251"/>
      <c r="BN493" s="251"/>
      <c r="BO493" s="251"/>
      <c r="BP493" s="251"/>
      <c r="BQ493" s="251"/>
    </row>
    <row r="494" spans="1:69" ht="15.75" customHeight="1" x14ac:dyDescent="0.25">
      <c r="A494" s="251"/>
      <c r="B494" s="251"/>
      <c r="C494" s="251"/>
      <c r="D494" s="251"/>
      <c r="E494" s="251"/>
      <c r="F494" s="251"/>
      <c r="G494" s="251"/>
      <c r="H494" s="251"/>
      <c r="I494" s="251"/>
      <c r="J494" s="251"/>
      <c r="K494" s="251"/>
      <c r="L494" s="251"/>
      <c r="M494" s="251"/>
      <c r="N494" s="251"/>
      <c r="O494" s="251"/>
      <c r="P494" s="251"/>
      <c r="Q494" s="251"/>
      <c r="R494" s="251"/>
      <c r="S494" s="251"/>
      <c r="T494" s="251"/>
      <c r="U494" s="251"/>
      <c r="V494" s="251"/>
      <c r="W494" s="251"/>
      <c r="X494" s="251"/>
      <c r="Y494" s="251"/>
      <c r="Z494" s="251"/>
      <c r="AA494" s="251"/>
      <c r="AB494" s="251"/>
      <c r="AC494" s="251"/>
      <c r="AD494" s="251"/>
      <c r="AE494" s="251"/>
      <c r="AF494" s="251"/>
      <c r="AG494" s="251"/>
      <c r="AH494" s="251"/>
      <c r="AI494" s="251"/>
      <c r="AJ494" s="251"/>
      <c r="AK494" s="251"/>
      <c r="AL494" s="251"/>
      <c r="AM494" s="251"/>
      <c r="AN494" s="251"/>
      <c r="AO494" s="251"/>
      <c r="AP494" s="251"/>
      <c r="AQ494" s="251"/>
      <c r="AR494" s="251"/>
      <c r="AS494" s="251"/>
      <c r="AT494" s="251"/>
      <c r="AU494" s="251"/>
      <c r="AV494" s="251"/>
      <c r="AW494" s="251"/>
      <c r="AX494" s="251"/>
      <c r="AY494" s="251"/>
      <c r="AZ494" s="251"/>
      <c r="BA494" s="251"/>
      <c r="BB494" s="251"/>
      <c r="BC494" s="251"/>
      <c r="BD494" s="251"/>
      <c r="BE494" s="251"/>
      <c r="BF494" s="251"/>
      <c r="BG494" s="251"/>
      <c r="BH494" s="251"/>
      <c r="BI494" s="251"/>
      <c r="BJ494" s="251"/>
      <c r="BK494" s="251"/>
      <c r="BL494" s="251"/>
      <c r="BM494" s="251"/>
      <c r="BN494" s="251"/>
      <c r="BO494" s="251"/>
      <c r="BP494" s="251"/>
      <c r="BQ494" s="251"/>
    </row>
    <row r="495" spans="1:69" ht="15.75" customHeight="1" x14ac:dyDescent="0.25">
      <c r="A495" s="251"/>
      <c r="B495" s="251"/>
      <c r="C495" s="251"/>
      <c r="D495" s="251"/>
      <c r="E495" s="251"/>
      <c r="F495" s="251"/>
      <c r="G495" s="251"/>
      <c r="H495" s="251"/>
      <c r="I495" s="251"/>
      <c r="J495" s="251"/>
      <c r="K495" s="251"/>
      <c r="L495" s="251"/>
      <c r="M495" s="251"/>
      <c r="N495" s="251"/>
      <c r="O495" s="251"/>
      <c r="P495" s="251"/>
      <c r="Q495" s="251"/>
      <c r="R495" s="251"/>
      <c r="S495" s="251"/>
      <c r="T495" s="251"/>
      <c r="U495" s="251"/>
      <c r="V495" s="251"/>
      <c r="W495" s="251"/>
      <c r="X495" s="251"/>
      <c r="Y495" s="251"/>
      <c r="Z495" s="251"/>
      <c r="AA495" s="251"/>
      <c r="AB495" s="251"/>
      <c r="AC495" s="251"/>
      <c r="AD495" s="251"/>
      <c r="AE495" s="251"/>
      <c r="AF495" s="251"/>
      <c r="AG495" s="251"/>
      <c r="AH495" s="251"/>
      <c r="AI495" s="251"/>
      <c r="AJ495" s="251"/>
      <c r="AK495" s="251"/>
      <c r="AL495" s="251"/>
      <c r="AM495" s="251"/>
      <c r="AN495" s="251"/>
      <c r="AO495" s="251"/>
      <c r="AP495" s="251"/>
      <c r="AQ495" s="251"/>
      <c r="AR495" s="251"/>
      <c r="AS495" s="251"/>
      <c r="AT495" s="251"/>
      <c r="AU495" s="251"/>
      <c r="AV495" s="251"/>
      <c r="AW495" s="251"/>
      <c r="AX495" s="251"/>
      <c r="AY495" s="251"/>
      <c r="AZ495" s="251"/>
      <c r="BA495" s="251"/>
      <c r="BB495" s="251"/>
      <c r="BC495" s="251"/>
      <c r="BD495" s="251"/>
      <c r="BE495" s="251"/>
      <c r="BF495" s="251"/>
      <c r="BG495" s="251"/>
      <c r="BH495" s="251"/>
      <c r="BI495" s="251"/>
      <c r="BJ495" s="251"/>
      <c r="BK495" s="251"/>
      <c r="BL495" s="251"/>
      <c r="BM495" s="251"/>
      <c r="BN495" s="251"/>
      <c r="BO495" s="251"/>
      <c r="BP495" s="251"/>
      <c r="BQ495" s="251"/>
    </row>
    <row r="496" spans="1:69" ht="15.75" customHeight="1" x14ac:dyDescent="0.25">
      <c r="A496" s="251"/>
      <c r="B496" s="251"/>
      <c r="C496" s="251"/>
      <c r="D496" s="251"/>
      <c r="E496" s="251"/>
      <c r="F496" s="251"/>
      <c r="G496" s="251"/>
      <c r="H496" s="251"/>
      <c r="I496" s="251"/>
      <c r="J496" s="251"/>
      <c r="K496" s="251"/>
      <c r="L496" s="251"/>
      <c r="M496" s="251"/>
      <c r="N496" s="251"/>
      <c r="O496" s="251"/>
      <c r="P496" s="251"/>
      <c r="Q496" s="251"/>
      <c r="R496" s="251"/>
      <c r="S496" s="251"/>
      <c r="T496" s="251"/>
      <c r="U496" s="251"/>
      <c r="V496" s="251"/>
      <c r="W496" s="251"/>
      <c r="X496" s="251"/>
      <c r="Y496" s="251"/>
      <c r="Z496" s="251"/>
      <c r="AA496" s="251"/>
      <c r="AB496" s="251"/>
      <c r="AC496" s="251"/>
      <c r="AD496" s="251"/>
      <c r="AE496" s="251"/>
      <c r="AF496" s="251"/>
      <c r="AG496" s="251"/>
      <c r="AH496" s="251"/>
      <c r="AI496" s="251"/>
      <c r="AJ496" s="251"/>
      <c r="AK496" s="251"/>
      <c r="AL496" s="251"/>
      <c r="AM496" s="251"/>
      <c r="AN496" s="251"/>
      <c r="AO496" s="251"/>
      <c r="AP496" s="251"/>
      <c r="AQ496" s="251"/>
      <c r="AR496" s="251"/>
      <c r="AS496" s="251"/>
      <c r="AT496" s="251"/>
      <c r="AU496" s="251"/>
      <c r="AV496" s="251"/>
      <c r="AW496" s="251"/>
      <c r="AX496" s="251"/>
      <c r="AY496" s="251"/>
      <c r="AZ496" s="251"/>
      <c r="BA496" s="251"/>
      <c r="BB496" s="251"/>
      <c r="BC496" s="251"/>
      <c r="BD496" s="251"/>
      <c r="BE496" s="251"/>
      <c r="BF496" s="251"/>
      <c r="BG496" s="251"/>
      <c r="BH496" s="251"/>
      <c r="BI496" s="251"/>
      <c r="BJ496" s="251"/>
      <c r="BK496" s="251"/>
      <c r="BL496" s="251"/>
      <c r="BM496" s="251"/>
      <c r="BN496" s="251"/>
      <c r="BO496" s="251"/>
      <c r="BP496" s="251"/>
      <c r="BQ496" s="251"/>
    </row>
    <row r="497" spans="1:69" ht="15.75" customHeight="1" x14ac:dyDescent="0.25">
      <c r="A497" s="251"/>
      <c r="B497" s="251"/>
      <c r="C497" s="251"/>
      <c r="D497" s="251"/>
      <c r="E497" s="251"/>
      <c r="F497" s="251"/>
      <c r="G497" s="251"/>
      <c r="H497" s="251"/>
      <c r="I497" s="251"/>
      <c r="J497" s="251"/>
      <c r="K497" s="251"/>
      <c r="L497" s="251"/>
      <c r="M497" s="251"/>
      <c r="N497" s="251"/>
      <c r="O497" s="251"/>
      <c r="P497" s="251"/>
      <c r="Q497" s="251"/>
      <c r="R497" s="251"/>
      <c r="S497" s="251"/>
      <c r="T497" s="251"/>
      <c r="U497" s="251"/>
      <c r="V497" s="251"/>
      <c r="W497" s="251"/>
      <c r="X497" s="251"/>
      <c r="Y497" s="251"/>
      <c r="Z497" s="251"/>
      <c r="AA497" s="251"/>
      <c r="AB497" s="251"/>
      <c r="AC497" s="251"/>
      <c r="AD497" s="251"/>
      <c r="AE497" s="251"/>
      <c r="AF497" s="251"/>
      <c r="AG497" s="251"/>
      <c r="AH497" s="251"/>
      <c r="AI497" s="251"/>
      <c r="AJ497" s="251"/>
      <c r="AK497" s="251"/>
      <c r="AL497" s="251"/>
      <c r="AM497" s="251"/>
      <c r="AN497" s="251"/>
      <c r="AO497" s="251"/>
      <c r="AP497" s="251"/>
      <c r="AQ497" s="251"/>
      <c r="AR497" s="251"/>
      <c r="AS497" s="251"/>
      <c r="AT497" s="251"/>
      <c r="AU497" s="251"/>
      <c r="AV497" s="251"/>
      <c r="AW497" s="251"/>
      <c r="AX497" s="251"/>
      <c r="AY497" s="251"/>
      <c r="AZ497" s="251"/>
      <c r="BA497" s="251"/>
      <c r="BB497" s="251"/>
      <c r="BC497" s="251"/>
      <c r="BD497" s="251"/>
      <c r="BE497" s="251"/>
      <c r="BF497" s="251"/>
      <c r="BG497" s="251"/>
      <c r="BH497" s="251"/>
      <c r="BI497" s="251"/>
      <c r="BJ497" s="251"/>
      <c r="BK497" s="251"/>
      <c r="BL497" s="251"/>
      <c r="BM497" s="251"/>
      <c r="BN497" s="251"/>
      <c r="BO497" s="251"/>
      <c r="BP497" s="251"/>
      <c r="BQ497" s="251"/>
    </row>
    <row r="498" spans="1:69" ht="15.75" customHeight="1" x14ac:dyDescent="0.25">
      <c r="A498" s="251"/>
      <c r="B498" s="251"/>
      <c r="C498" s="251"/>
      <c r="D498" s="251"/>
      <c r="E498" s="251"/>
      <c r="F498" s="251"/>
      <c r="G498" s="251"/>
      <c r="H498" s="251"/>
      <c r="I498" s="251"/>
      <c r="J498" s="251"/>
      <c r="K498" s="251"/>
      <c r="L498" s="251"/>
      <c r="M498" s="251"/>
      <c r="N498" s="251"/>
      <c r="O498" s="251"/>
      <c r="P498" s="251"/>
      <c r="Q498" s="251"/>
      <c r="R498" s="251"/>
      <c r="S498" s="251"/>
      <c r="T498" s="251"/>
      <c r="U498" s="251"/>
      <c r="V498" s="251"/>
      <c r="W498" s="251"/>
      <c r="X498" s="251"/>
      <c r="Y498" s="251"/>
      <c r="Z498" s="251"/>
      <c r="AA498" s="251"/>
      <c r="AB498" s="251"/>
      <c r="AC498" s="251"/>
      <c r="AD498" s="251"/>
      <c r="AE498" s="251"/>
      <c r="AF498" s="251"/>
      <c r="AG498" s="251"/>
      <c r="AH498" s="251"/>
      <c r="AI498" s="251"/>
      <c r="AJ498" s="251"/>
      <c r="AK498" s="251"/>
      <c r="AL498" s="251"/>
      <c r="AM498" s="251"/>
      <c r="AN498" s="251"/>
      <c r="AO498" s="251"/>
      <c r="AP498" s="251"/>
      <c r="AQ498" s="251"/>
      <c r="AR498" s="251"/>
      <c r="AS498" s="251"/>
      <c r="AT498" s="251"/>
      <c r="AU498" s="251"/>
      <c r="AV498" s="251"/>
      <c r="AW498" s="251"/>
      <c r="AX498" s="251"/>
      <c r="AY498" s="251"/>
      <c r="AZ498" s="251"/>
      <c r="BA498" s="251"/>
      <c r="BB498" s="251"/>
      <c r="BC498" s="251"/>
      <c r="BD498" s="251"/>
      <c r="BE498" s="251"/>
      <c r="BF498" s="251"/>
      <c r="BG498" s="251"/>
      <c r="BH498" s="251"/>
      <c r="BI498" s="251"/>
      <c r="BJ498" s="251"/>
      <c r="BK498" s="251"/>
      <c r="BL498" s="251"/>
      <c r="BM498" s="251"/>
      <c r="BN498" s="251"/>
      <c r="BO498" s="251"/>
      <c r="BP498" s="251"/>
      <c r="BQ498" s="251"/>
    </row>
    <row r="499" spans="1:69" ht="15.75" customHeight="1" x14ac:dyDescent="0.25">
      <c r="A499" s="251"/>
      <c r="B499" s="251"/>
      <c r="C499" s="251"/>
      <c r="D499" s="251"/>
      <c r="E499" s="251"/>
      <c r="F499" s="251"/>
      <c r="G499" s="251"/>
      <c r="H499" s="251"/>
      <c r="I499" s="251"/>
      <c r="J499" s="251"/>
      <c r="K499" s="251"/>
      <c r="L499" s="251"/>
      <c r="M499" s="251"/>
      <c r="N499" s="251"/>
      <c r="O499" s="251"/>
      <c r="P499" s="251"/>
      <c r="Q499" s="251"/>
      <c r="R499" s="251"/>
      <c r="S499" s="251"/>
      <c r="T499" s="251"/>
      <c r="U499" s="251"/>
      <c r="V499" s="251"/>
      <c r="W499" s="251"/>
      <c r="X499" s="251"/>
      <c r="Y499" s="251"/>
      <c r="Z499" s="251"/>
      <c r="AA499" s="251"/>
      <c r="AB499" s="251"/>
      <c r="AC499" s="251"/>
      <c r="AD499" s="251"/>
      <c r="AE499" s="251"/>
      <c r="AF499" s="251"/>
      <c r="AG499" s="251"/>
      <c r="AH499" s="251"/>
      <c r="AI499" s="251"/>
      <c r="AJ499" s="251"/>
      <c r="AK499" s="251"/>
      <c r="AL499" s="251"/>
      <c r="AM499" s="251"/>
      <c r="AN499" s="251"/>
      <c r="AO499" s="251"/>
      <c r="AP499" s="251"/>
      <c r="AQ499" s="251"/>
      <c r="AR499" s="251"/>
      <c r="AS499" s="251"/>
      <c r="AT499" s="251"/>
      <c r="AU499" s="251"/>
      <c r="AV499" s="251"/>
      <c r="AW499" s="251"/>
      <c r="AX499" s="251"/>
      <c r="AY499" s="251"/>
      <c r="AZ499" s="251"/>
      <c r="BA499" s="251"/>
      <c r="BB499" s="251"/>
      <c r="BC499" s="251"/>
      <c r="BD499" s="251"/>
      <c r="BE499" s="251"/>
      <c r="BF499" s="251"/>
      <c r="BG499" s="251"/>
      <c r="BH499" s="251"/>
      <c r="BI499" s="251"/>
      <c r="BJ499" s="251"/>
      <c r="BK499" s="251"/>
      <c r="BL499" s="251"/>
      <c r="BM499" s="251"/>
      <c r="BN499" s="251"/>
      <c r="BO499" s="251"/>
      <c r="BP499" s="251"/>
      <c r="BQ499" s="251"/>
    </row>
    <row r="500" spans="1:69" ht="15.75" customHeight="1" x14ac:dyDescent="0.25">
      <c r="A500" s="251"/>
      <c r="B500" s="251"/>
      <c r="C500" s="251"/>
      <c r="D500" s="251"/>
      <c r="E500" s="251"/>
      <c r="F500" s="251"/>
      <c r="G500" s="251"/>
      <c r="H500" s="251"/>
      <c r="I500" s="251"/>
      <c r="J500" s="251"/>
      <c r="K500" s="251"/>
      <c r="L500" s="251"/>
      <c r="M500" s="251"/>
      <c r="N500" s="251"/>
      <c r="O500" s="251"/>
      <c r="P500" s="251"/>
      <c r="Q500" s="251"/>
      <c r="R500" s="251"/>
      <c r="S500" s="251"/>
      <c r="T500" s="251"/>
      <c r="U500" s="251"/>
      <c r="V500" s="251"/>
      <c r="W500" s="251"/>
      <c r="X500" s="251"/>
      <c r="Y500" s="251"/>
      <c r="Z500" s="251"/>
      <c r="AA500" s="251"/>
      <c r="AB500" s="251"/>
      <c r="AC500" s="251"/>
      <c r="AD500" s="251"/>
      <c r="AE500" s="251"/>
      <c r="AF500" s="251"/>
      <c r="AG500" s="251"/>
      <c r="AH500" s="251"/>
      <c r="AI500" s="251"/>
      <c r="AJ500" s="251"/>
      <c r="AK500" s="251"/>
      <c r="AL500" s="251"/>
      <c r="AM500" s="251"/>
      <c r="AN500" s="251"/>
      <c r="AO500" s="251"/>
      <c r="AP500" s="251"/>
      <c r="AQ500" s="251"/>
      <c r="AR500" s="251"/>
      <c r="AS500" s="251"/>
      <c r="AT500" s="251"/>
      <c r="AU500" s="251"/>
      <c r="AV500" s="251"/>
      <c r="AW500" s="251"/>
      <c r="AX500" s="251"/>
      <c r="AY500" s="251"/>
      <c r="AZ500" s="251"/>
      <c r="BA500" s="251"/>
      <c r="BB500" s="251"/>
      <c r="BC500" s="251"/>
      <c r="BD500" s="251"/>
      <c r="BE500" s="251"/>
      <c r="BF500" s="251"/>
      <c r="BG500" s="251"/>
      <c r="BH500" s="251"/>
      <c r="BI500" s="251"/>
      <c r="BJ500" s="251"/>
      <c r="BK500" s="251"/>
      <c r="BL500" s="251"/>
      <c r="BM500" s="251"/>
      <c r="BN500" s="251"/>
      <c r="BO500" s="251"/>
      <c r="BP500" s="251"/>
      <c r="BQ500" s="251"/>
    </row>
    <row r="501" spans="1:69" ht="15.75" customHeight="1" x14ac:dyDescent="0.25">
      <c r="A501" s="251"/>
      <c r="B501" s="251"/>
      <c r="C501" s="251"/>
      <c r="D501" s="251"/>
      <c r="E501" s="251"/>
      <c r="F501" s="251"/>
      <c r="G501" s="251"/>
      <c r="H501" s="251"/>
      <c r="I501" s="251"/>
      <c r="J501" s="251"/>
      <c r="K501" s="251"/>
      <c r="L501" s="251"/>
      <c r="M501" s="251"/>
      <c r="N501" s="251"/>
      <c r="O501" s="251"/>
      <c r="P501" s="251"/>
      <c r="Q501" s="251"/>
      <c r="R501" s="251"/>
      <c r="S501" s="251"/>
      <c r="T501" s="251"/>
      <c r="U501" s="251"/>
      <c r="V501" s="251"/>
      <c r="W501" s="251"/>
      <c r="X501" s="251"/>
      <c r="Y501" s="251"/>
      <c r="Z501" s="251"/>
      <c r="AA501" s="251"/>
      <c r="AB501" s="251"/>
      <c r="AC501" s="251"/>
      <c r="AD501" s="251"/>
      <c r="AE501" s="251"/>
      <c r="AF501" s="251"/>
      <c r="AG501" s="251"/>
      <c r="AH501" s="251"/>
      <c r="AI501" s="251"/>
      <c r="AJ501" s="251"/>
      <c r="AK501" s="251"/>
      <c r="AL501" s="251"/>
      <c r="AM501" s="251"/>
      <c r="AN501" s="251"/>
      <c r="AO501" s="251"/>
      <c r="AP501" s="251"/>
      <c r="AQ501" s="251"/>
      <c r="AR501" s="251"/>
      <c r="AS501" s="251"/>
      <c r="AT501" s="251"/>
      <c r="AU501" s="251"/>
      <c r="AV501" s="251"/>
      <c r="AW501" s="251"/>
      <c r="AX501" s="251"/>
      <c r="AY501" s="251"/>
      <c r="AZ501" s="251"/>
      <c r="BA501" s="251"/>
      <c r="BB501" s="251"/>
      <c r="BC501" s="251"/>
      <c r="BD501" s="251"/>
      <c r="BE501" s="251"/>
      <c r="BF501" s="251"/>
      <c r="BG501" s="251"/>
      <c r="BH501" s="251"/>
      <c r="BI501" s="251"/>
      <c r="BJ501" s="251"/>
      <c r="BK501" s="251"/>
      <c r="BL501" s="251"/>
      <c r="BM501" s="251"/>
      <c r="BN501" s="251"/>
      <c r="BO501" s="251"/>
      <c r="BP501" s="251"/>
      <c r="BQ501" s="251"/>
    </row>
    <row r="502" spans="1:69" ht="15.75" customHeight="1" x14ac:dyDescent="0.25">
      <c r="A502" s="251"/>
      <c r="B502" s="251"/>
      <c r="C502" s="251"/>
      <c r="D502" s="251"/>
      <c r="E502" s="251"/>
      <c r="F502" s="251"/>
      <c r="G502" s="251"/>
      <c r="H502" s="251"/>
      <c r="I502" s="251"/>
      <c r="J502" s="251"/>
      <c r="K502" s="251"/>
      <c r="L502" s="251"/>
      <c r="M502" s="251"/>
      <c r="N502" s="251"/>
      <c r="O502" s="251"/>
      <c r="P502" s="251"/>
      <c r="Q502" s="251"/>
      <c r="R502" s="251"/>
      <c r="S502" s="251"/>
      <c r="T502" s="251"/>
      <c r="U502" s="251"/>
      <c r="V502" s="251"/>
      <c r="W502" s="251"/>
      <c r="X502" s="251"/>
      <c r="Y502" s="251"/>
      <c r="Z502" s="251"/>
      <c r="AA502" s="251"/>
      <c r="AB502" s="251"/>
      <c r="AC502" s="251"/>
      <c r="AD502" s="251"/>
      <c r="AE502" s="251"/>
      <c r="AF502" s="251"/>
      <c r="AG502" s="251"/>
      <c r="AH502" s="251"/>
      <c r="AI502" s="251"/>
      <c r="AJ502" s="251"/>
      <c r="AK502" s="251"/>
      <c r="AL502" s="251"/>
      <c r="AM502" s="251"/>
      <c r="AN502" s="251"/>
      <c r="AO502" s="251"/>
      <c r="AP502" s="251"/>
      <c r="AQ502" s="251"/>
      <c r="AR502" s="251"/>
      <c r="AS502" s="251"/>
      <c r="AT502" s="251"/>
      <c r="AU502" s="251"/>
      <c r="AV502" s="251"/>
      <c r="AW502" s="251"/>
      <c r="AX502" s="251"/>
      <c r="AY502" s="251"/>
      <c r="AZ502" s="251"/>
      <c r="BA502" s="251"/>
      <c r="BB502" s="251"/>
      <c r="BC502" s="251"/>
      <c r="BD502" s="251"/>
      <c r="BE502" s="251"/>
      <c r="BF502" s="251"/>
      <c r="BG502" s="251"/>
      <c r="BH502" s="251"/>
      <c r="BI502" s="251"/>
      <c r="BJ502" s="251"/>
      <c r="BK502" s="251"/>
      <c r="BL502" s="251"/>
      <c r="BM502" s="251"/>
      <c r="BN502" s="251"/>
      <c r="BO502" s="251"/>
      <c r="BP502" s="251"/>
      <c r="BQ502" s="251"/>
    </row>
    <row r="503" spans="1:69" ht="15.75" customHeight="1" x14ac:dyDescent="0.25">
      <c r="A503" s="251"/>
      <c r="B503" s="251"/>
      <c r="C503" s="251"/>
      <c r="D503" s="251"/>
      <c r="E503" s="251"/>
      <c r="F503" s="251"/>
      <c r="G503" s="251"/>
      <c r="H503" s="251"/>
      <c r="I503" s="251"/>
      <c r="J503" s="251"/>
      <c r="K503" s="251"/>
      <c r="L503" s="251"/>
      <c r="M503" s="251"/>
      <c r="N503" s="251"/>
      <c r="O503" s="251"/>
      <c r="P503" s="251"/>
      <c r="Q503" s="251"/>
      <c r="R503" s="251"/>
      <c r="S503" s="251"/>
      <c r="T503" s="251"/>
      <c r="U503" s="251"/>
      <c r="V503" s="251"/>
      <c r="W503" s="251"/>
      <c r="X503" s="251"/>
      <c r="Y503" s="251"/>
      <c r="Z503" s="251"/>
      <c r="AA503" s="251"/>
      <c r="AB503" s="251"/>
      <c r="AC503" s="251"/>
      <c r="AD503" s="251"/>
      <c r="AE503" s="251"/>
      <c r="AF503" s="251"/>
      <c r="AG503" s="251"/>
      <c r="AH503" s="251"/>
      <c r="AI503" s="251"/>
      <c r="AJ503" s="251"/>
      <c r="AK503" s="251"/>
      <c r="AL503" s="251"/>
      <c r="AM503" s="251"/>
      <c r="AN503" s="251"/>
      <c r="AO503" s="251"/>
      <c r="AP503" s="251"/>
      <c r="AQ503" s="251"/>
      <c r="AR503" s="251"/>
      <c r="AS503" s="251"/>
      <c r="AT503" s="251"/>
      <c r="AU503" s="251"/>
      <c r="AV503" s="251"/>
      <c r="AW503" s="251"/>
      <c r="AX503" s="251"/>
      <c r="AY503" s="251"/>
      <c r="AZ503" s="251"/>
      <c r="BA503" s="251"/>
      <c r="BB503" s="251"/>
      <c r="BC503" s="251"/>
      <c r="BD503" s="251"/>
      <c r="BE503" s="251"/>
      <c r="BF503" s="251"/>
      <c r="BG503" s="251"/>
      <c r="BH503" s="251"/>
      <c r="BI503" s="251"/>
      <c r="BJ503" s="251"/>
      <c r="BK503" s="251"/>
      <c r="BL503" s="251"/>
      <c r="BM503" s="251"/>
      <c r="BN503" s="251"/>
      <c r="BO503" s="251"/>
      <c r="BP503" s="251"/>
      <c r="BQ503" s="251"/>
    </row>
    <row r="504" spans="1:69" ht="15.75" customHeight="1" x14ac:dyDescent="0.25">
      <c r="A504" s="251"/>
      <c r="B504" s="251"/>
      <c r="C504" s="251"/>
      <c r="D504" s="251"/>
      <c r="E504" s="251"/>
      <c r="F504" s="251"/>
      <c r="G504" s="251"/>
      <c r="H504" s="251"/>
      <c r="I504" s="251"/>
      <c r="J504" s="251"/>
      <c r="K504" s="251"/>
      <c r="L504" s="251"/>
      <c r="M504" s="251"/>
      <c r="N504" s="251"/>
      <c r="O504" s="251"/>
      <c r="P504" s="251"/>
      <c r="Q504" s="251"/>
      <c r="R504" s="251"/>
      <c r="S504" s="251"/>
      <c r="T504" s="251"/>
      <c r="U504" s="251"/>
      <c r="V504" s="251"/>
      <c r="W504" s="251"/>
      <c r="X504" s="251"/>
      <c r="Y504" s="251"/>
      <c r="Z504" s="251"/>
      <c r="AA504" s="251"/>
      <c r="AB504" s="251"/>
      <c r="AC504" s="251"/>
      <c r="AD504" s="251"/>
      <c r="AE504" s="251"/>
      <c r="AF504" s="251"/>
      <c r="AG504" s="251"/>
      <c r="AH504" s="251"/>
      <c r="AI504" s="251"/>
      <c r="AJ504" s="251"/>
      <c r="AK504" s="251"/>
      <c r="AL504" s="251"/>
      <c r="AM504" s="251"/>
      <c r="AN504" s="251"/>
      <c r="AO504" s="251"/>
      <c r="AP504" s="251"/>
      <c r="AQ504" s="251"/>
      <c r="AR504" s="251"/>
      <c r="AS504" s="251"/>
      <c r="AT504" s="251"/>
      <c r="AU504" s="251"/>
      <c r="AV504" s="251"/>
      <c r="AW504" s="251"/>
      <c r="AX504" s="251"/>
      <c r="AY504" s="251"/>
      <c r="AZ504" s="251"/>
      <c r="BA504" s="251"/>
      <c r="BB504" s="251"/>
      <c r="BC504" s="251"/>
      <c r="BD504" s="251"/>
      <c r="BE504" s="251"/>
      <c r="BF504" s="251"/>
      <c r="BG504" s="251"/>
      <c r="BH504" s="251"/>
      <c r="BI504" s="251"/>
      <c r="BJ504" s="251"/>
      <c r="BK504" s="251"/>
      <c r="BL504" s="251"/>
      <c r="BM504" s="251"/>
      <c r="BN504" s="251"/>
      <c r="BO504" s="251"/>
      <c r="BP504" s="251"/>
      <c r="BQ504" s="251"/>
    </row>
    <row r="505" spans="1:69" ht="15.75" customHeight="1" x14ac:dyDescent="0.25">
      <c r="A505" s="251"/>
      <c r="B505" s="251"/>
      <c r="C505" s="251"/>
      <c r="D505" s="251"/>
      <c r="E505" s="251"/>
      <c r="F505" s="251"/>
      <c r="G505" s="251"/>
      <c r="H505" s="251"/>
      <c r="I505" s="251"/>
      <c r="J505" s="251"/>
      <c r="K505" s="251"/>
      <c r="L505" s="251"/>
      <c r="M505" s="251"/>
      <c r="N505" s="251"/>
      <c r="O505" s="251"/>
      <c r="P505" s="251"/>
      <c r="Q505" s="251"/>
      <c r="R505" s="251"/>
      <c r="S505" s="251"/>
      <c r="T505" s="251"/>
      <c r="U505" s="251"/>
      <c r="V505" s="251"/>
      <c r="W505" s="251"/>
      <c r="X505" s="251"/>
      <c r="Y505" s="251"/>
      <c r="Z505" s="251"/>
      <c r="AA505" s="251"/>
      <c r="AB505" s="251"/>
      <c r="AC505" s="251"/>
      <c r="AD505" s="251"/>
      <c r="AE505" s="251"/>
      <c r="AF505" s="251"/>
      <c r="AG505" s="251"/>
      <c r="AH505" s="251"/>
      <c r="AI505" s="251"/>
      <c r="AJ505" s="251"/>
      <c r="AK505" s="251"/>
      <c r="AL505" s="251"/>
      <c r="AM505" s="251"/>
      <c r="AN505" s="251"/>
      <c r="AO505" s="251"/>
      <c r="AP505" s="251"/>
      <c r="AQ505" s="251"/>
      <c r="AR505" s="251"/>
      <c r="AS505" s="251"/>
      <c r="AT505" s="251"/>
      <c r="AU505" s="251"/>
      <c r="AV505" s="251"/>
      <c r="AW505" s="251"/>
      <c r="AX505" s="251"/>
      <c r="AY505" s="251"/>
      <c r="AZ505" s="251"/>
      <c r="BA505" s="251"/>
      <c r="BB505" s="251"/>
      <c r="BC505" s="251"/>
      <c r="BD505" s="251"/>
      <c r="BE505" s="251"/>
      <c r="BF505" s="251"/>
      <c r="BG505" s="251"/>
      <c r="BH505" s="251"/>
      <c r="BI505" s="251"/>
      <c r="BJ505" s="251"/>
      <c r="BK505" s="251"/>
      <c r="BL505" s="251"/>
      <c r="BM505" s="251"/>
      <c r="BN505" s="251"/>
      <c r="BO505" s="251"/>
      <c r="BP505" s="251"/>
      <c r="BQ505" s="251"/>
    </row>
    <row r="506" spans="1:69" ht="15.75" customHeight="1" x14ac:dyDescent="0.25">
      <c r="A506" s="251"/>
      <c r="B506" s="251"/>
      <c r="C506" s="251"/>
      <c r="D506" s="251"/>
      <c r="E506" s="251"/>
      <c r="F506" s="251"/>
      <c r="G506" s="251"/>
      <c r="H506" s="251"/>
      <c r="I506" s="251"/>
      <c r="J506" s="251"/>
      <c r="K506" s="251"/>
      <c r="L506" s="251"/>
      <c r="M506" s="251"/>
      <c r="N506" s="251"/>
      <c r="O506" s="251"/>
      <c r="P506" s="251"/>
      <c r="Q506" s="251"/>
      <c r="R506" s="251"/>
      <c r="S506" s="251"/>
      <c r="T506" s="251"/>
      <c r="U506" s="251"/>
      <c r="V506" s="251"/>
      <c r="W506" s="251"/>
      <c r="X506" s="251"/>
      <c r="Y506" s="251"/>
      <c r="Z506" s="251"/>
      <c r="AA506" s="251"/>
      <c r="AB506" s="251"/>
      <c r="AC506" s="251"/>
      <c r="AD506" s="251"/>
      <c r="AE506" s="251"/>
      <c r="AF506" s="251"/>
      <c r="AG506" s="251"/>
      <c r="AH506" s="251"/>
      <c r="AI506" s="251"/>
      <c r="AJ506" s="251"/>
      <c r="AK506" s="251"/>
      <c r="AL506" s="251"/>
      <c r="AM506" s="251"/>
      <c r="AN506" s="251"/>
      <c r="AO506" s="251"/>
      <c r="AP506" s="251"/>
      <c r="AQ506" s="251"/>
      <c r="AR506" s="251"/>
      <c r="AS506" s="251"/>
      <c r="AT506" s="251"/>
      <c r="AU506" s="251"/>
      <c r="AV506" s="251"/>
      <c r="AW506" s="251"/>
      <c r="AX506" s="251"/>
      <c r="AY506" s="251"/>
      <c r="AZ506" s="251"/>
      <c r="BA506" s="251"/>
      <c r="BB506" s="251"/>
      <c r="BC506" s="251"/>
      <c r="BD506" s="251"/>
      <c r="BE506" s="251"/>
      <c r="BF506" s="251"/>
      <c r="BG506" s="251"/>
      <c r="BH506" s="251"/>
      <c r="BI506" s="251"/>
      <c r="BJ506" s="251"/>
      <c r="BK506" s="251"/>
      <c r="BL506" s="251"/>
      <c r="BM506" s="251"/>
      <c r="BN506" s="251"/>
      <c r="BO506" s="251"/>
      <c r="BP506" s="251"/>
      <c r="BQ506" s="251"/>
    </row>
    <row r="507" spans="1:69" ht="15.75" customHeight="1" x14ac:dyDescent="0.25">
      <c r="A507" s="251"/>
      <c r="B507" s="251"/>
      <c r="C507" s="251"/>
      <c r="D507" s="251"/>
      <c r="E507" s="251"/>
      <c r="F507" s="251"/>
      <c r="G507" s="251"/>
      <c r="H507" s="251"/>
      <c r="I507" s="251"/>
      <c r="J507" s="251"/>
      <c r="K507" s="251"/>
      <c r="L507" s="251"/>
      <c r="M507" s="251"/>
      <c r="N507" s="251"/>
      <c r="O507" s="251"/>
      <c r="P507" s="251"/>
      <c r="Q507" s="251"/>
      <c r="R507" s="251"/>
      <c r="S507" s="251"/>
      <c r="T507" s="251"/>
      <c r="U507" s="251"/>
      <c r="V507" s="251"/>
      <c r="W507" s="251"/>
      <c r="X507" s="251"/>
      <c r="Y507" s="251"/>
      <c r="Z507" s="251"/>
      <c r="AA507" s="251"/>
      <c r="AB507" s="251"/>
      <c r="AC507" s="251"/>
      <c r="AD507" s="251"/>
      <c r="AE507" s="251"/>
      <c r="AF507" s="251"/>
      <c r="AG507" s="251"/>
      <c r="AH507" s="251"/>
      <c r="AI507" s="251"/>
      <c r="AJ507" s="251"/>
      <c r="AK507" s="251"/>
      <c r="AL507" s="251"/>
      <c r="AM507" s="251"/>
      <c r="AN507" s="251"/>
      <c r="AO507" s="251"/>
      <c r="AP507" s="251"/>
      <c r="AQ507" s="251"/>
      <c r="AR507" s="251"/>
      <c r="AS507" s="251"/>
      <c r="AT507" s="251"/>
      <c r="AU507" s="251"/>
      <c r="AV507" s="251"/>
      <c r="AW507" s="251"/>
      <c r="AX507" s="251"/>
      <c r="AY507" s="251"/>
      <c r="AZ507" s="251"/>
      <c r="BA507" s="251"/>
      <c r="BB507" s="251"/>
      <c r="BC507" s="251"/>
      <c r="BD507" s="251"/>
      <c r="BE507" s="251"/>
      <c r="BF507" s="251"/>
      <c r="BG507" s="251"/>
      <c r="BH507" s="251"/>
      <c r="BI507" s="251"/>
      <c r="BJ507" s="251"/>
      <c r="BK507" s="251"/>
      <c r="BL507" s="251"/>
      <c r="BM507" s="251"/>
      <c r="BN507" s="251"/>
      <c r="BO507" s="251"/>
      <c r="BP507" s="251"/>
      <c r="BQ507" s="251"/>
    </row>
    <row r="508" spans="1:69" ht="15.75" customHeight="1" x14ac:dyDescent="0.25">
      <c r="A508" s="251"/>
      <c r="B508" s="251"/>
      <c r="C508" s="251"/>
      <c r="D508" s="251"/>
      <c r="E508" s="251"/>
      <c r="F508" s="251"/>
      <c r="G508" s="251"/>
      <c r="H508" s="251"/>
      <c r="I508" s="251"/>
      <c r="J508" s="251"/>
      <c r="K508" s="251"/>
      <c r="L508" s="251"/>
      <c r="M508" s="251"/>
      <c r="N508" s="251"/>
      <c r="O508" s="251"/>
      <c r="P508" s="251"/>
      <c r="Q508" s="251"/>
      <c r="R508" s="251"/>
      <c r="S508" s="251"/>
      <c r="T508" s="251"/>
      <c r="U508" s="251"/>
      <c r="V508" s="251"/>
      <c r="W508" s="251"/>
      <c r="X508" s="251"/>
      <c r="Y508" s="251"/>
      <c r="Z508" s="251"/>
      <c r="AA508" s="251"/>
      <c r="AB508" s="251"/>
      <c r="AC508" s="251"/>
      <c r="AD508" s="251"/>
      <c r="AE508" s="251"/>
      <c r="AF508" s="251"/>
      <c r="AG508" s="251"/>
      <c r="AH508" s="251"/>
      <c r="AI508" s="251"/>
      <c r="AJ508" s="251"/>
      <c r="AK508" s="251"/>
      <c r="AL508" s="251"/>
      <c r="AM508" s="251"/>
      <c r="AN508" s="251"/>
      <c r="AO508" s="251"/>
      <c r="AP508" s="251"/>
      <c r="AQ508" s="251"/>
      <c r="AR508" s="251"/>
      <c r="AS508" s="251"/>
      <c r="AT508" s="251"/>
      <c r="AU508" s="251"/>
      <c r="AV508" s="251"/>
      <c r="AW508" s="251"/>
      <c r="AX508" s="251"/>
      <c r="AY508" s="251"/>
      <c r="AZ508" s="251"/>
      <c r="BA508" s="251"/>
      <c r="BB508" s="251"/>
      <c r="BC508" s="251"/>
      <c r="BD508" s="251"/>
      <c r="BE508" s="251"/>
      <c r="BF508" s="251"/>
      <c r="BG508" s="251"/>
      <c r="BH508" s="251"/>
      <c r="BI508" s="251"/>
      <c r="BJ508" s="251"/>
      <c r="BK508" s="251"/>
      <c r="BL508" s="251"/>
      <c r="BM508" s="251"/>
      <c r="BN508" s="251"/>
      <c r="BO508" s="251"/>
      <c r="BP508" s="251"/>
      <c r="BQ508" s="251"/>
    </row>
    <row r="509" spans="1:69" ht="15.75" customHeight="1" x14ac:dyDescent="0.25">
      <c r="A509" s="251"/>
      <c r="B509" s="251"/>
      <c r="C509" s="251"/>
      <c r="D509" s="251"/>
      <c r="E509" s="251"/>
      <c r="F509" s="251"/>
      <c r="G509" s="251"/>
      <c r="H509" s="251"/>
      <c r="I509" s="251"/>
      <c r="J509" s="251"/>
      <c r="K509" s="251"/>
      <c r="L509" s="251"/>
      <c r="M509" s="251"/>
      <c r="N509" s="251"/>
      <c r="O509" s="251"/>
      <c r="P509" s="251"/>
      <c r="Q509" s="251"/>
      <c r="R509" s="251"/>
      <c r="S509" s="251"/>
      <c r="T509" s="251"/>
      <c r="U509" s="251"/>
      <c r="V509" s="251"/>
      <c r="W509" s="251"/>
      <c r="X509" s="251"/>
      <c r="Y509" s="251"/>
      <c r="Z509" s="251"/>
      <c r="AA509" s="251"/>
      <c r="AB509" s="251"/>
      <c r="AC509" s="251"/>
      <c r="AD509" s="251"/>
      <c r="AE509" s="251"/>
      <c r="AF509" s="251"/>
      <c r="AG509" s="251"/>
      <c r="AH509" s="251"/>
      <c r="AI509" s="251"/>
      <c r="AJ509" s="251"/>
      <c r="AK509" s="251"/>
      <c r="AL509" s="251"/>
      <c r="AM509" s="251"/>
      <c r="AN509" s="251"/>
      <c r="AO509" s="251"/>
      <c r="AP509" s="251"/>
      <c r="AQ509" s="251"/>
      <c r="AR509" s="251"/>
      <c r="AS509" s="251"/>
      <c r="AT509" s="251"/>
      <c r="AU509" s="251"/>
      <c r="AV509" s="251"/>
      <c r="AW509" s="251"/>
      <c r="AX509" s="251"/>
      <c r="AY509" s="251"/>
      <c r="AZ509" s="251"/>
      <c r="BA509" s="251"/>
      <c r="BB509" s="251"/>
      <c r="BC509" s="251"/>
      <c r="BD509" s="251"/>
      <c r="BE509" s="251"/>
      <c r="BF509" s="251"/>
      <c r="BG509" s="251"/>
      <c r="BH509" s="251"/>
      <c r="BI509" s="251"/>
      <c r="BJ509" s="251"/>
      <c r="BK509" s="251"/>
      <c r="BL509" s="251"/>
      <c r="BM509" s="251"/>
      <c r="BN509" s="251"/>
      <c r="BO509" s="251"/>
      <c r="BP509" s="251"/>
      <c r="BQ509" s="251"/>
    </row>
    <row r="510" spans="1:69" ht="15.75" customHeight="1" x14ac:dyDescent="0.25">
      <c r="A510" s="251"/>
      <c r="B510" s="251"/>
      <c r="C510" s="251"/>
      <c r="D510" s="251"/>
      <c r="E510" s="251"/>
      <c r="F510" s="251"/>
      <c r="G510" s="251"/>
      <c r="H510" s="251"/>
      <c r="I510" s="251"/>
      <c r="J510" s="251"/>
      <c r="K510" s="251"/>
      <c r="L510" s="251"/>
      <c r="M510" s="251"/>
      <c r="N510" s="251"/>
      <c r="O510" s="251"/>
      <c r="P510" s="251"/>
      <c r="Q510" s="251"/>
      <c r="R510" s="251"/>
      <c r="S510" s="251"/>
      <c r="T510" s="251"/>
      <c r="U510" s="251"/>
      <c r="V510" s="251"/>
      <c r="W510" s="251"/>
      <c r="X510" s="251"/>
      <c r="Y510" s="251"/>
      <c r="Z510" s="251"/>
      <c r="AA510" s="251"/>
      <c r="AB510" s="251"/>
      <c r="AC510" s="251"/>
      <c r="AD510" s="251"/>
      <c r="AE510" s="251"/>
      <c r="AF510" s="251"/>
      <c r="AG510" s="251"/>
      <c r="AH510" s="251"/>
      <c r="AI510" s="251"/>
      <c r="AJ510" s="251"/>
      <c r="AK510" s="251"/>
      <c r="AL510" s="251"/>
      <c r="AM510" s="251"/>
      <c r="AN510" s="251"/>
      <c r="AO510" s="251"/>
      <c r="AP510" s="251"/>
      <c r="AQ510" s="251"/>
      <c r="AR510" s="251"/>
      <c r="AS510" s="251"/>
      <c r="AT510" s="251"/>
      <c r="AU510" s="251"/>
      <c r="AV510" s="251"/>
      <c r="AW510" s="251"/>
      <c r="AX510" s="251"/>
      <c r="AY510" s="251"/>
      <c r="AZ510" s="251"/>
      <c r="BA510" s="251"/>
      <c r="BB510" s="251"/>
      <c r="BC510" s="251"/>
      <c r="BD510" s="251"/>
      <c r="BE510" s="251"/>
      <c r="BF510" s="251"/>
      <c r="BG510" s="251"/>
      <c r="BH510" s="251"/>
      <c r="BI510" s="251"/>
      <c r="BJ510" s="251"/>
      <c r="BK510" s="251"/>
      <c r="BL510" s="251"/>
      <c r="BM510" s="251"/>
      <c r="BN510" s="251"/>
      <c r="BO510" s="251"/>
      <c r="BP510" s="251"/>
      <c r="BQ510" s="251"/>
    </row>
    <row r="511" spans="1:69" ht="15.75" customHeight="1" x14ac:dyDescent="0.25">
      <c r="A511" s="251"/>
      <c r="B511" s="251"/>
      <c r="C511" s="251"/>
      <c r="D511" s="251"/>
      <c r="E511" s="251"/>
      <c r="F511" s="251"/>
      <c r="G511" s="251"/>
      <c r="H511" s="251"/>
      <c r="I511" s="251"/>
      <c r="J511" s="251"/>
      <c r="K511" s="251"/>
      <c r="L511" s="251"/>
      <c r="M511" s="251"/>
      <c r="N511" s="251"/>
      <c r="O511" s="251"/>
      <c r="P511" s="251"/>
      <c r="Q511" s="251"/>
      <c r="R511" s="251"/>
      <c r="S511" s="251"/>
      <c r="T511" s="251"/>
      <c r="U511" s="251"/>
      <c r="V511" s="251"/>
      <c r="W511" s="251"/>
      <c r="X511" s="251"/>
      <c r="Y511" s="251"/>
      <c r="Z511" s="251"/>
      <c r="AA511" s="251"/>
      <c r="AB511" s="251"/>
      <c r="AC511" s="251"/>
      <c r="AD511" s="251"/>
      <c r="AE511" s="251"/>
      <c r="AF511" s="251"/>
      <c r="AG511" s="251"/>
      <c r="AH511" s="251"/>
      <c r="AI511" s="251"/>
      <c r="AJ511" s="251"/>
      <c r="AK511" s="251"/>
      <c r="AL511" s="251"/>
      <c r="AM511" s="251"/>
      <c r="AN511" s="251"/>
      <c r="AO511" s="251"/>
      <c r="AP511" s="251"/>
      <c r="AQ511" s="251"/>
      <c r="AR511" s="251"/>
      <c r="AS511" s="251"/>
      <c r="AT511" s="251"/>
      <c r="AU511" s="251"/>
      <c r="AV511" s="251"/>
      <c r="AW511" s="251"/>
      <c r="AX511" s="251"/>
      <c r="AY511" s="251"/>
      <c r="AZ511" s="251"/>
      <c r="BA511" s="251"/>
      <c r="BB511" s="251"/>
      <c r="BC511" s="251"/>
      <c r="BD511" s="251"/>
      <c r="BE511" s="251"/>
      <c r="BF511" s="251"/>
      <c r="BG511" s="251"/>
      <c r="BH511" s="251"/>
      <c r="BI511" s="251"/>
      <c r="BJ511" s="251"/>
      <c r="BK511" s="251"/>
      <c r="BL511" s="251"/>
      <c r="BM511" s="251"/>
      <c r="BN511" s="251"/>
      <c r="BO511" s="251"/>
      <c r="BP511" s="251"/>
      <c r="BQ511" s="251"/>
    </row>
    <row r="512" spans="1:69" ht="15.75" customHeight="1" x14ac:dyDescent="0.25">
      <c r="A512" s="251"/>
      <c r="B512" s="251"/>
      <c r="C512" s="251"/>
      <c r="D512" s="251"/>
      <c r="E512" s="251"/>
      <c r="F512" s="251"/>
      <c r="G512" s="251"/>
      <c r="H512" s="251"/>
      <c r="I512" s="251"/>
      <c r="J512" s="251"/>
      <c r="K512" s="251"/>
      <c r="L512" s="251"/>
      <c r="M512" s="251"/>
      <c r="N512" s="251"/>
      <c r="O512" s="251"/>
      <c r="P512" s="251"/>
      <c r="Q512" s="251"/>
      <c r="R512" s="251"/>
      <c r="S512" s="251"/>
      <c r="T512" s="251"/>
      <c r="U512" s="251"/>
      <c r="V512" s="251"/>
      <c r="W512" s="251"/>
      <c r="X512" s="251"/>
      <c r="Y512" s="251"/>
      <c r="Z512" s="251"/>
      <c r="AA512" s="251"/>
      <c r="AB512" s="251"/>
      <c r="AC512" s="251"/>
      <c r="AD512" s="251"/>
      <c r="AE512" s="251"/>
      <c r="AF512" s="251"/>
      <c r="AG512" s="251"/>
      <c r="AH512" s="251"/>
      <c r="AI512" s="251"/>
      <c r="AJ512" s="251"/>
      <c r="AK512" s="251"/>
      <c r="AL512" s="251"/>
      <c r="AM512" s="251"/>
      <c r="AN512" s="251"/>
      <c r="AO512" s="251"/>
      <c r="AP512" s="251"/>
      <c r="AQ512" s="251"/>
      <c r="AR512" s="251"/>
      <c r="AS512" s="251"/>
      <c r="AT512" s="251"/>
      <c r="AU512" s="251"/>
      <c r="AV512" s="251"/>
      <c r="AW512" s="251"/>
      <c r="AX512" s="251"/>
      <c r="AY512" s="251"/>
      <c r="AZ512" s="251"/>
      <c r="BA512" s="251"/>
      <c r="BB512" s="251"/>
      <c r="BC512" s="251"/>
      <c r="BD512" s="251"/>
      <c r="BE512" s="251"/>
      <c r="BF512" s="251"/>
      <c r="BG512" s="251"/>
      <c r="BH512" s="251"/>
      <c r="BI512" s="251"/>
      <c r="BJ512" s="251"/>
      <c r="BK512" s="251"/>
      <c r="BL512" s="251"/>
      <c r="BM512" s="251"/>
      <c r="BN512" s="251"/>
      <c r="BO512" s="251"/>
      <c r="BP512" s="251"/>
      <c r="BQ512" s="251"/>
    </row>
    <row r="513" spans="1:69" ht="15.75" customHeight="1" x14ac:dyDescent="0.25">
      <c r="A513" s="251"/>
      <c r="B513" s="251"/>
      <c r="C513" s="251"/>
      <c r="D513" s="251"/>
      <c r="E513" s="251"/>
      <c r="F513" s="251"/>
      <c r="G513" s="251"/>
      <c r="H513" s="251"/>
      <c r="I513" s="251"/>
      <c r="J513" s="251"/>
      <c r="K513" s="251"/>
      <c r="L513" s="251"/>
      <c r="M513" s="251"/>
      <c r="N513" s="251"/>
      <c r="O513" s="251"/>
      <c r="P513" s="251"/>
      <c r="Q513" s="251"/>
      <c r="R513" s="251"/>
      <c r="S513" s="251"/>
      <c r="T513" s="251"/>
      <c r="U513" s="251"/>
      <c r="V513" s="251"/>
      <c r="W513" s="251"/>
      <c r="X513" s="251"/>
      <c r="Y513" s="251"/>
      <c r="Z513" s="251"/>
      <c r="AA513" s="251"/>
      <c r="AB513" s="251"/>
      <c r="AC513" s="251"/>
      <c r="AD513" s="251"/>
      <c r="AE513" s="251"/>
      <c r="AF513" s="251"/>
      <c r="AG513" s="251"/>
      <c r="AH513" s="251"/>
      <c r="AI513" s="251"/>
      <c r="AJ513" s="251"/>
      <c r="AK513" s="251"/>
      <c r="AL513" s="251"/>
      <c r="AM513" s="251"/>
      <c r="AN513" s="251"/>
      <c r="AO513" s="251"/>
      <c r="AP513" s="251"/>
      <c r="AQ513" s="251"/>
      <c r="AR513" s="251"/>
      <c r="AS513" s="251"/>
      <c r="AT513" s="251"/>
      <c r="AU513" s="251"/>
      <c r="AV513" s="251"/>
      <c r="AW513" s="251"/>
      <c r="AX513" s="251"/>
      <c r="AY513" s="251"/>
      <c r="AZ513" s="251"/>
      <c r="BA513" s="251"/>
      <c r="BB513" s="251"/>
      <c r="BC513" s="251"/>
      <c r="BD513" s="251"/>
      <c r="BE513" s="251"/>
      <c r="BF513" s="251"/>
      <c r="BG513" s="251"/>
      <c r="BH513" s="251"/>
      <c r="BI513" s="251"/>
      <c r="BJ513" s="251"/>
      <c r="BK513" s="251"/>
      <c r="BL513" s="251"/>
      <c r="BM513" s="251"/>
      <c r="BN513" s="251"/>
      <c r="BO513" s="251"/>
      <c r="BP513" s="251"/>
      <c r="BQ513" s="251"/>
    </row>
    <row r="514" spans="1:69" ht="15.75" customHeight="1" x14ac:dyDescent="0.25">
      <c r="A514" s="251"/>
      <c r="B514" s="251"/>
      <c r="C514" s="251"/>
      <c r="D514" s="251"/>
      <c r="E514" s="251"/>
      <c r="F514" s="251"/>
      <c r="G514" s="251"/>
      <c r="H514" s="251"/>
      <c r="I514" s="251"/>
      <c r="J514" s="251"/>
      <c r="K514" s="251"/>
      <c r="L514" s="251"/>
      <c r="M514" s="251"/>
      <c r="N514" s="251"/>
      <c r="O514" s="251"/>
      <c r="P514" s="251"/>
      <c r="Q514" s="251"/>
      <c r="R514" s="251"/>
      <c r="S514" s="251"/>
      <c r="T514" s="251"/>
      <c r="U514" s="251"/>
      <c r="V514" s="251"/>
      <c r="W514" s="251"/>
      <c r="X514" s="251"/>
      <c r="Y514" s="251"/>
      <c r="Z514" s="251"/>
      <c r="AA514" s="251"/>
      <c r="AB514" s="251"/>
      <c r="AC514" s="251"/>
      <c r="AD514" s="251"/>
      <c r="AE514" s="251"/>
      <c r="AF514" s="251"/>
      <c r="AG514" s="251"/>
      <c r="AH514" s="251"/>
      <c r="AI514" s="251"/>
      <c r="AJ514" s="251"/>
      <c r="AK514" s="251"/>
      <c r="AL514" s="251"/>
      <c r="AM514" s="251"/>
      <c r="AN514" s="251"/>
      <c r="AO514" s="251"/>
      <c r="AP514" s="251"/>
      <c r="AQ514" s="251"/>
      <c r="AR514" s="251"/>
      <c r="AS514" s="251"/>
      <c r="AT514" s="251"/>
      <c r="AU514" s="251"/>
      <c r="AV514" s="251"/>
      <c r="AW514" s="251"/>
      <c r="AX514" s="251"/>
      <c r="AY514" s="251"/>
      <c r="AZ514" s="251"/>
      <c r="BA514" s="251"/>
      <c r="BB514" s="251"/>
      <c r="BC514" s="251"/>
      <c r="BD514" s="251"/>
      <c r="BE514" s="251"/>
      <c r="BF514" s="251"/>
      <c r="BG514" s="251"/>
      <c r="BH514" s="251"/>
      <c r="BI514" s="251"/>
      <c r="BJ514" s="251"/>
      <c r="BK514" s="251"/>
      <c r="BL514" s="251"/>
      <c r="BM514" s="251"/>
      <c r="BN514" s="251"/>
      <c r="BO514" s="251"/>
      <c r="BP514" s="251"/>
      <c r="BQ514" s="251"/>
    </row>
    <row r="515" spans="1:69" ht="15.75" customHeight="1" x14ac:dyDescent="0.25">
      <c r="A515" s="251"/>
      <c r="B515" s="251"/>
      <c r="C515" s="251"/>
      <c r="D515" s="251"/>
      <c r="E515" s="251"/>
      <c r="F515" s="251"/>
      <c r="G515" s="251"/>
      <c r="H515" s="251"/>
      <c r="I515" s="251"/>
      <c r="J515" s="251"/>
      <c r="K515" s="251"/>
      <c r="L515" s="251"/>
      <c r="M515" s="251"/>
      <c r="N515" s="251"/>
      <c r="O515" s="251"/>
      <c r="P515" s="251"/>
      <c r="Q515" s="251"/>
      <c r="R515" s="251"/>
      <c r="S515" s="251"/>
      <c r="T515" s="251"/>
      <c r="U515" s="251"/>
      <c r="V515" s="251"/>
      <c r="W515" s="251"/>
      <c r="X515" s="251"/>
      <c r="Y515" s="251"/>
      <c r="Z515" s="251"/>
      <c r="AA515" s="251"/>
      <c r="AB515" s="251"/>
      <c r="AC515" s="251"/>
      <c r="AD515" s="251"/>
      <c r="AE515" s="251"/>
      <c r="AF515" s="251"/>
      <c r="AG515" s="251"/>
      <c r="AH515" s="251"/>
      <c r="AI515" s="251"/>
      <c r="AJ515" s="251"/>
      <c r="AK515" s="251"/>
      <c r="AL515" s="251"/>
      <c r="AM515" s="251"/>
      <c r="AN515" s="251"/>
      <c r="AO515" s="251"/>
      <c r="AP515" s="251"/>
      <c r="AQ515" s="251"/>
      <c r="AR515" s="251"/>
      <c r="AS515" s="251"/>
      <c r="AT515" s="251"/>
      <c r="AU515" s="251"/>
      <c r="AV515" s="251"/>
      <c r="AW515" s="251"/>
      <c r="AX515" s="251"/>
      <c r="AY515" s="251"/>
      <c r="AZ515" s="251"/>
      <c r="BA515" s="251"/>
      <c r="BB515" s="251"/>
      <c r="BC515" s="251"/>
      <c r="BD515" s="251"/>
      <c r="BE515" s="251"/>
      <c r="BF515" s="251"/>
      <c r="BG515" s="251"/>
      <c r="BH515" s="251"/>
      <c r="BI515" s="251"/>
      <c r="BJ515" s="251"/>
      <c r="BK515" s="251"/>
      <c r="BL515" s="251"/>
      <c r="BM515" s="251"/>
      <c r="BN515" s="251"/>
      <c r="BO515" s="251"/>
      <c r="BP515" s="251"/>
      <c r="BQ515" s="251"/>
    </row>
    <row r="516" spans="1:69" ht="15.75" customHeight="1" x14ac:dyDescent="0.25">
      <c r="A516" s="251"/>
      <c r="B516" s="251"/>
      <c r="C516" s="251"/>
      <c r="D516" s="251"/>
      <c r="E516" s="251"/>
      <c r="F516" s="251"/>
      <c r="G516" s="251"/>
      <c r="H516" s="251"/>
      <c r="I516" s="251"/>
      <c r="J516" s="251"/>
      <c r="K516" s="251"/>
      <c r="L516" s="251"/>
      <c r="M516" s="251"/>
      <c r="N516" s="251"/>
      <c r="O516" s="251"/>
      <c r="P516" s="251"/>
      <c r="Q516" s="251"/>
      <c r="R516" s="251"/>
      <c r="S516" s="251"/>
      <c r="T516" s="251"/>
      <c r="U516" s="251"/>
      <c r="V516" s="251"/>
      <c r="W516" s="251"/>
      <c r="X516" s="251"/>
      <c r="Y516" s="251"/>
      <c r="Z516" s="251"/>
      <c r="AA516" s="251"/>
      <c r="AB516" s="251"/>
      <c r="AC516" s="251"/>
      <c r="AD516" s="251"/>
      <c r="AE516" s="251"/>
      <c r="AF516" s="251"/>
      <c r="AG516" s="251"/>
      <c r="AH516" s="251"/>
      <c r="AI516" s="251"/>
      <c r="AJ516" s="251"/>
      <c r="AK516" s="251"/>
      <c r="AL516" s="251"/>
      <c r="AM516" s="251"/>
      <c r="AN516" s="251"/>
      <c r="AO516" s="251"/>
      <c r="AP516" s="251"/>
      <c r="AQ516" s="251"/>
      <c r="AR516" s="251"/>
      <c r="AS516" s="251"/>
      <c r="AT516" s="251"/>
      <c r="AU516" s="251"/>
      <c r="AV516" s="251"/>
      <c r="AW516" s="251"/>
      <c r="AX516" s="251"/>
      <c r="AY516" s="251"/>
      <c r="AZ516" s="251"/>
      <c r="BA516" s="251"/>
      <c r="BB516" s="251"/>
      <c r="BC516" s="251"/>
      <c r="BD516" s="251"/>
      <c r="BE516" s="251"/>
      <c r="BF516" s="251"/>
      <c r="BG516" s="251"/>
      <c r="BH516" s="251"/>
      <c r="BI516" s="251"/>
      <c r="BJ516" s="251"/>
      <c r="BK516" s="251"/>
      <c r="BL516" s="251"/>
      <c r="BM516" s="251"/>
      <c r="BN516" s="251"/>
      <c r="BO516" s="251"/>
      <c r="BP516" s="251"/>
      <c r="BQ516" s="251"/>
    </row>
    <row r="517" spans="1:69" ht="15.75" customHeight="1" x14ac:dyDescent="0.25">
      <c r="A517" s="251"/>
      <c r="B517" s="251"/>
      <c r="C517" s="251"/>
      <c r="D517" s="251"/>
      <c r="E517" s="251"/>
      <c r="F517" s="251"/>
      <c r="G517" s="251"/>
      <c r="H517" s="251"/>
      <c r="I517" s="251"/>
      <c r="J517" s="251"/>
      <c r="K517" s="251"/>
      <c r="L517" s="251"/>
      <c r="M517" s="251"/>
      <c r="N517" s="251"/>
      <c r="O517" s="251"/>
      <c r="P517" s="251"/>
      <c r="Q517" s="251"/>
      <c r="R517" s="251"/>
      <c r="S517" s="251"/>
      <c r="T517" s="251"/>
      <c r="U517" s="251"/>
      <c r="V517" s="251"/>
      <c r="W517" s="251"/>
      <c r="X517" s="251"/>
      <c r="Y517" s="251"/>
      <c r="Z517" s="251"/>
      <c r="AA517" s="251"/>
      <c r="AB517" s="251"/>
      <c r="AC517" s="251"/>
      <c r="AD517" s="251"/>
      <c r="AE517" s="251"/>
      <c r="AF517" s="251"/>
      <c r="AG517" s="251"/>
      <c r="AH517" s="251"/>
      <c r="AI517" s="251"/>
      <c r="AJ517" s="251"/>
      <c r="AK517" s="251"/>
      <c r="AL517" s="251"/>
      <c r="AM517" s="251"/>
      <c r="AN517" s="251"/>
      <c r="AO517" s="251"/>
      <c r="AP517" s="251"/>
      <c r="AQ517" s="251"/>
      <c r="AR517" s="251"/>
      <c r="AS517" s="251"/>
      <c r="AT517" s="251"/>
      <c r="AU517" s="251"/>
      <c r="AV517" s="251"/>
      <c r="AW517" s="251"/>
      <c r="AX517" s="251"/>
      <c r="AY517" s="251"/>
      <c r="AZ517" s="251"/>
      <c r="BA517" s="251"/>
      <c r="BB517" s="251"/>
      <c r="BC517" s="251"/>
      <c r="BD517" s="251"/>
      <c r="BE517" s="251"/>
      <c r="BF517" s="251"/>
      <c r="BG517" s="251"/>
      <c r="BH517" s="251"/>
      <c r="BI517" s="251"/>
      <c r="BJ517" s="251"/>
      <c r="BK517" s="251"/>
      <c r="BL517" s="251"/>
      <c r="BM517" s="251"/>
      <c r="BN517" s="251"/>
      <c r="BO517" s="251"/>
      <c r="BP517" s="251"/>
      <c r="BQ517" s="251"/>
    </row>
    <row r="518" spans="1:69" ht="15.75" customHeight="1" x14ac:dyDescent="0.25">
      <c r="A518" s="251"/>
      <c r="B518" s="251"/>
      <c r="C518" s="251"/>
      <c r="D518" s="251"/>
      <c r="E518" s="251"/>
      <c r="F518" s="251"/>
      <c r="G518" s="251"/>
      <c r="H518" s="251"/>
      <c r="I518" s="251"/>
      <c r="J518" s="251"/>
      <c r="K518" s="251"/>
      <c r="L518" s="251"/>
      <c r="M518" s="251"/>
      <c r="N518" s="251"/>
      <c r="O518" s="251"/>
      <c r="P518" s="251"/>
      <c r="Q518" s="251"/>
      <c r="R518" s="251"/>
      <c r="S518" s="251"/>
      <c r="T518" s="251"/>
      <c r="U518" s="251"/>
      <c r="V518" s="251"/>
      <c r="W518" s="251"/>
      <c r="X518" s="251"/>
      <c r="Y518" s="251"/>
      <c r="Z518" s="251"/>
      <c r="AA518" s="251"/>
      <c r="AB518" s="251"/>
      <c r="AC518" s="251"/>
      <c r="AD518" s="251"/>
      <c r="AE518" s="251"/>
      <c r="AF518" s="251"/>
      <c r="AG518" s="251"/>
      <c r="AH518" s="251"/>
      <c r="AI518" s="251"/>
      <c r="AJ518" s="251"/>
      <c r="AK518" s="251"/>
      <c r="AL518" s="251"/>
      <c r="AM518" s="251"/>
      <c r="AN518" s="251"/>
      <c r="AO518" s="251"/>
      <c r="AP518" s="251"/>
      <c r="AQ518" s="251"/>
      <c r="AR518" s="251"/>
      <c r="AS518" s="251"/>
      <c r="AT518" s="251"/>
      <c r="AU518" s="251"/>
      <c r="AV518" s="251"/>
      <c r="AW518" s="251"/>
      <c r="AX518" s="251"/>
      <c r="AY518" s="251"/>
      <c r="AZ518" s="251"/>
      <c r="BA518" s="251"/>
      <c r="BB518" s="251"/>
      <c r="BC518" s="251"/>
      <c r="BD518" s="251"/>
      <c r="BE518" s="251"/>
      <c r="BF518" s="251"/>
      <c r="BG518" s="251"/>
      <c r="BH518" s="251"/>
      <c r="BI518" s="251"/>
      <c r="BJ518" s="251"/>
      <c r="BK518" s="251"/>
      <c r="BL518" s="251"/>
      <c r="BM518" s="251"/>
      <c r="BN518" s="251"/>
      <c r="BO518" s="251"/>
      <c r="BP518" s="251"/>
      <c r="BQ518" s="251"/>
    </row>
    <row r="519" spans="1:69" ht="15.75" customHeight="1" x14ac:dyDescent="0.25">
      <c r="A519" s="251"/>
      <c r="B519" s="251"/>
      <c r="C519" s="251"/>
      <c r="D519" s="251"/>
      <c r="E519" s="251"/>
      <c r="F519" s="251"/>
      <c r="G519" s="251"/>
      <c r="H519" s="251"/>
      <c r="I519" s="251"/>
      <c r="J519" s="251"/>
      <c r="K519" s="251"/>
      <c r="L519" s="251"/>
      <c r="M519" s="251"/>
      <c r="N519" s="251"/>
      <c r="O519" s="251"/>
      <c r="P519" s="251"/>
      <c r="Q519" s="251"/>
      <c r="R519" s="251"/>
      <c r="S519" s="251"/>
      <c r="T519" s="251"/>
      <c r="U519" s="251"/>
      <c r="V519" s="251"/>
      <c r="W519" s="251"/>
      <c r="X519" s="251"/>
      <c r="Y519" s="251"/>
      <c r="Z519" s="251"/>
      <c r="AA519" s="251"/>
      <c r="AB519" s="251"/>
      <c r="AC519" s="251"/>
      <c r="AD519" s="251"/>
      <c r="AE519" s="251"/>
      <c r="AF519" s="251"/>
      <c r="AG519" s="251"/>
      <c r="AH519" s="251"/>
      <c r="AI519" s="251"/>
      <c r="AJ519" s="251"/>
      <c r="AK519" s="251"/>
      <c r="AL519" s="251"/>
      <c r="AM519" s="251"/>
      <c r="AN519" s="251"/>
      <c r="AO519" s="251"/>
      <c r="AP519" s="251"/>
      <c r="AQ519" s="251"/>
      <c r="AR519" s="251"/>
      <c r="AS519" s="251"/>
      <c r="AT519" s="251"/>
      <c r="AU519" s="251"/>
      <c r="AV519" s="251"/>
      <c r="AW519" s="251"/>
      <c r="AX519" s="251"/>
      <c r="AY519" s="251"/>
      <c r="AZ519" s="251"/>
      <c r="BA519" s="251"/>
      <c r="BB519" s="251"/>
      <c r="BC519" s="251"/>
      <c r="BD519" s="251"/>
      <c r="BE519" s="251"/>
      <c r="BF519" s="251"/>
      <c r="BG519" s="251"/>
      <c r="BH519" s="251"/>
      <c r="BI519" s="251"/>
      <c r="BJ519" s="251"/>
      <c r="BK519" s="251"/>
      <c r="BL519" s="251"/>
      <c r="BM519" s="251"/>
      <c r="BN519" s="251"/>
      <c r="BO519" s="251"/>
      <c r="BP519" s="251"/>
      <c r="BQ519" s="251"/>
    </row>
    <row r="520" spans="1:69" ht="15.75" customHeight="1" x14ac:dyDescent="0.25">
      <c r="A520" s="251"/>
      <c r="B520" s="251"/>
      <c r="C520" s="251"/>
      <c r="D520" s="251"/>
      <c r="E520" s="251"/>
      <c r="F520" s="251"/>
      <c r="G520" s="251"/>
      <c r="H520" s="251"/>
      <c r="I520" s="251"/>
      <c r="J520" s="251"/>
      <c r="K520" s="251"/>
      <c r="L520" s="251"/>
      <c r="M520" s="251"/>
      <c r="N520" s="251"/>
      <c r="O520" s="251"/>
      <c r="P520" s="251"/>
      <c r="Q520" s="251"/>
      <c r="R520" s="251"/>
      <c r="S520" s="251"/>
      <c r="T520" s="251"/>
      <c r="U520" s="251"/>
      <c r="V520" s="251"/>
      <c r="W520" s="251"/>
      <c r="X520" s="251"/>
      <c r="Y520" s="251"/>
      <c r="Z520" s="251"/>
      <c r="AA520" s="251"/>
      <c r="AB520" s="251"/>
      <c r="AC520" s="251"/>
      <c r="AD520" s="251"/>
      <c r="AE520" s="251"/>
      <c r="AF520" s="251"/>
      <c r="AG520" s="251"/>
      <c r="AH520" s="251"/>
      <c r="AI520" s="251"/>
      <c r="AJ520" s="251"/>
      <c r="AK520" s="251"/>
      <c r="AL520" s="251"/>
      <c r="AM520" s="251"/>
      <c r="AN520" s="251"/>
      <c r="AO520" s="251"/>
      <c r="AP520" s="251"/>
      <c r="AQ520" s="251"/>
      <c r="AR520" s="251"/>
      <c r="AS520" s="251"/>
      <c r="AT520" s="251"/>
      <c r="AU520" s="251"/>
      <c r="AV520" s="251"/>
      <c r="AW520" s="251"/>
      <c r="AX520" s="251"/>
      <c r="AY520" s="251"/>
      <c r="AZ520" s="251"/>
      <c r="BA520" s="251"/>
      <c r="BB520" s="251"/>
      <c r="BC520" s="251"/>
      <c r="BD520" s="251"/>
      <c r="BE520" s="251"/>
      <c r="BF520" s="251"/>
      <c r="BG520" s="251"/>
      <c r="BH520" s="251"/>
      <c r="BI520" s="251"/>
      <c r="BJ520" s="251"/>
      <c r="BK520" s="251"/>
      <c r="BL520" s="251"/>
      <c r="BM520" s="251"/>
      <c r="BN520" s="251"/>
      <c r="BO520" s="251"/>
      <c r="BP520" s="251"/>
      <c r="BQ520" s="251"/>
    </row>
    <row r="521" spans="1:69" ht="15.75" customHeight="1" x14ac:dyDescent="0.25">
      <c r="A521" s="251"/>
      <c r="B521" s="251"/>
      <c r="C521" s="251"/>
      <c r="D521" s="251"/>
      <c r="E521" s="251"/>
      <c r="F521" s="251"/>
      <c r="G521" s="251"/>
      <c r="H521" s="251"/>
      <c r="I521" s="251"/>
      <c r="J521" s="251"/>
      <c r="K521" s="251"/>
      <c r="L521" s="251"/>
      <c r="M521" s="251"/>
      <c r="N521" s="251"/>
      <c r="O521" s="251"/>
      <c r="P521" s="251"/>
      <c r="Q521" s="251"/>
      <c r="R521" s="251"/>
      <c r="S521" s="251"/>
      <c r="T521" s="251"/>
      <c r="U521" s="251"/>
      <c r="V521" s="251"/>
      <c r="W521" s="251"/>
      <c r="X521" s="251"/>
      <c r="Y521" s="251"/>
      <c r="Z521" s="251"/>
      <c r="AA521" s="251"/>
      <c r="AB521" s="251"/>
      <c r="AC521" s="251"/>
      <c r="AD521" s="251"/>
      <c r="AE521" s="251"/>
      <c r="AF521" s="251"/>
      <c r="AG521" s="251"/>
      <c r="AH521" s="251"/>
      <c r="AI521" s="251"/>
      <c r="AJ521" s="251"/>
      <c r="AK521" s="251"/>
      <c r="AL521" s="251"/>
      <c r="AM521" s="251"/>
      <c r="AN521" s="251"/>
      <c r="AO521" s="251"/>
      <c r="AP521" s="251"/>
      <c r="AQ521" s="251"/>
      <c r="AR521" s="251"/>
      <c r="AS521" s="251"/>
      <c r="AT521" s="251"/>
      <c r="AU521" s="251"/>
      <c r="AV521" s="251"/>
      <c r="AW521" s="251"/>
      <c r="AX521" s="251"/>
      <c r="AY521" s="251"/>
      <c r="AZ521" s="251"/>
      <c r="BA521" s="251"/>
      <c r="BB521" s="251"/>
      <c r="BC521" s="251"/>
      <c r="BD521" s="251"/>
      <c r="BE521" s="251"/>
      <c r="BF521" s="251"/>
      <c r="BG521" s="251"/>
      <c r="BH521" s="251"/>
      <c r="BI521" s="251"/>
      <c r="BJ521" s="251"/>
      <c r="BK521" s="251"/>
      <c r="BL521" s="251"/>
      <c r="BM521" s="251"/>
      <c r="BN521" s="251"/>
      <c r="BO521" s="251"/>
      <c r="BP521" s="251"/>
      <c r="BQ521" s="251"/>
    </row>
    <row r="522" spans="1:69" ht="15.75" customHeight="1" x14ac:dyDescent="0.25">
      <c r="A522" s="251"/>
      <c r="B522" s="251"/>
      <c r="C522" s="251"/>
      <c r="D522" s="251"/>
      <c r="E522" s="251"/>
      <c r="F522" s="251"/>
      <c r="G522" s="251"/>
      <c r="H522" s="251"/>
      <c r="I522" s="251"/>
      <c r="J522" s="251"/>
      <c r="K522" s="251"/>
      <c r="L522" s="251"/>
      <c r="M522" s="251"/>
      <c r="N522" s="251"/>
      <c r="O522" s="251"/>
      <c r="P522" s="251"/>
      <c r="Q522" s="251"/>
      <c r="R522" s="251"/>
      <c r="S522" s="251"/>
      <c r="T522" s="251"/>
      <c r="U522" s="251"/>
      <c r="V522" s="251"/>
      <c r="W522" s="251"/>
      <c r="X522" s="251"/>
      <c r="Y522" s="251"/>
      <c r="Z522" s="251"/>
      <c r="AA522" s="251"/>
      <c r="AB522" s="251"/>
      <c r="AC522" s="251"/>
      <c r="AD522" s="251"/>
      <c r="AE522" s="251"/>
      <c r="AF522" s="251"/>
      <c r="AG522" s="251"/>
      <c r="AH522" s="251"/>
      <c r="AI522" s="251"/>
      <c r="AJ522" s="251"/>
      <c r="AK522" s="251"/>
      <c r="AL522" s="251"/>
      <c r="AM522" s="251"/>
      <c r="AN522" s="251"/>
      <c r="AO522" s="251"/>
      <c r="AP522" s="251"/>
      <c r="AQ522" s="251"/>
      <c r="AR522" s="251"/>
      <c r="AS522" s="251"/>
      <c r="AT522" s="251"/>
      <c r="AU522" s="251"/>
      <c r="AV522" s="251"/>
      <c r="AW522" s="251"/>
      <c r="AX522" s="251"/>
      <c r="AY522" s="251"/>
      <c r="AZ522" s="251"/>
      <c r="BA522" s="251"/>
      <c r="BB522" s="251"/>
      <c r="BC522" s="251"/>
      <c r="BD522" s="251"/>
      <c r="BE522" s="251"/>
      <c r="BF522" s="251"/>
      <c r="BG522" s="251"/>
      <c r="BH522" s="251"/>
      <c r="BI522" s="251"/>
      <c r="BJ522" s="251"/>
      <c r="BK522" s="251"/>
      <c r="BL522" s="251"/>
      <c r="BM522" s="251"/>
      <c r="BN522" s="251"/>
      <c r="BO522" s="251"/>
      <c r="BP522" s="251"/>
      <c r="BQ522" s="251"/>
    </row>
    <row r="523" spans="1:69" ht="15.75" customHeight="1" x14ac:dyDescent="0.25">
      <c r="A523" s="251"/>
      <c r="B523" s="251"/>
      <c r="C523" s="251"/>
      <c r="D523" s="251"/>
      <c r="E523" s="251"/>
      <c r="F523" s="251"/>
      <c r="G523" s="251"/>
      <c r="H523" s="251"/>
      <c r="I523" s="251"/>
      <c r="J523" s="251"/>
      <c r="K523" s="251"/>
      <c r="L523" s="251"/>
      <c r="M523" s="251"/>
      <c r="N523" s="251"/>
      <c r="O523" s="251"/>
      <c r="P523" s="251"/>
      <c r="Q523" s="251"/>
      <c r="R523" s="251"/>
      <c r="S523" s="251"/>
      <c r="T523" s="251"/>
      <c r="U523" s="251"/>
      <c r="V523" s="251"/>
      <c r="W523" s="251"/>
      <c r="X523" s="251"/>
      <c r="Y523" s="251"/>
      <c r="Z523" s="251"/>
      <c r="AA523" s="251"/>
      <c r="AB523" s="251"/>
      <c r="AC523" s="251"/>
      <c r="AD523" s="251"/>
      <c r="AE523" s="251"/>
      <c r="AF523" s="251"/>
      <c r="AG523" s="251"/>
      <c r="AH523" s="251"/>
      <c r="AI523" s="251"/>
      <c r="AJ523" s="251"/>
      <c r="AK523" s="251"/>
      <c r="AL523" s="251"/>
      <c r="AM523" s="251"/>
      <c r="AN523" s="251"/>
      <c r="AO523" s="251"/>
      <c r="AP523" s="251"/>
      <c r="AQ523" s="251"/>
      <c r="AR523" s="251"/>
      <c r="AS523" s="251"/>
      <c r="AT523" s="251"/>
      <c r="AU523" s="251"/>
      <c r="AV523" s="251"/>
      <c r="AW523" s="251"/>
      <c r="AX523" s="251"/>
      <c r="AY523" s="251"/>
      <c r="AZ523" s="251"/>
      <c r="BA523" s="251"/>
      <c r="BB523" s="251"/>
      <c r="BC523" s="251"/>
      <c r="BD523" s="251"/>
      <c r="BE523" s="251"/>
      <c r="BF523" s="251"/>
      <c r="BG523" s="251"/>
      <c r="BH523" s="251"/>
      <c r="BI523" s="251"/>
      <c r="BJ523" s="251"/>
      <c r="BK523" s="251"/>
      <c r="BL523" s="251"/>
      <c r="BM523" s="251"/>
      <c r="BN523" s="251"/>
      <c r="BO523" s="251"/>
      <c r="BP523" s="251"/>
      <c r="BQ523" s="251"/>
    </row>
    <row r="524" spans="1:69" ht="15.75" customHeight="1" x14ac:dyDescent="0.25">
      <c r="A524" s="251"/>
      <c r="B524" s="251"/>
      <c r="C524" s="251"/>
      <c r="D524" s="251"/>
      <c r="E524" s="251"/>
      <c r="F524" s="251"/>
      <c r="G524" s="251"/>
      <c r="H524" s="251"/>
      <c r="I524" s="251"/>
      <c r="J524" s="251"/>
      <c r="K524" s="251"/>
      <c r="L524" s="251"/>
      <c r="M524" s="251"/>
      <c r="N524" s="251"/>
      <c r="O524" s="251"/>
      <c r="P524" s="251"/>
      <c r="Q524" s="251"/>
      <c r="R524" s="251"/>
      <c r="S524" s="251"/>
      <c r="T524" s="251"/>
      <c r="U524" s="251"/>
      <c r="V524" s="251"/>
      <c r="W524" s="251"/>
      <c r="X524" s="251"/>
      <c r="Y524" s="251"/>
      <c r="Z524" s="251"/>
      <c r="AA524" s="251"/>
      <c r="AB524" s="251"/>
      <c r="AC524" s="251"/>
      <c r="AD524" s="251"/>
      <c r="AE524" s="251"/>
      <c r="AF524" s="251"/>
      <c r="AG524" s="251"/>
      <c r="AH524" s="251"/>
      <c r="AI524" s="251"/>
      <c r="AJ524" s="251"/>
      <c r="AK524" s="251"/>
      <c r="AL524" s="251"/>
      <c r="AM524" s="251"/>
      <c r="AN524" s="251"/>
      <c r="AO524" s="251"/>
      <c r="AP524" s="251"/>
      <c r="AQ524" s="251"/>
      <c r="AR524" s="251"/>
      <c r="AS524" s="251"/>
      <c r="AT524" s="251"/>
      <c r="AU524" s="251"/>
      <c r="AV524" s="251"/>
      <c r="AW524" s="251"/>
      <c r="AX524" s="251"/>
      <c r="AY524" s="251"/>
      <c r="AZ524" s="251"/>
      <c r="BA524" s="251"/>
      <c r="BB524" s="251"/>
      <c r="BC524" s="251"/>
      <c r="BD524" s="251"/>
      <c r="BE524" s="251"/>
      <c r="BF524" s="251"/>
      <c r="BG524" s="251"/>
      <c r="BH524" s="251"/>
      <c r="BI524" s="251"/>
      <c r="BJ524" s="251"/>
      <c r="BK524" s="251"/>
      <c r="BL524" s="251"/>
      <c r="BM524" s="251"/>
      <c r="BN524" s="251"/>
      <c r="BO524" s="251"/>
      <c r="BP524" s="251"/>
      <c r="BQ524" s="251"/>
    </row>
    <row r="525" spans="1:69" ht="15.75" customHeight="1" x14ac:dyDescent="0.25">
      <c r="A525" s="251"/>
      <c r="B525" s="251"/>
      <c r="C525" s="251"/>
      <c r="D525" s="251"/>
      <c r="E525" s="251"/>
      <c r="F525" s="251"/>
      <c r="G525" s="251"/>
      <c r="H525" s="251"/>
      <c r="I525" s="251"/>
      <c r="J525" s="251"/>
      <c r="K525" s="251"/>
      <c r="L525" s="251"/>
      <c r="M525" s="251"/>
      <c r="N525" s="251"/>
      <c r="O525" s="251"/>
      <c r="P525" s="251"/>
      <c r="Q525" s="251"/>
      <c r="R525" s="251"/>
      <c r="S525" s="251"/>
      <c r="T525" s="251"/>
      <c r="U525" s="251"/>
      <c r="V525" s="251"/>
      <c r="W525" s="251"/>
      <c r="X525" s="251"/>
      <c r="Y525" s="251"/>
      <c r="Z525" s="251"/>
      <c r="AA525" s="251"/>
      <c r="AB525" s="251"/>
      <c r="AC525" s="251"/>
      <c r="AD525" s="251"/>
      <c r="AE525" s="251"/>
      <c r="AF525" s="251"/>
      <c r="AG525" s="251"/>
      <c r="AH525" s="251"/>
      <c r="AI525" s="251"/>
      <c r="AJ525" s="251"/>
      <c r="AK525" s="251"/>
      <c r="AL525" s="251"/>
      <c r="AM525" s="251"/>
      <c r="AN525" s="251"/>
      <c r="AO525" s="251"/>
      <c r="AP525" s="251"/>
      <c r="AQ525" s="251"/>
      <c r="AR525" s="251"/>
      <c r="AS525" s="251"/>
      <c r="AT525" s="251"/>
      <c r="AU525" s="251"/>
      <c r="AV525" s="251"/>
      <c r="AW525" s="251"/>
      <c r="AX525" s="251"/>
      <c r="AY525" s="251"/>
      <c r="AZ525" s="251"/>
      <c r="BA525" s="251"/>
      <c r="BB525" s="251"/>
      <c r="BC525" s="251"/>
      <c r="BD525" s="251"/>
      <c r="BE525" s="251"/>
      <c r="BF525" s="251"/>
      <c r="BG525" s="251"/>
      <c r="BH525" s="251"/>
      <c r="BI525" s="251"/>
      <c r="BJ525" s="251"/>
      <c r="BK525" s="251"/>
      <c r="BL525" s="251"/>
      <c r="BM525" s="251"/>
      <c r="BN525" s="251"/>
      <c r="BO525" s="251"/>
      <c r="BP525" s="251"/>
      <c r="BQ525" s="251"/>
    </row>
    <row r="526" spans="1:69" ht="15.75" customHeight="1" x14ac:dyDescent="0.25">
      <c r="A526" s="251"/>
      <c r="B526" s="251"/>
      <c r="C526" s="251"/>
      <c r="D526" s="251"/>
      <c r="E526" s="251"/>
      <c r="F526" s="251"/>
      <c r="G526" s="251"/>
      <c r="H526" s="251"/>
      <c r="I526" s="251"/>
      <c r="J526" s="251"/>
      <c r="K526" s="251"/>
      <c r="L526" s="251"/>
      <c r="M526" s="251"/>
      <c r="N526" s="251"/>
      <c r="O526" s="251"/>
      <c r="P526" s="251"/>
      <c r="Q526" s="251"/>
      <c r="R526" s="251"/>
      <c r="S526" s="251"/>
      <c r="T526" s="251"/>
      <c r="U526" s="251"/>
      <c r="V526" s="251"/>
      <c r="W526" s="251"/>
      <c r="X526" s="251"/>
      <c r="Y526" s="251"/>
      <c r="Z526" s="251"/>
      <c r="AA526" s="251"/>
      <c r="AB526" s="251"/>
      <c r="AC526" s="251"/>
      <c r="AD526" s="251"/>
      <c r="AE526" s="251"/>
      <c r="AF526" s="251"/>
      <c r="AG526" s="251"/>
      <c r="AH526" s="251"/>
      <c r="AI526" s="251"/>
      <c r="AJ526" s="251"/>
      <c r="AK526" s="251"/>
      <c r="AL526" s="251"/>
      <c r="AM526" s="251"/>
      <c r="AN526" s="251"/>
      <c r="AO526" s="251"/>
      <c r="AP526" s="251"/>
      <c r="AQ526" s="251"/>
      <c r="AR526" s="251"/>
      <c r="AS526" s="251"/>
      <c r="AT526" s="251"/>
      <c r="AU526" s="251"/>
      <c r="AV526" s="251"/>
      <c r="AW526" s="251"/>
      <c r="AX526" s="251"/>
      <c r="AY526" s="251"/>
      <c r="AZ526" s="251"/>
      <c r="BA526" s="251"/>
      <c r="BB526" s="251"/>
      <c r="BC526" s="251"/>
      <c r="BD526" s="251"/>
      <c r="BE526" s="251"/>
      <c r="BF526" s="251"/>
      <c r="BG526" s="251"/>
      <c r="BH526" s="251"/>
      <c r="BI526" s="251"/>
      <c r="BJ526" s="251"/>
      <c r="BK526" s="251"/>
      <c r="BL526" s="251"/>
      <c r="BM526" s="251"/>
      <c r="BN526" s="251"/>
      <c r="BO526" s="251"/>
      <c r="BP526" s="251"/>
      <c r="BQ526" s="251"/>
    </row>
    <row r="527" spans="1:69" ht="15.75" customHeight="1" x14ac:dyDescent="0.25">
      <c r="A527" s="251"/>
      <c r="B527" s="251"/>
      <c r="C527" s="251"/>
      <c r="D527" s="251"/>
      <c r="E527" s="251"/>
      <c r="F527" s="251"/>
      <c r="G527" s="251"/>
      <c r="H527" s="251"/>
      <c r="I527" s="251"/>
      <c r="J527" s="251"/>
      <c r="K527" s="251"/>
      <c r="L527" s="251"/>
      <c r="M527" s="251"/>
      <c r="N527" s="251"/>
      <c r="O527" s="251"/>
      <c r="P527" s="251"/>
      <c r="Q527" s="251"/>
      <c r="R527" s="251"/>
      <c r="S527" s="251"/>
      <c r="T527" s="251"/>
      <c r="U527" s="251"/>
      <c r="V527" s="251"/>
      <c r="W527" s="251"/>
      <c r="X527" s="251"/>
      <c r="Y527" s="251"/>
      <c r="Z527" s="251"/>
      <c r="AA527" s="251"/>
      <c r="AB527" s="251"/>
      <c r="AC527" s="251"/>
      <c r="AD527" s="251"/>
      <c r="AE527" s="251"/>
      <c r="AF527" s="251"/>
      <c r="AG527" s="251"/>
      <c r="AH527" s="251"/>
      <c r="AI527" s="251"/>
      <c r="AJ527" s="251"/>
      <c r="AK527" s="251"/>
      <c r="AL527" s="251"/>
      <c r="AM527" s="251"/>
      <c r="AN527" s="251"/>
      <c r="AO527" s="251"/>
      <c r="AP527" s="251"/>
      <c r="AQ527" s="251"/>
      <c r="AR527" s="251"/>
      <c r="AS527" s="251"/>
      <c r="AT527" s="251"/>
      <c r="AU527" s="251"/>
      <c r="AV527" s="251"/>
      <c r="AW527" s="251"/>
      <c r="AX527" s="251"/>
      <c r="AY527" s="251"/>
      <c r="AZ527" s="251"/>
      <c r="BA527" s="251"/>
      <c r="BB527" s="251"/>
      <c r="BC527" s="251"/>
      <c r="BD527" s="251"/>
      <c r="BE527" s="251"/>
      <c r="BF527" s="251"/>
      <c r="BG527" s="251"/>
      <c r="BH527" s="251"/>
      <c r="BI527" s="251"/>
      <c r="BJ527" s="251"/>
      <c r="BK527" s="251"/>
      <c r="BL527" s="251"/>
      <c r="BM527" s="251"/>
      <c r="BN527" s="251"/>
      <c r="BO527" s="251"/>
      <c r="BP527" s="251"/>
      <c r="BQ527" s="251"/>
    </row>
    <row r="528" spans="1:69" ht="15.75" customHeight="1" x14ac:dyDescent="0.25">
      <c r="A528" s="251"/>
      <c r="B528" s="251"/>
      <c r="C528" s="251"/>
      <c r="D528" s="251"/>
      <c r="E528" s="251"/>
      <c r="F528" s="251"/>
      <c r="G528" s="251"/>
      <c r="H528" s="251"/>
      <c r="I528" s="251"/>
      <c r="J528" s="251"/>
      <c r="K528" s="251"/>
      <c r="L528" s="251"/>
      <c r="M528" s="251"/>
      <c r="N528" s="251"/>
      <c r="O528" s="251"/>
      <c r="P528" s="251"/>
      <c r="Q528" s="251"/>
      <c r="R528" s="251"/>
      <c r="S528" s="251"/>
      <c r="T528" s="251"/>
      <c r="U528" s="251"/>
      <c r="V528" s="251"/>
      <c r="W528" s="251"/>
      <c r="X528" s="251"/>
      <c r="Y528" s="251"/>
      <c r="Z528" s="251"/>
      <c r="AA528" s="251"/>
      <c r="AB528" s="251"/>
      <c r="AC528" s="251"/>
      <c r="AD528" s="251"/>
      <c r="AE528" s="251"/>
      <c r="AF528" s="251"/>
      <c r="AG528" s="251"/>
      <c r="AH528" s="251"/>
      <c r="AI528" s="251"/>
      <c r="AJ528" s="251"/>
      <c r="AK528" s="251"/>
      <c r="AL528" s="251"/>
      <c r="AM528" s="251"/>
      <c r="AN528" s="251"/>
      <c r="AO528" s="251"/>
      <c r="AP528" s="251"/>
      <c r="AQ528" s="251"/>
      <c r="AR528" s="251"/>
      <c r="AS528" s="251"/>
      <c r="AT528" s="251"/>
      <c r="AU528" s="251"/>
      <c r="AV528" s="251"/>
      <c r="AW528" s="251"/>
      <c r="AX528" s="251"/>
      <c r="AY528" s="251"/>
      <c r="AZ528" s="251"/>
      <c r="BA528" s="251"/>
      <c r="BB528" s="251"/>
      <c r="BC528" s="251"/>
      <c r="BD528" s="251"/>
      <c r="BE528" s="251"/>
      <c r="BF528" s="251"/>
      <c r="BG528" s="251"/>
      <c r="BH528" s="251"/>
      <c r="BI528" s="251"/>
      <c r="BJ528" s="251"/>
      <c r="BK528" s="251"/>
      <c r="BL528" s="251"/>
      <c r="BM528" s="251"/>
      <c r="BN528" s="251"/>
      <c r="BO528" s="251"/>
      <c r="BP528" s="251"/>
      <c r="BQ528" s="251"/>
    </row>
    <row r="529" spans="1:69" ht="15.75" customHeight="1" x14ac:dyDescent="0.25">
      <c r="A529" s="251"/>
      <c r="B529" s="251"/>
      <c r="C529" s="251"/>
      <c r="D529" s="251"/>
      <c r="E529" s="251"/>
      <c r="F529" s="251"/>
      <c r="G529" s="251"/>
      <c r="H529" s="251"/>
      <c r="I529" s="251"/>
      <c r="J529" s="251"/>
      <c r="K529" s="251"/>
      <c r="L529" s="251"/>
      <c r="M529" s="251"/>
      <c r="N529" s="251"/>
      <c r="O529" s="251"/>
      <c r="P529" s="251"/>
      <c r="Q529" s="251"/>
      <c r="R529" s="251"/>
      <c r="S529" s="251"/>
      <c r="T529" s="251"/>
      <c r="U529" s="251"/>
      <c r="V529" s="251"/>
      <c r="W529" s="251"/>
      <c r="X529" s="251"/>
      <c r="Y529" s="251"/>
      <c r="Z529" s="251"/>
      <c r="AA529" s="251"/>
      <c r="AB529" s="251"/>
      <c r="AC529" s="251"/>
      <c r="AD529" s="251"/>
      <c r="AE529" s="251"/>
      <c r="AF529" s="251"/>
      <c r="AG529" s="251"/>
      <c r="AH529" s="251"/>
      <c r="AI529" s="251"/>
      <c r="AJ529" s="251"/>
      <c r="AK529" s="251"/>
      <c r="AL529" s="251"/>
      <c r="AM529" s="251"/>
      <c r="AN529" s="251"/>
      <c r="AO529" s="251"/>
      <c r="AP529" s="251"/>
      <c r="AQ529" s="251"/>
      <c r="AR529" s="251"/>
      <c r="AS529" s="251"/>
      <c r="AT529" s="251"/>
      <c r="AU529" s="251"/>
      <c r="AV529" s="251"/>
      <c r="AW529" s="251"/>
      <c r="AX529" s="251"/>
      <c r="AY529" s="251"/>
      <c r="AZ529" s="251"/>
      <c r="BA529" s="251"/>
      <c r="BB529" s="251"/>
      <c r="BC529" s="251"/>
      <c r="BD529" s="251"/>
      <c r="BE529" s="251"/>
      <c r="BF529" s="251"/>
      <c r="BG529" s="251"/>
      <c r="BH529" s="251"/>
      <c r="BI529" s="251"/>
      <c r="BJ529" s="251"/>
      <c r="BK529" s="251"/>
      <c r="BL529" s="251"/>
      <c r="BM529" s="251"/>
      <c r="BN529" s="251"/>
      <c r="BO529" s="251"/>
      <c r="BP529" s="251"/>
      <c r="BQ529" s="251"/>
    </row>
    <row r="530" spans="1:69" ht="15.75" customHeight="1" x14ac:dyDescent="0.25">
      <c r="A530" s="251"/>
      <c r="B530" s="251"/>
      <c r="C530" s="251"/>
      <c r="D530" s="251"/>
      <c r="E530" s="251"/>
      <c r="F530" s="251"/>
      <c r="G530" s="251"/>
      <c r="H530" s="251"/>
      <c r="I530" s="251"/>
      <c r="J530" s="251"/>
      <c r="K530" s="251"/>
      <c r="L530" s="251"/>
      <c r="M530" s="251"/>
      <c r="N530" s="251"/>
      <c r="O530" s="251"/>
      <c r="P530" s="251"/>
      <c r="Q530" s="251"/>
      <c r="R530" s="251"/>
      <c r="S530" s="251"/>
      <c r="T530" s="251"/>
      <c r="U530" s="251"/>
      <c r="V530" s="251"/>
      <c r="W530" s="251"/>
      <c r="X530" s="251"/>
      <c r="Y530" s="251"/>
      <c r="Z530" s="251"/>
      <c r="AA530" s="251"/>
      <c r="AB530" s="251"/>
      <c r="AC530" s="251"/>
      <c r="AD530" s="251"/>
      <c r="AE530" s="251"/>
      <c r="AF530" s="251"/>
      <c r="AG530" s="251"/>
      <c r="AH530" s="251"/>
      <c r="AI530" s="251"/>
      <c r="AJ530" s="251"/>
      <c r="AK530" s="251"/>
      <c r="AL530" s="251"/>
      <c r="AM530" s="251"/>
      <c r="AN530" s="251"/>
      <c r="AO530" s="251"/>
      <c r="AP530" s="251"/>
      <c r="AQ530" s="251"/>
      <c r="AR530" s="251"/>
      <c r="AS530" s="251"/>
      <c r="AT530" s="251"/>
      <c r="AU530" s="251"/>
      <c r="AV530" s="251"/>
      <c r="AW530" s="251"/>
      <c r="AX530" s="251"/>
      <c r="AY530" s="251"/>
      <c r="AZ530" s="251"/>
      <c r="BA530" s="251"/>
      <c r="BB530" s="251"/>
      <c r="BC530" s="251"/>
      <c r="BD530" s="251"/>
      <c r="BE530" s="251"/>
      <c r="BF530" s="251"/>
      <c r="BG530" s="251"/>
      <c r="BH530" s="251"/>
      <c r="BI530" s="251"/>
      <c r="BJ530" s="251"/>
      <c r="BK530" s="251"/>
      <c r="BL530" s="251"/>
      <c r="BM530" s="251"/>
      <c r="BN530" s="251"/>
      <c r="BO530" s="251"/>
      <c r="BP530" s="251"/>
      <c r="BQ530" s="251"/>
    </row>
    <row r="531" spans="1:69" ht="15.75" customHeight="1" x14ac:dyDescent="0.25">
      <c r="A531" s="251"/>
      <c r="B531" s="251"/>
      <c r="C531" s="251"/>
      <c r="D531" s="251"/>
      <c r="E531" s="251"/>
      <c r="F531" s="251"/>
      <c r="G531" s="251"/>
      <c r="H531" s="251"/>
      <c r="I531" s="251"/>
      <c r="J531" s="251"/>
      <c r="K531" s="251"/>
      <c r="L531" s="251"/>
      <c r="M531" s="251"/>
      <c r="N531" s="251"/>
      <c r="O531" s="251"/>
      <c r="P531" s="251"/>
      <c r="Q531" s="251"/>
      <c r="R531" s="251"/>
      <c r="S531" s="251"/>
      <c r="T531" s="251"/>
      <c r="U531" s="251"/>
      <c r="V531" s="251"/>
      <c r="W531" s="251"/>
      <c r="X531" s="251"/>
      <c r="Y531" s="251"/>
      <c r="Z531" s="251"/>
      <c r="AA531" s="251"/>
      <c r="AB531" s="251"/>
      <c r="AC531" s="251"/>
      <c r="AD531" s="251"/>
      <c r="AE531" s="251"/>
      <c r="AF531" s="251"/>
      <c r="AG531" s="251"/>
      <c r="AH531" s="251"/>
      <c r="AI531" s="251"/>
      <c r="AJ531" s="251"/>
      <c r="AK531" s="251"/>
      <c r="AL531" s="251"/>
      <c r="AM531" s="251"/>
      <c r="AN531" s="251"/>
      <c r="AO531" s="251"/>
      <c r="AP531" s="251"/>
      <c r="AQ531" s="251"/>
      <c r="AR531" s="251"/>
      <c r="AS531" s="251"/>
      <c r="AT531" s="251"/>
      <c r="AU531" s="251"/>
      <c r="AV531" s="251"/>
      <c r="AW531" s="251"/>
      <c r="AX531" s="251"/>
      <c r="AY531" s="251"/>
      <c r="AZ531" s="251"/>
      <c r="BA531" s="251"/>
      <c r="BB531" s="251"/>
      <c r="BC531" s="251"/>
      <c r="BD531" s="251"/>
      <c r="BE531" s="251"/>
      <c r="BF531" s="251"/>
      <c r="BG531" s="251"/>
      <c r="BH531" s="251"/>
      <c r="BI531" s="251"/>
      <c r="BJ531" s="251"/>
      <c r="BK531" s="251"/>
      <c r="BL531" s="251"/>
      <c r="BM531" s="251"/>
      <c r="BN531" s="251"/>
      <c r="BO531" s="251"/>
      <c r="BP531" s="251"/>
      <c r="BQ531" s="251"/>
    </row>
    <row r="532" spans="1:69" ht="15.75" customHeight="1" x14ac:dyDescent="0.25">
      <c r="A532" s="251"/>
      <c r="B532" s="251"/>
      <c r="C532" s="251"/>
      <c r="D532" s="251"/>
      <c r="E532" s="251"/>
      <c r="F532" s="251"/>
      <c r="G532" s="251"/>
      <c r="H532" s="251"/>
      <c r="I532" s="251"/>
      <c r="J532" s="251"/>
      <c r="K532" s="251"/>
      <c r="L532" s="251"/>
      <c r="M532" s="251"/>
      <c r="N532" s="251"/>
      <c r="O532" s="251"/>
      <c r="P532" s="251"/>
      <c r="Q532" s="251"/>
      <c r="R532" s="251"/>
      <c r="S532" s="251"/>
      <c r="T532" s="251"/>
      <c r="U532" s="251"/>
      <c r="V532" s="251"/>
      <c r="W532" s="251"/>
      <c r="X532" s="251"/>
      <c r="Y532" s="251"/>
      <c r="Z532" s="251"/>
      <c r="AA532" s="251"/>
      <c r="AB532" s="251"/>
      <c r="AC532" s="251"/>
      <c r="AD532" s="251"/>
      <c r="AE532" s="251"/>
      <c r="AF532" s="251"/>
      <c r="AG532" s="251"/>
      <c r="AH532" s="251"/>
      <c r="AI532" s="251"/>
      <c r="AJ532" s="251"/>
      <c r="AK532" s="251"/>
      <c r="AL532" s="251"/>
      <c r="AM532" s="251"/>
      <c r="AN532" s="251"/>
      <c r="AO532" s="251"/>
      <c r="AP532" s="251"/>
      <c r="AQ532" s="251"/>
      <c r="AR532" s="251"/>
      <c r="AS532" s="251"/>
      <c r="AT532" s="251"/>
      <c r="AU532" s="251"/>
      <c r="AV532" s="251"/>
      <c r="AW532" s="251"/>
      <c r="AX532" s="251"/>
      <c r="AY532" s="251"/>
      <c r="AZ532" s="251"/>
      <c r="BA532" s="251"/>
      <c r="BB532" s="251"/>
      <c r="BC532" s="251"/>
      <c r="BD532" s="251"/>
      <c r="BE532" s="251"/>
      <c r="BF532" s="251"/>
      <c r="BG532" s="251"/>
      <c r="BH532" s="251"/>
      <c r="BI532" s="251"/>
      <c r="BJ532" s="251"/>
      <c r="BK532" s="251"/>
      <c r="BL532" s="251"/>
      <c r="BM532" s="251"/>
      <c r="BN532" s="251"/>
      <c r="BO532" s="251"/>
      <c r="BP532" s="251"/>
      <c r="BQ532" s="251"/>
    </row>
    <row r="533" spans="1:69" ht="15.75" customHeight="1" x14ac:dyDescent="0.25">
      <c r="A533" s="251"/>
      <c r="B533" s="251"/>
      <c r="C533" s="251"/>
      <c r="D533" s="251"/>
      <c r="E533" s="251"/>
      <c r="F533" s="251"/>
      <c r="G533" s="251"/>
      <c r="H533" s="251"/>
      <c r="I533" s="251"/>
      <c r="J533" s="251"/>
      <c r="K533" s="251"/>
      <c r="L533" s="251"/>
      <c r="M533" s="251"/>
      <c r="N533" s="251"/>
      <c r="O533" s="251"/>
      <c r="P533" s="251"/>
      <c r="Q533" s="251"/>
      <c r="R533" s="251"/>
      <c r="S533" s="251"/>
      <c r="T533" s="251"/>
      <c r="U533" s="251"/>
      <c r="V533" s="251"/>
      <c r="W533" s="251"/>
      <c r="X533" s="251"/>
      <c r="Y533" s="251"/>
      <c r="Z533" s="251"/>
      <c r="AA533" s="251"/>
      <c r="AB533" s="251"/>
      <c r="AC533" s="251"/>
      <c r="AD533" s="251"/>
      <c r="AE533" s="251"/>
      <c r="AF533" s="251"/>
      <c r="AG533" s="251"/>
      <c r="AH533" s="251"/>
      <c r="AI533" s="251"/>
      <c r="AJ533" s="251"/>
      <c r="AK533" s="251"/>
      <c r="AL533" s="251"/>
      <c r="AM533" s="251"/>
      <c r="AN533" s="251"/>
      <c r="AO533" s="251"/>
      <c r="AP533" s="251"/>
      <c r="AQ533" s="251"/>
      <c r="AR533" s="251"/>
      <c r="AS533" s="251"/>
      <c r="AT533" s="251"/>
      <c r="AU533" s="251"/>
      <c r="AV533" s="251"/>
      <c r="AW533" s="251"/>
      <c r="AX533" s="251"/>
      <c r="AY533" s="251"/>
      <c r="AZ533" s="251"/>
      <c r="BA533" s="251"/>
      <c r="BB533" s="251"/>
      <c r="BC533" s="251"/>
      <c r="BD533" s="251"/>
      <c r="BE533" s="251"/>
      <c r="BF533" s="251"/>
      <c r="BG533" s="251"/>
      <c r="BH533" s="251"/>
      <c r="BI533" s="251"/>
      <c r="BJ533" s="251"/>
      <c r="BK533" s="251"/>
      <c r="BL533" s="251"/>
      <c r="BM533" s="251"/>
      <c r="BN533" s="251"/>
      <c r="BO533" s="251"/>
      <c r="BP533" s="251"/>
      <c r="BQ533" s="251"/>
    </row>
    <row r="534" spans="1:69" ht="15.75" customHeight="1" x14ac:dyDescent="0.25">
      <c r="A534" s="251"/>
      <c r="B534" s="251"/>
      <c r="C534" s="251"/>
      <c r="D534" s="251"/>
      <c r="E534" s="251"/>
      <c r="F534" s="251"/>
      <c r="G534" s="251"/>
      <c r="H534" s="251"/>
      <c r="I534" s="251"/>
      <c r="J534" s="251"/>
      <c r="K534" s="251"/>
      <c r="L534" s="251"/>
      <c r="M534" s="251"/>
      <c r="N534" s="251"/>
      <c r="O534" s="251"/>
      <c r="P534" s="251"/>
      <c r="Q534" s="251"/>
      <c r="R534" s="251"/>
      <c r="S534" s="251"/>
      <c r="T534" s="251"/>
      <c r="U534" s="251"/>
      <c r="V534" s="251"/>
      <c r="W534" s="251"/>
      <c r="X534" s="251"/>
      <c r="Y534" s="251"/>
      <c r="Z534" s="251"/>
      <c r="AA534" s="251"/>
      <c r="AB534" s="251"/>
      <c r="AC534" s="251"/>
      <c r="AD534" s="251"/>
      <c r="AE534" s="251"/>
      <c r="AF534" s="251"/>
      <c r="AG534" s="251"/>
      <c r="AH534" s="251"/>
      <c r="AI534" s="251"/>
      <c r="AJ534" s="251"/>
      <c r="AK534" s="251"/>
      <c r="AL534" s="251"/>
      <c r="AM534" s="251"/>
      <c r="AN534" s="251"/>
      <c r="AO534" s="251"/>
      <c r="AP534" s="251"/>
      <c r="AQ534" s="251"/>
      <c r="AR534" s="251"/>
      <c r="AS534" s="251"/>
      <c r="AT534" s="251"/>
      <c r="AU534" s="251"/>
      <c r="AV534" s="251"/>
      <c r="AW534" s="251"/>
      <c r="AX534" s="251"/>
      <c r="AY534" s="251"/>
      <c r="AZ534" s="251"/>
      <c r="BA534" s="251"/>
      <c r="BB534" s="251"/>
      <c r="BC534" s="251"/>
      <c r="BD534" s="251"/>
      <c r="BE534" s="251"/>
      <c r="BF534" s="251"/>
      <c r="BG534" s="251"/>
      <c r="BH534" s="251"/>
      <c r="BI534" s="251"/>
      <c r="BJ534" s="251"/>
      <c r="BK534" s="251"/>
      <c r="BL534" s="251"/>
      <c r="BM534" s="251"/>
      <c r="BN534" s="251"/>
      <c r="BO534" s="251"/>
      <c r="BP534" s="251"/>
      <c r="BQ534" s="251"/>
    </row>
    <row r="535" spans="1:69" ht="15.75" customHeight="1" x14ac:dyDescent="0.25">
      <c r="A535" s="251"/>
      <c r="B535" s="251"/>
      <c r="C535" s="251"/>
      <c r="D535" s="251"/>
      <c r="E535" s="251"/>
      <c r="F535" s="251"/>
      <c r="G535" s="251"/>
      <c r="H535" s="251"/>
      <c r="I535" s="251"/>
      <c r="J535" s="251"/>
      <c r="K535" s="251"/>
      <c r="L535" s="251"/>
      <c r="M535" s="251"/>
      <c r="N535" s="251"/>
      <c r="O535" s="251"/>
      <c r="P535" s="251"/>
      <c r="Q535" s="251"/>
      <c r="R535" s="251"/>
      <c r="S535" s="251"/>
      <c r="T535" s="251"/>
      <c r="U535" s="251"/>
      <c r="V535" s="251"/>
      <c r="W535" s="251"/>
      <c r="X535" s="251"/>
      <c r="Y535" s="251"/>
      <c r="Z535" s="251"/>
      <c r="AA535" s="251"/>
      <c r="AB535" s="251"/>
      <c r="AC535" s="251"/>
      <c r="AD535" s="251"/>
      <c r="AE535" s="251"/>
      <c r="AF535" s="251"/>
      <c r="AG535" s="251"/>
      <c r="AH535" s="251"/>
      <c r="AI535" s="251"/>
      <c r="AJ535" s="251"/>
      <c r="AK535" s="251"/>
      <c r="AL535" s="251"/>
      <c r="AM535" s="251"/>
      <c r="AN535" s="251"/>
      <c r="AO535" s="251"/>
      <c r="AP535" s="251"/>
      <c r="AQ535" s="251"/>
      <c r="AR535" s="251"/>
      <c r="AS535" s="251"/>
      <c r="AT535" s="251"/>
      <c r="AU535" s="251"/>
      <c r="AV535" s="251"/>
      <c r="AW535" s="251"/>
      <c r="AX535" s="251"/>
      <c r="AY535" s="251"/>
      <c r="AZ535" s="251"/>
      <c r="BA535" s="251"/>
      <c r="BB535" s="251"/>
      <c r="BC535" s="251"/>
      <c r="BD535" s="251"/>
      <c r="BE535" s="251"/>
      <c r="BF535" s="251"/>
      <c r="BG535" s="251"/>
      <c r="BH535" s="251"/>
      <c r="BI535" s="251"/>
      <c r="BJ535" s="251"/>
      <c r="BK535" s="251"/>
      <c r="BL535" s="251"/>
      <c r="BM535" s="251"/>
      <c r="BN535" s="251"/>
      <c r="BO535" s="251"/>
      <c r="BP535" s="251"/>
      <c r="BQ535" s="251"/>
    </row>
    <row r="536" spans="1:69" ht="15.75" customHeight="1" x14ac:dyDescent="0.25">
      <c r="A536" s="251"/>
      <c r="B536" s="251"/>
      <c r="C536" s="251"/>
      <c r="D536" s="251"/>
      <c r="E536" s="251"/>
      <c r="F536" s="251"/>
      <c r="G536" s="251"/>
      <c r="H536" s="251"/>
      <c r="I536" s="251"/>
      <c r="J536" s="251"/>
      <c r="K536" s="251"/>
      <c r="L536" s="251"/>
      <c r="M536" s="251"/>
      <c r="N536" s="251"/>
      <c r="O536" s="251"/>
      <c r="P536" s="251"/>
      <c r="Q536" s="251"/>
      <c r="R536" s="251"/>
      <c r="S536" s="251"/>
      <c r="T536" s="251"/>
      <c r="U536" s="251"/>
      <c r="V536" s="251"/>
      <c r="W536" s="251"/>
      <c r="X536" s="251"/>
      <c r="Y536" s="251"/>
      <c r="Z536" s="251"/>
      <c r="AA536" s="251"/>
      <c r="AB536" s="251"/>
      <c r="AC536" s="251"/>
      <c r="AD536" s="251"/>
      <c r="AE536" s="251"/>
      <c r="AF536" s="251"/>
      <c r="AG536" s="251"/>
      <c r="AH536" s="251"/>
      <c r="AI536" s="251"/>
      <c r="AJ536" s="251"/>
      <c r="AK536" s="251"/>
      <c r="AL536" s="251"/>
      <c r="AM536" s="251"/>
      <c r="AN536" s="251"/>
      <c r="AO536" s="251"/>
      <c r="AP536" s="251"/>
      <c r="AQ536" s="251"/>
      <c r="AR536" s="251"/>
      <c r="AS536" s="251"/>
      <c r="AT536" s="251"/>
      <c r="AU536" s="251"/>
      <c r="AV536" s="251"/>
      <c r="AW536" s="251"/>
      <c r="AX536" s="251"/>
      <c r="AY536" s="251"/>
      <c r="AZ536" s="251"/>
      <c r="BA536" s="251"/>
      <c r="BB536" s="251"/>
      <c r="BC536" s="251"/>
      <c r="BD536" s="251"/>
      <c r="BE536" s="251"/>
      <c r="BF536" s="251"/>
      <c r="BG536" s="251"/>
      <c r="BH536" s="251"/>
      <c r="BI536" s="251"/>
      <c r="BJ536" s="251"/>
      <c r="BK536" s="251"/>
      <c r="BL536" s="251"/>
      <c r="BM536" s="251"/>
      <c r="BN536" s="251"/>
      <c r="BO536" s="251"/>
      <c r="BP536" s="251"/>
      <c r="BQ536" s="251"/>
    </row>
    <row r="537" spans="1:69" ht="15.75" customHeight="1" x14ac:dyDescent="0.25">
      <c r="A537" s="251"/>
      <c r="B537" s="251"/>
      <c r="C537" s="251"/>
      <c r="D537" s="251"/>
      <c r="E537" s="251"/>
      <c r="F537" s="251"/>
      <c r="G537" s="251"/>
      <c r="H537" s="251"/>
      <c r="I537" s="251"/>
      <c r="J537" s="251"/>
      <c r="K537" s="251"/>
      <c r="L537" s="251"/>
      <c r="M537" s="251"/>
      <c r="N537" s="251"/>
      <c r="O537" s="251"/>
      <c r="P537" s="251"/>
      <c r="Q537" s="251"/>
      <c r="R537" s="251"/>
      <c r="S537" s="251"/>
      <c r="T537" s="251"/>
      <c r="U537" s="251"/>
      <c r="V537" s="251"/>
      <c r="W537" s="251"/>
      <c r="X537" s="251"/>
      <c r="Y537" s="251"/>
      <c r="Z537" s="251"/>
      <c r="AA537" s="251"/>
      <c r="AB537" s="251"/>
      <c r="AC537" s="251"/>
      <c r="AD537" s="251"/>
      <c r="AE537" s="251"/>
      <c r="AF537" s="251"/>
      <c r="AG537" s="251"/>
      <c r="AH537" s="251"/>
      <c r="AI537" s="251"/>
      <c r="AJ537" s="251"/>
      <c r="AK537" s="251"/>
      <c r="AL537" s="251"/>
      <c r="AM537" s="251"/>
      <c r="AN537" s="251"/>
      <c r="AO537" s="251"/>
      <c r="AP537" s="251"/>
      <c r="AQ537" s="251"/>
      <c r="AR537" s="251"/>
      <c r="AS537" s="251"/>
      <c r="AT537" s="251"/>
      <c r="AU537" s="251"/>
      <c r="AV537" s="251"/>
      <c r="AW537" s="251"/>
      <c r="AX537" s="251"/>
      <c r="AY537" s="251"/>
      <c r="AZ537" s="251"/>
      <c r="BA537" s="251"/>
      <c r="BB537" s="251"/>
      <c r="BC537" s="251"/>
      <c r="BD537" s="251"/>
      <c r="BE537" s="251"/>
      <c r="BF537" s="251"/>
      <c r="BG537" s="251"/>
      <c r="BH537" s="251"/>
      <c r="BI537" s="251"/>
      <c r="BJ537" s="251"/>
      <c r="BK537" s="251"/>
      <c r="BL537" s="251"/>
      <c r="BM537" s="251"/>
      <c r="BN537" s="251"/>
      <c r="BO537" s="251"/>
      <c r="BP537" s="251"/>
      <c r="BQ537" s="251"/>
    </row>
    <row r="538" spans="1:69" ht="15.75" customHeight="1" x14ac:dyDescent="0.25">
      <c r="A538" s="251"/>
      <c r="B538" s="251"/>
      <c r="C538" s="251"/>
      <c r="D538" s="251"/>
      <c r="E538" s="251"/>
      <c r="F538" s="251"/>
      <c r="G538" s="251"/>
      <c r="H538" s="251"/>
      <c r="I538" s="251"/>
      <c r="J538" s="251"/>
      <c r="K538" s="251"/>
      <c r="L538" s="251"/>
      <c r="M538" s="251"/>
      <c r="N538" s="251"/>
      <c r="O538" s="251"/>
      <c r="P538" s="251"/>
      <c r="Q538" s="251"/>
      <c r="R538" s="251"/>
      <c r="S538" s="251"/>
      <c r="T538" s="251"/>
      <c r="U538" s="251"/>
      <c r="V538" s="251"/>
      <c r="W538" s="251"/>
      <c r="X538" s="251"/>
      <c r="Y538" s="251"/>
      <c r="Z538" s="251"/>
      <c r="AA538" s="251"/>
      <c r="AB538" s="251"/>
      <c r="AC538" s="251"/>
      <c r="AD538" s="251"/>
      <c r="AE538" s="251"/>
      <c r="AF538" s="251"/>
      <c r="AG538" s="251"/>
      <c r="AH538" s="251"/>
      <c r="AI538" s="251"/>
      <c r="AJ538" s="251"/>
      <c r="AK538" s="251"/>
      <c r="AL538" s="251"/>
      <c r="AM538" s="251"/>
      <c r="AN538" s="251"/>
      <c r="AO538" s="251"/>
      <c r="AP538" s="251"/>
      <c r="AQ538" s="251"/>
      <c r="AR538" s="251"/>
      <c r="AS538" s="251"/>
      <c r="AT538" s="251"/>
      <c r="AU538" s="251"/>
      <c r="AV538" s="251"/>
      <c r="AW538" s="251"/>
      <c r="AX538" s="251"/>
      <c r="AY538" s="251"/>
      <c r="AZ538" s="251"/>
      <c r="BA538" s="251"/>
      <c r="BB538" s="251"/>
      <c r="BC538" s="251"/>
      <c r="BD538" s="251"/>
      <c r="BE538" s="251"/>
      <c r="BF538" s="251"/>
      <c r="BG538" s="251"/>
      <c r="BH538" s="251"/>
      <c r="BI538" s="251"/>
      <c r="BJ538" s="251"/>
      <c r="BK538" s="251"/>
      <c r="BL538" s="251"/>
      <c r="BM538" s="251"/>
      <c r="BN538" s="251"/>
      <c r="BO538" s="251"/>
      <c r="BP538" s="251"/>
      <c r="BQ538" s="251"/>
    </row>
    <row r="539" spans="1:69" ht="15.75" customHeight="1" x14ac:dyDescent="0.25">
      <c r="A539" s="251"/>
      <c r="B539" s="251"/>
      <c r="C539" s="251"/>
      <c r="D539" s="251"/>
      <c r="E539" s="251"/>
      <c r="F539" s="251"/>
      <c r="G539" s="251"/>
      <c r="H539" s="251"/>
      <c r="I539" s="251"/>
      <c r="J539" s="251"/>
      <c r="K539" s="251"/>
      <c r="L539" s="251"/>
      <c r="M539" s="251"/>
      <c r="N539" s="251"/>
      <c r="O539" s="251"/>
      <c r="P539" s="251"/>
      <c r="Q539" s="251"/>
      <c r="R539" s="251"/>
      <c r="S539" s="251"/>
      <c r="T539" s="251"/>
      <c r="U539" s="251"/>
      <c r="V539" s="251"/>
      <c r="W539" s="251"/>
      <c r="X539" s="251"/>
      <c r="Y539" s="251"/>
      <c r="Z539" s="251"/>
      <c r="AA539" s="251"/>
      <c r="AB539" s="251"/>
      <c r="AC539" s="251"/>
      <c r="AD539" s="251"/>
      <c r="AE539" s="251"/>
      <c r="AF539" s="251"/>
      <c r="AG539" s="251"/>
      <c r="AH539" s="251"/>
      <c r="AI539" s="251"/>
      <c r="AJ539" s="251"/>
      <c r="AK539" s="251"/>
      <c r="AL539" s="251"/>
      <c r="AM539" s="251"/>
      <c r="AN539" s="251"/>
      <c r="AO539" s="251"/>
      <c r="AP539" s="251"/>
      <c r="AQ539" s="251"/>
      <c r="AR539" s="251"/>
      <c r="AS539" s="251"/>
      <c r="AT539" s="251"/>
      <c r="AU539" s="251"/>
      <c r="AV539" s="251"/>
      <c r="AW539" s="251"/>
      <c r="AX539" s="251"/>
      <c r="AY539" s="251"/>
      <c r="AZ539" s="251"/>
      <c r="BA539" s="251"/>
      <c r="BB539" s="251"/>
      <c r="BC539" s="251"/>
      <c r="BD539" s="251"/>
      <c r="BE539" s="251"/>
      <c r="BF539" s="251"/>
      <c r="BG539" s="251"/>
      <c r="BH539" s="251"/>
      <c r="BI539" s="251"/>
      <c r="BJ539" s="251"/>
      <c r="BK539" s="251"/>
      <c r="BL539" s="251"/>
      <c r="BM539" s="251"/>
      <c r="BN539" s="251"/>
      <c r="BO539" s="251"/>
      <c r="BP539" s="251"/>
      <c r="BQ539" s="251"/>
    </row>
    <row r="540" spans="1:69" ht="15.75" customHeight="1" x14ac:dyDescent="0.25">
      <c r="A540" s="251"/>
      <c r="B540" s="251"/>
      <c r="C540" s="251"/>
      <c r="D540" s="251"/>
      <c r="E540" s="251"/>
      <c r="F540" s="251"/>
      <c r="G540" s="251"/>
      <c r="H540" s="251"/>
      <c r="I540" s="251"/>
      <c r="J540" s="251"/>
      <c r="K540" s="251"/>
      <c r="L540" s="251"/>
      <c r="M540" s="251"/>
      <c r="N540" s="251"/>
      <c r="O540" s="251"/>
      <c r="P540" s="251"/>
      <c r="Q540" s="251"/>
      <c r="R540" s="251"/>
      <c r="S540" s="251"/>
      <c r="T540" s="251"/>
      <c r="U540" s="251"/>
      <c r="V540" s="251"/>
      <c r="W540" s="251"/>
      <c r="X540" s="251"/>
      <c r="Y540" s="251"/>
      <c r="Z540" s="251"/>
      <c r="AA540" s="251"/>
      <c r="AB540" s="251"/>
      <c r="AC540" s="251"/>
      <c r="AD540" s="251"/>
      <c r="AE540" s="251"/>
      <c r="AF540" s="251"/>
      <c r="AG540" s="251"/>
      <c r="AH540" s="251"/>
      <c r="AI540" s="251"/>
      <c r="AJ540" s="251"/>
      <c r="AK540" s="251"/>
      <c r="AL540" s="251"/>
      <c r="AM540" s="251"/>
      <c r="AN540" s="251"/>
      <c r="AO540" s="251"/>
      <c r="AP540" s="251"/>
      <c r="AQ540" s="251"/>
      <c r="AR540" s="251"/>
      <c r="AS540" s="251"/>
      <c r="AT540" s="251"/>
      <c r="AU540" s="251"/>
      <c r="AV540" s="251"/>
      <c r="AW540" s="251"/>
      <c r="AX540" s="251"/>
      <c r="AY540" s="251"/>
      <c r="AZ540" s="251"/>
      <c r="BA540" s="251"/>
      <c r="BB540" s="251"/>
      <c r="BC540" s="251"/>
      <c r="BD540" s="251"/>
      <c r="BE540" s="251"/>
      <c r="BF540" s="251"/>
      <c r="BG540" s="251"/>
      <c r="BH540" s="251"/>
      <c r="BI540" s="251"/>
      <c r="BJ540" s="251"/>
      <c r="BK540" s="251"/>
      <c r="BL540" s="251"/>
      <c r="BM540" s="251"/>
      <c r="BN540" s="251"/>
      <c r="BO540" s="251"/>
      <c r="BP540" s="251"/>
      <c r="BQ540" s="251"/>
    </row>
    <row r="541" spans="1:69" ht="15.75" customHeight="1" x14ac:dyDescent="0.25">
      <c r="A541" s="251"/>
      <c r="B541" s="251"/>
      <c r="C541" s="251"/>
      <c r="D541" s="251"/>
      <c r="E541" s="251"/>
      <c r="F541" s="251"/>
      <c r="G541" s="251"/>
      <c r="H541" s="251"/>
      <c r="I541" s="251"/>
      <c r="J541" s="251"/>
      <c r="K541" s="251"/>
      <c r="L541" s="251"/>
      <c r="M541" s="251"/>
      <c r="N541" s="251"/>
      <c r="O541" s="251"/>
      <c r="P541" s="251"/>
      <c r="Q541" s="251"/>
      <c r="R541" s="251"/>
      <c r="S541" s="251"/>
      <c r="T541" s="251"/>
      <c r="U541" s="251"/>
      <c r="V541" s="251"/>
      <c r="W541" s="251"/>
      <c r="X541" s="251"/>
      <c r="Y541" s="251"/>
      <c r="Z541" s="251"/>
      <c r="AA541" s="251"/>
      <c r="AB541" s="251"/>
      <c r="AC541" s="251"/>
      <c r="AD541" s="251"/>
      <c r="AE541" s="251"/>
      <c r="AF541" s="251"/>
      <c r="AG541" s="251"/>
      <c r="AH541" s="251"/>
      <c r="AI541" s="251"/>
      <c r="AJ541" s="251"/>
      <c r="AK541" s="251"/>
      <c r="AL541" s="251"/>
      <c r="AM541" s="251"/>
      <c r="AN541" s="251"/>
      <c r="AO541" s="251"/>
      <c r="AP541" s="251"/>
      <c r="AQ541" s="251"/>
      <c r="AR541" s="251"/>
      <c r="AS541" s="251"/>
      <c r="AT541" s="251"/>
      <c r="AU541" s="251"/>
      <c r="AV541" s="251"/>
      <c r="AW541" s="251"/>
      <c r="AX541" s="251"/>
      <c r="AY541" s="251"/>
      <c r="AZ541" s="251"/>
      <c r="BA541" s="251"/>
      <c r="BB541" s="251"/>
      <c r="BC541" s="251"/>
      <c r="BD541" s="251"/>
      <c r="BE541" s="251"/>
      <c r="BF541" s="251"/>
      <c r="BG541" s="251"/>
      <c r="BH541" s="251"/>
      <c r="BI541" s="251"/>
      <c r="BJ541" s="251"/>
      <c r="BK541" s="251"/>
      <c r="BL541" s="251"/>
      <c r="BM541" s="251"/>
      <c r="BN541" s="251"/>
      <c r="BO541" s="251"/>
      <c r="BP541" s="251"/>
      <c r="BQ541" s="251"/>
    </row>
    <row r="542" spans="1:69" ht="15.75" customHeight="1" x14ac:dyDescent="0.25">
      <c r="A542" s="251"/>
      <c r="B542" s="251"/>
      <c r="C542" s="251"/>
      <c r="D542" s="251"/>
      <c r="E542" s="251"/>
      <c r="F542" s="251"/>
      <c r="G542" s="251"/>
      <c r="H542" s="251"/>
      <c r="I542" s="251"/>
      <c r="J542" s="251"/>
      <c r="K542" s="251"/>
      <c r="L542" s="251"/>
      <c r="M542" s="251"/>
      <c r="N542" s="251"/>
      <c r="O542" s="251"/>
      <c r="P542" s="251"/>
      <c r="Q542" s="251"/>
      <c r="R542" s="251"/>
      <c r="S542" s="251"/>
      <c r="T542" s="251"/>
      <c r="U542" s="251"/>
      <c r="V542" s="251"/>
      <c r="W542" s="251"/>
      <c r="X542" s="251"/>
      <c r="Y542" s="251"/>
      <c r="Z542" s="251"/>
      <c r="AA542" s="251"/>
      <c r="AB542" s="251"/>
      <c r="AC542" s="251"/>
      <c r="AD542" s="251"/>
      <c r="AE542" s="251"/>
      <c r="AF542" s="251"/>
      <c r="AG542" s="251"/>
      <c r="AH542" s="251"/>
      <c r="AI542" s="251"/>
      <c r="AJ542" s="251"/>
      <c r="AK542" s="251"/>
      <c r="AL542" s="251"/>
      <c r="AM542" s="251"/>
      <c r="AN542" s="251"/>
      <c r="AO542" s="251"/>
      <c r="AP542" s="251"/>
      <c r="AQ542" s="251"/>
      <c r="AR542" s="251"/>
      <c r="AS542" s="251"/>
      <c r="AT542" s="251"/>
      <c r="AU542" s="251"/>
      <c r="AV542" s="251"/>
      <c r="AW542" s="251"/>
      <c r="AX542" s="251"/>
      <c r="AY542" s="251"/>
      <c r="AZ542" s="251"/>
      <c r="BA542" s="251"/>
      <c r="BB542" s="251"/>
      <c r="BC542" s="251"/>
      <c r="BD542" s="251"/>
      <c r="BE542" s="251"/>
      <c r="BF542" s="251"/>
      <c r="BG542" s="251"/>
      <c r="BH542" s="251"/>
      <c r="BI542" s="251"/>
      <c r="BJ542" s="251"/>
      <c r="BK542" s="251"/>
      <c r="BL542" s="251"/>
      <c r="BM542" s="251"/>
      <c r="BN542" s="251"/>
      <c r="BO542" s="251"/>
      <c r="BP542" s="251"/>
      <c r="BQ542" s="251"/>
    </row>
    <row r="543" spans="1:69" ht="15.75" customHeight="1" x14ac:dyDescent="0.25">
      <c r="A543" s="251"/>
      <c r="B543" s="251"/>
      <c r="C543" s="251"/>
      <c r="D543" s="251"/>
      <c r="E543" s="251"/>
      <c r="F543" s="251"/>
      <c r="G543" s="251"/>
      <c r="H543" s="251"/>
      <c r="I543" s="251"/>
      <c r="J543" s="251"/>
      <c r="K543" s="251"/>
      <c r="L543" s="251"/>
      <c r="M543" s="251"/>
      <c r="N543" s="251"/>
      <c r="O543" s="251"/>
      <c r="P543" s="251"/>
      <c r="Q543" s="251"/>
      <c r="R543" s="251"/>
      <c r="S543" s="251"/>
      <c r="T543" s="251"/>
      <c r="U543" s="251"/>
      <c r="V543" s="251"/>
      <c r="W543" s="251"/>
      <c r="X543" s="251"/>
      <c r="Y543" s="251"/>
      <c r="Z543" s="251"/>
      <c r="AA543" s="251"/>
      <c r="AB543" s="251"/>
      <c r="AC543" s="251"/>
      <c r="AD543" s="251"/>
      <c r="AE543" s="251"/>
      <c r="AF543" s="251"/>
      <c r="AG543" s="251"/>
      <c r="AH543" s="251"/>
      <c r="AI543" s="251"/>
      <c r="AJ543" s="251"/>
      <c r="AK543" s="251"/>
      <c r="AL543" s="251"/>
      <c r="AM543" s="251"/>
      <c r="AN543" s="251"/>
      <c r="AO543" s="251"/>
      <c r="AP543" s="251"/>
      <c r="AQ543" s="251"/>
      <c r="AR543" s="251"/>
      <c r="AS543" s="251"/>
      <c r="AT543" s="251"/>
      <c r="AU543" s="251"/>
      <c r="AV543" s="251"/>
      <c r="AW543" s="251"/>
      <c r="AX543" s="251"/>
      <c r="AY543" s="251"/>
      <c r="AZ543" s="251"/>
      <c r="BA543" s="251"/>
      <c r="BB543" s="251"/>
      <c r="BC543" s="251"/>
      <c r="BD543" s="251"/>
      <c r="BE543" s="251"/>
      <c r="BF543" s="251"/>
      <c r="BG543" s="251"/>
      <c r="BH543" s="251"/>
      <c r="BI543" s="251"/>
      <c r="BJ543" s="251"/>
      <c r="BK543" s="251"/>
      <c r="BL543" s="251"/>
      <c r="BM543" s="251"/>
      <c r="BN543" s="251"/>
      <c r="BO543" s="251"/>
      <c r="BP543" s="251"/>
      <c r="BQ543" s="251"/>
    </row>
    <row r="544" spans="1:69" ht="15.75" customHeight="1" x14ac:dyDescent="0.25">
      <c r="A544" s="251"/>
      <c r="B544" s="251"/>
      <c r="C544" s="251"/>
      <c r="D544" s="251"/>
      <c r="E544" s="251"/>
      <c r="F544" s="251"/>
      <c r="G544" s="251"/>
      <c r="H544" s="251"/>
      <c r="I544" s="251"/>
      <c r="J544" s="251"/>
      <c r="K544" s="251"/>
      <c r="L544" s="251"/>
      <c r="M544" s="251"/>
      <c r="N544" s="251"/>
      <c r="O544" s="251"/>
      <c r="P544" s="251"/>
      <c r="Q544" s="251"/>
      <c r="R544" s="251"/>
      <c r="S544" s="251"/>
      <c r="T544" s="251"/>
      <c r="U544" s="251"/>
      <c r="V544" s="251"/>
      <c r="W544" s="251"/>
      <c r="X544" s="251"/>
      <c r="Y544" s="251"/>
      <c r="Z544" s="251"/>
      <c r="AA544" s="251"/>
      <c r="AB544" s="251"/>
      <c r="AC544" s="251"/>
      <c r="AD544" s="251"/>
      <c r="AE544" s="251"/>
      <c r="AF544" s="251"/>
      <c r="AG544" s="251"/>
      <c r="AH544" s="251"/>
      <c r="AI544" s="251"/>
      <c r="AJ544" s="251"/>
      <c r="AK544" s="251"/>
      <c r="AL544" s="251"/>
      <c r="AM544" s="251"/>
      <c r="AN544" s="251"/>
      <c r="AO544" s="251"/>
      <c r="AP544" s="251"/>
      <c r="AQ544" s="251"/>
      <c r="AR544" s="251"/>
      <c r="AS544" s="251"/>
      <c r="AT544" s="251"/>
      <c r="AU544" s="251"/>
      <c r="AV544" s="251"/>
      <c r="AW544" s="251"/>
      <c r="AX544" s="251"/>
      <c r="AY544" s="251"/>
      <c r="AZ544" s="251"/>
      <c r="BA544" s="251"/>
      <c r="BB544" s="251"/>
      <c r="BC544" s="251"/>
      <c r="BD544" s="251"/>
      <c r="BE544" s="251"/>
      <c r="BF544" s="251"/>
      <c r="BG544" s="251"/>
      <c r="BH544" s="251"/>
      <c r="BI544" s="251"/>
      <c r="BJ544" s="251"/>
      <c r="BK544" s="251"/>
      <c r="BL544" s="251"/>
      <c r="BM544" s="251"/>
      <c r="BN544" s="251"/>
      <c r="BO544" s="251"/>
      <c r="BP544" s="251"/>
      <c r="BQ544" s="251"/>
    </row>
    <row r="545" spans="1:69" ht="15.75" customHeight="1" x14ac:dyDescent="0.25">
      <c r="A545" s="251"/>
      <c r="B545" s="251"/>
      <c r="C545" s="251"/>
      <c r="D545" s="251"/>
      <c r="E545" s="251"/>
      <c r="F545" s="251"/>
      <c r="G545" s="251"/>
      <c r="H545" s="251"/>
      <c r="I545" s="251"/>
      <c r="J545" s="251"/>
      <c r="K545" s="251"/>
      <c r="L545" s="251"/>
      <c r="M545" s="251"/>
      <c r="N545" s="251"/>
      <c r="O545" s="251"/>
      <c r="P545" s="251"/>
      <c r="Q545" s="251"/>
      <c r="R545" s="251"/>
      <c r="S545" s="251"/>
      <c r="T545" s="251"/>
      <c r="U545" s="251"/>
      <c r="V545" s="251"/>
      <c r="W545" s="251"/>
      <c r="X545" s="251"/>
      <c r="Y545" s="251"/>
      <c r="Z545" s="251"/>
      <c r="AA545" s="251"/>
      <c r="AB545" s="251"/>
      <c r="AC545" s="251"/>
      <c r="AD545" s="251"/>
      <c r="AE545" s="251"/>
      <c r="AF545" s="251"/>
      <c r="AG545" s="251"/>
      <c r="AH545" s="251"/>
      <c r="AI545" s="251"/>
      <c r="AJ545" s="251"/>
      <c r="AK545" s="251"/>
      <c r="AL545" s="251"/>
      <c r="AM545" s="251"/>
      <c r="AN545" s="251"/>
      <c r="AO545" s="251"/>
      <c r="AP545" s="251"/>
      <c r="AQ545" s="251"/>
      <c r="AR545" s="251"/>
      <c r="AS545" s="251"/>
      <c r="AT545" s="251"/>
      <c r="AU545" s="251"/>
      <c r="AV545" s="251"/>
      <c r="AW545" s="251"/>
      <c r="AX545" s="251"/>
      <c r="AY545" s="251"/>
      <c r="AZ545" s="251"/>
      <c r="BA545" s="251"/>
      <c r="BB545" s="251"/>
      <c r="BC545" s="251"/>
      <c r="BD545" s="251"/>
      <c r="BE545" s="251"/>
      <c r="BF545" s="251"/>
      <c r="BG545" s="251"/>
      <c r="BH545" s="251"/>
      <c r="BI545" s="251"/>
      <c r="BJ545" s="251"/>
      <c r="BK545" s="251"/>
      <c r="BL545" s="251"/>
      <c r="BM545" s="251"/>
      <c r="BN545" s="251"/>
      <c r="BO545" s="251"/>
      <c r="BP545" s="251"/>
      <c r="BQ545" s="251"/>
    </row>
    <row r="546" spans="1:69" ht="15.75" customHeight="1" x14ac:dyDescent="0.25">
      <c r="A546" s="251"/>
      <c r="B546" s="251"/>
      <c r="C546" s="251"/>
      <c r="D546" s="251"/>
      <c r="E546" s="251"/>
      <c r="F546" s="251"/>
      <c r="G546" s="251"/>
      <c r="H546" s="251"/>
      <c r="I546" s="251"/>
      <c r="J546" s="251"/>
      <c r="K546" s="251"/>
      <c r="L546" s="251"/>
      <c r="M546" s="251"/>
      <c r="N546" s="251"/>
      <c r="O546" s="251"/>
      <c r="P546" s="251"/>
      <c r="Q546" s="251"/>
      <c r="R546" s="251"/>
      <c r="S546" s="251"/>
      <c r="T546" s="251"/>
      <c r="U546" s="251"/>
      <c r="V546" s="251"/>
      <c r="W546" s="251"/>
      <c r="X546" s="251"/>
      <c r="Y546" s="251"/>
      <c r="Z546" s="251"/>
      <c r="AA546" s="251"/>
      <c r="AB546" s="251"/>
      <c r="AC546" s="251"/>
      <c r="AD546" s="251"/>
      <c r="AE546" s="251"/>
      <c r="AF546" s="251"/>
      <c r="AG546" s="251"/>
      <c r="AH546" s="251"/>
      <c r="AI546" s="251"/>
      <c r="AJ546" s="251"/>
      <c r="AK546" s="251"/>
      <c r="AL546" s="251"/>
      <c r="AM546" s="251"/>
      <c r="AN546" s="251"/>
      <c r="AO546" s="251"/>
      <c r="AP546" s="251"/>
      <c r="AQ546" s="251"/>
      <c r="AR546" s="251"/>
      <c r="AS546" s="251"/>
      <c r="AT546" s="251"/>
      <c r="AU546" s="251"/>
      <c r="AV546" s="251"/>
      <c r="AW546" s="251"/>
      <c r="AX546" s="251"/>
      <c r="AY546" s="251"/>
      <c r="AZ546" s="251"/>
      <c r="BA546" s="251"/>
      <c r="BB546" s="251"/>
      <c r="BC546" s="251"/>
      <c r="BD546" s="251"/>
      <c r="BE546" s="251"/>
      <c r="BF546" s="251"/>
      <c r="BG546" s="251"/>
      <c r="BH546" s="251"/>
      <c r="BI546" s="251"/>
      <c r="BJ546" s="251"/>
      <c r="BK546" s="251"/>
      <c r="BL546" s="251"/>
      <c r="BM546" s="251"/>
      <c r="BN546" s="251"/>
      <c r="BO546" s="251"/>
      <c r="BP546" s="251"/>
      <c r="BQ546" s="251"/>
    </row>
    <row r="547" spans="1:69" ht="15.75" customHeight="1" x14ac:dyDescent="0.25">
      <c r="A547" s="251"/>
      <c r="B547" s="251"/>
      <c r="C547" s="251"/>
      <c r="D547" s="251"/>
      <c r="E547" s="251"/>
      <c r="F547" s="251"/>
      <c r="G547" s="251"/>
      <c r="H547" s="251"/>
      <c r="I547" s="251"/>
      <c r="J547" s="251"/>
      <c r="K547" s="251"/>
      <c r="L547" s="251"/>
      <c r="M547" s="251"/>
      <c r="N547" s="251"/>
      <c r="O547" s="251"/>
      <c r="P547" s="251"/>
      <c r="Q547" s="251"/>
      <c r="R547" s="251"/>
      <c r="S547" s="251"/>
      <c r="T547" s="251"/>
      <c r="U547" s="251"/>
      <c r="V547" s="251"/>
      <c r="W547" s="251"/>
      <c r="X547" s="251"/>
      <c r="Y547" s="251"/>
      <c r="Z547" s="251"/>
      <c r="AA547" s="251"/>
      <c r="AB547" s="251"/>
      <c r="AC547" s="251"/>
      <c r="AD547" s="251"/>
      <c r="AE547" s="251"/>
      <c r="AF547" s="251"/>
      <c r="AG547" s="251"/>
      <c r="AH547" s="251"/>
      <c r="AI547" s="251"/>
      <c r="AJ547" s="251"/>
      <c r="AK547" s="251"/>
      <c r="AL547" s="251"/>
      <c r="AM547" s="251"/>
      <c r="AN547" s="251"/>
      <c r="AO547" s="251"/>
      <c r="AP547" s="251"/>
      <c r="AQ547" s="251"/>
      <c r="AR547" s="251"/>
      <c r="AS547" s="251"/>
      <c r="AT547" s="251"/>
      <c r="AU547" s="251"/>
      <c r="AV547" s="251"/>
      <c r="AW547" s="251"/>
      <c r="AX547" s="251"/>
      <c r="AY547" s="251"/>
      <c r="AZ547" s="251"/>
      <c r="BA547" s="251"/>
      <c r="BB547" s="251"/>
      <c r="BC547" s="251"/>
      <c r="BD547" s="251"/>
      <c r="BE547" s="251"/>
      <c r="BF547" s="251"/>
      <c r="BG547" s="251"/>
      <c r="BH547" s="251"/>
      <c r="BI547" s="251"/>
      <c r="BJ547" s="251"/>
      <c r="BK547" s="251"/>
      <c r="BL547" s="251"/>
      <c r="BM547" s="251"/>
      <c r="BN547" s="251"/>
      <c r="BO547" s="251"/>
      <c r="BP547" s="251"/>
      <c r="BQ547" s="251"/>
    </row>
    <row r="548" spans="1:69" ht="15.75" customHeight="1" x14ac:dyDescent="0.25">
      <c r="A548" s="251"/>
      <c r="B548" s="251"/>
      <c r="C548" s="251"/>
      <c r="D548" s="251"/>
      <c r="E548" s="251"/>
      <c r="F548" s="251"/>
      <c r="G548" s="251"/>
      <c r="H548" s="251"/>
      <c r="I548" s="251"/>
      <c r="J548" s="251"/>
      <c r="K548" s="251"/>
      <c r="L548" s="251"/>
      <c r="M548" s="251"/>
      <c r="N548" s="251"/>
      <c r="O548" s="251"/>
      <c r="P548" s="251"/>
      <c r="Q548" s="251"/>
      <c r="R548" s="251"/>
      <c r="S548" s="251"/>
      <c r="T548" s="251"/>
      <c r="U548" s="251"/>
      <c r="V548" s="251"/>
      <c r="W548" s="251"/>
      <c r="X548" s="251"/>
      <c r="Y548" s="251"/>
      <c r="Z548" s="251"/>
      <c r="AA548" s="251"/>
      <c r="AB548" s="251"/>
      <c r="AC548" s="251"/>
      <c r="AD548" s="251"/>
      <c r="AE548" s="251"/>
      <c r="AF548" s="251"/>
      <c r="AG548" s="251"/>
      <c r="AH548" s="251"/>
      <c r="AI548" s="251"/>
      <c r="AJ548" s="251"/>
      <c r="AK548" s="251"/>
      <c r="AL548" s="251"/>
      <c r="AM548" s="251"/>
      <c r="AN548" s="251"/>
      <c r="AO548" s="251"/>
      <c r="AP548" s="251"/>
      <c r="AQ548" s="251"/>
      <c r="AR548" s="251"/>
      <c r="AS548" s="251"/>
      <c r="AT548" s="251"/>
      <c r="AU548" s="251"/>
      <c r="AV548" s="251"/>
      <c r="AW548" s="251"/>
      <c r="AX548" s="251"/>
      <c r="AY548" s="251"/>
      <c r="AZ548" s="251"/>
      <c r="BA548" s="251"/>
      <c r="BB548" s="251"/>
      <c r="BC548" s="251"/>
      <c r="BD548" s="251"/>
      <c r="BE548" s="251"/>
      <c r="BF548" s="251"/>
      <c r="BG548" s="251"/>
      <c r="BH548" s="251"/>
      <c r="BI548" s="251"/>
      <c r="BJ548" s="251"/>
      <c r="BK548" s="251"/>
      <c r="BL548" s="251"/>
      <c r="BM548" s="251"/>
      <c r="BN548" s="251"/>
      <c r="BO548" s="251"/>
      <c r="BP548" s="251"/>
      <c r="BQ548" s="251"/>
    </row>
    <row r="549" spans="1:69" ht="15.75" customHeight="1" x14ac:dyDescent="0.25">
      <c r="A549" s="251"/>
      <c r="B549" s="251"/>
      <c r="C549" s="251"/>
      <c r="D549" s="251"/>
      <c r="E549" s="251"/>
      <c r="F549" s="251"/>
      <c r="G549" s="251"/>
      <c r="H549" s="251"/>
      <c r="I549" s="251"/>
      <c r="J549" s="251"/>
      <c r="K549" s="251"/>
      <c r="L549" s="251"/>
      <c r="M549" s="251"/>
      <c r="N549" s="251"/>
      <c r="O549" s="251"/>
      <c r="P549" s="251"/>
      <c r="Q549" s="251"/>
      <c r="R549" s="251"/>
      <c r="S549" s="251"/>
      <c r="T549" s="251"/>
      <c r="U549" s="251"/>
      <c r="V549" s="251"/>
      <c r="W549" s="251"/>
      <c r="X549" s="251"/>
      <c r="Y549" s="251"/>
      <c r="Z549" s="251"/>
      <c r="AA549" s="251"/>
      <c r="AB549" s="251"/>
      <c r="AC549" s="251"/>
      <c r="AD549" s="251"/>
      <c r="AE549" s="251"/>
      <c r="AF549" s="251"/>
      <c r="AG549" s="251"/>
      <c r="AH549" s="251"/>
      <c r="AI549" s="251"/>
      <c r="AJ549" s="251"/>
      <c r="AK549" s="251"/>
      <c r="AL549" s="251"/>
      <c r="AM549" s="251"/>
      <c r="AN549" s="251"/>
      <c r="AO549" s="251"/>
      <c r="AP549" s="251"/>
      <c r="AQ549" s="251"/>
      <c r="AR549" s="251"/>
      <c r="AS549" s="251"/>
      <c r="AT549" s="251"/>
      <c r="AU549" s="251"/>
      <c r="AV549" s="251"/>
      <c r="AW549" s="251"/>
      <c r="AX549" s="251"/>
      <c r="AY549" s="251"/>
      <c r="AZ549" s="251"/>
      <c r="BA549" s="251"/>
      <c r="BB549" s="251"/>
      <c r="BC549" s="251"/>
      <c r="BD549" s="251"/>
      <c r="BE549" s="251"/>
      <c r="BF549" s="251"/>
      <c r="BG549" s="251"/>
      <c r="BH549" s="251"/>
      <c r="BI549" s="251"/>
      <c r="BJ549" s="251"/>
      <c r="BK549" s="251"/>
      <c r="BL549" s="251"/>
      <c r="BM549" s="251"/>
      <c r="BN549" s="251"/>
      <c r="BO549" s="251"/>
      <c r="BP549" s="251"/>
      <c r="BQ549" s="251"/>
    </row>
    <row r="550" spans="1:69" ht="15.75" customHeight="1" x14ac:dyDescent="0.25">
      <c r="A550" s="251"/>
      <c r="B550" s="251"/>
      <c r="C550" s="251"/>
      <c r="D550" s="251"/>
      <c r="E550" s="251"/>
      <c r="F550" s="251"/>
      <c r="G550" s="251"/>
      <c r="H550" s="251"/>
      <c r="I550" s="251"/>
      <c r="J550" s="251"/>
      <c r="K550" s="251"/>
      <c r="L550" s="251"/>
      <c r="M550" s="251"/>
      <c r="N550" s="251"/>
      <c r="O550" s="251"/>
      <c r="P550" s="251"/>
      <c r="Q550" s="251"/>
      <c r="R550" s="251"/>
      <c r="S550" s="251"/>
      <c r="T550" s="251"/>
      <c r="U550" s="251"/>
      <c r="V550" s="251"/>
      <c r="W550" s="251"/>
      <c r="X550" s="251"/>
      <c r="Y550" s="251"/>
      <c r="Z550" s="251"/>
      <c r="AA550" s="251"/>
      <c r="AB550" s="251"/>
      <c r="AC550" s="251"/>
      <c r="AD550" s="251"/>
      <c r="AE550" s="251"/>
      <c r="AF550" s="251"/>
      <c r="AG550" s="251"/>
      <c r="AH550" s="251"/>
      <c r="AI550" s="251"/>
      <c r="AJ550" s="251"/>
      <c r="AK550" s="251"/>
      <c r="AL550" s="251"/>
      <c r="AM550" s="251"/>
      <c r="AN550" s="251"/>
      <c r="AO550" s="251"/>
      <c r="AP550" s="251"/>
      <c r="AQ550" s="251"/>
      <c r="AR550" s="251"/>
      <c r="AS550" s="251"/>
      <c r="AT550" s="251"/>
      <c r="AU550" s="251"/>
      <c r="AV550" s="251"/>
      <c r="AW550" s="251"/>
      <c r="AX550" s="251"/>
      <c r="AY550" s="251"/>
      <c r="AZ550" s="251"/>
      <c r="BA550" s="251"/>
      <c r="BB550" s="251"/>
      <c r="BC550" s="251"/>
      <c r="BD550" s="251"/>
      <c r="BE550" s="251"/>
      <c r="BF550" s="251"/>
      <c r="BG550" s="251"/>
      <c r="BH550" s="251"/>
      <c r="BI550" s="251"/>
      <c r="BJ550" s="251"/>
      <c r="BK550" s="251"/>
      <c r="BL550" s="251"/>
      <c r="BM550" s="251"/>
      <c r="BN550" s="251"/>
      <c r="BO550" s="251"/>
      <c r="BP550" s="251"/>
      <c r="BQ550" s="251"/>
    </row>
    <row r="551" spans="1:69" ht="15.75" customHeight="1" x14ac:dyDescent="0.25">
      <c r="A551" s="251"/>
      <c r="B551" s="251"/>
      <c r="C551" s="251"/>
      <c r="D551" s="251"/>
      <c r="E551" s="251"/>
      <c r="F551" s="251"/>
      <c r="G551" s="251"/>
      <c r="H551" s="251"/>
      <c r="I551" s="251"/>
      <c r="J551" s="251"/>
      <c r="K551" s="251"/>
      <c r="L551" s="251"/>
      <c r="M551" s="251"/>
      <c r="N551" s="251"/>
      <c r="O551" s="251"/>
      <c r="P551" s="251"/>
      <c r="Q551" s="251"/>
      <c r="R551" s="251"/>
      <c r="S551" s="251"/>
      <c r="T551" s="251"/>
      <c r="U551" s="251"/>
      <c r="V551" s="251"/>
      <c r="W551" s="251"/>
      <c r="X551" s="251"/>
      <c r="Y551" s="251"/>
      <c r="Z551" s="251"/>
      <c r="AA551" s="251"/>
      <c r="AB551" s="251"/>
      <c r="AC551" s="251"/>
      <c r="AD551" s="251"/>
      <c r="AE551" s="251"/>
      <c r="AF551" s="251"/>
      <c r="AG551" s="251"/>
      <c r="AH551" s="251"/>
      <c r="AI551" s="251"/>
      <c r="AJ551" s="251"/>
      <c r="AK551" s="251"/>
      <c r="AL551" s="251"/>
      <c r="AM551" s="251"/>
      <c r="AN551" s="251"/>
      <c r="AO551" s="251"/>
      <c r="AP551" s="251"/>
      <c r="AQ551" s="251"/>
      <c r="AR551" s="251"/>
      <c r="AS551" s="251"/>
      <c r="AT551" s="251"/>
      <c r="AU551" s="251"/>
      <c r="AV551" s="251"/>
      <c r="AW551" s="251"/>
      <c r="AX551" s="251"/>
      <c r="AY551" s="251"/>
      <c r="AZ551" s="251"/>
      <c r="BA551" s="251"/>
      <c r="BB551" s="251"/>
      <c r="BC551" s="251"/>
      <c r="BD551" s="251"/>
      <c r="BE551" s="251"/>
      <c r="BF551" s="251"/>
      <c r="BG551" s="251"/>
      <c r="BH551" s="251"/>
      <c r="BI551" s="251"/>
      <c r="BJ551" s="251"/>
      <c r="BK551" s="251"/>
      <c r="BL551" s="251"/>
      <c r="BM551" s="251"/>
      <c r="BN551" s="251"/>
      <c r="BO551" s="251"/>
      <c r="BP551" s="251"/>
      <c r="BQ551" s="251"/>
    </row>
    <row r="552" spans="1:69" ht="15.75" customHeight="1" x14ac:dyDescent="0.25">
      <c r="A552" s="251"/>
      <c r="B552" s="251"/>
      <c r="C552" s="251"/>
      <c r="D552" s="251"/>
      <c r="E552" s="251"/>
      <c r="F552" s="251"/>
      <c r="G552" s="251"/>
      <c r="H552" s="251"/>
      <c r="I552" s="251"/>
      <c r="J552" s="251"/>
      <c r="K552" s="251"/>
      <c r="L552" s="251"/>
      <c r="M552" s="251"/>
      <c r="N552" s="251"/>
      <c r="O552" s="251"/>
      <c r="P552" s="251"/>
      <c r="Q552" s="251"/>
      <c r="R552" s="251"/>
      <c r="S552" s="251"/>
      <c r="T552" s="251"/>
      <c r="U552" s="251"/>
      <c r="V552" s="251"/>
      <c r="W552" s="251"/>
      <c r="X552" s="251"/>
      <c r="Y552" s="251"/>
      <c r="Z552" s="251"/>
      <c r="AA552" s="251"/>
      <c r="AB552" s="251"/>
      <c r="AC552" s="251"/>
      <c r="AD552" s="251"/>
      <c r="AE552" s="251"/>
      <c r="AF552" s="251"/>
      <c r="AG552" s="251"/>
      <c r="AH552" s="251"/>
      <c r="AI552" s="251"/>
      <c r="AJ552" s="251"/>
      <c r="AK552" s="251"/>
      <c r="AL552" s="251"/>
      <c r="AM552" s="251"/>
      <c r="AN552" s="251"/>
      <c r="AO552" s="251"/>
      <c r="AP552" s="251"/>
      <c r="AQ552" s="251"/>
      <c r="AR552" s="251"/>
      <c r="AS552" s="251"/>
      <c r="AT552" s="251"/>
      <c r="AU552" s="251"/>
      <c r="AV552" s="251"/>
      <c r="AW552" s="251"/>
      <c r="AX552" s="251"/>
      <c r="AY552" s="251"/>
      <c r="AZ552" s="251"/>
      <c r="BA552" s="251"/>
      <c r="BB552" s="251"/>
      <c r="BC552" s="251"/>
      <c r="BD552" s="251"/>
      <c r="BE552" s="251"/>
      <c r="BF552" s="251"/>
      <c r="BG552" s="251"/>
      <c r="BH552" s="251"/>
      <c r="BI552" s="251"/>
      <c r="BJ552" s="251"/>
      <c r="BK552" s="251"/>
      <c r="BL552" s="251"/>
      <c r="BM552" s="251"/>
      <c r="BN552" s="251"/>
      <c r="BO552" s="251"/>
      <c r="BP552" s="251"/>
      <c r="BQ552" s="251"/>
    </row>
    <row r="553" spans="1:69" ht="15.75" customHeight="1" x14ac:dyDescent="0.25">
      <c r="A553" s="251"/>
      <c r="B553" s="251"/>
      <c r="C553" s="251"/>
      <c r="D553" s="251"/>
      <c r="E553" s="251"/>
      <c r="F553" s="251"/>
      <c r="G553" s="251"/>
      <c r="H553" s="251"/>
      <c r="I553" s="251"/>
      <c r="J553" s="251"/>
      <c r="K553" s="251"/>
      <c r="L553" s="251"/>
      <c r="M553" s="251"/>
      <c r="N553" s="251"/>
      <c r="O553" s="251"/>
      <c r="P553" s="251"/>
      <c r="Q553" s="251"/>
      <c r="R553" s="251"/>
      <c r="S553" s="251"/>
      <c r="T553" s="251"/>
      <c r="U553" s="251"/>
      <c r="V553" s="251"/>
      <c r="W553" s="251"/>
      <c r="X553" s="251"/>
      <c r="Y553" s="251"/>
      <c r="Z553" s="251"/>
      <c r="AA553" s="251"/>
      <c r="AB553" s="251"/>
      <c r="AC553" s="251"/>
      <c r="AD553" s="251"/>
      <c r="AE553" s="251"/>
      <c r="AF553" s="251"/>
      <c r="AG553" s="251"/>
      <c r="AH553" s="251"/>
      <c r="AI553" s="251"/>
      <c r="AJ553" s="251"/>
      <c r="AK553" s="251"/>
      <c r="AL553" s="251"/>
      <c r="AM553" s="251"/>
      <c r="AN553" s="251"/>
      <c r="AO553" s="251"/>
      <c r="AP553" s="251"/>
      <c r="AQ553" s="251"/>
      <c r="AR553" s="251"/>
      <c r="AS553" s="251"/>
      <c r="AT553" s="251"/>
      <c r="AU553" s="251"/>
      <c r="AV553" s="251"/>
      <c r="AW553" s="251"/>
      <c r="AX553" s="251"/>
      <c r="AY553" s="251"/>
      <c r="AZ553" s="251"/>
      <c r="BA553" s="251"/>
      <c r="BB553" s="251"/>
      <c r="BC553" s="251"/>
      <c r="BD553" s="251"/>
      <c r="BE553" s="251"/>
      <c r="BF553" s="251"/>
      <c r="BG553" s="251"/>
      <c r="BH553" s="251"/>
      <c r="BI553" s="251"/>
      <c r="BJ553" s="251"/>
      <c r="BK553" s="251"/>
      <c r="BL553" s="251"/>
      <c r="BM553" s="251"/>
      <c r="BN553" s="251"/>
      <c r="BO553" s="251"/>
      <c r="BP553" s="251"/>
      <c r="BQ553" s="251"/>
    </row>
    <row r="554" spans="1:69" ht="15.75" customHeight="1" x14ac:dyDescent="0.25">
      <c r="A554" s="251"/>
      <c r="B554" s="251"/>
      <c r="C554" s="251"/>
      <c r="D554" s="251"/>
      <c r="E554" s="251"/>
      <c r="F554" s="251"/>
      <c r="G554" s="251"/>
      <c r="H554" s="251"/>
      <c r="I554" s="251"/>
      <c r="J554" s="251"/>
      <c r="K554" s="251"/>
      <c r="L554" s="251"/>
      <c r="M554" s="251"/>
      <c r="N554" s="251"/>
      <c r="O554" s="251"/>
      <c r="P554" s="251"/>
      <c r="Q554" s="251"/>
      <c r="R554" s="251"/>
      <c r="S554" s="251"/>
      <c r="T554" s="251"/>
      <c r="U554" s="251"/>
      <c r="V554" s="251"/>
      <c r="W554" s="251"/>
      <c r="X554" s="251"/>
      <c r="Y554" s="251"/>
      <c r="Z554" s="251"/>
      <c r="AA554" s="251"/>
      <c r="AB554" s="251"/>
      <c r="AC554" s="251"/>
      <c r="AD554" s="251"/>
      <c r="AE554" s="251"/>
      <c r="AF554" s="251"/>
      <c r="AG554" s="251"/>
      <c r="AH554" s="251"/>
      <c r="AI554" s="251"/>
      <c r="AJ554" s="251"/>
      <c r="AK554" s="251"/>
      <c r="AL554" s="251"/>
      <c r="AM554" s="251"/>
      <c r="AN554" s="251"/>
      <c r="AO554" s="251"/>
      <c r="AP554" s="251"/>
      <c r="AQ554" s="251"/>
      <c r="AR554" s="251"/>
      <c r="AS554" s="251"/>
      <c r="AT554" s="251"/>
      <c r="AU554" s="251"/>
      <c r="AV554" s="251"/>
      <c r="AW554" s="251"/>
      <c r="AX554" s="251"/>
      <c r="AY554" s="251"/>
      <c r="AZ554" s="251"/>
      <c r="BA554" s="251"/>
      <c r="BB554" s="251"/>
      <c r="BC554" s="251"/>
      <c r="BD554" s="251"/>
      <c r="BE554" s="251"/>
      <c r="BF554" s="251"/>
      <c r="BG554" s="251"/>
      <c r="BH554" s="251"/>
      <c r="BI554" s="251"/>
      <c r="BJ554" s="251"/>
      <c r="BK554" s="251"/>
      <c r="BL554" s="251"/>
      <c r="BM554" s="251"/>
      <c r="BN554" s="251"/>
      <c r="BO554" s="251"/>
      <c r="BP554" s="251"/>
      <c r="BQ554" s="251"/>
    </row>
    <row r="555" spans="1:69" ht="15.75" customHeight="1" x14ac:dyDescent="0.25">
      <c r="A555" s="251"/>
      <c r="B555" s="251"/>
      <c r="C555" s="251"/>
      <c r="D555" s="251"/>
      <c r="E555" s="251"/>
      <c r="F555" s="251"/>
      <c r="G555" s="251"/>
      <c r="H555" s="251"/>
      <c r="I555" s="251"/>
      <c r="J555" s="251"/>
      <c r="K555" s="251"/>
      <c r="L555" s="251"/>
      <c r="M555" s="251"/>
      <c r="N555" s="251"/>
      <c r="O555" s="251"/>
      <c r="P555" s="251"/>
      <c r="Q555" s="251"/>
      <c r="R555" s="251"/>
      <c r="S555" s="251"/>
      <c r="T555" s="251"/>
      <c r="U555" s="251"/>
      <c r="V555" s="251"/>
      <c r="W555" s="251"/>
      <c r="X555" s="251"/>
      <c r="Y555" s="251"/>
      <c r="Z555" s="251"/>
      <c r="AA555" s="251"/>
      <c r="AB555" s="251"/>
      <c r="AC555" s="251"/>
      <c r="AD555" s="251"/>
      <c r="AE555" s="251"/>
      <c r="AF555" s="251"/>
      <c r="AG555" s="251"/>
      <c r="AH555" s="251"/>
      <c r="AI555" s="251"/>
      <c r="AJ555" s="251"/>
      <c r="AK555" s="251"/>
      <c r="AL555" s="251"/>
      <c r="AM555" s="251"/>
      <c r="AN555" s="251"/>
      <c r="AO555" s="251"/>
      <c r="AP555" s="251"/>
      <c r="AQ555" s="251"/>
      <c r="AR555" s="251"/>
      <c r="AS555" s="251"/>
      <c r="AT555" s="251"/>
      <c r="AU555" s="251"/>
      <c r="AV555" s="251"/>
      <c r="AW555" s="251"/>
      <c r="AX555" s="251"/>
      <c r="AY555" s="251"/>
      <c r="AZ555" s="251"/>
      <c r="BA555" s="251"/>
      <c r="BB555" s="251"/>
      <c r="BC555" s="251"/>
      <c r="BD555" s="251"/>
      <c r="BE555" s="251"/>
      <c r="BF555" s="251"/>
      <c r="BG555" s="251"/>
      <c r="BH555" s="251"/>
      <c r="BI555" s="251"/>
      <c r="BJ555" s="251"/>
      <c r="BK555" s="251"/>
      <c r="BL555" s="251"/>
      <c r="BM555" s="251"/>
      <c r="BN555" s="251"/>
      <c r="BO555" s="251"/>
      <c r="BP555" s="251"/>
      <c r="BQ555" s="251"/>
    </row>
    <row r="556" spans="1:69" ht="15.75" customHeight="1" x14ac:dyDescent="0.25">
      <c r="A556" s="251"/>
      <c r="B556" s="251"/>
      <c r="C556" s="251"/>
      <c r="D556" s="251"/>
      <c r="E556" s="251"/>
      <c r="F556" s="251"/>
      <c r="G556" s="251"/>
      <c r="H556" s="251"/>
      <c r="I556" s="251"/>
      <c r="J556" s="251"/>
      <c r="K556" s="251"/>
      <c r="L556" s="251"/>
      <c r="M556" s="251"/>
      <c r="N556" s="251"/>
      <c r="O556" s="251"/>
      <c r="P556" s="251"/>
      <c r="Q556" s="251"/>
      <c r="R556" s="251"/>
      <c r="S556" s="251"/>
      <c r="T556" s="251"/>
      <c r="U556" s="251"/>
      <c r="V556" s="251"/>
      <c r="W556" s="251"/>
      <c r="X556" s="251"/>
      <c r="Y556" s="251"/>
      <c r="Z556" s="251"/>
      <c r="AA556" s="251"/>
      <c r="AB556" s="251"/>
      <c r="AC556" s="251"/>
      <c r="AD556" s="251"/>
      <c r="AE556" s="251"/>
      <c r="AF556" s="251"/>
      <c r="AG556" s="251"/>
      <c r="AH556" s="251"/>
      <c r="AI556" s="251"/>
      <c r="AJ556" s="251"/>
      <c r="AK556" s="251"/>
      <c r="AL556" s="251"/>
      <c r="AM556" s="251"/>
      <c r="AN556" s="251"/>
      <c r="AO556" s="251"/>
      <c r="AP556" s="251"/>
      <c r="AQ556" s="251"/>
      <c r="AR556" s="251"/>
      <c r="AS556" s="251"/>
      <c r="AT556" s="251"/>
      <c r="AU556" s="251"/>
      <c r="AV556" s="251"/>
      <c r="AW556" s="251"/>
      <c r="AX556" s="251"/>
      <c r="AY556" s="251"/>
      <c r="AZ556" s="251"/>
      <c r="BA556" s="251"/>
      <c r="BB556" s="251"/>
      <c r="BC556" s="251"/>
      <c r="BD556" s="251"/>
      <c r="BE556" s="251"/>
      <c r="BF556" s="251"/>
      <c r="BG556" s="251"/>
      <c r="BH556" s="251"/>
      <c r="BI556" s="251"/>
      <c r="BJ556" s="251"/>
      <c r="BK556" s="251"/>
      <c r="BL556" s="251"/>
      <c r="BM556" s="251"/>
      <c r="BN556" s="251"/>
      <c r="BO556" s="251"/>
      <c r="BP556" s="251"/>
      <c r="BQ556" s="251"/>
    </row>
    <row r="557" spans="1:69" ht="15.75" customHeight="1" x14ac:dyDescent="0.25">
      <c r="A557" s="251"/>
      <c r="B557" s="251"/>
      <c r="C557" s="251"/>
      <c r="D557" s="251"/>
      <c r="E557" s="251"/>
      <c r="F557" s="251"/>
      <c r="G557" s="251"/>
      <c r="H557" s="251"/>
      <c r="I557" s="251"/>
      <c r="J557" s="251"/>
      <c r="K557" s="251"/>
      <c r="L557" s="251"/>
      <c r="M557" s="251"/>
      <c r="N557" s="251"/>
      <c r="O557" s="251"/>
      <c r="P557" s="251"/>
      <c r="Q557" s="251"/>
      <c r="R557" s="251"/>
      <c r="S557" s="251"/>
      <c r="T557" s="251"/>
      <c r="U557" s="251"/>
      <c r="V557" s="251"/>
      <c r="W557" s="251"/>
      <c r="X557" s="251"/>
      <c r="Y557" s="251"/>
      <c r="Z557" s="251"/>
      <c r="AA557" s="251"/>
      <c r="AB557" s="251"/>
      <c r="AC557" s="251"/>
      <c r="AD557" s="251"/>
      <c r="AE557" s="251"/>
      <c r="AF557" s="251"/>
      <c r="AG557" s="251"/>
      <c r="AH557" s="251"/>
      <c r="AI557" s="251"/>
      <c r="AJ557" s="251"/>
      <c r="AK557" s="251"/>
      <c r="AL557" s="251"/>
      <c r="AM557" s="251"/>
      <c r="AN557" s="251"/>
      <c r="AO557" s="251"/>
      <c r="AP557" s="251"/>
      <c r="AQ557" s="251"/>
      <c r="AR557" s="251"/>
      <c r="AS557" s="251"/>
      <c r="AT557" s="251"/>
      <c r="AU557" s="251"/>
      <c r="AV557" s="251"/>
      <c r="AW557" s="251"/>
      <c r="AX557" s="251"/>
      <c r="AY557" s="251"/>
      <c r="AZ557" s="251"/>
      <c r="BA557" s="251"/>
      <c r="BB557" s="251"/>
      <c r="BC557" s="251"/>
      <c r="BD557" s="251"/>
      <c r="BE557" s="251"/>
      <c r="BF557" s="251"/>
      <c r="BG557" s="251"/>
      <c r="BH557" s="251"/>
      <c r="BI557" s="251"/>
      <c r="BJ557" s="251"/>
      <c r="BK557" s="251"/>
      <c r="BL557" s="251"/>
      <c r="BM557" s="251"/>
      <c r="BN557" s="251"/>
      <c r="BO557" s="251"/>
      <c r="BP557" s="251"/>
      <c r="BQ557" s="251"/>
    </row>
    <row r="558" spans="1:69" ht="15.75" customHeight="1" x14ac:dyDescent="0.25">
      <c r="A558" s="251"/>
      <c r="B558" s="251"/>
      <c r="C558" s="251"/>
      <c r="D558" s="251"/>
      <c r="E558" s="251"/>
      <c r="F558" s="251"/>
      <c r="G558" s="251"/>
      <c r="H558" s="251"/>
      <c r="I558" s="251"/>
      <c r="J558" s="251"/>
      <c r="K558" s="251"/>
      <c r="L558" s="251"/>
      <c r="M558" s="251"/>
      <c r="N558" s="251"/>
      <c r="O558" s="251"/>
      <c r="P558" s="251"/>
      <c r="Q558" s="251"/>
      <c r="R558" s="251"/>
      <c r="S558" s="251"/>
      <c r="T558" s="251"/>
      <c r="U558" s="251"/>
      <c r="V558" s="251"/>
      <c r="W558" s="251"/>
      <c r="X558" s="251"/>
      <c r="Y558" s="251"/>
      <c r="Z558" s="251"/>
      <c r="AA558" s="251"/>
      <c r="AB558" s="251"/>
      <c r="AC558" s="251"/>
      <c r="AD558" s="251"/>
      <c r="AE558" s="251"/>
      <c r="AF558" s="251"/>
      <c r="AG558" s="251"/>
      <c r="AH558" s="251"/>
      <c r="AI558" s="251"/>
      <c r="AJ558" s="251"/>
      <c r="AK558" s="251"/>
      <c r="AL558" s="251"/>
      <c r="AM558" s="251"/>
      <c r="AN558" s="251"/>
      <c r="AO558" s="251"/>
      <c r="AP558" s="251"/>
      <c r="AQ558" s="251"/>
      <c r="AR558" s="251"/>
      <c r="AS558" s="251"/>
      <c r="AT558" s="251"/>
      <c r="AU558" s="251"/>
      <c r="AV558" s="251"/>
      <c r="AW558" s="251"/>
      <c r="AX558" s="251"/>
      <c r="AY558" s="251"/>
      <c r="AZ558" s="251"/>
      <c r="BA558" s="251"/>
      <c r="BB558" s="251"/>
      <c r="BC558" s="251"/>
      <c r="BD558" s="251"/>
      <c r="BE558" s="251"/>
      <c r="BF558" s="251"/>
      <c r="BG558" s="251"/>
      <c r="BH558" s="251"/>
      <c r="BI558" s="251"/>
      <c r="BJ558" s="251"/>
      <c r="BK558" s="251"/>
      <c r="BL558" s="251"/>
      <c r="BM558" s="251"/>
      <c r="BN558" s="251"/>
      <c r="BO558" s="251"/>
      <c r="BP558" s="251"/>
      <c r="BQ558" s="251"/>
    </row>
    <row r="559" spans="1:69" ht="15.75" customHeight="1" x14ac:dyDescent="0.25">
      <c r="A559" s="251"/>
      <c r="B559" s="251"/>
      <c r="C559" s="251"/>
      <c r="D559" s="251"/>
      <c r="E559" s="251"/>
      <c r="F559" s="251"/>
      <c r="G559" s="251"/>
      <c r="H559" s="251"/>
      <c r="I559" s="251"/>
      <c r="J559" s="251"/>
      <c r="K559" s="251"/>
      <c r="L559" s="251"/>
      <c r="M559" s="251"/>
      <c r="N559" s="251"/>
      <c r="O559" s="251"/>
      <c r="P559" s="251"/>
      <c r="Q559" s="251"/>
      <c r="R559" s="251"/>
      <c r="S559" s="251"/>
      <c r="T559" s="251"/>
      <c r="U559" s="251"/>
      <c r="V559" s="251"/>
      <c r="W559" s="251"/>
      <c r="X559" s="251"/>
      <c r="Y559" s="251"/>
      <c r="Z559" s="251"/>
      <c r="AA559" s="251"/>
      <c r="AB559" s="251"/>
      <c r="AC559" s="251"/>
      <c r="AD559" s="251"/>
      <c r="AE559" s="251"/>
      <c r="AF559" s="251"/>
      <c r="AG559" s="251"/>
      <c r="AH559" s="251"/>
      <c r="AI559" s="251"/>
      <c r="AJ559" s="251"/>
      <c r="AK559" s="251"/>
      <c r="AL559" s="251"/>
      <c r="AM559" s="251"/>
      <c r="AN559" s="251"/>
      <c r="AO559" s="251"/>
      <c r="AP559" s="251"/>
      <c r="AQ559" s="251"/>
      <c r="AR559" s="251"/>
      <c r="AS559" s="251"/>
      <c r="AT559" s="251"/>
      <c r="AU559" s="251"/>
      <c r="AV559" s="251"/>
      <c r="AW559" s="251"/>
      <c r="AX559" s="251"/>
      <c r="AY559" s="251"/>
      <c r="AZ559" s="251"/>
      <c r="BA559" s="251"/>
      <c r="BB559" s="251"/>
      <c r="BC559" s="251"/>
      <c r="BD559" s="251"/>
      <c r="BE559" s="251"/>
      <c r="BF559" s="251"/>
      <c r="BG559" s="251"/>
      <c r="BH559" s="251"/>
      <c r="BI559" s="251"/>
      <c r="BJ559" s="251"/>
      <c r="BK559" s="251"/>
      <c r="BL559" s="251"/>
      <c r="BM559" s="251"/>
      <c r="BN559" s="251"/>
      <c r="BO559" s="251"/>
      <c r="BP559" s="251"/>
      <c r="BQ559" s="251"/>
    </row>
    <row r="560" spans="1:69" ht="15.75" customHeight="1" x14ac:dyDescent="0.25">
      <c r="A560" s="251"/>
      <c r="B560" s="251"/>
      <c r="C560" s="251"/>
      <c r="D560" s="251"/>
      <c r="E560" s="251"/>
      <c r="F560" s="251"/>
      <c r="G560" s="251"/>
      <c r="H560" s="251"/>
      <c r="I560" s="251"/>
      <c r="J560" s="251"/>
      <c r="K560" s="251"/>
      <c r="L560" s="251"/>
      <c r="M560" s="251"/>
      <c r="N560" s="251"/>
      <c r="O560" s="251"/>
      <c r="P560" s="251"/>
      <c r="Q560" s="251"/>
      <c r="R560" s="251"/>
      <c r="S560" s="251"/>
      <c r="T560" s="251"/>
      <c r="U560" s="251"/>
      <c r="V560" s="251"/>
      <c r="W560" s="251"/>
      <c r="X560" s="251"/>
      <c r="Y560" s="251"/>
      <c r="Z560" s="251"/>
      <c r="AA560" s="251"/>
      <c r="AB560" s="251"/>
      <c r="AC560" s="251"/>
      <c r="AD560" s="251"/>
      <c r="AE560" s="251"/>
      <c r="AF560" s="251"/>
      <c r="AG560" s="251"/>
      <c r="AH560" s="251"/>
      <c r="AI560" s="251"/>
      <c r="AJ560" s="251"/>
      <c r="AK560" s="251"/>
      <c r="AL560" s="251"/>
      <c r="AM560" s="251"/>
      <c r="AN560" s="251"/>
      <c r="AO560" s="251"/>
      <c r="AP560" s="251"/>
      <c r="AQ560" s="251"/>
      <c r="AR560" s="251"/>
      <c r="AS560" s="251"/>
      <c r="AT560" s="251"/>
      <c r="AU560" s="251"/>
      <c r="AV560" s="251"/>
      <c r="AW560" s="251"/>
      <c r="AX560" s="251"/>
      <c r="AY560" s="251"/>
      <c r="AZ560" s="251"/>
      <c r="BA560" s="251"/>
      <c r="BB560" s="251"/>
      <c r="BC560" s="251"/>
      <c r="BD560" s="251"/>
      <c r="BE560" s="251"/>
      <c r="BF560" s="251"/>
      <c r="BG560" s="251"/>
      <c r="BH560" s="251"/>
      <c r="BI560" s="251"/>
      <c r="BJ560" s="251"/>
      <c r="BK560" s="251"/>
      <c r="BL560" s="251"/>
      <c r="BM560" s="251"/>
      <c r="BN560" s="251"/>
      <c r="BO560" s="251"/>
      <c r="BP560" s="251"/>
      <c r="BQ560" s="251"/>
    </row>
    <row r="561" spans="1:69" ht="15.75" customHeight="1" x14ac:dyDescent="0.25">
      <c r="A561" s="251"/>
      <c r="B561" s="251"/>
      <c r="C561" s="251"/>
      <c r="D561" s="251"/>
      <c r="E561" s="251"/>
      <c r="F561" s="251"/>
      <c r="G561" s="251"/>
      <c r="H561" s="251"/>
      <c r="I561" s="251"/>
      <c r="J561" s="251"/>
      <c r="K561" s="251"/>
      <c r="L561" s="251"/>
      <c r="M561" s="251"/>
      <c r="N561" s="251"/>
      <c r="O561" s="251"/>
      <c r="P561" s="251"/>
      <c r="Q561" s="251"/>
      <c r="R561" s="251"/>
      <c r="S561" s="251"/>
      <c r="T561" s="251"/>
      <c r="U561" s="251"/>
      <c r="V561" s="251"/>
      <c r="W561" s="251"/>
      <c r="X561" s="251"/>
      <c r="Y561" s="251"/>
      <c r="Z561" s="251"/>
      <c r="AA561" s="251"/>
      <c r="AB561" s="251"/>
      <c r="AC561" s="251"/>
      <c r="AD561" s="251"/>
      <c r="AE561" s="251"/>
      <c r="AF561" s="251"/>
      <c r="AG561" s="251"/>
      <c r="AH561" s="251"/>
      <c r="AI561" s="251"/>
      <c r="AJ561" s="251"/>
      <c r="AK561" s="251"/>
      <c r="AL561" s="251"/>
      <c r="AM561" s="251"/>
      <c r="AN561" s="251"/>
      <c r="AO561" s="251"/>
      <c r="AP561" s="251"/>
      <c r="AQ561" s="251"/>
      <c r="AR561" s="251"/>
      <c r="AS561" s="251"/>
      <c r="AT561" s="251"/>
      <c r="AU561" s="251"/>
      <c r="AV561" s="251"/>
      <c r="AW561" s="251"/>
      <c r="AX561" s="251"/>
      <c r="AY561" s="251"/>
      <c r="AZ561" s="251"/>
      <c r="BA561" s="251"/>
      <c r="BB561" s="251"/>
      <c r="BC561" s="251"/>
      <c r="BD561" s="251"/>
      <c r="BE561" s="251"/>
      <c r="BF561" s="251"/>
      <c r="BG561" s="251"/>
      <c r="BH561" s="251"/>
      <c r="BI561" s="251"/>
      <c r="BJ561" s="251"/>
      <c r="BK561" s="251"/>
      <c r="BL561" s="251"/>
      <c r="BM561" s="251"/>
      <c r="BN561" s="251"/>
      <c r="BO561" s="251"/>
      <c r="BP561" s="251"/>
      <c r="BQ561" s="251"/>
    </row>
    <row r="562" spans="1:69" ht="15.75" customHeight="1" x14ac:dyDescent="0.25">
      <c r="A562" s="251"/>
      <c r="B562" s="251"/>
      <c r="C562" s="251"/>
      <c r="D562" s="251"/>
      <c r="E562" s="251"/>
      <c r="F562" s="251"/>
      <c r="G562" s="251"/>
      <c r="H562" s="251"/>
      <c r="I562" s="251"/>
      <c r="J562" s="251"/>
      <c r="K562" s="251"/>
      <c r="L562" s="251"/>
      <c r="M562" s="251"/>
      <c r="N562" s="251"/>
      <c r="O562" s="251"/>
      <c r="P562" s="251"/>
      <c r="Q562" s="251"/>
      <c r="R562" s="251"/>
      <c r="S562" s="251"/>
      <c r="T562" s="251"/>
      <c r="U562" s="251"/>
      <c r="V562" s="251"/>
      <c r="W562" s="251"/>
      <c r="X562" s="251"/>
      <c r="Y562" s="251"/>
      <c r="Z562" s="251"/>
      <c r="AA562" s="251"/>
      <c r="AB562" s="251"/>
      <c r="AC562" s="251"/>
      <c r="AD562" s="251"/>
      <c r="AE562" s="251"/>
      <c r="AF562" s="251"/>
      <c r="AG562" s="251"/>
      <c r="AH562" s="251"/>
      <c r="AI562" s="251"/>
      <c r="AJ562" s="251"/>
      <c r="AK562" s="251"/>
      <c r="AL562" s="251"/>
      <c r="AM562" s="251"/>
      <c r="AN562" s="251"/>
      <c r="AO562" s="251"/>
      <c r="AP562" s="251"/>
      <c r="AQ562" s="251"/>
      <c r="AR562" s="251"/>
      <c r="AS562" s="251"/>
      <c r="AT562" s="251"/>
      <c r="AU562" s="251"/>
      <c r="AV562" s="251"/>
      <c r="AW562" s="251"/>
      <c r="AX562" s="251"/>
      <c r="AY562" s="251"/>
      <c r="AZ562" s="251"/>
      <c r="BA562" s="251"/>
      <c r="BB562" s="251"/>
      <c r="BC562" s="251"/>
      <c r="BD562" s="251"/>
      <c r="BE562" s="251"/>
      <c r="BF562" s="251"/>
      <c r="BG562" s="251"/>
      <c r="BH562" s="251"/>
      <c r="BI562" s="251"/>
      <c r="BJ562" s="251"/>
      <c r="BK562" s="251"/>
      <c r="BL562" s="251"/>
      <c r="BM562" s="251"/>
      <c r="BN562" s="251"/>
      <c r="BO562" s="251"/>
      <c r="BP562" s="251"/>
      <c r="BQ562" s="251"/>
    </row>
    <row r="563" spans="1:69" ht="15.75" customHeight="1" x14ac:dyDescent="0.25">
      <c r="A563" s="251"/>
      <c r="B563" s="251"/>
      <c r="C563" s="251"/>
      <c r="D563" s="251"/>
      <c r="E563" s="251"/>
      <c r="F563" s="251"/>
      <c r="G563" s="251"/>
      <c r="H563" s="251"/>
      <c r="I563" s="251"/>
      <c r="J563" s="251"/>
      <c r="K563" s="251"/>
      <c r="L563" s="251"/>
      <c r="M563" s="251"/>
      <c r="N563" s="251"/>
      <c r="O563" s="251"/>
      <c r="P563" s="251"/>
      <c r="Q563" s="251"/>
      <c r="R563" s="251"/>
      <c r="S563" s="251"/>
      <c r="T563" s="251"/>
      <c r="U563" s="251"/>
      <c r="V563" s="251"/>
      <c r="W563" s="251"/>
      <c r="X563" s="251"/>
      <c r="Y563" s="251"/>
      <c r="Z563" s="251"/>
      <c r="AA563" s="251"/>
      <c r="AB563" s="251"/>
      <c r="AC563" s="251"/>
      <c r="AD563" s="251"/>
      <c r="AE563" s="251"/>
      <c r="AF563" s="251"/>
      <c r="AG563" s="251"/>
      <c r="AH563" s="251"/>
      <c r="AI563" s="251"/>
      <c r="AJ563" s="251"/>
      <c r="AK563" s="251"/>
      <c r="AL563" s="251"/>
      <c r="AM563" s="251"/>
      <c r="AN563" s="251"/>
      <c r="AO563" s="251"/>
      <c r="AP563" s="251"/>
      <c r="AQ563" s="251"/>
      <c r="AR563" s="251"/>
      <c r="AS563" s="251"/>
      <c r="AT563" s="251"/>
      <c r="AU563" s="251"/>
      <c r="AV563" s="251"/>
      <c r="AW563" s="251"/>
      <c r="AX563" s="251"/>
      <c r="AY563" s="251"/>
      <c r="AZ563" s="251"/>
      <c r="BA563" s="251"/>
      <c r="BB563" s="251"/>
      <c r="BC563" s="251"/>
      <c r="BD563" s="251"/>
      <c r="BE563" s="251"/>
      <c r="BF563" s="251"/>
      <c r="BG563" s="251"/>
      <c r="BH563" s="251"/>
      <c r="BI563" s="251"/>
      <c r="BJ563" s="251"/>
      <c r="BK563" s="251"/>
      <c r="BL563" s="251"/>
      <c r="BM563" s="251"/>
      <c r="BN563" s="251"/>
      <c r="BO563" s="251"/>
      <c r="BP563" s="251"/>
      <c r="BQ563" s="251"/>
    </row>
    <row r="564" spans="1:69" ht="15.75" customHeight="1" x14ac:dyDescent="0.25">
      <c r="A564" s="251"/>
      <c r="B564" s="251"/>
      <c r="C564" s="251"/>
      <c r="D564" s="251"/>
      <c r="E564" s="251"/>
      <c r="F564" s="251"/>
      <c r="G564" s="251"/>
      <c r="H564" s="251"/>
      <c r="I564" s="251"/>
      <c r="J564" s="251"/>
      <c r="K564" s="251"/>
      <c r="L564" s="251"/>
      <c r="M564" s="251"/>
      <c r="N564" s="251"/>
      <c r="O564" s="251"/>
      <c r="P564" s="251"/>
      <c r="Q564" s="251"/>
      <c r="R564" s="251"/>
      <c r="S564" s="251"/>
      <c r="T564" s="251"/>
      <c r="U564" s="251"/>
      <c r="V564" s="251"/>
      <c r="W564" s="251"/>
      <c r="X564" s="251"/>
      <c r="Y564" s="251"/>
      <c r="Z564" s="251"/>
      <c r="AA564" s="251"/>
      <c r="AB564" s="251"/>
      <c r="AC564" s="251"/>
      <c r="AD564" s="251"/>
      <c r="AE564" s="251"/>
      <c r="AF564" s="251"/>
      <c r="AG564" s="251"/>
      <c r="AH564" s="251"/>
      <c r="AI564" s="251"/>
      <c r="AJ564" s="251"/>
      <c r="AK564" s="251"/>
      <c r="AL564" s="251"/>
      <c r="AM564" s="251"/>
      <c r="AN564" s="251"/>
      <c r="AO564" s="251"/>
      <c r="AP564" s="251"/>
      <c r="AQ564" s="251"/>
      <c r="AR564" s="251"/>
      <c r="AS564" s="251"/>
      <c r="AT564" s="251"/>
      <c r="AU564" s="251"/>
      <c r="AV564" s="251"/>
      <c r="AW564" s="251"/>
      <c r="AX564" s="251"/>
      <c r="AY564" s="251"/>
      <c r="AZ564" s="251"/>
      <c r="BA564" s="251"/>
      <c r="BB564" s="251"/>
      <c r="BC564" s="251"/>
      <c r="BD564" s="251"/>
      <c r="BE564" s="251"/>
      <c r="BF564" s="251"/>
      <c r="BG564" s="251"/>
      <c r="BH564" s="251"/>
      <c r="BI564" s="251"/>
      <c r="BJ564" s="251"/>
      <c r="BK564" s="251"/>
      <c r="BL564" s="251"/>
      <c r="BM564" s="251"/>
      <c r="BN564" s="251"/>
      <c r="BO564" s="251"/>
      <c r="BP564" s="251"/>
      <c r="BQ564" s="251"/>
    </row>
    <row r="565" spans="1:69" ht="15.75" customHeight="1" x14ac:dyDescent="0.25">
      <c r="A565" s="251"/>
      <c r="B565" s="251"/>
      <c r="C565" s="251"/>
      <c r="D565" s="251"/>
      <c r="E565" s="251"/>
      <c r="F565" s="251"/>
      <c r="G565" s="251"/>
      <c r="H565" s="251"/>
      <c r="I565" s="251"/>
      <c r="J565" s="251"/>
      <c r="K565" s="251"/>
      <c r="L565" s="251"/>
      <c r="M565" s="251"/>
      <c r="N565" s="251"/>
      <c r="O565" s="251"/>
      <c r="P565" s="251"/>
      <c r="Q565" s="251"/>
      <c r="R565" s="251"/>
      <c r="S565" s="251"/>
      <c r="T565" s="251"/>
      <c r="U565" s="251"/>
      <c r="V565" s="251"/>
      <c r="W565" s="251"/>
      <c r="X565" s="251"/>
      <c r="Y565" s="251"/>
      <c r="Z565" s="251"/>
      <c r="AA565" s="251"/>
      <c r="AB565" s="251"/>
      <c r="AC565" s="251"/>
      <c r="AD565" s="251"/>
      <c r="AE565" s="251"/>
      <c r="AF565" s="251"/>
      <c r="AG565" s="251"/>
      <c r="AH565" s="251"/>
      <c r="AI565" s="251"/>
      <c r="AJ565" s="251"/>
      <c r="AK565" s="251"/>
      <c r="AL565" s="251"/>
      <c r="AM565" s="251"/>
      <c r="AN565" s="251"/>
      <c r="AO565" s="251"/>
      <c r="AP565" s="251"/>
      <c r="AQ565" s="251"/>
      <c r="AR565" s="251"/>
      <c r="AS565" s="251"/>
      <c r="AT565" s="251"/>
      <c r="AU565" s="251"/>
      <c r="AV565" s="251"/>
      <c r="AW565" s="251"/>
      <c r="AX565" s="251"/>
      <c r="AY565" s="251"/>
      <c r="AZ565" s="251"/>
      <c r="BA565" s="251"/>
      <c r="BB565" s="251"/>
      <c r="BC565" s="251"/>
      <c r="BD565" s="251"/>
      <c r="BE565" s="251"/>
      <c r="BF565" s="251"/>
      <c r="BG565" s="251"/>
      <c r="BH565" s="251"/>
      <c r="BI565" s="251"/>
      <c r="BJ565" s="251"/>
      <c r="BK565" s="251"/>
      <c r="BL565" s="251"/>
      <c r="BM565" s="251"/>
      <c r="BN565" s="251"/>
      <c r="BO565" s="251"/>
      <c r="BP565" s="251"/>
      <c r="BQ565" s="251"/>
    </row>
    <row r="566" spans="1:69" ht="15.75" customHeight="1" x14ac:dyDescent="0.25">
      <c r="A566" s="251"/>
      <c r="B566" s="251"/>
      <c r="C566" s="251"/>
      <c r="D566" s="251"/>
      <c r="E566" s="251"/>
      <c r="F566" s="251"/>
      <c r="G566" s="251"/>
      <c r="H566" s="251"/>
      <c r="I566" s="251"/>
      <c r="J566" s="251"/>
      <c r="K566" s="251"/>
      <c r="L566" s="251"/>
      <c r="M566" s="251"/>
      <c r="N566" s="251"/>
      <c r="O566" s="251"/>
      <c r="P566" s="251"/>
      <c r="Q566" s="251"/>
      <c r="R566" s="251"/>
      <c r="S566" s="251"/>
      <c r="T566" s="251"/>
      <c r="U566" s="251"/>
      <c r="V566" s="251"/>
      <c r="W566" s="251"/>
      <c r="X566" s="251"/>
      <c r="Y566" s="251"/>
      <c r="Z566" s="251"/>
      <c r="AA566" s="251"/>
      <c r="AB566" s="251"/>
      <c r="AC566" s="251"/>
      <c r="AD566" s="251"/>
      <c r="AE566" s="251"/>
      <c r="AF566" s="251"/>
      <c r="AG566" s="251"/>
      <c r="AH566" s="251"/>
      <c r="AI566" s="251"/>
      <c r="AJ566" s="251"/>
      <c r="AK566" s="251"/>
      <c r="AL566" s="251"/>
      <c r="AM566" s="251"/>
      <c r="AN566" s="251"/>
      <c r="AO566" s="251"/>
      <c r="AP566" s="251"/>
      <c r="AQ566" s="251"/>
      <c r="AR566" s="251"/>
      <c r="AS566" s="251"/>
      <c r="AT566" s="251"/>
      <c r="AU566" s="251"/>
      <c r="AV566" s="251"/>
      <c r="AW566" s="251"/>
      <c r="AX566" s="251"/>
      <c r="AY566" s="251"/>
      <c r="AZ566" s="251"/>
      <c r="BA566" s="251"/>
      <c r="BB566" s="251"/>
      <c r="BC566" s="251"/>
      <c r="BD566" s="251"/>
      <c r="BE566" s="251"/>
      <c r="BF566" s="251"/>
      <c r="BG566" s="251"/>
      <c r="BH566" s="251"/>
      <c r="BI566" s="251"/>
      <c r="BJ566" s="251"/>
      <c r="BK566" s="251"/>
      <c r="BL566" s="251"/>
      <c r="BM566" s="251"/>
      <c r="BN566" s="251"/>
      <c r="BO566" s="251"/>
      <c r="BP566" s="251"/>
      <c r="BQ566" s="251"/>
    </row>
    <row r="567" spans="1:69" ht="15.75" customHeight="1" x14ac:dyDescent="0.25">
      <c r="A567" s="251"/>
      <c r="B567" s="251"/>
      <c r="C567" s="251"/>
      <c r="D567" s="251"/>
      <c r="E567" s="251"/>
      <c r="F567" s="251"/>
      <c r="G567" s="251"/>
      <c r="H567" s="251"/>
      <c r="I567" s="251"/>
      <c r="J567" s="251"/>
      <c r="K567" s="251"/>
      <c r="L567" s="251"/>
      <c r="M567" s="251"/>
      <c r="N567" s="251"/>
      <c r="O567" s="251"/>
      <c r="P567" s="251"/>
      <c r="Q567" s="251"/>
      <c r="R567" s="251"/>
      <c r="S567" s="251"/>
      <c r="T567" s="251"/>
      <c r="U567" s="251"/>
      <c r="V567" s="251"/>
      <c r="W567" s="251"/>
      <c r="X567" s="251"/>
      <c r="Y567" s="251"/>
      <c r="Z567" s="251"/>
      <c r="AA567" s="251"/>
      <c r="AB567" s="251"/>
      <c r="AC567" s="251"/>
      <c r="AD567" s="251"/>
      <c r="AE567" s="251"/>
      <c r="AF567" s="251"/>
      <c r="AG567" s="251"/>
      <c r="AH567" s="251"/>
      <c r="AI567" s="251"/>
      <c r="AJ567" s="251"/>
      <c r="AK567" s="251"/>
      <c r="AL567" s="251"/>
      <c r="AM567" s="251"/>
      <c r="AN567" s="251"/>
      <c r="AO567" s="251"/>
      <c r="AP567" s="251"/>
      <c r="AQ567" s="251"/>
      <c r="AR567" s="251"/>
      <c r="AS567" s="251"/>
      <c r="AT567" s="251"/>
      <c r="AU567" s="251"/>
      <c r="AV567" s="251"/>
      <c r="AW567" s="251"/>
      <c r="AX567" s="251"/>
      <c r="AY567" s="251"/>
      <c r="AZ567" s="251"/>
      <c r="BA567" s="251"/>
      <c r="BB567" s="251"/>
      <c r="BC567" s="251"/>
      <c r="BD567" s="251"/>
      <c r="BE567" s="251"/>
      <c r="BF567" s="251"/>
      <c r="BG567" s="251"/>
      <c r="BH567" s="251"/>
      <c r="BI567" s="251"/>
      <c r="BJ567" s="251"/>
      <c r="BK567" s="251"/>
      <c r="BL567" s="251"/>
      <c r="BM567" s="251"/>
      <c r="BN567" s="251"/>
      <c r="BO567" s="251"/>
      <c r="BP567" s="251"/>
      <c r="BQ567" s="251"/>
    </row>
    <row r="568" spans="1:69" ht="15.75" customHeight="1" x14ac:dyDescent="0.25">
      <c r="A568" s="251"/>
      <c r="B568" s="251"/>
      <c r="C568" s="251"/>
      <c r="D568" s="251"/>
      <c r="E568" s="251"/>
      <c r="F568" s="251"/>
      <c r="G568" s="251"/>
      <c r="H568" s="251"/>
      <c r="I568" s="251"/>
      <c r="J568" s="251"/>
      <c r="K568" s="251"/>
      <c r="L568" s="251"/>
      <c r="M568" s="251"/>
      <c r="N568" s="251"/>
      <c r="O568" s="251"/>
      <c r="P568" s="251"/>
      <c r="Q568" s="251"/>
      <c r="R568" s="251"/>
      <c r="S568" s="251"/>
      <c r="T568" s="251"/>
      <c r="U568" s="251"/>
      <c r="V568" s="251"/>
      <c r="W568" s="251"/>
      <c r="X568" s="251"/>
      <c r="Y568" s="251"/>
      <c r="Z568" s="251"/>
      <c r="AA568" s="251"/>
      <c r="AB568" s="251"/>
      <c r="AC568" s="251"/>
      <c r="AD568" s="251"/>
      <c r="AE568" s="251"/>
      <c r="AF568" s="251"/>
      <c r="AG568" s="251"/>
      <c r="AH568" s="251"/>
      <c r="AI568" s="251"/>
      <c r="AJ568" s="251"/>
      <c r="AK568" s="251"/>
      <c r="AL568" s="251"/>
      <c r="AM568" s="251"/>
      <c r="AN568" s="251"/>
      <c r="AO568" s="251"/>
      <c r="AP568" s="251"/>
      <c r="AQ568" s="251"/>
      <c r="AR568" s="251"/>
      <c r="AS568" s="251"/>
      <c r="AT568" s="251"/>
      <c r="AU568" s="251"/>
      <c r="AV568" s="251"/>
      <c r="AW568" s="251"/>
      <c r="AX568" s="251"/>
      <c r="AY568" s="251"/>
      <c r="AZ568" s="251"/>
      <c r="BA568" s="251"/>
      <c r="BB568" s="251"/>
      <c r="BC568" s="251"/>
      <c r="BD568" s="251"/>
      <c r="BE568" s="251"/>
      <c r="BF568" s="251"/>
      <c r="BG568" s="251"/>
      <c r="BH568" s="251"/>
      <c r="BI568" s="251"/>
      <c r="BJ568" s="251"/>
      <c r="BK568" s="251"/>
      <c r="BL568" s="251"/>
      <c r="BM568" s="251"/>
      <c r="BN568" s="251"/>
      <c r="BO568" s="251"/>
      <c r="BP568" s="251"/>
      <c r="BQ568" s="251"/>
    </row>
    <row r="569" spans="1:69" ht="15.75" customHeight="1" x14ac:dyDescent="0.25">
      <c r="A569" s="251"/>
      <c r="B569" s="251"/>
      <c r="C569" s="251"/>
      <c r="D569" s="251"/>
      <c r="E569" s="251"/>
      <c r="F569" s="251"/>
      <c r="G569" s="251"/>
      <c r="H569" s="251"/>
      <c r="I569" s="251"/>
      <c r="J569" s="251"/>
      <c r="K569" s="251"/>
      <c r="L569" s="251"/>
      <c r="M569" s="251"/>
      <c r="N569" s="251"/>
      <c r="O569" s="251"/>
      <c r="P569" s="251"/>
      <c r="Q569" s="251"/>
      <c r="R569" s="251"/>
      <c r="S569" s="251"/>
      <c r="T569" s="251"/>
      <c r="U569" s="251"/>
      <c r="V569" s="251"/>
      <c r="W569" s="251"/>
      <c r="X569" s="251"/>
      <c r="Y569" s="251"/>
      <c r="Z569" s="251"/>
      <c r="AA569" s="251"/>
      <c r="AB569" s="251"/>
      <c r="AC569" s="251"/>
      <c r="AD569" s="251"/>
      <c r="AE569" s="251"/>
      <c r="AF569" s="251"/>
      <c r="AG569" s="251"/>
      <c r="AH569" s="251"/>
      <c r="AI569" s="251"/>
      <c r="AJ569" s="251"/>
      <c r="AK569" s="251"/>
      <c r="AL569" s="251"/>
      <c r="AM569" s="251"/>
      <c r="AN569" s="251"/>
      <c r="AO569" s="251"/>
      <c r="AP569" s="251"/>
      <c r="AQ569" s="251"/>
      <c r="AR569" s="251"/>
      <c r="AS569" s="251"/>
      <c r="AT569" s="251"/>
      <c r="AU569" s="251"/>
      <c r="AV569" s="251"/>
      <c r="AW569" s="251"/>
      <c r="AX569" s="251"/>
      <c r="AY569" s="251"/>
      <c r="AZ569" s="251"/>
      <c r="BA569" s="251"/>
      <c r="BB569" s="251"/>
      <c r="BC569" s="251"/>
      <c r="BD569" s="251"/>
      <c r="BE569" s="251"/>
      <c r="BF569" s="251"/>
      <c r="BG569" s="251"/>
      <c r="BH569" s="251"/>
      <c r="BI569" s="251"/>
      <c r="BJ569" s="251"/>
      <c r="BK569" s="251"/>
      <c r="BL569" s="251"/>
      <c r="BM569" s="251"/>
      <c r="BN569" s="251"/>
      <c r="BO569" s="251"/>
      <c r="BP569" s="251"/>
      <c r="BQ569" s="251"/>
    </row>
    <row r="570" spans="1:69" ht="15.75" customHeight="1" x14ac:dyDescent="0.25">
      <c r="A570" s="251"/>
      <c r="B570" s="251"/>
      <c r="C570" s="251"/>
      <c r="D570" s="251"/>
      <c r="E570" s="251"/>
      <c r="F570" s="251"/>
      <c r="G570" s="251"/>
      <c r="H570" s="251"/>
      <c r="I570" s="251"/>
      <c r="J570" s="251"/>
      <c r="K570" s="251"/>
      <c r="L570" s="251"/>
      <c r="M570" s="251"/>
      <c r="N570" s="251"/>
      <c r="O570" s="251"/>
      <c r="P570" s="251"/>
      <c r="Q570" s="251"/>
      <c r="R570" s="251"/>
      <c r="S570" s="251"/>
      <c r="T570" s="251"/>
      <c r="U570" s="251"/>
      <c r="V570" s="251"/>
      <c r="W570" s="251"/>
      <c r="X570" s="251"/>
      <c r="Y570" s="251"/>
      <c r="Z570" s="251"/>
      <c r="AA570" s="251"/>
      <c r="AB570" s="251"/>
      <c r="AC570" s="251"/>
      <c r="AD570" s="251"/>
      <c r="AE570" s="251"/>
      <c r="AF570" s="251"/>
      <c r="AG570" s="251"/>
      <c r="AH570" s="251"/>
      <c r="AI570" s="251"/>
      <c r="AJ570" s="251"/>
      <c r="AK570" s="251"/>
      <c r="AL570" s="251"/>
      <c r="AM570" s="251"/>
      <c r="AN570" s="251"/>
      <c r="AO570" s="251"/>
      <c r="AP570" s="251"/>
      <c r="AQ570" s="251"/>
      <c r="AR570" s="251"/>
      <c r="AS570" s="251"/>
      <c r="AT570" s="251"/>
      <c r="AU570" s="251"/>
      <c r="AV570" s="251"/>
      <c r="AW570" s="251"/>
      <c r="AX570" s="251"/>
      <c r="AY570" s="251"/>
      <c r="AZ570" s="251"/>
      <c r="BA570" s="251"/>
      <c r="BB570" s="251"/>
      <c r="BC570" s="251"/>
      <c r="BD570" s="251"/>
      <c r="BE570" s="251"/>
      <c r="BF570" s="251"/>
      <c r="BG570" s="251"/>
      <c r="BH570" s="251"/>
      <c r="BI570" s="251"/>
      <c r="BJ570" s="251"/>
      <c r="BK570" s="251"/>
      <c r="BL570" s="251"/>
      <c r="BM570" s="251"/>
      <c r="BN570" s="251"/>
      <c r="BO570" s="251"/>
      <c r="BP570" s="251"/>
      <c r="BQ570" s="251"/>
    </row>
    <row r="571" spans="1:69" ht="15.75" customHeight="1" x14ac:dyDescent="0.25">
      <c r="A571" s="251"/>
      <c r="B571" s="251"/>
      <c r="C571" s="251"/>
      <c r="D571" s="251"/>
      <c r="E571" s="251"/>
      <c r="F571" s="251"/>
      <c r="G571" s="251"/>
      <c r="H571" s="251"/>
      <c r="I571" s="251"/>
      <c r="J571" s="251"/>
      <c r="K571" s="251"/>
      <c r="L571" s="251"/>
      <c r="M571" s="251"/>
      <c r="N571" s="251"/>
      <c r="O571" s="251"/>
      <c r="P571" s="251"/>
      <c r="Q571" s="251"/>
      <c r="R571" s="251"/>
      <c r="S571" s="251"/>
      <c r="T571" s="251"/>
      <c r="U571" s="251"/>
      <c r="V571" s="251"/>
      <c r="W571" s="251"/>
      <c r="X571" s="251"/>
      <c r="Y571" s="251"/>
      <c r="Z571" s="251"/>
      <c r="AA571" s="251"/>
      <c r="AB571" s="251"/>
      <c r="AC571" s="251"/>
      <c r="AD571" s="251"/>
      <c r="AE571" s="251"/>
      <c r="AF571" s="251"/>
      <c r="AG571" s="251"/>
      <c r="AH571" s="251"/>
      <c r="AI571" s="251"/>
      <c r="AJ571" s="251"/>
      <c r="AK571" s="251"/>
      <c r="AL571" s="251"/>
      <c r="AM571" s="251"/>
      <c r="AN571" s="251"/>
      <c r="AO571" s="251"/>
      <c r="AP571" s="251"/>
      <c r="AQ571" s="251"/>
      <c r="AR571" s="251"/>
      <c r="AS571" s="251"/>
      <c r="AT571" s="251"/>
      <c r="AU571" s="251"/>
      <c r="AV571" s="251"/>
      <c r="AW571" s="251"/>
      <c r="AX571" s="251"/>
      <c r="AY571" s="251"/>
      <c r="AZ571" s="251"/>
      <c r="BA571" s="251"/>
      <c r="BB571" s="251"/>
      <c r="BC571" s="251"/>
      <c r="BD571" s="251"/>
      <c r="BE571" s="251"/>
      <c r="BF571" s="251"/>
      <c r="BG571" s="251"/>
      <c r="BH571" s="251"/>
      <c r="BI571" s="251"/>
      <c r="BJ571" s="251"/>
      <c r="BK571" s="251"/>
      <c r="BL571" s="251"/>
      <c r="BM571" s="251"/>
      <c r="BN571" s="251"/>
      <c r="BO571" s="251"/>
      <c r="BP571" s="251"/>
      <c r="BQ571" s="251"/>
    </row>
    <row r="572" spans="1:69" ht="15.75" customHeight="1" x14ac:dyDescent="0.25">
      <c r="A572" s="251"/>
      <c r="B572" s="251"/>
      <c r="C572" s="251"/>
      <c r="D572" s="251"/>
      <c r="E572" s="251"/>
      <c r="F572" s="251"/>
      <c r="G572" s="251"/>
      <c r="H572" s="251"/>
      <c r="I572" s="251"/>
      <c r="J572" s="251"/>
      <c r="K572" s="251"/>
      <c r="L572" s="251"/>
      <c r="M572" s="251"/>
      <c r="N572" s="251"/>
      <c r="O572" s="251"/>
      <c r="P572" s="251"/>
      <c r="Q572" s="251"/>
      <c r="R572" s="251"/>
      <c r="S572" s="251"/>
      <c r="T572" s="251"/>
      <c r="U572" s="251"/>
      <c r="V572" s="251"/>
      <c r="W572" s="251"/>
      <c r="X572" s="251"/>
      <c r="Y572" s="251"/>
      <c r="Z572" s="251"/>
      <c r="AA572" s="251"/>
      <c r="AB572" s="251"/>
      <c r="AC572" s="251"/>
      <c r="AD572" s="251"/>
      <c r="AE572" s="251"/>
      <c r="AF572" s="251"/>
      <c r="AG572" s="251"/>
      <c r="AH572" s="251"/>
      <c r="AI572" s="251"/>
      <c r="AJ572" s="251"/>
      <c r="AK572" s="251"/>
      <c r="AL572" s="251"/>
      <c r="AM572" s="251"/>
      <c r="AN572" s="251"/>
      <c r="AO572" s="251"/>
      <c r="AP572" s="251"/>
      <c r="AQ572" s="251"/>
      <c r="AR572" s="251"/>
      <c r="AS572" s="251"/>
      <c r="AT572" s="251"/>
      <c r="AU572" s="251"/>
      <c r="AV572" s="251"/>
      <c r="AW572" s="251"/>
      <c r="AX572" s="251"/>
      <c r="AY572" s="251"/>
      <c r="AZ572" s="251"/>
      <c r="BA572" s="251"/>
      <c r="BB572" s="251"/>
      <c r="BC572" s="251"/>
      <c r="BD572" s="251"/>
      <c r="BE572" s="251"/>
      <c r="BF572" s="251"/>
      <c r="BG572" s="251"/>
      <c r="BH572" s="251"/>
      <c r="BI572" s="251"/>
      <c r="BJ572" s="251"/>
      <c r="BK572" s="251"/>
      <c r="BL572" s="251"/>
      <c r="BM572" s="251"/>
      <c r="BN572" s="251"/>
      <c r="BO572" s="251"/>
      <c r="BP572" s="251"/>
      <c r="BQ572" s="251"/>
    </row>
    <row r="573" spans="1:69" ht="15.75" customHeight="1" x14ac:dyDescent="0.25">
      <c r="A573" s="251"/>
      <c r="B573" s="251"/>
      <c r="C573" s="251"/>
      <c r="D573" s="251"/>
      <c r="E573" s="251"/>
      <c r="F573" s="251"/>
      <c r="G573" s="251"/>
      <c r="H573" s="251"/>
      <c r="I573" s="251"/>
      <c r="J573" s="251"/>
      <c r="K573" s="251"/>
      <c r="L573" s="251"/>
      <c r="M573" s="251"/>
      <c r="N573" s="251"/>
      <c r="O573" s="251"/>
      <c r="P573" s="251"/>
      <c r="Q573" s="251"/>
      <c r="R573" s="251"/>
      <c r="S573" s="251"/>
      <c r="T573" s="251"/>
      <c r="U573" s="251"/>
      <c r="V573" s="251"/>
      <c r="W573" s="251"/>
      <c r="X573" s="251"/>
      <c r="Y573" s="251"/>
      <c r="Z573" s="251"/>
      <c r="AA573" s="251"/>
      <c r="AB573" s="251"/>
      <c r="AC573" s="251"/>
      <c r="AD573" s="251"/>
      <c r="AE573" s="251"/>
      <c r="AF573" s="251"/>
      <c r="AG573" s="251"/>
      <c r="AH573" s="251"/>
      <c r="AI573" s="251"/>
      <c r="AJ573" s="251"/>
      <c r="AK573" s="251"/>
      <c r="AL573" s="251"/>
      <c r="AM573" s="251"/>
      <c r="AN573" s="251"/>
      <c r="AO573" s="251"/>
      <c r="AP573" s="251"/>
      <c r="AQ573" s="251"/>
      <c r="AR573" s="251"/>
      <c r="AS573" s="251"/>
      <c r="AT573" s="251"/>
      <c r="AU573" s="251"/>
      <c r="AV573" s="251"/>
      <c r="AW573" s="251"/>
      <c r="AX573" s="251"/>
      <c r="AY573" s="251"/>
      <c r="AZ573" s="251"/>
      <c r="BA573" s="251"/>
      <c r="BB573" s="251"/>
      <c r="BC573" s="251"/>
      <c r="BD573" s="251"/>
      <c r="BE573" s="251"/>
      <c r="BF573" s="251"/>
      <c r="BG573" s="251"/>
      <c r="BH573" s="251"/>
      <c r="BI573" s="251"/>
      <c r="BJ573" s="251"/>
      <c r="BK573" s="251"/>
      <c r="BL573" s="251"/>
      <c r="BM573" s="251"/>
      <c r="BN573" s="251"/>
      <c r="BO573" s="251"/>
      <c r="BP573" s="251"/>
      <c r="BQ573" s="251"/>
    </row>
    <row r="574" spans="1:69" ht="15.75" customHeight="1" x14ac:dyDescent="0.25">
      <c r="A574" s="251"/>
      <c r="B574" s="251"/>
      <c r="C574" s="251"/>
      <c r="D574" s="251"/>
      <c r="E574" s="251"/>
      <c r="F574" s="251"/>
      <c r="G574" s="251"/>
      <c r="H574" s="251"/>
      <c r="I574" s="251"/>
      <c r="J574" s="251"/>
      <c r="K574" s="251"/>
      <c r="L574" s="251"/>
      <c r="M574" s="251"/>
      <c r="N574" s="251"/>
      <c r="O574" s="251"/>
      <c r="P574" s="251"/>
      <c r="Q574" s="251"/>
      <c r="R574" s="251"/>
      <c r="S574" s="251"/>
      <c r="T574" s="251"/>
      <c r="U574" s="251"/>
      <c r="V574" s="251"/>
      <c r="W574" s="251"/>
      <c r="X574" s="251"/>
      <c r="Y574" s="251"/>
      <c r="Z574" s="251"/>
      <c r="AA574" s="251"/>
      <c r="AB574" s="251"/>
      <c r="AC574" s="251"/>
      <c r="AD574" s="251"/>
      <c r="AE574" s="251"/>
      <c r="AF574" s="251"/>
      <c r="AG574" s="251"/>
      <c r="AH574" s="251"/>
      <c r="AI574" s="251"/>
      <c r="AJ574" s="251"/>
      <c r="AK574" s="251"/>
      <c r="AL574" s="251"/>
      <c r="AM574" s="251"/>
      <c r="AN574" s="251"/>
      <c r="AO574" s="251"/>
      <c r="AP574" s="251"/>
      <c r="AQ574" s="251"/>
      <c r="AR574" s="251"/>
      <c r="AS574" s="251"/>
      <c r="AT574" s="251"/>
      <c r="AU574" s="251"/>
      <c r="AV574" s="251"/>
      <c r="AW574" s="251"/>
      <c r="AX574" s="251"/>
      <c r="AY574" s="251"/>
      <c r="AZ574" s="251"/>
      <c r="BA574" s="251"/>
      <c r="BB574" s="251"/>
      <c r="BC574" s="251"/>
      <c r="BD574" s="251"/>
      <c r="BE574" s="251"/>
      <c r="BF574" s="251"/>
      <c r="BG574" s="251"/>
      <c r="BH574" s="251"/>
      <c r="BI574" s="251"/>
      <c r="BJ574" s="251"/>
      <c r="BK574" s="251"/>
      <c r="BL574" s="251"/>
      <c r="BM574" s="251"/>
      <c r="BN574" s="251"/>
      <c r="BO574" s="251"/>
      <c r="BP574" s="251"/>
      <c r="BQ574" s="251"/>
    </row>
    <row r="575" spans="1:69" ht="15.75" customHeight="1" x14ac:dyDescent="0.25">
      <c r="A575" s="251"/>
      <c r="B575" s="251"/>
      <c r="C575" s="251"/>
      <c r="D575" s="251"/>
      <c r="E575" s="251"/>
      <c r="F575" s="251"/>
      <c r="G575" s="251"/>
      <c r="H575" s="251"/>
      <c r="I575" s="251"/>
      <c r="J575" s="251"/>
      <c r="K575" s="251"/>
      <c r="L575" s="251"/>
      <c r="M575" s="251"/>
      <c r="N575" s="251"/>
      <c r="O575" s="251"/>
      <c r="P575" s="251"/>
      <c r="Q575" s="251"/>
      <c r="R575" s="251"/>
      <c r="S575" s="251"/>
      <c r="T575" s="251"/>
      <c r="U575" s="251"/>
      <c r="V575" s="251"/>
      <c r="W575" s="251"/>
      <c r="X575" s="251"/>
      <c r="Y575" s="251"/>
      <c r="Z575" s="251"/>
      <c r="AA575" s="251"/>
      <c r="AB575" s="251"/>
      <c r="AC575" s="251"/>
      <c r="AD575" s="251"/>
      <c r="AE575" s="251"/>
      <c r="AF575" s="251"/>
      <c r="AG575" s="251"/>
      <c r="AH575" s="251"/>
      <c r="AI575" s="251"/>
      <c r="AJ575" s="251"/>
      <c r="AK575" s="251"/>
      <c r="AL575" s="251"/>
      <c r="AM575" s="251"/>
      <c r="AN575" s="251"/>
      <c r="AO575" s="251"/>
      <c r="AP575" s="251"/>
      <c r="AQ575" s="251"/>
      <c r="AR575" s="251"/>
      <c r="AS575" s="251"/>
      <c r="AT575" s="251"/>
      <c r="AU575" s="251"/>
      <c r="AV575" s="251"/>
      <c r="AW575" s="251"/>
      <c r="AX575" s="251"/>
      <c r="AY575" s="251"/>
      <c r="AZ575" s="251"/>
      <c r="BA575" s="251"/>
      <c r="BB575" s="251"/>
      <c r="BC575" s="251"/>
      <c r="BD575" s="251"/>
      <c r="BE575" s="251"/>
      <c r="BF575" s="251"/>
      <c r="BG575" s="251"/>
      <c r="BH575" s="251"/>
      <c r="BI575" s="251"/>
      <c r="BJ575" s="251"/>
      <c r="BK575" s="251"/>
      <c r="BL575" s="251"/>
      <c r="BM575" s="251"/>
      <c r="BN575" s="251"/>
      <c r="BO575" s="251"/>
      <c r="BP575" s="251"/>
      <c r="BQ575" s="251"/>
    </row>
    <row r="576" spans="1:69" ht="15.75" customHeight="1" x14ac:dyDescent="0.25">
      <c r="A576" s="251"/>
      <c r="B576" s="251"/>
      <c r="C576" s="251"/>
      <c r="D576" s="251"/>
      <c r="E576" s="251"/>
      <c r="F576" s="251"/>
      <c r="G576" s="251"/>
      <c r="H576" s="251"/>
      <c r="I576" s="251"/>
      <c r="J576" s="251"/>
      <c r="K576" s="251"/>
      <c r="L576" s="251"/>
      <c r="M576" s="251"/>
      <c r="N576" s="251"/>
      <c r="O576" s="251"/>
      <c r="P576" s="251"/>
      <c r="Q576" s="251"/>
      <c r="R576" s="251"/>
      <c r="S576" s="251"/>
      <c r="T576" s="251"/>
      <c r="U576" s="251"/>
      <c r="V576" s="251"/>
      <c r="W576" s="251"/>
      <c r="X576" s="251"/>
      <c r="Y576" s="251"/>
      <c r="Z576" s="251"/>
      <c r="AA576" s="251"/>
      <c r="AB576" s="251"/>
      <c r="AC576" s="251"/>
      <c r="AD576" s="251"/>
      <c r="AE576" s="251"/>
      <c r="AF576" s="251"/>
      <c r="AG576" s="251"/>
      <c r="AH576" s="251"/>
      <c r="AI576" s="251"/>
      <c r="AJ576" s="251"/>
      <c r="AK576" s="251"/>
      <c r="AL576" s="251"/>
      <c r="AM576" s="251"/>
      <c r="AN576" s="251"/>
      <c r="AO576" s="251"/>
      <c r="AP576" s="251"/>
      <c r="AQ576" s="251"/>
      <c r="AR576" s="251"/>
      <c r="AS576" s="251"/>
      <c r="AT576" s="251"/>
      <c r="AU576" s="251"/>
      <c r="AV576" s="251"/>
      <c r="AW576" s="251"/>
      <c r="AX576" s="251"/>
      <c r="AY576" s="251"/>
      <c r="AZ576" s="251"/>
      <c r="BA576" s="251"/>
      <c r="BB576" s="251"/>
      <c r="BC576" s="251"/>
      <c r="BD576" s="251"/>
      <c r="BE576" s="251"/>
      <c r="BF576" s="251"/>
      <c r="BG576" s="251"/>
      <c r="BH576" s="251"/>
      <c r="BI576" s="251"/>
      <c r="BJ576" s="251"/>
      <c r="BK576" s="251"/>
      <c r="BL576" s="251"/>
      <c r="BM576" s="251"/>
      <c r="BN576" s="251"/>
      <c r="BO576" s="251"/>
      <c r="BP576" s="251"/>
      <c r="BQ576" s="251"/>
    </row>
    <row r="577" spans="1:69" ht="15.75" customHeight="1" x14ac:dyDescent="0.25">
      <c r="A577" s="251"/>
      <c r="B577" s="251"/>
      <c r="C577" s="251"/>
      <c r="D577" s="251"/>
      <c r="E577" s="251"/>
      <c r="F577" s="251"/>
      <c r="G577" s="251"/>
      <c r="H577" s="251"/>
      <c r="I577" s="251"/>
      <c r="J577" s="251"/>
      <c r="K577" s="251"/>
      <c r="L577" s="251"/>
      <c r="M577" s="251"/>
      <c r="N577" s="251"/>
      <c r="O577" s="251"/>
      <c r="P577" s="251"/>
      <c r="Q577" s="251"/>
      <c r="R577" s="251"/>
      <c r="S577" s="251"/>
      <c r="T577" s="251"/>
      <c r="U577" s="251"/>
      <c r="V577" s="251"/>
      <c r="W577" s="251"/>
      <c r="X577" s="251"/>
      <c r="Y577" s="251"/>
      <c r="Z577" s="251"/>
      <c r="AA577" s="251"/>
      <c r="AB577" s="251"/>
      <c r="AC577" s="251"/>
      <c r="AD577" s="251"/>
      <c r="AE577" s="251"/>
      <c r="AF577" s="251"/>
      <c r="AG577" s="251"/>
      <c r="AH577" s="251"/>
      <c r="AI577" s="251"/>
      <c r="AJ577" s="251"/>
      <c r="AK577" s="251"/>
      <c r="AL577" s="251"/>
      <c r="AM577" s="251"/>
      <c r="AN577" s="251"/>
      <c r="AO577" s="251"/>
      <c r="AP577" s="251"/>
      <c r="AQ577" s="251"/>
      <c r="AR577" s="251"/>
      <c r="AS577" s="251"/>
      <c r="AT577" s="251"/>
      <c r="AU577" s="251"/>
      <c r="AV577" s="251"/>
      <c r="AW577" s="251"/>
      <c r="AX577" s="251"/>
      <c r="AY577" s="251"/>
      <c r="AZ577" s="251"/>
      <c r="BA577" s="251"/>
      <c r="BB577" s="251"/>
      <c r="BC577" s="251"/>
      <c r="BD577" s="251"/>
      <c r="BE577" s="251"/>
      <c r="BF577" s="251"/>
      <c r="BG577" s="251"/>
      <c r="BH577" s="251"/>
      <c r="BI577" s="251"/>
      <c r="BJ577" s="251"/>
      <c r="BK577" s="251"/>
      <c r="BL577" s="251"/>
      <c r="BM577" s="251"/>
      <c r="BN577" s="251"/>
      <c r="BO577" s="251"/>
      <c r="BP577" s="251"/>
      <c r="BQ577" s="251"/>
    </row>
    <row r="578" spans="1:69" ht="15.75" customHeight="1" x14ac:dyDescent="0.25">
      <c r="A578" s="251"/>
      <c r="B578" s="251"/>
      <c r="C578" s="251"/>
      <c r="D578" s="251"/>
      <c r="E578" s="251"/>
      <c r="F578" s="251"/>
      <c r="G578" s="251"/>
      <c r="H578" s="251"/>
      <c r="I578" s="251"/>
      <c r="J578" s="251"/>
      <c r="K578" s="251"/>
      <c r="L578" s="251"/>
      <c r="M578" s="251"/>
      <c r="N578" s="251"/>
      <c r="O578" s="251"/>
      <c r="P578" s="251"/>
      <c r="Q578" s="251"/>
      <c r="R578" s="251"/>
      <c r="S578" s="251"/>
      <c r="T578" s="251"/>
      <c r="U578" s="251"/>
      <c r="V578" s="251"/>
      <c r="W578" s="251"/>
      <c r="X578" s="251"/>
      <c r="Y578" s="251"/>
      <c r="Z578" s="251"/>
      <c r="AA578" s="251"/>
      <c r="AB578" s="251"/>
      <c r="AC578" s="251"/>
      <c r="AD578" s="251"/>
      <c r="AE578" s="251"/>
      <c r="AF578" s="251"/>
      <c r="AG578" s="251"/>
      <c r="AH578" s="251"/>
      <c r="AI578" s="251"/>
      <c r="AJ578" s="251"/>
      <c r="AK578" s="251"/>
      <c r="AL578" s="251"/>
      <c r="AM578" s="251"/>
      <c r="AN578" s="251"/>
      <c r="AO578" s="251"/>
      <c r="AP578" s="251"/>
      <c r="AQ578" s="251"/>
      <c r="AR578" s="251"/>
      <c r="AS578" s="251"/>
      <c r="AT578" s="251"/>
      <c r="AU578" s="251"/>
      <c r="AV578" s="251"/>
      <c r="AW578" s="251"/>
      <c r="AX578" s="251"/>
      <c r="AY578" s="251"/>
      <c r="AZ578" s="251"/>
      <c r="BA578" s="251"/>
      <c r="BB578" s="251"/>
      <c r="BC578" s="251"/>
      <c r="BD578" s="251"/>
      <c r="BE578" s="251"/>
      <c r="BF578" s="251"/>
      <c r="BG578" s="251"/>
      <c r="BH578" s="251"/>
      <c r="BI578" s="251"/>
      <c r="BJ578" s="251"/>
      <c r="BK578" s="251"/>
      <c r="BL578" s="251"/>
      <c r="BM578" s="251"/>
      <c r="BN578" s="251"/>
      <c r="BO578" s="251"/>
      <c r="BP578" s="251"/>
      <c r="BQ578" s="251"/>
    </row>
    <row r="579" spans="1:69" ht="15.75" customHeight="1" x14ac:dyDescent="0.25">
      <c r="A579" s="251"/>
      <c r="B579" s="251"/>
      <c r="C579" s="251"/>
      <c r="D579" s="251"/>
      <c r="E579" s="251"/>
      <c r="F579" s="251"/>
      <c r="G579" s="251"/>
      <c r="H579" s="251"/>
      <c r="I579" s="251"/>
      <c r="J579" s="251"/>
      <c r="K579" s="251"/>
      <c r="L579" s="251"/>
      <c r="M579" s="251"/>
      <c r="N579" s="251"/>
      <c r="O579" s="251"/>
      <c r="P579" s="251"/>
      <c r="Q579" s="251"/>
      <c r="R579" s="251"/>
      <c r="S579" s="251"/>
      <c r="T579" s="251"/>
      <c r="U579" s="251"/>
      <c r="V579" s="251"/>
      <c r="W579" s="251"/>
      <c r="X579" s="251"/>
      <c r="Y579" s="251"/>
      <c r="Z579" s="251"/>
      <c r="AA579" s="251"/>
      <c r="AB579" s="251"/>
      <c r="AC579" s="251"/>
      <c r="AD579" s="251"/>
      <c r="AE579" s="251"/>
      <c r="AF579" s="251"/>
      <c r="AG579" s="251"/>
      <c r="AH579" s="251"/>
      <c r="AI579" s="251"/>
      <c r="AJ579" s="251"/>
      <c r="AK579" s="251"/>
      <c r="AL579" s="251"/>
      <c r="AM579" s="251"/>
      <c r="AN579" s="251"/>
      <c r="AO579" s="251"/>
      <c r="AP579" s="251"/>
      <c r="AQ579" s="251"/>
      <c r="AR579" s="251"/>
      <c r="AS579" s="251"/>
      <c r="AT579" s="251"/>
      <c r="AU579" s="251"/>
      <c r="AV579" s="251"/>
      <c r="AW579" s="251"/>
      <c r="AX579" s="251"/>
      <c r="AY579" s="251"/>
      <c r="AZ579" s="251"/>
      <c r="BA579" s="251"/>
      <c r="BB579" s="251"/>
      <c r="BC579" s="251"/>
      <c r="BD579" s="251"/>
      <c r="BE579" s="251"/>
      <c r="BF579" s="251"/>
      <c r="BG579" s="251"/>
      <c r="BH579" s="251"/>
      <c r="BI579" s="251"/>
      <c r="BJ579" s="251"/>
      <c r="BK579" s="251"/>
      <c r="BL579" s="251"/>
      <c r="BM579" s="251"/>
      <c r="BN579" s="251"/>
      <c r="BO579" s="251"/>
      <c r="BP579" s="251"/>
      <c r="BQ579" s="251"/>
    </row>
    <row r="580" spans="1:69" ht="15.75" customHeight="1" x14ac:dyDescent="0.25">
      <c r="A580" s="251"/>
      <c r="B580" s="251"/>
      <c r="C580" s="251"/>
      <c r="D580" s="251"/>
      <c r="E580" s="251"/>
      <c r="F580" s="251"/>
      <c r="G580" s="251"/>
      <c r="H580" s="251"/>
      <c r="I580" s="251"/>
      <c r="J580" s="251"/>
      <c r="K580" s="251"/>
      <c r="L580" s="251"/>
      <c r="M580" s="251"/>
      <c r="N580" s="251"/>
      <c r="O580" s="251"/>
      <c r="P580" s="251"/>
      <c r="Q580" s="251"/>
      <c r="R580" s="251"/>
      <c r="S580" s="251"/>
      <c r="T580" s="251"/>
      <c r="U580" s="251"/>
      <c r="V580" s="251"/>
      <c r="W580" s="251"/>
      <c r="X580" s="251"/>
      <c r="Y580" s="251"/>
      <c r="Z580" s="251"/>
      <c r="AA580" s="251"/>
      <c r="AB580" s="251"/>
      <c r="AC580" s="251"/>
      <c r="AD580" s="251"/>
      <c r="AE580" s="251"/>
      <c r="AF580" s="251"/>
      <c r="AG580" s="251"/>
      <c r="AH580" s="251"/>
      <c r="AI580" s="251"/>
      <c r="AJ580" s="251"/>
      <c r="AK580" s="251"/>
      <c r="AL580" s="251"/>
      <c r="AM580" s="251"/>
      <c r="AN580" s="251"/>
      <c r="AO580" s="251"/>
      <c r="AP580" s="251"/>
      <c r="AQ580" s="251"/>
      <c r="AR580" s="251"/>
      <c r="AS580" s="251"/>
      <c r="AT580" s="251"/>
      <c r="AU580" s="251"/>
      <c r="AV580" s="251"/>
      <c r="AW580" s="251"/>
      <c r="AX580" s="251"/>
      <c r="AY580" s="251"/>
      <c r="AZ580" s="251"/>
      <c r="BA580" s="251"/>
      <c r="BB580" s="251"/>
      <c r="BC580" s="251"/>
      <c r="BD580" s="251"/>
      <c r="BE580" s="251"/>
      <c r="BF580" s="251"/>
      <c r="BG580" s="251"/>
      <c r="BH580" s="251"/>
      <c r="BI580" s="251"/>
      <c r="BJ580" s="251"/>
      <c r="BK580" s="251"/>
      <c r="BL580" s="251"/>
      <c r="BM580" s="251"/>
      <c r="BN580" s="251"/>
      <c r="BO580" s="251"/>
      <c r="BP580" s="251"/>
      <c r="BQ580" s="251"/>
    </row>
    <row r="581" spans="1:69" ht="15.75" customHeight="1" x14ac:dyDescent="0.25">
      <c r="A581" s="251"/>
      <c r="B581" s="251"/>
      <c r="C581" s="251"/>
      <c r="D581" s="251"/>
      <c r="E581" s="251"/>
      <c r="F581" s="251"/>
      <c r="G581" s="251"/>
      <c r="H581" s="251"/>
      <c r="I581" s="251"/>
      <c r="J581" s="251"/>
      <c r="K581" s="251"/>
      <c r="L581" s="251"/>
      <c r="M581" s="251"/>
      <c r="N581" s="251"/>
      <c r="O581" s="251"/>
      <c r="P581" s="251"/>
      <c r="Q581" s="251"/>
      <c r="R581" s="251"/>
      <c r="S581" s="251"/>
      <c r="T581" s="251"/>
      <c r="U581" s="251"/>
      <c r="V581" s="251"/>
      <c r="W581" s="251"/>
      <c r="X581" s="251"/>
      <c r="Y581" s="251"/>
      <c r="Z581" s="251"/>
      <c r="AA581" s="251"/>
      <c r="AB581" s="251"/>
      <c r="AC581" s="251"/>
      <c r="AD581" s="251"/>
      <c r="AE581" s="251"/>
      <c r="AF581" s="251"/>
      <c r="AG581" s="251"/>
      <c r="AH581" s="251"/>
      <c r="AI581" s="251"/>
      <c r="AJ581" s="251"/>
      <c r="AK581" s="251"/>
      <c r="AL581" s="251"/>
      <c r="AM581" s="251"/>
      <c r="AN581" s="251"/>
      <c r="AO581" s="251"/>
      <c r="AP581" s="251"/>
      <c r="AQ581" s="251"/>
      <c r="AR581" s="251"/>
      <c r="AS581" s="251"/>
      <c r="AT581" s="251"/>
      <c r="AU581" s="251"/>
      <c r="AV581" s="251"/>
      <c r="AW581" s="251"/>
      <c r="AX581" s="251"/>
      <c r="AY581" s="251"/>
      <c r="AZ581" s="251"/>
      <c r="BA581" s="251"/>
      <c r="BB581" s="251"/>
      <c r="BC581" s="251"/>
      <c r="BD581" s="251"/>
      <c r="BE581" s="251"/>
      <c r="BF581" s="251"/>
      <c r="BG581" s="251"/>
      <c r="BH581" s="251"/>
      <c r="BI581" s="251"/>
      <c r="BJ581" s="251"/>
      <c r="BK581" s="251"/>
      <c r="BL581" s="251"/>
      <c r="BM581" s="251"/>
      <c r="BN581" s="251"/>
      <c r="BO581" s="251"/>
      <c r="BP581" s="251"/>
      <c r="BQ581" s="251"/>
    </row>
    <row r="582" spans="1:69" ht="15.75" customHeight="1" x14ac:dyDescent="0.25">
      <c r="A582" s="251"/>
      <c r="B582" s="251"/>
      <c r="C582" s="251"/>
      <c r="D582" s="251"/>
      <c r="E582" s="251"/>
      <c r="F582" s="251"/>
      <c r="G582" s="251"/>
      <c r="H582" s="251"/>
      <c r="I582" s="251"/>
      <c r="J582" s="251"/>
      <c r="K582" s="251"/>
      <c r="L582" s="251"/>
      <c r="M582" s="251"/>
      <c r="N582" s="251"/>
      <c r="O582" s="251"/>
      <c r="P582" s="251"/>
      <c r="Q582" s="251"/>
      <c r="R582" s="251"/>
      <c r="S582" s="251"/>
      <c r="T582" s="251"/>
      <c r="U582" s="251"/>
      <c r="V582" s="251"/>
      <c r="W582" s="251"/>
      <c r="X582" s="251"/>
      <c r="Y582" s="251"/>
      <c r="Z582" s="251"/>
      <c r="AA582" s="251"/>
      <c r="AB582" s="251"/>
      <c r="AC582" s="251"/>
      <c r="AD582" s="251"/>
      <c r="AE582" s="251"/>
      <c r="AF582" s="251"/>
      <c r="AG582" s="251"/>
      <c r="AH582" s="251"/>
      <c r="AI582" s="251"/>
      <c r="AJ582" s="251"/>
      <c r="AK582" s="251"/>
      <c r="AL582" s="251"/>
      <c r="AM582" s="251"/>
      <c r="AN582" s="251"/>
      <c r="AO582" s="251"/>
      <c r="AP582" s="251"/>
      <c r="AQ582" s="251"/>
      <c r="AR582" s="251"/>
      <c r="AS582" s="251"/>
      <c r="AT582" s="251"/>
      <c r="AU582" s="251"/>
      <c r="AV582" s="251"/>
      <c r="AW582" s="251"/>
      <c r="AX582" s="251"/>
      <c r="AY582" s="251"/>
      <c r="AZ582" s="251"/>
      <c r="BA582" s="251"/>
      <c r="BB582" s="251"/>
      <c r="BC582" s="251"/>
      <c r="BD582" s="251"/>
      <c r="BE582" s="251"/>
      <c r="BF582" s="251"/>
      <c r="BG582" s="251"/>
      <c r="BH582" s="251"/>
      <c r="BI582" s="251"/>
      <c r="BJ582" s="251"/>
      <c r="BK582" s="251"/>
      <c r="BL582" s="251"/>
      <c r="BM582" s="251"/>
      <c r="BN582" s="251"/>
      <c r="BO582" s="251"/>
      <c r="BP582" s="251"/>
      <c r="BQ582" s="251"/>
    </row>
    <row r="583" spans="1:69" ht="15.75" customHeight="1" x14ac:dyDescent="0.25">
      <c r="A583" s="251"/>
      <c r="B583" s="251"/>
      <c r="C583" s="251"/>
      <c r="D583" s="251"/>
      <c r="E583" s="251"/>
      <c r="F583" s="251"/>
      <c r="G583" s="251"/>
      <c r="H583" s="251"/>
      <c r="I583" s="251"/>
      <c r="J583" s="251"/>
      <c r="K583" s="251"/>
      <c r="L583" s="251"/>
      <c r="M583" s="251"/>
      <c r="N583" s="251"/>
      <c r="O583" s="251"/>
      <c r="P583" s="251"/>
      <c r="Q583" s="251"/>
      <c r="R583" s="251"/>
      <c r="S583" s="251"/>
      <c r="T583" s="251"/>
      <c r="U583" s="251"/>
      <c r="V583" s="251"/>
      <c r="W583" s="251"/>
      <c r="X583" s="251"/>
      <c r="Y583" s="251"/>
      <c r="Z583" s="251"/>
      <c r="AA583" s="251"/>
      <c r="AB583" s="251"/>
      <c r="AC583" s="251"/>
      <c r="AD583" s="251"/>
      <c r="AE583" s="251"/>
      <c r="AF583" s="251"/>
      <c r="AG583" s="251"/>
      <c r="AH583" s="251"/>
      <c r="AI583" s="251"/>
      <c r="AJ583" s="251"/>
      <c r="AK583" s="251"/>
      <c r="AL583" s="251"/>
      <c r="AM583" s="251"/>
      <c r="AN583" s="251"/>
      <c r="AO583" s="251"/>
      <c r="AP583" s="251"/>
      <c r="AQ583" s="251"/>
      <c r="AR583" s="251"/>
      <c r="AS583" s="251"/>
      <c r="AT583" s="251"/>
      <c r="AU583" s="251"/>
      <c r="AV583" s="251"/>
      <c r="AW583" s="251"/>
      <c r="AX583" s="251"/>
      <c r="AY583" s="251"/>
      <c r="AZ583" s="251"/>
      <c r="BA583" s="251"/>
      <c r="BB583" s="251"/>
      <c r="BC583" s="251"/>
      <c r="BD583" s="251"/>
      <c r="BE583" s="251"/>
      <c r="BF583" s="251"/>
      <c r="BG583" s="251"/>
      <c r="BH583" s="251"/>
      <c r="BI583" s="251"/>
      <c r="BJ583" s="251"/>
      <c r="BK583" s="251"/>
      <c r="BL583" s="251"/>
      <c r="BM583" s="251"/>
      <c r="BN583" s="251"/>
      <c r="BO583" s="251"/>
      <c r="BP583" s="251"/>
      <c r="BQ583" s="251"/>
    </row>
    <row r="584" spans="1:69" ht="15.75" customHeight="1" x14ac:dyDescent="0.25">
      <c r="A584" s="251"/>
      <c r="B584" s="251"/>
      <c r="C584" s="251"/>
      <c r="D584" s="251"/>
      <c r="E584" s="251"/>
      <c r="F584" s="251"/>
      <c r="G584" s="251"/>
      <c r="H584" s="251"/>
      <c r="I584" s="251"/>
      <c r="J584" s="251"/>
      <c r="K584" s="251"/>
      <c r="L584" s="251"/>
      <c r="M584" s="251"/>
      <c r="N584" s="251"/>
      <c r="O584" s="251"/>
      <c r="P584" s="251"/>
      <c r="Q584" s="251"/>
      <c r="R584" s="251"/>
      <c r="S584" s="251"/>
      <c r="T584" s="251"/>
      <c r="U584" s="251"/>
      <c r="V584" s="251"/>
      <c r="W584" s="251"/>
      <c r="X584" s="251"/>
      <c r="Y584" s="251"/>
      <c r="Z584" s="251"/>
      <c r="AA584" s="251"/>
      <c r="AB584" s="251"/>
      <c r="AC584" s="251"/>
      <c r="AD584" s="251"/>
      <c r="AE584" s="251"/>
      <c r="AF584" s="251"/>
      <c r="AG584" s="251"/>
      <c r="AH584" s="251"/>
      <c r="AI584" s="251"/>
      <c r="AJ584" s="251"/>
      <c r="AK584" s="251"/>
      <c r="AL584" s="251"/>
      <c r="AM584" s="251"/>
      <c r="AN584" s="251"/>
      <c r="AO584" s="251"/>
      <c r="AP584" s="251"/>
      <c r="AQ584" s="251"/>
      <c r="AR584" s="251"/>
      <c r="AS584" s="251"/>
      <c r="AT584" s="251"/>
      <c r="AU584" s="251"/>
      <c r="AV584" s="251"/>
      <c r="AW584" s="251"/>
      <c r="AX584" s="251"/>
      <c r="AY584" s="251"/>
      <c r="AZ584" s="251"/>
      <c r="BA584" s="251"/>
      <c r="BB584" s="251"/>
      <c r="BC584" s="251"/>
      <c r="BD584" s="251"/>
      <c r="BE584" s="251"/>
      <c r="BF584" s="251"/>
      <c r="BG584" s="251"/>
      <c r="BH584" s="251"/>
      <c r="BI584" s="251"/>
      <c r="BJ584" s="251"/>
      <c r="BK584" s="251"/>
      <c r="BL584" s="251"/>
      <c r="BM584" s="251"/>
      <c r="BN584" s="251"/>
      <c r="BO584" s="251"/>
      <c r="BP584" s="251"/>
      <c r="BQ584" s="251"/>
    </row>
    <row r="585" spans="1:69" ht="15.75" customHeight="1" x14ac:dyDescent="0.25">
      <c r="A585" s="251"/>
      <c r="B585" s="251"/>
      <c r="C585" s="251"/>
      <c r="D585" s="251"/>
      <c r="E585" s="251"/>
      <c r="F585" s="251"/>
      <c r="G585" s="251"/>
      <c r="H585" s="251"/>
      <c r="I585" s="251"/>
      <c r="J585" s="251"/>
      <c r="K585" s="251"/>
      <c r="L585" s="251"/>
      <c r="M585" s="251"/>
      <c r="N585" s="251"/>
      <c r="O585" s="251"/>
      <c r="P585" s="251"/>
      <c r="Q585" s="251"/>
      <c r="R585" s="251"/>
      <c r="S585" s="251"/>
      <c r="T585" s="251"/>
      <c r="U585" s="251"/>
      <c r="V585" s="251"/>
      <c r="W585" s="251"/>
      <c r="X585" s="251"/>
      <c r="Y585" s="251"/>
      <c r="Z585" s="251"/>
      <c r="AA585" s="251"/>
      <c r="AB585" s="251"/>
      <c r="AC585" s="251"/>
      <c r="AD585" s="251"/>
      <c r="AE585" s="251"/>
      <c r="AF585" s="251"/>
      <c r="AG585" s="251"/>
      <c r="AH585" s="251"/>
      <c r="AI585" s="251"/>
      <c r="AJ585" s="251"/>
      <c r="AK585" s="251"/>
      <c r="AL585" s="251"/>
      <c r="AM585" s="251"/>
      <c r="AN585" s="251"/>
      <c r="AO585" s="251"/>
      <c r="AP585" s="251"/>
      <c r="AQ585" s="251"/>
      <c r="AR585" s="251"/>
      <c r="AS585" s="251"/>
      <c r="AT585" s="251"/>
      <c r="AU585" s="251"/>
      <c r="AV585" s="251"/>
      <c r="AW585" s="251"/>
      <c r="AX585" s="251"/>
      <c r="AY585" s="251"/>
      <c r="AZ585" s="251"/>
      <c r="BA585" s="251"/>
      <c r="BB585" s="251"/>
      <c r="BC585" s="251"/>
      <c r="BD585" s="251"/>
      <c r="BE585" s="251"/>
      <c r="BF585" s="251"/>
      <c r="BG585" s="251"/>
      <c r="BH585" s="251"/>
      <c r="BI585" s="251"/>
      <c r="BJ585" s="251"/>
      <c r="BK585" s="251"/>
      <c r="BL585" s="251"/>
      <c r="BM585" s="251"/>
      <c r="BN585" s="251"/>
      <c r="BO585" s="251"/>
      <c r="BP585" s="251"/>
      <c r="BQ585" s="251"/>
    </row>
    <row r="586" spans="1:69" ht="15.75" customHeight="1" x14ac:dyDescent="0.25">
      <c r="A586" s="251"/>
      <c r="B586" s="251"/>
      <c r="C586" s="251"/>
      <c r="D586" s="251"/>
      <c r="E586" s="251"/>
      <c r="F586" s="251"/>
      <c r="G586" s="251"/>
      <c r="H586" s="251"/>
      <c r="I586" s="251"/>
      <c r="J586" s="251"/>
      <c r="K586" s="251"/>
      <c r="L586" s="251"/>
      <c r="M586" s="251"/>
      <c r="N586" s="251"/>
      <c r="O586" s="251"/>
      <c r="P586" s="251"/>
      <c r="Q586" s="251"/>
      <c r="R586" s="251"/>
      <c r="S586" s="251"/>
      <c r="T586" s="251"/>
      <c r="U586" s="251"/>
      <c r="V586" s="251"/>
      <c r="W586" s="251"/>
      <c r="X586" s="251"/>
      <c r="Y586" s="251"/>
      <c r="Z586" s="251"/>
      <c r="AA586" s="251"/>
      <c r="AB586" s="251"/>
      <c r="AC586" s="251"/>
      <c r="AD586" s="251"/>
      <c r="AE586" s="251"/>
      <c r="AF586" s="251"/>
      <c r="AG586" s="251"/>
      <c r="AH586" s="251"/>
      <c r="AI586" s="251"/>
      <c r="AJ586" s="251"/>
      <c r="AK586" s="251"/>
      <c r="AL586" s="251"/>
      <c r="AM586" s="251"/>
      <c r="AN586" s="251"/>
      <c r="AO586" s="251"/>
      <c r="AP586" s="251"/>
      <c r="AQ586" s="251"/>
      <c r="AR586" s="251"/>
      <c r="AS586" s="251"/>
      <c r="AT586" s="251"/>
      <c r="AU586" s="251"/>
      <c r="AV586" s="251"/>
      <c r="AW586" s="251"/>
      <c r="AX586" s="251"/>
      <c r="AY586" s="251"/>
      <c r="AZ586" s="251"/>
      <c r="BA586" s="251"/>
      <c r="BB586" s="251"/>
      <c r="BC586" s="251"/>
      <c r="BD586" s="251"/>
      <c r="BE586" s="251"/>
      <c r="BF586" s="251"/>
      <c r="BG586" s="251"/>
      <c r="BH586" s="251"/>
      <c r="BI586" s="251"/>
      <c r="BJ586" s="251"/>
      <c r="BK586" s="251"/>
      <c r="BL586" s="251"/>
      <c r="BM586" s="251"/>
      <c r="BN586" s="251"/>
      <c r="BO586" s="251"/>
      <c r="BP586" s="251"/>
      <c r="BQ586" s="251"/>
    </row>
    <row r="587" spans="1:69" ht="15.75" customHeight="1" x14ac:dyDescent="0.25">
      <c r="A587" s="251"/>
      <c r="B587" s="251"/>
      <c r="C587" s="251"/>
      <c r="D587" s="251"/>
      <c r="E587" s="251"/>
      <c r="F587" s="251"/>
      <c r="G587" s="251"/>
      <c r="H587" s="251"/>
      <c r="I587" s="251"/>
      <c r="J587" s="251"/>
      <c r="K587" s="251"/>
      <c r="L587" s="251"/>
      <c r="M587" s="251"/>
      <c r="N587" s="251"/>
      <c r="O587" s="251"/>
      <c r="P587" s="251"/>
      <c r="Q587" s="251"/>
      <c r="R587" s="251"/>
      <c r="S587" s="251"/>
      <c r="T587" s="251"/>
      <c r="U587" s="251"/>
      <c r="V587" s="251"/>
      <c r="W587" s="251"/>
      <c r="X587" s="251"/>
      <c r="Y587" s="251"/>
      <c r="Z587" s="251"/>
      <c r="AA587" s="251"/>
      <c r="AB587" s="251"/>
      <c r="AC587" s="251"/>
      <c r="AD587" s="251"/>
      <c r="AE587" s="251"/>
      <c r="AF587" s="251"/>
      <c r="AG587" s="251"/>
      <c r="AH587" s="251"/>
      <c r="AI587" s="251"/>
      <c r="AJ587" s="251"/>
      <c r="AK587" s="251"/>
      <c r="AL587" s="251"/>
      <c r="AM587" s="251"/>
      <c r="AN587" s="251"/>
      <c r="AO587" s="251"/>
      <c r="AP587" s="251"/>
      <c r="AQ587" s="251"/>
      <c r="AR587" s="251"/>
      <c r="AS587" s="251"/>
      <c r="AT587" s="251"/>
      <c r="AU587" s="251"/>
      <c r="AV587" s="251"/>
      <c r="AW587" s="251"/>
      <c r="AX587" s="251"/>
      <c r="AY587" s="251"/>
      <c r="AZ587" s="251"/>
      <c r="BA587" s="251"/>
      <c r="BB587" s="251"/>
      <c r="BC587" s="251"/>
      <c r="BD587" s="251"/>
      <c r="BE587" s="251"/>
      <c r="BF587" s="251"/>
      <c r="BG587" s="251"/>
      <c r="BH587" s="251"/>
      <c r="BI587" s="251"/>
      <c r="BJ587" s="251"/>
      <c r="BK587" s="251"/>
      <c r="BL587" s="251"/>
      <c r="BM587" s="251"/>
      <c r="BN587" s="251"/>
      <c r="BO587" s="251"/>
      <c r="BP587" s="251"/>
      <c r="BQ587" s="251"/>
    </row>
    <row r="588" spans="1:69" ht="15.75" customHeight="1" x14ac:dyDescent="0.25">
      <c r="A588" s="251"/>
      <c r="B588" s="251"/>
      <c r="C588" s="251"/>
      <c r="D588" s="251"/>
      <c r="E588" s="251"/>
      <c r="F588" s="251"/>
      <c r="G588" s="251"/>
      <c r="H588" s="251"/>
      <c r="I588" s="251"/>
      <c r="J588" s="251"/>
      <c r="K588" s="251"/>
      <c r="L588" s="251"/>
      <c r="M588" s="251"/>
      <c r="N588" s="251"/>
      <c r="O588" s="251"/>
      <c r="P588" s="251"/>
      <c r="Q588" s="251"/>
      <c r="R588" s="251"/>
      <c r="S588" s="251"/>
      <c r="T588" s="251"/>
      <c r="U588" s="251"/>
      <c r="V588" s="251"/>
      <c r="W588" s="251"/>
      <c r="X588" s="251"/>
      <c r="Y588" s="251"/>
      <c r="Z588" s="251"/>
      <c r="AA588" s="251"/>
      <c r="AB588" s="251"/>
      <c r="AC588" s="251"/>
      <c r="AD588" s="251"/>
      <c r="AE588" s="251"/>
      <c r="AF588" s="251"/>
      <c r="AG588" s="251"/>
      <c r="AH588" s="251"/>
      <c r="AI588" s="251"/>
      <c r="AJ588" s="251"/>
      <c r="AK588" s="251"/>
      <c r="AL588" s="251"/>
      <c r="AM588" s="251"/>
      <c r="AN588" s="251"/>
      <c r="AO588" s="251"/>
      <c r="AP588" s="251"/>
      <c r="AQ588" s="251"/>
      <c r="AR588" s="251"/>
      <c r="AS588" s="251"/>
      <c r="AT588" s="251"/>
      <c r="AU588" s="251"/>
      <c r="AV588" s="251"/>
      <c r="AW588" s="251"/>
      <c r="AX588" s="251"/>
      <c r="AY588" s="251"/>
      <c r="AZ588" s="251"/>
      <c r="BA588" s="251"/>
      <c r="BB588" s="251"/>
      <c r="BC588" s="251"/>
      <c r="BD588" s="251"/>
      <c r="BE588" s="251"/>
      <c r="BF588" s="251"/>
      <c r="BG588" s="251"/>
      <c r="BH588" s="251"/>
      <c r="BI588" s="251"/>
      <c r="BJ588" s="251"/>
      <c r="BK588" s="251"/>
      <c r="BL588" s="251"/>
      <c r="BM588" s="251"/>
      <c r="BN588" s="251"/>
      <c r="BO588" s="251"/>
      <c r="BP588" s="251"/>
      <c r="BQ588" s="251"/>
    </row>
    <row r="589" spans="1:69" ht="15.75" customHeight="1" x14ac:dyDescent="0.25">
      <c r="A589" s="251"/>
      <c r="B589" s="251"/>
      <c r="C589" s="251"/>
      <c r="D589" s="251"/>
      <c r="E589" s="251"/>
      <c r="F589" s="251"/>
      <c r="G589" s="251"/>
      <c r="H589" s="251"/>
      <c r="I589" s="251"/>
      <c r="J589" s="251"/>
      <c r="K589" s="251"/>
      <c r="L589" s="251"/>
      <c r="M589" s="251"/>
      <c r="N589" s="251"/>
      <c r="O589" s="251"/>
      <c r="P589" s="251"/>
      <c r="Q589" s="251"/>
      <c r="R589" s="251"/>
      <c r="S589" s="251"/>
      <c r="T589" s="251"/>
      <c r="U589" s="251"/>
      <c r="V589" s="251"/>
      <c r="W589" s="251"/>
      <c r="X589" s="251"/>
      <c r="Y589" s="251"/>
      <c r="Z589" s="251"/>
      <c r="AA589" s="251"/>
      <c r="AB589" s="251"/>
      <c r="AC589" s="251"/>
      <c r="AD589" s="251"/>
      <c r="AE589" s="251"/>
      <c r="AF589" s="251"/>
      <c r="AG589" s="251"/>
      <c r="AH589" s="251"/>
      <c r="AI589" s="251"/>
      <c r="AJ589" s="251"/>
      <c r="AK589" s="251"/>
      <c r="AL589" s="251"/>
      <c r="AM589" s="251"/>
      <c r="AN589" s="251"/>
      <c r="AO589" s="251"/>
      <c r="AP589" s="251"/>
      <c r="AQ589" s="251"/>
      <c r="AR589" s="251"/>
      <c r="AS589" s="251"/>
      <c r="AT589" s="251"/>
      <c r="AU589" s="251"/>
      <c r="AV589" s="251"/>
      <c r="AW589" s="251"/>
      <c r="AX589" s="251"/>
      <c r="AY589" s="251"/>
      <c r="AZ589" s="251"/>
      <c r="BA589" s="251"/>
      <c r="BB589" s="251"/>
      <c r="BC589" s="251"/>
      <c r="BD589" s="251"/>
      <c r="BE589" s="251"/>
      <c r="BF589" s="251"/>
      <c r="BG589" s="251"/>
      <c r="BH589" s="251"/>
      <c r="BI589" s="251"/>
      <c r="BJ589" s="251"/>
      <c r="BK589" s="251"/>
      <c r="BL589" s="251"/>
      <c r="BM589" s="251"/>
      <c r="BN589" s="251"/>
      <c r="BO589" s="251"/>
      <c r="BP589" s="251"/>
      <c r="BQ589" s="251"/>
    </row>
    <row r="590" spans="1:69" ht="15.75" customHeight="1" x14ac:dyDescent="0.25">
      <c r="A590" s="251"/>
      <c r="B590" s="251"/>
      <c r="C590" s="251"/>
      <c r="D590" s="251"/>
      <c r="E590" s="251"/>
      <c r="F590" s="251"/>
      <c r="G590" s="251"/>
      <c r="H590" s="251"/>
      <c r="I590" s="251"/>
      <c r="J590" s="251"/>
      <c r="K590" s="251"/>
      <c r="L590" s="251"/>
      <c r="M590" s="251"/>
      <c r="N590" s="251"/>
      <c r="O590" s="251"/>
      <c r="P590" s="251"/>
      <c r="Q590" s="251"/>
      <c r="R590" s="251"/>
      <c r="S590" s="251"/>
      <c r="T590" s="251"/>
      <c r="U590" s="251"/>
      <c r="V590" s="251"/>
      <c r="W590" s="251"/>
      <c r="X590" s="251"/>
      <c r="Y590" s="251"/>
      <c r="Z590" s="251"/>
      <c r="AA590" s="251"/>
      <c r="AB590" s="251"/>
      <c r="AC590" s="251"/>
      <c r="AD590" s="251"/>
      <c r="AE590" s="251"/>
      <c r="AF590" s="251"/>
      <c r="AG590" s="251"/>
      <c r="AH590" s="251"/>
      <c r="AI590" s="251"/>
      <c r="AJ590" s="251"/>
      <c r="AK590" s="251"/>
      <c r="AL590" s="251"/>
      <c r="AM590" s="251"/>
      <c r="AN590" s="251"/>
      <c r="AO590" s="251"/>
      <c r="AP590" s="251"/>
      <c r="AQ590" s="251"/>
      <c r="AR590" s="251"/>
      <c r="AS590" s="251"/>
      <c r="AT590" s="251"/>
      <c r="AU590" s="251"/>
      <c r="AV590" s="251"/>
      <c r="AW590" s="251"/>
      <c r="AX590" s="251"/>
      <c r="AY590" s="251"/>
      <c r="AZ590" s="251"/>
      <c r="BA590" s="251"/>
      <c r="BB590" s="251"/>
      <c r="BC590" s="251"/>
      <c r="BD590" s="251"/>
      <c r="BE590" s="251"/>
      <c r="BF590" s="251"/>
      <c r="BG590" s="251"/>
      <c r="BH590" s="251"/>
      <c r="BI590" s="251"/>
      <c r="BJ590" s="251"/>
      <c r="BK590" s="251"/>
      <c r="BL590" s="251"/>
      <c r="BM590" s="251"/>
      <c r="BN590" s="251"/>
      <c r="BO590" s="251"/>
      <c r="BP590" s="251"/>
      <c r="BQ590" s="251"/>
    </row>
    <row r="591" spans="1:69" ht="15.75" customHeight="1" x14ac:dyDescent="0.25">
      <c r="A591" s="251"/>
      <c r="B591" s="251"/>
      <c r="C591" s="251"/>
      <c r="D591" s="251"/>
      <c r="E591" s="251"/>
      <c r="F591" s="251"/>
      <c r="G591" s="251"/>
      <c r="H591" s="251"/>
      <c r="I591" s="251"/>
      <c r="J591" s="251"/>
      <c r="K591" s="251"/>
      <c r="L591" s="251"/>
      <c r="M591" s="251"/>
      <c r="N591" s="251"/>
      <c r="O591" s="251"/>
      <c r="P591" s="251"/>
      <c r="Q591" s="251"/>
      <c r="R591" s="251"/>
      <c r="S591" s="251"/>
      <c r="T591" s="251"/>
      <c r="U591" s="251"/>
      <c r="V591" s="251"/>
      <c r="W591" s="251"/>
      <c r="X591" s="251"/>
      <c r="Y591" s="251"/>
      <c r="Z591" s="251"/>
      <c r="AA591" s="251"/>
      <c r="AB591" s="251"/>
      <c r="AC591" s="251"/>
      <c r="AD591" s="251"/>
      <c r="AE591" s="251"/>
      <c r="AF591" s="251"/>
      <c r="AG591" s="251"/>
      <c r="AH591" s="251"/>
      <c r="AI591" s="251"/>
      <c r="AJ591" s="251"/>
      <c r="AK591" s="251"/>
      <c r="AL591" s="251"/>
      <c r="AM591" s="251"/>
      <c r="AN591" s="251"/>
      <c r="AO591" s="251"/>
      <c r="AP591" s="251"/>
      <c r="AQ591" s="251"/>
      <c r="AR591" s="251"/>
      <c r="AS591" s="251"/>
      <c r="AT591" s="251"/>
      <c r="AU591" s="251"/>
      <c r="AV591" s="251"/>
      <c r="AW591" s="251"/>
      <c r="AX591" s="251"/>
      <c r="AY591" s="251"/>
      <c r="AZ591" s="251"/>
      <c r="BA591" s="251"/>
      <c r="BB591" s="251"/>
      <c r="BC591" s="251"/>
      <c r="BD591" s="251"/>
      <c r="BE591" s="251"/>
      <c r="BF591" s="251"/>
      <c r="BG591" s="251"/>
      <c r="BH591" s="251"/>
      <c r="BI591" s="251"/>
      <c r="BJ591" s="251"/>
      <c r="BK591" s="251"/>
      <c r="BL591" s="251"/>
      <c r="BM591" s="251"/>
      <c r="BN591" s="251"/>
      <c r="BO591" s="251"/>
      <c r="BP591" s="251"/>
      <c r="BQ591" s="251"/>
    </row>
    <row r="592" spans="1:69" ht="15.75" customHeight="1" x14ac:dyDescent="0.25">
      <c r="A592" s="251"/>
      <c r="B592" s="251"/>
      <c r="C592" s="251"/>
      <c r="D592" s="251"/>
      <c r="E592" s="251"/>
      <c r="F592" s="251"/>
      <c r="G592" s="251"/>
      <c r="H592" s="251"/>
      <c r="I592" s="251"/>
      <c r="J592" s="251"/>
      <c r="K592" s="251"/>
      <c r="L592" s="251"/>
      <c r="M592" s="251"/>
      <c r="N592" s="251"/>
      <c r="O592" s="251"/>
      <c r="P592" s="251"/>
      <c r="Q592" s="251"/>
      <c r="R592" s="251"/>
      <c r="S592" s="251"/>
      <c r="T592" s="251"/>
      <c r="U592" s="251"/>
      <c r="V592" s="251"/>
      <c r="W592" s="251"/>
      <c r="X592" s="251"/>
      <c r="Y592" s="251"/>
      <c r="Z592" s="251"/>
      <c r="AA592" s="251"/>
      <c r="AB592" s="251"/>
      <c r="AC592" s="251"/>
      <c r="AD592" s="251"/>
      <c r="AE592" s="251"/>
      <c r="AF592" s="251"/>
      <c r="AG592" s="251"/>
      <c r="AH592" s="251"/>
      <c r="AI592" s="251"/>
      <c r="AJ592" s="251"/>
      <c r="AK592" s="251"/>
      <c r="AL592" s="251"/>
      <c r="AM592" s="251"/>
      <c r="AN592" s="251"/>
      <c r="AO592" s="251"/>
      <c r="AP592" s="251"/>
      <c r="AQ592" s="251"/>
      <c r="AR592" s="251"/>
      <c r="AS592" s="251"/>
      <c r="AT592" s="251"/>
      <c r="AU592" s="251"/>
      <c r="AV592" s="251"/>
      <c r="AW592" s="251"/>
      <c r="AX592" s="251"/>
      <c r="AY592" s="251"/>
      <c r="AZ592" s="251"/>
      <c r="BA592" s="251"/>
      <c r="BB592" s="251"/>
      <c r="BC592" s="251"/>
      <c r="BD592" s="251"/>
      <c r="BE592" s="251"/>
      <c r="BF592" s="251"/>
      <c r="BG592" s="251"/>
      <c r="BH592" s="251"/>
      <c r="BI592" s="251"/>
      <c r="BJ592" s="251"/>
      <c r="BK592" s="251"/>
      <c r="BL592" s="251"/>
      <c r="BM592" s="251"/>
      <c r="BN592" s="251"/>
      <c r="BO592" s="251"/>
      <c r="BP592" s="251"/>
      <c r="BQ592" s="251"/>
    </row>
    <row r="593" spans="1:69" ht="15.75" customHeight="1" x14ac:dyDescent="0.25">
      <c r="A593" s="251"/>
      <c r="B593" s="251"/>
      <c r="C593" s="251"/>
      <c r="D593" s="251"/>
      <c r="E593" s="251"/>
      <c r="F593" s="251"/>
      <c r="G593" s="251"/>
      <c r="H593" s="251"/>
      <c r="I593" s="251"/>
      <c r="J593" s="251"/>
      <c r="K593" s="251"/>
      <c r="L593" s="251"/>
      <c r="M593" s="251"/>
      <c r="N593" s="251"/>
      <c r="O593" s="251"/>
      <c r="P593" s="251"/>
      <c r="Q593" s="251"/>
      <c r="R593" s="251"/>
      <c r="S593" s="251"/>
      <c r="T593" s="251"/>
      <c r="U593" s="251"/>
      <c r="V593" s="251"/>
      <c r="W593" s="251"/>
      <c r="X593" s="251"/>
      <c r="Y593" s="251"/>
      <c r="Z593" s="251"/>
      <c r="AA593" s="251"/>
      <c r="AB593" s="251"/>
      <c r="AC593" s="251"/>
      <c r="AD593" s="251"/>
      <c r="AE593" s="251"/>
      <c r="AF593" s="251"/>
      <c r="AG593" s="251"/>
      <c r="AH593" s="251"/>
      <c r="AI593" s="251"/>
      <c r="AJ593" s="251"/>
      <c r="AK593" s="251"/>
      <c r="AL593" s="251"/>
      <c r="AM593" s="251"/>
      <c r="AN593" s="251"/>
      <c r="AO593" s="251"/>
      <c r="AP593" s="251"/>
      <c r="AQ593" s="251"/>
      <c r="AR593" s="251"/>
      <c r="AS593" s="251"/>
      <c r="AT593" s="251"/>
      <c r="AU593" s="251"/>
      <c r="AV593" s="251"/>
      <c r="AW593" s="251"/>
      <c r="AX593" s="251"/>
      <c r="AY593" s="251"/>
      <c r="AZ593" s="251"/>
      <c r="BA593" s="251"/>
      <c r="BB593" s="251"/>
      <c r="BC593" s="251"/>
      <c r="BD593" s="251"/>
      <c r="BE593" s="251"/>
      <c r="BF593" s="251"/>
      <c r="BG593" s="251"/>
      <c r="BH593" s="251"/>
      <c r="BI593" s="251"/>
      <c r="BJ593" s="251"/>
      <c r="BK593" s="251"/>
      <c r="BL593" s="251"/>
      <c r="BM593" s="251"/>
      <c r="BN593" s="251"/>
      <c r="BO593" s="251"/>
      <c r="BP593" s="251"/>
      <c r="BQ593" s="251"/>
    </row>
    <row r="594" spans="1:69" ht="15.75" customHeight="1" x14ac:dyDescent="0.25">
      <c r="A594" s="251"/>
      <c r="B594" s="251"/>
      <c r="C594" s="251"/>
      <c r="D594" s="251"/>
      <c r="E594" s="251"/>
      <c r="F594" s="251"/>
      <c r="G594" s="251"/>
      <c r="H594" s="251"/>
      <c r="I594" s="251"/>
      <c r="J594" s="251"/>
      <c r="K594" s="251"/>
      <c r="L594" s="251"/>
      <c r="M594" s="251"/>
      <c r="N594" s="251"/>
      <c r="O594" s="251"/>
      <c r="P594" s="251"/>
      <c r="Q594" s="251"/>
      <c r="R594" s="251"/>
      <c r="S594" s="251"/>
      <c r="T594" s="251"/>
      <c r="U594" s="251"/>
      <c r="V594" s="251"/>
      <c r="W594" s="251"/>
      <c r="X594" s="251"/>
      <c r="Y594" s="251"/>
      <c r="Z594" s="251"/>
      <c r="AA594" s="251"/>
      <c r="AB594" s="251"/>
      <c r="AC594" s="251"/>
      <c r="AD594" s="251"/>
      <c r="AE594" s="251"/>
      <c r="AF594" s="251"/>
      <c r="AG594" s="251"/>
      <c r="AH594" s="251"/>
      <c r="AI594" s="251"/>
      <c r="AJ594" s="251"/>
      <c r="AK594" s="251"/>
      <c r="AL594" s="251"/>
      <c r="AM594" s="251"/>
      <c r="AN594" s="251"/>
      <c r="AO594" s="251"/>
      <c r="AP594" s="251"/>
      <c r="AQ594" s="251"/>
      <c r="AR594" s="251"/>
      <c r="AS594" s="251"/>
      <c r="AT594" s="251"/>
      <c r="AU594" s="251"/>
      <c r="AV594" s="251"/>
      <c r="AW594" s="251"/>
      <c r="AX594" s="251"/>
      <c r="AY594" s="251"/>
      <c r="AZ594" s="251"/>
      <c r="BA594" s="251"/>
      <c r="BB594" s="251"/>
      <c r="BC594" s="251"/>
      <c r="BD594" s="251"/>
      <c r="BE594" s="251"/>
      <c r="BF594" s="251"/>
      <c r="BG594" s="251"/>
      <c r="BH594" s="251"/>
      <c r="BI594" s="251"/>
      <c r="BJ594" s="251"/>
      <c r="BK594" s="251"/>
      <c r="BL594" s="251"/>
      <c r="BM594" s="251"/>
      <c r="BN594" s="251"/>
      <c r="BO594" s="251"/>
      <c r="BP594" s="251"/>
      <c r="BQ594" s="251"/>
    </row>
    <row r="595" spans="1:69" ht="15.75" customHeight="1" x14ac:dyDescent="0.25">
      <c r="A595" s="251"/>
      <c r="B595" s="251"/>
      <c r="C595" s="251"/>
      <c r="D595" s="251"/>
      <c r="E595" s="251"/>
      <c r="F595" s="251"/>
      <c r="G595" s="251"/>
      <c r="H595" s="251"/>
      <c r="I595" s="251"/>
      <c r="J595" s="251"/>
      <c r="K595" s="251"/>
      <c r="L595" s="251"/>
      <c r="M595" s="251"/>
      <c r="N595" s="251"/>
      <c r="O595" s="251"/>
      <c r="P595" s="251"/>
      <c r="Q595" s="251"/>
      <c r="R595" s="251"/>
      <c r="S595" s="251"/>
      <c r="T595" s="251"/>
      <c r="U595" s="251"/>
      <c r="V595" s="251"/>
      <c r="W595" s="251"/>
      <c r="X595" s="251"/>
      <c r="Y595" s="251"/>
      <c r="Z595" s="251"/>
      <c r="AA595" s="251"/>
      <c r="AB595" s="251"/>
      <c r="AC595" s="251"/>
      <c r="AD595" s="251"/>
      <c r="AE595" s="251"/>
      <c r="AF595" s="251"/>
      <c r="AG595" s="251"/>
      <c r="AH595" s="251"/>
      <c r="AI595" s="251"/>
      <c r="AJ595" s="251"/>
      <c r="AK595" s="251"/>
      <c r="AL595" s="251"/>
      <c r="AM595" s="251"/>
      <c r="AN595" s="251"/>
      <c r="AO595" s="251"/>
      <c r="AP595" s="251"/>
      <c r="AQ595" s="251"/>
      <c r="AR595" s="251"/>
      <c r="AS595" s="251"/>
      <c r="AT595" s="251"/>
      <c r="AU595" s="251"/>
      <c r="AV595" s="251"/>
      <c r="AW595" s="251"/>
      <c r="AX595" s="251"/>
      <c r="AY595" s="251"/>
      <c r="AZ595" s="251"/>
      <c r="BA595" s="251"/>
      <c r="BB595" s="251"/>
      <c r="BC595" s="251"/>
      <c r="BD595" s="251"/>
      <c r="BE595" s="251"/>
      <c r="BF595" s="251"/>
      <c r="BG595" s="251"/>
      <c r="BH595" s="251"/>
      <c r="BI595" s="251"/>
      <c r="BJ595" s="251"/>
      <c r="BK595" s="251"/>
      <c r="BL595" s="251"/>
      <c r="BM595" s="251"/>
      <c r="BN595" s="251"/>
      <c r="BO595" s="251"/>
      <c r="BP595" s="251"/>
      <c r="BQ595" s="251"/>
    </row>
    <row r="596" spans="1:69" ht="15.75" customHeight="1" x14ac:dyDescent="0.25">
      <c r="A596" s="251"/>
      <c r="B596" s="251"/>
      <c r="C596" s="251"/>
      <c r="D596" s="251"/>
      <c r="E596" s="251"/>
      <c r="F596" s="251"/>
      <c r="G596" s="251"/>
      <c r="H596" s="251"/>
      <c r="I596" s="251"/>
      <c r="J596" s="251"/>
      <c r="K596" s="251"/>
      <c r="L596" s="251"/>
      <c r="M596" s="251"/>
      <c r="N596" s="251"/>
      <c r="O596" s="251"/>
      <c r="P596" s="251"/>
      <c r="Q596" s="251"/>
      <c r="R596" s="251"/>
      <c r="S596" s="251"/>
      <c r="T596" s="251"/>
      <c r="U596" s="251"/>
      <c r="V596" s="251"/>
      <c r="W596" s="251"/>
      <c r="X596" s="251"/>
      <c r="Y596" s="251"/>
      <c r="Z596" s="251"/>
      <c r="AA596" s="251"/>
      <c r="AB596" s="251"/>
      <c r="AC596" s="251"/>
      <c r="AD596" s="251"/>
      <c r="AE596" s="251"/>
      <c r="AF596" s="251"/>
      <c r="AG596" s="251"/>
      <c r="AH596" s="251"/>
      <c r="AI596" s="251"/>
      <c r="AJ596" s="251"/>
      <c r="AK596" s="251"/>
      <c r="AL596" s="251"/>
      <c r="AM596" s="251"/>
      <c r="AN596" s="251"/>
      <c r="AO596" s="251"/>
      <c r="AP596" s="251"/>
      <c r="AQ596" s="251"/>
      <c r="AR596" s="251"/>
      <c r="AS596" s="251"/>
      <c r="AT596" s="251"/>
      <c r="AU596" s="251"/>
      <c r="AV596" s="251"/>
      <c r="AW596" s="251"/>
      <c r="AX596" s="251"/>
      <c r="AY596" s="251"/>
      <c r="AZ596" s="251"/>
      <c r="BA596" s="251"/>
      <c r="BB596" s="251"/>
      <c r="BC596" s="251"/>
      <c r="BD596" s="251"/>
      <c r="BE596" s="251"/>
      <c r="BF596" s="251"/>
      <c r="BG596" s="251"/>
      <c r="BH596" s="251"/>
      <c r="BI596" s="251"/>
      <c r="BJ596" s="251"/>
      <c r="BK596" s="251"/>
      <c r="BL596" s="251"/>
      <c r="BM596" s="251"/>
      <c r="BN596" s="251"/>
      <c r="BO596" s="251"/>
      <c r="BP596" s="251"/>
      <c r="BQ596" s="251"/>
    </row>
    <row r="597" spans="1:69" ht="15.75" customHeight="1" x14ac:dyDescent="0.25">
      <c r="A597" s="251"/>
      <c r="B597" s="251"/>
      <c r="C597" s="251"/>
      <c r="D597" s="251"/>
      <c r="E597" s="251"/>
      <c r="F597" s="251"/>
      <c r="G597" s="251"/>
      <c r="H597" s="251"/>
      <c r="I597" s="251"/>
      <c r="J597" s="251"/>
      <c r="K597" s="251"/>
      <c r="L597" s="251"/>
      <c r="M597" s="251"/>
      <c r="N597" s="251"/>
      <c r="O597" s="251"/>
      <c r="P597" s="251"/>
      <c r="Q597" s="251"/>
      <c r="R597" s="251"/>
      <c r="S597" s="251"/>
      <c r="T597" s="251"/>
      <c r="U597" s="251"/>
      <c r="V597" s="251"/>
      <c r="W597" s="251"/>
      <c r="X597" s="251"/>
      <c r="Y597" s="251"/>
      <c r="Z597" s="251"/>
      <c r="AA597" s="251"/>
      <c r="AB597" s="251"/>
      <c r="AC597" s="251"/>
      <c r="AD597" s="251"/>
      <c r="AE597" s="251"/>
      <c r="AF597" s="251"/>
      <c r="AG597" s="251"/>
      <c r="AH597" s="251"/>
      <c r="AI597" s="251"/>
      <c r="AJ597" s="251"/>
      <c r="AK597" s="251"/>
      <c r="AL597" s="251"/>
      <c r="AM597" s="251"/>
      <c r="AN597" s="251"/>
      <c r="AO597" s="251"/>
      <c r="AP597" s="251"/>
      <c r="AQ597" s="251"/>
      <c r="AR597" s="251"/>
      <c r="AS597" s="251"/>
      <c r="AT597" s="251"/>
      <c r="AU597" s="251"/>
      <c r="AV597" s="251"/>
      <c r="AW597" s="251"/>
      <c r="AX597" s="251"/>
      <c r="AY597" s="251"/>
      <c r="AZ597" s="251"/>
      <c r="BA597" s="251"/>
      <c r="BB597" s="251"/>
      <c r="BC597" s="251"/>
      <c r="BD597" s="251"/>
      <c r="BE597" s="251"/>
      <c r="BF597" s="251"/>
      <c r="BG597" s="251"/>
      <c r="BH597" s="251"/>
      <c r="BI597" s="251"/>
      <c r="BJ597" s="251"/>
      <c r="BK597" s="251"/>
      <c r="BL597" s="251"/>
      <c r="BM597" s="251"/>
      <c r="BN597" s="251"/>
      <c r="BO597" s="251"/>
      <c r="BP597" s="251"/>
      <c r="BQ597" s="251"/>
    </row>
    <row r="598" spans="1:69" ht="15.75" customHeight="1" x14ac:dyDescent="0.25">
      <c r="A598" s="251"/>
      <c r="B598" s="251"/>
      <c r="C598" s="251"/>
      <c r="D598" s="251"/>
      <c r="E598" s="251"/>
      <c r="F598" s="251"/>
      <c r="G598" s="251"/>
      <c r="H598" s="251"/>
      <c r="I598" s="251"/>
      <c r="J598" s="251"/>
      <c r="K598" s="251"/>
      <c r="L598" s="251"/>
      <c r="M598" s="251"/>
      <c r="N598" s="251"/>
      <c r="O598" s="251"/>
      <c r="P598" s="251"/>
      <c r="Q598" s="251"/>
      <c r="R598" s="251"/>
      <c r="S598" s="251"/>
      <c r="T598" s="251"/>
      <c r="U598" s="251"/>
      <c r="V598" s="251"/>
      <c r="W598" s="251"/>
      <c r="X598" s="251"/>
      <c r="Y598" s="251"/>
      <c r="Z598" s="251"/>
      <c r="AA598" s="251"/>
      <c r="AB598" s="251"/>
      <c r="AC598" s="251"/>
      <c r="AD598" s="251"/>
      <c r="AE598" s="251"/>
      <c r="AF598" s="251"/>
      <c r="AG598" s="251"/>
      <c r="AH598" s="251"/>
      <c r="AI598" s="251"/>
      <c r="AJ598" s="251"/>
      <c r="AK598" s="251"/>
      <c r="AL598" s="251"/>
      <c r="AM598" s="251"/>
      <c r="AN598" s="251"/>
      <c r="AO598" s="251"/>
      <c r="AP598" s="251"/>
      <c r="AQ598" s="251"/>
      <c r="AR598" s="251"/>
      <c r="AS598" s="251"/>
      <c r="AT598" s="251"/>
      <c r="AU598" s="251"/>
      <c r="AV598" s="251"/>
      <c r="AW598" s="251"/>
      <c r="AX598" s="251"/>
      <c r="AY598" s="251"/>
      <c r="AZ598" s="251"/>
      <c r="BA598" s="251"/>
      <c r="BB598" s="251"/>
      <c r="BC598" s="251"/>
      <c r="BD598" s="251"/>
      <c r="BE598" s="251"/>
      <c r="BF598" s="251"/>
      <c r="BG598" s="251"/>
      <c r="BH598" s="251"/>
      <c r="BI598" s="251"/>
      <c r="BJ598" s="251"/>
      <c r="BK598" s="251"/>
      <c r="BL598" s="251"/>
      <c r="BM598" s="251"/>
      <c r="BN598" s="251"/>
      <c r="BO598" s="251"/>
      <c r="BP598" s="251"/>
      <c r="BQ598" s="251"/>
    </row>
    <row r="599" spans="1:69" ht="15.75" customHeight="1" x14ac:dyDescent="0.25">
      <c r="A599" s="251"/>
      <c r="B599" s="251"/>
      <c r="C599" s="251"/>
      <c r="D599" s="251"/>
      <c r="E599" s="251"/>
      <c r="F599" s="251"/>
      <c r="G599" s="251"/>
      <c r="H599" s="251"/>
      <c r="I599" s="251"/>
      <c r="J599" s="251"/>
      <c r="K599" s="251"/>
      <c r="L599" s="251"/>
      <c r="M599" s="251"/>
      <c r="N599" s="251"/>
      <c r="O599" s="251"/>
      <c r="P599" s="251"/>
      <c r="Q599" s="251"/>
      <c r="R599" s="251"/>
      <c r="S599" s="251"/>
      <c r="T599" s="251"/>
      <c r="U599" s="251"/>
      <c r="V599" s="251"/>
      <c r="W599" s="251"/>
      <c r="X599" s="251"/>
      <c r="Y599" s="251"/>
      <c r="Z599" s="251"/>
      <c r="AA599" s="251"/>
      <c r="AB599" s="251"/>
      <c r="AC599" s="251"/>
      <c r="AD599" s="251"/>
      <c r="AE599" s="251"/>
      <c r="AF599" s="251"/>
      <c r="AG599" s="251"/>
      <c r="AH599" s="251"/>
      <c r="AI599" s="251"/>
      <c r="AJ599" s="251"/>
      <c r="AK599" s="251"/>
      <c r="AL599" s="251"/>
      <c r="AM599" s="251"/>
      <c r="AN599" s="251"/>
      <c r="AO599" s="251"/>
      <c r="AP599" s="251"/>
      <c r="AQ599" s="251"/>
      <c r="AR599" s="251"/>
      <c r="AS599" s="251"/>
      <c r="AT599" s="251"/>
      <c r="AU599" s="251"/>
      <c r="AV599" s="251"/>
      <c r="AW599" s="251"/>
      <c r="AX599" s="251"/>
      <c r="AY599" s="251"/>
      <c r="AZ599" s="251"/>
      <c r="BA599" s="251"/>
      <c r="BB599" s="251"/>
      <c r="BC599" s="251"/>
      <c r="BD599" s="251"/>
      <c r="BE599" s="251"/>
      <c r="BF599" s="251"/>
      <c r="BG599" s="251"/>
      <c r="BH599" s="251"/>
      <c r="BI599" s="251"/>
      <c r="BJ599" s="251"/>
      <c r="BK599" s="251"/>
      <c r="BL599" s="251"/>
      <c r="BM599" s="251"/>
      <c r="BN599" s="251"/>
      <c r="BO599" s="251"/>
      <c r="BP599" s="251"/>
      <c r="BQ599" s="251"/>
    </row>
    <row r="600" spans="1:69" ht="15.75" customHeight="1" x14ac:dyDescent="0.25">
      <c r="A600" s="251"/>
      <c r="B600" s="251"/>
      <c r="C600" s="251"/>
      <c r="D600" s="251"/>
      <c r="E600" s="251"/>
      <c r="F600" s="251"/>
      <c r="G600" s="251"/>
      <c r="H600" s="251"/>
      <c r="I600" s="251"/>
      <c r="J600" s="251"/>
      <c r="K600" s="251"/>
      <c r="L600" s="251"/>
      <c r="M600" s="251"/>
      <c r="N600" s="251"/>
      <c r="O600" s="251"/>
      <c r="P600" s="251"/>
      <c r="Q600" s="251"/>
      <c r="R600" s="251"/>
      <c r="S600" s="251"/>
      <c r="T600" s="251"/>
      <c r="U600" s="251"/>
      <c r="V600" s="251"/>
      <c r="W600" s="251"/>
      <c r="X600" s="251"/>
      <c r="Y600" s="251"/>
      <c r="Z600" s="251"/>
      <c r="AA600" s="251"/>
      <c r="AB600" s="251"/>
      <c r="AC600" s="251"/>
      <c r="AD600" s="251"/>
      <c r="AE600" s="251"/>
      <c r="AF600" s="251"/>
      <c r="AG600" s="251"/>
      <c r="AH600" s="251"/>
      <c r="AI600" s="251"/>
      <c r="AJ600" s="251"/>
      <c r="AK600" s="251"/>
      <c r="AL600" s="251"/>
      <c r="AM600" s="251"/>
      <c r="AN600" s="251"/>
      <c r="AO600" s="251"/>
      <c r="AP600" s="251"/>
      <c r="AQ600" s="251"/>
      <c r="AR600" s="251"/>
      <c r="AS600" s="251"/>
      <c r="AT600" s="251"/>
      <c r="AU600" s="251"/>
      <c r="AV600" s="251"/>
      <c r="AW600" s="251"/>
      <c r="AX600" s="251"/>
      <c r="AY600" s="251"/>
      <c r="AZ600" s="251"/>
      <c r="BA600" s="251"/>
      <c r="BB600" s="251"/>
      <c r="BC600" s="251"/>
      <c r="BD600" s="251"/>
      <c r="BE600" s="251"/>
      <c r="BF600" s="251"/>
      <c r="BG600" s="251"/>
      <c r="BH600" s="251"/>
      <c r="BI600" s="251"/>
      <c r="BJ600" s="251"/>
      <c r="BK600" s="251"/>
      <c r="BL600" s="251"/>
      <c r="BM600" s="251"/>
      <c r="BN600" s="251"/>
      <c r="BO600" s="251"/>
      <c r="BP600" s="251"/>
      <c r="BQ600" s="251"/>
    </row>
    <row r="601" spans="1:69" ht="15.75" customHeight="1" x14ac:dyDescent="0.25">
      <c r="A601" s="251"/>
      <c r="B601" s="251"/>
      <c r="C601" s="251"/>
      <c r="D601" s="251"/>
      <c r="E601" s="251"/>
      <c r="F601" s="251"/>
      <c r="G601" s="251"/>
      <c r="H601" s="251"/>
      <c r="I601" s="251"/>
      <c r="J601" s="251"/>
      <c r="K601" s="251"/>
      <c r="L601" s="251"/>
      <c r="M601" s="251"/>
      <c r="N601" s="251"/>
      <c r="O601" s="251"/>
      <c r="P601" s="251"/>
      <c r="Q601" s="251"/>
      <c r="R601" s="251"/>
      <c r="S601" s="251"/>
      <c r="T601" s="251"/>
      <c r="U601" s="251"/>
      <c r="V601" s="251"/>
      <c r="W601" s="251"/>
      <c r="X601" s="251"/>
      <c r="Y601" s="251"/>
      <c r="Z601" s="251"/>
      <c r="AA601" s="251"/>
      <c r="AB601" s="251"/>
      <c r="AC601" s="251"/>
      <c r="AD601" s="251"/>
      <c r="AE601" s="251"/>
      <c r="AF601" s="251"/>
      <c r="AG601" s="251"/>
      <c r="AH601" s="251"/>
      <c r="AI601" s="251"/>
      <c r="AJ601" s="251"/>
      <c r="AK601" s="251"/>
      <c r="AL601" s="251"/>
      <c r="AM601" s="251"/>
      <c r="AN601" s="251"/>
      <c r="AO601" s="251"/>
      <c r="AP601" s="251"/>
      <c r="AQ601" s="251"/>
      <c r="AR601" s="251"/>
      <c r="AS601" s="251"/>
      <c r="AT601" s="251"/>
      <c r="AU601" s="251"/>
      <c r="AV601" s="251"/>
      <c r="AW601" s="251"/>
      <c r="AX601" s="251"/>
      <c r="AY601" s="251"/>
      <c r="AZ601" s="251"/>
      <c r="BA601" s="251"/>
      <c r="BB601" s="251"/>
      <c r="BC601" s="251"/>
      <c r="BD601" s="251"/>
      <c r="BE601" s="251"/>
      <c r="BF601" s="251"/>
      <c r="BG601" s="251"/>
      <c r="BH601" s="251"/>
      <c r="BI601" s="251"/>
      <c r="BJ601" s="251"/>
      <c r="BK601" s="251"/>
      <c r="BL601" s="251"/>
      <c r="BM601" s="251"/>
      <c r="BN601" s="251"/>
      <c r="BO601" s="251"/>
      <c r="BP601" s="251"/>
      <c r="BQ601" s="251"/>
    </row>
    <row r="602" spans="1:69" ht="15.75" customHeight="1" x14ac:dyDescent="0.25">
      <c r="A602" s="251"/>
      <c r="B602" s="251"/>
      <c r="C602" s="251"/>
      <c r="D602" s="251"/>
      <c r="E602" s="251"/>
      <c r="F602" s="251"/>
      <c r="G602" s="251"/>
      <c r="H602" s="251"/>
      <c r="I602" s="251"/>
      <c r="J602" s="251"/>
      <c r="K602" s="251"/>
      <c r="L602" s="251"/>
      <c r="M602" s="251"/>
      <c r="N602" s="251"/>
      <c r="O602" s="251"/>
      <c r="P602" s="251"/>
      <c r="Q602" s="251"/>
      <c r="R602" s="251"/>
      <c r="S602" s="251"/>
      <c r="T602" s="251"/>
      <c r="U602" s="251"/>
      <c r="V602" s="251"/>
      <c r="W602" s="251"/>
      <c r="X602" s="251"/>
      <c r="Y602" s="251"/>
      <c r="Z602" s="251"/>
      <c r="AA602" s="251"/>
      <c r="AB602" s="251"/>
      <c r="AC602" s="251"/>
      <c r="AD602" s="251"/>
      <c r="AE602" s="251"/>
      <c r="AF602" s="251"/>
      <c r="AG602" s="251"/>
      <c r="AH602" s="251"/>
      <c r="AI602" s="251"/>
      <c r="AJ602" s="251"/>
      <c r="AK602" s="251"/>
      <c r="AL602" s="251"/>
      <c r="AM602" s="251"/>
      <c r="AN602" s="251"/>
      <c r="AO602" s="251"/>
      <c r="AP602" s="251"/>
      <c r="AQ602" s="251"/>
      <c r="AR602" s="251"/>
      <c r="AS602" s="251"/>
      <c r="AT602" s="251"/>
      <c r="AU602" s="251"/>
      <c r="AV602" s="251"/>
      <c r="AW602" s="251"/>
      <c r="AX602" s="251"/>
      <c r="AY602" s="251"/>
      <c r="AZ602" s="251"/>
      <c r="BA602" s="251"/>
      <c r="BB602" s="251"/>
      <c r="BC602" s="251"/>
      <c r="BD602" s="251"/>
      <c r="BE602" s="251"/>
      <c r="BF602" s="251"/>
      <c r="BG602" s="251"/>
      <c r="BH602" s="251"/>
      <c r="BI602" s="251"/>
      <c r="BJ602" s="251"/>
      <c r="BK602" s="251"/>
      <c r="BL602" s="251"/>
      <c r="BM602" s="251"/>
      <c r="BN602" s="251"/>
      <c r="BO602" s="251"/>
      <c r="BP602" s="251"/>
      <c r="BQ602" s="251"/>
    </row>
    <row r="603" spans="1:69" ht="15.75" customHeight="1" x14ac:dyDescent="0.25">
      <c r="A603" s="251"/>
      <c r="B603" s="251"/>
      <c r="C603" s="251"/>
      <c r="D603" s="251"/>
      <c r="E603" s="251"/>
      <c r="F603" s="251"/>
      <c r="G603" s="251"/>
      <c r="H603" s="251"/>
      <c r="I603" s="251"/>
      <c r="J603" s="251"/>
      <c r="K603" s="251"/>
      <c r="L603" s="251"/>
      <c r="M603" s="251"/>
      <c r="N603" s="251"/>
      <c r="O603" s="251"/>
      <c r="P603" s="251"/>
      <c r="Q603" s="251"/>
      <c r="R603" s="251"/>
      <c r="S603" s="251"/>
      <c r="T603" s="251"/>
      <c r="U603" s="251"/>
      <c r="V603" s="251"/>
      <c r="W603" s="251"/>
      <c r="X603" s="251"/>
      <c r="Y603" s="251"/>
      <c r="Z603" s="251"/>
      <c r="AA603" s="251"/>
      <c r="AB603" s="251"/>
      <c r="AC603" s="251"/>
      <c r="AD603" s="251"/>
      <c r="AE603" s="251"/>
      <c r="AF603" s="251"/>
      <c r="AG603" s="251"/>
      <c r="AH603" s="251"/>
      <c r="AI603" s="251"/>
      <c r="AJ603" s="251"/>
      <c r="AK603" s="251"/>
      <c r="AL603" s="251"/>
      <c r="AM603" s="251"/>
      <c r="AN603" s="251"/>
      <c r="AO603" s="251"/>
      <c r="AP603" s="251"/>
      <c r="AQ603" s="251"/>
      <c r="AR603" s="251"/>
      <c r="AS603" s="251"/>
      <c r="AT603" s="251"/>
      <c r="AU603" s="251"/>
      <c r="AV603" s="251"/>
      <c r="AW603" s="251"/>
      <c r="AX603" s="251"/>
      <c r="AY603" s="251"/>
      <c r="AZ603" s="251"/>
      <c r="BA603" s="251"/>
      <c r="BB603" s="251"/>
      <c r="BC603" s="251"/>
      <c r="BD603" s="251"/>
      <c r="BE603" s="251"/>
      <c r="BF603" s="251"/>
      <c r="BG603" s="251"/>
      <c r="BH603" s="251"/>
      <c r="BI603" s="251"/>
      <c r="BJ603" s="251"/>
      <c r="BK603" s="251"/>
      <c r="BL603" s="251"/>
      <c r="BM603" s="251"/>
      <c r="BN603" s="251"/>
      <c r="BO603" s="251"/>
      <c r="BP603" s="251"/>
      <c r="BQ603" s="251"/>
    </row>
    <row r="604" spans="1:69" ht="15.75" customHeight="1" x14ac:dyDescent="0.25">
      <c r="A604" s="251"/>
      <c r="B604" s="251"/>
      <c r="C604" s="251"/>
      <c r="D604" s="251"/>
      <c r="E604" s="251"/>
      <c r="F604" s="251"/>
      <c r="G604" s="251"/>
      <c r="H604" s="251"/>
      <c r="I604" s="251"/>
      <c r="J604" s="251"/>
      <c r="K604" s="251"/>
      <c r="L604" s="251"/>
      <c r="M604" s="251"/>
      <c r="N604" s="251"/>
      <c r="O604" s="251"/>
      <c r="P604" s="251"/>
      <c r="Q604" s="251"/>
      <c r="R604" s="251"/>
      <c r="S604" s="251"/>
      <c r="T604" s="251"/>
      <c r="U604" s="251"/>
      <c r="V604" s="251"/>
      <c r="W604" s="251"/>
      <c r="X604" s="251"/>
      <c r="Y604" s="251"/>
      <c r="Z604" s="251"/>
      <c r="AA604" s="251"/>
      <c r="AB604" s="251"/>
      <c r="AC604" s="251"/>
      <c r="AD604" s="251"/>
      <c r="AE604" s="251"/>
      <c r="AF604" s="251"/>
      <c r="AG604" s="251"/>
      <c r="AH604" s="251"/>
      <c r="AI604" s="251"/>
      <c r="AJ604" s="251"/>
      <c r="AK604" s="251"/>
      <c r="AL604" s="251"/>
      <c r="AM604" s="251"/>
      <c r="AN604" s="251"/>
      <c r="AO604" s="251"/>
      <c r="AP604" s="251"/>
      <c r="AQ604" s="251"/>
      <c r="AR604" s="251"/>
      <c r="AS604" s="251"/>
      <c r="AT604" s="251"/>
      <c r="AU604" s="251"/>
      <c r="AV604" s="251"/>
      <c r="AW604" s="251"/>
      <c r="AX604" s="251"/>
      <c r="AY604" s="251"/>
      <c r="AZ604" s="251"/>
      <c r="BA604" s="251"/>
      <c r="BB604" s="251"/>
      <c r="BC604" s="251"/>
      <c r="BD604" s="251"/>
      <c r="BE604" s="251"/>
      <c r="BF604" s="251"/>
      <c r="BG604" s="251"/>
      <c r="BH604" s="251"/>
      <c r="BI604" s="251"/>
      <c r="BJ604" s="251"/>
      <c r="BK604" s="251"/>
      <c r="BL604" s="251"/>
      <c r="BM604" s="251"/>
      <c r="BN604" s="251"/>
      <c r="BO604" s="251"/>
      <c r="BP604" s="251"/>
      <c r="BQ604" s="251"/>
    </row>
    <row r="605" spans="1:69" ht="15.75" customHeight="1" x14ac:dyDescent="0.25">
      <c r="A605" s="251"/>
      <c r="B605" s="251"/>
      <c r="C605" s="251"/>
      <c r="D605" s="251"/>
      <c r="E605" s="251"/>
      <c r="F605" s="251"/>
      <c r="G605" s="251"/>
      <c r="H605" s="251"/>
      <c r="I605" s="251"/>
      <c r="J605" s="251"/>
      <c r="K605" s="251"/>
      <c r="L605" s="251"/>
      <c r="M605" s="251"/>
      <c r="N605" s="251"/>
      <c r="O605" s="251"/>
      <c r="P605" s="251"/>
      <c r="Q605" s="251"/>
      <c r="R605" s="251"/>
      <c r="S605" s="251"/>
      <c r="T605" s="251"/>
      <c r="U605" s="251"/>
      <c r="V605" s="251"/>
      <c r="W605" s="251"/>
      <c r="X605" s="251"/>
      <c r="Y605" s="251"/>
      <c r="Z605" s="251"/>
      <c r="AA605" s="251"/>
      <c r="AB605" s="251"/>
      <c r="AC605" s="251"/>
      <c r="AD605" s="251"/>
      <c r="AE605" s="251"/>
      <c r="AF605" s="251"/>
      <c r="AG605" s="251"/>
      <c r="AH605" s="251"/>
      <c r="AI605" s="251"/>
      <c r="AJ605" s="251"/>
      <c r="AK605" s="251"/>
      <c r="AL605" s="251"/>
      <c r="AM605" s="251"/>
      <c r="AN605" s="251"/>
      <c r="AO605" s="251"/>
      <c r="AP605" s="251"/>
      <c r="AQ605" s="251"/>
      <c r="AR605" s="251"/>
      <c r="AS605" s="251"/>
      <c r="AT605" s="251"/>
      <c r="AU605" s="251"/>
      <c r="AV605" s="251"/>
      <c r="AW605" s="251"/>
      <c r="AX605" s="251"/>
      <c r="AY605" s="251"/>
      <c r="AZ605" s="251"/>
      <c r="BA605" s="251"/>
      <c r="BB605" s="251"/>
      <c r="BC605" s="251"/>
      <c r="BD605" s="251"/>
      <c r="BE605" s="251"/>
      <c r="BF605" s="251"/>
      <c r="BG605" s="251"/>
      <c r="BH605" s="251"/>
      <c r="BI605" s="251"/>
      <c r="BJ605" s="251"/>
      <c r="BK605" s="251"/>
      <c r="BL605" s="251"/>
      <c r="BM605" s="251"/>
      <c r="BN605" s="251"/>
      <c r="BO605" s="251"/>
      <c r="BP605" s="251"/>
      <c r="BQ605" s="251"/>
    </row>
    <row r="606" spans="1:69" ht="15.75" customHeight="1" x14ac:dyDescent="0.25">
      <c r="A606" s="251"/>
      <c r="B606" s="251"/>
      <c r="C606" s="251"/>
      <c r="D606" s="251"/>
      <c r="E606" s="251"/>
      <c r="F606" s="251"/>
      <c r="G606" s="251"/>
      <c r="H606" s="251"/>
      <c r="I606" s="251"/>
      <c r="J606" s="251"/>
      <c r="K606" s="251"/>
      <c r="L606" s="251"/>
      <c r="M606" s="251"/>
      <c r="N606" s="251"/>
      <c r="O606" s="251"/>
      <c r="P606" s="251"/>
      <c r="Q606" s="251"/>
      <c r="R606" s="251"/>
      <c r="S606" s="251"/>
      <c r="T606" s="251"/>
      <c r="U606" s="251"/>
      <c r="V606" s="251"/>
      <c r="W606" s="251"/>
      <c r="X606" s="251"/>
      <c r="Y606" s="251"/>
      <c r="Z606" s="251"/>
      <c r="AA606" s="251"/>
      <c r="AB606" s="251"/>
      <c r="AC606" s="251"/>
      <c r="AD606" s="251"/>
      <c r="AE606" s="251"/>
      <c r="AF606" s="251"/>
      <c r="AG606" s="251"/>
      <c r="AH606" s="251"/>
      <c r="AI606" s="251"/>
      <c r="AJ606" s="251"/>
      <c r="AK606" s="251"/>
      <c r="AL606" s="251"/>
      <c r="AM606" s="251"/>
      <c r="AN606" s="251"/>
      <c r="AO606" s="251"/>
      <c r="AP606" s="251"/>
      <c r="AQ606" s="251"/>
      <c r="AR606" s="251"/>
      <c r="AS606" s="251"/>
      <c r="AT606" s="251"/>
      <c r="AU606" s="251"/>
      <c r="AV606" s="251"/>
      <c r="AW606" s="251"/>
      <c r="AX606" s="251"/>
      <c r="AY606" s="251"/>
      <c r="AZ606" s="251"/>
      <c r="BA606" s="251"/>
      <c r="BB606" s="251"/>
      <c r="BC606" s="251"/>
      <c r="BD606" s="251"/>
      <c r="BE606" s="251"/>
      <c r="BF606" s="251"/>
      <c r="BG606" s="251"/>
      <c r="BH606" s="251"/>
      <c r="BI606" s="251"/>
      <c r="BJ606" s="251"/>
      <c r="BK606" s="251"/>
      <c r="BL606" s="251"/>
      <c r="BM606" s="251"/>
      <c r="BN606" s="251"/>
      <c r="BO606" s="251"/>
      <c r="BP606" s="251"/>
      <c r="BQ606" s="251"/>
    </row>
    <row r="607" spans="1:69" ht="15.75" customHeight="1" x14ac:dyDescent="0.25">
      <c r="A607" s="251"/>
      <c r="B607" s="251"/>
      <c r="C607" s="251"/>
      <c r="D607" s="251"/>
      <c r="E607" s="251"/>
      <c r="F607" s="251"/>
      <c r="G607" s="251"/>
      <c r="H607" s="251"/>
      <c r="I607" s="251"/>
      <c r="J607" s="251"/>
      <c r="K607" s="251"/>
      <c r="L607" s="251"/>
      <c r="M607" s="251"/>
      <c r="N607" s="251"/>
      <c r="O607" s="251"/>
      <c r="P607" s="251"/>
      <c r="Q607" s="251"/>
      <c r="R607" s="251"/>
      <c r="S607" s="251"/>
      <c r="T607" s="251"/>
      <c r="U607" s="251"/>
      <c r="V607" s="251"/>
      <c r="W607" s="251"/>
      <c r="X607" s="251"/>
      <c r="Y607" s="251"/>
      <c r="Z607" s="251"/>
      <c r="AA607" s="251"/>
      <c r="AB607" s="251"/>
      <c r="AC607" s="251"/>
      <c r="AD607" s="251"/>
      <c r="AE607" s="251"/>
      <c r="AF607" s="251"/>
      <c r="AG607" s="251"/>
      <c r="AH607" s="251"/>
      <c r="AI607" s="251"/>
      <c r="AJ607" s="251"/>
      <c r="AK607" s="251"/>
      <c r="AL607" s="251"/>
      <c r="AM607" s="251"/>
      <c r="AN607" s="251"/>
      <c r="AO607" s="251"/>
      <c r="AP607" s="251"/>
      <c r="AQ607" s="251"/>
      <c r="AR607" s="251"/>
      <c r="AS607" s="251"/>
      <c r="AT607" s="251"/>
      <c r="AU607" s="251"/>
      <c r="AV607" s="251"/>
      <c r="AW607" s="251"/>
      <c r="AX607" s="251"/>
      <c r="AY607" s="251"/>
      <c r="AZ607" s="251"/>
      <c r="BA607" s="251"/>
      <c r="BB607" s="251"/>
      <c r="BC607" s="251"/>
      <c r="BD607" s="251"/>
      <c r="BE607" s="251"/>
      <c r="BF607" s="251"/>
      <c r="BG607" s="251"/>
      <c r="BH607" s="251"/>
      <c r="BI607" s="251"/>
      <c r="BJ607" s="251"/>
      <c r="BK607" s="251"/>
      <c r="BL607" s="251"/>
      <c r="BM607" s="251"/>
      <c r="BN607" s="251"/>
      <c r="BO607" s="251"/>
      <c r="BP607" s="251"/>
      <c r="BQ607" s="251"/>
    </row>
    <row r="608" spans="1:69" ht="15.75" customHeight="1" x14ac:dyDescent="0.25">
      <c r="A608" s="251"/>
      <c r="B608" s="251"/>
      <c r="C608" s="251"/>
      <c r="D608" s="251"/>
      <c r="E608" s="251"/>
      <c r="F608" s="251"/>
      <c r="G608" s="251"/>
      <c r="H608" s="251"/>
      <c r="I608" s="251"/>
      <c r="J608" s="251"/>
      <c r="K608" s="251"/>
      <c r="L608" s="251"/>
      <c r="M608" s="251"/>
      <c r="N608" s="251"/>
      <c r="O608" s="251"/>
      <c r="P608" s="251"/>
      <c r="Q608" s="251"/>
      <c r="R608" s="251"/>
      <c r="S608" s="251"/>
      <c r="T608" s="251"/>
      <c r="U608" s="251"/>
      <c r="V608" s="251"/>
      <c r="W608" s="251"/>
      <c r="X608" s="251"/>
      <c r="Y608" s="251"/>
      <c r="Z608" s="251"/>
      <c r="AA608" s="251"/>
      <c r="AB608" s="251"/>
      <c r="AC608" s="251"/>
      <c r="AD608" s="251"/>
      <c r="AE608" s="251"/>
      <c r="AF608" s="251"/>
      <c r="AG608" s="251"/>
      <c r="AH608" s="251"/>
      <c r="AI608" s="251"/>
      <c r="AJ608" s="251"/>
      <c r="AK608" s="251"/>
      <c r="AL608" s="251"/>
      <c r="AM608" s="251"/>
      <c r="AN608" s="251"/>
      <c r="AO608" s="251"/>
      <c r="AP608" s="251"/>
      <c r="AQ608" s="251"/>
      <c r="AR608" s="251"/>
      <c r="AS608" s="251"/>
      <c r="AT608" s="251"/>
      <c r="AU608" s="251"/>
      <c r="AV608" s="251"/>
      <c r="AW608" s="251"/>
      <c r="AX608" s="251"/>
      <c r="AY608" s="251"/>
      <c r="AZ608" s="251"/>
      <c r="BA608" s="251"/>
      <c r="BB608" s="251"/>
      <c r="BC608" s="251"/>
      <c r="BD608" s="251"/>
      <c r="BE608" s="251"/>
      <c r="BF608" s="251"/>
      <c r="BG608" s="251"/>
      <c r="BH608" s="251"/>
      <c r="BI608" s="251"/>
      <c r="BJ608" s="251"/>
      <c r="BK608" s="251"/>
      <c r="BL608" s="251"/>
      <c r="BM608" s="251"/>
      <c r="BN608" s="251"/>
      <c r="BO608" s="251"/>
      <c r="BP608" s="251"/>
      <c r="BQ608" s="251"/>
    </row>
    <row r="609" spans="1:69" ht="15.75" customHeight="1" x14ac:dyDescent="0.25">
      <c r="A609" s="251"/>
      <c r="B609" s="251"/>
      <c r="C609" s="251"/>
      <c r="D609" s="251"/>
      <c r="E609" s="251"/>
      <c r="F609" s="251"/>
      <c r="G609" s="251"/>
      <c r="H609" s="251"/>
      <c r="I609" s="251"/>
      <c r="J609" s="251"/>
      <c r="K609" s="251"/>
      <c r="L609" s="251"/>
      <c r="M609" s="251"/>
      <c r="N609" s="251"/>
      <c r="O609" s="251"/>
      <c r="P609" s="251"/>
      <c r="Q609" s="251"/>
      <c r="R609" s="251"/>
      <c r="S609" s="251"/>
      <c r="T609" s="251"/>
      <c r="U609" s="251"/>
      <c r="V609" s="251"/>
      <c r="W609" s="251"/>
      <c r="X609" s="251"/>
      <c r="Y609" s="251"/>
      <c r="Z609" s="251"/>
      <c r="AA609" s="251"/>
      <c r="AB609" s="251"/>
      <c r="AC609" s="251"/>
      <c r="AD609" s="251"/>
      <c r="AE609" s="251"/>
      <c r="AF609" s="251"/>
      <c r="AG609" s="251"/>
      <c r="AH609" s="251"/>
      <c r="AI609" s="251"/>
      <c r="AJ609" s="251"/>
      <c r="AK609" s="251"/>
      <c r="AL609" s="251"/>
      <c r="AM609" s="251"/>
      <c r="AN609" s="251"/>
      <c r="AO609" s="251"/>
      <c r="AP609" s="251"/>
      <c r="AQ609" s="251"/>
      <c r="AR609" s="251"/>
      <c r="AS609" s="251"/>
      <c r="AT609" s="251"/>
      <c r="AU609" s="251"/>
      <c r="AV609" s="251"/>
      <c r="AW609" s="251"/>
      <c r="AX609" s="251"/>
      <c r="AY609" s="251"/>
      <c r="AZ609" s="251"/>
      <c r="BA609" s="251"/>
      <c r="BB609" s="251"/>
      <c r="BC609" s="251"/>
      <c r="BD609" s="251"/>
      <c r="BE609" s="251"/>
      <c r="BF609" s="251"/>
      <c r="BG609" s="251"/>
      <c r="BH609" s="251"/>
      <c r="BI609" s="251"/>
      <c r="BJ609" s="251"/>
      <c r="BK609" s="251"/>
      <c r="BL609" s="251"/>
      <c r="BM609" s="251"/>
      <c r="BN609" s="251"/>
      <c r="BO609" s="251"/>
      <c r="BP609" s="251"/>
      <c r="BQ609" s="251"/>
    </row>
    <row r="610" spans="1:69" ht="15.75" customHeight="1" x14ac:dyDescent="0.25">
      <c r="A610" s="251"/>
      <c r="B610" s="251"/>
      <c r="C610" s="251"/>
      <c r="D610" s="251"/>
      <c r="E610" s="251"/>
      <c r="F610" s="251"/>
      <c r="G610" s="251"/>
      <c r="H610" s="251"/>
      <c r="I610" s="251"/>
      <c r="J610" s="251"/>
      <c r="K610" s="251"/>
      <c r="L610" s="251"/>
      <c r="M610" s="251"/>
      <c r="N610" s="251"/>
      <c r="O610" s="251"/>
      <c r="P610" s="251"/>
      <c r="Q610" s="251"/>
      <c r="R610" s="251"/>
      <c r="S610" s="251"/>
      <c r="T610" s="251"/>
      <c r="U610" s="251"/>
      <c r="V610" s="251"/>
      <c r="W610" s="251"/>
      <c r="X610" s="251"/>
      <c r="Y610" s="251"/>
      <c r="Z610" s="251"/>
      <c r="AA610" s="251"/>
      <c r="AB610" s="251"/>
      <c r="AC610" s="251"/>
      <c r="AD610" s="251"/>
      <c r="AE610" s="251"/>
      <c r="AF610" s="251"/>
      <c r="AG610" s="251"/>
      <c r="AH610" s="251"/>
      <c r="AI610" s="251"/>
      <c r="AJ610" s="251"/>
      <c r="AK610" s="251"/>
      <c r="AL610" s="251"/>
      <c r="AM610" s="251"/>
      <c r="AN610" s="251"/>
      <c r="AO610" s="251"/>
      <c r="AP610" s="251"/>
      <c r="AQ610" s="251"/>
      <c r="AR610" s="251"/>
      <c r="AS610" s="251"/>
      <c r="AT610" s="251"/>
      <c r="AU610" s="251"/>
      <c r="AV610" s="251"/>
      <c r="AW610" s="251"/>
      <c r="AX610" s="251"/>
      <c r="AY610" s="251"/>
      <c r="AZ610" s="251"/>
      <c r="BA610" s="251"/>
      <c r="BB610" s="251"/>
      <c r="BC610" s="251"/>
      <c r="BD610" s="251"/>
      <c r="BE610" s="251"/>
      <c r="BF610" s="251"/>
      <c r="BG610" s="251"/>
      <c r="BH610" s="251"/>
      <c r="BI610" s="251"/>
      <c r="BJ610" s="251"/>
      <c r="BK610" s="251"/>
      <c r="BL610" s="251"/>
      <c r="BM610" s="251"/>
      <c r="BN610" s="251"/>
      <c r="BO610" s="251"/>
      <c r="BP610" s="251"/>
      <c r="BQ610" s="251"/>
    </row>
    <row r="611" spans="1:69" ht="15.75" customHeight="1" x14ac:dyDescent="0.25">
      <c r="A611" s="251"/>
      <c r="B611" s="251"/>
      <c r="C611" s="251"/>
      <c r="D611" s="251"/>
      <c r="E611" s="251"/>
      <c r="F611" s="251"/>
      <c r="G611" s="251"/>
      <c r="H611" s="251"/>
      <c r="I611" s="251"/>
      <c r="J611" s="251"/>
      <c r="K611" s="251"/>
      <c r="L611" s="251"/>
      <c r="M611" s="251"/>
      <c r="N611" s="251"/>
      <c r="O611" s="251"/>
      <c r="P611" s="251"/>
      <c r="Q611" s="251"/>
      <c r="R611" s="251"/>
      <c r="S611" s="251"/>
      <c r="T611" s="251"/>
      <c r="U611" s="251"/>
      <c r="V611" s="251"/>
      <c r="W611" s="251"/>
      <c r="X611" s="251"/>
      <c r="Y611" s="251"/>
      <c r="Z611" s="251"/>
      <c r="AA611" s="251"/>
      <c r="AB611" s="251"/>
      <c r="AC611" s="251"/>
      <c r="AD611" s="251"/>
      <c r="AE611" s="251"/>
      <c r="AF611" s="251"/>
      <c r="AG611" s="251"/>
      <c r="AH611" s="251"/>
      <c r="AI611" s="251"/>
      <c r="AJ611" s="251"/>
      <c r="AK611" s="251"/>
      <c r="AL611" s="251"/>
      <c r="AM611" s="251"/>
      <c r="AN611" s="251"/>
      <c r="AO611" s="251"/>
      <c r="AP611" s="251"/>
      <c r="AQ611" s="251"/>
      <c r="AR611" s="251"/>
      <c r="AS611" s="251"/>
      <c r="AT611" s="251"/>
      <c r="AU611" s="251"/>
      <c r="AV611" s="251"/>
      <c r="AW611" s="251"/>
      <c r="AX611" s="251"/>
      <c r="AY611" s="251"/>
      <c r="AZ611" s="251"/>
      <c r="BA611" s="251"/>
      <c r="BB611" s="251"/>
      <c r="BC611" s="251"/>
      <c r="BD611" s="251"/>
      <c r="BE611" s="251"/>
      <c r="BF611" s="251"/>
      <c r="BG611" s="251"/>
      <c r="BH611" s="251"/>
      <c r="BI611" s="251"/>
      <c r="BJ611" s="251"/>
      <c r="BK611" s="251"/>
      <c r="BL611" s="251"/>
      <c r="BM611" s="251"/>
      <c r="BN611" s="251"/>
      <c r="BO611" s="251"/>
      <c r="BP611" s="251"/>
      <c r="BQ611" s="251"/>
    </row>
    <row r="612" spans="1:69" ht="15.75" customHeight="1" x14ac:dyDescent="0.25">
      <c r="A612" s="251"/>
      <c r="B612" s="251"/>
      <c r="C612" s="251"/>
      <c r="D612" s="251"/>
      <c r="E612" s="251"/>
      <c r="F612" s="251"/>
      <c r="G612" s="251"/>
      <c r="H612" s="251"/>
      <c r="I612" s="251"/>
      <c r="J612" s="251"/>
      <c r="K612" s="251"/>
      <c r="L612" s="251"/>
      <c r="M612" s="251"/>
      <c r="N612" s="251"/>
      <c r="O612" s="251"/>
      <c r="P612" s="251"/>
      <c r="Q612" s="251"/>
      <c r="R612" s="251"/>
      <c r="S612" s="251"/>
      <c r="T612" s="251"/>
      <c r="U612" s="251"/>
      <c r="V612" s="251"/>
      <c r="W612" s="251"/>
      <c r="X612" s="251"/>
      <c r="Y612" s="251"/>
      <c r="Z612" s="251"/>
      <c r="AA612" s="251"/>
      <c r="AB612" s="251"/>
      <c r="AC612" s="251"/>
      <c r="AD612" s="251"/>
      <c r="AE612" s="251"/>
      <c r="AF612" s="251"/>
      <c r="AG612" s="251"/>
      <c r="AH612" s="251"/>
      <c r="AI612" s="251"/>
      <c r="AJ612" s="251"/>
      <c r="AK612" s="251"/>
      <c r="AL612" s="251"/>
      <c r="AM612" s="251"/>
      <c r="AN612" s="251"/>
      <c r="AO612" s="251"/>
      <c r="AP612" s="251"/>
      <c r="AQ612" s="251"/>
      <c r="AR612" s="251"/>
      <c r="AS612" s="251"/>
      <c r="AT612" s="251"/>
      <c r="AU612" s="251"/>
      <c r="AV612" s="251"/>
      <c r="AW612" s="251"/>
      <c r="AX612" s="251"/>
      <c r="AY612" s="251"/>
      <c r="AZ612" s="251"/>
      <c r="BA612" s="251"/>
      <c r="BB612" s="251"/>
      <c r="BC612" s="251"/>
      <c r="BD612" s="251"/>
      <c r="BE612" s="251"/>
      <c r="BF612" s="251"/>
      <c r="BG612" s="251"/>
      <c r="BH612" s="251"/>
      <c r="BI612" s="251"/>
      <c r="BJ612" s="251"/>
      <c r="BK612" s="251"/>
      <c r="BL612" s="251"/>
      <c r="BM612" s="251"/>
      <c r="BN612" s="251"/>
      <c r="BO612" s="251"/>
      <c r="BP612" s="251"/>
      <c r="BQ612" s="251"/>
    </row>
    <row r="613" spans="1:69" ht="15.75" customHeight="1" x14ac:dyDescent="0.25">
      <c r="A613" s="251"/>
      <c r="B613" s="251"/>
      <c r="C613" s="251"/>
      <c r="D613" s="251"/>
      <c r="E613" s="251"/>
      <c r="F613" s="251"/>
      <c r="G613" s="251"/>
      <c r="H613" s="251"/>
      <c r="I613" s="251"/>
      <c r="J613" s="251"/>
      <c r="K613" s="251"/>
      <c r="L613" s="251"/>
      <c r="M613" s="251"/>
      <c r="N613" s="251"/>
      <c r="O613" s="251"/>
      <c r="P613" s="251"/>
      <c r="Q613" s="251"/>
      <c r="R613" s="251"/>
      <c r="S613" s="251"/>
      <c r="T613" s="251"/>
      <c r="U613" s="251"/>
      <c r="V613" s="251"/>
      <c r="W613" s="251"/>
      <c r="X613" s="251"/>
      <c r="Y613" s="251"/>
      <c r="Z613" s="251"/>
      <c r="AA613" s="251"/>
      <c r="AB613" s="251"/>
      <c r="AC613" s="251"/>
      <c r="AD613" s="251"/>
      <c r="AE613" s="251"/>
      <c r="AF613" s="251"/>
      <c r="AG613" s="251"/>
      <c r="AH613" s="251"/>
      <c r="AI613" s="251"/>
      <c r="AJ613" s="251"/>
      <c r="AK613" s="251"/>
      <c r="AL613" s="251"/>
      <c r="AM613" s="251"/>
      <c r="AN613" s="251"/>
      <c r="AO613" s="251"/>
      <c r="AP613" s="251"/>
      <c r="AQ613" s="251"/>
      <c r="AR613" s="251"/>
      <c r="AS613" s="251"/>
      <c r="AT613" s="251"/>
      <c r="AU613" s="251"/>
      <c r="AV613" s="251"/>
      <c r="AW613" s="251"/>
      <c r="AX613" s="251"/>
      <c r="AY613" s="251"/>
      <c r="AZ613" s="251"/>
      <c r="BA613" s="251"/>
      <c r="BB613" s="251"/>
      <c r="BC613" s="251"/>
      <c r="BD613" s="251"/>
      <c r="BE613" s="251"/>
      <c r="BF613" s="251"/>
      <c r="BG613" s="251"/>
      <c r="BH613" s="251"/>
      <c r="BI613" s="251"/>
      <c r="BJ613" s="251"/>
      <c r="BK613" s="251"/>
      <c r="BL613" s="251"/>
      <c r="BM613" s="251"/>
      <c r="BN613" s="251"/>
      <c r="BO613" s="251"/>
      <c r="BP613" s="251"/>
      <c r="BQ613" s="251"/>
    </row>
    <row r="614" spans="1:69" ht="15.75" customHeight="1" x14ac:dyDescent="0.25">
      <c r="A614" s="251"/>
      <c r="B614" s="251"/>
      <c r="C614" s="251"/>
      <c r="D614" s="251"/>
      <c r="E614" s="251"/>
      <c r="F614" s="251"/>
      <c r="G614" s="251"/>
      <c r="H614" s="251"/>
      <c r="I614" s="251"/>
      <c r="J614" s="251"/>
      <c r="K614" s="251"/>
      <c r="L614" s="251"/>
      <c r="M614" s="251"/>
      <c r="N614" s="251"/>
      <c r="O614" s="251"/>
      <c r="P614" s="251"/>
      <c r="Q614" s="251"/>
      <c r="R614" s="251"/>
      <c r="S614" s="251"/>
      <c r="T614" s="251"/>
      <c r="U614" s="251"/>
      <c r="V614" s="251"/>
      <c r="W614" s="251"/>
      <c r="X614" s="251"/>
      <c r="Y614" s="251"/>
      <c r="Z614" s="251"/>
      <c r="AA614" s="251"/>
      <c r="AB614" s="251"/>
      <c r="AC614" s="251"/>
      <c r="AD614" s="251"/>
      <c r="AE614" s="251"/>
      <c r="AF614" s="251"/>
      <c r="AG614" s="251"/>
      <c r="AH614" s="251"/>
      <c r="AI614" s="251"/>
      <c r="AJ614" s="251"/>
      <c r="AK614" s="251"/>
      <c r="AL614" s="251"/>
      <c r="AM614" s="251"/>
      <c r="AN614" s="251"/>
      <c r="AO614" s="251"/>
      <c r="AP614" s="251"/>
      <c r="AQ614" s="251"/>
      <c r="AR614" s="251"/>
      <c r="AS614" s="251"/>
      <c r="AT614" s="251"/>
      <c r="AU614" s="251"/>
      <c r="AV614" s="251"/>
      <c r="AW614" s="251"/>
      <c r="AX614" s="251"/>
      <c r="AY614" s="251"/>
      <c r="AZ614" s="251"/>
      <c r="BA614" s="251"/>
      <c r="BB614" s="251"/>
      <c r="BC614" s="251"/>
      <c r="BD614" s="251"/>
      <c r="BE614" s="251"/>
      <c r="BF614" s="251"/>
      <c r="BG614" s="251"/>
      <c r="BH614" s="251"/>
      <c r="BI614" s="251"/>
      <c r="BJ614" s="251"/>
      <c r="BK614" s="251"/>
      <c r="BL614" s="251"/>
      <c r="BM614" s="251"/>
      <c r="BN614" s="251"/>
      <c r="BO614" s="251"/>
      <c r="BP614" s="251"/>
      <c r="BQ614" s="251"/>
    </row>
    <row r="615" spans="1:69" ht="15.75" customHeight="1" x14ac:dyDescent="0.25">
      <c r="A615" s="251"/>
      <c r="B615" s="251"/>
      <c r="C615" s="251"/>
      <c r="D615" s="251"/>
      <c r="E615" s="251"/>
      <c r="F615" s="251"/>
      <c r="G615" s="251"/>
      <c r="H615" s="251"/>
      <c r="I615" s="251"/>
      <c r="J615" s="251"/>
      <c r="K615" s="251"/>
      <c r="L615" s="251"/>
      <c r="M615" s="251"/>
      <c r="N615" s="251"/>
      <c r="O615" s="251"/>
      <c r="P615" s="251"/>
      <c r="Q615" s="251"/>
      <c r="R615" s="251"/>
      <c r="S615" s="251"/>
      <c r="T615" s="251"/>
      <c r="U615" s="251"/>
      <c r="V615" s="251"/>
      <c r="W615" s="251"/>
      <c r="X615" s="251"/>
      <c r="Y615" s="251"/>
      <c r="Z615" s="251"/>
      <c r="AA615" s="251"/>
      <c r="AB615" s="251"/>
      <c r="AC615" s="251"/>
      <c r="AD615" s="251"/>
      <c r="AE615" s="251"/>
      <c r="AF615" s="251"/>
      <c r="AG615" s="251"/>
      <c r="AH615" s="251"/>
      <c r="AI615" s="251"/>
      <c r="AJ615" s="251"/>
      <c r="AK615" s="251"/>
      <c r="AL615" s="251"/>
      <c r="AM615" s="251"/>
      <c r="AN615" s="251"/>
      <c r="AO615" s="251"/>
      <c r="AP615" s="251"/>
      <c r="AQ615" s="251"/>
      <c r="AR615" s="251"/>
      <c r="AS615" s="251"/>
      <c r="AT615" s="251"/>
      <c r="AU615" s="251"/>
      <c r="AV615" s="251"/>
      <c r="AW615" s="251"/>
      <c r="AX615" s="251"/>
      <c r="AY615" s="251"/>
      <c r="AZ615" s="251"/>
      <c r="BA615" s="251"/>
      <c r="BB615" s="251"/>
      <c r="BC615" s="251"/>
      <c r="BD615" s="251"/>
      <c r="BE615" s="251"/>
      <c r="BF615" s="251"/>
      <c r="BG615" s="251"/>
      <c r="BH615" s="251"/>
      <c r="BI615" s="251"/>
      <c r="BJ615" s="251"/>
      <c r="BK615" s="251"/>
      <c r="BL615" s="251"/>
      <c r="BM615" s="251"/>
      <c r="BN615" s="251"/>
      <c r="BO615" s="251"/>
      <c r="BP615" s="251"/>
      <c r="BQ615" s="251"/>
    </row>
    <row r="616" spans="1:69" ht="15.75" customHeight="1" x14ac:dyDescent="0.25">
      <c r="A616" s="251"/>
      <c r="B616" s="251"/>
      <c r="C616" s="251"/>
      <c r="D616" s="251"/>
      <c r="E616" s="251"/>
      <c r="F616" s="251"/>
      <c r="G616" s="251"/>
      <c r="H616" s="251"/>
      <c r="I616" s="251"/>
      <c r="J616" s="251"/>
      <c r="K616" s="251"/>
      <c r="L616" s="251"/>
      <c r="M616" s="251"/>
      <c r="N616" s="251"/>
      <c r="O616" s="251"/>
      <c r="P616" s="251"/>
      <c r="Q616" s="251"/>
      <c r="R616" s="251"/>
      <c r="S616" s="251"/>
      <c r="T616" s="251"/>
      <c r="U616" s="251"/>
      <c r="V616" s="251"/>
      <c r="W616" s="251"/>
      <c r="X616" s="251"/>
      <c r="Y616" s="251"/>
      <c r="Z616" s="251"/>
      <c r="AA616" s="251"/>
      <c r="AB616" s="251"/>
      <c r="AC616" s="251"/>
      <c r="AD616" s="251"/>
      <c r="AE616" s="251"/>
      <c r="AF616" s="251"/>
      <c r="AG616" s="251"/>
      <c r="AH616" s="251"/>
      <c r="AI616" s="251"/>
      <c r="AJ616" s="251"/>
      <c r="AK616" s="251"/>
      <c r="AL616" s="251"/>
      <c r="AM616" s="251"/>
      <c r="AN616" s="251"/>
      <c r="AO616" s="251"/>
      <c r="AP616" s="251"/>
      <c r="AQ616" s="251"/>
      <c r="AR616" s="251"/>
      <c r="AS616" s="251"/>
      <c r="AT616" s="251"/>
      <c r="AU616" s="251"/>
      <c r="AV616" s="251"/>
      <c r="AW616" s="251"/>
      <c r="AX616" s="251"/>
      <c r="AY616" s="251"/>
      <c r="AZ616" s="251"/>
      <c r="BA616" s="251"/>
      <c r="BB616" s="251"/>
      <c r="BC616" s="251"/>
      <c r="BD616" s="251"/>
      <c r="BE616" s="251"/>
      <c r="BF616" s="251"/>
      <c r="BG616" s="251"/>
      <c r="BH616" s="251"/>
      <c r="BI616" s="251"/>
      <c r="BJ616" s="251"/>
      <c r="BK616" s="251"/>
      <c r="BL616" s="251"/>
      <c r="BM616" s="251"/>
      <c r="BN616" s="251"/>
      <c r="BO616" s="251"/>
      <c r="BP616" s="251"/>
      <c r="BQ616" s="251"/>
    </row>
    <row r="617" spans="1:69" ht="15.75" customHeight="1" x14ac:dyDescent="0.25">
      <c r="A617" s="251"/>
      <c r="B617" s="251"/>
      <c r="C617" s="251"/>
      <c r="D617" s="251"/>
      <c r="E617" s="251"/>
      <c r="F617" s="251"/>
      <c r="G617" s="251"/>
      <c r="H617" s="251"/>
      <c r="I617" s="251"/>
      <c r="J617" s="251"/>
      <c r="K617" s="251"/>
      <c r="L617" s="251"/>
      <c r="M617" s="251"/>
      <c r="N617" s="251"/>
      <c r="O617" s="251"/>
      <c r="P617" s="251"/>
      <c r="Q617" s="251"/>
      <c r="R617" s="251"/>
      <c r="S617" s="251"/>
      <c r="T617" s="251"/>
      <c r="U617" s="251"/>
      <c r="V617" s="251"/>
      <c r="W617" s="251"/>
      <c r="X617" s="251"/>
      <c r="Y617" s="251"/>
      <c r="Z617" s="251"/>
      <c r="AA617" s="251"/>
      <c r="AB617" s="251"/>
      <c r="AC617" s="251"/>
      <c r="AD617" s="251"/>
      <c r="AE617" s="251"/>
      <c r="AF617" s="251"/>
      <c r="AG617" s="251"/>
      <c r="AH617" s="251"/>
      <c r="AI617" s="251"/>
      <c r="AJ617" s="251"/>
      <c r="AK617" s="251"/>
      <c r="AL617" s="251"/>
      <c r="AM617" s="251"/>
      <c r="AN617" s="251"/>
      <c r="AO617" s="251"/>
      <c r="AP617" s="251"/>
      <c r="AQ617" s="251"/>
      <c r="AR617" s="251"/>
      <c r="AS617" s="251"/>
      <c r="AT617" s="251"/>
      <c r="AU617" s="251"/>
      <c r="AV617" s="251"/>
      <c r="AW617" s="251"/>
      <c r="AX617" s="251"/>
      <c r="AY617" s="251"/>
      <c r="AZ617" s="251"/>
      <c r="BA617" s="251"/>
      <c r="BB617" s="251"/>
      <c r="BC617" s="251"/>
      <c r="BD617" s="251"/>
      <c r="BE617" s="251"/>
      <c r="BF617" s="251"/>
      <c r="BG617" s="251"/>
      <c r="BH617" s="251"/>
      <c r="BI617" s="251"/>
      <c r="BJ617" s="251"/>
      <c r="BK617" s="251"/>
      <c r="BL617" s="251"/>
      <c r="BM617" s="251"/>
      <c r="BN617" s="251"/>
      <c r="BO617" s="251"/>
      <c r="BP617" s="251"/>
      <c r="BQ617" s="251"/>
    </row>
    <row r="618" spans="1:69" ht="15.75" customHeight="1" x14ac:dyDescent="0.25">
      <c r="A618" s="251"/>
      <c r="B618" s="251"/>
      <c r="C618" s="251"/>
      <c r="D618" s="251"/>
      <c r="E618" s="251"/>
      <c r="F618" s="251"/>
      <c r="G618" s="251"/>
      <c r="H618" s="251"/>
      <c r="I618" s="251"/>
      <c r="J618" s="251"/>
      <c r="K618" s="251"/>
      <c r="L618" s="251"/>
      <c r="M618" s="251"/>
      <c r="N618" s="251"/>
      <c r="O618" s="251"/>
      <c r="P618" s="251"/>
      <c r="Q618" s="251"/>
      <c r="R618" s="251"/>
      <c r="S618" s="251"/>
      <c r="T618" s="251"/>
      <c r="U618" s="251"/>
      <c r="V618" s="251"/>
      <c r="W618" s="251"/>
      <c r="X618" s="251"/>
      <c r="Y618" s="251"/>
      <c r="Z618" s="251"/>
      <c r="AA618" s="251"/>
      <c r="AB618" s="251"/>
      <c r="AC618" s="251"/>
      <c r="AD618" s="251"/>
      <c r="AE618" s="251"/>
      <c r="AF618" s="251"/>
      <c r="AG618" s="251"/>
      <c r="AH618" s="251"/>
      <c r="AI618" s="251"/>
      <c r="AJ618" s="251"/>
      <c r="AK618" s="251"/>
      <c r="AL618" s="251"/>
      <c r="AM618" s="251"/>
      <c r="AN618" s="251"/>
      <c r="AO618" s="251"/>
      <c r="AP618" s="251"/>
      <c r="AQ618" s="251"/>
      <c r="AR618" s="251"/>
      <c r="AS618" s="251"/>
      <c r="AT618" s="251"/>
      <c r="AU618" s="251"/>
      <c r="AV618" s="251"/>
      <c r="AW618" s="251"/>
      <c r="AX618" s="251"/>
      <c r="AY618" s="251"/>
      <c r="AZ618" s="251"/>
      <c r="BA618" s="251"/>
      <c r="BB618" s="251"/>
      <c r="BC618" s="251"/>
      <c r="BD618" s="251"/>
      <c r="BE618" s="251"/>
      <c r="BF618" s="251"/>
      <c r="BG618" s="251"/>
      <c r="BH618" s="251"/>
      <c r="BI618" s="251"/>
      <c r="BJ618" s="251"/>
      <c r="BK618" s="251"/>
      <c r="BL618" s="251"/>
      <c r="BM618" s="251"/>
      <c r="BN618" s="251"/>
      <c r="BO618" s="251"/>
      <c r="BP618" s="251"/>
      <c r="BQ618" s="251"/>
    </row>
    <row r="619" spans="1:69" ht="15.75" customHeight="1" x14ac:dyDescent="0.25">
      <c r="A619" s="251"/>
      <c r="B619" s="251"/>
      <c r="C619" s="251"/>
      <c r="D619" s="251"/>
      <c r="E619" s="251"/>
      <c r="F619" s="251"/>
      <c r="G619" s="251"/>
      <c r="H619" s="251"/>
      <c r="I619" s="251"/>
      <c r="J619" s="251"/>
      <c r="K619" s="251"/>
      <c r="L619" s="251"/>
      <c r="M619" s="251"/>
      <c r="N619" s="251"/>
      <c r="O619" s="251"/>
      <c r="P619" s="251"/>
      <c r="Q619" s="251"/>
      <c r="R619" s="251"/>
      <c r="S619" s="251"/>
      <c r="T619" s="251"/>
      <c r="U619" s="251"/>
      <c r="V619" s="251"/>
      <c r="W619" s="251"/>
      <c r="X619" s="251"/>
      <c r="Y619" s="251"/>
      <c r="Z619" s="251"/>
      <c r="AA619" s="251"/>
      <c r="AB619" s="251"/>
      <c r="AC619" s="251"/>
      <c r="AD619" s="251"/>
      <c r="AE619" s="251"/>
      <c r="AF619" s="251"/>
      <c r="AG619" s="251"/>
      <c r="AH619" s="251"/>
      <c r="AI619" s="251"/>
      <c r="AJ619" s="251"/>
      <c r="AK619" s="251"/>
      <c r="AL619" s="251"/>
      <c r="AM619" s="251"/>
      <c r="AN619" s="251"/>
      <c r="AO619" s="251"/>
      <c r="AP619" s="251"/>
      <c r="AQ619" s="251"/>
      <c r="AR619" s="251"/>
      <c r="AS619" s="251"/>
      <c r="AT619" s="251"/>
      <c r="AU619" s="251"/>
      <c r="AV619" s="251"/>
      <c r="AW619" s="251"/>
      <c r="AX619" s="251"/>
      <c r="AY619" s="251"/>
      <c r="AZ619" s="251"/>
      <c r="BA619" s="251"/>
      <c r="BB619" s="251"/>
      <c r="BC619" s="251"/>
      <c r="BD619" s="251"/>
      <c r="BE619" s="251"/>
      <c r="BF619" s="251"/>
      <c r="BG619" s="251"/>
      <c r="BH619" s="251"/>
      <c r="BI619" s="251"/>
      <c r="BJ619" s="251"/>
      <c r="BK619" s="251"/>
      <c r="BL619" s="251"/>
      <c r="BM619" s="251"/>
      <c r="BN619" s="251"/>
      <c r="BO619" s="251"/>
      <c r="BP619" s="251"/>
      <c r="BQ619" s="251"/>
    </row>
    <row r="620" spans="1:69" ht="15.75" customHeight="1" x14ac:dyDescent="0.25">
      <c r="A620" s="251"/>
      <c r="B620" s="251"/>
      <c r="C620" s="251"/>
      <c r="D620" s="251"/>
      <c r="E620" s="251"/>
      <c r="F620" s="251"/>
      <c r="G620" s="251"/>
      <c r="H620" s="251"/>
      <c r="I620" s="251"/>
      <c r="J620" s="251"/>
      <c r="K620" s="251"/>
      <c r="L620" s="251"/>
      <c r="M620" s="251"/>
      <c r="N620" s="251"/>
      <c r="O620" s="251"/>
      <c r="P620" s="251"/>
      <c r="Q620" s="251"/>
      <c r="R620" s="251"/>
      <c r="S620" s="251"/>
      <c r="T620" s="251"/>
      <c r="U620" s="251"/>
      <c r="V620" s="251"/>
      <c r="W620" s="251"/>
      <c r="X620" s="251"/>
      <c r="Y620" s="251"/>
      <c r="Z620" s="251"/>
      <c r="AA620" s="251"/>
      <c r="AB620" s="251"/>
      <c r="AC620" s="251"/>
      <c r="AD620" s="251"/>
      <c r="AE620" s="251"/>
      <c r="AF620" s="251"/>
      <c r="AG620" s="251"/>
      <c r="AH620" s="251"/>
      <c r="AI620" s="251"/>
      <c r="AJ620" s="251"/>
      <c r="AK620" s="251"/>
      <c r="AL620" s="251"/>
      <c r="AM620" s="251"/>
      <c r="AN620" s="251"/>
      <c r="AO620" s="251"/>
      <c r="AP620" s="251"/>
      <c r="AQ620" s="251"/>
      <c r="AR620" s="251"/>
      <c r="AS620" s="251"/>
      <c r="AT620" s="251"/>
      <c r="AU620" s="251"/>
      <c r="AV620" s="251"/>
      <c r="AW620" s="251"/>
      <c r="AX620" s="251"/>
      <c r="AY620" s="251"/>
      <c r="AZ620" s="251"/>
      <c r="BA620" s="251"/>
      <c r="BB620" s="251"/>
      <c r="BC620" s="251"/>
      <c r="BD620" s="251"/>
      <c r="BE620" s="251"/>
      <c r="BF620" s="251"/>
      <c r="BG620" s="251"/>
      <c r="BH620" s="251"/>
      <c r="BI620" s="251"/>
      <c r="BJ620" s="251"/>
      <c r="BK620" s="251"/>
      <c r="BL620" s="251"/>
      <c r="BM620" s="251"/>
      <c r="BN620" s="251"/>
      <c r="BO620" s="251"/>
      <c r="BP620" s="251"/>
      <c r="BQ620" s="251"/>
    </row>
    <row r="621" spans="1:69" ht="15.75" customHeight="1" x14ac:dyDescent="0.25">
      <c r="A621" s="251"/>
      <c r="B621" s="251"/>
      <c r="C621" s="251"/>
      <c r="D621" s="251"/>
      <c r="E621" s="251"/>
      <c r="F621" s="251"/>
      <c r="G621" s="251"/>
      <c r="H621" s="251"/>
      <c r="I621" s="251"/>
      <c r="J621" s="251"/>
      <c r="K621" s="251"/>
      <c r="L621" s="251"/>
      <c r="M621" s="251"/>
      <c r="N621" s="251"/>
      <c r="O621" s="251"/>
      <c r="P621" s="251"/>
      <c r="Q621" s="251"/>
      <c r="R621" s="251"/>
      <c r="S621" s="251"/>
      <c r="T621" s="251"/>
      <c r="U621" s="251"/>
      <c r="V621" s="251"/>
      <c r="W621" s="251"/>
      <c r="X621" s="251"/>
      <c r="Y621" s="251"/>
      <c r="Z621" s="251"/>
      <c r="AA621" s="251"/>
      <c r="AB621" s="251"/>
      <c r="AC621" s="251"/>
      <c r="AD621" s="251"/>
      <c r="AE621" s="251"/>
      <c r="AF621" s="251"/>
      <c r="AG621" s="251"/>
      <c r="AH621" s="251"/>
      <c r="AI621" s="251"/>
      <c r="AJ621" s="251"/>
      <c r="AK621" s="251"/>
      <c r="AL621" s="251"/>
      <c r="AM621" s="251"/>
      <c r="AN621" s="251"/>
      <c r="AO621" s="251"/>
      <c r="AP621" s="251"/>
      <c r="AQ621" s="251"/>
      <c r="AR621" s="251"/>
      <c r="AS621" s="251"/>
      <c r="AT621" s="251"/>
      <c r="AU621" s="251"/>
      <c r="AV621" s="251"/>
      <c r="AW621" s="251"/>
      <c r="AX621" s="251"/>
      <c r="AY621" s="251"/>
      <c r="AZ621" s="251"/>
      <c r="BA621" s="251"/>
      <c r="BB621" s="251"/>
      <c r="BC621" s="251"/>
      <c r="BD621" s="251"/>
      <c r="BE621" s="251"/>
      <c r="BF621" s="251"/>
      <c r="BG621" s="251"/>
      <c r="BH621" s="251"/>
      <c r="BI621" s="251"/>
      <c r="BJ621" s="251"/>
      <c r="BK621" s="251"/>
      <c r="BL621" s="251"/>
      <c r="BM621" s="251"/>
      <c r="BN621" s="251"/>
      <c r="BO621" s="251"/>
      <c r="BP621" s="251"/>
      <c r="BQ621" s="251"/>
    </row>
    <row r="622" spans="1:69" ht="15.75" customHeight="1" x14ac:dyDescent="0.25">
      <c r="A622" s="251"/>
      <c r="B622" s="251"/>
      <c r="C622" s="251"/>
      <c r="D622" s="251"/>
      <c r="E622" s="251"/>
      <c r="F622" s="251"/>
      <c r="G622" s="251"/>
      <c r="H622" s="251"/>
      <c r="I622" s="251"/>
      <c r="J622" s="251"/>
      <c r="K622" s="251"/>
      <c r="L622" s="251"/>
      <c r="M622" s="251"/>
      <c r="N622" s="251"/>
      <c r="O622" s="251"/>
      <c r="P622" s="251"/>
      <c r="Q622" s="251"/>
      <c r="R622" s="251"/>
      <c r="S622" s="251"/>
      <c r="T622" s="251"/>
      <c r="U622" s="251"/>
      <c r="V622" s="251"/>
      <c r="W622" s="251"/>
      <c r="X622" s="251"/>
      <c r="Y622" s="251"/>
      <c r="Z622" s="251"/>
      <c r="AA622" s="251"/>
      <c r="AB622" s="251"/>
      <c r="AC622" s="251"/>
      <c r="AD622" s="251"/>
      <c r="AE622" s="251"/>
      <c r="AF622" s="251"/>
      <c r="AG622" s="251"/>
      <c r="AH622" s="251"/>
      <c r="AI622" s="251"/>
      <c r="AJ622" s="251"/>
      <c r="AK622" s="251"/>
      <c r="AL622" s="251"/>
      <c r="AM622" s="251"/>
      <c r="AN622" s="251"/>
      <c r="AO622" s="251"/>
      <c r="AP622" s="251"/>
      <c r="AQ622" s="251"/>
      <c r="AR622" s="251"/>
      <c r="AS622" s="251"/>
      <c r="AT622" s="251"/>
      <c r="AU622" s="251"/>
      <c r="AV622" s="251"/>
      <c r="AW622" s="251"/>
      <c r="AX622" s="251"/>
      <c r="AY622" s="251"/>
      <c r="AZ622" s="251"/>
      <c r="BA622" s="251"/>
      <c r="BB622" s="251"/>
      <c r="BC622" s="251"/>
      <c r="BD622" s="251"/>
      <c r="BE622" s="251"/>
      <c r="BF622" s="251"/>
      <c r="BG622" s="251"/>
      <c r="BH622" s="251"/>
      <c r="BI622" s="251"/>
      <c r="BJ622" s="251"/>
      <c r="BK622" s="251"/>
      <c r="BL622" s="251"/>
      <c r="BM622" s="251"/>
      <c r="BN622" s="251"/>
      <c r="BO622" s="251"/>
      <c r="BP622" s="251"/>
      <c r="BQ622" s="251"/>
    </row>
    <row r="623" spans="1:69" ht="15.75" customHeight="1" x14ac:dyDescent="0.25">
      <c r="A623" s="251"/>
      <c r="B623" s="251"/>
      <c r="C623" s="251"/>
      <c r="D623" s="251"/>
      <c r="E623" s="251"/>
      <c r="F623" s="251"/>
      <c r="G623" s="251"/>
      <c r="H623" s="251"/>
      <c r="I623" s="251"/>
      <c r="J623" s="251"/>
      <c r="K623" s="251"/>
      <c r="L623" s="251"/>
      <c r="M623" s="251"/>
      <c r="N623" s="251"/>
      <c r="O623" s="251"/>
      <c r="P623" s="251"/>
      <c r="Q623" s="251"/>
      <c r="R623" s="251"/>
      <c r="S623" s="251"/>
      <c r="T623" s="251"/>
      <c r="U623" s="251"/>
      <c r="V623" s="251"/>
      <c r="W623" s="251"/>
      <c r="X623" s="251"/>
      <c r="Y623" s="251"/>
      <c r="Z623" s="251"/>
      <c r="AA623" s="251"/>
      <c r="AB623" s="251"/>
      <c r="AC623" s="251"/>
      <c r="AD623" s="251"/>
      <c r="AE623" s="251"/>
      <c r="AF623" s="251"/>
      <c r="AG623" s="251"/>
      <c r="AH623" s="251"/>
      <c r="AI623" s="251"/>
      <c r="AJ623" s="251"/>
      <c r="AK623" s="251"/>
      <c r="AL623" s="251"/>
      <c r="AM623" s="251"/>
      <c r="AN623" s="251"/>
      <c r="AO623" s="251"/>
      <c r="AP623" s="251"/>
      <c r="AQ623" s="251"/>
      <c r="AR623" s="251"/>
      <c r="AS623" s="251"/>
      <c r="AT623" s="251"/>
      <c r="AU623" s="251"/>
      <c r="AV623" s="251"/>
      <c r="AW623" s="251"/>
      <c r="AX623" s="251"/>
      <c r="AY623" s="251"/>
      <c r="AZ623" s="251"/>
      <c r="BA623" s="251"/>
      <c r="BB623" s="251"/>
      <c r="BC623" s="251"/>
      <c r="BD623" s="251"/>
      <c r="BE623" s="251"/>
      <c r="BF623" s="251"/>
      <c r="BG623" s="251"/>
      <c r="BH623" s="251"/>
      <c r="BI623" s="251"/>
      <c r="BJ623" s="251"/>
      <c r="BK623" s="251"/>
      <c r="BL623" s="251"/>
      <c r="BM623" s="251"/>
      <c r="BN623" s="251"/>
      <c r="BO623" s="251"/>
      <c r="BP623" s="251"/>
      <c r="BQ623" s="251"/>
    </row>
    <row r="624" spans="1:69" ht="15.75" customHeight="1" x14ac:dyDescent="0.25">
      <c r="A624" s="251"/>
      <c r="B624" s="251"/>
      <c r="C624" s="251"/>
      <c r="D624" s="251"/>
      <c r="E624" s="251"/>
      <c r="F624" s="251"/>
      <c r="G624" s="251"/>
      <c r="H624" s="251"/>
      <c r="I624" s="251"/>
      <c r="J624" s="251"/>
      <c r="K624" s="251"/>
      <c r="L624" s="251"/>
      <c r="M624" s="251"/>
      <c r="N624" s="251"/>
      <c r="O624" s="251"/>
      <c r="P624" s="251"/>
      <c r="Q624" s="251"/>
      <c r="R624" s="251"/>
      <c r="S624" s="251"/>
      <c r="T624" s="251"/>
      <c r="U624" s="251"/>
      <c r="V624" s="251"/>
      <c r="W624" s="251"/>
      <c r="X624" s="251"/>
      <c r="Y624" s="251"/>
      <c r="Z624" s="251"/>
      <c r="AA624" s="251"/>
      <c r="AB624" s="251"/>
      <c r="AC624" s="251"/>
      <c r="AD624" s="251"/>
      <c r="AE624" s="251"/>
      <c r="AF624" s="251"/>
      <c r="AG624" s="251"/>
      <c r="AH624" s="251"/>
      <c r="AI624" s="251"/>
      <c r="AJ624" s="251"/>
      <c r="AK624" s="251"/>
      <c r="AL624" s="251"/>
      <c r="AM624" s="251"/>
      <c r="AN624" s="251"/>
      <c r="AO624" s="251"/>
      <c r="AP624" s="251"/>
      <c r="AQ624" s="251"/>
      <c r="AR624" s="251"/>
      <c r="AS624" s="251"/>
      <c r="AT624" s="251"/>
      <c r="AU624" s="251"/>
      <c r="AV624" s="251"/>
      <c r="AW624" s="251"/>
      <c r="AX624" s="251"/>
      <c r="AY624" s="251"/>
      <c r="AZ624" s="251"/>
      <c r="BA624" s="251"/>
      <c r="BB624" s="251"/>
      <c r="BC624" s="251"/>
      <c r="BD624" s="251"/>
      <c r="BE624" s="251"/>
      <c r="BF624" s="251"/>
      <c r="BG624" s="251"/>
      <c r="BH624" s="251"/>
      <c r="BI624" s="251"/>
      <c r="BJ624" s="251"/>
      <c r="BK624" s="251"/>
      <c r="BL624" s="251"/>
      <c r="BM624" s="251"/>
      <c r="BN624" s="251"/>
      <c r="BO624" s="251"/>
      <c r="BP624" s="251"/>
      <c r="BQ624" s="251"/>
    </row>
    <row r="625" spans="1:69" ht="15.75" customHeight="1" x14ac:dyDescent="0.25">
      <c r="A625" s="251"/>
      <c r="B625" s="251"/>
      <c r="C625" s="251"/>
      <c r="D625" s="251"/>
      <c r="E625" s="251"/>
      <c r="F625" s="251"/>
      <c r="G625" s="251"/>
      <c r="H625" s="251"/>
      <c r="I625" s="251"/>
      <c r="J625" s="251"/>
      <c r="K625" s="251"/>
      <c r="L625" s="251"/>
      <c r="M625" s="251"/>
      <c r="N625" s="251"/>
      <c r="O625" s="251"/>
      <c r="P625" s="251"/>
      <c r="Q625" s="251"/>
      <c r="R625" s="251"/>
      <c r="S625" s="251"/>
      <c r="T625" s="251"/>
      <c r="U625" s="251"/>
      <c r="V625" s="251"/>
      <c r="W625" s="251"/>
      <c r="X625" s="251"/>
      <c r="Y625" s="251"/>
      <c r="Z625" s="251"/>
      <c r="AA625" s="251"/>
      <c r="AB625" s="251"/>
      <c r="AC625" s="251"/>
      <c r="AD625" s="251"/>
      <c r="AE625" s="251"/>
      <c r="AF625" s="251"/>
      <c r="AG625" s="251"/>
      <c r="AH625" s="251"/>
      <c r="AI625" s="251"/>
      <c r="AJ625" s="251"/>
      <c r="AK625" s="251"/>
      <c r="AL625" s="251"/>
      <c r="AM625" s="251"/>
      <c r="AN625" s="251"/>
      <c r="AO625" s="251"/>
      <c r="AP625" s="251"/>
      <c r="AQ625" s="251"/>
      <c r="AR625" s="251"/>
      <c r="AS625" s="251"/>
      <c r="AT625" s="251"/>
      <c r="AU625" s="251"/>
      <c r="AV625" s="251"/>
      <c r="AW625" s="251"/>
      <c r="AX625" s="251"/>
      <c r="AY625" s="251"/>
      <c r="AZ625" s="251"/>
      <c r="BA625" s="251"/>
      <c r="BB625" s="251"/>
      <c r="BC625" s="251"/>
      <c r="BD625" s="251"/>
      <c r="BE625" s="251"/>
      <c r="BF625" s="251"/>
      <c r="BG625" s="251"/>
      <c r="BH625" s="251"/>
      <c r="BI625" s="251"/>
      <c r="BJ625" s="251"/>
      <c r="BK625" s="251"/>
      <c r="BL625" s="251"/>
      <c r="BM625" s="251"/>
      <c r="BN625" s="251"/>
      <c r="BO625" s="251"/>
      <c r="BP625" s="251"/>
      <c r="BQ625" s="251"/>
    </row>
    <row r="626" spans="1:69" ht="15.75" customHeight="1" x14ac:dyDescent="0.25">
      <c r="A626" s="251"/>
      <c r="B626" s="251"/>
      <c r="C626" s="251"/>
      <c r="D626" s="251"/>
      <c r="E626" s="251"/>
      <c r="F626" s="251"/>
      <c r="G626" s="251"/>
      <c r="H626" s="251"/>
      <c r="I626" s="251"/>
      <c r="J626" s="251"/>
      <c r="K626" s="251"/>
      <c r="L626" s="251"/>
      <c r="M626" s="251"/>
      <c r="N626" s="251"/>
      <c r="O626" s="251"/>
      <c r="P626" s="251"/>
      <c r="Q626" s="251"/>
      <c r="R626" s="251"/>
      <c r="S626" s="251"/>
      <c r="T626" s="251"/>
      <c r="U626" s="251"/>
      <c r="V626" s="251"/>
      <c r="W626" s="251"/>
      <c r="X626" s="251"/>
      <c r="Y626" s="251"/>
      <c r="Z626" s="251"/>
      <c r="AA626" s="251"/>
      <c r="AB626" s="251"/>
      <c r="AC626" s="251"/>
      <c r="AD626" s="251"/>
      <c r="AE626" s="251"/>
      <c r="AF626" s="251"/>
      <c r="AG626" s="251"/>
      <c r="AH626" s="251"/>
      <c r="AI626" s="251"/>
      <c r="AJ626" s="251"/>
      <c r="AK626" s="251"/>
      <c r="AL626" s="251"/>
      <c r="AM626" s="251"/>
      <c r="AN626" s="251"/>
      <c r="AO626" s="251"/>
      <c r="AP626" s="251"/>
      <c r="AQ626" s="251"/>
      <c r="AR626" s="251"/>
      <c r="AS626" s="251"/>
      <c r="AT626" s="251"/>
      <c r="AU626" s="251"/>
      <c r="AV626" s="251"/>
      <c r="AW626" s="251"/>
      <c r="AX626" s="251"/>
      <c r="AY626" s="251"/>
      <c r="AZ626" s="251"/>
      <c r="BA626" s="251"/>
      <c r="BB626" s="251"/>
      <c r="BC626" s="251"/>
      <c r="BD626" s="251"/>
      <c r="BE626" s="251"/>
      <c r="BF626" s="251"/>
      <c r="BG626" s="251"/>
      <c r="BH626" s="251"/>
      <c r="BI626" s="251"/>
      <c r="BJ626" s="251"/>
      <c r="BK626" s="251"/>
      <c r="BL626" s="251"/>
      <c r="BM626" s="251"/>
      <c r="BN626" s="251"/>
      <c r="BO626" s="251"/>
      <c r="BP626" s="251"/>
      <c r="BQ626" s="251"/>
    </row>
    <row r="627" spans="1:69" ht="15.75" customHeight="1" x14ac:dyDescent="0.25">
      <c r="A627" s="251"/>
      <c r="B627" s="251"/>
      <c r="C627" s="251"/>
      <c r="D627" s="251"/>
      <c r="E627" s="251"/>
      <c r="F627" s="251"/>
      <c r="G627" s="251"/>
      <c r="H627" s="251"/>
      <c r="I627" s="251"/>
      <c r="J627" s="251"/>
      <c r="K627" s="251"/>
      <c r="L627" s="251"/>
      <c r="M627" s="251"/>
      <c r="N627" s="251"/>
      <c r="O627" s="251"/>
      <c r="P627" s="251"/>
      <c r="Q627" s="251"/>
      <c r="R627" s="251"/>
      <c r="S627" s="251"/>
      <c r="T627" s="251"/>
      <c r="U627" s="251"/>
      <c r="V627" s="251"/>
      <c r="W627" s="251"/>
      <c r="X627" s="251"/>
      <c r="Y627" s="251"/>
      <c r="Z627" s="251"/>
      <c r="AA627" s="251"/>
      <c r="AB627" s="251"/>
      <c r="AC627" s="251"/>
      <c r="AD627" s="251"/>
      <c r="AE627" s="251"/>
      <c r="AF627" s="251"/>
      <c r="AG627" s="251"/>
      <c r="AH627" s="251"/>
      <c r="AI627" s="251"/>
      <c r="AJ627" s="251"/>
      <c r="AK627" s="251"/>
      <c r="AL627" s="251"/>
      <c r="AM627" s="251"/>
      <c r="AN627" s="251"/>
      <c r="AO627" s="251"/>
      <c r="AP627" s="251"/>
      <c r="AQ627" s="251"/>
      <c r="AR627" s="251"/>
      <c r="AS627" s="251"/>
      <c r="AT627" s="251"/>
      <c r="AU627" s="251"/>
      <c r="AV627" s="251"/>
      <c r="AW627" s="251"/>
      <c r="AX627" s="251"/>
      <c r="AY627" s="251"/>
      <c r="AZ627" s="251"/>
      <c r="BA627" s="251"/>
      <c r="BB627" s="251"/>
      <c r="BC627" s="251"/>
      <c r="BD627" s="251"/>
      <c r="BE627" s="251"/>
      <c r="BF627" s="251"/>
      <c r="BG627" s="251"/>
      <c r="BH627" s="251"/>
      <c r="BI627" s="251"/>
      <c r="BJ627" s="251"/>
      <c r="BK627" s="251"/>
      <c r="BL627" s="251"/>
      <c r="BM627" s="251"/>
      <c r="BN627" s="251"/>
      <c r="BO627" s="251"/>
      <c r="BP627" s="251"/>
      <c r="BQ627" s="251"/>
    </row>
    <row r="628" spans="1:69" ht="15.75" customHeight="1" x14ac:dyDescent="0.25">
      <c r="A628" s="251"/>
      <c r="B628" s="251"/>
      <c r="C628" s="251"/>
      <c r="D628" s="251"/>
      <c r="E628" s="251"/>
      <c r="F628" s="251"/>
      <c r="G628" s="251"/>
      <c r="H628" s="251"/>
      <c r="I628" s="251"/>
      <c r="J628" s="251"/>
      <c r="K628" s="251"/>
      <c r="L628" s="251"/>
      <c r="M628" s="251"/>
      <c r="N628" s="251"/>
      <c r="O628" s="251"/>
      <c r="P628" s="251"/>
      <c r="Q628" s="251"/>
      <c r="R628" s="251"/>
      <c r="S628" s="251"/>
      <c r="T628" s="251"/>
      <c r="U628" s="251"/>
      <c r="V628" s="251"/>
      <c r="W628" s="251"/>
      <c r="X628" s="251"/>
      <c r="Y628" s="251"/>
      <c r="Z628" s="251"/>
      <c r="AA628" s="251"/>
      <c r="AB628" s="251"/>
      <c r="AC628" s="251"/>
      <c r="AD628" s="251"/>
      <c r="AE628" s="251"/>
      <c r="AF628" s="251"/>
      <c r="AG628" s="251"/>
      <c r="AH628" s="251"/>
      <c r="AI628" s="251"/>
      <c r="AJ628" s="251"/>
      <c r="AK628" s="251"/>
      <c r="AL628" s="251"/>
      <c r="AM628" s="251"/>
      <c r="AN628" s="251"/>
      <c r="AO628" s="251"/>
      <c r="AP628" s="251"/>
      <c r="AQ628" s="251"/>
      <c r="AR628" s="251"/>
      <c r="AS628" s="251"/>
      <c r="AT628" s="251"/>
      <c r="AU628" s="251"/>
      <c r="AV628" s="251"/>
      <c r="AW628" s="251"/>
      <c r="AX628" s="251"/>
      <c r="AY628" s="251"/>
      <c r="AZ628" s="251"/>
      <c r="BA628" s="251"/>
      <c r="BB628" s="251"/>
      <c r="BC628" s="251"/>
      <c r="BD628" s="251"/>
      <c r="BE628" s="251"/>
      <c r="BF628" s="251"/>
      <c r="BG628" s="251"/>
      <c r="BH628" s="251"/>
      <c r="BI628" s="251"/>
      <c r="BJ628" s="251"/>
      <c r="BK628" s="251"/>
      <c r="BL628" s="251"/>
      <c r="BM628" s="251"/>
      <c r="BN628" s="251"/>
      <c r="BO628" s="251"/>
      <c r="BP628" s="251"/>
      <c r="BQ628" s="251"/>
    </row>
    <row r="629" spans="1:69" ht="15.75" customHeight="1" x14ac:dyDescent="0.25">
      <c r="A629" s="251"/>
      <c r="B629" s="251"/>
      <c r="C629" s="251"/>
      <c r="D629" s="251"/>
      <c r="E629" s="251"/>
      <c r="F629" s="251"/>
      <c r="G629" s="251"/>
      <c r="H629" s="251"/>
      <c r="I629" s="251"/>
      <c r="J629" s="251"/>
      <c r="K629" s="251"/>
      <c r="L629" s="251"/>
      <c r="M629" s="251"/>
      <c r="N629" s="251"/>
      <c r="O629" s="251"/>
      <c r="P629" s="251"/>
      <c r="Q629" s="251"/>
      <c r="R629" s="251"/>
      <c r="S629" s="251"/>
      <c r="T629" s="251"/>
      <c r="U629" s="251"/>
      <c r="V629" s="251"/>
      <c r="W629" s="251"/>
      <c r="X629" s="251"/>
      <c r="Y629" s="251"/>
      <c r="Z629" s="251"/>
      <c r="AA629" s="251"/>
      <c r="AB629" s="251"/>
      <c r="AC629" s="251"/>
      <c r="AD629" s="251"/>
      <c r="AE629" s="251"/>
      <c r="AF629" s="251"/>
      <c r="AG629" s="251"/>
      <c r="AH629" s="251"/>
      <c r="AI629" s="251"/>
      <c r="AJ629" s="251"/>
      <c r="AK629" s="251"/>
      <c r="AL629" s="251"/>
      <c r="AM629" s="251"/>
      <c r="AN629" s="251"/>
      <c r="AO629" s="251"/>
      <c r="AP629" s="251"/>
      <c r="AQ629" s="251"/>
      <c r="AR629" s="251"/>
      <c r="AS629" s="251"/>
      <c r="AT629" s="251"/>
      <c r="AU629" s="251"/>
      <c r="AV629" s="251"/>
      <c r="AW629" s="251"/>
      <c r="AX629" s="251"/>
      <c r="AY629" s="251"/>
      <c r="AZ629" s="251"/>
      <c r="BA629" s="251"/>
      <c r="BB629" s="251"/>
      <c r="BC629" s="251"/>
      <c r="BD629" s="251"/>
      <c r="BE629" s="251"/>
      <c r="BF629" s="251"/>
      <c r="BG629" s="251"/>
      <c r="BH629" s="251"/>
      <c r="BI629" s="251"/>
      <c r="BJ629" s="251"/>
      <c r="BK629" s="251"/>
      <c r="BL629" s="251"/>
      <c r="BM629" s="251"/>
      <c r="BN629" s="251"/>
      <c r="BO629" s="251"/>
      <c r="BP629" s="251"/>
      <c r="BQ629" s="251"/>
    </row>
    <row r="630" spans="1:69" ht="15.75" customHeight="1" x14ac:dyDescent="0.25">
      <c r="A630" s="251"/>
      <c r="B630" s="251"/>
      <c r="C630" s="251"/>
      <c r="D630" s="251"/>
      <c r="E630" s="251"/>
      <c r="F630" s="251"/>
      <c r="G630" s="251"/>
      <c r="H630" s="251"/>
      <c r="I630" s="251"/>
      <c r="J630" s="251"/>
      <c r="K630" s="251"/>
      <c r="L630" s="251"/>
      <c r="M630" s="251"/>
      <c r="N630" s="251"/>
      <c r="O630" s="251"/>
      <c r="P630" s="251"/>
      <c r="Q630" s="251"/>
      <c r="R630" s="251"/>
      <c r="S630" s="251"/>
      <c r="T630" s="251"/>
      <c r="U630" s="251"/>
      <c r="V630" s="251"/>
      <c r="W630" s="251"/>
      <c r="X630" s="251"/>
      <c r="Y630" s="251"/>
      <c r="Z630" s="251"/>
      <c r="AA630" s="251"/>
      <c r="AB630" s="251"/>
      <c r="AC630" s="251"/>
      <c r="AD630" s="251"/>
      <c r="AE630" s="251"/>
      <c r="AF630" s="251"/>
      <c r="AG630" s="251"/>
      <c r="AH630" s="251"/>
      <c r="AI630" s="251"/>
      <c r="AJ630" s="251"/>
      <c r="AK630" s="251"/>
      <c r="AL630" s="251"/>
      <c r="AM630" s="251"/>
      <c r="AN630" s="251"/>
      <c r="AO630" s="251"/>
      <c r="AP630" s="251"/>
      <c r="AQ630" s="251"/>
      <c r="AR630" s="251"/>
      <c r="AS630" s="251"/>
      <c r="AT630" s="251"/>
      <c r="AU630" s="251"/>
      <c r="AV630" s="251"/>
      <c r="AW630" s="251"/>
      <c r="AX630" s="251"/>
      <c r="AY630" s="251"/>
      <c r="AZ630" s="251"/>
      <c r="BA630" s="251"/>
      <c r="BB630" s="251"/>
      <c r="BC630" s="251"/>
      <c r="BD630" s="251"/>
      <c r="BE630" s="251"/>
      <c r="BF630" s="251"/>
      <c r="BG630" s="251"/>
      <c r="BH630" s="251"/>
      <c r="BI630" s="251"/>
      <c r="BJ630" s="251"/>
      <c r="BK630" s="251"/>
      <c r="BL630" s="251"/>
      <c r="BM630" s="251"/>
      <c r="BN630" s="251"/>
      <c r="BO630" s="251"/>
      <c r="BP630" s="251"/>
      <c r="BQ630" s="251"/>
    </row>
    <row r="631" spans="1:69" ht="15.75" customHeight="1" x14ac:dyDescent="0.25">
      <c r="A631" s="251"/>
      <c r="B631" s="251"/>
      <c r="C631" s="251"/>
      <c r="D631" s="251"/>
      <c r="E631" s="251"/>
      <c r="F631" s="251"/>
      <c r="G631" s="251"/>
      <c r="H631" s="251"/>
      <c r="I631" s="251"/>
      <c r="J631" s="251"/>
      <c r="K631" s="251"/>
      <c r="L631" s="251"/>
      <c r="M631" s="251"/>
      <c r="N631" s="251"/>
      <c r="O631" s="251"/>
      <c r="P631" s="251"/>
      <c r="Q631" s="251"/>
      <c r="R631" s="251"/>
      <c r="S631" s="251"/>
      <c r="T631" s="251"/>
      <c r="U631" s="251"/>
      <c r="V631" s="251"/>
      <c r="W631" s="251"/>
      <c r="X631" s="251"/>
      <c r="Y631" s="251"/>
      <c r="Z631" s="251"/>
      <c r="AA631" s="251"/>
      <c r="AB631" s="251"/>
      <c r="AC631" s="251"/>
      <c r="AD631" s="251"/>
      <c r="AE631" s="251"/>
      <c r="AF631" s="251"/>
      <c r="AG631" s="251"/>
      <c r="AH631" s="251"/>
      <c r="AI631" s="251"/>
      <c r="AJ631" s="251"/>
      <c r="AK631" s="251"/>
      <c r="AL631" s="251"/>
      <c r="AM631" s="251"/>
      <c r="AN631" s="251"/>
      <c r="AO631" s="251"/>
      <c r="AP631" s="251"/>
      <c r="AQ631" s="251"/>
      <c r="AR631" s="251"/>
      <c r="AS631" s="251"/>
      <c r="AT631" s="251"/>
      <c r="AU631" s="251"/>
      <c r="AV631" s="251"/>
      <c r="AW631" s="251"/>
      <c r="AX631" s="251"/>
      <c r="AY631" s="251"/>
      <c r="AZ631" s="251"/>
      <c r="BA631" s="251"/>
      <c r="BB631" s="251"/>
      <c r="BC631" s="251"/>
      <c r="BD631" s="251"/>
      <c r="BE631" s="251"/>
      <c r="BF631" s="251"/>
      <c r="BG631" s="251"/>
      <c r="BH631" s="251"/>
      <c r="BI631" s="251"/>
      <c r="BJ631" s="251"/>
      <c r="BK631" s="251"/>
      <c r="BL631" s="251"/>
      <c r="BM631" s="251"/>
      <c r="BN631" s="251"/>
      <c r="BO631" s="251"/>
      <c r="BP631" s="251"/>
      <c r="BQ631" s="251"/>
    </row>
    <row r="632" spans="1:69" ht="15.75" customHeight="1" x14ac:dyDescent="0.25">
      <c r="A632" s="251"/>
      <c r="B632" s="251"/>
      <c r="C632" s="251"/>
      <c r="D632" s="251"/>
      <c r="E632" s="251"/>
      <c r="F632" s="251"/>
      <c r="G632" s="251"/>
      <c r="H632" s="251"/>
      <c r="I632" s="251"/>
      <c r="J632" s="251"/>
      <c r="K632" s="251"/>
      <c r="L632" s="251"/>
      <c r="M632" s="251"/>
      <c r="N632" s="251"/>
      <c r="O632" s="251"/>
      <c r="P632" s="251"/>
      <c r="Q632" s="251"/>
      <c r="R632" s="251"/>
      <c r="S632" s="251"/>
      <c r="T632" s="251"/>
      <c r="U632" s="251"/>
      <c r="V632" s="251"/>
      <c r="W632" s="251"/>
      <c r="X632" s="251"/>
      <c r="Y632" s="251"/>
      <c r="Z632" s="251"/>
      <c r="AA632" s="251"/>
      <c r="AB632" s="251"/>
      <c r="AC632" s="251"/>
      <c r="AD632" s="251"/>
      <c r="AE632" s="251"/>
      <c r="AF632" s="251"/>
      <c r="AG632" s="251"/>
      <c r="AH632" s="251"/>
      <c r="AI632" s="251"/>
      <c r="AJ632" s="251"/>
      <c r="AK632" s="251"/>
      <c r="AL632" s="251"/>
      <c r="AM632" s="251"/>
      <c r="AN632" s="251"/>
      <c r="AO632" s="251"/>
      <c r="AP632" s="251"/>
      <c r="AQ632" s="251"/>
      <c r="AR632" s="251"/>
      <c r="AS632" s="251"/>
      <c r="AT632" s="251"/>
      <c r="AU632" s="251"/>
      <c r="AV632" s="251"/>
      <c r="AW632" s="251"/>
      <c r="AX632" s="251"/>
      <c r="AY632" s="251"/>
      <c r="AZ632" s="251"/>
      <c r="BA632" s="251"/>
      <c r="BB632" s="251"/>
      <c r="BC632" s="251"/>
      <c r="BD632" s="251"/>
      <c r="BE632" s="251"/>
      <c r="BF632" s="251"/>
      <c r="BG632" s="251"/>
      <c r="BH632" s="251"/>
      <c r="BI632" s="251"/>
      <c r="BJ632" s="251"/>
      <c r="BK632" s="251"/>
      <c r="BL632" s="251"/>
      <c r="BM632" s="251"/>
      <c r="BN632" s="251"/>
      <c r="BO632" s="251"/>
      <c r="BP632" s="251"/>
      <c r="BQ632" s="251"/>
    </row>
    <row r="633" spans="1:69" ht="15.75" customHeight="1" x14ac:dyDescent="0.25">
      <c r="A633" s="251"/>
      <c r="B633" s="251"/>
      <c r="C633" s="251"/>
      <c r="D633" s="251"/>
      <c r="E633" s="251"/>
      <c r="F633" s="251"/>
      <c r="G633" s="251"/>
      <c r="H633" s="251"/>
      <c r="I633" s="251"/>
      <c r="J633" s="251"/>
      <c r="K633" s="251"/>
      <c r="L633" s="251"/>
      <c r="M633" s="251"/>
      <c r="N633" s="251"/>
      <c r="O633" s="251"/>
      <c r="P633" s="251"/>
      <c r="Q633" s="251"/>
      <c r="R633" s="251"/>
      <c r="S633" s="251"/>
      <c r="T633" s="251"/>
      <c r="U633" s="251"/>
      <c r="V633" s="251"/>
      <c r="W633" s="251"/>
      <c r="X633" s="251"/>
      <c r="Y633" s="251"/>
      <c r="Z633" s="251"/>
      <c r="AA633" s="251"/>
      <c r="AB633" s="251"/>
      <c r="AC633" s="251"/>
      <c r="AD633" s="251"/>
      <c r="AE633" s="251"/>
      <c r="AF633" s="251"/>
      <c r="AG633" s="251"/>
      <c r="AH633" s="251"/>
      <c r="AI633" s="251"/>
      <c r="AJ633" s="251"/>
      <c r="AK633" s="251"/>
      <c r="AL633" s="251"/>
      <c r="AM633" s="251"/>
      <c r="AN633" s="251"/>
      <c r="AO633" s="251"/>
      <c r="AP633" s="251"/>
      <c r="AQ633" s="251"/>
      <c r="AR633" s="251"/>
      <c r="AS633" s="251"/>
      <c r="AT633" s="251"/>
      <c r="AU633" s="251"/>
      <c r="AV633" s="251"/>
      <c r="AW633" s="251"/>
      <c r="AX633" s="251"/>
      <c r="AY633" s="251"/>
      <c r="AZ633" s="251"/>
      <c r="BA633" s="251"/>
      <c r="BB633" s="251"/>
      <c r="BC633" s="251"/>
      <c r="BD633" s="251"/>
      <c r="BE633" s="251"/>
      <c r="BF633" s="251"/>
      <c r="BG633" s="251"/>
      <c r="BH633" s="251"/>
      <c r="BI633" s="251"/>
      <c r="BJ633" s="251"/>
      <c r="BK633" s="251"/>
      <c r="BL633" s="251"/>
      <c r="BM633" s="251"/>
      <c r="BN633" s="251"/>
      <c r="BO633" s="251"/>
      <c r="BP633" s="251"/>
      <c r="BQ633" s="251"/>
    </row>
    <row r="634" spans="1:69" ht="15.75" customHeight="1" x14ac:dyDescent="0.25">
      <c r="A634" s="251"/>
      <c r="B634" s="251"/>
      <c r="C634" s="251"/>
      <c r="D634" s="251"/>
      <c r="E634" s="251"/>
      <c r="F634" s="251"/>
      <c r="G634" s="251"/>
      <c r="H634" s="251"/>
      <c r="I634" s="251"/>
      <c r="J634" s="251"/>
      <c r="K634" s="251"/>
      <c r="L634" s="251"/>
      <c r="M634" s="251"/>
      <c r="N634" s="251"/>
      <c r="O634" s="251"/>
      <c r="P634" s="251"/>
      <c r="Q634" s="251"/>
      <c r="R634" s="251"/>
      <c r="S634" s="251"/>
      <c r="T634" s="251"/>
      <c r="U634" s="251"/>
      <c r="V634" s="251"/>
      <c r="W634" s="251"/>
      <c r="X634" s="251"/>
      <c r="Y634" s="251"/>
      <c r="Z634" s="251"/>
      <c r="AA634" s="251"/>
      <c r="AB634" s="251"/>
      <c r="AC634" s="251"/>
      <c r="AD634" s="251"/>
      <c r="AE634" s="251"/>
      <c r="AF634" s="251"/>
      <c r="AG634" s="251"/>
      <c r="AH634" s="251"/>
      <c r="AI634" s="251"/>
      <c r="AJ634" s="251"/>
      <c r="AK634" s="251"/>
      <c r="AL634" s="251"/>
      <c r="AM634" s="251"/>
      <c r="AN634" s="251"/>
      <c r="AO634" s="251"/>
      <c r="AP634" s="251"/>
      <c r="AQ634" s="251"/>
      <c r="AR634" s="251"/>
      <c r="AS634" s="251"/>
      <c r="AT634" s="251"/>
      <c r="AU634" s="251"/>
      <c r="AV634" s="251"/>
      <c r="AW634" s="251"/>
      <c r="AX634" s="251"/>
      <c r="AY634" s="251"/>
      <c r="AZ634" s="251"/>
      <c r="BA634" s="251"/>
      <c r="BB634" s="251"/>
      <c r="BC634" s="251"/>
      <c r="BD634" s="251"/>
      <c r="BE634" s="251"/>
      <c r="BF634" s="251"/>
      <c r="BG634" s="251"/>
      <c r="BH634" s="251"/>
      <c r="BI634" s="251"/>
      <c r="BJ634" s="251"/>
      <c r="BK634" s="251"/>
      <c r="BL634" s="251"/>
      <c r="BM634" s="251"/>
      <c r="BN634" s="251"/>
      <c r="BO634" s="251"/>
      <c r="BP634" s="251"/>
      <c r="BQ634" s="251"/>
    </row>
    <row r="635" spans="1:69" ht="15.75" customHeight="1" x14ac:dyDescent="0.25">
      <c r="A635" s="251"/>
      <c r="B635" s="251"/>
      <c r="C635" s="251"/>
      <c r="D635" s="251"/>
      <c r="E635" s="251"/>
      <c r="F635" s="251"/>
      <c r="G635" s="251"/>
      <c r="H635" s="251"/>
      <c r="I635" s="251"/>
      <c r="J635" s="251"/>
      <c r="K635" s="251"/>
      <c r="L635" s="251"/>
      <c r="M635" s="251"/>
      <c r="N635" s="251"/>
      <c r="O635" s="251"/>
      <c r="P635" s="251"/>
      <c r="Q635" s="251"/>
      <c r="R635" s="251"/>
      <c r="S635" s="251"/>
      <c r="T635" s="251"/>
      <c r="U635" s="251"/>
      <c r="V635" s="251"/>
      <c r="W635" s="251"/>
      <c r="X635" s="251"/>
      <c r="Y635" s="251"/>
      <c r="Z635" s="251"/>
      <c r="AA635" s="251"/>
      <c r="AB635" s="251"/>
      <c r="AC635" s="251"/>
      <c r="AD635" s="251"/>
      <c r="AE635" s="251"/>
      <c r="AF635" s="251"/>
      <c r="AG635" s="251"/>
      <c r="AH635" s="251"/>
      <c r="AI635" s="251"/>
      <c r="AJ635" s="251"/>
      <c r="AK635" s="251"/>
      <c r="AL635" s="251"/>
      <c r="AM635" s="251"/>
      <c r="AN635" s="251"/>
      <c r="AO635" s="251"/>
      <c r="AP635" s="251"/>
      <c r="AQ635" s="251"/>
      <c r="AR635" s="251"/>
      <c r="AS635" s="251"/>
      <c r="AT635" s="251"/>
      <c r="AU635" s="251"/>
      <c r="AV635" s="251"/>
      <c r="AW635" s="251"/>
      <c r="AX635" s="251"/>
      <c r="AY635" s="251"/>
      <c r="AZ635" s="251"/>
      <c r="BA635" s="251"/>
      <c r="BB635" s="251"/>
      <c r="BC635" s="251"/>
      <c r="BD635" s="251"/>
      <c r="BE635" s="251"/>
      <c r="BF635" s="251"/>
      <c r="BG635" s="251"/>
      <c r="BH635" s="251"/>
      <c r="BI635" s="251"/>
      <c r="BJ635" s="251"/>
      <c r="BK635" s="251"/>
      <c r="BL635" s="251"/>
      <c r="BM635" s="251"/>
      <c r="BN635" s="251"/>
      <c r="BO635" s="251"/>
      <c r="BP635" s="251"/>
      <c r="BQ635" s="251"/>
    </row>
    <row r="636" spans="1:69" ht="15.75" customHeight="1" x14ac:dyDescent="0.25">
      <c r="A636" s="251"/>
      <c r="B636" s="251"/>
      <c r="C636" s="251"/>
      <c r="D636" s="251"/>
      <c r="E636" s="251"/>
      <c r="F636" s="251"/>
      <c r="G636" s="251"/>
      <c r="H636" s="251"/>
      <c r="I636" s="251"/>
      <c r="J636" s="251"/>
      <c r="K636" s="251"/>
      <c r="L636" s="251"/>
      <c r="M636" s="251"/>
      <c r="N636" s="251"/>
      <c r="O636" s="251"/>
      <c r="P636" s="251"/>
      <c r="Q636" s="251"/>
      <c r="R636" s="251"/>
      <c r="S636" s="251"/>
      <c r="T636" s="251"/>
      <c r="U636" s="251"/>
      <c r="V636" s="251"/>
      <c r="W636" s="251"/>
      <c r="X636" s="251"/>
      <c r="Y636" s="251"/>
      <c r="Z636" s="251"/>
      <c r="AA636" s="251"/>
      <c r="AB636" s="251"/>
      <c r="AC636" s="251"/>
      <c r="AD636" s="251"/>
      <c r="AE636" s="251"/>
      <c r="AF636" s="251"/>
      <c r="AG636" s="251"/>
      <c r="AH636" s="251"/>
      <c r="AI636" s="251"/>
      <c r="AJ636" s="251"/>
      <c r="AK636" s="251"/>
      <c r="AL636" s="251"/>
      <c r="AM636" s="251"/>
      <c r="AN636" s="251"/>
      <c r="AO636" s="251"/>
      <c r="AP636" s="251"/>
      <c r="AQ636" s="251"/>
      <c r="AR636" s="251"/>
      <c r="AS636" s="251"/>
      <c r="AT636" s="251"/>
      <c r="AU636" s="251"/>
      <c r="AV636" s="251"/>
      <c r="AW636" s="251"/>
      <c r="AX636" s="251"/>
      <c r="AY636" s="251"/>
      <c r="AZ636" s="251"/>
      <c r="BA636" s="251"/>
      <c r="BB636" s="251"/>
      <c r="BC636" s="251"/>
      <c r="BD636" s="251"/>
      <c r="BE636" s="251"/>
      <c r="BF636" s="251"/>
      <c r="BG636" s="251"/>
      <c r="BH636" s="251"/>
      <c r="BI636" s="251"/>
      <c r="BJ636" s="251"/>
      <c r="BK636" s="251"/>
      <c r="BL636" s="251"/>
      <c r="BM636" s="251"/>
      <c r="BN636" s="251"/>
      <c r="BO636" s="251"/>
      <c r="BP636" s="251"/>
      <c r="BQ636" s="251"/>
    </row>
    <row r="637" spans="1:69" ht="15.75" customHeight="1" x14ac:dyDescent="0.25">
      <c r="A637" s="251"/>
      <c r="B637" s="251"/>
      <c r="C637" s="251"/>
      <c r="D637" s="251"/>
      <c r="E637" s="251"/>
      <c r="F637" s="251"/>
      <c r="G637" s="251"/>
      <c r="H637" s="251"/>
      <c r="I637" s="251"/>
      <c r="J637" s="251"/>
      <c r="K637" s="251"/>
      <c r="L637" s="251"/>
      <c r="M637" s="251"/>
      <c r="N637" s="251"/>
      <c r="O637" s="251"/>
      <c r="P637" s="251"/>
      <c r="Q637" s="251"/>
      <c r="R637" s="251"/>
      <c r="S637" s="251"/>
      <c r="T637" s="251"/>
      <c r="U637" s="251"/>
      <c r="V637" s="251"/>
      <c r="W637" s="251"/>
      <c r="X637" s="251"/>
      <c r="Y637" s="251"/>
      <c r="Z637" s="251"/>
      <c r="AA637" s="251"/>
      <c r="AB637" s="251"/>
      <c r="AC637" s="251"/>
      <c r="AD637" s="251"/>
      <c r="AE637" s="251"/>
      <c r="AF637" s="251"/>
      <c r="AG637" s="251"/>
      <c r="AH637" s="251"/>
      <c r="AI637" s="251"/>
      <c r="AJ637" s="251"/>
      <c r="AK637" s="251"/>
      <c r="AL637" s="251"/>
      <c r="AM637" s="251"/>
      <c r="AN637" s="251"/>
      <c r="AO637" s="251"/>
      <c r="AP637" s="251"/>
      <c r="AQ637" s="251"/>
      <c r="AR637" s="251"/>
      <c r="AS637" s="251"/>
      <c r="AT637" s="251"/>
      <c r="AU637" s="251"/>
      <c r="AV637" s="251"/>
      <c r="AW637" s="251"/>
      <c r="AX637" s="251"/>
      <c r="AY637" s="251"/>
      <c r="AZ637" s="251"/>
      <c r="BA637" s="251"/>
      <c r="BB637" s="251"/>
      <c r="BC637" s="251"/>
      <c r="BD637" s="251"/>
      <c r="BE637" s="251"/>
      <c r="BF637" s="251"/>
      <c r="BG637" s="251"/>
      <c r="BH637" s="251"/>
      <c r="BI637" s="251"/>
      <c r="BJ637" s="251"/>
      <c r="BK637" s="251"/>
      <c r="BL637" s="251"/>
      <c r="BM637" s="251"/>
      <c r="BN637" s="251"/>
      <c r="BO637" s="251"/>
      <c r="BP637" s="251"/>
      <c r="BQ637" s="251"/>
    </row>
    <row r="638" spans="1:69" ht="15.75" customHeight="1" x14ac:dyDescent="0.25">
      <c r="A638" s="251"/>
      <c r="B638" s="251"/>
      <c r="C638" s="251"/>
      <c r="D638" s="251"/>
      <c r="E638" s="251"/>
      <c r="F638" s="251"/>
      <c r="G638" s="251"/>
      <c r="H638" s="251"/>
      <c r="I638" s="251"/>
      <c r="J638" s="251"/>
      <c r="K638" s="251"/>
      <c r="L638" s="251"/>
      <c r="M638" s="251"/>
      <c r="N638" s="251"/>
      <c r="O638" s="251"/>
      <c r="P638" s="251"/>
      <c r="Q638" s="251"/>
      <c r="R638" s="251"/>
      <c r="S638" s="251"/>
      <c r="T638" s="251"/>
      <c r="U638" s="251"/>
      <c r="V638" s="251"/>
      <c r="W638" s="251"/>
      <c r="X638" s="251"/>
      <c r="Y638" s="251"/>
      <c r="Z638" s="251"/>
      <c r="AA638" s="251"/>
      <c r="AB638" s="251"/>
      <c r="AC638" s="251"/>
      <c r="AD638" s="251"/>
      <c r="AE638" s="251"/>
      <c r="AF638" s="251"/>
      <c r="AG638" s="251"/>
      <c r="AH638" s="251"/>
      <c r="AI638" s="251"/>
      <c r="AJ638" s="251"/>
      <c r="AK638" s="251"/>
      <c r="AL638" s="251"/>
      <c r="AM638" s="251"/>
      <c r="AN638" s="251"/>
      <c r="AO638" s="251"/>
      <c r="AP638" s="251"/>
      <c r="AQ638" s="251"/>
      <c r="AR638" s="251"/>
      <c r="AS638" s="251"/>
      <c r="AT638" s="251"/>
      <c r="AU638" s="251"/>
      <c r="AV638" s="251"/>
      <c r="AW638" s="251"/>
      <c r="AX638" s="251"/>
      <c r="AY638" s="251"/>
      <c r="AZ638" s="251"/>
      <c r="BA638" s="251"/>
      <c r="BB638" s="251"/>
      <c r="BC638" s="251"/>
      <c r="BD638" s="251"/>
      <c r="BE638" s="251"/>
      <c r="BF638" s="251"/>
      <c r="BG638" s="251"/>
      <c r="BH638" s="251"/>
      <c r="BI638" s="251"/>
      <c r="BJ638" s="251"/>
      <c r="BK638" s="251"/>
      <c r="BL638" s="251"/>
      <c r="BM638" s="251"/>
      <c r="BN638" s="251"/>
      <c r="BO638" s="251"/>
      <c r="BP638" s="251"/>
      <c r="BQ638" s="251"/>
    </row>
    <row r="639" spans="1:69" ht="15.75" customHeight="1" x14ac:dyDescent="0.25">
      <c r="A639" s="251"/>
      <c r="B639" s="251"/>
      <c r="C639" s="251"/>
      <c r="D639" s="251"/>
      <c r="E639" s="251"/>
      <c r="F639" s="251"/>
      <c r="G639" s="251"/>
      <c r="H639" s="251"/>
      <c r="I639" s="251"/>
      <c r="J639" s="251"/>
      <c r="K639" s="251"/>
      <c r="L639" s="251"/>
      <c r="M639" s="251"/>
      <c r="N639" s="251"/>
      <c r="O639" s="251"/>
      <c r="P639" s="251"/>
      <c r="Q639" s="251"/>
      <c r="R639" s="251"/>
      <c r="S639" s="251"/>
      <c r="T639" s="251"/>
      <c r="U639" s="251"/>
      <c r="V639" s="251"/>
      <c r="W639" s="251"/>
      <c r="X639" s="251"/>
      <c r="Y639" s="251"/>
      <c r="Z639" s="251"/>
      <c r="AA639" s="251"/>
      <c r="AB639" s="251"/>
      <c r="AC639" s="251"/>
      <c r="AD639" s="251"/>
      <c r="AE639" s="251"/>
      <c r="AF639" s="251"/>
      <c r="AG639" s="251"/>
      <c r="AH639" s="251"/>
      <c r="AI639" s="251"/>
      <c r="AJ639" s="251"/>
      <c r="AK639" s="251"/>
      <c r="AL639" s="251"/>
      <c r="AM639" s="251"/>
      <c r="AN639" s="251"/>
      <c r="AO639" s="251"/>
      <c r="AP639" s="251"/>
      <c r="AQ639" s="251"/>
      <c r="AR639" s="251"/>
      <c r="AS639" s="251"/>
      <c r="AT639" s="251"/>
      <c r="AU639" s="251"/>
      <c r="AV639" s="251"/>
      <c r="AW639" s="251"/>
      <c r="AX639" s="251"/>
      <c r="AY639" s="251"/>
      <c r="AZ639" s="251"/>
      <c r="BA639" s="251"/>
      <c r="BB639" s="251"/>
      <c r="BC639" s="251"/>
      <c r="BD639" s="251"/>
      <c r="BE639" s="251"/>
      <c r="BF639" s="251"/>
      <c r="BG639" s="251"/>
      <c r="BH639" s="251"/>
      <c r="BI639" s="251"/>
      <c r="BJ639" s="251"/>
      <c r="BK639" s="251"/>
      <c r="BL639" s="251"/>
      <c r="BM639" s="251"/>
      <c r="BN639" s="251"/>
      <c r="BO639" s="251"/>
      <c r="BP639" s="251"/>
      <c r="BQ639" s="251"/>
    </row>
    <row r="640" spans="1:69" ht="15.75" customHeight="1" x14ac:dyDescent="0.25">
      <c r="A640" s="251"/>
      <c r="B640" s="251"/>
      <c r="C640" s="251"/>
      <c r="D640" s="251"/>
      <c r="E640" s="251"/>
      <c r="F640" s="251"/>
      <c r="G640" s="251"/>
      <c r="H640" s="251"/>
      <c r="I640" s="251"/>
      <c r="J640" s="251"/>
      <c r="K640" s="251"/>
      <c r="L640" s="251"/>
      <c r="M640" s="251"/>
      <c r="N640" s="251"/>
      <c r="O640" s="251"/>
      <c r="P640" s="251"/>
      <c r="Q640" s="251"/>
      <c r="R640" s="251"/>
      <c r="S640" s="251"/>
      <c r="T640" s="251"/>
      <c r="U640" s="251"/>
      <c r="V640" s="251"/>
      <c r="W640" s="251"/>
      <c r="X640" s="251"/>
      <c r="Y640" s="251"/>
      <c r="Z640" s="251"/>
      <c r="AA640" s="251"/>
      <c r="AB640" s="251"/>
      <c r="AC640" s="251"/>
      <c r="AD640" s="251"/>
      <c r="AE640" s="251"/>
      <c r="AF640" s="251"/>
      <c r="AG640" s="251"/>
      <c r="AH640" s="251"/>
      <c r="AI640" s="251"/>
      <c r="AJ640" s="251"/>
      <c r="AK640" s="251"/>
      <c r="AL640" s="251"/>
      <c r="AM640" s="251"/>
      <c r="AN640" s="251"/>
      <c r="AO640" s="251"/>
      <c r="AP640" s="251"/>
      <c r="AQ640" s="251"/>
      <c r="AR640" s="251"/>
      <c r="AS640" s="251"/>
      <c r="AT640" s="251"/>
      <c r="AU640" s="251"/>
      <c r="AV640" s="251"/>
      <c r="AW640" s="251"/>
      <c r="AX640" s="251"/>
      <c r="AY640" s="251"/>
      <c r="AZ640" s="251"/>
      <c r="BA640" s="251"/>
      <c r="BB640" s="251"/>
      <c r="BC640" s="251"/>
      <c r="BD640" s="251"/>
      <c r="BE640" s="251"/>
      <c r="BF640" s="251"/>
      <c r="BG640" s="251"/>
      <c r="BH640" s="251"/>
      <c r="BI640" s="251"/>
      <c r="BJ640" s="251"/>
      <c r="BK640" s="251"/>
      <c r="BL640" s="251"/>
      <c r="BM640" s="251"/>
      <c r="BN640" s="251"/>
      <c r="BO640" s="251"/>
      <c r="BP640" s="251"/>
      <c r="BQ640" s="251"/>
    </row>
    <row r="641" spans="1:69" ht="15.75" customHeight="1" x14ac:dyDescent="0.25">
      <c r="A641" s="251"/>
      <c r="B641" s="251"/>
      <c r="C641" s="251"/>
      <c r="D641" s="251"/>
      <c r="E641" s="251"/>
      <c r="F641" s="251"/>
      <c r="G641" s="251"/>
      <c r="H641" s="251"/>
      <c r="I641" s="251"/>
      <c r="J641" s="251"/>
      <c r="K641" s="251"/>
      <c r="L641" s="251"/>
      <c r="M641" s="251"/>
      <c r="N641" s="251"/>
      <c r="O641" s="251"/>
      <c r="P641" s="251"/>
      <c r="Q641" s="251"/>
      <c r="R641" s="251"/>
      <c r="S641" s="251"/>
      <c r="T641" s="251"/>
      <c r="U641" s="251"/>
      <c r="V641" s="251"/>
      <c r="W641" s="251"/>
      <c r="X641" s="251"/>
      <c r="Y641" s="251"/>
      <c r="Z641" s="251"/>
      <c r="AA641" s="251"/>
      <c r="AB641" s="251"/>
      <c r="AC641" s="251"/>
      <c r="AD641" s="251"/>
      <c r="AE641" s="251"/>
      <c r="AF641" s="251"/>
      <c r="AG641" s="251"/>
      <c r="AH641" s="251"/>
      <c r="AI641" s="251"/>
      <c r="AJ641" s="251"/>
      <c r="AK641" s="251"/>
      <c r="AL641" s="251"/>
      <c r="AM641" s="251"/>
      <c r="AN641" s="251"/>
      <c r="AO641" s="251"/>
      <c r="AP641" s="251"/>
      <c r="AQ641" s="251"/>
      <c r="AR641" s="251"/>
      <c r="AS641" s="251"/>
      <c r="AT641" s="251"/>
      <c r="AU641" s="251"/>
      <c r="AV641" s="251"/>
      <c r="AW641" s="251"/>
      <c r="AX641" s="251"/>
      <c r="AY641" s="251"/>
      <c r="AZ641" s="251"/>
      <c r="BA641" s="251"/>
      <c r="BB641" s="251"/>
      <c r="BC641" s="251"/>
      <c r="BD641" s="251"/>
      <c r="BE641" s="251"/>
      <c r="BF641" s="251"/>
      <c r="BG641" s="251"/>
      <c r="BH641" s="251"/>
      <c r="BI641" s="251"/>
      <c r="BJ641" s="251"/>
      <c r="BK641" s="251"/>
      <c r="BL641" s="251"/>
      <c r="BM641" s="251"/>
      <c r="BN641" s="251"/>
      <c r="BO641" s="251"/>
      <c r="BP641" s="251"/>
      <c r="BQ641" s="251"/>
    </row>
    <row r="642" spans="1:69" ht="15.75" customHeight="1" x14ac:dyDescent="0.25">
      <c r="A642" s="251"/>
      <c r="B642" s="251"/>
      <c r="C642" s="251"/>
      <c r="D642" s="251"/>
      <c r="E642" s="251"/>
      <c r="F642" s="251"/>
      <c r="G642" s="251"/>
      <c r="H642" s="251"/>
      <c r="I642" s="251"/>
      <c r="J642" s="251"/>
      <c r="K642" s="251"/>
      <c r="L642" s="251"/>
      <c r="M642" s="251"/>
      <c r="N642" s="251"/>
      <c r="O642" s="251"/>
      <c r="P642" s="251"/>
      <c r="Q642" s="251"/>
      <c r="R642" s="251"/>
      <c r="S642" s="251"/>
      <c r="T642" s="251"/>
      <c r="U642" s="251"/>
      <c r="V642" s="251"/>
      <c r="W642" s="251"/>
      <c r="X642" s="251"/>
      <c r="Y642" s="251"/>
      <c r="Z642" s="251"/>
      <c r="AA642" s="251"/>
      <c r="AB642" s="251"/>
      <c r="AC642" s="251"/>
      <c r="AD642" s="251"/>
      <c r="AE642" s="251"/>
      <c r="AF642" s="251"/>
      <c r="AG642" s="251"/>
      <c r="AH642" s="251"/>
      <c r="AI642" s="251"/>
      <c r="AJ642" s="251"/>
      <c r="AK642" s="251"/>
      <c r="AL642" s="251"/>
      <c r="AM642" s="251"/>
      <c r="AN642" s="251"/>
      <c r="AO642" s="251"/>
      <c r="AP642" s="251"/>
      <c r="AQ642" s="251"/>
      <c r="AR642" s="251"/>
      <c r="AS642" s="251"/>
      <c r="AT642" s="251"/>
      <c r="AU642" s="251"/>
      <c r="AV642" s="251"/>
      <c r="AW642" s="251"/>
      <c r="AX642" s="251"/>
      <c r="AY642" s="251"/>
      <c r="AZ642" s="251"/>
      <c r="BA642" s="251"/>
      <c r="BB642" s="251"/>
      <c r="BC642" s="251"/>
      <c r="BD642" s="251"/>
      <c r="BE642" s="251"/>
      <c r="BF642" s="251"/>
      <c r="BG642" s="251"/>
      <c r="BH642" s="251"/>
      <c r="BI642" s="251"/>
      <c r="BJ642" s="251"/>
      <c r="BK642" s="251"/>
      <c r="BL642" s="251"/>
      <c r="BM642" s="251"/>
      <c r="BN642" s="251"/>
      <c r="BO642" s="251"/>
      <c r="BP642" s="251"/>
      <c r="BQ642" s="251"/>
    </row>
    <row r="643" spans="1:69" ht="15.75" customHeight="1" x14ac:dyDescent="0.25">
      <c r="A643" s="251"/>
      <c r="B643" s="251"/>
      <c r="C643" s="251"/>
      <c r="D643" s="251"/>
      <c r="E643" s="251"/>
      <c r="F643" s="251"/>
      <c r="G643" s="251"/>
      <c r="H643" s="251"/>
      <c r="I643" s="251"/>
      <c r="J643" s="251"/>
      <c r="K643" s="251"/>
      <c r="L643" s="251"/>
      <c r="M643" s="251"/>
      <c r="N643" s="251"/>
      <c r="O643" s="251"/>
      <c r="P643" s="251"/>
      <c r="Q643" s="251"/>
      <c r="R643" s="251"/>
      <c r="S643" s="251"/>
      <c r="T643" s="251"/>
      <c r="U643" s="251"/>
      <c r="V643" s="251"/>
      <c r="W643" s="251"/>
      <c r="X643" s="251"/>
      <c r="Y643" s="251"/>
      <c r="Z643" s="251"/>
      <c r="AA643" s="251"/>
      <c r="AB643" s="251"/>
      <c r="AC643" s="251"/>
      <c r="AD643" s="251"/>
      <c r="AE643" s="251"/>
      <c r="AF643" s="251"/>
      <c r="AG643" s="251"/>
      <c r="AH643" s="251"/>
      <c r="AI643" s="251"/>
      <c r="AJ643" s="251"/>
      <c r="AK643" s="251"/>
      <c r="AL643" s="251"/>
      <c r="AM643" s="251"/>
      <c r="AN643" s="251"/>
      <c r="AO643" s="251"/>
      <c r="AP643" s="251"/>
      <c r="AQ643" s="251"/>
      <c r="AR643" s="251"/>
      <c r="AS643" s="251"/>
      <c r="AT643" s="251"/>
      <c r="AU643" s="251"/>
      <c r="AV643" s="251"/>
      <c r="AW643" s="251"/>
      <c r="AX643" s="251"/>
      <c r="AY643" s="251"/>
      <c r="AZ643" s="251"/>
      <c r="BA643" s="251"/>
      <c r="BB643" s="251"/>
      <c r="BC643" s="251"/>
      <c r="BD643" s="251"/>
      <c r="BE643" s="251"/>
      <c r="BF643" s="251"/>
      <c r="BG643" s="251"/>
      <c r="BH643" s="251"/>
      <c r="BI643" s="251"/>
      <c r="BJ643" s="251"/>
      <c r="BK643" s="251"/>
      <c r="BL643" s="251"/>
      <c r="BM643" s="251"/>
      <c r="BN643" s="251"/>
      <c r="BO643" s="251"/>
      <c r="BP643" s="251"/>
      <c r="BQ643" s="251"/>
    </row>
    <row r="644" spans="1:69" ht="15.75" customHeight="1" x14ac:dyDescent="0.25">
      <c r="A644" s="251"/>
      <c r="B644" s="251"/>
      <c r="C644" s="251"/>
      <c r="D644" s="251"/>
      <c r="E644" s="251"/>
      <c r="F644" s="251"/>
      <c r="G644" s="251"/>
      <c r="H644" s="251"/>
      <c r="I644" s="251"/>
      <c r="J644" s="251"/>
      <c r="K644" s="251"/>
      <c r="L644" s="251"/>
      <c r="M644" s="251"/>
      <c r="N644" s="251"/>
      <c r="O644" s="251"/>
      <c r="P644" s="251"/>
      <c r="Q644" s="251"/>
      <c r="R644" s="251"/>
      <c r="S644" s="251"/>
      <c r="T644" s="251"/>
      <c r="U644" s="251"/>
      <c r="V644" s="251"/>
      <c r="W644" s="251"/>
      <c r="X644" s="251"/>
      <c r="Y644" s="251"/>
      <c r="Z644" s="251"/>
      <c r="AA644" s="251"/>
      <c r="AB644" s="251"/>
      <c r="AC644" s="251"/>
      <c r="AD644" s="251"/>
      <c r="AE644" s="251"/>
      <c r="AF644" s="251"/>
      <c r="AG644" s="251"/>
      <c r="AH644" s="251"/>
      <c r="AI644" s="251"/>
      <c r="AJ644" s="251"/>
      <c r="AK644" s="251"/>
      <c r="AL644" s="251"/>
      <c r="AM644" s="251"/>
      <c r="AN644" s="251"/>
      <c r="AO644" s="251"/>
      <c r="AP644" s="251"/>
      <c r="AQ644" s="251"/>
      <c r="AR644" s="251"/>
      <c r="AS644" s="251"/>
      <c r="AT644" s="251"/>
      <c r="AU644" s="251"/>
      <c r="AV644" s="251"/>
      <c r="AW644" s="251"/>
      <c r="AX644" s="251"/>
      <c r="AY644" s="251"/>
      <c r="AZ644" s="251"/>
      <c r="BA644" s="251"/>
      <c r="BB644" s="251"/>
      <c r="BC644" s="251"/>
      <c r="BD644" s="251"/>
      <c r="BE644" s="251"/>
      <c r="BF644" s="251"/>
      <c r="BG644" s="251"/>
      <c r="BH644" s="251"/>
      <c r="BI644" s="251"/>
      <c r="BJ644" s="251"/>
      <c r="BK644" s="251"/>
      <c r="BL644" s="251"/>
      <c r="BM644" s="251"/>
      <c r="BN644" s="251"/>
      <c r="BO644" s="251"/>
      <c r="BP644" s="251"/>
      <c r="BQ644" s="251"/>
    </row>
    <row r="645" spans="1:69" ht="15.75" customHeight="1" x14ac:dyDescent="0.25">
      <c r="A645" s="251"/>
      <c r="B645" s="251"/>
      <c r="C645" s="251"/>
      <c r="D645" s="251"/>
      <c r="E645" s="251"/>
      <c r="F645" s="251"/>
      <c r="G645" s="251"/>
      <c r="H645" s="251"/>
      <c r="I645" s="251"/>
      <c r="J645" s="251"/>
      <c r="K645" s="251"/>
      <c r="L645" s="251"/>
      <c r="M645" s="251"/>
      <c r="N645" s="251"/>
      <c r="O645" s="251"/>
      <c r="P645" s="251"/>
      <c r="Q645" s="251"/>
      <c r="R645" s="251"/>
      <c r="S645" s="251"/>
      <c r="T645" s="251"/>
      <c r="U645" s="251"/>
      <c r="V645" s="251"/>
      <c r="W645" s="251"/>
      <c r="X645" s="251"/>
      <c r="Y645" s="251"/>
      <c r="Z645" s="251"/>
      <c r="AA645" s="251"/>
      <c r="AB645" s="251"/>
      <c r="AC645" s="251"/>
      <c r="AD645" s="251"/>
      <c r="AE645" s="251"/>
      <c r="AF645" s="251"/>
      <c r="AG645" s="251"/>
      <c r="AH645" s="251"/>
      <c r="AI645" s="251"/>
      <c r="AJ645" s="251"/>
      <c r="AK645" s="251"/>
      <c r="AL645" s="251"/>
      <c r="AM645" s="251"/>
      <c r="AN645" s="251"/>
      <c r="AO645" s="251"/>
      <c r="AP645" s="251"/>
      <c r="AQ645" s="251"/>
      <c r="AR645" s="251"/>
      <c r="AS645" s="251"/>
      <c r="AT645" s="251"/>
      <c r="AU645" s="251"/>
      <c r="AV645" s="251"/>
      <c r="AW645" s="251"/>
      <c r="AX645" s="251"/>
      <c r="AY645" s="251"/>
      <c r="AZ645" s="251"/>
      <c r="BA645" s="251"/>
      <c r="BB645" s="251"/>
      <c r="BC645" s="251"/>
      <c r="BD645" s="251"/>
      <c r="BE645" s="251"/>
      <c r="BF645" s="251"/>
      <c r="BG645" s="251"/>
      <c r="BH645" s="251"/>
      <c r="BI645" s="251"/>
      <c r="BJ645" s="251"/>
      <c r="BK645" s="251"/>
      <c r="BL645" s="251"/>
      <c r="BM645" s="251"/>
      <c r="BN645" s="251"/>
      <c r="BO645" s="251"/>
      <c r="BP645" s="251"/>
      <c r="BQ645" s="251"/>
    </row>
    <row r="646" spans="1:69" ht="15.75" customHeight="1" x14ac:dyDescent="0.25">
      <c r="A646" s="251"/>
      <c r="B646" s="251"/>
      <c r="C646" s="251"/>
      <c r="D646" s="251"/>
      <c r="E646" s="251"/>
      <c r="F646" s="251"/>
      <c r="G646" s="251"/>
      <c r="H646" s="251"/>
      <c r="I646" s="251"/>
      <c r="J646" s="251"/>
      <c r="K646" s="251"/>
      <c r="L646" s="251"/>
      <c r="M646" s="251"/>
      <c r="N646" s="251"/>
      <c r="O646" s="251"/>
      <c r="P646" s="251"/>
      <c r="Q646" s="251"/>
      <c r="R646" s="251"/>
      <c r="S646" s="251"/>
      <c r="T646" s="251"/>
      <c r="U646" s="251"/>
      <c r="V646" s="251"/>
      <c r="W646" s="251"/>
      <c r="X646" s="251"/>
      <c r="Y646" s="251"/>
      <c r="Z646" s="251"/>
      <c r="AA646" s="251"/>
      <c r="AB646" s="251"/>
      <c r="AC646" s="251"/>
      <c r="AD646" s="251"/>
      <c r="AE646" s="251"/>
      <c r="AF646" s="251"/>
      <c r="AG646" s="251"/>
      <c r="AH646" s="251"/>
      <c r="AI646" s="251"/>
      <c r="AJ646" s="251"/>
      <c r="AK646" s="251"/>
      <c r="AL646" s="251"/>
      <c r="AM646" s="251"/>
      <c r="AN646" s="251"/>
      <c r="AO646" s="251"/>
      <c r="AP646" s="251"/>
      <c r="AQ646" s="251"/>
      <c r="AR646" s="251"/>
      <c r="AS646" s="251"/>
      <c r="AT646" s="251"/>
      <c r="AU646" s="251"/>
      <c r="AV646" s="251"/>
      <c r="AW646" s="251"/>
      <c r="AX646" s="251"/>
      <c r="AY646" s="251"/>
      <c r="AZ646" s="251"/>
      <c r="BA646" s="251"/>
      <c r="BB646" s="251"/>
      <c r="BC646" s="251"/>
      <c r="BD646" s="251"/>
      <c r="BE646" s="251"/>
      <c r="BF646" s="251"/>
      <c r="BG646" s="251"/>
      <c r="BH646" s="251"/>
      <c r="BI646" s="251"/>
      <c r="BJ646" s="251"/>
      <c r="BK646" s="251"/>
      <c r="BL646" s="251"/>
      <c r="BM646" s="251"/>
      <c r="BN646" s="251"/>
      <c r="BO646" s="251"/>
      <c r="BP646" s="251"/>
      <c r="BQ646" s="251"/>
    </row>
    <row r="647" spans="1:69" ht="15.75" customHeight="1" x14ac:dyDescent="0.25">
      <c r="A647" s="251"/>
      <c r="B647" s="251"/>
      <c r="C647" s="251"/>
      <c r="D647" s="251"/>
      <c r="E647" s="251"/>
      <c r="F647" s="251"/>
      <c r="G647" s="251"/>
      <c r="H647" s="251"/>
      <c r="I647" s="251"/>
      <c r="J647" s="251"/>
      <c r="K647" s="251"/>
      <c r="L647" s="251"/>
      <c r="M647" s="251"/>
      <c r="N647" s="251"/>
      <c r="O647" s="251"/>
      <c r="P647" s="251"/>
      <c r="Q647" s="251"/>
      <c r="R647" s="251"/>
      <c r="S647" s="251"/>
      <c r="T647" s="251"/>
      <c r="U647" s="251"/>
      <c r="V647" s="251"/>
      <c r="W647" s="251"/>
      <c r="X647" s="251"/>
      <c r="Y647" s="251"/>
      <c r="Z647" s="251"/>
      <c r="AA647" s="251"/>
      <c r="AB647" s="251"/>
      <c r="AC647" s="251"/>
      <c r="AD647" s="251"/>
      <c r="AE647" s="251"/>
      <c r="AF647" s="251"/>
      <c r="AG647" s="251"/>
      <c r="AH647" s="251"/>
      <c r="AI647" s="251"/>
      <c r="AJ647" s="251"/>
      <c r="AK647" s="251"/>
      <c r="AL647" s="251"/>
      <c r="AM647" s="251"/>
      <c r="AN647" s="251"/>
      <c r="AO647" s="251"/>
      <c r="AP647" s="251"/>
      <c r="AQ647" s="251"/>
      <c r="AR647" s="251"/>
      <c r="AS647" s="251"/>
      <c r="AT647" s="251"/>
      <c r="AU647" s="251"/>
      <c r="AV647" s="251"/>
      <c r="AW647" s="251"/>
      <c r="AX647" s="251"/>
      <c r="AY647" s="251"/>
      <c r="AZ647" s="251"/>
      <c r="BA647" s="251"/>
      <c r="BB647" s="251"/>
      <c r="BC647" s="251"/>
      <c r="BD647" s="251"/>
      <c r="BE647" s="251"/>
      <c r="BF647" s="251"/>
      <c r="BG647" s="251"/>
      <c r="BH647" s="251"/>
      <c r="BI647" s="251"/>
      <c r="BJ647" s="251"/>
      <c r="BK647" s="251"/>
      <c r="BL647" s="251"/>
      <c r="BM647" s="251"/>
      <c r="BN647" s="251"/>
      <c r="BO647" s="251"/>
      <c r="BP647" s="251"/>
      <c r="BQ647" s="251"/>
    </row>
    <row r="648" spans="1:69" ht="15.75" customHeight="1" x14ac:dyDescent="0.25">
      <c r="A648" s="251"/>
      <c r="B648" s="251"/>
      <c r="C648" s="251"/>
      <c r="D648" s="251"/>
      <c r="E648" s="251"/>
      <c r="F648" s="251"/>
      <c r="G648" s="251"/>
      <c r="H648" s="251"/>
      <c r="I648" s="251"/>
      <c r="J648" s="251"/>
      <c r="K648" s="251"/>
      <c r="L648" s="251"/>
      <c r="M648" s="251"/>
      <c r="N648" s="251"/>
      <c r="O648" s="251"/>
      <c r="P648" s="251"/>
      <c r="Q648" s="251"/>
      <c r="R648" s="251"/>
      <c r="S648" s="251"/>
      <c r="T648" s="251"/>
      <c r="U648" s="251"/>
      <c r="V648" s="251"/>
      <c r="W648" s="251"/>
      <c r="X648" s="251"/>
      <c r="Y648" s="251"/>
      <c r="Z648" s="251"/>
      <c r="AA648" s="251"/>
      <c r="AB648" s="251"/>
      <c r="AC648" s="251"/>
      <c r="AD648" s="251"/>
      <c r="AE648" s="251"/>
      <c r="AF648" s="251"/>
      <c r="AG648" s="251"/>
      <c r="AH648" s="251"/>
      <c r="AI648" s="251"/>
      <c r="AJ648" s="251"/>
      <c r="AK648" s="251"/>
      <c r="AL648" s="251"/>
      <c r="AM648" s="251"/>
      <c r="AN648" s="251"/>
      <c r="AO648" s="251"/>
      <c r="AP648" s="251"/>
      <c r="AQ648" s="251"/>
      <c r="AR648" s="251"/>
      <c r="AS648" s="251"/>
      <c r="AT648" s="251"/>
      <c r="AU648" s="251"/>
      <c r="AV648" s="251"/>
      <c r="AW648" s="251"/>
      <c r="AX648" s="251"/>
      <c r="AY648" s="251"/>
      <c r="AZ648" s="251"/>
      <c r="BA648" s="251"/>
      <c r="BB648" s="251"/>
      <c r="BC648" s="251"/>
      <c r="BD648" s="251"/>
      <c r="BE648" s="251"/>
      <c r="BF648" s="251"/>
      <c r="BG648" s="251"/>
      <c r="BH648" s="251"/>
      <c r="BI648" s="251"/>
      <c r="BJ648" s="251"/>
      <c r="BK648" s="251"/>
      <c r="BL648" s="251"/>
      <c r="BM648" s="251"/>
      <c r="BN648" s="251"/>
      <c r="BO648" s="251"/>
      <c r="BP648" s="251"/>
      <c r="BQ648" s="251"/>
    </row>
    <row r="649" spans="1:69" ht="15.75" customHeight="1" x14ac:dyDescent="0.25">
      <c r="A649" s="251"/>
      <c r="B649" s="251"/>
      <c r="C649" s="251"/>
      <c r="D649" s="251"/>
      <c r="E649" s="251"/>
      <c r="F649" s="251"/>
      <c r="G649" s="251"/>
      <c r="H649" s="251"/>
      <c r="I649" s="251"/>
      <c r="J649" s="251"/>
      <c r="K649" s="251"/>
      <c r="L649" s="251"/>
      <c r="M649" s="251"/>
      <c r="N649" s="251"/>
      <c r="O649" s="251"/>
      <c r="P649" s="251"/>
      <c r="Q649" s="251"/>
      <c r="R649" s="251"/>
      <c r="S649" s="251"/>
      <c r="T649" s="251"/>
      <c r="U649" s="251"/>
      <c r="V649" s="251"/>
      <c r="W649" s="251"/>
      <c r="X649" s="251"/>
      <c r="Y649" s="251"/>
      <c r="Z649" s="251"/>
      <c r="AA649" s="251"/>
      <c r="AB649" s="251"/>
      <c r="AC649" s="251"/>
      <c r="AD649" s="251"/>
      <c r="AE649" s="251"/>
      <c r="AF649" s="251"/>
      <c r="AG649" s="251"/>
      <c r="AH649" s="251"/>
      <c r="AI649" s="251"/>
      <c r="AJ649" s="251"/>
      <c r="AK649" s="251"/>
      <c r="AL649" s="251"/>
      <c r="AM649" s="251"/>
      <c r="AN649" s="251"/>
      <c r="AO649" s="251"/>
      <c r="AP649" s="251"/>
      <c r="AQ649" s="251"/>
      <c r="AR649" s="251"/>
      <c r="AS649" s="251"/>
      <c r="AT649" s="251"/>
      <c r="AU649" s="251"/>
      <c r="AV649" s="251"/>
      <c r="AW649" s="251"/>
      <c r="AX649" s="251"/>
      <c r="AY649" s="251"/>
      <c r="AZ649" s="251"/>
      <c r="BA649" s="251"/>
      <c r="BB649" s="251"/>
      <c r="BC649" s="251"/>
      <c r="BD649" s="251"/>
      <c r="BE649" s="251"/>
      <c r="BF649" s="251"/>
      <c r="BG649" s="251"/>
      <c r="BH649" s="251"/>
      <c r="BI649" s="251"/>
      <c r="BJ649" s="251"/>
      <c r="BK649" s="251"/>
      <c r="BL649" s="251"/>
      <c r="BM649" s="251"/>
      <c r="BN649" s="251"/>
      <c r="BO649" s="251"/>
      <c r="BP649" s="251"/>
      <c r="BQ649" s="251"/>
    </row>
    <row r="650" spans="1:69" ht="15.75" customHeight="1" x14ac:dyDescent="0.25">
      <c r="A650" s="251"/>
      <c r="B650" s="251"/>
      <c r="C650" s="251"/>
      <c r="D650" s="251"/>
      <c r="E650" s="251"/>
      <c r="F650" s="251"/>
      <c r="G650" s="251"/>
      <c r="H650" s="251"/>
      <c r="I650" s="251"/>
      <c r="J650" s="251"/>
      <c r="K650" s="251"/>
      <c r="L650" s="251"/>
      <c r="M650" s="251"/>
      <c r="N650" s="251"/>
      <c r="O650" s="251"/>
      <c r="P650" s="251"/>
      <c r="Q650" s="251"/>
      <c r="R650" s="251"/>
      <c r="S650" s="251"/>
      <c r="T650" s="251"/>
      <c r="U650" s="251"/>
      <c r="V650" s="251"/>
      <c r="W650" s="251"/>
      <c r="X650" s="251"/>
      <c r="Y650" s="251"/>
      <c r="Z650" s="251"/>
      <c r="AA650" s="251"/>
      <c r="AB650" s="251"/>
      <c r="AC650" s="251"/>
      <c r="AD650" s="251"/>
      <c r="AE650" s="251"/>
      <c r="AF650" s="251"/>
      <c r="AG650" s="251"/>
      <c r="AH650" s="251"/>
      <c r="AI650" s="251"/>
      <c r="AJ650" s="251"/>
      <c r="AK650" s="251"/>
      <c r="AL650" s="251"/>
      <c r="AM650" s="251"/>
      <c r="AN650" s="251"/>
      <c r="AO650" s="251"/>
      <c r="AP650" s="251"/>
      <c r="AQ650" s="251"/>
      <c r="AR650" s="251"/>
      <c r="AS650" s="251"/>
      <c r="AT650" s="251"/>
      <c r="AU650" s="251"/>
      <c r="AV650" s="251"/>
      <c r="AW650" s="251"/>
      <c r="AX650" s="251"/>
      <c r="AY650" s="251"/>
      <c r="AZ650" s="251"/>
      <c r="BA650" s="251"/>
      <c r="BB650" s="251"/>
      <c r="BC650" s="251"/>
      <c r="BD650" s="251"/>
      <c r="BE650" s="251"/>
      <c r="BF650" s="251"/>
      <c r="BG650" s="251"/>
      <c r="BH650" s="251"/>
      <c r="BI650" s="251"/>
      <c r="BJ650" s="251"/>
      <c r="BK650" s="251"/>
      <c r="BL650" s="251"/>
      <c r="BM650" s="251"/>
      <c r="BN650" s="251"/>
      <c r="BO650" s="251"/>
      <c r="BP650" s="251"/>
      <c r="BQ650" s="251"/>
    </row>
    <row r="651" spans="1:69" ht="15.75" customHeight="1" x14ac:dyDescent="0.25">
      <c r="A651" s="251"/>
      <c r="B651" s="251"/>
      <c r="C651" s="251"/>
      <c r="D651" s="251"/>
      <c r="E651" s="251"/>
      <c r="F651" s="251"/>
      <c r="G651" s="251"/>
      <c r="H651" s="251"/>
      <c r="I651" s="251"/>
      <c r="J651" s="251"/>
      <c r="K651" s="251"/>
      <c r="L651" s="251"/>
      <c r="M651" s="251"/>
      <c r="N651" s="251"/>
      <c r="O651" s="251"/>
      <c r="P651" s="251"/>
      <c r="Q651" s="251"/>
      <c r="R651" s="251"/>
      <c r="S651" s="251"/>
      <c r="T651" s="251"/>
      <c r="U651" s="251"/>
      <c r="V651" s="251"/>
      <c r="W651" s="251"/>
      <c r="X651" s="251"/>
      <c r="Y651" s="251"/>
      <c r="Z651" s="251"/>
      <c r="AA651" s="251"/>
      <c r="AB651" s="251"/>
      <c r="AC651" s="251"/>
      <c r="AD651" s="251"/>
      <c r="AE651" s="251"/>
      <c r="AF651" s="251"/>
      <c r="AG651" s="251"/>
      <c r="AH651" s="251"/>
      <c r="AI651" s="251"/>
      <c r="AJ651" s="251"/>
      <c r="AK651" s="251"/>
      <c r="AL651" s="251"/>
      <c r="AM651" s="251"/>
      <c r="AN651" s="251"/>
      <c r="AO651" s="251"/>
      <c r="AP651" s="251"/>
      <c r="AQ651" s="251"/>
      <c r="AR651" s="251"/>
      <c r="AS651" s="251"/>
      <c r="AT651" s="251"/>
      <c r="AU651" s="251"/>
      <c r="AV651" s="251"/>
      <c r="AW651" s="251"/>
      <c r="AX651" s="251"/>
      <c r="AY651" s="251"/>
      <c r="AZ651" s="251"/>
      <c r="BA651" s="251"/>
      <c r="BB651" s="251"/>
      <c r="BC651" s="251"/>
      <c r="BD651" s="251"/>
      <c r="BE651" s="251"/>
      <c r="BF651" s="251"/>
      <c r="BG651" s="251"/>
      <c r="BH651" s="251"/>
      <c r="BI651" s="251"/>
      <c r="BJ651" s="251"/>
      <c r="BK651" s="251"/>
      <c r="BL651" s="251"/>
      <c r="BM651" s="251"/>
      <c r="BN651" s="251"/>
      <c r="BO651" s="251"/>
      <c r="BP651" s="251"/>
      <c r="BQ651" s="251"/>
    </row>
    <row r="652" spans="1:69" ht="15.75" customHeight="1" x14ac:dyDescent="0.25">
      <c r="A652" s="251"/>
      <c r="B652" s="251"/>
      <c r="C652" s="251"/>
      <c r="D652" s="251"/>
      <c r="E652" s="251"/>
      <c r="F652" s="251"/>
      <c r="G652" s="251"/>
      <c r="H652" s="251"/>
      <c r="I652" s="251"/>
      <c r="J652" s="251"/>
      <c r="K652" s="251"/>
      <c r="L652" s="251"/>
      <c r="M652" s="251"/>
      <c r="N652" s="251"/>
      <c r="O652" s="251"/>
      <c r="P652" s="251"/>
      <c r="Q652" s="251"/>
      <c r="R652" s="251"/>
      <c r="S652" s="251"/>
      <c r="T652" s="251"/>
      <c r="U652" s="251"/>
      <c r="V652" s="251"/>
      <c r="W652" s="251"/>
      <c r="X652" s="251"/>
      <c r="Y652" s="251"/>
      <c r="Z652" s="251"/>
      <c r="AA652" s="251"/>
      <c r="AB652" s="251"/>
      <c r="AC652" s="251"/>
      <c r="AD652" s="251"/>
      <c r="AE652" s="251"/>
      <c r="AF652" s="251"/>
      <c r="AG652" s="251"/>
      <c r="AH652" s="251"/>
      <c r="AI652" s="251"/>
      <c r="AJ652" s="251"/>
      <c r="AK652" s="251"/>
      <c r="AL652" s="251"/>
      <c r="AM652" s="251"/>
      <c r="AN652" s="251"/>
      <c r="AO652" s="251"/>
      <c r="AP652" s="251"/>
      <c r="AQ652" s="251"/>
      <c r="AR652" s="251"/>
      <c r="AS652" s="251"/>
      <c r="AT652" s="251"/>
      <c r="AU652" s="251"/>
      <c r="AV652" s="251"/>
      <c r="AW652" s="251"/>
      <c r="AX652" s="251"/>
      <c r="AY652" s="251"/>
      <c r="AZ652" s="251"/>
      <c r="BA652" s="251"/>
      <c r="BB652" s="251"/>
      <c r="BC652" s="251"/>
      <c r="BD652" s="251"/>
      <c r="BE652" s="251"/>
      <c r="BF652" s="251"/>
      <c r="BG652" s="251"/>
      <c r="BH652" s="251"/>
      <c r="BI652" s="251"/>
      <c r="BJ652" s="251"/>
      <c r="BK652" s="251"/>
      <c r="BL652" s="251"/>
      <c r="BM652" s="251"/>
      <c r="BN652" s="251"/>
      <c r="BO652" s="251"/>
      <c r="BP652" s="251"/>
      <c r="BQ652" s="251"/>
    </row>
    <row r="653" spans="1:69" ht="15.75" customHeight="1" x14ac:dyDescent="0.25">
      <c r="A653" s="251"/>
      <c r="B653" s="251"/>
      <c r="C653" s="251"/>
      <c r="D653" s="251"/>
      <c r="E653" s="251"/>
      <c r="F653" s="251"/>
      <c r="G653" s="251"/>
      <c r="H653" s="251"/>
      <c r="I653" s="251"/>
      <c r="J653" s="251"/>
      <c r="K653" s="251"/>
      <c r="L653" s="251"/>
      <c r="M653" s="251"/>
      <c r="N653" s="251"/>
      <c r="O653" s="251"/>
      <c r="P653" s="251"/>
      <c r="Q653" s="251"/>
      <c r="R653" s="251"/>
      <c r="S653" s="251"/>
      <c r="T653" s="251"/>
      <c r="U653" s="251"/>
      <c r="V653" s="251"/>
      <c r="W653" s="251"/>
      <c r="X653" s="251"/>
      <c r="Y653" s="251"/>
      <c r="Z653" s="251"/>
      <c r="AA653" s="251"/>
      <c r="AB653" s="251"/>
      <c r="AC653" s="251"/>
      <c r="AD653" s="251"/>
      <c r="AE653" s="251"/>
      <c r="AF653" s="251"/>
      <c r="AG653" s="251"/>
      <c r="AH653" s="251"/>
      <c r="AI653" s="251"/>
      <c r="AJ653" s="251"/>
      <c r="AK653" s="251"/>
      <c r="AL653" s="251"/>
      <c r="AM653" s="251"/>
      <c r="AN653" s="251"/>
      <c r="AO653" s="251"/>
      <c r="AP653" s="251"/>
      <c r="AQ653" s="251"/>
      <c r="AR653" s="251"/>
      <c r="AS653" s="251"/>
      <c r="AT653" s="251"/>
      <c r="AU653" s="251"/>
      <c r="AV653" s="251"/>
      <c r="AW653" s="251"/>
      <c r="AX653" s="251"/>
      <c r="AY653" s="251"/>
      <c r="AZ653" s="251"/>
      <c r="BA653" s="251"/>
      <c r="BB653" s="251"/>
      <c r="BC653" s="251"/>
      <c r="BD653" s="251"/>
      <c r="BE653" s="251"/>
      <c r="BF653" s="251"/>
      <c r="BG653" s="251"/>
      <c r="BH653" s="251"/>
      <c r="BI653" s="251"/>
      <c r="BJ653" s="251"/>
      <c r="BK653" s="251"/>
      <c r="BL653" s="251"/>
      <c r="BM653" s="251"/>
      <c r="BN653" s="251"/>
      <c r="BO653" s="251"/>
      <c r="BP653" s="251"/>
      <c r="BQ653" s="251"/>
    </row>
    <row r="654" spans="1:69" ht="15.75" customHeight="1" x14ac:dyDescent="0.25">
      <c r="A654" s="251"/>
      <c r="B654" s="251"/>
      <c r="C654" s="251"/>
      <c r="D654" s="251"/>
      <c r="E654" s="251"/>
      <c r="F654" s="251"/>
      <c r="G654" s="251"/>
      <c r="H654" s="251"/>
      <c r="I654" s="251"/>
      <c r="J654" s="251"/>
      <c r="K654" s="251"/>
      <c r="L654" s="251"/>
      <c r="M654" s="251"/>
      <c r="N654" s="251"/>
      <c r="O654" s="251"/>
      <c r="P654" s="251"/>
      <c r="Q654" s="251"/>
      <c r="R654" s="251"/>
      <c r="S654" s="251"/>
      <c r="T654" s="251"/>
      <c r="U654" s="251"/>
      <c r="V654" s="251"/>
      <c r="W654" s="251"/>
      <c r="X654" s="251"/>
      <c r="Y654" s="251"/>
      <c r="Z654" s="251"/>
      <c r="AA654" s="251"/>
      <c r="AB654" s="251"/>
      <c r="AC654" s="251"/>
      <c r="AD654" s="251"/>
      <c r="AE654" s="251"/>
      <c r="AF654" s="251"/>
      <c r="AG654" s="251"/>
      <c r="AH654" s="251"/>
      <c r="AI654" s="251"/>
      <c r="AJ654" s="251"/>
      <c r="AK654" s="251"/>
      <c r="AL654" s="251"/>
      <c r="AM654" s="251"/>
      <c r="AN654" s="251"/>
      <c r="AO654" s="251"/>
      <c r="AP654" s="251"/>
      <c r="AQ654" s="251"/>
      <c r="AR654" s="251"/>
      <c r="AS654" s="251"/>
      <c r="AT654" s="251"/>
      <c r="AU654" s="251"/>
      <c r="AV654" s="251"/>
      <c r="AW654" s="251"/>
      <c r="AX654" s="251"/>
      <c r="AY654" s="251"/>
      <c r="AZ654" s="251"/>
      <c r="BA654" s="251"/>
      <c r="BB654" s="251"/>
      <c r="BC654" s="251"/>
      <c r="BD654" s="251"/>
      <c r="BE654" s="251"/>
      <c r="BF654" s="251"/>
      <c r="BG654" s="251"/>
      <c r="BH654" s="251"/>
      <c r="BI654" s="251"/>
      <c r="BJ654" s="251"/>
      <c r="BK654" s="251"/>
      <c r="BL654" s="251"/>
      <c r="BM654" s="251"/>
      <c r="BN654" s="251"/>
      <c r="BO654" s="251"/>
      <c r="BP654" s="251"/>
      <c r="BQ654" s="251"/>
    </row>
    <row r="655" spans="1:69" ht="15.75" customHeight="1" x14ac:dyDescent="0.25">
      <c r="A655" s="251"/>
      <c r="B655" s="251"/>
      <c r="C655" s="251"/>
      <c r="D655" s="251"/>
      <c r="E655" s="251"/>
      <c r="F655" s="251"/>
      <c r="G655" s="251"/>
      <c r="H655" s="251"/>
      <c r="I655" s="251"/>
      <c r="J655" s="251"/>
      <c r="K655" s="251"/>
      <c r="L655" s="251"/>
      <c r="M655" s="251"/>
      <c r="N655" s="251"/>
      <c r="O655" s="251"/>
      <c r="P655" s="251"/>
      <c r="Q655" s="251"/>
      <c r="R655" s="251"/>
      <c r="S655" s="251"/>
      <c r="T655" s="251"/>
      <c r="U655" s="251"/>
      <c r="V655" s="251"/>
      <c r="W655" s="251"/>
      <c r="X655" s="251"/>
      <c r="Y655" s="251"/>
      <c r="Z655" s="251"/>
      <c r="AA655" s="251"/>
      <c r="AB655" s="251"/>
      <c r="AC655" s="251"/>
      <c r="AD655" s="251"/>
      <c r="AE655" s="251"/>
      <c r="AF655" s="251"/>
      <c r="AG655" s="251"/>
      <c r="AH655" s="251"/>
      <c r="AI655" s="251"/>
      <c r="AJ655" s="251"/>
      <c r="AK655" s="251"/>
      <c r="AL655" s="251"/>
      <c r="AM655" s="251"/>
      <c r="AN655" s="251"/>
      <c r="AO655" s="251"/>
      <c r="AP655" s="251"/>
      <c r="AQ655" s="251"/>
      <c r="AR655" s="251"/>
      <c r="AS655" s="251"/>
      <c r="AT655" s="251"/>
      <c r="AU655" s="251"/>
      <c r="AV655" s="251"/>
      <c r="AW655" s="251"/>
      <c r="AX655" s="251"/>
      <c r="AY655" s="251"/>
      <c r="AZ655" s="251"/>
      <c r="BA655" s="251"/>
      <c r="BB655" s="251"/>
      <c r="BC655" s="251"/>
      <c r="BD655" s="251"/>
      <c r="BE655" s="251"/>
      <c r="BF655" s="251"/>
      <c r="BG655" s="251"/>
      <c r="BH655" s="251"/>
      <c r="BI655" s="251"/>
      <c r="BJ655" s="251"/>
      <c r="BK655" s="251"/>
      <c r="BL655" s="251"/>
      <c r="BM655" s="251"/>
      <c r="BN655" s="251"/>
      <c r="BO655" s="251"/>
      <c r="BP655" s="251"/>
      <c r="BQ655" s="251"/>
    </row>
    <row r="656" spans="1:69" ht="15.75" customHeight="1" x14ac:dyDescent="0.25">
      <c r="A656" s="251"/>
      <c r="B656" s="251"/>
      <c r="C656" s="251"/>
      <c r="D656" s="251"/>
      <c r="E656" s="251"/>
      <c r="F656" s="251"/>
      <c r="G656" s="251"/>
      <c r="H656" s="251"/>
      <c r="I656" s="251"/>
      <c r="J656" s="251"/>
      <c r="K656" s="251"/>
      <c r="L656" s="251"/>
      <c r="M656" s="251"/>
      <c r="N656" s="251"/>
      <c r="O656" s="251"/>
      <c r="P656" s="251"/>
      <c r="Q656" s="251"/>
      <c r="R656" s="251"/>
      <c r="S656" s="251"/>
      <c r="T656" s="251"/>
      <c r="U656" s="251"/>
      <c r="V656" s="251"/>
      <c r="W656" s="251"/>
      <c r="X656" s="251"/>
      <c r="Y656" s="251"/>
      <c r="Z656" s="251"/>
      <c r="AA656" s="251"/>
      <c r="AB656" s="251"/>
      <c r="AC656" s="251"/>
      <c r="AD656" s="251"/>
      <c r="AE656" s="251"/>
      <c r="AF656" s="251"/>
      <c r="AG656" s="251"/>
      <c r="AH656" s="251"/>
      <c r="AI656" s="251"/>
      <c r="AJ656" s="251"/>
      <c r="AK656" s="251"/>
      <c r="AL656" s="251"/>
      <c r="AM656" s="251"/>
      <c r="AN656" s="251"/>
      <c r="AO656" s="251"/>
      <c r="AP656" s="251"/>
      <c r="AQ656" s="251"/>
      <c r="AR656" s="251"/>
      <c r="AS656" s="251"/>
      <c r="AT656" s="251"/>
      <c r="AU656" s="251"/>
      <c r="AV656" s="251"/>
      <c r="AW656" s="251"/>
      <c r="AX656" s="251"/>
      <c r="AY656" s="251"/>
      <c r="AZ656" s="251"/>
      <c r="BA656" s="251"/>
      <c r="BB656" s="251"/>
      <c r="BC656" s="251"/>
      <c r="BD656" s="251"/>
      <c r="BE656" s="251"/>
      <c r="BF656" s="251"/>
      <c r="BG656" s="251"/>
      <c r="BH656" s="251"/>
      <c r="BI656" s="251"/>
      <c r="BJ656" s="251"/>
      <c r="BK656" s="251"/>
      <c r="BL656" s="251"/>
      <c r="BM656" s="251"/>
      <c r="BN656" s="251"/>
      <c r="BO656" s="251"/>
      <c r="BP656" s="251"/>
      <c r="BQ656" s="251"/>
    </row>
    <row r="657" spans="1:69" ht="15.75" customHeight="1" x14ac:dyDescent="0.25">
      <c r="A657" s="251"/>
      <c r="B657" s="251"/>
      <c r="C657" s="251"/>
      <c r="D657" s="251"/>
      <c r="E657" s="251"/>
      <c r="F657" s="251"/>
      <c r="G657" s="251"/>
      <c r="H657" s="251"/>
      <c r="I657" s="251"/>
      <c r="J657" s="251"/>
      <c r="K657" s="251"/>
      <c r="L657" s="251"/>
      <c r="M657" s="251"/>
      <c r="N657" s="251"/>
      <c r="O657" s="251"/>
      <c r="P657" s="251"/>
      <c r="Q657" s="251"/>
      <c r="R657" s="251"/>
      <c r="S657" s="251"/>
      <c r="T657" s="251"/>
      <c r="U657" s="251"/>
      <c r="V657" s="251"/>
      <c r="W657" s="251"/>
      <c r="X657" s="251"/>
      <c r="Y657" s="251"/>
      <c r="Z657" s="251"/>
      <c r="AA657" s="251"/>
      <c r="AB657" s="251"/>
      <c r="AC657" s="251"/>
      <c r="AD657" s="251"/>
      <c r="AE657" s="251"/>
      <c r="AF657" s="251"/>
      <c r="AG657" s="251"/>
      <c r="AH657" s="251"/>
      <c r="AI657" s="251"/>
      <c r="AJ657" s="251"/>
      <c r="AK657" s="251"/>
      <c r="AL657" s="251"/>
      <c r="AM657" s="251"/>
      <c r="AN657" s="251"/>
      <c r="AO657" s="251"/>
      <c r="AP657" s="251"/>
      <c r="AQ657" s="251"/>
      <c r="AR657" s="251"/>
      <c r="AS657" s="251"/>
      <c r="AT657" s="251"/>
      <c r="AU657" s="251"/>
      <c r="AV657" s="251"/>
      <c r="AW657" s="251"/>
      <c r="AX657" s="251"/>
      <c r="AY657" s="251"/>
      <c r="AZ657" s="251"/>
      <c r="BA657" s="251"/>
      <c r="BB657" s="251"/>
      <c r="BC657" s="251"/>
      <c r="BD657" s="251"/>
      <c r="BE657" s="251"/>
      <c r="BF657" s="251"/>
      <c r="BG657" s="251"/>
      <c r="BH657" s="251"/>
      <c r="BI657" s="251"/>
      <c r="BJ657" s="251"/>
      <c r="BK657" s="251"/>
      <c r="BL657" s="251"/>
      <c r="BM657" s="251"/>
      <c r="BN657" s="251"/>
      <c r="BO657" s="251"/>
      <c r="BP657" s="251"/>
      <c r="BQ657" s="251"/>
    </row>
    <row r="658" spans="1:69" ht="15.75" customHeight="1" x14ac:dyDescent="0.25">
      <c r="A658" s="251"/>
      <c r="B658" s="251"/>
      <c r="C658" s="251"/>
      <c r="D658" s="251"/>
      <c r="E658" s="251"/>
      <c r="F658" s="251"/>
      <c r="G658" s="251"/>
      <c r="H658" s="251"/>
      <c r="I658" s="251"/>
      <c r="J658" s="251"/>
      <c r="K658" s="251"/>
      <c r="L658" s="251"/>
      <c r="M658" s="251"/>
      <c r="N658" s="251"/>
      <c r="O658" s="251"/>
      <c r="P658" s="251"/>
      <c r="Q658" s="251"/>
      <c r="R658" s="251"/>
      <c r="S658" s="251"/>
      <c r="T658" s="251"/>
      <c r="U658" s="251"/>
      <c r="V658" s="251"/>
      <c r="W658" s="251"/>
      <c r="X658" s="251"/>
      <c r="Y658" s="251"/>
      <c r="Z658" s="251"/>
      <c r="AA658" s="251"/>
      <c r="AB658" s="251"/>
      <c r="AC658" s="251"/>
      <c r="AD658" s="251"/>
      <c r="AE658" s="251"/>
      <c r="AF658" s="251"/>
      <c r="AG658" s="251"/>
      <c r="AH658" s="251"/>
      <c r="AI658" s="251"/>
      <c r="AJ658" s="251"/>
      <c r="AK658" s="251"/>
      <c r="AL658" s="251"/>
      <c r="AM658" s="251"/>
      <c r="AN658" s="251"/>
      <c r="AO658" s="251"/>
      <c r="AP658" s="251"/>
      <c r="AQ658" s="251"/>
      <c r="AR658" s="251"/>
      <c r="AS658" s="251"/>
      <c r="AT658" s="251"/>
      <c r="AU658" s="251"/>
      <c r="AV658" s="251"/>
      <c r="AW658" s="251"/>
      <c r="AX658" s="251"/>
      <c r="AY658" s="251"/>
      <c r="AZ658" s="251"/>
      <c r="BA658" s="251"/>
      <c r="BB658" s="251"/>
      <c r="BC658" s="251"/>
      <c r="BD658" s="251"/>
      <c r="BE658" s="251"/>
      <c r="BF658" s="251"/>
      <c r="BG658" s="251"/>
      <c r="BH658" s="251"/>
      <c r="BI658" s="251"/>
      <c r="BJ658" s="251"/>
      <c r="BK658" s="251"/>
      <c r="BL658" s="251"/>
      <c r="BM658" s="251"/>
      <c r="BN658" s="251"/>
      <c r="BO658" s="251"/>
      <c r="BP658" s="251"/>
      <c r="BQ658" s="251"/>
    </row>
    <row r="659" spans="1:69" ht="15.75" customHeight="1" x14ac:dyDescent="0.25">
      <c r="A659" s="251"/>
      <c r="B659" s="251"/>
      <c r="C659" s="251"/>
      <c r="D659" s="251"/>
      <c r="E659" s="251"/>
      <c r="F659" s="251"/>
      <c r="G659" s="251"/>
      <c r="H659" s="251"/>
      <c r="I659" s="251"/>
      <c r="J659" s="251"/>
      <c r="K659" s="251"/>
      <c r="L659" s="251"/>
      <c r="M659" s="251"/>
      <c r="N659" s="251"/>
      <c r="O659" s="251"/>
      <c r="P659" s="251"/>
      <c r="Q659" s="251"/>
      <c r="R659" s="251"/>
      <c r="S659" s="251"/>
      <c r="T659" s="251"/>
      <c r="U659" s="251"/>
      <c r="V659" s="251"/>
      <c r="W659" s="251"/>
      <c r="X659" s="251"/>
      <c r="Y659" s="251"/>
      <c r="Z659" s="251"/>
      <c r="AA659" s="251"/>
      <c r="AB659" s="251"/>
      <c r="AC659" s="251"/>
      <c r="AD659" s="251"/>
      <c r="AE659" s="251"/>
      <c r="AF659" s="251"/>
      <c r="AG659" s="251"/>
      <c r="AH659" s="251"/>
      <c r="AI659" s="251"/>
      <c r="AJ659" s="251"/>
      <c r="AK659" s="251"/>
      <c r="AL659" s="251"/>
      <c r="AM659" s="251"/>
      <c r="AN659" s="251"/>
      <c r="AO659" s="251"/>
      <c r="AP659" s="251"/>
      <c r="AQ659" s="251"/>
      <c r="AR659" s="251"/>
      <c r="AS659" s="251"/>
      <c r="AT659" s="251"/>
      <c r="AU659" s="251"/>
      <c r="AV659" s="251"/>
      <c r="AW659" s="251"/>
      <c r="AX659" s="251"/>
      <c r="AY659" s="251"/>
      <c r="AZ659" s="251"/>
      <c r="BA659" s="251"/>
      <c r="BB659" s="251"/>
      <c r="BC659" s="251"/>
      <c r="BD659" s="251"/>
      <c r="BE659" s="251"/>
      <c r="BF659" s="251"/>
      <c r="BG659" s="251"/>
      <c r="BH659" s="251"/>
      <c r="BI659" s="251"/>
      <c r="BJ659" s="251"/>
      <c r="BK659" s="251"/>
      <c r="BL659" s="251"/>
      <c r="BM659" s="251"/>
      <c r="BN659" s="251"/>
      <c r="BO659" s="251"/>
      <c r="BP659" s="251"/>
      <c r="BQ659" s="251"/>
    </row>
    <row r="660" spans="1:69" ht="15.75" customHeight="1" x14ac:dyDescent="0.25">
      <c r="A660" s="251"/>
      <c r="B660" s="251"/>
      <c r="C660" s="251"/>
      <c r="D660" s="251"/>
      <c r="E660" s="251"/>
      <c r="F660" s="251"/>
      <c r="G660" s="251"/>
      <c r="H660" s="251"/>
      <c r="I660" s="251"/>
      <c r="J660" s="251"/>
      <c r="K660" s="251"/>
      <c r="L660" s="251"/>
      <c r="M660" s="251"/>
      <c r="N660" s="251"/>
      <c r="O660" s="251"/>
      <c r="P660" s="251"/>
      <c r="Q660" s="251"/>
      <c r="R660" s="251"/>
      <c r="S660" s="251"/>
      <c r="T660" s="251"/>
      <c r="U660" s="251"/>
      <c r="V660" s="251"/>
      <c r="W660" s="251"/>
      <c r="X660" s="251"/>
      <c r="Y660" s="251"/>
      <c r="Z660" s="251"/>
      <c r="AA660" s="251"/>
      <c r="AB660" s="251"/>
      <c r="AC660" s="251"/>
      <c r="AD660" s="251"/>
      <c r="AE660" s="251"/>
      <c r="AF660" s="251"/>
      <c r="AG660" s="251"/>
      <c r="AH660" s="251"/>
      <c r="AI660" s="251"/>
      <c r="AJ660" s="251"/>
      <c r="AK660" s="251"/>
      <c r="AL660" s="251"/>
      <c r="AM660" s="251"/>
      <c r="AN660" s="251"/>
      <c r="AO660" s="251"/>
      <c r="AP660" s="251"/>
      <c r="AQ660" s="251"/>
      <c r="AR660" s="251"/>
      <c r="AS660" s="251"/>
      <c r="AT660" s="251"/>
      <c r="AU660" s="251"/>
      <c r="AV660" s="251"/>
      <c r="AW660" s="251"/>
      <c r="AX660" s="251"/>
      <c r="AY660" s="251"/>
      <c r="AZ660" s="251"/>
      <c r="BA660" s="251"/>
      <c r="BB660" s="251"/>
      <c r="BC660" s="251"/>
      <c r="BD660" s="251"/>
      <c r="BE660" s="251"/>
      <c r="BF660" s="251"/>
      <c r="BG660" s="251"/>
      <c r="BH660" s="251"/>
      <c r="BI660" s="251"/>
      <c r="BJ660" s="251"/>
      <c r="BK660" s="251"/>
      <c r="BL660" s="251"/>
      <c r="BM660" s="251"/>
      <c r="BN660" s="251"/>
      <c r="BO660" s="251"/>
      <c r="BP660" s="251"/>
      <c r="BQ660" s="251"/>
    </row>
    <row r="661" spans="1:69" ht="15.75" customHeight="1" x14ac:dyDescent="0.25">
      <c r="A661" s="251"/>
      <c r="B661" s="251"/>
      <c r="C661" s="251"/>
      <c r="D661" s="251"/>
      <c r="E661" s="251"/>
      <c r="F661" s="251"/>
      <c r="G661" s="251"/>
      <c r="H661" s="251"/>
      <c r="I661" s="251"/>
      <c r="J661" s="251"/>
      <c r="K661" s="251"/>
      <c r="L661" s="251"/>
      <c r="M661" s="251"/>
      <c r="N661" s="251"/>
      <c r="O661" s="251"/>
      <c r="P661" s="251"/>
      <c r="Q661" s="251"/>
      <c r="R661" s="251"/>
      <c r="S661" s="251"/>
      <c r="T661" s="251"/>
      <c r="U661" s="251"/>
      <c r="V661" s="251"/>
      <c r="W661" s="251"/>
      <c r="X661" s="251"/>
      <c r="Y661" s="251"/>
      <c r="Z661" s="251"/>
      <c r="AA661" s="251"/>
      <c r="AB661" s="251"/>
      <c r="AC661" s="251"/>
      <c r="AD661" s="251"/>
      <c r="AE661" s="251"/>
      <c r="AF661" s="251"/>
      <c r="AG661" s="251"/>
      <c r="AH661" s="251"/>
      <c r="AI661" s="251"/>
      <c r="AJ661" s="251"/>
      <c r="AK661" s="251"/>
      <c r="AL661" s="251"/>
      <c r="AM661" s="251"/>
      <c r="AN661" s="251"/>
      <c r="AO661" s="251"/>
      <c r="AP661" s="251"/>
      <c r="AQ661" s="251"/>
      <c r="AR661" s="251"/>
      <c r="AS661" s="251"/>
      <c r="AT661" s="251"/>
      <c r="AU661" s="251"/>
      <c r="AV661" s="251"/>
      <c r="AW661" s="251"/>
      <c r="AX661" s="251"/>
      <c r="AY661" s="251"/>
      <c r="AZ661" s="251"/>
      <c r="BA661" s="251"/>
      <c r="BB661" s="251"/>
      <c r="BC661" s="251"/>
      <c r="BD661" s="251"/>
      <c r="BE661" s="251"/>
      <c r="BF661" s="251"/>
      <c r="BG661" s="251"/>
      <c r="BH661" s="251"/>
      <c r="BI661" s="251"/>
      <c r="BJ661" s="251"/>
      <c r="BK661" s="251"/>
      <c r="BL661" s="251"/>
      <c r="BM661" s="251"/>
      <c r="BN661" s="251"/>
      <c r="BO661" s="251"/>
      <c r="BP661" s="251"/>
      <c r="BQ661" s="251"/>
    </row>
    <row r="662" spans="1:69" ht="15.75" customHeight="1" x14ac:dyDescent="0.25">
      <c r="A662" s="251"/>
      <c r="B662" s="251"/>
      <c r="C662" s="251"/>
      <c r="D662" s="251"/>
      <c r="E662" s="251"/>
      <c r="F662" s="251"/>
      <c r="G662" s="251"/>
      <c r="H662" s="251"/>
      <c r="I662" s="251"/>
      <c r="J662" s="251"/>
      <c r="K662" s="251"/>
      <c r="L662" s="251"/>
      <c r="M662" s="251"/>
      <c r="N662" s="251"/>
      <c r="O662" s="251"/>
      <c r="P662" s="251"/>
      <c r="Q662" s="251"/>
      <c r="R662" s="251"/>
      <c r="S662" s="251"/>
      <c r="T662" s="251"/>
      <c r="U662" s="251"/>
      <c r="V662" s="251"/>
      <c r="W662" s="251"/>
      <c r="X662" s="251"/>
      <c r="Y662" s="251"/>
      <c r="Z662" s="251"/>
      <c r="AA662" s="251"/>
      <c r="AB662" s="251"/>
      <c r="AC662" s="251"/>
      <c r="AD662" s="251"/>
      <c r="AE662" s="251"/>
      <c r="AF662" s="251"/>
      <c r="AG662" s="251"/>
      <c r="AH662" s="251"/>
      <c r="AI662" s="251"/>
      <c r="AJ662" s="251"/>
      <c r="AK662" s="251"/>
      <c r="AL662" s="251"/>
      <c r="AM662" s="251"/>
      <c r="AN662" s="251"/>
      <c r="AO662" s="251"/>
      <c r="AP662" s="251"/>
      <c r="AQ662" s="251"/>
      <c r="AR662" s="251"/>
      <c r="AS662" s="251"/>
      <c r="AT662" s="251"/>
      <c r="AU662" s="251"/>
      <c r="AV662" s="251"/>
      <c r="AW662" s="251"/>
      <c r="AX662" s="251"/>
      <c r="AY662" s="251"/>
      <c r="AZ662" s="251"/>
      <c r="BA662" s="251"/>
      <c r="BB662" s="251"/>
      <c r="BC662" s="251"/>
      <c r="BD662" s="251"/>
      <c r="BE662" s="251"/>
      <c r="BF662" s="251"/>
      <c r="BG662" s="251"/>
      <c r="BH662" s="251"/>
      <c r="BI662" s="251"/>
      <c r="BJ662" s="251"/>
      <c r="BK662" s="251"/>
      <c r="BL662" s="251"/>
      <c r="BM662" s="251"/>
      <c r="BN662" s="251"/>
      <c r="BO662" s="251"/>
      <c r="BP662" s="251"/>
      <c r="BQ662" s="251"/>
    </row>
    <row r="663" spans="1:69" ht="15.75" customHeight="1" x14ac:dyDescent="0.25">
      <c r="A663" s="251"/>
      <c r="B663" s="251"/>
      <c r="C663" s="251"/>
      <c r="D663" s="251"/>
      <c r="E663" s="251"/>
      <c r="F663" s="251"/>
      <c r="G663" s="251"/>
      <c r="H663" s="251"/>
      <c r="I663" s="251"/>
      <c r="J663" s="251"/>
      <c r="K663" s="251"/>
      <c r="L663" s="251"/>
      <c r="M663" s="251"/>
      <c r="N663" s="251"/>
      <c r="O663" s="251"/>
      <c r="P663" s="251"/>
      <c r="Q663" s="251"/>
      <c r="R663" s="251"/>
      <c r="S663" s="251"/>
      <c r="T663" s="251"/>
      <c r="U663" s="251"/>
      <c r="V663" s="251"/>
      <c r="W663" s="251"/>
      <c r="X663" s="251"/>
      <c r="Y663" s="251"/>
      <c r="Z663" s="251"/>
      <c r="AA663" s="251"/>
      <c r="AB663" s="251"/>
      <c r="AC663" s="251"/>
      <c r="AD663" s="251"/>
      <c r="AE663" s="251"/>
      <c r="AF663" s="251"/>
      <c r="AG663" s="251"/>
      <c r="AH663" s="251"/>
      <c r="AI663" s="251"/>
      <c r="AJ663" s="251"/>
      <c r="AK663" s="251"/>
      <c r="AL663" s="251"/>
      <c r="AM663" s="251"/>
      <c r="AN663" s="251"/>
      <c r="AO663" s="251"/>
      <c r="AP663" s="251"/>
      <c r="AQ663" s="251"/>
      <c r="AR663" s="251"/>
      <c r="AS663" s="251"/>
      <c r="AT663" s="251"/>
      <c r="AU663" s="251"/>
      <c r="AV663" s="251"/>
      <c r="AW663" s="251"/>
      <c r="AX663" s="251"/>
      <c r="AY663" s="251"/>
      <c r="AZ663" s="251"/>
      <c r="BA663" s="251"/>
      <c r="BB663" s="251"/>
      <c r="BC663" s="251"/>
      <c r="BD663" s="251"/>
      <c r="BE663" s="251"/>
      <c r="BF663" s="251"/>
      <c r="BG663" s="251"/>
      <c r="BH663" s="251"/>
      <c r="BI663" s="251"/>
      <c r="BJ663" s="251"/>
      <c r="BK663" s="251"/>
      <c r="BL663" s="251"/>
      <c r="BM663" s="251"/>
      <c r="BN663" s="251"/>
      <c r="BO663" s="251"/>
      <c r="BP663" s="251"/>
      <c r="BQ663" s="251"/>
    </row>
    <row r="664" spans="1:69" ht="15.75" customHeight="1" x14ac:dyDescent="0.25">
      <c r="A664" s="251"/>
      <c r="B664" s="251"/>
      <c r="C664" s="251"/>
      <c r="D664" s="251"/>
      <c r="E664" s="251"/>
      <c r="F664" s="251"/>
      <c r="G664" s="251"/>
      <c r="H664" s="251"/>
      <c r="I664" s="251"/>
      <c r="J664" s="251"/>
      <c r="K664" s="251"/>
      <c r="L664" s="251"/>
      <c r="M664" s="251"/>
      <c r="N664" s="251"/>
      <c r="O664" s="251"/>
      <c r="P664" s="251"/>
      <c r="Q664" s="251"/>
      <c r="R664" s="251"/>
      <c r="S664" s="251"/>
      <c r="T664" s="251"/>
      <c r="U664" s="251"/>
      <c r="V664" s="251"/>
      <c r="W664" s="251"/>
      <c r="X664" s="251"/>
      <c r="Y664" s="251"/>
      <c r="Z664" s="251"/>
      <c r="AA664" s="251"/>
      <c r="AB664" s="251"/>
      <c r="AC664" s="251"/>
      <c r="AD664" s="251"/>
      <c r="AE664" s="251"/>
      <c r="AF664" s="251"/>
      <c r="AG664" s="251"/>
      <c r="AH664" s="251"/>
      <c r="AI664" s="251"/>
      <c r="AJ664" s="251"/>
      <c r="AK664" s="251"/>
      <c r="AL664" s="251"/>
      <c r="AM664" s="251"/>
      <c r="AN664" s="251"/>
      <c r="AO664" s="251"/>
      <c r="AP664" s="251"/>
      <c r="AQ664" s="251"/>
      <c r="AR664" s="251"/>
      <c r="AS664" s="251"/>
      <c r="AT664" s="251"/>
      <c r="AU664" s="251"/>
      <c r="AV664" s="251"/>
      <c r="AW664" s="251"/>
      <c r="AX664" s="251"/>
      <c r="AY664" s="251"/>
      <c r="AZ664" s="251"/>
      <c r="BA664" s="251"/>
      <c r="BB664" s="251"/>
      <c r="BC664" s="251"/>
      <c r="BD664" s="251"/>
      <c r="BE664" s="251"/>
      <c r="BF664" s="251"/>
      <c r="BG664" s="251"/>
      <c r="BH664" s="251"/>
      <c r="BI664" s="251"/>
      <c r="BJ664" s="251"/>
      <c r="BK664" s="251"/>
      <c r="BL664" s="251"/>
      <c r="BM664" s="251"/>
      <c r="BN664" s="251"/>
      <c r="BO664" s="251"/>
      <c r="BP664" s="251"/>
      <c r="BQ664" s="251"/>
    </row>
    <row r="665" spans="1:69" ht="15.75" customHeight="1" x14ac:dyDescent="0.25">
      <c r="A665" s="251"/>
      <c r="B665" s="251"/>
      <c r="C665" s="251"/>
      <c r="D665" s="251"/>
      <c r="E665" s="251"/>
      <c r="F665" s="251"/>
      <c r="G665" s="251"/>
      <c r="H665" s="251"/>
      <c r="I665" s="251"/>
      <c r="J665" s="251"/>
      <c r="K665" s="251"/>
      <c r="L665" s="251"/>
      <c r="M665" s="251"/>
      <c r="N665" s="251"/>
      <c r="O665" s="251"/>
      <c r="P665" s="251"/>
      <c r="Q665" s="251"/>
      <c r="R665" s="251"/>
      <c r="S665" s="251"/>
      <c r="T665" s="251"/>
      <c r="U665" s="251"/>
      <c r="V665" s="251"/>
      <c r="W665" s="251"/>
      <c r="X665" s="251"/>
      <c r="Y665" s="251"/>
      <c r="Z665" s="251"/>
      <c r="AA665" s="251"/>
      <c r="AB665" s="251"/>
      <c r="AC665" s="251"/>
      <c r="AD665" s="251"/>
      <c r="AE665" s="251"/>
      <c r="AF665" s="251"/>
      <c r="AG665" s="251"/>
      <c r="AH665" s="251"/>
      <c r="AI665" s="251"/>
      <c r="AJ665" s="251"/>
      <c r="AK665" s="251"/>
      <c r="AL665" s="251"/>
      <c r="AM665" s="251"/>
      <c r="AN665" s="251"/>
      <c r="AO665" s="251"/>
      <c r="AP665" s="251"/>
      <c r="AQ665" s="251"/>
      <c r="AR665" s="251"/>
      <c r="AS665" s="251"/>
      <c r="AT665" s="251"/>
      <c r="AU665" s="251"/>
      <c r="AV665" s="251"/>
      <c r="AW665" s="251"/>
      <c r="AX665" s="251"/>
      <c r="AY665" s="251"/>
      <c r="AZ665" s="251"/>
      <c r="BA665" s="251"/>
      <c r="BB665" s="251"/>
      <c r="BC665" s="251"/>
      <c r="BD665" s="251"/>
      <c r="BE665" s="251"/>
      <c r="BF665" s="251"/>
      <c r="BG665" s="251"/>
      <c r="BH665" s="251"/>
      <c r="BI665" s="251"/>
      <c r="BJ665" s="251"/>
      <c r="BK665" s="251"/>
      <c r="BL665" s="251"/>
      <c r="BM665" s="251"/>
      <c r="BN665" s="251"/>
      <c r="BO665" s="251"/>
      <c r="BP665" s="251"/>
      <c r="BQ665" s="251"/>
    </row>
    <row r="666" spans="1:69" ht="15.75" customHeight="1" x14ac:dyDescent="0.25">
      <c r="A666" s="251"/>
      <c r="B666" s="251"/>
      <c r="C666" s="251"/>
      <c r="D666" s="251"/>
      <c r="E666" s="251"/>
      <c r="F666" s="251"/>
      <c r="G666" s="251"/>
      <c r="H666" s="251"/>
      <c r="I666" s="251"/>
      <c r="J666" s="251"/>
      <c r="K666" s="251"/>
      <c r="L666" s="251"/>
      <c r="M666" s="251"/>
      <c r="N666" s="251"/>
      <c r="O666" s="251"/>
      <c r="P666" s="251"/>
      <c r="Q666" s="251"/>
      <c r="R666" s="251"/>
      <c r="S666" s="251"/>
      <c r="T666" s="251"/>
      <c r="U666" s="251"/>
      <c r="V666" s="251"/>
      <c r="W666" s="251"/>
      <c r="X666" s="251"/>
      <c r="Y666" s="251"/>
      <c r="Z666" s="251"/>
      <c r="AA666" s="251"/>
      <c r="AB666" s="251"/>
      <c r="AC666" s="251"/>
      <c r="AD666" s="251"/>
      <c r="AE666" s="251"/>
      <c r="AF666" s="251"/>
      <c r="AG666" s="251"/>
      <c r="AH666" s="251"/>
      <c r="AI666" s="251"/>
      <c r="AJ666" s="251"/>
      <c r="AK666" s="251"/>
      <c r="AL666" s="251"/>
      <c r="AM666" s="251"/>
      <c r="AN666" s="251"/>
      <c r="AO666" s="251"/>
      <c r="AP666" s="251"/>
      <c r="AQ666" s="251"/>
      <c r="AR666" s="251"/>
      <c r="AS666" s="251"/>
      <c r="AT666" s="251"/>
      <c r="AU666" s="251"/>
      <c r="AV666" s="251"/>
      <c r="AW666" s="251"/>
      <c r="AX666" s="251"/>
      <c r="AY666" s="251"/>
      <c r="AZ666" s="251"/>
      <c r="BA666" s="251"/>
      <c r="BB666" s="251"/>
      <c r="BC666" s="251"/>
      <c r="BD666" s="251"/>
      <c r="BE666" s="251"/>
      <c r="BF666" s="251"/>
      <c r="BG666" s="251"/>
      <c r="BH666" s="251"/>
      <c r="BI666" s="251"/>
      <c r="BJ666" s="251"/>
      <c r="BK666" s="251"/>
      <c r="BL666" s="251"/>
      <c r="BM666" s="251"/>
      <c r="BN666" s="251"/>
      <c r="BO666" s="251"/>
      <c r="BP666" s="251"/>
      <c r="BQ666" s="251"/>
    </row>
    <row r="667" spans="1:69" ht="15.75" customHeight="1" x14ac:dyDescent="0.25">
      <c r="A667" s="251"/>
      <c r="B667" s="251"/>
      <c r="C667" s="251"/>
      <c r="D667" s="251"/>
      <c r="E667" s="251"/>
      <c r="F667" s="251"/>
      <c r="G667" s="251"/>
      <c r="H667" s="251"/>
      <c r="I667" s="251"/>
      <c r="J667" s="251"/>
      <c r="K667" s="251"/>
      <c r="L667" s="251"/>
      <c r="M667" s="251"/>
      <c r="N667" s="251"/>
      <c r="O667" s="251"/>
      <c r="P667" s="251"/>
      <c r="Q667" s="251"/>
      <c r="R667" s="251"/>
      <c r="S667" s="251"/>
      <c r="T667" s="251"/>
      <c r="U667" s="251"/>
      <c r="V667" s="251"/>
      <c r="W667" s="251"/>
      <c r="X667" s="251"/>
      <c r="Y667" s="251"/>
      <c r="Z667" s="251"/>
      <c r="AA667" s="251"/>
      <c r="AB667" s="251"/>
      <c r="AC667" s="251"/>
      <c r="AD667" s="251"/>
      <c r="AE667" s="251"/>
      <c r="AF667" s="251"/>
      <c r="AG667" s="251"/>
      <c r="AH667" s="251"/>
      <c r="AI667" s="251"/>
      <c r="AJ667" s="251"/>
      <c r="AK667" s="251"/>
      <c r="AL667" s="251"/>
      <c r="AM667" s="251"/>
      <c r="AN667" s="251"/>
      <c r="AO667" s="251"/>
      <c r="AP667" s="251"/>
      <c r="AQ667" s="251"/>
      <c r="AR667" s="251"/>
      <c r="AS667" s="251"/>
      <c r="AT667" s="251"/>
      <c r="AU667" s="251"/>
      <c r="AV667" s="251"/>
      <c r="AW667" s="251"/>
      <c r="AX667" s="251"/>
      <c r="AY667" s="251"/>
      <c r="AZ667" s="251"/>
      <c r="BA667" s="251"/>
      <c r="BB667" s="251"/>
      <c r="BC667" s="251"/>
      <c r="BD667" s="251"/>
      <c r="BE667" s="251"/>
      <c r="BF667" s="251"/>
      <c r="BG667" s="251"/>
      <c r="BH667" s="251"/>
      <c r="BI667" s="251"/>
      <c r="BJ667" s="251"/>
      <c r="BK667" s="251"/>
      <c r="BL667" s="251"/>
      <c r="BM667" s="251"/>
      <c r="BN667" s="251"/>
      <c r="BO667" s="251"/>
      <c r="BP667" s="251"/>
      <c r="BQ667" s="251"/>
    </row>
    <row r="668" spans="1:69" ht="15.75" customHeight="1" x14ac:dyDescent="0.25">
      <c r="A668" s="251"/>
      <c r="B668" s="251"/>
      <c r="C668" s="251"/>
      <c r="D668" s="251"/>
      <c r="E668" s="251"/>
      <c r="F668" s="251"/>
      <c r="G668" s="251"/>
      <c r="H668" s="251"/>
      <c r="I668" s="251"/>
      <c r="J668" s="251"/>
      <c r="K668" s="251"/>
      <c r="L668" s="251"/>
      <c r="M668" s="251"/>
      <c r="N668" s="251"/>
      <c r="O668" s="251"/>
      <c r="P668" s="251"/>
      <c r="Q668" s="251"/>
      <c r="R668" s="251"/>
      <c r="S668" s="251"/>
      <c r="T668" s="251"/>
      <c r="U668" s="251"/>
      <c r="V668" s="251"/>
      <c r="W668" s="251"/>
      <c r="X668" s="251"/>
      <c r="Y668" s="251"/>
      <c r="Z668" s="251"/>
      <c r="AA668" s="251"/>
      <c r="AB668" s="251"/>
      <c r="AC668" s="251"/>
      <c r="AD668" s="251"/>
      <c r="AE668" s="251"/>
      <c r="AF668" s="251"/>
      <c r="AG668" s="251"/>
      <c r="AH668" s="251"/>
      <c r="AI668" s="251"/>
      <c r="AJ668" s="251"/>
      <c r="AK668" s="251"/>
      <c r="AL668" s="251"/>
      <c r="AM668" s="251"/>
      <c r="AN668" s="251"/>
      <c r="AO668" s="251"/>
      <c r="AP668" s="251"/>
      <c r="AQ668" s="251"/>
      <c r="AR668" s="251"/>
      <c r="AS668" s="251"/>
      <c r="AT668" s="251"/>
      <c r="AU668" s="251"/>
      <c r="AV668" s="251"/>
      <c r="AW668" s="251"/>
      <c r="AX668" s="251"/>
      <c r="AY668" s="251"/>
      <c r="AZ668" s="251"/>
      <c r="BA668" s="251"/>
      <c r="BB668" s="251"/>
      <c r="BC668" s="251"/>
      <c r="BD668" s="251"/>
      <c r="BE668" s="251"/>
      <c r="BF668" s="251"/>
      <c r="BG668" s="251"/>
      <c r="BH668" s="251"/>
      <c r="BI668" s="251"/>
      <c r="BJ668" s="251"/>
      <c r="BK668" s="251"/>
      <c r="BL668" s="251"/>
      <c r="BM668" s="251"/>
      <c r="BN668" s="251"/>
      <c r="BO668" s="251"/>
      <c r="BP668" s="251"/>
      <c r="BQ668" s="251"/>
    </row>
    <row r="669" spans="1:69" ht="15.75" customHeight="1" x14ac:dyDescent="0.25">
      <c r="A669" s="251"/>
      <c r="B669" s="251"/>
      <c r="C669" s="251"/>
      <c r="D669" s="251"/>
      <c r="E669" s="251"/>
      <c r="F669" s="251"/>
      <c r="G669" s="251"/>
      <c r="H669" s="251"/>
      <c r="I669" s="251"/>
      <c r="J669" s="251"/>
      <c r="K669" s="251"/>
      <c r="L669" s="251"/>
      <c r="M669" s="251"/>
      <c r="N669" s="251"/>
      <c r="O669" s="251"/>
      <c r="P669" s="251"/>
      <c r="Q669" s="251"/>
      <c r="R669" s="251"/>
      <c r="S669" s="251"/>
      <c r="T669" s="251"/>
      <c r="U669" s="251"/>
      <c r="V669" s="251"/>
      <c r="W669" s="251"/>
      <c r="X669" s="251"/>
      <c r="Y669" s="251"/>
      <c r="Z669" s="251"/>
      <c r="AA669" s="251"/>
      <c r="AB669" s="251"/>
      <c r="AC669" s="251"/>
      <c r="AD669" s="251"/>
      <c r="AE669" s="251"/>
      <c r="AF669" s="251"/>
      <c r="AG669" s="251"/>
      <c r="AH669" s="251"/>
      <c r="AI669" s="251"/>
      <c r="AJ669" s="251"/>
      <c r="AK669" s="251"/>
      <c r="AL669" s="251"/>
      <c r="AM669" s="251"/>
      <c r="AN669" s="251"/>
      <c r="AO669" s="251"/>
      <c r="AP669" s="251"/>
      <c r="AQ669" s="251"/>
      <c r="AR669" s="251"/>
      <c r="AS669" s="251"/>
      <c r="AT669" s="251"/>
      <c r="AU669" s="251"/>
      <c r="AV669" s="251"/>
      <c r="AW669" s="251"/>
      <c r="AX669" s="251"/>
      <c r="AY669" s="251"/>
      <c r="AZ669" s="251"/>
      <c r="BA669" s="251"/>
      <c r="BB669" s="251"/>
      <c r="BC669" s="251"/>
      <c r="BD669" s="251"/>
      <c r="BE669" s="251"/>
      <c r="BF669" s="251"/>
      <c r="BG669" s="251"/>
      <c r="BH669" s="251"/>
      <c r="BI669" s="251"/>
      <c r="BJ669" s="251"/>
      <c r="BK669" s="251"/>
      <c r="BL669" s="251"/>
      <c r="BM669" s="251"/>
      <c r="BN669" s="251"/>
      <c r="BO669" s="251"/>
      <c r="BP669" s="251"/>
      <c r="BQ669" s="251"/>
    </row>
    <row r="670" spans="1:69" ht="15.75" customHeight="1" x14ac:dyDescent="0.25">
      <c r="A670" s="251"/>
      <c r="B670" s="251"/>
      <c r="C670" s="251"/>
      <c r="D670" s="251"/>
      <c r="E670" s="251"/>
      <c r="F670" s="251"/>
      <c r="G670" s="251"/>
      <c r="H670" s="251"/>
      <c r="I670" s="251"/>
      <c r="J670" s="251"/>
      <c r="K670" s="251"/>
      <c r="L670" s="251"/>
      <c r="M670" s="251"/>
      <c r="N670" s="251"/>
      <c r="O670" s="251"/>
      <c r="P670" s="251"/>
      <c r="Q670" s="251"/>
      <c r="R670" s="251"/>
      <c r="S670" s="251"/>
      <c r="T670" s="251"/>
      <c r="U670" s="251"/>
      <c r="V670" s="251"/>
      <c r="W670" s="251"/>
      <c r="X670" s="251"/>
      <c r="Y670" s="251"/>
      <c r="Z670" s="251"/>
      <c r="AA670" s="251"/>
      <c r="AB670" s="251"/>
      <c r="AC670" s="251"/>
      <c r="AD670" s="251"/>
      <c r="AE670" s="251"/>
      <c r="AF670" s="251"/>
      <c r="AG670" s="251"/>
      <c r="AH670" s="251"/>
      <c r="AI670" s="251"/>
      <c r="AJ670" s="251"/>
      <c r="AK670" s="251"/>
      <c r="AL670" s="251"/>
      <c r="AM670" s="251"/>
      <c r="AN670" s="251"/>
      <c r="AO670" s="251"/>
      <c r="AP670" s="251"/>
      <c r="AQ670" s="251"/>
      <c r="AR670" s="251"/>
      <c r="AS670" s="251"/>
      <c r="AT670" s="251"/>
      <c r="AU670" s="251"/>
      <c r="AV670" s="251"/>
      <c r="AW670" s="251"/>
      <c r="AX670" s="251"/>
      <c r="AY670" s="251"/>
      <c r="AZ670" s="251"/>
      <c r="BA670" s="251"/>
      <c r="BB670" s="251"/>
      <c r="BC670" s="251"/>
      <c r="BD670" s="251"/>
      <c r="BE670" s="251"/>
      <c r="BF670" s="251"/>
      <c r="BG670" s="251"/>
      <c r="BH670" s="251"/>
      <c r="BI670" s="251"/>
      <c r="BJ670" s="251"/>
      <c r="BK670" s="251"/>
      <c r="BL670" s="251"/>
      <c r="BM670" s="251"/>
      <c r="BN670" s="251"/>
      <c r="BO670" s="251"/>
      <c r="BP670" s="251"/>
      <c r="BQ670" s="251"/>
    </row>
    <row r="671" spans="1:69" ht="15.75" customHeight="1" x14ac:dyDescent="0.25">
      <c r="A671" s="251"/>
      <c r="B671" s="251"/>
      <c r="C671" s="251"/>
      <c r="D671" s="251"/>
      <c r="E671" s="251"/>
      <c r="F671" s="251"/>
      <c r="G671" s="251"/>
      <c r="H671" s="251"/>
      <c r="I671" s="251"/>
      <c r="J671" s="251"/>
      <c r="K671" s="251"/>
      <c r="L671" s="251"/>
      <c r="M671" s="251"/>
      <c r="N671" s="251"/>
      <c r="O671" s="251"/>
      <c r="P671" s="251"/>
      <c r="Q671" s="251"/>
      <c r="R671" s="251"/>
      <c r="S671" s="251"/>
      <c r="T671" s="251"/>
      <c r="U671" s="251"/>
      <c r="V671" s="251"/>
      <c r="W671" s="251"/>
      <c r="X671" s="251"/>
      <c r="Y671" s="251"/>
      <c r="Z671" s="251"/>
      <c r="AA671" s="251"/>
      <c r="AB671" s="251"/>
      <c r="AC671" s="251"/>
      <c r="AD671" s="251"/>
      <c r="AE671" s="251"/>
      <c r="AF671" s="251"/>
      <c r="AG671" s="251"/>
      <c r="AH671" s="251"/>
      <c r="AI671" s="251"/>
      <c r="AJ671" s="251"/>
      <c r="AK671" s="251"/>
      <c r="AL671" s="251"/>
      <c r="AM671" s="251"/>
      <c r="AN671" s="251"/>
      <c r="AO671" s="251"/>
      <c r="AP671" s="251"/>
      <c r="AQ671" s="251"/>
      <c r="AR671" s="251"/>
      <c r="AS671" s="251"/>
      <c r="AT671" s="251"/>
      <c r="AU671" s="251"/>
      <c r="AV671" s="251"/>
      <c r="AW671" s="251"/>
      <c r="AX671" s="251"/>
      <c r="AY671" s="251"/>
      <c r="AZ671" s="251"/>
      <c r="BA671" s="251"/>
      <c r="BB671" s="251"/>
      <c r="BC671" s="251"/>
      <c r="BD671" s="251"/>
      <c r="BE671" s="251"/>
      <c r="BF671" s="251"/>
      <c r="BG671" s="251"/>
      <c r="BH671" s="251"/>
      <c r="BI671" s="251"/>
      <c r="BJ671" s="251"/>
      <c r="BK671" s="251"/>
      <c r="BL671" s="251"/>
      <c r="BM671" s="251"/>
      <c r="BN671" s="251"/>
      <c r="BO671" s="251"/>
      <c r="BP671" s="251"/>
      <c r="BQ671" s="251"/>
    </row>
    <row r="672" spans="1:69" ht="15.75" customHeight="1" x14ac:dyDescent="0.25">
      <c r="A672" s="251"/>
      <c r="B672" s="251"/>
      <c r="C672" s="251"/>
      <c r="D672" s="251"/>
      <c r="E672" s="251"/>
      <c r="F672" s="251"/>
      <c r="G672" s="251"/>
      <c r="H672" s="251"/>
      <c r="I672" s="251"/>
      <c r="J672" s="251"/>
      <c r="K672" s="251"/>
      <c r="L672" s="251"/>
      <c r="M672" s="251"/>
      <c r="N672" s="251"/>
      <c r="O672" s="251"/>
      <c r="P672" s="251"/>
      <c r="Q672" s="251"/>
      <c r="R672" s="251"/>
      <c r="S672" s="251"/>
      <c r="T672" s="251"/>
      <c r="U672" s="251"/>
      <c r="V672" s="251"/>
      <c r="W672" s="251"/>
      <c r="X672" s="251"/>
      <c r="Y672" s="251"/>
      <c r="Z672" s="251"/>
      <c r="AA672" s="251"/>
      <c r="AB672" s="251"/>
      <c r="AC672" s="251"/>
      <c r="AD672" s="251"/>
      <c r="AE672" s="251"/>
      <c r="AF672" s="251"/>
      <c r="AG672" s="251"/>
      <c r="AH672" s="251"/>
      <c r="AI672" s="251"/>
      <c r="AJ672" s="251"/>
      <c r="AK672" s="251"/>
      <c r="AL672" s="251"/>
      <c r="AM672" s="251"/>
      <c r="AN672" s="251"/>
      <c r="AO672" s="251"/>
      <c r="AP672" s="251"/>
      <c r="AQ672" s="251"/>
      <c r="AR672" s="251"/>
      <c r="AS672" s="251"/>
      <c r="AT672" s="251"/>
      <c r="AU672" s="251"/>
      <c r="AV672" s="251"/>
      <c r="AW672" s="251"/>
      <c r="AX672" s="251"/>
      <c r="AY672" s="251"/>
      <c r="AZ672" s="251"/>
      <c r="BA672" s="251"/>
      <c r="BB672" s="251"/>
      <c r="BC672" s="251"/>
      <c r="BD672" s="251"/>
      <c r="BE672" s="251"/>
      <c r="BF672" s="251"/>
      <c r="BG672" s="251"/>
      <c r="BH672" s="251"/>
      <c r="BI672" s="251"/>
      <c r="BJ672" s="251"/>
      <c r="BK672" s="251"/>
      <c r="BL672" s="251"/>
      <c r="BM672" s="251"/>
      <c r="BN672" s="251"/>
      <c r="BO672" s="251"/>
      <c r="BP672" s="251"/>
      <c r="BQ672" s="251"/>
    </row>
    <row r="673" spans="1:69" ht="15.75" customHeight="1" x14ac:dyDescent="0.25">
      <c r="A673" s="251"/>
      <c r="B673" s="251"/>
      <c r="C673" s="251"/>
      <c r="D673" s="251"/>
      <c r="E673" s="251"/>
      <c r="F673" s="251"/>
      <c r="G673" s="251"/>
      <c r="H673" s="251"/>
      <c r="I673" s="251"/>
      <c r="J673" s="251"/>
      <c r="K673" s="251"/>
      <c r="L673" s="251"/>
      <c r="M673" s="251"/>
      <c r="N673" s="251"/>
      <c r="O673" s="251"/>
      <c r="P673" s="251"/>
      <c r="Q673" s="251"/>
      <c r="R673" s="251"/>
      <c r="S673" s="251"/>
      <c r="T673" s="251"/>
      <c r="U673" s="251"/>
      <c r="V673" s="251"/>
      <c r="W673" s="251"/>
      <c r="X673" s="251"/>
      <c r="Y673" s="251"/>
      <c r="Z673" s="251"/>
      <c r="AA673" s="251"/>
      <c r="AB673" s="251"/>
      <c r="AC673" s="251"/>
      <c r="AD673" s="251"/>
      <c r="AE673" s="251"/>
      <c r="AF673" s="251"/>
      <c r="AG673" s="251"/>
      <c r="AH673" s="251"/>
      <c r="AI673" s="251"/>
      <c r="AJ673" s="251"/>
      <c r="AK673" s="251"/>
      <c r="AL673" s="251"/>
      <c r="AM673" s="251"/>
      <c r="AN673" s="251"/>
      <c r="AO673" s="251"/>
      <c r="AP673" s="251"/>
      <c r="AQ673" s="251"/>
      <c r="AR673" s="251"/>
      <c r="AS673" s="251"/>
      <c r="AT673" s="251"/>
      <c r="AU673" s="251"/>
      <c r="AV673" s="251"/>
      <c r="AW673" s="251"/>
      <c r="AX673" s="251"/>
      <c r="AY673" s="251"/>
      <c r="AZ673" s="251"/>
      <c r="BA673" s="251"/>
      <c r="BB673" s="251"/>
      <c r="BC673" s="251"/>
      <c r="BD673" s="251"/>
      <c r="BE673" s="251"/>
      <c r="BF673" s="251"/>
      <c r="BG673" s="251"/>
      <c r="BH673" s="251"/>
      <c r="BI673" s="251"/>
      <c r="BJ673" s="251"/>
      <c r="BK673" s="251"/>
      <c r="BL673" s="251"/>
      <c r="BM673" s="251"/>
      <c r="BN673" s="251"/>
      <c r="BO673" s="251"/>
      <c r="BP673" s="251"/>
      <c r="BQ673" s="251"/>
    </row>
    <row r="674" spans="1:69" ht="15.75" customHeight="1" x14ac:dyDescent="0.25">
      <c r="A674" s="251"/>
      <c r="B674" s="251"/>
      <c r="C674" s="251"/>
      <c r="D674" s="251"/>
      <c r="E674" s="251"/>
      <c r="F674" s="251"/>
      <c r="G674" s="251"/>
      <c r="H674" s="251"/>
      <c r="I674" s="251"/>
      <c r="J674" s="251"/>
      <c r="K674" s="251"/>
      <c r="L674" s="251"/>
      <c r="M674" s="251"/>
      <c r="N674" s="251"/>
      <c r="O674" s="251"/>
      <c r="P674" s="251"/>
      <c r="Q674" s="251"/>
      <c r="R674" s="251"/>
      <c r="S674" s="251"/>
      <c r="T674" s="251"/>
      <c r="U674" s="251"/>
      <c r="V674" s="251"/>
      <c r="W674" s="251"/>
      <c r="X674" s="251"/>
      <c r="Y674" s="251"/>
      <c r="Z674" s="251"/>
      <c r="AA674" s="251"/>
      <c r="AB674" s="251"/>
      <c r="AC674" s="251"/>
      <c r="AD674" s="251"/>
      <c r="AE674" s="251"/>
      <c r="AF674" s="251"/>
      <c r="AG674" s="251"/>
      <c r="AH674" s="251"/>
      <c r="AI674" s="251"/>
      <c r="AJ674" s="251"/>
      <c r="AK674" s="251"/>
      <c r="AL674" s="251"/>
      <c r="AM674" s="251"/>
      <c r="AN674" s="251"/>
      <c r="AO674" s="251"/>
      <c r="AP674" s="251"/>
      <c r="AQ674" s="251"/>
      <c r="AR674" s="251"/>
      <c r="AS674" s="251"/>
      <c r="AT674" s="251"/>
      <c r="AU674" s="251"/>
      <c r="AV674" s="251"/>
      <c r="AW674" s="251"/>
      <c r="AX674" s="251"/>
      <c r="AY674" s="251"/>
      <c r="AZ674" s="251"/>
      <c r="BA674" s="251"/>
      <c r="BB674" s="251"/>
      <c r="BC674" s="251"/>
      <c r="BD674" s="251"/>
      <c r="BE674" s="251"/>
      <c r="BF674" s="251"/>
      <c r="BG674" s="251"/>
      <c r="BH674" s="251"/>
      <c r="BI674" s="251"/>
      <c r="BJ674" s="251"/>
      <c r="BK674" s="251"/>
      <c r="BL674" s="251"/>
      <c r="BM674" s="251"/>
      <c r="BN674" s="251"/>
      <c r="BO674" s="251"/>
      <c r="BP674" s="251"/>
      <c r="BQ674" s="251"/>
    </row>
    <row r="675" spans="1:69" ht="15.75" customHeight="1" x14ac:dyDescent="0.25">
      <c r="A675" s="251"/>
      <c r="B675" s="251"/>
      <c r="C675" s="251"/>
      <c r="D675" s="251"/>
      <c r="E675" s="251"/>
      <c r="F675" s="251"/>
      <c r="G675" s="251"/>
      <c r="H675" s="251"/>
      <c r="I675" s="251"/>
      <c r="J675" s="251"/>
      <c r="K675" s="251"/>
      <c r="L675" s="251"/>
      <c r="M675" s="251"/>
      <c r="N675" s="251"/>
      <c r="O675" s="251"/>
      <c r="P675" s="251"/>
      <c r="Q675" s="251"/>
      <c r="R675" s="251"/>
      <c r="S675" s="251"/>
      <c r="T675" s="251"/>
      <c r="U675" s="251"/>
      <c r="V675" s="251"/>
      <c r="W675" s="251"/>
      <c r="X675" s="251"/>
      <c r="Y675" s="251"/>
      <c r="Z675" s="251"/>
      <c r="AA675" s="251"/>
      <c r="AB675" s="251"/>
      <c r="AC675" s="251"/>
      <c r="AD675" s="251"/>
      <c r="AE675" s="251"/>
      <c r="AF675" s="251"/>
      <c r="AG675" s="251"/>
      <c r="AH675" s="251"/>
      <c r="AI675" s="251"/>
      <c r="AJ675" s="251"/>
      <c r="AK675" s="251"/>
      <c r="AL675" s="251"/>
      <c r="AM675" s="251"/>
      <c r="AN675" s="251"/>
      <c r="AO675" s="251"/>
      <c r="AP675" s="251"/>
      <c r="AQ675" s="251"/>
      <c r="AR675" s="251"/>
      <c r="AS675" s="251"/>
      <c r="AT675" s="251"/>
      <c r="AU675" s="251"/>
      <c r="AV675" s="251"/>
      <c r="AW675" s="251"/>
      <c r="AX675" s="251"/>
      <c r="AY675" s="251"/>
      <c r="AZ675" s="251"/>
      <c r="BA675" s="251"/>
      <c r="BB675" s="251"/>
      <c r="BC675" s="251"/>
      <c r="BD675" s="251"/>
      <c r="BE675" s="251"/>
      <c r="BF675" s="251"/>
      <c r="BG675" s="251"/>
      <c r="BH675" s="251"/>
      <c r="BI675" s="251"/>
      <c r="BJ675" s="251"/>
      <c r="BK675" s="251"/>
      <c r="BL675" s="251"/>
      <c r="BM675" s="251"/>
      <c r="BN675" s="251"/>
      <c r="BO675" s="251"/>
      <c r="BP675" s="251"/>
      <c r="BQ675" s="251"/>
    </row>
    <row r="676" spans="1:69" ht="15.75" customHeight="1" x14ac:dyDescent="0.25">
      <c r="A676" s="251"/>
      <c r="B676" s="251"/>
      <c r="C676" s="251"/>
      <c r="D676" s="251"/>
      <c r="E676" s="251"/>
      <c r="F676" s="251"/>
      <c r="G676" s="251"/>
      <c r="H676" s="251"/>
      <c r="I676" s="251"/>
      <c r="J676" s="251"/>
      <c r="K676" s="251"/>
      <c r="L676" s="251"/>
      <c r="M676" s="251"/>
      <c r="N676" s="251"/>
      <c r="O676" s="251"/>
      <c r="P676" s="251"/>
      <c r="Q676" s="251"/>
      <c r="R676" s="251"/>
      <c r="S676" s="251"/>
      <c r="T676" s="251"/>
      <c r="U676" s="251"/>
      <c r="V676" s="251"/>
      <c r="W676" s="251"/>
      <c r="X676" s="251"/>
      <c r="Y676" s="251"/>
      <c r="Z676" s="251"/>
      <c r="AA676" s="251"/>
      <c r="AB676" s="251"/>
      <c r="AC676" s="251"/>
      <c r="AD676" s="251"/>
      <c r="AE676" s="251"/>
      <c r="AF676" s="251"/>
      <c r="AG676" s="251"/>
      <c r="AH676" s="251"/>
      <c r="AI676" s="251"/>
      <c r="AJ676" s="251"/>
      <c r="AK676" s="251"/>
      <c r="AL676" s="251"/>
      <c r="AM676" s="251"/>
      <c r="AN676" s="251"/>
      <c r="AO676" s="251"/>
      <c r="AP676" s="251"/>
      <c r="AQ676" s="251"/>
      <c r="AR676" s="251"/>
      <c r="AS676" s="251"/>
      <c r="AT676" s="251"/>
      <c r="AU676" s="251"/>
      <c r="AV676" s="251"/>
      <c r="AW676" s="251"/>
      <c r="AX676" s="251"/>
      <c r="AY676" s="251"/>
      <c r="AZ676" s="251"/>
      <c r="BA676" s="251"/>
      <c r="BB676" s="251"/>
      <c r="BC676" s="251"/>
      <c r="BD676" s="251"/>
      <c r="BE676" s="251"/>
      <c r="BF676" s="251"/>
      <c r="BG676" s="251"/>
      <c r="BH676" s="251"/>
      <c r="BI676" s="251"/>
      <c r="BJ676" s="251"/>
      <c r="BK676" s="251"/>
      <c r="BL676" s="251"/>
      <c r="BM676" s="251"/>
      <c r="BN676" s="251"/>
      <c r="BO676" s="251"/>
      <c r="BP676" s="251"/>
      <c r="BQ676" s="251"/>
    </row>
    <row r="677" spans="1:69" ht="15.75" customHeight="1" x14ac:dyDescent="0.25">
      <c r="A677" s="251"/>
      <c r="B677" s="251"/>
      <c r="C677" s="251"/>
      <c r="D677" s="251"/>
      <c r="E677" s="251"/>
      <c r="F677" s="251"/>
      <c r="G677" s="251"/>
      <c r="H677" s="251"/>
      <c r="I677" s="251"/>
      <c r="J677" s="251"/>
      <c r="K677" s="251"/>
      <c r="L677" s="251"/>
      <c r="M677" s="251"/>
      <c r="N677" s="251"/>
      <c r="O677" s="251"/>
      <c r="P677" s="251"/>
      <c r="Q677" s="251"/>
      <c r="R677" s="251"/>
      <c r="S677" s="251"/>
      <c r="T677" s="251"/>
      <c r="U677" s="251"/>
      <c r="V677" s="251"/>
      <c r="W677" s="251"/>
      <c r="X677" s="251"/>
      <c r="Y677" s="251"/>
      <c r="Z677" s="251"/>
      <c r="AA677" s="251"/>
      <c r="AB677" s="251"/>
      <c r="AC677" s="251"/>
      <c r="AD677" s="251"/>
      <c r="AE677" s="251"/>
      <c r="AF677" s="251"/>
      <c r="AG677" s="251"/>
      <c r="AH677" s="251"/>
      <c r="AI677" s="251"/>
      <c r="AJ677" s="251"/>
      <c r="AK677" s="251"/>
      <c r="AL677" s="251"/>
      <c r="AM677" s="251"/>
      <c r="AN677" s="251"/>
      <c r="AO677" s="251"/>
      <c r="AP677" s="251"/>
      <c r="AQ677" s="251"/>
      <c r="AR677" s="251"/>
      <c r="AS677" s="251"/>
      <c r="AT677" s="251"/>
      <c r="AU677" s="251"/>
      <c r="AV677" s="251"/>
      <c r="AW677" s="251"/>
      <c r="AX677" s="251"/>
      <c r="AY677" s="251"/>
      <c r="AZ677" s="251"/>
      <c r="BA677" s="251"/>
      <c r="BB677" s="251"/>
      <c r="BC677" s="251"/>
      <c r="BD677" s="251"/>
      <c r="BE677" s="251"/>
      <c r="BF677" s="251"/>
      <c r="BG677" s="251"/>
      <c r="BH677" s="251"/>
      <c r="BI677" s="251"/>
      <c r="BJ677" s="251"/>
      <c r="BK677" s="251"/>
      <c r="BL677" s="251"/>
      <c r="BM677" s="251"/>
      <c r="BN677" s="251"/>
      <c r="BO677" s="251"/>
      <c r="BP677" s="251"/>
      <c r="BQ677" s="251"/>
    </row>
    <row r="678" spans="1:69" ht="15.75" customHeight="1" x14ac:dyDescent="0.25">
      <c r="A678" s="251"/>
      <c r="B678" s="251"/>
      <c r="C678" s="251"/>
      <c r="D678" s="251"/>
      <c r="E678" s="251"/>
      <c r="F678" s="251"/>
      <c r="G678" s="251"/>
      <c r="H678" s="251"/>
      <c r="I678" s="251"/>
      <c r="J678" s="251"/>
      <c r="K678" s="251"/>
      <c r="L678" s="251"/>
      <c r="M678" s="251"/>
      <c r="N678" s="251"/>
      <c r="O678" s="251"/>
      <c r="P678" s="251"/>
      <c r="Q678" s="251"/>
      <c r="R678" s="251"/>
      <c r="S678" s="251"/>
      <c r="T678" s="251"/>
      <c r="U678" s="251"/>
      <c r="V678" s="251"/>
      <c r="W678" s="251"/>
      <c r="X678" s="251"/>
      <c r="Y678" s="251"/>
      <c r="Z678" s="251"/>
      <c r="AA678" s="251"/>
      <c r="AB678" s="251"/>
      <c r="AC678" s="251"/>
      <c r="AD678" s="251"/>
      <c r="AE678" s="251"/>
      <c r="AF678" s="251"/>
      <c r="AG678" s="251"/>
      <c r="AH678" s="251"/>
      <c r="AI678" s="251"/>
      <c r="AJ678" s="251"/>
      <c r="AK678" s="251"/>
      <c r="AL678" s="251"/>
      <c r="AM678" s="251"/>
      <c r="AN678" s="251"/>
      <c r="AO678" s="251"/>
      <c r="AP678" s="251"/>
      <c r="AQ678" s="251"/>
      <c r="AR678" s="251"/>
      <c r="AS678" s="251"/>
      <c r="AT678" s="251"/>
      <c r="AU678" s="251"/>
      <c r="AV678" s="251"/>
      <c r="AW678" s="251"/>
      <c r="AX678" s="251"/>
      <c r="AY678" s="251"/>
      <c r="AZ678" s="251"/>
      <c r="BA678" s="251"/>
      <c r="BB678" s="251"/>
      <c r="BC678" s="251"/>
      <c r="BD678" s="251"/>
      <c r="BE678" s="251"/>
      <c r="BF678" s="251"/>
      <c r="BG678" s="251"/>
      <c r="BH678" s="251"/>
      <c r="BI678" s="251"/>
      <c r="BJ678" s="251"/>
      <c r="BK678" s="251"/>
      <c r="BL678" s="251"/>
      <c r="BM678" s="251"/>
      <c r="BN678" s="251"/>
      <c r="BO678" s="251"/>
      <c r="BP678" s="251"/>
      <c r="BQ678" s="251"/>
    </row>
    <row r="679" spans="1:69" ht="15.75" customHeight="1" x14ac:dyDescent="0.25">
      <c r="A679" s="251"/>
      <c r="B679" s="251"/>
      <c r="C679" s="251"/>
      <c r="D679" s="251"/>
      <c r="E679" s="251"/>
      <c r="F679" s="251"/>
      <c r="G679" s="251"/>
      <c r="H679" s="251"/>
      <c r="I679" s="251"/>
      <c r="J679" s="251"/>
      <c r="K679" s="251"/>
      <c r="L679" s="251"/>
      <c r="M679" s="251"/>
      <c r="N679" s="251"/>
      <c r="O679" s="251"/>
      <c r="P679" s="251"/>
      <c r="Q679" s="251"/>
      <c r="R679" s="251"/>
      <c r="S679" s="251"/>
      <c r="T679" s="251"/>
      <c r="U679" s="251"/>
      <c r="V679" s="251"/>
      <c r="W679" s="251"/>
      <c r="X679" s="251"/>
      <c r="Y679" s="251"/>
      <c r="Z679" s="251"/>
      <c r="AA679" s="251"/>
      <c r="AB679" s="251"/>
      <c r="AC679" s="251"/>
      <c r="AD679" s="251"/>
      <c r="AE679" s="251"/>
      <c r="AF679" s="251"/>
      <c r="AG679" s="251"/>
      <c r="AH679" s="251"/>
      <c r="AI679" s="251"/>
      <c r="AJ679" s="251"/>
      <c r="AK679" s="251"/>
      <c r="AL679" s="251"/>
      <c r="AM679" s="251"/>
      <c r="AN679" s="251"/>
      <c r="AO679" s="251"/>
      <c r="AP679" s="251"/>
      <c r="AQ679" s="251"/>
      <c r="AR679" s="251"/>
      <c r="AS679" s="251"/>
      <c r="AT679" s="251"/>
      <c r="AU679" s="251"/>
      <c r="AV679" s="251"/>
      <c r="AW679" s="251"/>
      <c r="AX679" s="251"/>
      <c r="AY679" s="251"/>
      <c r="AZ679" s="251"/>
      <c r="BA679" s="251"/>
      <c r="BB679" s="251"/>
      <c r="BC679" s="251"/>
      <c r="BD679" s="251"/>
      <c r="BE679" s="251"/>
      <c r="BF679" s="251"/>
      <c r="BG679" s="251"/>
      <c r="BH679" s="251"/>
      <c r="BI679" s="251"/>
      <c r="BJ679" s="251"/>
      <c r="BK679" s="251"/>
      <c r="BL679" s="251"/>
      <c r="BM679" s="251"/>
      <c r="BN679" s="251"/>
      <c r="BO679" s="251"/>
      <c r="BP679" s="251"/>
      <c r="BQ679" s="251"/>
    </row>
    <row r="680" spans="1:69" ht="15.75" customHeight="1" x14ac:dyDescent="0.25">
      <c r="A680" s="251"/>
      <c r="B680" s="251"/>
      <c r="C680" s="251"/>
      <c r="D680" s="251"/>
      <c r="E680" s="251"/>
      <c r="F680" s="251"/>
      <c r="G680" s="251"/>
      <c r="H680" s="251"/>
      <c r="I680" s="251"/>
      <c r="J680" s="251"/>
      <c r="K680" s="251"/>
      <c r="L680" s="251"/>
      <c r="M680" s="251"/>
      <c r="N680" s="251"/>
      <c r="O680" s="251"/>
      <c r="P680" s="251"/>
      <c r="Q680" s="251"/>
      <c r="R680" s="251"/>
      <c r="S680" s="251"/>
      <c r="T680" s="251"/>
      <c r="U680" s="251"/>
      <c r="V680" s="251"/>
      <c r="W680" s="251"/>
      <c r="X680" s="251"/>
      <c r="Y680" s="251"/>
      <c r="Z680" s="251"/>
      <c r="AA680" s="251"/>
      <c r="AB680" s="251"/>
      <c r="AC680" s="251"/>
      <c r="AD680" s="251"/>
      <c r="AE680" s="251"/>
      <c r="AF680" s="251"/>
      <c r="AG680" s="251"/>
      <c r="AH680" s="251"/>
      <c r="AI680" s="251"/>
      <c r="AJ680" s="251"/>
      <c r="AK680" s="251"/>
      <c r="AL680" s="251"/>
      <c r="AM680" s="251"/>
      <c r="AN680" s="251"/>
      <c r="AO680" s="251"/>
      <c r="AP680" s="251"/>
      <c r="AQ680" s="251"/>
      <c r="AR680" s="251"/>
      <c r="AS680" s="251"/>
      <c r="AT680" s="251"/>
      <c r="AU680" s="251"/>
      <c r="AV680" s="251"/>
      <c r="AW680" s="251"/>
      <c r="AX680" s="251"/>
      <c r="AY680" s="251"/>
      <c r="AZ680" s="251"/>
      <c r="BA680" s="251"/>
      <c r="BB680" s="251"/>
      <c r="BC680" s="251"/>
      <c r="BD680" s="251"/>
      <c r="BE680" s="251"/>
      <c r="BF680" s="251"/>
      <c r="BG680" s="251"/>
      <c r="BH680" s="251"/>
      <c r="BI680" s="251"/>
      <c r="BJ680" s="251"/>
      <c r="BK680" s="251"/>
      <c r="BL680" s="251"/>
      <c r="BM680" s="251"/>
      <c r="BN680" s="251"/>
      <c r="BO680" s="251"/>
      <c r="BP680" s="251"/>
      <c r="BQ680" s="251"/>
    </row>
    <row r="681" spans="1:69" ht="15.75" customHeight="1" x14ac:dyDescent="0.25">
      <c r="A681" s="251"/>
      <c r="B681" s="251"/>
      <c r="C681" s="251"/>
      <c r="D681" s="251"/>
      <c r="E681" s="251"/>
      <c r="F681" s="251"/>
      <c r="G681" s="251"/>
      <c r="H681" s="251"/>
      <c r="I681" s="251"/>
      <c r="J681" s="251"/>
      <c r="K681" s="251"/>
      <c r="L681" s="251"/>
      <c r="M681" s="251"/>
      <c r="N681" s="251"/>
      <c r="O681" s="251"/>
      <c r="P681" s="251"/>
      <c r="Q681" s="251"/>
      <c r="R681" s="251"/>
      <c r="S681" s="251"/>
      <c r="T681" s="251"/>
      <c r="U681" s="251"/>
      <c r="V681" s="251"/>
      <c r="W681" s="251"/>
      <c r="X681" s="251"/>
      <c r="Y681" s="251"/>
      <c r="Z681" s="251"/>
      <c r="AA681" s="251"/>
      <c r="AB681" s="251"/>
      <c r="AC681" s="251"/>
      <c r="AD681" s="251"/>
      <c r="AE681" s="251"/>
      <c r="AF681" s="251"/>
      <c r="AG681" s="251"/>
      <c r="AH681" s="251"/>
      <c r="AI681" s="251"/>
      <c r="AJ681" s="251"/>
      <c r="AK681" s="251"/>
      <c r="AL681" s="251"/>
      <c r="AM681" s="251"/>
      <c r="AN681" s="251"/>
      <c r="AO681" s="251"/>
      <c r="AP681" s="251"/>
      <c r="AQ681" s="251"/>
      <c r="AR681" s="251"/>
      <c r="AS681" s="251"/>
      <c r="AT681" s="251"/>
      <c r="AU681" s="251"/>
      <c r="AV681" s="251"/>
      <c r="AW681" s="251"/>
      <c r="AX681" s="251"/>
      <c r="AY681" s="251"/>
      <c r="AZ681" s="251"/>
      <c r="BA681" s="251"/>
      <c r="BB681" s="251"/>
      <c r="BC681" s="251"/>
      <c r="BD681" s="251"/>
      <c r="BE681" s="251"/>
      <c r="BF681" s="251"/>
      <c r="BG681" s="251"/>
      <c r="BH681" s="251"/>
      <c r="BI681" s="251"/>
      <c r="BJ681" s="251"/>
      <c r="BK681" s="251"/>
      <c r="BL681" s="251"/>
      <c r="BM681" s="251"/>
      <c r="BN681" s="251"/>
      <c r="BO681" s="251"/>
      <c r="BP681" s="251"/>
      <c r="BQ681" s="251"/>
    </row>
    <row r="682" spans="1:69" ht="15.75" customHeight="1" x14ac:dyDescent="0.25">
      <c r="A682" s="251"/>
      <c r="B682" s="251"/>
      <c r="C682" s="251"/>
      <c r="D682" s="251"/>
      <c r="E682" s="251"/>
      <c r="F682" s="251"/>
      <c r="G682" s="251"/>
      <c r="H682" s="251"/>
      <c r="I682" s="251"/>
      <c r="J682" s="251"/>
      <c r="K682" s="251"/>
      <c r="L682" s="251"/>
      <c r="M682" s="251"/>
      <c r="N682" s="251"/>
      <c r="O682" s="251"/>
      <c r="P682" s="251"/>
      <c r="Q682" s="251"/>
      <c r="R682" s="251"/>
      <c r="S682" s="251"/>
      <c r="T682" s="251"/>
      <c r="U682" s="251"/>
      <c r="V682" s="251"/>
      <c r="W682" s="251"/>
      <c r="X682" s="251"/>
      <c r="Y682" s="251"/>
      <c r="Z682" s="251"/>
      <c r="AA682" s="251"/>
      <c r="AB682" s="251"/>
      <c r="AC682" s="251"/>
      <c r="AD682" s="251"/>
      <c r="AE682" s="251"/>
      <c r="AF682" s="251"/>
      <c r="AG682" s="251"/>
      <c r="AH682" s="251"/>
      <c r="AI682" s="251"/>
      <c r="AJ682" s="251"/>
      <c r="AK682" s="251"/>
      <c r="AL682" s="251"/>
      <c r="AM682" s="251"/>
      <c r="AN682" s="251"/>
      <c r="AO682" s="251"/>
      <c r="AP682" s="251"/>
      <c r="AQ682" s="251"/>
      <c r="AR682" s="251"/>
      <c r="AS682" s="251"/>
      <c r="AT682" s="251"/>
      <c r="AU682" s="251"/>
      <c r="AV682" s="251"/>
      <c r="AW682" s="251"/>
      <c r="AX682" s="251"/>
      <c r="AY682" s="251"/>
      <c r="AZ682" s="251"/>
      <c r="BA682" s="251"/>
      <c r="BB682" s="251"/>
      <c r="BC682" s="251"/>
      <c r="BD682" s="251"/>
      <c r="BE682" s="251"/>
      <c r="BF682" s="251"/>
      <c r="BG682" s="251"/>
      <c r="BH682" s="251"/>
      <c r="BI682" s="251"/>
      <c r="BJ682" s="251"/>
      <c r="BK682" s="251"/>
      <c r="BL682" s="251"/>
      <c r="BM682" s="251"/>
      <c r="BN682" s="251"/>
      <c r="BO682" s="251"/>
      <c r="BP682" s="251"/>
      <c r="BQ682" s="251"/>
    </row>
    <row r="683" spans="1:69" ht="15.75" customHeight="1" x14ac:dyDescent="0.25">
      <c r="A683" s="251"/>
      <c r="B683" s="251"/>
      <c r="C683" s="251"/>
      <c r="D683" s="251"/>
      <c r="E683" s="251"/>
      <c r="F683" s="251"/>
      <c r="G683" s="251"/>
      <c r="H683" s="251"/>
      <c r="I683" s="251"/>
      <c r="J683" s="251"/>
      <c r="K683" s="251"/>
      <c r="L683" s="251"/>
      <c r="M683" s="251"/>
      <c r="N683" s="251"/>
      <c r="O683" s="251"/>
      <c r="P683" s="251"/>
      <c r="Q683" s="251"/>
      <c r="R683" s="251"/>
      <c r="S683" s="251"/>
      <c r="T683" s="251"/>
      <c r="U683" s="251"/>
      <c r="V683" s="251"/>
      <c r="W683" s="251"/>
      <c r="X683" s="251"/>
      <c r="Y683" s="251"/>
      <c r="Z683" s="251"/>
      <c r="AA683" s="251"/>
      <c r="AB683" s="251"/>
      <c r="AC683" s="251"/>
      <c r="AD683" s="251"/>
      <c r="AE683" s="251"/>
      <c r="AF683" s="251"/>
      <c r="AG683" s="251"/>
      <c r="AH683" s="251"/>
      <c r="AI683" s="251"/>
      <c r="AJ683" s="251"/>
      <c r="AK683" s="251"/>
      <c r="AL683" s="251"/>
      <c r="AM683" s="251"/>
      <c r="AN683" s="251"/>
      <c r="AO683" s="251"/>
      <c r="AP683" s="251"/>
      <c r="AQ683" s="251"/>
      <c r="AR683" s="251"/>
      <c r="AS683" s="251"/>
      <c r="AT683" s="251"/>
      <c r="AU683" s="251"/>
      <c r="AV683" s="251"/>
      <c r="AW683" s="251"/>
      <c r="AX683" s="251"/>
      <c r="AY683" s="251"/>
      <c r="AZ683" s="251"/>
      <c r="BA683" s="251"/>
      <c r="BB683" s="251"/>
      <c r="BC683" s="251"/>
      <c r="BD683" s="251"/>
      <c r="BE683" s="251"/>
      <c r="BF683" s="251"/>
      <c r="BG683" s="251"/>
      <c r="BH683" s="251"/>
      <c r="BI683" s="251"/>
      <c r="BJ683" s="251"/>
      <c r="BK683" s="251"/>
      <c r="BL683" s="251"/>
      <c r="BM683" s="251"/>
      <c r="BN683" s="251"/>
      <c r="BO683" s="251"/>
      <c r="BP683" s="251"/>
      <c r="BQ683" s="251"/>
    </row>
    <row r="684" spans="1:69" ht="15.75" customHeight="1" x14ac:dyDescent="0.25">
      <c r="A684" s="251"/>
      <c r="B684" s="251"/>
      <c r="C684" s="251"/>
      <c r="D684" s="251"/>
      <c r="E684" s="251"/>
      <c r="F684" s="251"/>
      <c r="G684" s="251"/>
      <c r="H684" s="251"/>
      <c r="I684" s="251"/>
      <c r="J684" s="251"/>
      <c r="K684" s="251"/>
      <c r="L684" s="251"/>
      <c r="M684" s="251"/>
      <c r="N684" s="251"/>
      <c r="O684" s="251"/>
      <c r="P684" s="251"/>
      <c r="Q684" s="251"/>
      <c r="R684" s="251"/>
      <c r="S684" s="251"/>
      <c r="T684" s="251"/>
      <c r="U684" s="251"/>
      <c r="V684" s="251"/>
      <c r="W684" s="251"/>
      <c r="X684" s="251"/>
      <c r="Y684" s="251"/>
      <c r="Z684" s="251"/>
      <c r="AA684" s="251"/>
      <c r="AB684" s="251"/>
      <c r="AC684" s="251"/>
      <c r="AD684" s="251"/>
      <c r="AE684" s="251"/>
      <c r="AF684" s="251"/>
      <c r="AG684" s="251"/>
      <c r="AH684" s="251"/>
      <c r="AI684" s="251"/>
      <c r="AJ684" s="251"/>
      <c r="AK684" s="251"/>
      <c r="AL684" s="251"/>
      <c r="AM684" s="251"/>
      <c r="AN684" s="251"/>
      <c r="AO684" s="251"/>
      <c r="AP684" s="251"/>
      <c r="AQ684" s="251"/>
      <c r="AR684" s="251"/>
      <c r="AS684" s="251"/>
      <c r="AT684" s="251"/>
      <c r="AU684" s="251"/>
      <c r="AV684" s="251"/>
      <c r="AW684" s="251"/>
      <c r="AX684" s="251"/>
      <c r="AY684" s="251"/>
      <c r="AZ684" s="251"/>
      <c r="BA684" s="251"/>
      <c r="BB684" s="251"/>
      <c r="BC684" s="251"/>
      <c r="BD684" s="251"/>
      <c r="BE684" s="251"/>
      <c r="BF684" s="251"/>
      <c r="BG684" s="251"/>
      <c r="BH684" s="251"/>
      <c r="BI684" s="251"/>
      <c r="BJ684" s="251"/>
      <c r="BK684" s="251"/>
      <c r="BL684" s="251"/>
      <c r="BM684" s="251"/>
      <c r="BN684" s="251"/>
      <c r="BO684" s="251"/>
      <c r="BP684" s="251"/>
      <c r="BQ684" s="251"/>
    </row>
    <row r="685" spans="1:69" ht="15.75" customHeight="1" x14ac:dyDescent="0.25">
      <c r="A685" s="251"/>
      <c r="B685" s="251"/>
      <c r="C685" s="251"/>
      <c r="D685" s="251"/>
      <c r="E685" s="251"/>
      <c r="F685" s="251"/>
      <c r="G685" s="251"/>
      <c r="H685" s="251"/>
      <c r="I685" s="251"/>
      <c r="J685" s="251"/>
      <c r="K685" s="251"/>
      <c r="L685" s="251"/>
      <c r="M685" s="251"/>
      <c r="N685" s="251"/>
      <c r="O685" s="251"/>
      <c r="P685" s="251"/>
      <c r="Q685" s="251"/>
      <c r="R685" s="251"/>
      <c r="S685" s="251"/>
      <c r="T685" s="251"/>
      <c r="U685" s="251"/>
      <c r="V685" s="251"/>
      <c r="W685" s="251"/>
      <c r="X685" s="251"/>
      <c r="Y685" s="251"/>
      <c r="Z685" s="251"/>
      <c r="AA685" s="251"/>
      <c r="AB685" s="251"/>
      <c r="AC685" s="251"/>
      <c r="AD685" s="251"/>
      <c r="AE685" s="251"/>
      <c r="AF685" s="251"/>
      <c r="AG685" s="251"/>
      <c r="AH685" s="251"/>
      <c r="AI685" s="251"/>
      <c r="AJ685" s="251"/>
      <c r="AK685" s="251"/>
      <c r="AL685" s="251"/>
      <c r="AM685" s="251"/>
      <c r="AN685" s="251"/>
      <c r="AO685" s="251"/>
      <c r="AP685" s="251"/>
      <c r="AQ685" s="251"/>
      <c r="AR685" s="251"/>
      <c r="AS685" s="251"/>
      <c r="AT685" s="251"/>
      <c r="AU685" s="251"/>
      <c r="AV685" s="251"/>
      <c r="AW685" s="251"/>
      <c r="AX685" s="251"/>
      <c r="AY685" s="251"/>
      <c r="AZ685" s="251"/>
      <c r="BA685" s="251"/>
      <c r="BB685" s="251"/>
      <c r="BC685" s="251"/>
      <c r="BD685" s="251"/>
      <c r="BE685" s="251"/>
      <c r="BF685" s="251"/>
      <c r="BG685" s="251"/>
      <c r="BH685" s="251"/>
      <c r="BI685" s="251"/>
      <c r="BJ685" s="251"/>
      <c r="BK685" s="251"/>
      <c r="BL685" s="251"/>
      <c r="BM685" s="251"/>
      <c r="BN685" s="251"/>
      <c r="BO685" s="251"/>
      <c r="BP685" s="251"/>
      <c r="BQ685" s="251"/>
    </row>
    <row r="686" spans="1:69" ht="15.75" customHeight="1" x14ac:dyDescent="0.25">
      <c r="A686" s="251"/>
      <c r="B686" s="251"/>
      <c r="C686" s="251"/>
      <c r="D686" s="251"/>
      <c r="E686" s="251"/>
      <c r="F686" s="251"/>
      <c r="G686" s="251"/>
      <c r="H686" s="251"/>
      <c r="I686" s="251"/>
      <c r="J686" s="251"/>
      <c r="K686" s="251"/>
      <c r="L686" s="251"/>
      <c r="M686" s="251"/>
      <c r="N686" s="251"/>
      <c r="O686" s="251"/>
      <c r="P686" s="251"/>
      <c r="Q686" s="251"/>
      <c r="R686" s="251"/>
      <c r="S686" s="251"/>
      <c r="T686" s="251"/>
      <c r="U686" s="251"/>
      <c r="V686" s="251"/>
      <c r="W686" s="251"/>
      <c r="X686" s="251"/>
      <c r="Y686" s="251"/>
      <c r="Z686" s="251"/>
      <c r="AA686" s="251"/>
      <c r="AB686" s="251"/>
      <c r="AC686" s="251"/>
      <c r="AD686" s="251"/>
      <c r="AE686" s="251"/>
      <c r="AF686" s="251"/>
      <c r="AG686" s="251"/>
      <c r="AH686" s="251"/>
      <c r="AI686" s="251"/>
      <c r="AJ686" s="251"/>
      <c r="AK686" s="251"/>
      <c r="AL686" s="251"/>
      <c r="AM686" s="251"/>
      <c r="AN686" s="251"/>
      <c r="AO686" s="251"/>
      <c r="AP686" s="251"/>
      <c r="AQ686" s="251"/>
      <c r="AR686" s="251"/>
      <c r="AS686" s="251"/>
      <c r="AT686" s="251"/>
      <c r="AU686" s="251"/>
      <c r="AV686" s="251"/>
      <c r="AW686" s="251"/>
      <c r="AX686" s="251"/>
      <c r="AY686" s="251"/>
      <c r="AZ686" s="251"/>
      <c r="BA686" s="251"/>
      <c r="BB686" s="251"/>
      <c r="BC686" s="251"/>
      <c r="BD686" s="251"/>
      <c r="BE686" s="251"/>
      <c r="BF686" s="251"/>
      <c r="BG686" s="251"/>
      <c r="BH686" s="251"/>
      <c r="BI686" s="251"/>
      <c r="BJ686" s="251"/>
      <c r="BK686" s="251"/>
      <c r="BL686" s="251"/>
      <c r="BM686" s="251"/>
      <c r="BN686" s="251"/>
      <c r="BO686" s="251"/>
      <c r="BP686" s="251"/>
      <c r="BQ686" s="251"/>
    </row>
    <row r="687" spans="1:69" ht="15.75" customHeight="1" x14ac:dyDescent="0.25">
      <c r="A687" s="251"/>
      <c r="B687" s="251"/>
      <c r="C687" s="251"/>
      <c r="D687" s="251"/>
      <c r="E687" s="251"/>
      <c r="F687" s="251"/>
      <c r="G687" s="251"/>
      <c r="H687" s="251"/>
      <c r="I687" s="251"/>
      <c r="J687" s="251"/>
      <c r="K687" s="251"/>
      <c r="L687" s="251"/>
      <c r="M687" s="251"/>
      <c r="N687" s="251"/>
      <c r="O687" s="251"/>
      <c r="P687" s="251"/>
      <c r="Q687" s="251"/>
      <c r="R687" s="251"/>
      <c r="S687" s="251"/>
      <c r="T687" s="251"/>
      <c r="U687" s="251"/>
      <c r="V687" s="251"/>
      <c r="W687" s="251"/>
      <c r="X687" s="251"/>
      <c r="Y687" s="251"/>
      <c r="Z687" s="251"/>
      <c r="AA687" s="251"/>
      <c r="AB687" s="251"/>
      <c r="AC687" s="251"/>
      <c r="AD687" s="251"/>
      <c r="AE687" s="251"/>
      <c r="AF687" s="251"/>
      <c r="AG687" s="251"/>
      <c r="AH687" s="251"/>
      <c r="AI687" s="251"/>
      <c r="AJ687" s="251"/>
      <c r="AK687" s="251"/>
      <c r="AL687" s="251"/>
      <c r="AM687" s="251"/>
      <c r="AN687" s="251"/>
      <c r="AO687" s="251"/>
      <c r="AP687" s="251"/>
      <c r="AQ687" s="251"/>
      <c r="AR687" s="251"/>
      <c r="AS687" s="251"/>
      <c r="AT687" s="251"/>
      <c r="AU687" s="251"/>
      <c r="AV687" s="251"/>
      <c r="AW687" s="251"/>
      <c r="AX687" s="251"/>
      <c r="AY687" s="251"/>
      <c r="AZ687" s="251"/>
      <c r="BA687" s="251"/>
      <c r="BB687" s="251"/>
      <c r="BC687" s="251"/>
      <c r="BD687" s="251"/>
      <c r="BE687" s="251"/>
      <c r="BF687" s="251"/>
      <c r="BG687" s="251"/>
      <c r="BH687" s="251"/>
      <c r="BI687" s="251"/>
      <c r="BJ687" s="251"/>
      <c r="BK687" s="251"/>
      <c r="BL687" s="251"/>
      <c r="BM687" s="251"/>
      <c r="BN687" s="251"/>
      <c r="BO687" s="251"/>
      <c r="BP687" s="251"/>
      <c r="BQ687" s="251"/>
    </row>
    <row r="688" spans="1:69" ht="15.75" customHeight="1" x14ac:dyDescent="0.25">
      <c r="A688" s="251"/>
      <c r="B688" s="251"/>
      <c r="C688" s="251"/>
      <c r="D688" s="251"/>
      <c r="E688" s="251"/>
      <c r="F688" s="251"/>
      <c r="G688" s="251"/>
      <c r="H688" s="251"/>
      <c r="I688" s="251"/>
      <c r="J688" s="251"/>
      <c r="K688" s="251"/>
      <c r="L688" s="251"/>
      <c r="M688" s="251"/>
      <c r="N688" s="251"/>
      <c r="O688" s="251"/>
      <c r="P688" s="251"/>
      <c r="Q688" s="251"/>
      <c r="R688" s="251"/>
      <c r="S688" s="251"/>
      <c r="T688" s="251"/>
      <c r="U688" s="251"/>
      <c r="V688" s="251"/>
      <c r="W688" s="251"/>
      <c r="X688" s="251"/>
      <c r="Y688" s="251"/>
      <c r="Z688" s="251"/>
      <c r="AA688" s="251"/>
      <c r="AB688" s="251"/>
      <c r="AC688" s="251"/>
      <c r="AD688" s="251"/>
      <c r="AE688" s="251"/>
      <c r="AF688" s="251"/>
      <c r="AG688" s="251"/>
      <c r="AH688" s="251"/>
      <c r="AI688" s="251"/>
      <c r="AJ688" s="251"/>
      <c r="AK688" s="251"/>
      <c r="AL688" s="251"/>
      <c r="AM688" s="251"/>
      <c r="AN688" s="251"/>
      <c r="AO688" s="251"/>
      <c r="AP688" s="251"/>
      <c r="AQ688" s="251"/>
      <c r="AR688" s="251"/>
      <c r="AS688" s="251"/>
      <c r="AT688" s="251"/>
      <c r="AU688" s="251"/>
      <c r="AV688" s="251"/>
      <c r="AW688" s="251"/>
      <c r="AX688" s="251"/>
      <c r="AY688" s="251"/>
      <c r="AZ688" s="251"/>
      <c r="BA688" s="251"/>
      <c r="BB688" s="251"/>
      <c r="BC688" s="251"/>
      <c r="BD688" s="251"/>
      <c r="BE688" s="251"/>
      <c r="BF688" s="251"/>
      <c r="BG688" s="251"/>
      <c r="BH688" s="251"/>
      <c r="BI688" s="251"/>
      <c r="BJ688" s="251"/>
      <c r="BK688" s="251"/>
      <c r="BL688" s="251"/>
      <c r="BM688" s="251"/>
      <c r="BN688" s="251"/>
      <c r="BO688" s="251"/>
      <c r="BP688" s="251"/>
      <c r="BQ688" s="251"/>
    </row>
    <row r="689" spans="1:69" ht="15.75" customHeight="1" x14ac:dyDescent="0.25">
      <c r="A689" s="251"/>
      <c r="B689" s="251"/>
      <c r="C689" s="251"/>
      <c r="D689" s="251"/>
      <c r="E689" s="251"/>
      <c r="F689" s="251"/>
      <c r="G689" s="251"/>
      <c r="H689" s="251"/>
      <c r="I689" s="251"/>
      <c r="J689" s="251"/>
      <c r="K689" s="251"/>
      <c r="L689" s="251"/>
      <c r="M689" s="251"/>
      <c r="N689" s="251"/>
      <c r="O689" s="251"/>
      <c r="P689" s="251"/>
      <c r="Q689" s="251"/>
      <c r="R689" s="251"/>
      <c r="S689" s="251"/>
      <c r="T689" s="251"/>
      <c r="U689" s="251"/>
      <c r="V689" s="251"/>
      <c r="W689" s="251"/>
      <c r="X689" s="251"/>
      <c r="Y689" s="251"/>
      <c r="Z689" s="251"/>
      <c r="AA689" s="251"/>
      <c r="AB689" s="251"/>
      <c r="AC689" s="251"/>
      <c r="AD689" s="251"/>
      <c r="AE689" s="251"/>
      <c r="AF689" s="251"/>
      <c r="AG689" s="251"/>
      <c r="AH689" s="251"/>
      <c r="AI689" s="251"/>
      <c r="AJ689" s="251"/>
      <c r="AK689" s="251"/>
      <c r="AL689" s="251"/>
      <c r="AM689" s="251"/>
      <c r="AN689" s="251"/>
      <c r="AO689" s="251"/>
      <c r="AP689" s="251"/>
      <c r="AQ689" s="251"/>
      <c r="AR689" s="251"/>
      <c r="AS689" s="251"/>
      <c r="AT689" s="251"/>
      <c r="AU689" s="251"/>
      <c r="AV689" s="251"/>
      <c r="AW689" s="251"/>
      <c r="AX689" s="251"/>
      <c r="AY689" s="251"/>
      <c r="AZ689" s="251"/>
      <c r="BA689" s="251"/>
      <c r="BB689" s="251"/>
      <c r="BC689" s="251"/>
      <c r="BD689" s="251"/>
      <c r="BE689" s="251"/>
      <c r="BF689" s="251"/>
      <c r="BG689" s="251"/>
      <c r="BH689" s="251"/>
      <c r="BI689" s="251"/>
      <c r="BJ689" s="251"/>
      <c r="BK689" s="251"/>
      <c r="BL689" s="251"/>
      <c r="BM689" s="251"/>
      <c r="BN689" s="251"/>
      <c r="BO689" s="251"/>
      <c r="BP689" s="251"/>
      <c r="BQ689" s="251"/>
    </row>
    <row r="690" spans="1:69" ht="15.75" customHeight="1" x14ac:dyDescent="0.25">
      <c r="A690" s="251"/>
      <c r="B690" s="251"/>
      <c r="C690" s="251"/>
      <c r="D690" s="251"/>
      <c r="E690" s="251"/>
      <c r="F690" s="251"/>
      <c r="G690" s="251"/>
      <c r="H690" s="251"/>
      <c r="I690" s="251"/>
      <c r="J690" s="251"/>
      <c r="K690" s="251"/>
      <c r="L690" s="251"/>
      <c r="M690" s="251"/>
      <c r="N690" s="251"/>
      <c r="O690" s="251"/>
      <c r="P690" s="251"/>
      <c r="Q690" s="251"/>
      <c r="R690" s="251"/>
      <c r="S690" s="251"/>
      <c r="T690" s="251"/>
      <c r="U690" s="251"/>
      <c r="V690" s="251"/>
      <c r="W690" s="251"/>
      <c r="X690" s="251"/>
      <c r="Y690" s="251"/>
      <c r="Z690" s="251"/>
      <c r="AA690" s="251"/>
      <c r="AB690" s="251"/>
      <c r="AC690" s="251"/>
      <c r="AD690" s="251"/>
      <c r="AE690" s="251"/>
      <c r="AF690" s="251"/>
      <c r="AG690" s="251"/>
      <c r="AH690" s="251"/>
      <c r="AI690" s="251"/>
      <c r="AJ690" s="251"/>
      <c r="AK690" s="251"/>
      <c r="AL690" s="251"/>
      <c r="AM690" s="251"/>
      <c r="AN690" s="251"/>
      <c r="AO690" s="251"/>
      <c r="AP690" s="251"/>
      <c r="AQ690" s="251"/>
      <c r="AR690" s="251"/>
      <c r="AS690" s="251"/>
      <c r="AT690" s="251"/>
      <c r="AU690" s="251"/>
      <c r="AV690" s="251"/>
      <c r="AW690" s="251"/>
      <c r="AX690" s="251"/>
      <c r="AY690" s="251"/>
      <c r="AZ690" s="251"/>
      <c r="BA690" s="251"/>
      <c r="BB690" s="251"/>
      <c r="BC690" s="251"/>
      <c r="BD690" s="251"/>
      <c r="BE690" s="251"/>
      <c r="BF690" s="251"/>
      <c r="BG690" s="251"/>
      <c r="BH690" s="251"/>
      <c r="BI690" s="251"/>
      <c r="BJ690" s="251"/>
      <c r="BK690" s="251"/>
      <c r="BL690" s="251"/>
      <c r="BM690" s="251"/>
      <c r="BN690" s="251"/>
      <c r="BO690" s="251"/>
      <c r="BP690" s="251"/>
      <c r="BQ690" s="251"/>
    </row>
    <row r="691" spans="1:69" ht="15.75" customHeight="1" x14ac:dyDescent="0.25">
      <c r="A691" s="251"/>
      <c r="B691" s="251"/>
      <c r="C691" s="251"/>
      <c r="D691" s="251"/>
      <c r="E691" s="251"/>
      <c r="F691" s="251"/>
      <c r="G691" s="251"/>
      <c r="H691" s="251"/>
      <c r="I691" s="251"/>
      <c r="J691" s="251"/>
      <c r="K691" s="251"/>
      <c r="L691" s="251"/>
      <c r="M691" s="251"/>
      <c r="N691" s="251"/>
      <c r="O691" s="251"/>
      <c r="P691" s="251"/>
      <c r="Q691" s="251"/>
      <c r="R691" s="251"/>
      <c r="S691" s="251"/>
      <c r="T691" s="251"/>
      <c r="U691" s="251"/>
      <c r="V691" s="251"/>
      <c r="W691" s="251"/>
      <c r="X691" s="251"/>
      <c r="Y691" s="251"/>
      <c r="Z691" s="251"/>
      <c r="AA691" s="251"/>
      <c r="AB691" s="251"/>
      <c r="AC691" s="251"/>
      <c r="AD691" s="251"/>
      <c r="AE691" s="251"/>
      <c r="AF691" s="251"/>
      <c r="AG691" s="251"/>
      <c r="AH691" s="251"/>
      <c r="AI691" s="251"/>
      <c r="AJ691" s="251"/>
      <c r="AK691" s="251"/>
      <c r="AL691" s="251"/>
      <c r="AM691" s="251"/>
      <c r="AN691" s="251"/>
      <c r="AO691" s="251"/>
      <c r="AP691" s="251"/>
      <c r="AQ691" s="251"/>
      <c r="AR691" s="251"/>
      <c r="AS691" s="251"/>
      <c r="AT691" s="251"/>
      <c r="AU691" s="251"/>
      <c r="AV691" s="251"/>
      <c r="AW691" s="251"/>
      <c r="AX691" s="251"/>
      <c r="AY691" s="251"/>
      <c r="AZ691" s="251"/>
      <c r="BA691" s="251"/>
      <c r="BB691" s="251"/>
      <c r="BC691" s="251"/>
      <c r="BD691" s="251"/>
      <c r="BE691" s="251"/>
      <c r="BF691" s="251"/>
      <c r="BG691" s="251"/>
      <c r="BH691" s="251"/>
      <c r="BI691" s="251"/>
      <c r="BJ691" s="251"/>
      <c r="BK691" s="251"/>
      <c r="BL691" s="251"/>
      <c r="BM691" s="251"/>
      <c r="BN691" s="251"/>
      <c r="BO691" s="251"/>
      <c r="BP691" s="251"/>
      <c r="BQ691" s="251"/>
    </row>
    <row r="692" spans="1:69" ht="15.75" customHeight="1" x14ac:dyDescent="0.25">
      <c r="A692" s="251"/>
      <c r="B692" s="251"/>
      <c r="C692" s="251"/>
      <c r="D692" s="251"/>
      <c r="E692" s="251"/>
      <c r="F692" s="251"/>
      <c r="G692" s="251"/>
      <c r="H692" s="251"/>
      <c r="I692" s="251"/>
      <c r="J692" s="251"/>
      <c r="K692" s="251"/>
      <c r="L692" s="251"/>
      <c r="M692" s="251"/>
      <c r="N692" s="251"/>
      <c r="O692" s="251"/>
      <c r="P692" s="251"/>
      <c r="Q692" s="251"/>
      <c r="R692" s="251"/>
      <c r="S692" s="251"/>
      <c r="T692" s="251"/>
      <c r="U692" s="251"/>
      <c r="V692" s="251"/>
      <c r="W692" s="251"/>
      <c r="X692" s="251"/>
      <c r="Y692" s="251"/>
      <c r="Z692" s="251"/>
      <c r="AA692" s="251"/>
      <c r="AB692" s="251"/>
      <c r="AC692" s="251"/>
      <c r="AD692" s="251"/>
      <c r="AE692" s="251"/>
      <c r="AF692" s="251"/>
      <c r="AG692" s="251"/>
      <c r="AH692" s="251"/>
      <c r="AI692" s="251"/>
      <c r="AJ692" s="251"/>
      <c r="AK692" s="251"/>
      <c r="AL692" s="251"/>
      <c r="AM692" s="251"/>
      <c r="AN692" s="251"/>
      <c r="AO692" s="251"/>
      <c r="AP692" s="251"/>
      <c r="AQ692" s="251"/>
      <c r="AR692" s="251"/>
      <c r="AS692" s="251"/>
      <c r="AT692" s="251"/>
      <c r="AU692" s="251"/>
      <c r="AV692" s="251"/>
      <c r="AW692" s="251"/>
      <c r="AX692" s="251"/>
      <c r="AY692" s="251"/>
      <c r="AZ692" s="251"/>
      <c r="BA692" s="251"/>
      <c r="BB692" s="251"/>
      <c r="BC692" s="251"/>
      <c r="BD692" s="251"/>
      <c r="BE692" s="251"/>
      <c r="BF692" s="251"/>
      <c r="BG692" s="251"/>
      <c r="BH692" s="251"/>
      <c r="BI692" s="251"/>
      <c r="BJ692" s="251"/>
      <c r="BK692" s="251"/>
      <c r="BL692" s="251"/>
      <c r="BM692" s="251"/>
      <c r="BN692" s="251"/>
      <c r="BO692" s="251"/>
      <c r="BP692" s="251"/>
      <c r="BQ692" s="251"/>
    </row>
    <row r="693" spans="1:69" ht="15.75" customHeight="1" x14ac:dyDescent="0.25">
      <c r="A693" s="251"/>
      <c r="B693" s="251"/>
      <c r="C693" s="251"/>
      <c r="D693" s="251"/>
      <c r="E693" s="251"/>
      <c r="F693" s="251"/>
      <c r="G693" s="251"/>
      <c r="H693" s="251"/>
      <c r="I693" s="251"/>
      <c r="J693" s="251"/>
      <c r="K693" s="251"/>
      <c r="L693" s="251"/>
      <c r="M693" s="251"/>
      <c r="N693" s="251"/>
      <c r="O693" s="251"/>
      <c r="P693" s="251"/>
      <c r="Q693" s="251"/>
      <c r="R693" s="251"/>
      <c r="S693" s="251"/>
      <c r="T693" s="251"/>
      <c r="U693" s="251"/>
      <c r="V693" s="251"/>
      <c r="W693" s="251"/>
      <c r="X693" s="251"/>
      <c r="Y693" s="251"/>
      <c r="Z693" s="251"/>
      <c r="AA693" s="251"/>
      <c r="AB693" s="251"/>
      <c r="AC693" s="251"/>
      <c r="AD693" s="251"/>
      <c r="AE693" s="251"/>
      <c r="AF693" s="251"/>
      <c r="AG693" s="251"/>
      <c r="AH693" s="251"/>
      <c r="AI693" s="251"/>
      <c r="AJ693" s="251"/>
      <c r="AK693" s="251"/>
      <c r="AL693" s="251"/>
      <c r="AM693" s="251"/>
      <c r="AN693" s="251"/>
      <c r="AO693" s="251"/>
      <c r="AP693" s="251"/>
      <c r="AQ693" s="251"/>
      <c r="AR693" s="251"/>
      <c r="AS693" s="251"/>
      <c r="AT693" s="251"/>
      <c r="AU693" s="251"/>
      <c r="AV693" s="251"/>
      <c r="AW693" s="251"/>
      <c r="AX693" s="251"/>
      <c r="AY693" s="251"/>
      <c r="AZ693" s="251"/>
      <c r="BA693" s="251"/>
      <c r="BB693" s="251"/>
      <c r="BC693" s="251"/>
      <c r="BD693" s="251"/>
      <c r="BE693" s="251"/>
      <c r="BF693" s="251"/>
      <c r="BG693" s="251"/>
      <c r="BH693" s="251"/>
      <c r="BI693" s="251"/>
      <c r="BJ693" s="251"/>
      <c r="BK693" s="251"/>
      <c r="BL693" s="251"/>
      <c r="BM693" s="251"/>
      <c r="BN693" s="251"/>
      <c r="BO693" s="251"/>
      <c r="BP693" s="251"/>
      <c r="BQ693" s="251"/>
    </row>
    <row r="694" spans="1:69" ht="15.75" customHeight="1" x14ac:dyDescent="0.25">
      <c r="A694" s="251"/>
      <c r="B694" s="251"/>
      <c r="C694" s="251"/>
      <c r="D694" s="251"/>
      <c r="E694" s="251"/>
      <c r="F694" s="251"/>
      <c r="G694" s="251"/>
      <c r="H694" s="251"/>
      <c r="I694" s="251"/>
      <c r="J694" s="251"/>
      <c r="K694" s="251"/>
      <c r="L694" s="251"/>
      <c r="M694" s="251"/>
      <c r="N694" s="251"/>
      <c r="O694" s="251"/>
      <c r="P694" s="251"/>
      <c r="Q694" s="251"/>
      <c r="R694" s="251"/>
      <c r="S694" s="251"/>
      <c r="T694" s="251"/>
      <c r="U694" s="251"/>
      <c r="V694" s="251"/>
      <c r="W694" s="251"/>
      <c r="X694" s="251"/>
      <c r="Y694" s="251"/>
      <c r="Z694" s="251"/>
      <c r="AA694" s="251"/>
      <c r="AB694" s="251"/>
      <c r="AC694" s="251"/>
      <c r="AD694" s="251"/>
      <c r="AE694" s="251"/>
      <c r="AF694" s="251"/>
      <c r="AG694" s="251"/>
      <c r="AH694" s="251"/>
      <c r="AI694" s="251"/>
      <c r="AJ694" s="251"/>
      <c r="AK694" s="251"/>
      <c r="AL694" s="251"/>
      <c r="AM694" s="251"/>
      <c r="AN694" s="251"/>
      <c r="AO694" s="251"/>
      <c r="AP694" s="251"/>
      <c r="AQ694" s="251"/>
      <c r="AR694" s="251"/>
      <c r="AS694" s="251"/>
      <c r="AT694" s="251"/>
      <c r="AU694" s="251"/>
      <c r="AV694" s="251"/>
      <c r="AW694" s="251"/>
      <c r="AX694" s="251"/>
      <c r="AY694" s="251"/>
      <c r="AZ694" s="251"/>
      <c r="BA694" s="251"/>
      <c r="BB694" s="251"/>
      <c r="BC694" s="251"/>
      <c r="BD694" s="251"/>
      <c r="BE694" s="251"/>
      <c r="BF694" s="251"/>
      <c r="BG694" s="251"/>
      <c r="BH694" s="251"/>
      <c r="BI694" s="251"/>
      <c r="BJ694" s="251"/>
      <c r="BK694" s="251"/>
      <c r="BL694" s="251"/>
      <c r="BM694" s="251"/>
      <c r="BN694" s="251"/>
      <c r="BO694" s="251"/>
      <c r="BP694" s="251"/>
      <c r="BQ694" s="251"/>
    </row>
    <row r="695" spans="1:69" ht="15.75" customHeight="1" x14ac:dyDescent="0.25">
      <c r="A695" s="251"/>
      <c r="B695" s="251"/>
      <c r="C695" s="251"/>
      <c r="D695" s="251"/>
      <c r="E695" s="251"/>
      <c r="F695" s="251"/>
      <c r="G695" s="251"/>
      <c r="H695" s="251"/>
      <c r="I695" s="251"/>
      <c r="J695" s="251"/>
      <c r="K695" s="251"/>
      <c r="L695" s="251"/>
      <c r="M695" s="251"/>
      <c r="N695" s="251"/>
      <c r="O695" s="251"/>
      <c r="P695" s="251"/>
      <c r="Q695" s="251"/>
      <c r="R695" s="251"/>
      <c r="S695" s="251"/>
      <c r="T695" s="251"/>
      <c r="U695" s="251"/>
      <c r="V695" s="251"/>
      <c r="W695" s="251"/>
      <c r="X695" s="251"/>
      <c r="Y695" s="251"/>
      <c r="Z695" s="251"/>
      <c r="AA695" s="251"/>
      <c r="AB695" s="251"/>
      <c r="AC695" s="251"/>
      <c r="AD695" s="251"/>
      <c r="AE695" s="251"/>
      <c r="AF695" s="251"/>
      <c r="AG695" s="251"/>
      <c r="AH695" s="251"/>
      <c r="AI695" s="251"/>
      <c r="AJ695" s="251"/>
      <c r="AK695" s="251"/>
      <c r="AL695" s="251"/>
      <c r="AM695" s="251"/>
      <c r="AN695" s="251"/>
      <c r="AO695" s="251"/>
      <c r="AP695" s="251"/>
      <c r="AQ695" s="251"/>
      <c r="AR695" s="251"/>
      <c r="AS695" s="251"/>
      <c r="AT695" s="251"/>
      <c r="AU695" s="251"/>
      <c r="AV695" s="251"/>
      <c r="AW695" s="251"/>
      <c r="AX695" s="251"/>
      <c r="AY695" s="251"/>
      <c r="AZ695" s="251"/>
      <c r="BA695" s="251"/>
      <c r="BB695" s="251"/>
      <c r="BC695" s="251"/>
      <c r="BD695" s="251"/>
      <c r="BE695" s="251"/>
      <c r="BF695" s="251"/>
      <c r="BG695" s="251"/>
      <c r="BH695" s="251"/>
      <c r="BI695" s="251"/>
      <c r="BJ695" s="251"/>
      <c r="BK695" s="251"/>
      <c r="BL695" s="251"/>
      <c r="BM695" s="251"/>
      <c r="BN695" s="251"/>
      <c r="BO695" s="251"/>
      <c r="BP695" s="251"/>
      <c r="BQ695" s="251"/>
    </row>
    <row r="696" spans="1:69" ht="15.75" customHeight="1" x14ac:dyDescent="0.25">
      <c r="A696" s="251"/>
      <c r="B696" s="251"/>
      <c r="C696" s="251"/>
      <c r="D696" s="251"/>
      <c r="E696" s="251"/>
      <c r="F696" s="251"/>
      <c r="G696" s="251"/>
      <c r="H696" s="251"/>
      <c r="I696" s="251"/>
      <c r="J696" s="251"/>
      <c r="K696" s="251"/>
      <c r="L696" s="251"/>
      <c r="M696" s="251"/>
      <c r="N696" s="251"/>
      <c r="O696" s="251"/>
      <c r="P696" s="251"/>
      <c r="Q696" s="251"/>
      <c r="R696" s="251"/>
      <c r="S696" s="251"/>
      <c r="T696" s="251"/>
      <c r="U696" s="251"/>
      <c r="V696" s="251"/>
      <c r="W696" s="251"/>
      <c r="X696" s="251"/>
      <c r="Y696" s="251"/>
      <c r="Z696" s="251"/>
      <c r="AA696" s="251"/>
      <c r="AB696" s="251"/>
      <c r="AC696" s="251"/>
      <c r="AD696" s="251"/>
      <c r="AE696" s="251"/>
      <c r="AF696" s="251"/>
      <c r="AG696" s="251"/>
      <c r="AH696" s="251"/>
      <c r="AI696" s="251"/>
      <c r="AJ696" s="251"/>
      <c r="AK696" s="251"/>
      <c r="AL696" s="251"/>
      <c r="AM696" s="251"/>
      <c r="AN696" s="251"/>
      <c r="AO696" s="251"/>
      <c r="AP696" s="251"/>
      <c r="AQ696" s="251"/>
      <c r="AR696" s="251"/>
      <c r="AS696" s="251"/>
      <c r="AT696" s="251"/>
      <c r="AU696" s="251"/>
      <c r="AV696" s="251"/>
      <c r="AW696" s="251"/>
      <c r="AX696" s="251"/>
      <c r="AY696" s="251"/>
      <c r="AZ696" s="251"/>
      <c r="BA696" s="251"/>
      <c r="BB696" s="251"/>
      <c r="BC696" s="251"/>
      <c r="BD696" s="251"/>
      <c r="BE696" s="251"/>
      <c r="BF696" s="251"/>
      <c r="BG696" s="251"/>
      <c r="BH696" s="251"/>
      <c r="BI696" s="251"/>
      <c r="BJ696" s="251"/>
      <c r="BK696" s="251"/>
      <c r="BL696" s="251"/>
      <c r="BM696" s="251"/>
      <c r="BN696" s="251"/>
      <c r="BO696" s="251"/>
      <c r="BP696" s="251"/>
      <c r="BQ696" s="251"/>
    </row>
    <row r="697" spans="1:69" ht="15.75" customHeight="1" x14ac:dyDescent="0.25">
      <c r="A697" s="251"/>
      <c r="B697" s="251"/>
      <c r="C697" s="251"/>
      <c r="D697" s="251"/>
      <c r="E697" s="251"/>
      <c r="F697" s="251"/>
      <c r="G697" s="251"/>
      <c r="H697" s="251"/>
      <c r="I697" s="251"/>
      <c r="J697" s="251"/>
      <c r="K697" s="251"/>
      <c r="L697" s="251"/>
      <c r="M697" s="251"/>
      <c r="N697" s="251"/>
      <c r="O697" s="251"/>
      <c r="P697" s="251"/>
      <c r="Q697" s="251"/>
      <c r="R697" s="251"/>
      <c r="S697" s="251"/>
      <c r="T697" s="251"/>
      <c r="U697" s="251"/>
      <c r="V697" s="251"/>
      <c r="W697" s="251"/>
      <c r="X697" s="251"/>
      <c r="Y697" s="251"/>
      <c r="Z697" s="251"/>
      <c r="AA697" s="251"/>
      <c r="AB697" s="251"/>
      <c r="AC697" s="251"/>
      <c r="AD697" s="251"/>
      <c r="AE697" s="251"/>
      <c r="AF697" s="251"/>
      <c r="AG697" s="251"/>
      <c r="AH697" s="251"/>
      <c r="AI697" s="251"/>
      <c r="AJ697" s="251"/>
      <c r="AK697" s="251"/>
      <c r="AL697" s="251"/>
      <c r="AM697" s="251"/>
      <c r="AN697" s="251"/>
      <c r="AO697" s="251"/>
      <c r="AP697" s="251"/>
      <c r="AQ697" s="251"/>
      <c r="AR697" s="251"/>
      <c r="AS697" s="251"/>
      <c r="AT697" s="251"/>
      <c r="AU697" s="251"/>
      <c r="AV697" s="251"/>
      <c r="AW697" s="251"/>
      <c r="AX697" s="251"/>
      <c r="AY697" s="251"/>
      <c r="AZ697" s="251"/>
      <c r="BA697" s="251"/>
      <c r="BB697" s="251"/>
      <c r="BC697" s="251"/>
      <c r="BD697" s="251"/>
      <c r="BE697" s="251"/>
      <c r="BF697" s="251"/>
      <c r="BG697" s="251"/>
      <c r="BH697" s="251"/>
      <c r="BI697" s="251"/>
      <c r="BJ697" s="251"/>
      <c r="BK697" s="251"/>
      <c r="BL697" s="251"/>
      <c r="BM697" s="251"/>
      <c r="BN697" s="251"/>
      <c r="BO697" s="251"/>
      <c r="BP697" s="251"/>
      <c r="BQ697" s="251"/>
    </row>
    <row r="698" spans="1:69" ht="15.75" customHeight="1" x14ac:dyDescent="0.25">
      <c r="A698" s="251"/>
      <c r="B698" s="251"/>
      <c r="C698" s="251"/>
      <c r="D698" s="251"/>
      <c r="E698" s="251"/>
      <c r="F698" s="251"/>
      <c r="G698" s="251"/>
      <c r="H698" s="251"/>
      <c r="I698" s="251"/>
      <c r="J698" s="251"/>
      <c r="K698" s="251"/>
      <c r="L698" s="251"/>
      <c r="M698" s="251"/>
      <c r="N698" s="251"/>
      <c r="O698" s="251"/>
      <c r="P698" s="251"/>
      <c r="Q698" s="251"/>
      <c r="R698" s="251"/>
      <c r="S698" s="251"/>
      <c r="T698" s="251"/>
      <c r="U698" s="251"/>
      <c r="V698" s="251"/>
      <c r="W698" s="251"/>
      <c r="X698" s="251"/>
      <c r="Y698" s="251"/>
      <c r="Z698" s="251"/>
      <c r="AA698" s="251"/>
      <c r="AB698" s="251"/>
      <c r="AC698" s="251"/>
      <c r="AD698" s="251"/>
      <c r="AE698" s="251"/>
      <c r="AF698" s="251"/>
      <c r="AG698" s="251"/>
      <c r="AH698" s="251"/>
      <c r="AI698" s="251"/>
      <c r="AJ698" s="251"/>
      <c r="AK698" s="251"/>
      <c r="AL698" s="251"/>
      <c r="AM698" s="251"/>
      <c r="AN698" s="251"/>
      <c r="AO698" s="251"/>
      <c r="AP698" s="251"/>
      <c r="AQ698" s="251"/>
      <c r="AR698" s="251"/>
      <c r="AS698" s="251"/>
      <c r="AT698" s="251"/>
      <c r="AU698" s="251"/>
      <c r="AV698" s="251"/>
      <c r="AW698" s="251"/>
      <c r="AX698" s="251"/>
      <c r="AY698" s="251"/>
      <c r="AZ698" s="251"/>
      <c r="BA698" s="251"/>
      <c r="BB698" s="251"/>
      <c r="BC698" s="251"/>
      <c r="BD698" s="251"/>
      <c r="BE698" s="251"/>
      <c r="BF698" s="251"/>
      <c r="BG698" s="251"/>
      <c r="BH698" s="251"/>
      <c r="BI698" s="251"/>
      <c r="BJ698" s="251"/>
      <c r="BK698" s="251"/>
      <c r="BL698" s="251"/>
      <c r="BM698" s="251"/>
      <c r="BN698" s="251"/>
      <c r="BO698" s="251"/>
      <c r="BP698" s="251"/>
      <c r="BQ698" s="251"/>
    </row>
    <row r="699" spans="1:69" ht="15.75" customHeight="1" x14ac:dyDescent="0.25">
      <c r="A699" s="251"/>
      <c r="B699" s="251"/>
      <c r="C699" s="251"/>
      <c r="D699" s="251"/>
      <c r="E699" s="251"/>
      <c r="F699" s="251"/>
      <c r="G699" s="251"/>
      <c r="H699" s="251"/>
      <c r="I699" s="251"/>
      <c r="J699" s="251"/>
      <c r="K699" s="251"/>
      <c r="L699" s="251"/>
      <c r="M699" s="251"/>
      <c r="N699" s="251"/>
      <c r="O699" s="251"/>
      <c r="P699" s="251"/>
      <c r="Q699" s="251"/>
      <c r="R699" s="251"/>
      <c r="S699" s="251"/>
      <c r="T699" s="251"/>
      <c r="U699" s="251"/>
      <c r="V699" s="251"/>
      <c r="W699" s="251"/>
      <c r="X699" s="251"/>
      <c r="Y699" s="251"/>
      <c r="Z699" s="251"/>
      <c r="AA699" s="251"/>
      <c r="AB699" s="251"/>
      <c r="AC699" s="251"/>
      <c r="AD699" s="251"/>
      <c r="AE699" s="251"/>
      <c r="AF699" s="251"/>
      <c r="AG699" s="251"/>
      <c r="AH699" s="251"/>
      <c r="AI699" s="251"/>
      <c r="AJ699" s="251"/>
      <c r="AK699" s="251"/>
      <c r="AL699" s="251"/>
      <c r="AM699" s="251"/>
      <c r="AN699" s="251"/>
      <c r="AO699" s="251"/>
      <c r="AP699" s="251"/>
      <c r="AQ699" s="251"/>
      <c r="AR699" s="251"/>
      <c r="AS699" s="251"/>
      <c r="AT699" s="251"/>
      <c r="AU699" s="251"/>
      <c r="AV699" s="251"/>
      <c r="AW699" s="251"/>
      <c r="AX699" s="251"/>
      <c r="AY699" s="251"/>
      <c r="AZ699" s="251"/>
      <c r="BA699" s="251"/>
      <c r="BB699" s="251"/>
      <c r="BC699" s="251"/>
      <c r="BD699" s="251"/>
      <c r="BE699" s="251"/>
      <c r="BF699" s="251"/>
      <c r="BG699" s="251"/>
      <c r="BH699" s="251"/>
      <c r="BI699" s="251"/>
      <c r="BJ699" s="251"/>
      <c r="BK699" s="251"/>
      <c r="BL699" s="251"/>
      <c r="BM699" s="251"/>
      <c r="BN699" s="251"/>
      <c r="BO699" s="251"/>
      <c r="BP699" s="251"/>
      <c r="BQ699" s="251"/>
    </row>
    <row r="700" spans="1:69" ht="15.75" customHeight="1" x14ac:dyDescent="0.25">
      <c r="A700" s="251"/>
      <c r="B700" s="251"/>
      <c r="C700" s="251"/>
      <c r="D700" s="251"/>
      <c r="E700" s="251"/>
      <c r="F700" s="251"/>
      <c r="G700" s="251"/>
      <c r="H700" s="251"/>
      <c r="I700" s="251"/>
      <c r="J700" s="251"/>
      <c r="K700" s="251"/>
      <c r="L700" s="251"/>
      <c r="M700" s="251"/>
      <c r="N700" s="251"/>
      <c r="O700" s="251"/>
      <c r="P700" s="251"/>
      <c r="Q700" s="251"/>
      <c r="R700" s="251"/>
      <c r="S700" s="251"/>
      <c r="T700" s="251"/>
      <c r="U700" s="251"/>
      <c r="V700" s="251"/>
      <c r="W700" s="251"/>
      <c r="X700" s="251"/>
      <c r="Y700" s="251"/>
      <c r="Z700" s="251"/>
      <c r="AA700" s="251"/>
      <c r="AB700" s="251"/>
      <c r="AC700" s="251"/>
      <c r="AD700" s="251"/>
      <c r="AE700" s="251"/>
      <c r="AF700" s="251"/>
      <c r="AG700" s="251"/>
      <c r="AH700" s="251"/>
      <c r="AI700" s="251"/>
      <c r="AJ700" s="251"/>
      <c r="AK700" s="251"/>
      <c r="AL700" s="251"/>
      <c r="AM700" s="251"/>
      <c r="AN700" s="251"/>
      <c r="AO700" s="251"/>
      <c r="AP700" s="251"/>
      <c r="AQ700" s="251"/>
      <c r="AR700" s="251"/>
      <c r="AS700" s="251"/>
      <c r="AT700" s="251"/>
      <c r="AU700" s="251"/>
      <c r="AV700" s="251"/>
      <c r="AW700" s="251"/>
      <c r="AX700" s="251"/>
      <c r="AY700" s="251"/>
      <c r="AZ700" s="251"/>
      <c r="BA700" s="251"/>
      <c r="BB700" s="251"/>
      <c r="BC700" s="251"/>
      <c r="BD700" s="251"/>
      <c r="BE700" s="251"/>
      <c r="BF700" s="251"/>
      <c r="BG700" s="251"/>
      <c r="BH700" s="251"/>
      <c r="BI700" s="251"/>
      <c r="BJ700" s="251"/>
      <c r="BK700" s="251"/>
      <c r="BL700" s="251"/>
      <c r="BM700" s="251"/>
      <c r="BN700" s="251"/>
      <c r="BO700" s="251"/>
      <c r="BP700" s="251"/>
      <c r="BQ700" s="251"/>
    </row>
    <row r="701" spans="1:69" ht="15.75" customHeight="1" x14ac:dyDescent="0.25">
      <c r="A701" s="251"/>
      <c r="B701" s="251"/>
      <c r="C701" s="251"/>
      <c r="D701" s="251"/>
      <c r="E701" s="251"/>
      <c r="F701" s="251"/>
      <c r="G701" s="251"/>
      <c r="H701" s="251"/>
      <c r="I701" s="251"/>
      <c r="J701" s="251"/>
      <c r="K701" s="251"/>
      <c r="L701" s="251"/>
      <c r="M701" s="251"/>
      <c r="N701" s="251"/>
      <c r="O701" s="251"/>
      <c r="P701" s="251"/>
      <c r="Q701" s="251"/>
      <c r="R701" s="251"/>
      <c r="S701" s="251"/>
      <c r="T701" s="251"/>
      <c r="U701" s="251"/>
      <c r="V701" s="251"/>
      <c r="W701" s="251"/>
      <c r="X701" s="251"/>
      <c r="Y701" s="251"/>
      <c r="Z701" s="251"/>
      <c r="AA701" s="251"/>
      <c r="AB701" s="251"/>
      <c r="AC701" s="251"/>
      <c r="AD701" s="251"/>
      <c r="AE701" s="251"/>
      <c r="AF701" s="251"/>
      <c r="AG701" s="251"/>
      <c r="AH701" s="251"/>
      <c r="AI701" s="251"/>
      <c r="AJ701" s="251"/>
      <c r="AK701" s="251"/>
      <c r="AL701" s="251"/>
      <c r="AM701" s="251"/>
      <c r="AN701" s="251"/>
      <c r="AO701" s="251"/>
      <c r="AP701" s="251"/>
      <c r="AQ701" s="251"/>
      <c r="AR701" s="251"/>
      <c r="AS701" s="251"/>
      <c r="AT701" s="251"/>
      <c r="AU701" s="251"/>
      <c r="AV701" s="251"/>
      <c r="AW701" s="251"/>
      <c r="AX701" s="251"/>
      <c r="AY701" s="251"/>
      <c r="AZ701" s="251"/>
      <c r="BA701" s="251"/>
      <c r="BB701" s="251"/>
      <c r="BC701" s="251"/>
      <c r="BD701" s="251"/>
      <c r="BE701" s="251"/>
      <c r="BF701" s="251"/>
      <c r="BG701" s="251"/>
      <c r="BH701" s="251"/>
      <c r="BI701" s="251"/>
      <c r="BJ701" s="251"/>
      <c r="BK701" s="251"/>
      <c r="BL701" s="251"/>
      <c r="BM701" s="251"/>
      <c r="BN701" s="251"/>
      <c r="BO701" s="251"/>
      <c r="BP701" s="251"/>
      <c r="BQ701" s="251"/>
    </row>
    <row r="702" spans="1:69" ht="15.75" customHeight="1" x14ac:dyDescent="0.25">
      <c r="A702" s="251"/>
      <c r="B702" s="251"/>
      <c r="C702" s="251"/>
      <c r="D702" s="251"/>
      <c r="E702" s="251"/>
      <c r="F702" s="251"/>
      <c r="G702" s="251"/>
      <c r="H702" s="251"/>
      <c r="I702" s="251"/>
      <c r="J702" s="251"/>
      <c r="K702" s="251"/>
      <c r="L702" s="251"/>
      <c r="M702" s="251"/>
      <c r="N702" s="251"/>
      <c r="O702" s="251"/>
      <c r="P702" s="251"/>
      <c r="Q702" s="251"/>
      <c r="R702" s="251"/>
      <c r="S702" s="251"/>
      <c r="T702" s="251"/>
      <c r="U702" s="251"/>
      <c r="V702" s="251"/>
      <c r="W702" s="251"/>
      <c r="X702" s="251"/>
      <c r="Y702" s="251"/>
      <c r="Z702" s="251"/>
      <c r="AA702" s="251"/>
      <c r="AB702" s="251"/>
      <c r="AC702" s="251"/>
      <c r="AD702" s="251"/>
      <c r="AE702" s="251"/>
      <c r="AF702" s="251"/>
      <c r="AG702" s="251"/>
      <c r="AH702" s="251"/>
      <c r="AI702" s="251"/>
      <c r="AJ702" s="251"/>
      <c r="AK702" s="251"/>
      <c r="AL702" s="251"/>
      <c r="AM702" s="251"/>
      <c r="AN702" s="251"/>
      <c r="AO702" s="251"/>
      <c r="AP702" s="251"/>
      <c r="AQ702" s="251"/>
      <c r="AR702" s="251"/>
      <c r="AS702" s="251"/>
      <c r="AT702" s="251"/>
      <c r="AU702" s="251"/>
      <c r="AV702" s="251"/>
      <c r="AW702" s="251"/>
      <c r="AX702" s="251"/>
      <c r="AY702" s="251"/>
      <c r="AZ702" s="251"/>
      <c r="BA702" s="251"/>
      <c r="BB702" s="251"/>
      <c r="BC702" s="251"/>
      <c r="BD702" s="251"/>
      <c r="BE702" s="251"/>
      <c r="BF702" s="251"/>
      <c r="BG702" s="251"/>
      <c r="BH702" s="251"/>
      <c r="BI702" s="251"/>
      <c r="BJ702" s="251"/>
      <c r="BK702" s="251"/>
      <c r="BL702" s="251"/>
      <c r="BM702" s="251"/>
      <c r="BN702" s="251"/>
      <c r="BO702" s="251"/>
      <c r="BP702" s="251"/>
      <c r="BQ702" s="251"/>
    </row>
    <row r="703" spans="1:69" ht="15.75" customHeight="1" x14ac:dyDescent="0.25">
      <c r="A703" s="251"/>
      <c r="B703" s="251"/>
      <c r="C703" s="251"/>
      <c r="D703" s="251"/>
      <c r="E703" s="251"/>
      <c r="F703" s="251"/>
      <c r="G703" s="251"/>
      <c r="H703" s="251"/>
      <c r="I703" s="251"/>
      <c r="J703" s="251"/>
      <c r="K703" s="251"/>
      <c r="L703" s="251"/>
      <c r="M703" s="251"/>
      <c r="N703" s="251"/>
      <c r="O703" s="251"/>
      <c r="P703" s="251"/>
      <c r="Q703" s="251"/>
      <c r="R703" s="251"/>
      <c r="S703" s="251"/>
      <c r="T703" s="251"/>
      <c r="U703" s="251"/>
      <c r="V703" s="251"/>
      <c r="W703" s="251"/>
      <c r="X703" s="251"/>
      <c r="Y703" s="251"/>
      <c r="Z703" s="251"/>
      <c r="AA703" s="251"/>
      <c r="AB703" s="251"/>
      <c r="AC703" s="251"/>
      <c r="AD703" s="251"/>
      <c r="AE703" s="251"/>
      <c r="AF703" s="251"/>
      <c r="AG703" s="251"/>
      <c r="AH703" s="251"/>
      <c r="AI703" s="251"/>
      <c r="AJ703" s="251"/>
      <c r="AK703" s="251"/>
      <c r="AL703" s="251"/>
      <c r="AM703" s="251"/>
      <c r="AN703" s="251"/>
      <c r="AO703" s="251"/>
      <c r="AP703" s="251"/>
      <c r="AQ703" s="251"/>
      <c r="AR703" s="251"/>
      <c r="AS703" s="251"/>
      <c r="AT703" s="251"/>
      <c r="AU703" s="251"/>
      <c r="AV703" s="251"/>
      <c r="AW703" s="251"/>
      <c r="AX703" s="251"/>
      <c r="AY703" s="251"/>
      <c r="AZ703" s="251"/>
      <c r="BA703" s="251"/>
      <c r="BB703" s="251"/>
      <c r="BC703" s="251"/>
      <c r="BD703" s="251"/>
      <c r="BE703" s="251"/>
      <c r="BF703" s="251"/>
      <c r="BG703" s="251"/>
      <c r="BH703" s="251"/>
      <c r="BI703" s="251"/>
      <c r="BJ703" s="251"/>
      <c r="BK703" s="251"/>
      <c r="BL703" s="251"/>
      <c r="BM703" s="251"/>
      <c r="BN703" s="251"/>
      <c r="BO703" s="251"/>
      <c r="BP703" s="251"/>
      <c r="BQ703" s="251"/>
    </row>
    <row r="704" spans="1:69" ht="15.75" customHeight="1" x14ac:dyDescent="0.25">
      <c r="A704" s="251"/>
      <c r="B704" s="251"/>
      <c r="C704" s="251"/>
      <c r="D704" s="251"/>
      <c r="E704" s="251"/>
      <c r="F704" s="251"/>
      <c r="G704" s="251"/>
      <c r="H704" s="251"/>
      <c r="I704" s="251"/>
      <c r="J704" s="251"/>
      <c r="K704" s="251"/>
      <c r="L704" s="251"/>
      <c r="M704" s="251"/>
      <c r="N704" s="251"/>
      <c r="O704" s="251"/>
      <c r="P704" s="251"/>
      <c r="Q704" s="251"/>
      <c r="R704" s="251"/>
      <c r="S704" s="251"/>
      <c r="T704" s="251"/>
      <c r="U704" s="251"/>
      <c r="V704" s="251"/>
      <c r="W704" s="251"/>
      <c r="X704" s="251"/>
      <c r="Y704" s="251"/>
      <c r="Z704" s="251"/>
      <c r="AA704" s="251"/>
      <c r="AB704" s="251"/>
      <c r="AC704" s="251"/>
      <c r="AD704" s="251"/>
      <c r="AE704" s="251"/>
      <c r="AF704" s="251"/>
      <c r="AG704" s="251"/>
      <c r="AH704" s="251"/>
      <c r="AI704" s="251"/>
      <c r="AJ704" s="251"/>
      <c r="AK704" s="251"/>
      <c r="AL704" s="251"/>
      <c r="AM704" s="251"/>
      <c r="AN704" s="251"/>
      <c r="AO704" s="251"/>
      <c r="AP704" s="251"/>
      <c r="AQ704" s="251"/>
      <c r="AR704" s="251"/>
      <c r="AS704" s="251"/>
      <c r="AT704" s="251"/>
      <c r="AU704" s="251"/>
      <c r="AV704" s="251"/>
      <c r="AW704" s="251"/>
      <c r="AX704" s="251"/>
      <c r="AY704" s="251"/>
      <c r="AZ704" s="251"/>
      <c r="BA704" s="251"/>
      <c r="BB704" s="251"/>
      <c r="BC704" s="251"/>
      <c r="BD704" s="251"/>
      <c r="BE704" s="251"/>
      <c r="BF704" s="251"/>
      <c r="BG704" s="251"/>
      <c r="BH704" s="251"/>
      <c r="BI704" s="251"/>
      <c r="BJ704" s="251"/>
      <c r="BK704" s="251"/>
      <c r="BL704" s="251"/>
      <c r="BM704" s="251"/>
      <c r="BN704" s="251"/>
      <c r="BO704" s="251"/>
      <c r="BP704" s="251"/>
      <c r="BQ704" s="251"/>
    </row>
    <row r="705" spans="1:69" ht="15.75" customHeight="1" x14ac:dyDescent="0.25">
      <c r="A705" s="251"/>
      <c r="B705" s="251"/>
      <c r="C705" s="251"/>
      <c r="D705" s="251"/>
      <c r="E705" s="251"/>
      <c r="F705" s="251"/>
      <c r="G705" s="251"/>
      <c r="H705" s="251"/>
      <c r="I705" s="251"/>
      <c r="J705" s="251"/>
      <c r="K705" s="251"/>
      <c r="L705" s="251"/>
      <c r="M705" s="251"/>
      <c r="N705" s="251"/>
      <c r="O705" s="251"/>
      <c r="P705" s="251"/>
      <c r="Q705" s="251"/>
      <c r="R705" s="251"/>
      <c r="S705" s="251"/>
      <c r="T705" s="251"/>
      <c r="U705" s="251"/>
      <c r="V705" s="251"/>
      <c r="W705" s="251"/>
      <c r="X705" s="251"/>
      <c r="Y705" s="251"/>
      <c r="Z705" s="251"/>
      <c r="AA705" s="251"/>
      <c r="AB705" s="251"/>
      <c r="AC705" s="251"/>
      <c r="AD705" s="251"/>
      <c r="AE705" s="251"/>
      <c r="AF705" s="251"/>
      <c r="AG705" s="251"/>
      <c r="AH705" s="251"/>
      <c r="AI705" s="251"/>
      <c r="AJ705" s="251"/>
      <c r="AK705" s="251"/>
      <c r="AL705" s="251"/>
      <c r="AM705" s="251"/>
      <c r="AN705" s="251"/>
      <c r="AO705" s="251"/>
      <c r="AP705" s="251"/>
      <c r="AQ705" s="251"/>
      <c r="AR705" s="251"/>
      <c r="AS705" s="251"/>
      <c r="AT705" s="251"/>
      <c r="AU705" s="251"/>
      <c r="AV705" s="251"/>
      <c r="AW705" s="251"/>
      <c r="AX705" s="251"/>
      <c r="AY705" s="251"/>
      <c r="AZ705" s="251"/>
      <c r="BA705" s="251"/>
      <c r="BB705" s="251"/>
      <c r="BC705" s="251"/>
      <c r="BD705" s="251"/>
      <c r="BE705" s="251"/>
      <c r="BF705" s="251"/>
      <c r="BG705" s="251"/>
      <c r="BH705" s="251"/>
      <c r="BI705" s="251"/>
      <c r="BJ705" s="251"/>
      <c r="BK705" s="251"/>
      <c r="BL705" s="251"/>
      <c r="BM705" s="251"/>
      <c r="BN705" s="251"/>
      <c r="BO705" s="251"/>
      <c r="BP705" s="251"/>
      <c r="BQ705" s="251"/>
    </row>
    <row r="706" spans="1:69" ht="15.75" customHeight="1" x14ac:dyDescent="0.25">
      <c r="A706" s="251"/>
      <c r="B706" s="251"/>
      <c r="C706" s="251"/>
      <c r="D706" s="251"/>
      <c r="E706" s="251"/>
      <c r="F706" s="251"/>
      <c r="G706" s="251"/>
      <c r="H706" s="251"/>
      <c r="I706" s="251"/>
      <c r="J706" s="251"/>
      <c r="K706" s="251"/>
      <c r="L706" s="251"/>
      <c r="M706" s="251"/>
      <c r="N706" s="251"/>
      <c r="O706" s="251"/>
      <c r="P706" s="251"/>
      <c r="Q706" s="251"/>
      <c r="R706" s="251"/>
      <c r="S706" s="251"/>
      <c r="T706" s="251"/>
      <c r="U706" s="251"/>
      <c r="V706" s="251"/>
      <c r="W706" s="251"/>
      <c r="X706" s="251"/>
      <c r="Y706" s="251"/>
      <c r="Z706" s="251"/>
      <c r="AA706" s="251"/>
      <c r="AB706" s="251"/>
      <c r="AC706" s="251"/>
      <c r="AD706" s="251"/>
      <c r="AE706" s="251"/>
      <c r="AF706" s="251"/>
      <c r="AG706" s="251"/>
      <c r="AH706" s="251"/>
      <c r="AI706" s="251"/>
      <c r="AJ706" s="251"/>
      <c r="AK706" s="251"/>
      <c r="AL706" s="251"/>
      <c r="AM706" s="251"/>
      <c r="AN706" s="251"/>
      <c r="AO706" s="251"/>
      <c r="AP706" s="251"/>
      <c r="AQ706" s="251"/>
      <c r="AR706" s="251"/>
      <c r="AS706" s="251"/>
      <c r="AT706" s="251"/>
      <c r="AU706" s="251"/>
      <c r="AV706" s="251"/>
      <c r="AW706" s="251"/>
      <c r="AX706" s="251"/>
      <c r="AY706" s="251"/>
      <c r="AZ706" s="251"/>
      <c r="BA706" s="251"/>
      <c r="BB706" s="251"/>
      <c r="BC706" s="251"/>
      <c r="BD706" s="251"/>
      <c r="BE706" s="251"/>
      <c r="BF706" s="251"/>
      <c r="BG706" s="251"/>
      <c r="BH706" s="251"/>
      <c r="BI706" s="251"/>
      <c r="BJ706" s="251"/>
      <c r="BK706" s="251"/>
      <c r="BL706" s="251"/>
      <c r="BM706" s="251"/>
      <c r="BN706" s="251"/>
      <c r="BO706" s="251"/>
      <c r="BP706" s="251"/>
      <c r="BQ706" s="251"/>
    </row>
    <row r="707" spans="1:69" ht="15.75" customHeight="1" x14ac:dyDescent="0.25">
      <c r="A707" s="251"/>
      <c r="B707" s="251"/>
      <c r="C707" s="251"/>
      <c r="D707" s="251"/>
      <c r="E707" s="251"/>
      <c r="F707" s="251"/>
      <c r="G707" s="251"/>
      <c r="H707" s="251"/>
      <c r="I707" s="251"/>
      <c r="J707" s="251"/>
      <c r="K707" s="251"/>
      <c r="L707" s="251"/>
      <c r="M707" s="251"/>
      <c r="N707" s="251"/>
      <c r="O707" s="251"/>
      <c r="P707" s="251"/>
      <c r="Q707" s="251"/>
      <c r="R707" s="251"/>
      <c r="S707" s="251"/>
      <c r="T707" s="251"/>
      <c r="U707" s="251"/>
      <c r="V707" s="251"/>
      <c r="W707" s="251"/>
      <c r="X707" s="251"/>
      <c r="Y707" s="251"/>
      <c r="Z707" s="251"/>
      <c r="AA707" s="251"/>
      <c r="AB707" s="251"/>
      <c r="AC707" s="251"/>
      <c r="AD707" s="251"/>
      <c r="AE707" s="251"/>
      <c r="AF707" s="251"/>
      <c r="AG707" s="251"/>
      <c r="AH707" s="251"/>
      <c r="AI707" s="251"/>
      <c r="AJ707" s="251"/>
      <c r="AK707" s="251"/>
      <c r="AL707" s="251"/>
      <c r="AM707" s="251"/>
      <c r="AN707" s="251"/>
      <c r="AO707" s="251"/>
      <c r="AP707" s="251"/>
      <c r="AQ707" s="251"/>
      <c r="AR707" s="251"/>
      <c r="AS707" s="251"/>
      <c r="AT707" s="251"/>
      <c r="AU707" s="251"/>
      <c r="AV707" s="251"/>
      <c r="AW707" s="251"/>
      <c r="AX707" s="251"/>
      <c r="AY707" s="251"/>
      <c r="AZ707" s="251"/>
      <c r="BA707" s="251"/>
      <c r="BB707" s="251"/>
      <c r="BC707" s="251"/>
      <c r="BD707" s="251"/>
      <c r="BE707" s="251"/>
      <c r="BF707" s="251"/>
      <c r="BG707" s="251"/>
      <c r="BH707" s="251"/>
      <c r="BI707" s="251"/>
      <c r="BJ707" s="251"/>
      <c r="BK707" s="251"/>
      <c r="BL707" s="251"/>
      <c r="BM707" s="251"/>
      <c r="BN707" s="251"/>
      <c r="BO707" s="251"/>
      <c r="BP707" s="251"/>
      <c r="BQ707" s="251"/>
    </row>
    <row r="708" spans="1:69" ht="15.75" customHeight="1" x14ac:dyDescent="0.25">
      <c r="A708" s="251"/>
      <c r="B708" s="251"/>
      <c r="C708" s="251"/>
      <c r="D708" s="251"/>
      <c r="E708" s="251"/>
      <c r="F708" s="251"/>
      <c r="G708" s="251"/>
      <c r="H708" s="251"/>
      <c r="I708" s="251"/>
      <c r="J708" s="251"/>
      <c r="K708" s="251"/>
      <c r="L708" s="251"/>
      <c r="M708" s="251"/>
      <c r="N708" s="251"/>
      <c r="O708" s="251"/>
      <c r="P708" s="251"/>
      <c r="Q708" s="251"/>
      <c r="R708" s="251"/>
      <c r="S708" s="251"/>
      <c r="T708" s="251"/>
      <c r="U708" s="251"/>
      <c r="V708" s="251"/>
      <c r="W708" s="251"/>
      <c r="X708" s="251"/>
      <c r="Y708" s="251"/>
      <c r="Z708" s="251"/>
      <c r="AA708" s="251"/>
      <c r="AB708" s="251"/>
      <c r="AC708" s="251"/>
      <c r="AD708" s="251"/>
      <c r="AE708" s="251"/>
      <c r="AF708" s="251"/>
      <c r="AG708" s="251"/>
      <c r="AH708" s="251"/>
      <c r="AI708" s="251"/>
      <c r="AJ708" s="251"/>
      <c r="AK708" s="251"/>
      <c r="AL708" s="251"/>
      <c r="AM708" s="251"/>
      <c r="AN708" s="251"/>
      <c r="AO708" s="251"/>
      <c r="AP708" s="251"/>
      <c r="AQ708" s="251"/>
      <c r="AR708" s="251"/>
      <c r="AS708" s="251"/>
      <c r="AT708" s="251"/>
      <c r="AU708" s="251"/>
      <c r="AV708" s="251"/>
      <c r="AW708" s="251"/>
      <c r="AX708" s="251"/>
      <c r="AY708" s="251"/>
      <c r="AZ708" s="251"/>
      <c r="BA708" s="251"/>
      <c r="BB708" s="251"/>
      <c r="BC708" s="251"/>
      <c r="BD708" s="251"/>
      <c r="BE708" s="251"/>
      <c r="BF708" s="251"/>
      <c r="BG708" s="251"/>
      <c r="BH708" s="251"/>
      <c r="BI708" s="251"/>
      <c r="BJ708" s="251"/>
      <c r="BK708" s="251"/>
      <c r="BL708" s="251"/>
      <c r="BM708" s="251"/>
      <c r="BN708" s="251"/>
      <c r="BO708" s="251"/>
      <c r="BP708" s="251"/>
      <c r="BQ708" s="251"/>
    </row>
    <row r="709" spans="1:69" ht="15.75" customHeight="1" x14ac:dyDescent="0.25">
      <c r="A709" s="251"/>
      <c r="B709" s="251"/>
      <c r="C709" s="251"/>
      <c r="D709" s="251"/>
      <c r="E709" s="251"/>
      <c r="F709" s="251"/>
      <c r="G709" s="251"/>
      <c r="H709" s="251"/>
      <c r="I709" s="251"/>
      <c r="J709" s="251"/>
      <c r="K709" s="251"/>
      <c r="L709" s="251"/>
      <c r="M709" s="251"/>
      <c r="N709" s="251"/>
      <c r="O709" s="251"/>
      <c r="P709" s="251"/>
      <c r="Q709" s="251"/>
      <c r="R709" s="251"/>
      <c r="S709" s="251"/>
      <c r="T709" s="251"/>
      <c r="U709" s="251"/>
      <c r="V709" s="251"/>
      <c r="W709" s="251"/>
      <c r="X709" s="251"/>
      <c r="Y709" s="251"/>
      <c r="Z709" s="251"/>
      <c r="AA709" s="251"/>
      <c r="AB709" s="251"/>
      <c r="AC709" s="251"/>
      <c r="AD709" s="251"/>
      <c r="AE709" s="251"/>
      <c r="AF709" s="251"/>
      <c r="AG709" s="251"/>
      <c r="AH709" s="251"/>
      <c r="AI709" s="251"/>
      <c r="AJ709" s="251"/>
      <c r="AK709" s="251"/>
      <c r="AL709" s="251"/>
      <c r="AM709" s="251"/>
      <c r="AN709" s="251"/>
      <c r="AO709" s="251"/>
      <c r="AP709" s="251"/>
      <c r="AQ709" s="251"/>
      <c r="AR709" s="251"/>
      <c r="AS709" s="251"/>
      <c r="AT709" s="251"/>
      <c r="AU709" s="251"/>
      <c r="AV709" s="251"/>
      <c r="AW709" s="251"/>
      <c r="AX709" s="251"/>
      <c r="AY709" s="251"/>
      <c r="AZ709" s="251"/>
      <c r="BA709" s="251"/>
      <c r="BB709" s="251"/>
      <c r="BC709" s="251"/>
      <c r="BD709" s="251"/>
      <c r="BE709" s="251"/>
      <c r="BF709" s="251"/>
      <c r="BG709" s="251"/>
      <c r="BH709" s="251"/>
      <c r="BI709" s="251"/>
      <c r="BJ709" s="251"/>
      <c r="BK709" s="251"/>
      <c r="BL709" s="251"/>
      <c r="BM709" s="251"/>
      <c r="BN709" s="251"/>
      <c r="BO709" s="251"/>
      <c r="BP709" s="251"/>
      <c r="BQ709" s="251"/>
    </row>
    <row r="710" spans="1:69" ht="15.75" customHeight="1" x14ac:dyDescent="0.25">
      <c r="A710" s="251"/>
      <c r="B710" s="251"/>
      <c r="C710" s="251"/>
      <c r="D710" s="251"/>
      <c r="E710" s="251"/>
      <c r="F710" s="251"/>
      <c r="G710" s="251"/>
      <c r="H710" s="251"/>
      <c r="I710" s="251"/>
      <c r="J710" s="251"/>
      <c r="K710" s="251"/>
      <c r="L710" s="251"/>
      <c r="M710" s="251"/>
      <c r="N710" s="251"/>
      <c r="O710" s="251"/>
      <c r="P710" s="251"/>
      <c r="Q710" s="251"/>
      <c r="R710" s="251"/>
      <c r="S710" s="251"/>
      <c r="T710" s="251"/>
      <c r="U710" s="251"/>
      <c r="V710" s="251"/>
      <c r="W710" s="251"/>
      <c r="X710" s="251"/>
      <c r="Y710" s="251"/>
      <c r="Z710" s="251"/>
      <c r="AA710" s="251"/>
      <c r="AB710" s="251"/>
      <c r="AC710" s="251"/>
      <c r="AD710" s="251"/>
      <c r="AE710" s="251"/>
      <c r="AF710" s="251"/>
      <c r="AG710" s="251"/>
      <c r="AH710" s="251"/>
      <c r="AI710" s="251"/>
      <c r="AJ710" s="251"/>
      <c r="AK710" s="251"/>
      <c r="AL710" s="251"/>
      <c r="AM710" s="251"/>
      <c r="AN710" s="251"/>
      <c r="AO710" s="251"/>
      <c r="AP710" s="251"/>
      <c r="AQ710" s="251"/>
      <c r="AR710" s="251"/>
      <c r="AS710" s="251"/>
      <c r="AT710" s="251"/>
      <c r="AU710" s="251"/>
      <c r="AV710" s="251"/>
      <c r="AW710" s="251"/>
      <c r="AX710" s="251"/>
      <c r="AY710" s="251"/>
      <c r="AZ710" s="251"/>
      <c r="BA710" s="251"/>
      <c r="BB710" s="251"/>
      <c r="BC710" s="251"/>
      <c r="BD710" s="251"/>
      <c r="BE710" s="251"/>
      <c r="BF710" s="251"/>
      <c r="BG710" s="251"/>
      <c r="BH710" s="251"/>
      <c r="BI710" s="251"/>
      <c r="BJ710" s="251"/>
      <c r="BK710" s="251"/>
      <c r="BL710" s="251"/>
      <c r="BM710" s="251"/>
      <c r="BN710" s="251"/>
      <c r="BO710" s="251"/>
      <c r="BP710" s="251"/>
      <c r="BQ710" s="251"/>
    </row>
    <row r="711" spans="1:69" ht="15.75" customHeight="1" x14ac:dyDescent="0.25">
      <c r="A711" s="251"/>
      <c r="B711" s="251"/>
      <c r="C711" s="251"/>
      <c r="D711" s="251"/>
      <c r="E711" s="251"/>
      <c r="F711" s="251"/>
      <c r="G711" s="251"/>
      <c r="H711" s="251"/>
      <c r="I711" s="251"/>
      <c r="J711" s="251"/>
      <c r="K711" s="251"/>
      <c r="L711" s="251"/>
      <c r="M711" s="251"/>
      <c r="N711" s="251"/>
      <c r="O711" s="251"/>
      <c r="P711" s="251"/>
      <c r="Q711" s="251"/>
      <c r="R711" s="251"/>
      <c r="S711" s="251"/>
      <c r="T711" s="251"/>
      <c r="U711" s="251"/>
      <c r="V711" s="251"/>
      <c r="W711" s="251"/>
      <c r="X711" s="251"/>
      <c r="Y711" s="251"/>
      <c r="Z711" s="251"/>
      <c r="AA711" s="251"/>
      <c r="AB711" s="251"/>
      <c r="AC711" s="251"/>
      <c r="AD711" s="251"/>
      <c r="AE711" s="251"/>
      <c r="AF711" s="251"/>
      <c r="AG711" s="251"/>
      <c r="AH711" s="251"/>
      <c r="AI711" s="251"/>
      <c r="AJ711" s="251"/>
      <c r="AK711" s="251"/>
      <c r="AL711" s="251"/>
      <c r="AM711" s="251"/>
      <c r="AN711" s="251"/>
      <c r="AO711" s="251"/>
      <c r="AP711" s="251"/>
      <c r="AQ711" s="251"/>
      <c r="AR711" s="251"/>
      <c r="AS711" s="251"/>
      <c r="AT711" s="251"/>
      <c r="AU711" s="251"/>
      <c r="AV711" s="251"/>
      <c r="AW711" s="251"/>
      <c r="AX711" s="251"/>
      <c r="AY711" s="251"/>
      <c r="AZ711" s="251"/>
      <c r="BA711" s="251"/>
      <c r="BB711" s="251"/>
      <c r="BC711" s="251"/>
      <c r="BD711" s="251"/>
      <c r="BE711" s="251"/>
      <c r="BF711" s="251"/>
      <c r="BG711" s="251"/>
      <c r="BH711" s="251"/>
      <c r="BI711" s="251"/>
      <c r="BJ711" s="251"/>
      <c r="BK711" s="251"/>
      <c r="BL711" s="251"/>
      <c r="BM711" s="251"/>
      <c r="BN711" s="251"/>
      <c r="BO711" s="251"/>
      <c r="BP711" s="251"/>
      <c r="BQ711" s="251"/>
    </row>
    <row r="712" spans="1:69" ht="15.75" customHeight="1" x14ac:dyDescent="0.25">
      <c r="A712" s="251"/>
      <c r="B712" s="251"/>
      <c r="C712" s="251"/>
      <c r="D712" s="251"/>
      <c r="E712" s="251"/>
      <c r="F712" s="251"/>
      <c r="G712" s="251"/>
      <c r="H712" s="251"/>
      <c r="I712" s="251"/>
      <c r="J712" s="251"/>
      <c r="K712" s="251"/>
      <c r="L712" s="251"/>
      <c r="M712" s="251"/>
      <c r="N712" s="251"/>
      <c r="O712" s="251"/>
      <c r="P712" s="251"/>
      <c r="Q712" s="251"/>
      <c r="R712" s="251"/>
      <c r="S712" s="251"/>
      <c r="T712" s="251"/>
      <c r="U712" s="251"/>
      <c r="V712" s="251"/>
      <c r="W712" s="251"/>
      <c r="X712" s="251"/>
      <c r="Y712" s="251"/>
      <c r="Z712" s="251"/>
      <c r="AA712" s="251"/>
      <c r="AB712" s="251"/>
      <c r="AC712" s="251"/>
      <c r="AD712" s="251"/>
      <c r="AE712" s="251"/>
      <c r="AF712" s="251"/>
      <c r="AG712" s="251"/>
      <c r="AH712" s="251"/>
      <c r="AI712" s="251"/>
      <c r="AJ712" s="251"/>
      <c r="AK712" s="251"/>
      <c r="AL712" s="251"/>
      <c r="AM712" s="251"/>
      <c r="AN712" s="251"/>
      <c r="AO712" s="251"/>
      <c r="AP712" s="251"/>
      <c r="AQ712" s="251"/>
      <c r="AR712" s="251"/>
      <c r="AS712" s="251"/>
      <c r="AT712" s="251"/>
      <c r="AU712" s="251"/>
      <c r="AV712" s="251"/>
      <c r="AW712" s="251"/>
      <c r="AX712" s="251"/>
      <c r="AY712" s="251"/>
      <c r="AZ712" s="251"/>
      <c r="BA712" s="251"/>
      <c r="BB712" s="251"/>
      <c r="BC712" s="251"/>
      <c r="BD712" s="251"/>
      <c r="BE712" s="251"/>
      <c r="BF712" s="251"/>
      <c r="BG712" s="251"/>
      <c r="BH712" s="251"/>
      <c r="BI712" s="251"/>
      <c r="BJ712" s="251"/>
      <c r="BK712" s="251"/>
      <c r="BL712" s="251"/>
      <c r="BM712" s="251"/>
      <c r="BN712" s="251"/>
      <c r="BO712" s="251"/>
      <c r="BP712" s="251"/>
      <c r="BQ712" s="251"/>
    </row>
    <row r="713" spans="1:69" ht="15.75" customHeight="1" x14ac:dyDescent="0.25">
      <c r="A713" s="251"/>
      <c r="B713" s="251"/>
      <c r="C713" s="251"/>
      <c r="D713" s="251"/>
      <c r="E713" s="251"/>
      <c r="F713" s="251"/>
      <c r="G713" s="251"/>
      <c r="H713" s="251"/>
      <c r="I713" s="251"/>
      <c r="J713" s="251"/>
      <c r="K713" s="251"/>
      <c r="L713" s="251"/>
      <c r="M713" s="251"/>
      <c r="N713" s="251"/>
      <c r="O713" s="251"/>
      <c r="P713" s="251"/>
      <c r="Q713" s="251"/>
      <c r="R713" s="251"/>
      <c r="S713" s="251"/>
      <c r="T713" s="251"/>
      <c r="U713" s="251"/>
      <c r="V713" s="251"/>
      <c r="W713" s="251"/>
      <c r="X713" s="251"/>
      <c r="Y713" s="251"/>
      <c r="Z713" s="251"/>
      <c r="AA713" s="251"/>
      <c r="AB713" s="251"/>
      <c r="AC713" s="251"/>
      <c r="AD713" s="251"/>
      <c r="AE713" s="251"/>
      <c r="AF713" s="251"/>
      <c r="AG713" s="251"/>
      <c r="AH713" s="251"/>
      <c r="AI713" s="251"/>
      <c r="AJ713" s="251"/>
      <c r="AK713" s="251"/>
      <c r="AL713" s="251"/>
      <c r="AM713" s="251"/>
      <c r="AN713" s="251"/>
      <c r="AO713" s="251"/>
      <c r="AP713" s="251"/>
      <c r="AQ713" s="251"/>
      <c r="AR713" s="251"/>
      <c r="AS713" s="251"/>
      <c r="AT713" s="251"/>
      <c r="AU713" s="251"/>
      <c r="AV713" s="251"/>
      <c r="AW713" s="251"/>
      <c r="AX713" s="251"/>
      <c r="AY713" s="251"/>
      <c r="AZ713" s="251"/>
      <c r="BA713" s="251"/>
      <c r="BB713" s="251"/>
      <c r="BC713" s="251"/>
      <c r="BD713" s="251"/>
      <c r="BE713" s="251"/>
      <c r="BF713" s="251"/>
      <c r="BG713" s="251"/>
      <c r="BH713" s="251"/>
      <c r="BI713" s="251"/>
      <c r="BJ713" s="251"/>
      <c r="BK713" s="251"/>
      <c r="BL713" s="251"/>
      <c r="BM713" s="251"/>
      <c r="BN713" s="251"/>
      <c r="BO713" s="251"/>
      <c r="BP713" s="251"/>
      <c r="BQ713" s="251"/>
    </row>
    <row r="714" spans="1:69" ht="15.75" customHeight="1" x14ac:dyDescent="0.25">
      <c r="A714" s="251"/>
      <c r="B714" s="251"/>
      <c r="C714" s="251"/>
      <c r="D714" s="251"/>
      <c r="E714" s="251"/>
      <c r="F714" s="251"/>
      <c r="G714" s="251"/>
      <c r="H714" s="251"/>
      <c r="I714" s="251"/>
      <c r="J714" s="251"/>
      <c r="K714" s="251"/>
      <c r="L714" s="251"/>
      <c r="M714" s="251"/>
      <c r="N714" s="251"/>
      <c r="O714" s="251"/>
      <c r="P714" s="251"/>
      <c r="Q714" s="251"/>
      <c r="R714" s="251"/>
      <c r="S714" s="251"/>
      <c r="T714" s="251"/>
      <c r="U714" s="251"/>
      <c r="V714" s="251"/>
      <c r="W714" s="251"/>
      <c r="X714" s="251"/>
      <c r="Y714" s="251"/>
      <c r="Z714" s="251"/>
      <c r="AA714" s="251"/>
      <c r="AB714" s="251"/>
      <c r="AC714" s="251"/>
      <c r="AD714" s="251"/>
      <c r="AE714" s="251"/>
      <c r="AF714" s="251"/>
      <c r="AG714" s="251"/>
      <c r="AH714" s="251"/>
      <c r="AI714" s="251"/>
      <c r="AJ714" s="251"/>
      <c r="AK714" s="251"/>
      <c r="AL714" s="251"/>
      <c r="AM714" s="251"/>
      <c r="AN714" s="251"/>
      <c r="AO714" s="251"/>
      <c r="AP714" s="251"/>
      <c r="AQ714" s="251"/>
      <c r="AR714" s="251"/>
      <c r="AS714" s="251"/>
      <c r="AT714" s="251"/>
      <c r="AU714" s="251"/>
      <c r="AV714" s="251"/>
      <c r="AW714" s="251"/>
      <c r="AX714" s="251"/>
      <c r="AY714" s="251"/>
      <c r="AZ714" s="251"/>
      <c r="BA714" s="251"/>
      <c r="BB714" s="251"/>
      <c r="BC714" s="251"/>
      <c r="BD714" s="251"/>
      <c r="BE714" s="251"/>
      <c r="BF714" s="251"/>
      <c r="BG714" s="251"/>
      <c r="BH714" s="251"/>
      <c r="BI714" s="251"/>
      <c r="BJ714" s="251"/>
      <c r="BK714" s="251"/>
      <c r="BL714" s="251"/>
      <c r="BM714" s="251"/>
      <c r="BN714" s="251"/>
      <c r="BO714" s="251"/>
      <c r="BP714" s="251"/>
      <c r="BQ714" s="251"/>
    </row>
    <row r="715" spans="1:69" ht="15.75" customHeight="1" x14ac:dyDescent="0.25">
      <c r="A715" s="251"/>
      <c r="B715" s="251"/>
      <c r="C715" s="251"/>
      <c r="D715" s="251"/>
      <c r="E715" s="251"/>
      <c r="F715" s="251"/>
      <c r="G715" s="251"/>
      <c r="H715" s="251"/>
      <c r="I715" s="251"/>
      <c r="J715" s="251"/>
      <c r="K715" s="251"/>
      <c r="L715" s="251"/>
      <c r="M715" s="251"/>
      <c r="N715" s="251"/>
      <c r="O715" s="251"/>
      <c r="P715" s="251"/>
      <c r="Q715" s="251"/>
      <c r="R715" s="251"/>
      <c r="S715" s="251"/>
      <c r="T715" s="251"/>
      <c r="U715" s="251"/>
      <c r="V715" s="251"/>
      <c r="W715" s="251"/>
      <c r="X715" s="251"/>
      <c r="Y715" s="251"/>
      <c r="Z715" s="251"/>
      <c r="AA715" s="251"/>
      <c r="AB715" s="251"/>
      <c r="AC715" s="251"/>
      <c r="AD715" s="251"/>
      <c r="AE715" s="251"/>
      <c r="AF715" s="251"/>
      <c r="AG715" s="251"/>
      <c r="AH715" s="251"/>
      <c r="AI715" s="251"/>
      <c r="AJ715" s="251"/>
      <c r="AK715" s="251"/>
      <c r="AL715" s="251"/>
      <c r="AM715" s="251"/>
      <c r="AN715" s="251"/>
      <c r="AO715" s="251"/>
      <c r="AP715" s="251"/>
      <c r="AQ715" s="251"/>
      <c r="AR715" s="251"/>
      <c r="AS715" s="251"/>
      <c r="AT715" s="251"/>
      <c r="AU715" s="251"/>
      <c r="AV715" s="251"/>
      <c r="AW715" s="251"/>
      <c r="AX715" s="251"/>
      <c r="AY715" s="251"/>
      <c r="AZ715" s="251"/>
      <c r="BA715" s="251"/>
      <c r="BB715" s="251"/>
      <c r="BC715" s="251"/>
      <c r="BD715" s="251"/>
      <c r="BE715" s="251"/>
      <c r="BF715" s="251"/>
      <c r="BG715" s="251"/>
      <c r="BH715" s="251"/>
      <c r="BI715" s="251"/>
      <c r="BJ715" s="251"/>
      <c r="BK715" s="251"/>
      <c r="BL715" s="251"/>
      <c r="BM715" s="251"/>
      <c r="BN715" s="251"/>
      <c r="BO715" s="251"/>
      <c r="BP715" s="251"/>
      <c r="BQ715" s="251"/>
    </row>
    <row r="716" spans="1:69" ht="15.75" customHeight="1" x14ac:dyDescent="0.25">
      <c r="A716" s="251"/>
      <c r="B716" s="251"/>
      <c r="C716" s="251"/>
      <c r="D716" s="251"/>
      <c r="E716" s="251"/>
      <c r="F716" s="251"/>
      <c r="G716" s="251"/>
      <c r="H716" s="251"/>
      <c r="I716" s="251"/>
      <c r="J716" s="251"/>
      <c r="K716" s="251"/>
      <c r="L716" s="251"/>
      <c r="M716" s="251"/>
      <c r="N716" s="251"/>
      <c r="O716" s="251"/>
      <c r="P716" s="251"/>
      <c r="Q716" s="251"/>
      <c r="R716" s="251"/>
      <c r="S716" s="251"/>
      <c r="T716" s="251"/>
      <c r="U716" s="251"/>
      <c r="V716" s="251"/>
      <c r="W716" s="251"/>
      <c r="X716" s="251"/>
      <c r="Y716" s="251"/>
      <c r="Z716" s="251"/>
      <c r="AA716" s="251"/>
      <c r="AB716" s="251"/>
      <c r="AC716" s="251"/>
      <c r="AD716" s="251"/>
      <c r="AE716" s="251"/>
      <c r="AF716" s="251"/>
      <c r="AG716" s="251"/>
      <c r="AH716" s="251"/>
      <c r="AI716" s="251"/>
      <c r="AJ716" s="251"/>
      <c r="AK716" s="251"/>
      <c r="AL716" s="251"/>
      <c r="AM716" s="251"/>
      <c r="AN716" s="251"/>
      <c r="AO716" s="251"/>
      <c r="AP716" s="251"/>
      <c r="AQ716" s="251"/>
      <c r="AR716" s="251"/>
      <c r="AS716" s="251"/>
      <c r="AT716" s="251"/>
      <c r="AU716" s="251"/>
      <c r="AV716" s="251"/>
      <c r="AW716" s="251"/>
      <c r="AX716" s="251"/>
      <c r="AY716" s="251"/>
      <c r="AZ716" s="251"/>
      <c r="BA716" s="251"/>
      <c r="BB716" s="251"/>
      <c r="BC716" s="251"/>
      <c r="BD716" s="251"/>
      <c r="BE716" s="251"/>
      <c r="BF716" s="251"/>
      <c r="BG716" s="251"/>
      <c r="BH716" s="251"/>
      <c r="BI716" s="251"/>
      <c r="BJ716" s="251"/>
      <c r="BK716" s="251"/>
      <c r="BL716" s="251"/>
      <c r="BM716" s="251"/>
      <c r="BN716" s="251"/>
      <c r="BO716" s="251"/>
      <c r="BP716" s="251"/>
      <c r="BQ716" s="251"/>
    </row>
    <row r="717" spans="1:69" ht="15.75" customHeight="1" x14ac:dyDescent="0.25">
      <c r="A717" s="251"/>
      <c r="B717" s="251"/>
      <c r="C717" s="251"/>
      <c r="D717" s="251"/>
      <c r="E717" s="251"/>
      <c r="F717" s="251"/>
      <c r="G717" s="251"/>
      <c r="H717" s="251"/>
      <c r="I717" s="251"/>
      <c r="J717" s="251"/>
      <c r="K717" s="251"/>
      <c r="L717" s="251"/>
      <c r="M717" s="251"/>
      <c r="N717" s="251"/>
      <c r="O717" s="251"/>
      <c r="P717" s="251"/>
      <c r="Q717" s="251"/>
      <c r="R717" s="251"/>
      <c r="S717" s="251"/>
      <c r="T717" s="251"/>
      <c r="U717" s="251"/>
      <c r="V717" s="251"/>
      <c r="W717" s="251"/>
      <c r="X717" s="251"/>
      <c r="Y717" s="251"/>
      <c r="Z717" s="251"/>
      <c r="AA717" s="251"/>
      <c r="AB717" s="251"/>
      <c r="AC717" s="251"/>
      <c r="AD717" s="251"/>
      <c r="AE717" s="251"/>
      <c r="AF717" s="251"/>
      <c r="AG717" s="251"/>
      <c r="AH717" s="251"/>
      <c r="AI717" s="251"/>
      <c r="AJ717" s="251"/>
      <c r="AK717" s="251"/>
      <c r="AL717" s="251"/>
      <c r="AM717" s="251"/>
      <c r="AN717" s="251"/>
      <c r="AO717" s="251"/>
      <c r="AP717" s="251"/>
      <c r="AQ717" s="251"/>
      <c r="AR717" s="251"/>
      <c r="AS717" s="251"/>
      <c r="AT717" s="251"/>
      <c r="AU717" s="251"/>
      <c r="AV717" s="251"/>
      <c r="AW717" s="251"/>
      <c r="AX717" s="251"/>
      <c r="AY717" s="251"/>
      <c r="AZ717" s="251"/>
      <c r="BA717" s="251"/>
      <c r="BB717" s="251"/>
      <c r="BC717" s="251"/>
      <c r="BD717" s="251"/>
      <c r="BE717" s="251"/>
      <c r="BF717" s="251"/>
      <c r="BG717" s="251"/>
      <c r="BH717" s="251"/>
      <c r="BI717" s="251"/>
      <c r="BJ717" s="251"/>
      <c r="BK717" s="251"/>
      <c r="BL717" s="251"/>
      <c r="BM717" s="251"/>
      <c r="BN717" s="251"/>
      <c r="BO717" s="251"/>
      <c r="BP717" s="251"/>
      <c r="BQ717" s="251"/>
    </row>
    <row r="718" spans="1:69" ht="15.75" customHeight="1" x14ac:dyDescent="0.25">
      <c r="A718" s="251"/>
      <c r="B718" s="251"/>
      <c r="C718" s="251"/>
      <c r="D718" s="251"/>
      <c r="E718" s="251"/>
      <c r="F718" s="251"/>
      <c r="G718" s="251"/>
      <c r="H718" s="251"/>
      <c r="I718" s="251"/>
      <c r="J718" s="251"/>
      <c r="K718" s="251"/>
      <c r="L718" s="251"/>
      <c r="M718" s="251"/>
      <c r="N718" s="251"/>
      <c r="O718" s="251"/>
      <c r="P718" s="251"/>
      <c r="Q718" s="251"/>
      <c r="R718" s="251"/>
      <c r="S718" s="251"/>
      <c r="T718" s="251"/>
      <c r="U718" s="251"/>
      <c r="V718" s="251"/>
      <c r="W718" s="251"/>
      <c r="X718" s="251"/>
      <c r="Y718" s="251"/>
      <c r="Z718" s="251"/>
      <c r="AA718" s="251"/>
      <c r="AB718" s="251"/>
      <c r="AC718" s="251"/>
      <c r="AD718" s="251"/>
      <c r="AE718" s="251"/>
      <c r="AF718" s="251"/>
      <c r="AG718" s="251"/>
      <c r="AH718" s="251"/>
      <c r="AI718" s="251"/>
      <c r="AJ718" s="251"/>
      <c r="AK718" s="251"/>
      <c r="AL718" s="251"/>
      <c r="AM718" s="251"/>
      <c r="AN718" s="251"/>
      <c r="AO718" s="251"/>
      <c r="AP718" s="251"/>
      <c r="AQ718" s="251"/>
      <c r="AR718" s="251"/>
      <c r="AS718" s="251"/>
      <c r="AT718" s="251"/>
      <c r="AU718" s="251"/>
      <c r="AV718" s="251"/>
      <c r="AW718" s="251"/>
      <c r="AX718" s="251"/>
      <c r="AY718" s="251"/>
      <c r="AZ718" s="251"/>
      <c r="BA718" s="251"/>
      <c r="BB718" s="251"/>
      <c r="BC718" s="251"/>
      <c r="BD718" s="251"/>
      <c r="BE718" s="251"/>
      <c r="BF718" s="251"/>
      <c r="BG718" s="251"/>
      <c r="BH718" s="251"/>
      <c r="BI718" s="251"/>
      <c r="BJ718" s="251"/>
      <c r="BK718" s="251"/>
      <c r="BL718" s="251"/>
      <c r="BM718" s="251"/>
      <c r="BN718" s="251"/>
      <c r="BO718" s="251"/>
      <c r="BP718" s="251"/>
      <c r="BQ718" s="251"/>
    </row>
    <row r="719" spans="1:69" ht="15.75" customHeight="1" x14ac:dyDescent="0.25">
      <c r="A719" s="251"/>
      <c r="B719" s="251"/>
      <c r="C719" s="251"/>
      <c r="D719" s="251"/>
      <c r="E719" s="251"/>
      <c r="F719" s="251"/>
      <c r="G719" s="251"/>
      <c r="H719" s="251"/>
      <c r="I719" s="251"/>
      <c r="J719" s="251"/>
      <c r="K719" s="251"/>
      <c r="L719" s="251"/>
      <c r="M719" s="251"/>
      <c r="N719" s="251"/>
      <c r="O719" s="251"/>
      <c r="P719" s="251"/>
      <c r="Q719" s="251"/>
      <c r="R719" s="251"/>
      <c r="S719" s="251"/>
      <c r="T719" s="251"/>
      <c r="U719" s="251"/>
      <c r="V719" s="251"/>
      <c r="W719" s="251"/>
      <c r="X719" s="251"/>
      <c r="Y719" s="251"/>
      <c r="Z719" s="251"/>
      <c r="AA719" s="251"/>
      <c r="AB719" s="251"/>
      <c r="AC719" s="251"/>
      <c r="AD719" s="251"/>
      <c r="AE719" s="251"/>
      <c r="AF719" s="251"/>
      <c r="AG719" s="251"/>
      <c r="AH719" s="251"/>
      <c r="AI719" s="251"/>
      <c r="AJ719" s="251"/>
      <c r="AK719" s="251"/>
      <c r="AL719" s="251"/>
      <c r="AM719" s="251"/>
      <c r="AN719" s="251"/>
      <c r="AO719" s="251"/>
      <c r="AP719" s="251"/>
      <c r="AQ719" s="251"/>
      <c r="AR719" s="251"/>
      <c r="AS719" s="251"/>
      <c r="AT719" s="251"/>
      <c r="AU719" s="251"/>
      <c r="AV719" s="251"/>
      <c r="AW719" s="251"/>
      <c r="AX719" s="251"/>
      <c r="AY719" s="251"/>
      <c r="AZ719" s="251"/>
      <c r="BA719" s="251"/>
      <c r="BB719" s="251"/>
      <c r="BC719" s="251"/>
      <c r="BD719" s="251"/>
      <c r="BE719" s="251"/>
      <c r="BF719" s="251"/>
      <c r="BG719" s="251"/>
      <c r="BH719" s="251"/>
      <c r="BI719" s="251"/>
      <c r="BJ719" s="251"/>
      <c r="BK719" s="251"/>
      <c r="BL719" s="251"/>
      <c r="BM719" s="251"/>
      <c r="BN719" s="251"/>
      <c r="BO719" s="251"/>
      <c r="BP719" s="251"/>
      <c r="BQ719" s="251"/>
    </row>
    <row r="720" spans="1:69" ht="15.75" customHeight="1" x14ac:dyDescent="0.25">
      <c r="A720" s="251"/>
      <c r="B720" s="251"/>
      <c r="C720" s="251"/>
      <c r="D720" s="251"/>
      <c r="E720" s="251"/>
      <c r="F720" s="251"/>
      <c r="G720" s="251"/>
      <c r="H720" s="251"/>
      <c r="I720" s="251"/>
      <c r="J720" s="251"/>
      <c r="K720" s="251"/>
      <c r="L720" s="251"/>
      <c r="M720" s="251"/>
      <c r="N720" s="251"/>
      <c r="O720" s="251"/>
      <c r="P720" s="251"/>
      <c r="Q720" s="251"/>
      <c r="R720" s="251"/>
      <c r="S720" s="251"/>
      <c r="T720" s="251"/>
      <c r="U720" s="251"/>
      <c r="V720" s="251"/>
      <c r="W720" s="251"/>
      <c r="X720" s="251"/>
      <c r="Y720" s="251"/>
      <c r="Z720" s="251"/>
      <c r="AA720" s="251"/>
      <c r="AB720" s="251"/>
      <c r="AC720" s="251"/>
      <c r="AD720" s="251"/>
      <c r="AE720" s="251"/>
      <c r="AF720" s="251"/>
      <c r="AG720" s="251"/>
      <c r="AH720" s="251"/>
      <c r="AI720" s="251"/>
      <c r="AJ720" s="251"/>
      <c r="AK720" s="251"/>
      <c r="AL720" s="251"/>
      <c r="AM720" s="251"/>
      <c r="AN720" s="251"/>
      <c r="AO720" s="251"/>
      <c r="AP720" s="251"/>
      <c r="AQ720" s="251"/>
      <c r="AR720" s="251"/>
      <c r="AS720" s="251"/>
      <c r="AT720" s="251"/>
      <c r="AU720" s="251"/>
      <c r="AV720" s="251"/>
      <c r="AW720" s="251"/>
      <c r="AX720" s="251"/>
      <c r="AY720" s="251"/>
      <c r="AZ720" s="251"/>
      <c r="BA720" s="251"/>
      <c r="BB720" s="251"/>
      <c r="BC720" s="251"/>
      <c r="BD720" s="251"/>
      <c r="BE720" s="251"/>
      <c r="BF720" s="251"/>
      <c r="BG720" s="251"/>
      <c r="BH720" s="251"/>
      <c r="BI720" s="251"/>
      <c r="BJ720" s="251"/>
      <c r="BK720" s="251"/>
      <c r="BL720" s="251"/>
      <c r="BM720" s="251"/>
      <c r="BN720" s="251"/>
      <c r="BO720" s="251"/>
      <c r="BP720" s="251"/>
      <c r="BQ720" s="251"/>
    </row>
    <row r="721" spans="1:69" ht="15.75" customHeight="1" x14ac:dyDescent="0.25">
      <c r="A721" s="251"/>
      <c r="B721" s="251"/>
      <c r="C721" s="251"/>
      <c r="D721" s="251"/>
      <c r="E721" s="251"/>
      <c r="F721" s="251"/>
      <c r="G721" s="251"/>
      <c r="H721" s="251"/>
      <c r="I721" s="251"/>
      <c r="J721" s="251"/>
      <c r="K721" s="251"/>
      <c r="L721" s="251"/>
      <c r="M721" s="251"/>
      <c r="N721" s="251"/>
      <c r="O721" s="251"/>
      <c r="P721" s="251"/>
      <c r="Q721" s="251"/>
      <c r="R721" s="251"/>
      <c r="S721" s="251"/>
      <c r="T721" s="251"/>
      <c r="U721" s="251"/>
      <c r="V721" s="251"/>
      <c r="W721" s="251"/>
      <c r="X721" s="251"/>
      <c r="Y721" s="251"/>
      <c r="Z721" s="251"/>
      <c r="AA721" s="251"/>
      <c r="AB721" s="251"/>
      <c r="AC721" s="251"/>
      <c r="AD721" s="251"/>
      <c r="AE721" s="251"/>
      <c r="AF721" s="251"/>
      <c r="AG721" s="251"/>
      <c r="AH721" s="251"/>
      <c r="AI721" s="251"/>
      <c r="AJ721" s="251"/>
      <c r="AK721" s="251"/>
      <c r="AL721" s="251"/>
      <c r="AM721" s="251"/>
      <c r="AN721" s="251"/>
      <c r="AO721" s="251"/>
      <c r="AP721" s="251"/>
      <c r="AQ721" s="251"/>
      <c r="AR721" s="251"/>
      <c r="AS721" s="251"/>
      <c r="AT721" s="251"/>
      <c r="AU721" s="251"/>
      <c r="AV721" s="251"/>
      <c r="AW721" s="251"/>
      <c r="AX721" s="251"/>
      <c r="AY721" s="251"/>
      <c r="AZ721" s="251"/>
      <c r="BA721" s="251"/>
      <c r="BB721" s="251"/>
      <c r="BC721" s="251"/>
      <c r="BD721" s="251"/>
      <c r="BE721" s="251"/>
      <c r="BF721" s="251"/>
      <c r="BG721" s="251"/>
      <c r="BH721" s="251"/>
      <c r="BI721" s="251"/>
      <c r="BJ721" s="251"/>
      <c r="BK721" s="251"/>
      <c r="BL721" s="251"/>
      <c r="BM721" s="251"/>
      <c r="BN721" s="251"/>
      <c r="BO721" s="251"/>
      <c r="BP721" s="251"/>
      <c r="BQ721" s="251"/>
    </row>
    <row r="722" spans="1:69" ht="15.75" customHeight="1" x14ac:dyDescent="0.25">
      <c r="A722" s="251"/>
      <c r="B722" s="251"/>
      <c r="C722" s="251"/>
      <c r="D722" s="251"/>
      <c r="E722" s="251"/>
      <c r="F722" s="251"/>
      <c r="G722" s="251"/>
      <c r="H722" s="251"/>
      <c r="I722" s="251"/>
      <c r="J722" s="251"/>
      <c r="K722" s="251"/>
      <c r="L722" s="251"/>
      <c r="M722" s="251"/>
      <c r="N722" s="251"/>
      <c r="O722" s="251"/>
      <c r="P722" s="251"/>
      <c r="Q722" s="251"/>
      <c r="R722" s="251"/>
      <c r="S722" s="251"/>
      <c r="T722" s="251"/>
      <c r="U722" s="251"/>
      <c r="V722" s="251"/>
      <c r="W722" s="251"/>
      <c r="X722" s="251"/>
      <c r="Y722" s="251"/>
      <c r="Z722" s="251"/>
      <c r="AA722" s="251"/>
      <c r="AB722" s="251"/>
      <c r="AC722" s="251"/>
      <c r="AD722" s="251"/>
      <c r="AE722" s="251"/>
      <c r="AF722" s="251"/>
      <c r="AG722" s="251"/>
      <c r="AH722" s="251"/>
      <c r="AI722" s="251"/>
      <c r="AJ722" s="251"/>
      <c r="AK722" s="251"/>
      <c r="AL722" s="251"/>
      <c r="AM722" s="251"/>
      <c r="AN722" s="251"/>
      <c r="AO722" s="251"/>
      <c r="AP722" s="251"/>
      <c r="AQ722" s="251"/>
      <c r="AR722" s="251"/>
      <c r="AS722" s="251"/>
      <c r="AT722" s="251"/>
      <c r="AU722" s="251"/>
      <c r="AV722" s="251"/>
      <c r="AW722" s="251"/>
      <c r="AX722" s="251"/>
      <c r="AY722" s="251"/>
      <c r="AZ722" s="251"/>
      <c r="BA722" s="251"/>
      <c r="BB722" s="251"/>
      <c r="BC722" s="251"/>
      <c r="BD722" s="251"/>
      <c r="BE722" s="251"/>
      <c r="BF722" s="251"/>
      <c r="BG722" s="251"/>
      <c r="BH722" s="251"/>
      <c r="BI722" s="251"/>
      <c r="BJ722" s="251"/>
      <c r="BK722" s="251"/>
      <c r="BL722" s="251"/>
      <c r="BM722" s="251"/>
      <c r="BN722" s="251"/>
      <c r="BO722" s="251"/>
      <c r="BP722" s="251"/>
      <c r="BQ722" s="251"/>
    </row>
    <row r="723" spans="1:69" ht="15.75" customHeight="1" x14ac:dyDescent="0.25">
      <c r="A723" s="251"/>
      <c r="B723" s="251"/>
      <c r="C723" s="251"/>
      <c r="D723" s="251"/>
      <c r="E723" s="251"/>
      <c r="F723" s="251"/>
      <c r="G723" s="251"/>
      <c r="H723" s="251"/>
      <c r="I723" s="251"/>
      <c r="J723" s="251"/>
      <c r="K723" s="251"/>
      <c r="L723" s="251"/>
      <c r="M723" s="251"/>
      <c r="N723" s="251"/>
      <c r="O723" s="251"/>
      <c r="P723" s="251"/>
      <c r="Q723" s="251"/>
      <c r="R723" s="251"/>
      <c r="S723" s="251"/>
      <c r="T723" s="251"/>
      <c r="U723" s="251"/>
      <c r="V723" s="251"/>
      <c r="W723" s="251"/>
      <c r="X723" s="251"/>
      <c r="Y723" s="251"/>
      <c r="Z723" s="251"/>
      <c r="AA723" s="251"/>
      <c r="AB723" s="251"/>
      <c r="AC723" s="251"/>
      <c r="AD723" s="251"/>
      <c r="AE723" s="251"/>
      <c r="AF723" s="251"/>
      <c r="AG723" s="251"/>
      <c r="AH723" s="251"/>
      <c r="AI723" s="251"/>
      <c r="AJ723" s="251"/>
      <c r="AK723" s="251"/>
      <c r="AL723" s="251"/>
      <c r="AM723" s="251"/>
      <c r="AN723" s="251"/>
      <c r="AO723" s="251"/>
      <c r="AP723" s="251"/>
      <c r="AQ723" s="251"/>
      <c r="AR723" s="251"/>
      <c r="AS723" s="251"/>
      <c r="AT723" s="251"/>
      <c r="AU723" s="251"/>
      <c r="AV723" s="251"/>
      <c r="AW723" s="251"/>
      <c r="AX723" s="251"/>
      <c r="AY723" s="251"/>
      <c r="AZ723" s="251"/>
      <c r="BA723" s="251"/>
      <c r="BB723" s="251"/>
      <c r="BC723" s="251"/>
      <c r="BD723" s="251"/>
      <c r="BE723" s="251"/>
      <c r="BF723" s="251"/>
      <c r="BG723" s="251"/>
      <c r="BH723" s="251"/>
      <c r="BI723" s="251"/>
      <c r="BJ723" s="251"/>
      <c r="BK723" s="251"/>
      <c r="BL723" s="251"/>
      <c r="BM723" s="251"/>
      <c r="BN723" s="251"/>
      <c r="BO723" s="251"/>
      <c r="BP723" s="251"/>
      <c r="BQ723" s="251"/>
    </row>
    <row r="724" spans="1:69" ht="15.75" customHeight="1" x14ac:dyDescent="0.25">
      <c r="A724" s="251"/>
      <c r="B724" s="251"/>
      <c r="C724" s="251"/>
      <c r="D724" s="251"/>
      <c r="E724" s="251"/>
      <c r="F724" s="251"/>
      <c r="G724" s="251"/>
      <c r="H724" s="251"/>
      <c r="I724" s="251"/>
      <c r="J724" s="251"/>
      <c r="K724" s="251"/>
      <c r="L724" s="251"/>
      <c r="M724" s="251"/>
      <c r="N724" s="251"/>
      <c r="O724" s="251"/>
      <c r="P724" s="251"/>
      <c r="Q724" s="251"/>
      <c r="R724" s="251"/>
      <c r="S724" s="251"/>
      <c r="T724" s="251"/>
      <c r="U724" s="251"/>
      <c r="V724" s="251"/>
      <c r="W724" s="251"/>
      <c r="X724" s="251"/>
      <c r="Y724" s="251"/>
      <c r="Z724" s="251"/>
      <c r="AA724" s="251"/>
      <c r="AB724" s="251"/>
      <c r="AC724" s="251"/>
      <c r="AD724" s="251"/>
      <c r="AE724" s="251"/>
      <c r="AF724" s="251"/>
      <c r="AG724" s="251"/>
      <c r="AH724" s="251"/>
      <c r="AI724" s="251"/>
      <c r="AJ724" s="251"/>
      <c r="AK724" s="251"/>
      <c r="AL724" s="251"/>
      <c r="AM724" s="251"/>
      <c r="AN724" s="251"/>
      <c r="AO724" s="251"/>
      <c r="AP724" s="251"/>
      <c r="AQ724" s="251"/>
      <c r="AR724" s="251"/>
      <c r="AS724" s="251"/>
      <c r="AT724" s="251"/>
      <c r="AU724" s="251"/>
      <c r="AV724" s="251"/>
      <c r="AW724" s="251"/>
      <c r="AX724" s="251"/>
      <c r="AY724" s="251"/>
      <c r="AZ724" s="251"/>
      <c r="BA724" s="251"/>
      <c r="BB724" s="251"/>
      <c r="BC724" s="251"/>
      <c r="BD724" s="251"/>
      <c r="BE724" s="251"/>
      <c r="BF724" s="251"/>
      <c r="BG724" s="251"/>
      <c r="BH724" s="251"/>
      <c r="BI724" s="251"/>
      <c r="BJ724" s="251"/>
      <c r="BK724" s="251"/>
      <c r="BL724" s="251"/>
      <c r="BM724" s="251"/>
      <c r="BN724" s="251"/>
      <c r="BO724" s="251"/>
      <c r="BP724" s="251"/>
      <c r="BQ724" s="251"/>
    </row>
    <row r="725" spans="1:69" ht="15.75" customHeight="1" x14ac:dyDescent="0.25">
      <c r="A725" s="251"/>
      <c r="B725" s="251"/>
      <c r="C725" s="251"/>
      <c r="D725" s="251"/>
      <c r="E725" s="251"/>
      <c r="F725" s="251"/>
      <c r="G725" s="251"/>
      <c r="H725" s="251"/>
      <c r="I725" s="251"/>
      <c r="J725" s="251"/>
      <c r="K725" s="251"/>
      <c r="L725" s="251"/>
      <c r="M725" s="251"/>
      <c r="N725" s="251"/>
      <c r="O725" s="251"/>
      <c r="P725" s="251"/>
      <c r="Q725" s="251"/>
      <c r="R725" s="251"/>
      <c r="S725" s="251"/>
      <c r="T725" s="251"/>
      <c r="U725" s="251"/>
      <c r="V725" s="251"/>
      <c r="W725" s="251"/>
      <c r="X725" s="251"/>
      <c r="Y725" s="251"/>
      <c r="Z725" s="251"/>
      <c r="AA725" s="251"/>
      <c r="AB725" s="251"/>
      <c r="AC725" s="251"/>
      <c r="AD725" s="251"/>
      <c r="AE725" s="251"/>
      <c r="AF725" s="251"/>
      <c r="AG725" s="251"/>
      <c r="AH725" s="251"/>
      <c r="AI725" s="251"/>
      <c r="AJ725" s="251"/>
      <c r="AK725" s="251"/>
      <c r="AL725" s="251"/>
      <c r="AM725" s="251"/>
      <c r="AN725" s="251"/>
      <c r="AO725" s="251"/>
      <c r="AP725" s="251"/>
      <c r="AQ725" s="251"/>
      <c r="AR725" s="251"/>
      <c r="AS725" s="251"/>
      <c r="AT725" s="251"/>
      <c r="AU725" s="251"/>
      <c r="AV725" s="251"/>
      <c r="AW725" s="251"/>
      <c r="AX725" s="251"/>
      <c r="AY725" s="251"/>
      <c r="AZ725" s="251"/>
      <c r="BA725" s="251"/>
      <c r="BB725" s="251"/>
      <c r="BC725" s="251"/>
      <c r="BD725" s="251"/>
      <c r="BE725" s="251"/>
      <c r="BF725" s="251"/>
      <c r="BG725" s="251"/>
      <c r="BH725" s="251"/>
      <c r="BI725" s="251"/>
      <c r="BJ725" s="251"/>
      <c r="BK725" s="251"/>
      <c r="BL725" s="251"/>
      <c r="BM725" s="251"/>
      <c r="BN725" s="251"/>
      <c r="BO725" s="251"/>
      <c r="BP725" s="251"/>
      <c r="BQ725" s="251"/>
    </row>
    <row r="726" spans="1:69" ht="15.75" customHeight="1" x14ac:dyDescent="0.25">
      <c r="A726" s="251"/>
      <c r="B726" s="251"/>
      <c r="C726" s="251"/>
      <c r="D726" s="251"/>
      <c r="E726" s="251"/>
      <c r="F726" s="251"/>
      <c r="G726" s="251"/>
      <c r="H726" s="251"/>
      <c r="I726" s="251"/>
      <c r="J726" s="251"/>
      <c r="K726" s="251"/>
      <c r="L726" s="251"/>
      <c r="M726" s="251"/>
      <c r="N726" s="251"/>
      <c r="O726" s="251"/>
      <c r="P726" s="251"/>
      <c r="Q726" s="251"/>
      <c r="R726" s="251"/>
      <c r="S726" s="251"/>
      <c r="T726" s="251"/>
      <c r="U726" s="251"/>
      <c r="V726" s="251"/>
      <c r="W726" s="251"/>
      <c r="X726" s="251"/>
      <c r="Y726" s="251"/>
      <c r="Z726" s="251"/>
      <c r="AA726" s="251"/>
      <c r="AB726" s="251"/>
      <c r="AC726" s="251"/>
      <c r="AD726" s="251"/>
      <c r="AE726" s="251"/>
      <c r="AF726" s="251"/>
      <c r="AG726" s="251"/>
      <c r="AH726" s="251"/>
      <c r="AI726" s="251"/>
      <c r="AJ726" s="251"/>
      <c r="AK726" s="251"/>
      <c r="AL726" s="251"/>
      <c r="AM726" s="251"/>
      <c r="AN726" s="251"/>
      <c r="AO726" s="251"/>
      <c r="AP726" s="251"/>
      <c r="AQ726" s="251"/>
      <c r="AR726" s="251"/>
      <c r="AS726" s="251"/>
      <c r="AT726" s="251"/>
      <c r="AU726" s="251"/>
      <c r="AV726" s="251"/>
      <c r="AW726" s="251"/>
      <c r="AX726" s="251"/>
      <c r="AY726" s="251"/>
      <c r="AZ726" s="251"/>
      <c r="BA726" s="251"/>
      <c r="BB726" s="251"/>
      <c r="BC726" s="251"/>
      <c r="BD726" s="251"/>
      <c r="BE726" s="251"/>
      <c r="BF726" s="251"/>
      <c r="BG726" s="251"/>
      <c r="BH726" s="251"/>
      <c r="BI726" s="251"/>
      <c r="BJ726" s="251"/>
      <c r="BK726" s="251"/>
      <c r="BL726" s="251"/>
      <c r="BM726" s="251"/>
      <c r="BN726" s="251"/>
      <c r="BO726" s="251"/>
      <c r="BP726" s="251"/>
      <c r="BQ726" s="251"/>
    </row>
    <row r="727" spans="1:69" ht="15.75" customHeight="1" x14ac:dyDescent="0.25">
      <c r="A727" s="251"/>
      <c r="B727" s="251"/>
      <c r="C727" s="251"/>
      <c r="D727" s="251"/>
      <c r="E727" s="251"/>
      <c r="F727" s="251"/>
      <c r="G727" s="251"/>
      <c r="H727" s="251"/>
      <c r="I727" s="251"/>
      <c r="J727" s="251"/>
      <c r="K727" s="251"/>
      <c r="L727" s="251"/>
      <c r="M727" s="251"/>
      <c r="N727" s="251"/>
      <c r="O727" s="251"/>
      <c r="P727" s="251"/>
      <c r="Q727" s="251"/>
      <c r="R727" s="251"/>
      <c r="S727" s="251"/>
      <c r="T727" s="251"/>
      <c r="U727" s="251"/>
      <c r="V727" s="251"/>
      <c r="W727" s="251"/>
      <c r="X727" s="251"/>
      <c r="Y727" s="251"/>
      <c r="Z727" s="251"/>
      <c r="AA727" s="251"/>
      <c r="AB727" s="251"/>
      <c r="AC727" s="251"/>
      <c r="AD727" s="251"/>
      <c r="AE727" s="251"/>
      <c r="AF727" s="251"/>
      <c r="AG727" s="251"/>
      <c r="AH727" s="251"/>
      <c r="AI727" s="251"/>
      <c r="AJ727" s="251"/>
      <c r="AK727" s="251"/>
      <c r="AL727" s="251"/>
      <c r="AM727" s="251"/>
      <c r="AN727" s="251"/>
      <c r="AO727" s="251"/>
      <c r="AP727" s="251"/>
      <c r="AQ727" s="251"/>
      <c r="AR727" s="251"/>
      <c r="AS727" s="251"/>
      <c r="AT727" s="251"/>
      <c r="AU727" s="251"/>
      <c r="AV727" s="251"/>
      <c r="AW727" s="251"/>
      <c r="AX727" s="251"/>
      <c r="AY727" s="251"/>
      <c r="AZ727" s="251"/>
      <c r="BA727" s="251"/>
      <c r="BB727" s="251"/>
      <c r="BC727" s="251"/>
      <c r="BD727" s="251"/>
      <c r="BE727" s="251"/>
      <c r="BF727" s="251"/>
      <c r="BG727" s="251"/>
      <c r="BH727" s="251"/>
      <c r="BI727" s="251"/>
      <c r="BJ727" s="251"/>
      <c r="BK727" s="251"/>
      <c r="BL727" s="251"/>
      <c r="BM727" s="251"/>
      <c r="BN727" s="251"/>
      <c r="BO727" s="251"/>
      <c r="BP727" s="251"/>
      <c r="BQ727" s="251"/>
    </row>
    <row r="728" spans="1:69" ht="15.75" customHeight="1" x14ac:dyDescent="0.25">
      <c r="A728" s="251"/>
      <c r="B728" s="251"/>
      <c r="C728" s="251"/>
      <c r="D728" s="251"/>
      <c r="E728" s="251"/>
      <c r="F728" s="251"/>
      <c r="G728" s="251"/>
      <c r="H728" s="251"/>
      <c r="I728" s="251"/>
      <c r="J728" s="251"/>
      <c r="K728" s="251"/>
      <c r="L728" s="251"/>
      <c r="M728" s="251"/>
      <c r="N728" s="251"/>
      <c r="O728" s="251"/>
      <c r="P728" s="251"/>
      <c r="Q728" s="251"/>
      <c r="R728" s="251"/>
      <c r="S728" s="251"/>
      <c r="T728" s="251"/>
      <c r="U728" s="251"/>
      <c r="V728" s="251"/>
      <c r="W728" s="251"/>
      <c r="X728" s="251"/>
      <c r="Y728" s="251"/>
      <c r="Z728" s="251"/>
      <c r="AA728" s="251"/>
      <c r="AB728" s="251"/>
      <c r="AC728" s="251"/>
      <c r="AD728" s="251"/>
      <c r="AE728" s="251"/>
      <c r="AF728" s="251"/>
      <c r="AG728" s="251"/>
      <c r="AH728" s="251"/>
      <c r="AI728" s="251"/>
      <c r="AJ728" s="251"/>
      <c r="AK728" s="251"/>
      <c r="AL728" s="251"/>
      <c r="AM728" s="251"/>
      <c r="AN728" s="251"/>
      <c r="AO728" s="251"/>
      <c r="AP728" s="251"/>
      <c r="AQ728" s="251"/>
      <c r="AR728" s="251"/>
      <c r="AS728" s="251"/>
      <c r="AT728" s="251"/>
      <c r="AU728" s="251"/>
      <c r="AV728" s="251"/>
      <c r="AW728" s="251"/>
      <c r="AX728" s="251"/>
      <c r="AY728" s="251"/>
      <c r="AZ728" s="251"/>
      <c r="BA728" s="251"/>
      <c r="BB728" s="251"/>
      <c r="BC728" s="251"/>
      <c r="BD728" s="251"/>
      <c r="BE728" s="251"/>
      <c r="BF728" s="251"/>
      <c r="BG728" s="251"/>
      <c r="BH728" s="251"/>
      <c r="BI728" s="251"/>
      <c r="BJ728" s="251"/>
      <c r="BK728" s="251"/>
      <c r="BL728" s="251"/>
      <c r="BM728" s="251"/>
      <c r="BN728" s="251"/>
      <c r="BO728" s="251"/>
      <c r="BP728" s="251"/>
      <c r="BQ728" s="251"/>
    </row>
    <row r="729" spans="1:69" ht="15.75" customHeight="1" x14ac:dyDescent="0.25">
      <c r="A729" s="251"/>
      <c r="B729" s="251"/>
      <c r="C729" s="251"/>
      <c r="D729" s="251"/>
      <c r="E729" s="251"/>
      <c r="F729" s="251"/>
      <c r="G729" s="251"/>
      <c r="H729" s="251"/>
      <c r="I729" s="251"/>
      <c r="J729" s="251"/>
      <c r="K729" s="251"/>
      <c r="L729" s="251"/>
      <c r="M729" s="251"/>
      <c r="N729" s="251"/>
      <c r="O729" s="251"/>
      <c r="P729" s="251"/>
      <c r="Q729" s="251"/>
      <c r="R729" s="251"/>
      <c r="S729" s="251"/>
      <c r="T729" s="251"/>
      <c r="U729" s="251"/>
      <c r="V729" s="251"/>
      <c r="W729" s="251"/>
      <c r="X729" s="251"/>
      <c r="Y729" s="251"/>
      <c r="Z729" s="251"/>
      <c r="AA729" s="251"/>
      <c r="AB729" s="251"/>
      <c r="AC729" s="251"/>
      <c r="AD729" s="251"/>
      <c r="AE729" s="251"/>
      <c r="AF729" s="251"/>
      <c r="AG729" s="251"/>
      <c r="AH729" s="251"/>
      <c r="AI729" s="251"/>
      <c r="AJ729" s="251"/>
      <c r="AK729" s="251"/>
      <c r="AL729" s="251"/>
      <c r="AM729" s="251"/>
      <c r="AN729" s="251"/>
      <c r="AO729" s="251"/>
      <c r="AP729" s="251"/>
      <c r="AQ729" s="251"/>
      <c r="AR729" s="251"/>
      <c r="AS729" s="251"/>
      <c r="AT729" s="251"/>
      <c r="AU729" s="251"/>
      <c r="AV729" s="251"/>
      <c r="AW729" s="251"/>
      <c r="AX729" s="251"/>
      <c r="AY729" s="251"/>
      <c r="AZ729" s="251"/>
      <c r="BA729" s="251"/>
      <c r="BB729" s="251"/>
      <c r="BC729" s="251"/>
      <c r="BD729" s="251"/>
      <c r="BE729" s="251"/>
      <c r="BF729" s="251"/>
      <c r="BG729" s="251"/>
      <c r="BH729" s="251"/>
      <c r="BI729" s="251"/>
      <c r="BJ729" s="251"/>
      <c r="BK729" s="251"/>
      <c r="BL729" s="251"/>
      <c r="BM729" s="251"/>
      <c r="BN729" s="251"/>
      <c r="BO729" s="251"/>
      <c r="BP729" s="251"/>
      <c r="BQ729" s="251"/>
    </row>
    <row r="730" spans="1:69" ht="15.75" customHeight="1" x14ac:dyDescent="0.25">
      <c r="A730" s="251"/>
      <c r="B730" s="251"/>
      <c r="C730" s="251"/>
      <c r="D730" s="251"/>
      <c r="E730" s="251"/>
      <c r="F730" s="251"/>
      <c r="G730" s="251"/>
      <c r="H730" s="251"/>
      <c r="I730" s="251"/>
      <c r="J730" s="251"/>
      <c r="K730" s="251"/>
      <c r="L730" s="251"/>
      <c r="M730" s="251"/>
      <c r="N730" s="251"/>
      <c r="O730" s="251"/>
      <c r="P730" s="251"/>
      <c r="Q730" s="251"/>
      <c r="R730" s="251"/>
      <c r="S730" s="251"/>
      <c r="T730" s="251"/>
      <c r="U730" s="251"/>
      <c r="V730" s="251"/>
      <c r="W730" s="251"/>
      <c r="X730" s="251"/>
      <c r="Y730" s="251"/>
      <c r="Z730" s="251"/>
      <c r="AA730" s="251"/>
      <c r="AB730" s="251"/>
      <c r="AC730" s="251"/>
      <c r="AD730" s="251"/>
      <c r="AE730" s="251"/>
      <c r="AF730" s="251"/>
      <c r="AG730" s="251"/>
      <c r="AH730" s="251"/>
      <c r="AI730" s="251"/>
      <c r="AJ730" s="251"/>
      <c r="AK730" s="251"/>
      <c r="AL730" s="251"/>
      <c r="AM730" s="251"/>
      <c r="AN730" s="251"/>
      <c r="AO730" s="251"/>
      <c r="AP730" s="251"/>
      <c r="AQ730" s="251"/>
      <c r="AR730" s="251"/>
      <c r="AS730" s="251"/>
      <c r="AT730" s="251"/>
      <c r="AU730" s="251"/>
      <c r="AV730" s="251"/>
      <c r="AW730" s="251"/>
      <c r="AX730" s="251"/>
      <c r="AY730" s="251"/>
      <c r="AZ730" s="251"/>
      <c r="BA730" s="251"/>
      <c r="BB730" s="251"/>
      <c r="BC730" s="251"/>
      <c r="BD730" s="251"/>
      <c r="BE730" s="251"/>
      <c r="BF730" s="251"/>
      <c r="BG730" s="251"/>
      <c r="BH730" s="251"/>
      <c r="BI730" s="251"/>
      <c r="BJ730" s="251"/>
      <c r="BK730" s="251"/>
      <c r="BL730" s="251"/>
      <c r="BM730" s="251"/>
      <c r="BN730" s="251"/>
      <c r="BO730" s="251"/>
      <c r="BP730" s="251"/>
      <c r="BQ730" s="251"/>
    </row>
    <row r="731" spans="1:69" ht="15.75" customHeight="1" x14ac:dyDescent="0.25">
      <c r="A731" s="251"/>
      <c r="B731" s="251"/>
      <c r="C731" s="251"/>
      <c r="D731" s="251"/>
      <c r="E731" s="251"/>
      <c r="F731" s="251"/>
      <c r="G731" s="251"/>
      <c r="H731" s="251"/>
      <c r="I731" s="251"/>
      <c r="J731" s="251"/>
      <c r="K731" s="251"/>
      <c r="L731" s="251"/>
      <c r="M731" s="251"/>
      <c r="N731" s="251"/>
      <c r="O731" s="251"/>
      <c r="P731" s="251"/>
      <c r="Q731" s="251"/>
      <c r="R731" s="251"/>
      <c r="S731" s="251"/>
      <c r="T731" s="251"/>
      <c r="U731" s="251"/>
      <c r="V731" s="251"/>
      <c r="W731" s="251"/>
      <c r="X731" s="251"/>
      <c r="Y731" s="251"/>
      <c r="Z731" s="251"/>
      <c r="AA731" s="251"/>
      <c r="AB731" s="251"/>
      <c r="AC731" s="251"/>
      <c r="AD731" s="251"/>
      <c r="AE731" s="251"/>
      <c r="AF731" s="251"/>
      <c r="AG731" s="251"/>
      <c r="AH731" s="251"/>
      <c r="AI731" s="251"/>
      <c r="AJ731" s="251"/>
      <c r="AK731" s="251"/>
      <c r="AL731" s="251"/>
      <c r="AM731" s="251"/>
      <c r="AN731" s="251"/>
      <c r="AO731" s="251"/>
      <c r="AP731" s="251"/>
      <c r="AQ731" s="251"/>
      <c r="AR731" s="251"/>
      <c r="AS731" s="251"/>
      <c r="AT731" s="251"/>
      <c r="AU731" s="251"/>
      <c r="AV731" s="251"/>
      <c r="AW731" s="251"/>
      <c r="AX731" s="251"/>
      <c r="AY731" s="251"/>
      <c r="AZ731" s="251"/>
      <c r="BA731" s="251"/>
      <c r="BB731" s="251"/>
      <c r="BC731" s="251"/>
      <c r="BD731" s="251"/>
      <c r="BE731" s="251"/>
      <c r="BF731" s="251"/>
      <c r="BG731" s="251"/>
      <c r="BH731" s="251"/>
      <c r="BI731" s="251"/>
      <c r="BJ731" s="251"/>
      <c r="BK731" s="251"/>
      <c r="BL731" s="251"/>
      <c r="BM731" s="251"/>
      <c r="BN731" s="251"/>
      <c r="BO731" s="251"/>
      <c r="BP731" s="251"/>
      <c r="BQ731" s="251"/>
    </row>
    <row r="732" spans="1:69" ht="15.75" customHeight="1" x14ac:dyDescent="0.25">
      <c r="A732" s="251"/>
      <c r="B732" s="251"/>
      <c r="C732" s="251"/>
      <c r="D732" s="251"/>
      <c r="E732" s="251"/>
      <c r="F732" s="251"/>
      <c r="G732" s="251"/>
      <c r="H732" s="251"/>
      <c r="I732" s="251"/>
      <c r="J732" s="251"/>
      <c r="K732" s="251"/>
      <c r="L732" s="251"/>
      <c r="M732" s="251"/>
      <c r="N732" s="251"/>
      <c r="O732" s="251"/>
      <c r="P732" s="251"/>
      <c r="Q732" s="251"/>
      <c r="R732" s="251"/>
      <c r="S732" s="251"/>
      <c r="T732" s="251"/>
      <c r="U732" s="251"/>
      <c r="V732" s="251"/>
      <c r="W732" s="251"/>
      <c r="X732" s="251"/>
      <c r="Y732" s="251"/>
      <c r="Z732" s="251"/>
      <c r="AA732" s="251"/>
      <c r="AB732" s="251"/>
      <c r="AC732" s="251"/>
      <c r="AD732" s="251"/>
      <c r="AE732" s="251"/>
      <c r="AF732" s="251"/>
      <c r="AG732" s="251"/>
      <c r="AH732" s="251"/>
      <c r="AI732" s="251"/>
      <c r="AJ732" s="251"/>
      <c r="AK732" s="251"/>
      <c r="AL732" s="251"/>
      <c r="AM732" s="251"/>
      <c r="AN732" s="251"/>
      <c r="AO732" s="251"/>
      <c r="AP732" s="251"/>
      <c r="AQ732" s="251"/>
      <c r="AR732" s="251"/>
      <c r="AS732" s="251"/>
      <c r="AT732" s="251"/>
      <c r="AU732" s="251"/>
      <c r="AV732" s="251"/>
      <c r="AW732" s="251"/>
      <c r="AX732" s="251"/>
      <c r="AY732" s="251"/>
      <c r="AZ732" s="251"/>
      <c r="BA732" s="251"/>
      <c r="BB732" s="251"/>
      <c r="BC732" s="251"/>
      <c r="BD732" s="251"/>
      <c r="BE732" s="251"/>
      <c r="BF732" s="251"/>
      <c r="BG732" s="251"/>
      <c r="BH732" s="251"/>
      <c r="BI732" s="251"/>
      <c r="BJ732" s="251"/>
      <c r="BK732" s="251"/>
      <c r="BL732" s="251"/>
      <c r="BM732" s="251"/>
      <c r="BN732" s="251"/>
      <c r="BO732" s="251"/>
      <c r="BP732" s="251"/>
      <c r="BQ732" s="251"/>
    </row>
    <row r="733" spans="1:69" ht="15.75" customHeight="1" x14ac:dyDescent="0.25">
      <c r="A733" s="251"/>
      <c r="B733" s="251"/>
      <c r="C733" s="251"/>
      <c r="D733" s="251"/>
      <c r="E733" s="251"/>
      <c r="F733" s="251"/>
      <c r="G733" s="251"/>
      <c r="H733" s="251"/>
      <c r="I733" s="251"/>
      <c r="J733" s="251"/>
      <c r="K733" s="251"/>
      <c r="L733" s="251"/>
      <c r="M733" s="251"/>
      <c r="N733" s="251"/>
      <c r="O733" s="251"/>
      <c r="P733" s="251"/>
      <c r="Q733" s="251"/>
      <c r="R733" s="251"/>
      <c r="S733" s="251"/>
      <c r="T733" s="251"/>
      <c r="U733" s="251"/>
      <c r="V733" s="251"/>
      <c r="W733" s="251"/>
      <c r="X733" s="251"/>
      <c r="Y733" s="251"/>
      <c r="Z733" s="251"/>
      <c r="AA733" s="251"/>
      <c r="AB733" s="251"/>
      <c r="AC733" s="251"/>
      <c r="AD733" s="251"/>
      <c r="AE733" s="251"/>
      <c r="AF733" s="251"/>
      <c r="AG733" s="251"/>
      <c r="AH733" s="251"/>
      <c r="AI733" s="251"/>
      <c r="AJ733" s="251"/>
      <c r="AK733" s="251"/>
      <c r="AL733" s="251"/>
      <c r="AM733" s="251"/>
      <c r="AN733" s="251"/>
      <c r="AO733" s="251"/>
      <c r="AP733" s="251"/>
      <c r="AQ733" s="251"/>
      <c r="AR733" s="251"/>
      <c r="AS733" s="251"/>
      <c r="AT733" s="251"/>
      <c r="AU733" s="251"/>
      <c r="AV733" s="251"/>
      <c r="AW733" s="251"/>
      <c r="AX733" s="251"/>
      <c r="AY733" s="251"/>
      <c r="AZ733" s="251"/>
      <c r="BA733" s="251"/>
      <c r="BB733" s="251"/>
      <c r="BC733" s="251"/>
      <c r="BD733" s="251"/>
      <c r="BE733" s="251"/>
      <c r="BF733" s="251"/>
      <c r="BG733" s="251"/>
      <c r="BH733" s="251"/>
      <c r="BI733" s="251"/>
      <c r="BJ733" s="251"/>
      <c r="BK733" s="251"/>
      <c r="BL733" s="251"/>
      <c r="BM733" s="251"/>
      <c r="BN733" s="251"/>
      <c r="BO733" s="251"/>
      <c r="BP733" s="251"/>
      <c r="BQ733" s="251"/>
    </row>
    <row r="734" spans="1:69" ht="15.75" customHeight="1" x14ac:dyDescent="0.25">
      <c r="A734" s="251"/>
      <c r="B734" s="251"/>
      <c r="C734" s="251"/>
      <c r="D734" s="251"/>
      <c r="E734" s="251"/>
      <c r="F734" s="251"/>
      <c r="G734" s="251"/>
      <c r="H734" s="251"/>
      <c r="I734" s="251"/>
      <c r="J734" s="251"/>
      <c r="K734" s="251"/>
      <c r="L734" s="251"/>
      <c r="M734" s="251"/>
      <c r="N734" s="251"/>
      <c r="O734" s="251"/>
      <c r="P734" s="251"/>
      <c r="Q734" s="251"/>
      <c r="R734" s="251"/>
      <c r="S734" s="251"/>
      <c r="T734" s="251"/>
      <c r="U734" s="251"/>
      <c r="V734" s="251"/>
      <c r="W734" s="251"/>
      <c r="X734" s="251"/>
      <c r="Y734" s="251"/>
      <c r="Z734" s="251"/>
      <c r="AA734" s="251"/>
      <c r="AB734" s="251"/>
      <c r="AC734" s="251"/>
      <c r="AD734" s="251"/>
      <c r="AE734" s="251"/>
      <c r="AF734" s="251"/>
      <c r="AG734" s="251"/>
      <c r="AH734" s="251"/>
      <c r="AI734" s="251"/>
      <c r="AJ734" s="251"/>
      <c r="AK734" s="251"/>
      <c r="AL734" s="251"/>
      <c r="AM734" s="251"/>
      <c r="AN734" s="251"/>
      <c r="AO734" s="251"/>
      <c r="AP734" s="251"/>
      <c r="AQ734" s="251"/>
      <c r="AR734" s="251"/>
      <c r="AS734" s="251"/>
      <c r="AT734" s="251"/>
      <c r="AU734" s="251"/>
      <c r="AV734" s="251"/>
      <c r="AW734" s="251"/>
      <c r="AX734" s="251"/>
      <c r="AY734" s="251"/>
      <c r="AZ734" s="251"/>
      <c r="BA734" s="251"/>
      <c r="BB734" s="251"/>
      <c r="BC734" s="251"/>
      <c r="BD734" s="251"/>
      <c r="BE734" s="251"/>
      <c r="BF734" s="251"/>
      <c r="BG734" s="251"/>
      <c r="BH734" s="251"/>
      <c r="BI734" s="251"/>
      <c r="BJ734" s="251"/>
      <c r="BK734" s="251"/>
      <c r="BL734" s="251"/>
      <c r="BM734" s="251"/>
      <c r="BN734" s="251"/>
      <c r="BO734" s="251"/>
      <c r="BP734" s="251"/>
      <c r="BQ734" s="251"/>
    </row>
    <row r="735" spans="1:69" ht="15.75" customHeight="1" x14ac:dyDescent="0.25">
      <c r="A735" s="251"/>
      <c r="B735" s="251"/>
      <c r="C735" s="251"/>
      <c r="D735" s="251"/>
      <c r="E735" s="251"/>
      <c r="F735" s="251"/>
      <c r="G735" s="251"/>
      <c r="H735" s="251"/>
      <c r="I735" s="251"/>
      <c r="J735" s="251"/>
      <c r="K735" s="251"/>
      <c r="L735" s="251"/>
      <c r="M735" s="251"/>
      <c r="N735" s="251"/>
      <c r="O735" s="251"/>
      <c r="P735" s="251"/>
      <c r="Q735" s="251"/>
      <c r="R735" s="251"/>
      <c r="S735" s="251"/>
      <c r="T735" s="251"/>
      <c r="U735" s="251"/>
      <c r="V735" s="251"/>
      <c r="W735" s="251"/>
      <c r="X735" s="251"/>
      <c r="Y735" s="251"/>
      <c r="Z735" s="251"/>
      <c r="AA735" s="251"/>
      <c r="AB735" s="251"/>
      <c r="AC735" s="251"/>
      <c r="AD735" s="251"/>
      <c r="AE735" s="251"/>
      <c r="AF735" s="251"/>
      <c r="AG735" s="251"/>
      <c r="AH735" s="251"/>
      <c r="AI735" s="251"/>
      <c r="AJ735" s="251"/>
      <c r="AK735" s="251"/>
      <c r="AL735" s="251"/>
      <c r="AM735" s="251"/>
      <c r="AN735" s="251"/>
      <c r="AO735" s="251"/>
      <c r="AP735" s="251"/>
      <c r="AQ735" s="251"/>
      <c r="AR735" s="251"/>
      <c r="AS735" s="251"/>
      <c r="AT735" s="251"/>
      <c r="AU735" s="251"/>
      <c r="AV735" s="251"/>
      <c r="AW735" s="251"/>
      <c r="AX735" s="251"/>
      <c r="AY735" s="251"/>
      <c r="AZ735" s="251"/>
      <c r="BA735" s="251"/>
      <c r="BB735" s="251"/>
      <c r="BC735" s="251"/>
      <c r="BD735" s="251"/>
      <c r="BE735" s="251"/>
      <c r="BF735" s="251"/>
      <c r="BG735" s="251"/>
      <c r="BH735" s="251"/>
      <c r="BI735" s="251"/>
      <c r="BJ735" s="251"/>
      <c r="BK735" s="251"/>
      <c r="BL735" s="251"/>
      <c r="BM735" s="251"/>
      <c r="BN735" s="251"/>
      <c r="BO735" s="251"/>
      <c r="BP735" s="251"/>
      <c r="BQ735" s="251"/>
    </row>
    <row r="736" spans="1:69" ht="15.75" customHeight="1" x14ac:dyDescent="0.25">
      <c r="A736" s="251"/>
      <c r="B736" s="251"/>
      <c r="C736" s="251"/>
      <c r="D736" s="251"/>
      <c r="E736" s="251"/>
      <c r="F736" s="251"/>
      <c r="G736" s="251"/>
      <c r="H736" s="251"/>
      <c r="I736" s="251"/>
      <c r="J736" s="251"/>
      <c r="K736" s="251"/>
      <c r="L736" s="251"/>
      <c r="M736" s="251"/>
      <c r="N736" s="251"/>
      <c r="O736" s="251"/>
      <c r="P736" s="251"/>
      <c r="Q736" s="251"/>
      <c r="R736" s="251"/>
      <c r="S736" s="251"/>
      <c r="T736" s="251"/>
      <c r="U736" s="251"/>
      <c r="V736" s="251"/>
      <c r="W736" s="251"/>
      <c r="X736" s="251"/>
      <c r="Y736" s="251"/>
      <c r="Z736" s="251"/>
      <c r="AA736" s="251"/>
      <c r="AB736" s="251"/>
      <c r="AC736" s="251"/>
      <c r="AD736" s="251"/>
      <c r="AE736" s="251"/>
      <c r="AF736" s="251"/>
      <c r="AG736" s="251"/>
      <c r="AH736" s="251"/>
      <c r="AI736" s="251"/>
      <c r="AJ736" s="251"/>
      <c r="AK736" s="251"/>
      <c r="AL736" s="251"/>
      <c r="AM736" s="251"/>
      <c r="AN736" s="251"/>
      <c r="AO736" s="251"/>
      <c r="AP736" s="251"/>
      <c r="AQ736" s="251"/>
      <c r="AR736" s="251"/>
      <c r="AS736" s="251"/>
      <c r="AT736" s="251"/>
      <c r="AU736" s="251"/>
      <c r="AV736" s="251"/>
      <c r="AW736" s="251"/>
      <c r="AX736" s="251"/>
      <c r="AY736" s="251"/>
      <c r="AZ736" s="251"/>
      <c r="BA736" s="251"/>
      <c r="BB736" s="251"/>
      <c r="BC736" s="251"/>
      <c r="BD736" s="251"/>
      <c r="BE736" s="251"/>
      <c r="BF736" s="251"/>
      <c r="BG736" s="251"/>
      <c r="BH736" s="251"/>
      <c r="BI736" s="251"/>
      <c r="BJ736" s="251"/>
      <c r="BK736" s="251"/>
      <c r="BL736" s="251"/>
      <c r="BM736" s="251"/>
      <c r="BN736" s="251"/>
      <c r="BO736" s="251"/>
      <c r="BP736" s="251"/>
      <c r="BQ736" s="251"/>
    </row>
    <row r="737" spans="1:69" ht="15.75" customHeight="1" x14ac:dyDescent="0.25">
      <c r="A737" s="251"/>
      <c r="B737" s="251"/>
      <c r="C737" s="251"/>
      <c r="D737" s="251"/>
      <c r="E737" s="251"/>
      <c r="F737" s="251"/>
      <c r="G737" s="251"/>
      <c r="H737" s="251"/>
      <c r="I737" s="251"/>
      <c r="J737" s="251"/>
      <c r="K737" s="251"/>
      <c r="L737" s="251"/>
      <c r="M737" s="251"/>
      <c r="N737" s="251"/>
      <c r="O737" s="251"/>
      <c r="P737" s="251"/>
      <c r="Q737" s="251"/>
      <c r="R737" s="251"/>
      <c r="S737" s="251"/>
      <c r="T737" s="251"/>
      <c r="U737" s="251"/>
      <c r="V737" s="251"/>
      <c r="W737" s="251"/>
      <c r="X737" s="251"/>
      <c r="Y737" s="251"/>
      <c r="Z737" s="251"/>
      <c r="AA737" s="251"/>
      <c r="AB737" s="251"/>
      <c r="AC737" s="251"/>
      <c r="AD737" s="251"/>
      <c r="AE737" s="251"/>
      <c r="AF737" s="251"/>
      <c r="AG737" s="251"/>
      <c r="AH737" s="251"/>
      <c r="AI737" s="251"/>
      <c r="AJ737" s="251"/>
      <c r="AK737" s="251"/>
      <c r="AL737" s="251"/>
      <c r="AM737" s="251"/>
      <c r="AN737" s="251"/>
      <c r="AO737" s="251"/>
      <c r="AP737" s="251"/>
      <c r="AQ737" s="251"/>
      <c r="AR737" s="251"/>
      <c r="AS737" s="251"/>
      <c r="AT737" s="251"/>
      <c r="AU737" s="251"/>
      <c r="AV737" s="251"/>
      <c r="AW737" s="251"/>
      <c r="AX737" s="251"/>
      <c r="AY737" s="251"/>
      <c r="AZ737" s="251"/>
      <c r="BA737" s="251"/>
      <c r="BB737" s="251"/>
      <c r="BC737" s="251"/>
      <c r="BD737" s="251"/>
      <c r="BE737" s="251"/>
      <c r="BF737" s="251"/>
      <c r="BG737" s="251"/>
      <c r="BH737" s="251"/>
      <c r="BI737" s="251"/>
      <c r="BJ737" s="251"/>
      <c r="BK737" s="251"/>
      <c r="BL737" s="251"/>
      <c r="BM737" s="251"/>
      <c r="BN737" s="251"/>
      <c r="BO737" s="251"/>
      <c r="BP737" s="251"/>
      <c r="BQ737" s="251"/>
    </row>
    <row r="738" spans="1:69" ht="15.75" customHeight="1" x14ac:dyDescent="0.25">
      <c r="A738" s="251"/>
      <c r="B738" s="251"/>
      <c r="C738" s="251"/>
      <c r="D738" s="251"/>
      <c r="E738" s="251"/>
      <c r="F738" s="251"/>
      <c r="G738" s="251"/>
      <c r="H738" s="251"/>
      <c r="I738" s="251"/>
      <c r="J738" s="251"/>
      <c r="K738" s="251"/>
      <c r="L738" s="251"/>
      <c r="M738" s="251"/>
      <c r="N738" s="251"/>
      <c r="O738" s="251"/>
      <c r="P738" s="251"/>
      <c r="Q738" s="251"/>
      <c r="R738" s="251"/>
      <c r="S738" s="251"/>
      <c r="T738" s="251"/>
      <c r="U738" s="251"/>
      <c r="V738" s="251"/>
      <c r="W738" s="251"/>
      <c r="X738" s="251"/>
      <c r="Y738" s="251"/>
      <c r="Z738" s="251"/>
      <c r="AA738" s="251"/>
      <c r="AB738" s="251"/>
      <c r="AC738" s="251"/>
      <c r="AD738" s="251"/>
      <c r="AE738" s="251"/>
      <c r="AF738" s="251"/>
      <c r="AG738" s="251"/>
      <c r="AH738" s="251"/>
      <c r="AI738" s="251"/>
      <c r="AJ738" s="251"/>
      <c r="AK738" s="251"/>
      <c r="AL738" s="251"/>
      <c r="AM738" s="251"/>
      <c r="AN738" s="251"/>
      <c r="AO738" s="251"/>
      <c r="AP738" s="251"/>
      <c r="AQ738" s="251"/>
      <c r="AR738" s="251"/>
      <c r="AS738" s="251"/>
      <c r="AT738" s="251"/>
      <c r="AU738" s="251"/>
      <c r="AV738" s="251"/>
      <c r="AW738" s="251"/>
      <c r="AX738" s="251"/>
      <c r="AY738" s="251"/>
      <c r="AZ738" s="251"/>
      <c r="BA738" s="251"/>
      <c r="BB738" s="251"/>
      <c r="BC738" s="251"/>
      <c r="BD738" s="251"/>
      <c r="BE738" s="251"/>
      <c r="BF738" s="251"/>
      <c r="BG738" s="251"/>
      <c r="BH738" s="251"/>
      <c r="BI738" s="251"/>
      <c r="BJ738" s="251"/>
      <c r="BK738" s="251"/>
      <c r="BL738" s="251"/>
      <c r="BM738" s="251"/>
      <c r="BN738" s="251"/>
      <c r="BO738" s="251"/>
      <c r="BP738" s="251"/>
      <c r="BQ738" s="251"/>
    </row>
    <row r="739" spans="1:69" ht="15.75" customHeight="1" x14ac:dyDescent="0.25">
      <c r="A739" s="251"/>
      <c r="B739" s="251"/>
      <c r="C739" s="251"/>
      <c r="D739" s="251"/>
      <c r="E739" s="251"/>
      <c r="F739" s="251"/>
      <c r="G739" s="251"/>
      <c r="H739" s="251"/>
      <c r="I739" s="251"/>
      <c r="J739" s="251"/>
      <c r="K739" s="251"/>
      <c r="L739" s="251"/>
      <c r="M739" s="251"/>
      <c r="N739" s="251"/>
      <c r="O739" s="251"/>
      <c r="P739" s="251"/>
      <c r="Q739" s="251"/>
      <c r="R739" s="251"/>
      <c r="S739" s="251"/>
      <c r="T739" s="251"/>
      <c r="U739" s="251"/>
      <c r="V739" s="251"/>
      <c r="W739" s="251"/>
      <c r="X739" s="251"/>
      <c r="Y739" s="251"/>
      <c r="Z739" s="251"/>
      <c r="AA739" s="251"/>
      <c r="AB739" s="251"/>
      <c r="AC739" s="251"/>
      <c r="AD739" s="251"/>
      <c r="AE739" s="251"/>
      <c r="AF739" s="251"/>
      <c r="AG739" s="251"/>
      <c r="AH739" s="251"/>
      <c r="AI739" s="251"/>
      <c r="AJ739" s="251"/>
      <c r="AK739" s="251"/>
      <c r="AL739" s="251"/>
      <c r="AM739" s="251"/>
      <c r="AN739" s="251"/>
      <c r="AO739" s="251"/>
      <c r="AP739" s="251"/>
      <c r="AQ739" s="251"/>
      <c r="AR739" s="251"/>
      <c r="AS739" s="251"/>
      <c r="AT739" s="251"/>
      <c r="AU739" s="251"/>
      <c r="AV739" s="251"/>
      <c r="AW739" s="251"/>
      <c r="AX739" s="251"/>
      <c r="AY739" s="251"/>
      <c r="AZ739" s="251"/>
      <c r="BA739" s="251"/>
      <c r="BB739" s="251"/>
      <c r="BC739" s="251"/>
      <c r="BD739" s="251"/>
      <c r="BE739" s="251"/>
      <c r="BF739" s="251"/>
      <c r="BG739" s="251"/>
      <c r="BH739" s="251"/>
      <c r="BI739" s="251"/>
      <c r="BJ739" s="251"/>
      <c r="BK739" s="251"/>
      <c r="BL739" s="251"/>
      <c r="BM739" s="251"/>
      <c r="BN739" s="251"/>
      <c r="BO739" s="251"/>
      <c r="BP739" s="251"/>
      <c r="BQ739" s="251"/>
    </row>
    <row r="740" spans="1:69" ht="15.75" customHeight="1" x14ac:dyDescent="0.25">
      <c r="A740" s="251"/>
      <c r="B740" s="251"/>
      <c r="C740" s="251"/>
      <c r="D740" s="251"/>
      <c r="E740" s="251"/>
      <c r="F740" s="251"/>
      <c r="G740" s="251"/>
      <c r="H740" s="251"/>
      <c r="I740" s="251"/>
      <c r="J740" s="251"/>
      <c r="K740" s="251"/>
      <c r="L740" s="251"/>
      <c r="M740" s="251"/>
      <c r="N740" s="251"/>
      <c r="O740" s="251"/>
      <c r="P740" s="251"/>
      <c r="Q740" s="251"/>
      <c r="R740" s="251"/>
      <c r="S740" s="251"/>
      <c r="T740" s="251"/>
      <c r="U740" s="251"/>
      <c r="V740" s="251"/>
      <c r="W740" s="251"/>
      <c r="X740" s="251"/>
      <c r="Y740" s="251"/>
      <c r="Z740" s="251"/>
      <c r="AA740" s="251"/>
      <c r="AB740" s="251"/>
      <c r="AC740" s="251"/>
      <c r="AD740" s="251"/>
      <c r="AE740" s="251"/>
      <c r="AF740" s="251"/>
      <c r="AG740" s="251"/>
      <c r="AH740" s="251"/>
      <c r="AI740" s="251"/>
      <c r="AJ740" s="251"/>
      <c r="AK740" s="251"/>
      <c r="AL740" s="251"/>
      <c r="AM740" s="251"/>
      <c r="AN740" s="251"/>
      <c r="AO740" s="251"/>
      <c r="AP740" s="251"/>
      <c r="AQ740" s="251"/>
      <c r="AR740" s="251"/>
      <c r="AS740" s="251"/>
      <c r="AT740" s="251"/>
      <c r="AU740" s="251"/>
      <c r="AV740" s="251"/>
      <c r="AW740" s="251"/>
      <c r="AX740" s="251"/>
      <c r="AY740" s="251"/>
      <c r="AZ740" s="251"/>
      <c r="BA740" s="251"/>
      <c r="BB740" s="251"/>
      <c r="BC740" s="251"/>
      <c r="BD740" s="251"/>
      <c r="BE740" s="251"/>
      <c r="BF740" s="251"/>
      <c r="BG740" s="251"/>
      <c r="BH740" s="251"/>
      <c r="BI740" s="251"/>
      <c r="BJ740" s="251"/>
      <c r="BK740" s="251"/>
      <c r="BL740" s="251"/>
      <c r="BM740" s="251"/>
      <c r="BN740" s="251"/>
      <c r="BO740" s="251"/>
      <c r="BP740" s="251"/>
      <c r="BQ740" s="251"/>
    </row>
    <row r="741" spans="1:69" ht="15.75" customHeight="1" x14ac:dyDescent="0.25">
      <c r="A741" s="251"/>
      <c r="B741" s="251"/>
      <c r="C741" s="251"/>
      <c r="D741" s="251"/>
      <c r="E741" s="251"/>
      <c r="F741" s="251"/>
      <c r="G741" s="251"/>
      <c r="H741" s="251"/>
      <c r="I741" s="251"/>
      <c r="J741" s="251"/>
      <c r="K741" s="251"/>
      <c r="L741" s="251"/>
      <c r="M741" s="251"/>
      <c r="N741" s="251"/>
      <c r="O741" s="251"/>
      <c r="P741" s="251"/>
      <c r="Q741" s="251"/>
      <c r="R741" s="251"/>
      <c r="S741" s="251"/>
      <c r="T741" s="251"/>
      <c r="U741" s="251"/>
      <c r="V741" s="251"/>
      <c r="W741" s="251"/>
      <c r="X741" s="251"/>
      <c r="Y741" s="251"/>
      <c r="Z741" s="251"/>
      <c r="AA741" s="251"/>
      <c r="AB741" s="251"/>
      <c r="AC741" s="251"/>
      <c r="AD741" s="251"/>
      <c r="AE741" s="251"/>
      <c r="AF741" s="251"/>
      <c r="AG741" s="251"/>
      <c r="AH741" s="251"/>
      <c r="AI741" s="251"/>
      <c r="AJ741" s="251"/>
      <c r="AK741" s="251"/>
      <c r="AL741" s="251"/>
      <c r="AM741" s="251"/>
      <c r="AN741" s="251"/>
      <c r="AO741" s="251"/>
      <c r="AP741" s="251"/>
      <c r="AQ741" s="251"/>
      <c r="AR741" s="251"/>
      <c r="AS741" s="251"/>
      <c r="AT741" s="251"/>
      <c r="AU741" s="251"/>
      <c r="AV741" s="251"/>
      <c r="AW741" s="251"/>
      <c r="AX741" s="251"/>
      <c r="AY741" s="251"/>
      <c r="AZ741" s="251"/>
      <c r="BA741" s="251"/>
      <c r="BB741" s="251"/>
      <c r="BC741" s="251"/>
      <c r="BD741" s="251"/>
      <c r="BE741" s="251"/>
      <c r="BF741" s="251"/>
      <c r="BG741" s="251"/>
      <c r="BH741" s="251"/>
      <c r="BI741" s="251"/>
      <c r="BJ741" s="251"/>
      <c r="BK741" s="251"/>
      <c r="BL741" s="251"/>
      <c r="BM741" s="251"/>
      <c r="BN741" s="251"/>
      <c r="BO741" s="251"/>
      <c r="BP741" s="251"/>
      <c r="BQ741" s="251"/>
    </row>
    <row r="742" spans="1:69" ht="15.75" customHeight="1" x14ac:dyDescent="0.25">
      <c r="A742" s="251"/>
      <c r="B742" s="251"/>
      <c r="C742" s="251"/>
      <c r="D742" s="251"/>
      <c r="E742" s="251"/>
      <c r="F742" s="251"/>
      <c r="G742" s="251"/>
      <c r="H742" s="251"/>
      <c r="I742" s="251"/>
      <c r="J742" s="251"/>
      <c r="K742" s="251"/>
      <c r="L742" s="251"/>
      <c r="M742" s="251"/>
      <c r="N742" s="251"/>
      <c r="O742" s="251"/>
      <c r="P742" s="251"/>
      <c r="Q742" s="251"/>
      <c r="R742" s="251"/>
      <c r="S742" s="251"/>
      <c r="T742" s="251"/>
      <c r="U742" s="251"/>
      <c r="V742" s="251"/>
      <c r="W742" s="251"/>
      <c r="X742" s="251"/>
      <c r="Y742" s="251"/>
      <c r="Z742" s="251"/>
      <c r="AA742" s="251"/>
      <c r="AB742" s="251"/>
      <c r="AC742" s="251"/>
      <c r="AD742" s="251"/>
      <c r="AE742" s="251"/>
      <c r="AF742" s="251"/>
      <c r="AG742" s="251"/>
      <c r="AH742" s="251"/>
      <c r="AI742" s="251"/>
      <c r="AJ742" s="251"/>
      <c r="AK742" s="251"/>
      <c r="AL742" s="251"/>
      <c r="AM742" s="251"/>
      <c r="AN742" s="251"/>
      <c r="AO742" s="251"/>
      <c r="AP742" s="251"/>
      <c r="AQ742" s="251"/>
      <c r="AR742" s="251"/>
      <c r="AS742" s="251"/>
      <c r="AT742" s="251"/>
      <c r="AU742" s="251"/>
      <c r="AV742" s="251"/>
      <c r="AW742" s="251"/>
      <c r="AX742" s="251"/>
      <c r="AY742" s="251"/>
      <c r="AZ742" s="251"/>
      <c r="BA742" s="251"/>
      <c r="BB742" s="251"/>
      <c r="BC742" s="251"/>
      <c r="BD742" s="251"/>
      <c r="BE742" s="251"/>
      <c r="BF742" s="251"/>
      <c r="BG742" s="251"/>
      <c r="BH742" s="251"/>
      <c r="BI742" s="251"/>
      <c r="BJ742" s="251"/>
      <c r="BK742" s="251"/>
      <c r="BL742" s="251"/>
      <c r="BM742" s="251"/>
      <c r="BN742" s="251"/>
      <c r="BO742" s="251"/>
      <c r="BP742" s="251"/>
      <c r="BQ742" s="251"/>
    </row>
    <row r="743" spans="1:69" ht="15.75" customHeight="1" x14ac:dyDescent="0.25">
      <c r="A743" s="251"/>
      <c r="B743" s="251"/>
      <c r="C743" s="251"/>
      <c r="D743" s="251"/>
      <c r="E743" s="251"/>
      <c r="F743" s="251"/>
      <c r="G743" s="251"/>
      <c r="H743" s="251"/>
      <c r="I743" s="251"/>
      <c r="J743" s="251"/>
      <c r="K743" s="251"/>
      <c r="L743" s="251"/>
      <c r="M743" s="251"/>
      <c r="N743" s="251"/>
      <c r="O743" s="251"/>
      <c r="P743" s="251"/>
      <c r="Q743" s="251"/>
      <c r="R743" s="251"/>
      <c r="S743" s="251"/>
      <c r="T743" s="251"/>
      <c r="U743" s="251"/>
      <c r="V743" s="251"/>
      <c r="W743" s="251"/>
      <c r="X743" s="251"/>
      <c r="Y743" s="251"/>
      <c r="Z743" s="251"/>
      <c r="AA743" s="251"/>
      <c r="AB743" s="251"/>
      <c r="AC743" s="251"/>
      <c r="AD743" s="251"/>
      <c r="AE743" s="251"/>
      <c r="AF743" s="251"/>
      <c r="AG743" s="251"/>
      <c r="AH743" s="251"/>
      <c r="AI743" s="251"/>
      <c r="AJ743" s="251"/>
      <c r="AK743" s="251"/>
      <c r="AL743" s="251"/>
      <c r="AM743" s="251"/>
      <c r="AN743" s="251"/>
      <c r="AO743" s="251"/>
      <c r="AP743" s="251"/>
      <c r="AQ743" s="251"/>
      <c r="AR743" s="251"/>
      <c r="AS743" s="251"/>
      <c r="AT743" s="251"/>
      <c r="AU743" s="251"/>
      <c r="AV743" s="251"/>
      <c r="AW743" s="251"/>
      <c r="AX743" s="251"/>
      <c r="AY743" s="251"/>
      <c r="AZ743" s="251"/>
      <c r="BA743" s="251"/>
      <c r="BB743" s="251"/>
      <c r="BC743" s="251"/>
      <c r="BD743" s="251"/>
      <c r="BE743" s="251"/>
      <c r="BF743" s="251"/>
      <c r="BG743" s="251"/>
      <c r="BH743" s="251"/>
      <c r="BI743" s="251"/>
      <c r="BJ743" s="251"/>
      <c r="BK743" s="251"/>
      <c r="BL743" s="251"/>
      <c r="BM743" s="251"/>
      <c r="BN743" s="251"/>
      <c r="BO743" s="251"/>
      <c r="BP743" s="251"/>
      <c r="BQ743" s="251"/>
    </row>
    <row r="744" spans="1:69" ht="15.75" customHeight="1" x14ac:dyDescent="0.25">
      <c r="A744" s="251"/>
      <c r="B744" s="251"/>
      <c r="C744" s="251"/>
      <c r="D744" s="251"/>
      <c r="E744" s="251"/>
      <c r="F744" s="251"/>
      <c r="G744" s="251"/>
      <c r="H744" s="251"/>
      <c r="I744" s="251"/>
      <c r="J744" s="251"/>
      <c r="K744" s="251"/>
      <c r="L744" s="251"/>
      <c r="M744" s="251"/>
      <c r="N744" s="251"/>
      <c r="O744" s="251"/>
      <c r="P744" s="251"/>
      <c r="Q744" s="251"/>
      <c r="R744" s="251"/>
      <c r="S744" s="251"/>
      <c r="T744" s="251"/>
      <c r="U744" s="251"/>
      <c r="V744" s="251"/>
      <c r="W744" s="251"/>
      <c r="X744" s="251"/>
      <c r="Y744" s="251"/>
      <c r="Z744" s="251"/>
      <c r="AA744" s="251"/>
      <c r="AB744" s="251"/>
      <c r="AC744" s="251"/>
      <c r="AD744" s="251"/>
      <c r="AE744" s="251"/>
      <c r="AF744" s="251"/>
      <c r="AG744" s="251"/>
      <c r="AH744" s="251"/>
      <c r="AI744" s="251"/>
      <c r="AJ744" s="251"/>
      <c r="AK744" s="251"/>
      <c r="AL744" s="251"/>
      <c r="AM744" s="251"/>
      <c r="AN744" s="251"/>
      <c r="AO744" s="251"/>
      <c r="AP744" s="251"/>
      <c r="AQ744" s="251"/>
      <c r="AR744" s="251"/>
      <c r="AS744" s="251"/>
      <c r="AT744" s="251"/>
      <c r="AU744" s="251"/>
      <c r="AV744" s="251"/>
      <c r="AW744" s="251"/>
      <c r="AX744" s="251"/>
      <c r="AY744" s="251"/>
      <c r="AZ744" s="251"/>
      <c r="BA744" s="251"/>
      <c r="BB744" s="251"/>
      <c r="BC744" s="251"/>
      <c r="BD744" s="251"/>
      <c r="BE744" s="251"/>
      <c r="BF744" s="251"/>
      <c r="BG744" s="251"/>
      <c r="BH744" s="251"/>
      <c r="BI744" s="251"/>
      <c r="BJ744" s="251"/>
      <c r="BK744" s="251"/>
      <c r="BL744" s="251"/>
      <c r="BM744" s="251"/>
      <c r="BN744" s="251"/>
      <c r="BO744" s="251"/>
      <c r="BP744" s="251"/>
      <c r="BQ744" s="251"/>
    </row>
    <row r="745" spans="1:69" ht="15.75" customHeight="1" x14ac:dyDescent="0.25">
      <c r="A745" s="251"/>
      <c r="B745" s="251"/>
      <c r="C745" s="251"/>
      <c r="D745" s="251"/>
      <c r="E745" s="251"/>
      <c r="F745" s="251"/>
      <c r="G745" s="251"/>
      <c r="H745" s="251"/>
      <c r="I745" s="251"/>
      <c r="J745" s="251"/>
      <c r="K745" s="251"/>
      <c r="L745" s="251"/>
      <c r="M745" s="251"/>
      <c r="N745" s="251"/>
      <c r="O745" s="251"/>
      <c r="P745" s="251"/>
      <c r="Q745" s="251"/>
      <c r="R745" s="251"/>
      <c r="S745" s="251"/>
      <c r="T745" s="251"/>
      <c r="U745" s="251"/>
      <c r="V745" s="251"/>
      <c r="W745" s="251"/>
      <c r="X745" s="251"/>
      <c r="Y745" s="251"/>
      <c r="Z745" s="251"/>
      <c r="AA745" s="251"/>
      <c r="AB745" s="251"/>
      <c r="AC745" s="251"/>
      <c r="AD745" s="251"/>
      <c r="AE745" s="251"/>
      <c r="AF745" s="251"/>
      <c r="AG745" s="251"/>
      <c r="AH745" s="251"/>
      <c r="AI745" s="251"/>
      <c r="AJ745" s="251"/>
      <c r="AK745" s="251"/>
      <c r="AL745" s="251"/>
      <c r="AM745" s="251"/>
      <c r="AN745" s="251"/>
      <c r="AO745" s="251"/>
      <c r="AP745" s="251"/>
      <c r="AQ745" s="251"/>
      <c r="AR745" s="251"/>
      <c r="AS745" s="251"/>
      <c r="AT745" s="251"/>
      <c r="AU745" s="251"/>
      <c r="AV745" s="251"/>
      <c r="AW745" s="251"/>
      <c r="AX745" s="251"/>
      <c r="AY745" s="251"/>
      <c r="AZ745" s="251"/>
      <c r="BA745" s="251"/>
      <c r="BB745" s="251"/>
      <c r="BC745" s="251"/>
      <c r="BD745" s="251"/>
      <c r="BE745" s="251"/>
      <c r="BF745" s="251"/>
      <c r="BG745" s="251"/>
      <c r="BH745" s="251"/>
      <c r="BI745" s="251"/>
      <c r="BJ745" s="251"/>
      <c r="BK745" s="251"/>
      <c r="BL745" s="251"/>
      <c r="BM745" s="251"/>
      <c r="BN745" s="251"/>
      <c r="BO745" s="251"/>
      <c r="BP745" s="251"/>
      <c r="BQ745" s="251"/>
    </row>
    <row r="746" spans="1:69" ht="15.75" customHeight="1" x14ac:dyDescent="0.25">
      <c r="A746" s="251"/>
      <c r="B746" s="251"/>
      <c r="C746" s="251"/>
      <c r="D746" s="251"/>
      <c r="E746" s="251"/>
      <c r="F746" s="251"/>
      <c r="G746" s="251"/>
      <c r="H746" s="251"/>
      <c r="I746" s="251"/>
      <c r="J746" s="251"/>
      <c r="K746" s="251"/>
      <c r="L746" s="251"/>
      <c r="M746" s="251"/>
      <c r="N746" s="251"/>
      <c r="O746" s="251"/>
      <c r="P746" s="251"/>
      <c r="Q746" s="251"/>
      <c r="R746" s="251"/>
      <c r="S746" s="251"/>
      <c r="T746" s="251"/>
      <c r="U746" s="251"/>
      <c r="V746" s="251"/>
      <c r="W746" s="251"/>
      <c r="X746" s="251"/>
      <c r="Y746" s="251"/>
      <c r="Z746" s="251"/>
      <c r="AA746" s="251"/>
      <c r="AB746" s="251"/>
      <c r="AC746" s="251"/>
      <c r="AD746" s="251"/>
      <c r="AE746" s="251"/>
      <c r="AF746" s="251"/>
      <c r="AG746" s="251"/>
      <c r="AH746" s="251"/>
      <c r="AI746" s="251"/>
      <c r="AJ746" s="251"/>
      <c r="AK746" s="251"/>
      <c r="AL746" s="251"/>
      <c r="AM746" s="251"/>
      <c r="AN746" s="251"/>
      <c r="AO746" s="251"/>
      <c r="AP746" s="251"/>
      <c r="AQ746" s="251"/>
      <c r="AR746" s="251"/>
      <c r="AS746" s="251"/>
      <c r="AT746" s="251"/>
      <c r="AU746" s="251"/>
      <c r="AV746" s="251"/>
      <c r="AW746" s="251"/>
      <c r="AX746" s="251"/>
      <c r="AY746" s="251"/>
      <c r="AZ746" s="251"/>
      <c r="BA746" s="251"/>
      <c r="BB746" s="251"/>
      <c r="BC746" s="251"/>
      <c r="BD746" s="251"/>
      <c r="BE746" s="251"/>
      <c r="BF746" s="251"/>
      <c r="BG746" s="251"/>
      <c r="BH746" s="251"/>
      <c r="BI746" s="251"/>
      <c r="BJ746" s="251"/>
      <c r="BK746" s="251"/>
      <c r="BL746" s="251"/>
      <c r="BM746" s="251"/>
      <c r="BN746" s="251"/>
      <c r="BO746" s="251"/>
      <c r="BP746" s="251"/>
      <c r="BQ746" s="251"/>
    </row>
    <row r="747" spans="1:69" ht="15.75" customHeight="1" x14ac:dyDescent="0.25">
      <c r="A747" s="251"/>
      <c r="B747" s="251"/>
      <c r="C747" s="251"/>
      <c r="D747" s="251"/>
      <c r="E747" s="251"/>
      <c r="F747" s="251"/>
      <c r="G747" s="251"/>
      <c r="H747" s="251"/>
      <c r="I747" s="251"/>
      <c r="J747" s="251"/>
      <c r="K747" s="251"/>
      <c r="L747" s="251"/>
      <c r="M747" s="251"/>
      <c r="N747" s="251"/>
      <c r="O747" s="251"/>
      <c r="P747" s="251"/>
      <c r="Q747" s="251"/>
      <c r="R747" s="251"/>
      <c r="S747" s="251"/>
      <c r="T747" s="251"/>
      <c r="U747" s="251"/>
      <c r="V747" s="251"/>
      <c r="W747" s="251"/>
      <c r="X747" s="251"/>
      <c r="Y747" s="251"/>
      <c r="Z747" s="251"/>
      <c r="AA747" s="251"/>
      <c r="AB747" s="251"/>
      <c r="AC747" s="251"/>
      <c r="AD747" s="251"/>
      <c r="AE747" s="251"/>
      <c r="AF747" s="251"/>
      <c r="AG747" s="251"/>
      <c r="AH747" s="251"/>
      <c r="AI747" s="251"/>
      <c r="AJ747" s="251"/>
      <c r="AK747" s="251"/>
      <c r="AL747" s="251"/>
      <c r="AM747" s="251"/>
      <c r="AN747" s="251"/>
      <c r="AO747" s="251"/>
      <c r="AP747" s="251"/>
      <c r="AQ747" s="251"/>
      <c r="AR747" s="251"/>
      <c r="AS747" s="251"/>
      <c r="AT747" s="251"/>
      <c r="AU747" s="251"/>
      <c r="AV747" s="251"/>
      <c r="AW747" s="251"/>
      <c r="AX747" s="251"/>
      <c r="AY747" s="251"/>
      <c r="AZ747" s="251"/>
      <c r="BA747" s="251"/>
      <c r="BB747" s="251"/>
      <c r="BC747" s="251"/>
      <c r="BD747" s="251"/>
      <c r="BE747" s="251"/>
      <c r="BF747" s="251"/>
      <c r="BG747" s="251"/>
      <c r="BH747" s="251"/>
      <c r="BI747" s="251"/>
      <c r="BJ747" s="251"/>
      <c r="BK747" s="251"/>
      <c r="BL747" s="251"/>
      <c r="BM747" s="251"/>
      <c r="BN747" s="251"/>
      <c r="BO747" s="251"/>
      <c r="BP747" s="251"/>
      <c r="BQ747" s="251"/>
    </row>
    <row r="748" spans="1:69" ht="15.75" customHeight="1" x14ac:dyDescent="0.25">
      <c r="A748" s="251"/>
      <c r="B748" s="251"/>
      <c r="C748" s="251"/>
      <c r="D748" s="251"/>
      <c r="E748" s="251"/>
      <c r="F748" s="251"/>
      <c r="G748" s="251"/>
      <c r="H748" s="251"/>
      <c r="I748" s="251"/>
      <c r="J748" s="251"/>
      <c r="K748" s="251"/>
      <c r="L748" s="251"/>
      <c r="M748" s="251"/>
      <c r="N748" s="251"/>
      <c r="O748" s="251"/>
      <c r="P748" s="251"/>
      <c r="Q748" s="251"/>
      <c r="R748" s="251"/>
      <c r="S748" s="251"/>
      <c r="T748" s="251"/>
      <c r="U748" s="251"/>
      <c r="V748" s="251"/>
      <c r="W748" s="251"/>
      <c r="X748" s="251"/>
      <c r="Y748" s="251"/>
      <c r="Z748" s="251"/>
      <c r="AA748" s="251"/>
      <c r="AB748" s="251"/>
      <c r="AC748" s="251"/>
      <c r="AD748" s="251"/>
      <c r="AE748" s="251"/>
      <c r="AF748" s="251"/>
      <c r="AG748" s="251"/>
      <c r="AH748" s="251"/>
      <c r="AI748" s="251"/>
      <c r="AJ748" s="251"/>
      <c r="AK748" s="251"/>
      <c r="AL748" s="251"/>
      <c r="AM748" s="251"/>
      <c r="AN748" s="251"/>
      <c r="AO748" s="251"/>
      <c r="AP748" s="251"/>
      <c r="AQ748" s="251"/>
      <c r="AR748" s="251"/>
      <c r="AS748" s="251"/>
      <c r="AT748" s="251"/>
      <c r="AU748" s="251"/>
      <c r="AV748" s="251"/>
      <c r="AW748" s="251"/>
      <c r="AX748" s="251"/>
      <c r="AY748" s="251"/>
      <c r="AZ748" s="251"/>
      <c r="BA748" s="251"/>
      <c r="BB748" s="251"/>
      <c r="BC748" s="251"/>
      <c r="BD748" s="251"/>
      <c r="BE748" s="251"/>
      <c r="BF748" s="251"/>
      <c r="BG748" s="251"/>
      <c r="BH748" s="251"/>
      <c r="BI748" s="251"/>
      <c r="BJ748" s="251"/>
      <c r="BK748" s="251"/>
      <c r="BL748" s="251"/>
      <c r="BM748" s="251"/>
      <c r="BN748" s="251"/>
      <c r="BO748" s="251"/>
      <c r="BP748" s="251"/>
      <c r="BQ748" s="251"/>
    </row>
    <row r="749" spans="1:69" ht="15.75" customHeight="1" x14ac:dyDescent="0.25">
      <c r="A749" s="251"/>
      <c r="B749" s="251"/>
      <c r="C749" s="251"/>
      <c r="D749" s="251"/>
      <c r="E749" s="251"/>
      <c r="F749" s="251"/>
      <c r="G749" s="251"/>
      <c r="H749" s="251"/>
      <c r="I749" s="251"/>
      <c r="J749" s="251"/>
      <c r="K749" s="251"/>
      <c r="L749" s="251"/>
      <c r="M749" s="251"/>
      <c r="N749" s="251"/>
      <c r="O749" s="251"/>
      <c r="P749" s="251"/>
      <c r="Q749" s="251"/>
      <c r="R749" s="251"/>
      <c r="S749" s="251"/>
      <c r="T749" s="251"/>
      <c r="U749" s="251"/>
      <c r="V749" s="251"/>
      <c r="W749" s="251"/>
      <c r="X749" s="251"/>
      <c r="Y749" s="251"/>
      <c r="Z749" s="251"/>
      <c r="AA749" s="251"/>
      <c r="AB749" s="251"/>
      <c r="AC749" s="251"/>
      <c r="AD749" s="251"/>
      <c r="AE749" s="251"/>
      <c r="AF749" s="251"/>
      <c r="AG749" s="251"/>
      <c r="AH749" s="251"/>
      <c r="AI749" s="251"/>
      <c r="AJ749" s="251"/>
      <c r="AK749" s="251"/>
      <c r="AL749" s="251"/>
      <c r="AM749" s="251"/>
      <c r="AN749" s="251"/>
      <c r="AO749" s="251"/>
      <c r="AP749" s="251"/>
      <c r="AQ749" s="251"/>
      <c r="AR749" s="251"/>
      <c r="AS749" s="251"/>
      <c r="AT749" s="251"/>
      <c r="AU749" s="251"/>
      <c r="AV749" s="251"/>
      <c r="AW749" s="251"/>
      <c r="AX749" s="251"/>
      <c r="AY749" s="251"/>
      <c r="AZ749" s="251"/>
      <c r="BA749" s="251"/>
      <c r="BB749" s="251"/>
      <c r="BC749" s="251"/>
      <c r="BD749" s="251"/>
      <c r="BE749" s="251"/>
      <c r="BF749" s="251"/>
      <c r="BG749" s="251"/>
      <c r="BH749" s="251"/>
      <c r="BI749" s="251"/>
      <c r="BJ749" s="251"/>
      <c r="BK749" s="251"/>
      <c r="BL749" s="251"/>
      <c r="BM749" s="251"/>
      <c r="BN749" s="251"/>
      <c r="BO749" s="251"/>
      <c r="BP749" s="251"/>
      <c r="BQ749" s="251"/>
    </row>
    <row r="750" spans="1:69" ht="15.75" customHeight="1" x14ac:dyDescent="0.25">
      <c r="A750" s="251"/>
      <c r="B750" s="251"/>
      <c r="C750" s="251"/>
      <c r="D750" s="251"/>
      <c r="E750" s="251"/>
      <c r="F750" s="251"/>
      <c r="G750" s="251"/>
      <c r="H750" s="251"/>
      <c r="I750" s="251"/>
      <c r="J750" s="251"/>
      <c r="K750" s="251"/>
      <c r="L750" s="251"/>
      <c r="M750" s="251"/>
      <c r="N750" s="251"/>
      <c r="O750" s="251"/>
      <c r="P750" s="251"/>
      <c r="Q750" s="251"/>
      <c r="R750" s="251"/>
      <c r="S750" s="251"/>
      <c r="T750" s="251"/>
      <c r="U750" s="251"/>
      <c r="V750" s="251"/>
      <c r="W750" s="251"/>
      <c r="X750" s="251"/>
      <c r="Y750" s="251"/>
      <c r="Z750" s="251"/>
      <c r="AA750" s="251"/>
      <c r="AB750" s="251"/>
      <c r="AC750" s="251"/>
      <c r="AD750" s="251"/>
      <c r="AE750" s="251"/>
      <c r="AF750" s="251"/>
      <c r="AG750" s="251"/>
      <c r="AH750" s="251"/>
      <c r="AI750" s="251"/>
      <c r="AJ750" s="251"/>
      <c r="AK750" s="251"/>
      <c r="AL750" s="251"/>
      <c r="AM750" s="251"/>
      <c r="AN750" s="251"/>
      <c r="AO750" s="251"/>
      <c r="AP750" s="251"/>
      <c r="AQ750" s="251"/>
      <c r="AR750" s="251"/>
      <c r="AS750" s="251"/>
      <c r="AT750" s="251"/>
      <c r="AU750" s="251"/>
      <c r="AV750" s="251"/>
      <c r="AW750" s="251"/>
      <c r="AX750" s="251"/>
      <c r="AY750" s="251"/>
      <c r="AZ750" s="251"/>
      <c r="BA750" s="251"/>
      <c r="BB750" s="251"/>
      <c r="BC750" s="251"/>
      <c r="BD750" s="251"/>
      <c r="BE750" s="251"/>
      <c r="BF750" s="251"/>
      <c r="BG750" s="251"/>
      <c r="BH750" s="251"/>
      <c r="BI750" s="251"/>
      <c r="BJ750" s="251"/>
      <c r="BK750" s="251"/>
      <c r="BL750" s="251"/>
      <c r="BM750" s="251"/>
      <c r="BN750" s="251"/>
      <c r="BO750" s="251"/>
      <c r="BP750" s="251"/>
      <c r="BQ750" s="251"/>
    </row>
    <row r="751" spans="1:69" ht="15.75" customHeight="1" x14ac:dyDescent="0.25">
      <c r="A751" s="251"/>
      <c r="B751" s="251"/>
      <c r="C751" s="251"/>
      <c r="D751" s="251"/>
      <c r="E751" s="251"/>
      <c r="F751" s="251"/>
      <c r="G751" s="251"/>
      <c r="H751" s="251"/>
      <c r="I751" s="251"/>
      <c r="J751" s="251"/>
      <c r="K751" s="251"/>
      <c r="L751" s="251"/>
      <c r="M751" s="251"/>
      <c r="N751" s="251"/>
      <c r="O751" s="251"/>
      <c r="P751" s="251"/>
      <c r="Q751" s="251"/>
      <c r="R751" s="251"/>
      <c r="S751" s="251"/>
      <c r="T751" s="251"/>
      <c r="U751" s="251"/>
      <c r="V751" s="251"/>
      <c r="W751" s="251"/>
      <c r="X751" s="251"/>
      <c r="Y751" s="251"/>
      <c r="Z751" s="251"/>
      <c r="AA751" s="251"/>
      <c r="AB751" s="251"/>
      <c r="AC751" s="251"/>
      <c r="AD751" s="251"/>
      <c r="AE751" s="251"/>
      <c r="AF751" s="251"/>
      <c r="AG751" s="251"/>
      <c r="AH751" s="251"/>
      <c r="AI751" s="251"/>
      <c r="AJ751" s="251"/>
      <c r="AK751" s="251"/>
      <c r="AL751" s="251"/>
      <c r="AM751" s="251"/>
      <c r="AN751" s="251"/>
      <c r="AO751" s="251"/>
      <c r="AP751" s="251"/>
      <c r="AQ751" s="251"/>
      <c r="AR751" s="251"/>
      <c r="AS751" s="251"/>
      <c r="AT751" s="251"/>
      <c r="AU751" s="251"/>
      <c r="AV751" s="251"/>
      <c r="AW751" s="251"/>
      <c r="AX751" s="251"/>
      <c r="AY751" s="251"/>
      <c r="AZ751" s="251"/>
      <c r="BA751" s="251"/>
      <c r="BB751" s="251"/>
      <c r="BC751" s="251"/>
      <c r="BD751" s="251"/>
      <c r="BE751" s="251"/>
      <c r="BF751" s="251"/>
      <c r="BG751" s="251"/>
      <c r="BH751" s="251"/>
      <c r="BI751" s="251"/>
      <c r="BJ751" s="251"/>
      <c r="BK751" s="251"/>
      <c r="BL751" s="251"/>
      <c r="BM751" s="251"/>
      <c r="BN751" s="251"/>
      <c r="BO751" s="251"/>
      <c r="BP751" s="251"/>
      <c r="BQ751" s="251"/>
    </row>
    <row r="752" spans="1:69" ht="15.75" customHeight="1" x14ac:dyDescent="0.25">
      <c r="A752" s="251"/>
      <c r="B752" s="251"/>
      <c r="C752" s="251"/>
      <c r="D752" s="251"/>
      <c r="E752" s="251"/>
      <c r="F752" s="251"/>
      <c r="G752" s="251"/>
      <c r="H752" s="251"/>
      <c r="I752" s="251"/>
      <c r="J752" s="251"/>
      <c r="K752" s="251"/>
      <c r="L752" s="251"/>
      <c r="M752" s="251"/>
      <c r="N752" s="251"/>
      <c r="O752" s="251"/>
      <c r="P752" s="251"/>
      <c r="Q752" s="251"/>
      <c r="R752" s="251"/>
      <c r="S752" s="251"/>
      <c r="T752" s="251"/>
      <c r="U752" s="251"/>
      <c r="V752" s="251"/>
      <c r="W752" s="251"/>
      <c r="X752" s="251"/>
      <c r="Y752" s="251"/>
      <c r="Z752" s="251"/>
      <c r="AA752" s="251"/>
      <c r="AB752" s="251"/>
      <c r="AC752" s="251"/>
      <c r="AD752" s="251"/>
      <c r="AE752" s="251"/>
      <c r="AF752" s="251"/>
      <c r="AG752" s="251"/>
      <c r="AH752" s="251"/>
      <c r="AI752" s="251"/>
      <c r="AJ752" s="251"/>
      <c r="AK752" s="251"/>
      <c r="AL752" s="251"/>
      <c r="AM752" s="251"/>
      <c r="AN752" s="251"/>
      <c r="AO752" s="251"/>
      <c r="AP752" s="251"/>
      <c r="AQ752" s="251"/>
      <c r="AR752" s="251"/>
      <c r="AS752" s="251"/>
      <c r="AT752" s="251"/>
      <c r="AU752" s="251"/>
      <c r="AV752" s="251"/>
      <c r="AW752" s="251"/>
      <c r="AX752" s="251"/>
      <c r="AY752" s="251"/>
      <c r="AZ752" s="251"/>
      <c r="BA752" s="251"/>
      <c r="BB752" s="251"/>
      <c r="BC752" s="251"/>
      <c r="BD752" s="251"/>
      <c r="BE752" s="251"/>
      <c r="BF752" s="251"/>
      <c r="BG752" s="251"/>
      <c r="BH752" s="251"/>
      <c r="BI752" s="251"/>
      <c r="BJ752" s="251"/>
      <c r="BK752" s="251"/>
      <c r="BL752" s="251"/>
      <c r="BM752" s="251"/>
      <c r="BN752" s="251"/>
      <c r="BO752" s="251"/>
      <c r="BP752" s="251"/>
      <c r="BQ752" s="251"/>
    </row>
    <row r="753" spans="1:69" ht="15.75" customHeight="1" x14ac:dyDescent="0.25">
      <c r="A753" s="251"/>
      <c r="B753" s="251"/>
      <c r="C753" s="251"/>
      <c r="D753" s="251"/>
      <c r="E753" s="251"/>
      <c r="F753" s="251"/>
      <c r="G753" s="251"/>
      <c r="H753" s="251"/>
      <c r="I753" s="251"/>
      <c r="J753" s="251"/>
      <c r="K753" s="251"/>
      <c r="L753" s="251"/>
      <c r="M753" s="251"/>
      <c r="N753" s="251"/>
      <c r="O753" s="251"/>
      <c r="P753" s="251"/>
      <c r="Q753" s="251"/>
      <c r="R753" s="251"/>
      <c r="S753" s="251"/>
      <c r="T753" s="251"/>
      <c r="U753" s="251"/>
      <c r="V753" s="251"/>
      <c r="W753" s="251"/>
      <c r="X753" s="251"/>
      <c r="Y753" s="251"/>
      <c r="Z753" s="251"/>
      <c r="AA753" s="251"/>
      <c r="AB753" s="251"/>
      <c r="AC753" s="251"/>
      <c r="AD753" s="251"/>
      <c r="AE753" s="251"/>
      <c r="AF753" s="251"/>
      <c r="AG753" s="251"/>
      <c r="AH753" s="251"/>
      <c r="AI753" s="251"/>
      <c r="AJ753" s="251"/>
      <c r="AK753" s="251"/>
      <c r="AL753" s="251"/>
      <c r="AM753" s="251"/>
      <c r="AN753" s="251"/>
      <c r="AO753" s="251"/>
      <c r="AP753" s="251"/>
      <c r="AQ753" s="251"/>
      <c r="AR753" s="251"/>
      <c r="AS753" s="251"/>
      <c r="AT753" s="251"/>
      <c r="AU753" s="251"/>
      <c r="AV753" s="251"/>
      <c r="AW753" s="251"/>
      <c r="AX753" s="251"/>
      <c r="AY753" s="251"/>
      <c r="AZ753" s="251"/>
      <c r="BA753" s="251"/>
      <c r="BB753" s="251"/>
      <c r="BC753" s="251"/>
      <c r="BD753" s="251"/>
      <c r="BE753" s="251"/>
      <c r="BF753" s="251"/>
      <c r="BG753" s="251"/>
      <c r="BH753" s="251"/>
      <c r="BI753" s="251"/>
      <c r="BJ753" s="251"/>
      <c r="BK753" s="251"/>
      <c r="BL753" s="251"/>
      <c r="BM753" s="251"/>
      <c r="BN753" s="251"/>
      <c r="BO753" s="251"/>
      <c r="BP753" s="251"/>
      <c r="BQ753" s="251"/>
    </row>
    <row r="754" spans="1:69" ht="15.75" customHeight="1" x14ac:dyDescent="0.25">
      <c r="A754" s="251"/>
      <c r="B754" s="251"/>
      <c r="C754" s="251"/>
      <c r="D754" s="251"/>
      <c r="E754" s="251"/>
      <c r="F754" s="251"/>
      <c r="G754" s="251"/>
      <c r="H754" s="251"/>
      <c r="I754" s="251"/>
      <c r="J754" s="251"/>
      <c r="K754" s="251"/>
      <c r="L754" s="251"/>
      <c r="M754" s="251"/>
      <c r="N754" s="251"/>
      <c r="O754" s="251"/>
      <c r="P754" s="251"/>
      <c r="Q754" s="251"/>
      <c r="R754" s="251"/>
      <c r="S754" s="251"/>
      <c r="T754" s="251"/>
      <c r="U754" s="251"/>
      <c r="V754" s="251"/>
      <c r="W754" s="251"/>
      <c r="X754" s="251"/>
      <c r="Y754" s="251"/>
      <c r="Z754" s="251"/>
      <c r="AA754" s="251"/>
      <c r="AB754" s="251"/>
      <c r="AC754" s="251"/>
      <c r="AD754" s="251"/>
      <c r="AE754" s="251"/>
      <c r="AF754" s="251"/>
      <c r="AG754" s="251"/>
      <c r="AH754" s="251"/>
      <c r="AI754" s="251"/>
      <c r="AJ754" s="251"/>
      <c r="AK754" s="251"/>
      <c r="AL754" s="251"/>
      <c r="AM754" s="251"/>
      <c r="AN754" s="251"/>
      <c r="AO754" s="251"/>
      <c r="AP754" s="251"/>
      <c r="AQ754" s="251"/>
      <c r="AR754" s="251"/>
      <c r="AS754" s="251"/>
      <c r="AT754" s="251"/>
      <c r="AU754" s="251"/>
      <c r="AV754" s="251"/>
      <c r="AW754" s="251"/>
      <c r="AX754" s="251"/>
      <c r="AY754" s="251"/>
      <c r="AZ754" s="251"/>
      <c r="BA754" s="251"/>
      <c r="BB754" s="251"/>
      <c r="BC754" s="251"/>
      <c r="BD754" s="251"/>
      <c r="BE754" s="251"/>
      <c r="BF754" s="251"/>
      <c r="BG754" s="251"/>
      <c r="BH754" s="251"/>
      <c r="BI754" s="251"/>
      <c r="BJ754" s="251"/>
      <c r="BK754" s="251"/>
      <c r="BL754" s="251"/>
      <c r="BM754" s="251"/>
      <c r="BN754" s="251"/>
      <c r="BO754" s="251"/>
      <c r="BP754" s="251"/>
      <c r="BQ754" s="251"/>
    </row>
    <row r="755" spans="1:69" ht="15.75" customHeight="1" x14ac:dyDescent="0.25">
      <c r="A755" s="251"/>
      <c r="B755" s="251"/>
      <c r="C755" s="251"/>
      <c r="D755" s="251"/>
      <c r="E755" s="251"/>
      <c r="F755" s="251"/>
      <c r="G755" s="251"/>
      <c r="H755" s="251"/>
      <c r="I755" s="251"/>
      <c r="J755" s="251"/>
      <c r="K755" s="251"/>
      <c r="L755" s="251"/>
      <c r="M755" s="251"/>
      <c r="N755" s="251"/>
      <c r="O755" s="251"/>
      <c r="P755" s="251"/>
      <c r="Q755" s="251"/>
      <c r="R755" s="251"/>
      <c r="S755" s="251"/>
      <c r="T755" s="251"/>
      <c r="U755" s="251"/>
      <c r="V755" s="251"/>
      <c r="W755" s="251"/>
      <c r="X755" s="251"/>
      <c r="Y755" s="251"/>
      <c r="Z755" s="251"/>
      <c r="AA755" s="251"/>
      <c r="AB755" s="251"/>
      <c r="AC755" s="251"/>
      <c r="AD755" s="251"/>
      <c r="AE755" s="251"/>
      <c r="AF755" s="251"/>
      <c r="AG755" s="251"/>
      <c r="AH755" s="251"/>
      <c r="AI755" s="251"/>
      <c r="AJ755" s="251"/>
      <c r="AK755" s="251"/>
      <c r="AL755" s="251"/>
      <c r="AM755" s="251"/>
      <c r="AN755" s="251"/>
      <c r="AO755" s="251"/>
      <c r="AP755" s="251"/>
      <c r="AQ755" s="251"/>
      <c r="AR755" s="251"/>
      <c r="AS755" s="251"/>
      <c r="AT755" s="251"/>
      <c r="AU755" s="251"/>
      <c r="AV755" s="251"/>
      <c r="AW755" s="251"/>
      <c r="AX755" s="251"/>
      <c r="AY755" s="251"/>
      <c r="AZ755" s="251"/>
      <c r="BA755" s="251"/>
      <c r="BB755" s="251"/>
      <c r="BC755" s="251"/>
      <c r="BD755" s="251"/>
      <c r="BE755" s="251"/>
      <c r="BF755" s="251"/>
      <c r="BG755" s="251"/>
      <c r="BH755" s="251"/>
      <c r="BI755" s="251"/>
      <c r="BJ755" s="251"/>
      <c r="BK755" s="251"/>
      <c r="BL755" s="251"/>
      <c r="BM755" s="251"/>
      <c r="BN755" s="251"/>
      <c r="BO755" s="251"/>
      <c r="BP755" s="251"/>
      <c r="BQ755" s="251"/>
    </row>
    <row r="756" spans="1:69" ht="15.75" customHeight="1" x14ac:dyDescent="0.25">
      <c r="A756" s="251"/>
      <c r="B756" s="251"/>
      <c r="C756" s="251"/>
      <c r="D756" s="251"/>
      <c r="E756" s="251"/>
      <c r="F756" s="251"/>
      <c r="G756" s="251"/>
      <c r="H756" s="251"/>
      <c r="I756" s="251"/>
      <c r="J756" s="251"/>
      <c r="K756" s="251"/>
      <c r="L756" s="251"/>
      <c r="M756" s="251"/>
      <c r="N756" s="251"/>
      <c r="O756" s="251"/>
      <c r="P756" s="251"/>
      <c r="Q756" s="251"/>
      <c r="R756" s="251"/>
      <c r="S756" s="251"/>
      <c r="T756" s="251"/>
      <c r="U756" s="251"/>
      <c r="V756" s="251"/>
      <c r="W756" s="251"/>
      <c r="X756" s="251"/>
      <c r="Y756" s="251"/>
      <c r="Z756" s="251"/>
      <c r="AA756" s="251"/>
      <c r="AB756" s="251"/>
      <c r="AC756" s="251"/>
      <c r="AD756" s="251"/>
      <c r="AE756" s="251"/>
      <c r="AF756" s="251"/>
      <c r="AG756" s="251"/>
      <c r="AH756" s="251"/>
      <c r="AI756" s="251"/>
      <c r="AJ756" s="251"/>
      <c r="AK756" s="251"/>
      <c r="AL756" s="251"/>
      <c r="AM756" s="251"/>
      <c r="AN756" s="251"/>
      <c r="AO756" s="251"/>
      <c r="AP756" s="251"/>
      <c r="AQ756" s="251"/>
      <c r="AR756" s="251"/>
      <c r="AS756" s="251"/>
      <c r="AT756" s="251"/>
      <c r="AU756" s="251"/>
      <c r="AV756" s="251"/>
      <c r="AW756" s="251"/>
      <c r="AX756" s="251"/>
      <c r="AY756" s="251"/>
      <c r="AZ756" s="251"/>
      <c r="BA756" s="251"/>
      <c r="BB756" s="251"/>
      <c r="BC756" s="251"/>
      <c r="BD756" s="251"/>
      <c r="BE756" s="251"/>
      <c r="BF756" s="251"/>
      <c r="BG756" s="251"/>
      <c r="BH756" s="251"/>
      <c r="BI756" s="251"/>
      <c r="BJ756" s="251"/>
      <c r="BK756" s="251"/>
      <c r="BL756" s="251"/>
      <c r="BM756" s="251"/>
      <c r="BN756" s="251"/>
      <c r="BO756" s="251"/>
      <c r="BP756" s="251"/>
      <c r="BQ756" s="251"/>
    </row>
    <row r="757" spans="1:69" ht="15.75" customHeight="1" x14ac:dyDescent="0.25">
      <c r="A757" s="251"/>
      <c r="B757" s="251"/>
      <c r="C757" s="251"/>
      <c r="D757" s="251"/>
      <c r="E757" s="251"/>
      <c r="F757" s="251"/>
      <c r="G757" s="251"/>
      <c r="H757" s="251"/>
      <c r="I757" s="251"/>
      <c r="J757" s="251"/>
      <c r="K757" s="251"/>
      <c r="L757" s="251"/>
      <c r="M757" s="251"/>
      <c r="N757" s="251"/>
      <c r="O757" s="251"/>
      <c r="P757" s="251"/>
      <c r="Q757" s="251"/>
      <c r="R757" s="251"/>
      <c r="S757" s="251"/>
      <c r="T757" s="251"/>
      <c r="U757" s="251"/>
      <c r="V757" s="251"/>
      <c r="W757" s="251"/>
      <c r="X757" s="251"/>
      <c r="Y757" s="251"/>
      <c r="Z757" s="251"/>
      <c r="AA757" s="251"/>
      <c r="AB757" s="251"/>
      <c r="AC757" s="251"/>
      <c r="AD757" s="251"/>
      <c r="AE757" s="251"/>
      <c r="AF757" s="251"/>
      <c r="AG757" s="251"/>
      <c r="AH757" s="251"/>
      <c r="AI757" s="251"/>
      <c r="AJ757" s="251"/>
      <c r="AK757" s="251"/>
      <c r="AL757" s="251"/>
      <c r="AM757" s="251"/>
      <c r="AN757" s="251"/>
      <c r="AO757" s="251"/>
      <c r="AP757" s="251"/>
      <c r="AQ757" s="251"/>
      <c r="AR757" s="251"/>
      <c r="AS757" s="251"/>
      <c r="AT757" s="251"/>
      <c r="AU757" s="251"/>
      <c r="AV757" s="251"/>
      <c r="AW757" s="251"/>
      <c r="AX757" s="251"/>
      <c r="AY757" s="251"/>
      <c r="AZ757" s="251"/>
      <c r="BA757" s="251"/>
      <c r="BB757" s="251"/>
      <c r="BC757" s="251"/>
      <c r="BD757" s="251"/>
      <c r="BE757" s="251"/>
      <c r="BF757" s="251"/>
      <c r="BG757" s="251"/>
      <c r="BH757" s="251"/>
      <c r="BI757" s="251"/>
      <c r="BJ757" s="251"/>
      <c r="BK757" s="251"/>
      <c r="BL757" s="251"/>
      <c r="BM757" s="251"/>
      <c r="BN757" s="251"/>
      <c r="BO757" s="251"/>
      <c r="BP757" s="251"/>
      <c r="BQ757" s="251"/>
    </row>
    <row r="758" spans="1:69" ht="15.75" customHeight="1" x14ac:dyDescent="0.25">
      <c r="A758" s="251"/>
      <c r="B758" s="251"/>
      <c r="C758" s="251"/>
      <c r="D758" s="251"/>
      <c r="E758" s="251"/>
      <c r="F758" s="251"/>
      <c r="G758" s="251"/>
      <c r="H758" s="251"/>
      <c r="I758" s="251"/>
      <c r="J758" s="251"/>
      <c r="K758" s="251"/>
      <c r="L758" s="251"/>
      <c r="M758" s="251"/>
      <c r="N758" s="251"/>
      <c r="O758" s="251"/>
      <c r="P758" s="251"/>
      <c r="Q758" s="251"/>
      <c r="R758" s="251"/>
      <c r="S758" s="251"/>
      <c r="T758" s="251"/>
      <c r="U758" s="251"/>
      <c r="V758" s="251"/>
      <c r="W758" s="251"/>
      <c r="X758" s="251"/>
      <c r="Y758" s="251"/>
      <c r="Z758" s="251"/>
      <c r="AA758" s="251"/>
      <c r="AB758" s="251"/>
      <c r="AC758" s="251"/>
      <c r="AD758" s="251"/>
      <c r="AE758" s="251"/>
      <c r="AF758" s="251"/>
      <c r="AG758" s="251"/>
      <c r="AH758" s="251"/>
      <c r="AI758" s="251"/>
      <c r="AJ758" s="251"/>
      <c r="AK758" s="251"/>
      <c r="AL758" s="251"/>
      <c r="AM758" s="251"/>
      <c r="AN758" s="251"/>
      <c r="AO758" s="251"/>
      <c r="AP758" s="251"/>
      <c r="AQ758" s="251"/>
      <c r="AR758" s="251"/>
      <c r="AS758" s="251"/>
      <c r="AT758" s="251"/>
      <c r="AU758" s="251"/>
      <c r="AV758" s="251"/>
      <c r="AW758" s="251"/>
      <c r="AX758" s="251"/>
      <c r="AY758" s="251"/>
      <c r="AZ758" s="251"/>
      <c r="BA758" s="251"/>
      <c r="BB758" s="251"/>
      <c r="BC758" s="251"/>
      <c r="BD758" s="251"/>
      <c r="BE758" s="251"/>
      <c r="BF758" s="251"/>
      <c r="BG758" s="251"/>
      <c r="BH758" s="251"/>
      <c r="BI758" s="251"/>
      <c r="BJ758" s="251"/>
      <c r="BK758" s="251"/>
      <c r="BL758" s="251"/>
      <c r="BM758" s="251"/>
      <c r="BN758" s="251"/>
      <c r="BO758" s="251"/>
      <c r="BP758" s="251"/>
      <c r="BQ758" s="251"/>
    </row>
    <row r="759" spans="1:69" ht="15.75" customHeight="1" x14ac:dyDescent="0.25">
      <c r="A759" s="251"/>
      <c r="B759" s="251"/>
      <c r="C759" s="251"/>
      <c r="D759" s="251"/>
      <c r="E759" s="251"/>
      <c r="F759" s="251"/>
      <c r="G759" s="251"/>
      <c r="H759" s="251"/>
      <c r="I759" s="251"/>
      <c r="J759" s="251"/>
      <c r="K759" s="251"/>
      <c r="L759" s="251"/>
      <c r="M759" s="251"/>
      <c r="N759" s="251"/>
      <c r="O759" s="251"/>
      <c r="P759" s="251"/>
      <c r="Q759" s="251"/>
      <c r="R759" s="251"/>
      <c r="S759" s="251"/>
      <c r="T759" s="251"/>
      <c r="U759" s="251"/>
      <c r="V759" s="251"/>
      <c r="W759" s="251"/>
      <c r="X759" s="251"/>
      <c r="Y759" s="251"/>
      <c r="Z759" s="251"/>
      <c r="AA759" s="251"/>
      <c r="AB759" s="251"/>
      <c r="AC759" s="251"/>
      <c r="AD759" s="251"/>
      <c r="AE759" s="251"/>
      <c r="AF759" s="251"/>
      <c r="AG759" s="251"/>
      <c r="AH759" s="251"/>
      <c r="AI759" s="251"/>
      <c r="AJ759" s="251"/>
      <c r="AK759" s="251"/>
      <c r="AL759" s="251"/>
      <c r="AM759" s="251"/>
      <c r="AN759" s="251"/>
      <c r="AO759" s="251"/>
      <c r="AP759" s="251"/>
      <c r="AQ759" s="251"/>
      <c r="AR759" s="251"/>
      <c r="AS759" s="251"/>
      <c r="AT759" s="251"/>
      <c r="AU759" s="251"/>
      <c r="AV759" s="251"/>
      <c r="AW759" s="251"/>
      <c r="AX759" s="251"/>
      <c r="AY759" s="251"/>
      <c r="AZ759" s="251"/>
      <c r="BA759" s="251"/>
      <c r="BB759" s="251"/>
      <c r="BC759" s="251"/>
      <c r="BD759" s="251"/>
      <c r="BE759" s="251"/>
      <c r="BF759" s="251"/>
      <c r="BG759" s="251"/>
      <c r="BH759" s="251"/>
      <c r="BI759" s="251"/>
      <c r="BJ759" s="251"/>
      <c r="BK759" s="251"/>
      <c r="BL759" s="251"/>
      <c r="BM759" s="251"/>
      <c r="BN759" s="251"/>
      <c r="BO759" s="251"/>
      <c r="BP759" s="251"/>
      <c r="BQ759" s="251"/>
    </row>
    <row r="760" spans="1:69" ht="15.75" customHeight="1" x14ac:dyDescent="0.25">
      <c r="A760" s="251"/>
      <c r="B760" s="251"/>
      <c r="C760" s="251"/>
      <c r="D760" s="251"/>
      <c r="E760" s="251"/>
      <c r="F760" s="251"/>
      <c r="G760" s="251"/>
      <c r="H760" s="251"/>
      <c r="I760" s="251"/>
      <c r="J760" s="251"/>
      <c r="K760" s="251"/>
      <c r="L760" s="251"/>
      <c r="M760" s="251"/>
      <c r="N760" s="251"/>
      <c r="O760" s="251"/>
      <c r="P760" s="251"/>
      <c r="Q760" s="251"/>
      <c r="R760" s="251"/>
      <c r="S760" s="251"/>
      <c r="T760" s="251"/>
      <c r="U760" s="251"/>
      <c r="V760" s="251"/>
      <c r="W760" s="251"/>
      <c r="X760" s="251"/>
      <c r="Y760" s="251"/>
      <c r="Z760" s="251"/>
      <c r="AA760" s="251"/>
      <c r="AB760" s="251"/>
      <c r="AC760" s="251"/>
      <c r="AD760" s="251"/>
      <c r="AE760" s="251"/>
      <c r="AF760" s="251"/>
      <c r="AG760" s="251"/>
      <c r="AH760" s="251"/>
      <c r="AI760" s="251"/>
      <c r="AJ760" s="251"/>
      <c r="AK760" s="251"/>
      <c r="AL760" s="251"/>
      <c r="AM760" s="251"/>
      <c r="AN760" s="251"/>
      <c r="AO760" s="251"/>
      <c r="AP760" s="251"/>
      <c r="AQ760" s="251"/>
      <c r="AR760" s="251"/>
      <c r="AS760" s="251"/>
      <c r="AT760" s="251"/>
      <c r="AU760" s="251"/>
      <c r="AV760" s="251"/>
      <c r="AW760" s="251"/>
      <c r="AX760" s="251"/>
      <c r="AY760" s="251"/>
      <c r="AZ760" s="251"/>
      <c r="BA760" s="251"/>
      <c r="BB760" s="251"/>
      <c r="BC760" s="251"/>
      <c r="BD760" s="251"/>
      <c r="BE760" s="251"/>
      <c r="BF760" s="251"/>
      <c r="BG760" s="251"/>
      <c r="BH760" s="251"/>
      <c r="BI760" s="251"/>
      <c r="BJ760" s="251"/>
      <c r="BK760" s="251"/>
      <c r="BL760" s="251"/>
      <c r="BM760" s="251"/>
      <c r="BN760" s="251"/>
      <c r="BO760" s="251"/>
      <c r="BP760" s="251"/>
      <c r="BQ760" s="251"/>
    </row>
    <row r="761" spans="1:69" ht="15.75" customHeight="1" x14ac:dyDescent="0.25">
      <c r="A761" s="251"/>
      <c r="B761" s="251"/>
      <c r="C761" s="251"/>
      <c r="D761" s="251"/>
      <c r="E761" s="251"/>
      <c r="F761" s="251"/>
      <c r="G761" s="251"/>
      <c r="H761" s="251"/>
      <c r="I761" s="251"/>
      <c r="J761" s="251"/>
      <c r="K761" s="251"/>
      <c r="L761" s="251"/>
      <c r="M761" s="251"/>
      <c r="N761" s="251"/>
      <c r="O761" s="251"/>
      <c r="P761" s="251"/>
      <c r="Q761" s="251"/>
      <c r="R761" s="251"/>
      <c r="S761" s="251"/>
      <c r="T761" s="251"/>
      <c r="U761" s="251"/>
      <c r="V761" s="251"/>
      <c r="W761" s="251"/>
      <c r="X761" s="251"/>
      <c r="Y761" s="251"/>
      <c r="Z761" s="251"/>
      <c r="AA761" s="251"/>
      <c r="AB761" s="251"/>
      <c r="AC761" s="251"/>
      <c r="AD761" s="251"/>
      <c r="AE761" s="251"/>
      <c r="AF761" s="251"/>
      <c r="AG761" s="251"/>
      <c r="AH761" s="251"/>
      <c r="AI761" s="251"/>
      <c r="AJ761" s="251"/>
      <c r="AK761" s="251"/>
      <c r="AL761" s="251"/>
      <c r="AM761" s="251"/>
      <c r="AN761" s="251"/>
      <c r="AO761" s="251"/>
      <c r="AP761" s="251"/>
      <c r="AQ761" s="251"/>
      <c r="AR761" s="251"/>
      <c r="AS761" s="251"/>
      <c r="AT761" s="251"/>
      <c r="AU761" s="251"/>
      <c r="AV761" s="251"/>
      <c r="AW761" s="251"/>
      <c r="AX761" s="251"/>
      <c r="AY761" s="251"/>
      <c r="AZ761" s="251"/>
      <c r="BA761" s="251"/>
      <c r="BB761" s="251"/>
      <c r="BC761" s="251"/>
      <c r="BD761" s="251"/>
      <c r="BE761" s="251"/>
      <c r="BF761" s="251"/>
      <c r="BG761" s="251"/>
      <c r="BH761" s="251"/>
      <c r="BI761" s="251"/>
      <c r="BJ761" s="251"/>
      <c r="BK761" s="251"/>
      <c r="BL761" s="251"/>
      <c r="BM761" s="251"/>
      <c r="BN761" s="251"/>
      <c r="BO761" s="251"/>
      <c r="BP761" s="251"/>
      <c r="BQ761" s="251"/>
    </row>
    <row r="762" spans="1:69" ht="15.75" customHeight="1" x14ac:dyDescent="0.25">
      <c r="A762" s="251"/>
      <c r="B762" s="251"/>
      <c r="C762" s="251"/>
      <c r="D762" s="251"/>
      <c r="E762" s="251"/>
      <c r="F762" s="251"/>
      <c r="G762" s="251"/>
      <c r="H762" s="251"/>
      <c r="I762" s="251"/>
      <c r="J762" s="251"/>
      <c r="K762" s="251"/>
      <c r="L762" s="251"/>
      <c r="M762" s="251"/>
      <c r="N762" s="251"/>
      <c r="O762" s="251"/>
      <c r="P762" s="251"/>
      <c r="Q762" s="251"/>
      <c r="R762" s="251"/>
      <c r="S762" s="251"/>
      <c r="T762" s="251"/>
      <c r="U762" s="251"/>
      <c r="V762" s="251"/>
      <c r="W762" s="251"/>
      <c r="X762" s="251"/>
      <c r="Y762" s="251"/>
      <c r="Z762" s="251"/>
      <c r="AA762" s="251"/>
      <c r="AB762" s="251"/>
      <c r="AC762" s="251"/>
      <c r="AD762" s="251"/>
      <c r="AE762" s="251"/>
      <c r="AF762" s="251"/>
      <c r="AG762" s="251"/>
      <c r="AH762" s="251"/>
      <c r="AI762" s="251"/>
      <c r="AJ762" s="251"/>
      <c r="AK762" s="251"/>
      <c r="AL762" s="251"/>
      <c r="AM762" s="251"/>
      <c r="AN762" s="251"/>
      <c r="AO762" s="251"/>
      <c r="AP762" s="251"/>
      <c r="AQ762" s="251"/>
      <c r="AR762" s="251"/>
      <c r="AS762" s="251"/>
      <c r="AT762" s="251"/>
      <c r="AU762" s="251"/>
      <c r="AV762" s="251"/>
      <c r="AW762" s="251"/>
      <c r="AX762" s="251"/>
      <c r="AY762" s="251"/>
      <c r="AZ762" s="251"/>
      <c r="BA762" s="251"/>
      <c r="BB762" s="251"/>
      <c r="BC762" s="251"/>
      <c r="BD762" s="251"/>
      <c r="BE762" s="251"/>
      <c r="BF762" s="251"/>
      <c r="BG762" s="251"/>
      <c r="BH762" s="251"/>
      <c r="BI762" s="251"/>
      <c r="BJ762" s="251"/>
      <c r="BK762" s="251"/>
      <c r="BL762" s="251"/>
      <c r="BM762" s="251"/>
      <c r="BN762" s="251"/>
      <c r="BO762" s="251"/>
      <c r="BP762" s="251"/>
      <c r="BQ762" s="251"/>
    </row>
    <row r="763" spans="1:69" ht="15.75" customHeight="1" x14ac:dyDescent="0.25">
      <c r="A763" s="251"/>
      <c r="B763" s="251"/>
      <c r="C763" s="251"/>
      <c r="D763" s="251"/>
      <c r="E763" s="251"/>
      <c r="F763" s="251"/>
      <c r="G763" s="251"/>
      <c r="H763" s="251"/>
      <c r="I763" s="251"/>
      <c r="J763" s="251"/>
      <c r="K763" s="251"/>
      <c r="L763" s="251"/>
      <c r="M763" s="251"/>
      <c r="N763" s="251"/>
      <c r="O763" s="251"/>
      <c r="P763" s="251"/>
      <c r="Q763" s="251"/>
      <c r="R763" s="251"/>
      <c r="S763" s="251"/>
      <c r="T763" s="251"/>
      <c r="U763" s="251"/>
      <c r="V763" s="251"/>
      <c r="W763" s="251"/>
      <c r="X763" s="251"/>
      <c r="Y763" s="251"/>
      <c r="Z763" s="251"/>
      <c r="AA763" s="251"/>
      <c r="AB763" s="251"/>
      <c r="AC763" s="251"/>
      <c r="AD763" s="251"/>
      <c r="AE763" s="251"/>
      <c r="AF763" s="251"/>
      <c r="AG763" s="251"/>
      <c r="AH763" s="251"/>
      <c r="AI763" s="251"/>
      <c r="AJ763" s="251"/>
      <c r="AK763" s="251"/>
      <c r="AL763" s="251"/>
      <c r="AM763" s="251"/>
      <c r="AN763" s="251"/>
      <c r="AO763" s="251"/>
      <c r="AP763" s="251"/>
      <c r="AQ763" s="251"/>
      <c r="AR763" s="251"/>
      <c r="AS763" s="251"/>
      <c r="AT763" s="251"/>
      <c r="AU763" s="251"/>
      <c r="AV763" s="251"/>
      <c r="AW763" s="251"/>
      <c r="AX763" s="251"/>
      <c r="AY763" s="251"/>
      <c r="AZ763" s="251"/>
      <c r="BA763" s="251"/>
      <c r="BB763" s="251"/>
      <c r="BC763" s="251"/>
      <c r="BD763" s="251"/>
      <c r="BE763" s="251"/>
      <c r="BF763" s="251"/>
      <c r="BG763" s="251"/>
      <c r="BH763" s="251"/>
      <c r="BI763" s="251"/>
      <c r="BJ763" s="251"/>
      <c r="BK763" s="251"/>
      <c r="BL763" s="251"/>
      <c r="BM763" s="251"/>
      <c r="BN763" s="251"/>
      <c r="BO763" s="251"/>
      <c r="BP763" s="251"/>
      <c r="BQ763" s="251"/>
    </row>
    <row r="764" spans="1:69" ht="15.75" customHeight="1" x14ac:dyDescent="0.25">
      <c r="A764" s="251"/>
      <c r="B764" s="251"/>
      <c r="C764" s="251"/>
      <c r="D764" s="251"/>
      <c r="E764" s="251"/>
      <c r="F764" s="251"/>
      <c r="G764" s="251"/>
      <c r="H764" s="251"/>
      <c r="I764" s="251"/>
      <c r="J764" s="251"/>
      <c r="K764" s="251"/>
      <c r="L764" s="251"/>
      <c r="M764" s="251"/>
      <c r="N764" s="251"/>
      <c r="O764" s="251"/>
      <c r="P764" s="251"/>
      <c r="Q764" s="251"/>
      <c r="R764" s="251"/>
      <c r="S764" s="251"/>
      <c r="T764" s="251"/>
      <c r="U764" s="251"/>
      <c r="V764" s="251"/>
      <c r="W764" s="251"/>
      <c r="X764" s="251"/>
      <c r="Y764" s="251"/>
      <c r="Z764" s="251"/>
      <c r="AA764" s="251"/>
      <c r="AB764" s="251"/>
      <c r="AC764" s="251"/>
      <c r="AD764" s="251"/>
      <c r="AE764" s="251"/>
      <c r="AF764" s="251"/>
      <c r="AG764" s="251"/>
      <c r="AH764" s="251"/>
      <c r="AI764" s="251"/>
      <c r="AJ764" s="251"/>
      <c r="AK764" s="251"/>
      <c r="AL764" s="251"/>
      <c r="AM764" s="251"/>
      <c r="AN764" s="251"/>
      <c r="AO764" s="251"/>
      <c r="AP764" s="251"/>
      <c r="AQ764" s="251"/>
      <c r="AR764" s="251"/>
      <c r="AS764" s="251"/>
      <c r="AT764" s="251"/>
      <c r="AU764" s="251"/>
      <c r="AV764" s="251"/>
      <c r="AW764" s="251"/>
      <c r="AX764" s="251"/>
      <c r="AY764" s="251"/>
      <c r="AZ764" s="251"/>
      <c r="BA764" s="251"/>
      <c r="BB764" s="251"/>
      <c r="BC764" s="251"/>
      <c r="BD764" s="251"/>
      <c r="BE764" s="251"/>
      <c r="BF764" s="251"/>
      <c r="BG764" s="251"/>
      <c r="BH764" s="251"/>
      <c r="BI764" s="251"/>
      <c r="BJ764" s="251"/>
      <c r="BK764" s="251"/>
      <c r="BL764" s="251"/>
      <c r="BM764" s="251"/>
      <c r="BN764" s="251"/>
      <c r="BO764" s="251"/>
      <c r="BP764" s="251"/>
      <c r="BQ764" s="251"/>
    </row>
    <row r="765" spans="1:69" ht="15.75" customHeight="1" x14ac:dyDescent="0.25">
      <c r="A765" s="251"/>
      <c r="B765" s="251"/>
      <c r="C765" s="251"/>
      <c r="D765" s="251"/>
      <c r="E765" s="251"/>
      <c r="F765" s="251"/>
      <c r="G765" s="251"/>
      <c r="H765" s="251"/>
      <c r="I765" s="251"/>
      <c r="J765" s="251"/>
      <c r="K765" s="251"/>
      <c r="L765" s="251"/>
      <c r="M765" s="251"/>
      <c r="N765" s="251"/>
      <c r="O765" s="251"/>
      <c r="P765" s="251"/>
      <c r="Q765" s="251"/>
      <c r="R765" s="251"/>
      <c r="S765" s="251"/>
      <c r="T765" s="251"/>
      <c r="U765" s="251"/>
      <c r="V765" s="251"/>
      <c r="W765" s="251"/>
      <c r="X765" s="251"/>
      <c r="Y765" s="251"/>
      <c r="Z765" s="251"/>
      <c r="AA765" s="251"/>
      <c r="AB765" s="251"/>
      <c r="AC765" s="251"/>
      <c r="AD765" s="251"/>
      <c r="AE765" s="251"/>
      <c r="AF765" s="251"/>
      <c r="AG765" s="251"/>
      <c r="AH765" s="251"/>
      <c r="AI765" s="251"/>
      <c r="AJ765" s="251"/>
      <c r="AK765" s="251"/>
      <c r="AL765" s="251"/>
      <c r="AM765" s="251"/>
      <c r="AN765" s="251"/>
      <c r="AO765" s="251"/>
      <c r="AP765" s="251"/>
      <c r="AQ765" s="251"/>
      <c r="AR765" s="251"/>
      <c r="AS765" s="251"/>
      <c r="AT765" s="251"/>
      <c r="AU765" s="251"/>
      <c r="AV765" s="251"/>
      <c r="AW765" s="251"/>
      <c r="AX765" s="251"/>
      <c r="AY765" s="251"/>
      <c r="AZ765" s="251"/>
      <c r="BA765" s="251"/>
      <c r="BB765" s="251"/>
      <c r="BC765" s="251"/>
      <c r="BD765" s="251"/>
      <c r="BE765" s="251"/>
      <c r="BF765" s="251"/>
      <c r="BG765" s="251"/>
      <c r="BH765" s="251"/>
      <c r="BI765" s="251"/>
      <c r="BJ765" s="251"/>
      <c r="BK765" s="251"/>
      <c r="BL765" s="251"/>
      <c r="BM765" s="251"/>
      <c r="BN765" s="251"/>
      <c r="BO765" s="251"/>
      <c r="BP765" s="251"/>
      <c r="BQ765" s="251"/>
    </row>
    <row r="766" spans="1:69" ht="15.75" customHeight="1" x14ac:dyDescent="0.25">
      <c r="A766" s="251"/>
      <c r="B766" s="251"/>
      <c r="C766" s="251"/>
      <c r="D766" s="251"/>
      <c r="E766" s="251"/>
      <c r="F766" s="251"/>
      <c r="G766" s="251"/>
      <c r="H766" s="251"/>
      <c r="I766" s="251"/>
      <c r="J766" s="251"/>
      <c r="K766" s="251"/>
      <c r="L766" s="251"/>
      <c r="M766" s="251"/>
      <c r="N766" s="251"/>
      <c r="O766" s="251"/>
      <c r="P766" s="251"/>
      <c r="Q766" s="251"/>
      <c r="R766" s="251"/>
      <c r="S766" s="251"/>
      <c r="T766" s="251"/>
      <c r="U766" s="251"/>
      <c r="V766" s="251"/>
      <c r="W766" s="251"/>
      <c r="X766" s="251"/>
      <c r="Y766" s="251"/>
      <c r="Z766" s="251"/>
      <c r="AA766" s="251"/>
      <c r="AB766" s="251"/>
      <c r="AC766" s="251"/>
      <c r="AD766" s="251"/>
      <c r="AE766" s="251"/>
      <c r="AF766" s="251"/>
      <c r="AG766" s="251"/>
      <c r="AH766" s="251"/>
      <c r="AI766" s="251"/>
      <c r="AJ766" s="251"/>
      <c r="AK766" s="251"/>
      <c r="AL766" s="251"/>
      <c r="AM766" s="251"/>
      <c r="AN766" s="251"/>
      <c r="AO766" s="251"/>
      <c r="AP766" s="251"/>
      <c r="AQ766" s="251"/>
      <c r="AR766" s="251"/>
      <c r="AS766" s="251"/>
      <c r="AT766" s="251"/>
      <c r="AU766" s="251"/>
      <c r="AV766" s="251"/>
      <c r="AW766" s="251"/>
      <c r="AX766" s="251"/>
      <c r="AY766" s="251"/>
      <c r="AZ766" s="251"/>
      <c r="BA766" s="251"/>
      <c r="BB766" s="251"/>
      <c r="BC766" s="251"/>
      <c r="BD766" s="251"/>
      <c r="BE766" s="251"/>
      <c r="BF766" s="251"/>
      <c r="BG766" s="251"/>
      <c r="BH766" s="251"/>
      <c r="BI766" s="251"/>
      <c r="BJ766" s="251"/>
      <c r="BK766" s="251"/>
      <c r="BL766" s="251"/>
      <c r="BM766" s="251"/>
      <c r="BN766" s="251"/>
      <c r="BO766" s="251"/>
      <c r="BP766" s="251"/>
      <c r="BQ766" s="251"/>
    </row>
    <row r="767" spans="1:69" ht="15.75" customHeight="1" x14ac:dyDescent="0.25">
      <c r="A767" s="251"/>
      <c r="B767" s="251"/>
      <c r="C767" s="251"/>
      <c r="D767" s="251"/>
      <c r="E767" s="251"/>
      <c r="F767" s="251"/>
      <c r="G767" s="251"/>
      <c r="H767" s="251"/>
      <c r="I767" s="251"/>
      <c r="J767" s="251"/>
      <c r="K767" s="251"/>
      <c r="L767" s="251"/>
      <c r="M767" s="251"/>
      <c r="N767" s="251"/>
      <c r="O767" s="251"/>
      <c r="P767" s="251"/>
      <c r="Q767" s="251"/>
      <c r="R767" s="251"/>
      <c r="S767" s="251"/>
      <c r="T767" s="251"/>
      <c r="U767" s="251"/>
      <c r="V767" s="251"/>
      <c r="W767" s="251"/>
      <c r="X767" s="251"/>
      <c r="Y767" s="251"/>
      <c r="Z767" s="251"/>
      <c r="AA767" s="251"/>
      <c r="AB767" s="251"/>
      <c r="AC767" s="251"/>
      <c r="AD767" s="251"/>
      <c r="AE767" s="251"/>
      <c r="AF767" s="251"/>
      <c r="AG767" s="251"/>
      <c r="AH767" s="251"/>
      <c r="AI767" s="251"/>
      <c r="AJ767" s="251"/>
      <c r="AK767" s="251"/>
      <c r="AL767" s="251"/>
      <c r="AM767" s="251"/>
      <c r="AN767" s="251"/>
      <c r="AO767" s="251"/>
      <c r="AP767" s="251"/>
      <c r="AQ767" s="251"/>
      <c r="AR767" s="251"/>
      <c r="AS767" s="251"/>
      <c r="AT767" s="251"/>
      <c r="AU767" s="251"/>
      <c r="AV767" s="251"/>
      <c r="AW767" s="251"/>
      <c r="AX767" s="251"/>
      <c r="AY767" s="251"/>
      <c r="AZ767" s="251"/>
      <c r="BA767" s="251"/>
      <c r="BB767" s="251"/>
      <c r="BC767" s="251"/>
      <c r="BD767" s="251"/>
      <c r="BE767" s="251"/>
      <c r="BF767" s="251"/>
      <c r="BG767" s="251"/>
      <c r="BH767" s="251"/>
      <c r="BI767" s="251"/>
      <c r="BJ767" s="251"/>
      <c r="BK767" s="251"/>
      <c r="BL767" s="251"/>
      <c r="BM767" s="251"/>
      <c r="BN767" s="251"/>
      <c r="BO767" s="251"/>
      <c r="BP767" s="251"/>
      <c r="BQ767" s="251"/>
    </row>
    <row r="768" spans="1:69" ht="15.75" customHeight="1" x14ac:dyDescent="0.25">
      <c r="A768" s="251"/>
      <c r="B768" s="251"/>
      <c r="C768" s="251"/>
      <c r="D768" s="251"/>
      <c r="E768" s="251"/>
      <c r="F768" s="251"/>
      <c r="G768" s="251"/>
      <c r="H768" s="251"/>
      <c r="I768" s="251"/>
      <c r="J768" s="251"/>
      <c r="K768" s="251"/>
      <c r="L768" s="251"/>
      <c r="M768" s="251"/>
      <c r="N768" s="251"/>
      <c r="O768" s="251"/>
      <c r="P768" s="251"/>
      <c r="Q768" s="251"/>
      <c r="R768" s="251"/>
      <c r="S768" s="251"/>
      <c r="T768" s="251"/>
      <c r="U768" s="251"/>
      <c r="V768" s="251"/>
      <c r="W768" s="251"/>
      <c r="X768" s="251"/>
      <c r="Y768" s="251"/>
      <c r="Z768" s="251"/>
      <c r="AA768" s="251"/>
      <c r="AB768" s="251"/>
      <c r="AC768" s="251"/>
      <c r="AD768" s="251"/>
      <c r="AE768" s="251"/>
      <c r="AF768" s="251"/>
      <c r="AG768" s="251"/>
      <c r="AH768" s="251"/>
      <c r="AI768" s="251"/>
      <c r="AJ768" s="251"/>
      <c r="AK768" s="251"/>
      <c r="AL768" s="251"/>
      <c r="AM768" s="251"/>
      <c r="AN768" s="251"/>
      <c r="AO768" s="251"/>
      <c r="AP768" s="251"/>
      <c r="AQ768" s="251"/>
      <c r="AR768" s="251"/>
      <c r="AS768" s="251"/>
      <c r="AT768" s="251"/>
      <c r="AU768" s="251"/>
      <c r="AV768" s="251"/>
      <c r="AW768" s="251"/>
      <c r="AX768" s="251"/>
      <c r="AY768" s="251"/>
      <c r="AZ768" s="251"/>
      <c r="BA768" s="251"/>
      <c r="BB768" s="251"/>
      <c r="BC768" s="251"/>
      <c r="BD768" s="251"/>
      <c r="BE768" s="251"/>
      <c r="BF768" s="251"/>
      <c r="BG768" s="251"/>
      <c r="BH768" s="251"/>
      <c r="BI768" s="251"/>
      <c r="BJ768" s="251"/>
      <c r="BK768" s="251"/>
      <c r="BL768" s="251"/>
      <c r="BM768" s="251"/>
      <c r="BN768" s="251"/>
      <c r="BO768" s="251"/>
      <c r="BP768" s="251"/>
      <c r="BQ768" s="251"/>
    </row>
    <row r="769" spans="1:69" ht="15.75" customHeight="1" x14ac:dyDescent="0.25">
      <c r="A769" s="251"/>
      <c r="B769" s="251"/>
      <c r="C769" s="251"/>
      <c r="D769" s="251"/>
      <c r="E769" s="251"/>
      <c r="F769" s="251"/>
      <c r="G769" s="251"/>
      <c r="H769" s="251"/>
      <c r="I769" s="251"/>
      <c r="J769" s="251"/>
      <c r="K769" s="251"/>
      <c r="L769" s="251"/>
      <c r="M769" s="251"/>
      <c r="N769" s="251"/>
      <c r="O769" s="251"/>
      <c r="P769" s="251"/>
      <c r="Q769" s="251"/>
      <c r="R769" s="251"/>
      <c r="S769" s="251"/>
      <c r="T769" s="251"/>
      <c r="U769" s="251"/>
      <c r="V769" s="251"/>
      <c r="W769" s="251"/>
      <c r="X769" s="251"/>
      <c r="Y769" s="251"/>
      <c r="Z769" s="251"/>
      <c r="AA769" s="251"/>
      <c r="AB769" s="251"/>
      <c r="AC769" s="251"/>
      <c r="AD769" s="251"/>
      <c r="AE769" s="251"/>
      <c r="AF769" s="251"/>
      <c r="AG769" s="251"/>
      <c r="AH769" s="251"/>
      <c r="AI769" s="251"/>
      <c r="AJ769" s="251"/>
      <c r="AK769" s="251"/>
      <c r="AL769" s="251"/>
      <c r="AM769" s="251"/>
      <c r="AN769" s="251"/>
      <c r="AO769" s="251"/>
      <c r="AP769" s="251"/>
      <c r="AQ769" s="251"/>
      <c r="AR769" s="251"/>
      <c r="AS769" s="251"/>
      <c r="AT769" s="251"/>
      <c r="AU769" s="251"/>
      <c r="AV769" s="251"/>
      <c r="AW769" s="251"/>
      <c r="AX769" s="251"/>
      <c r="AY769" s="251"/>
      <c r="AZ769" s="251"/>
      <c r="BA769" s="251"/>
      <c r="BB769" s="251"/>
      <c r="BC769" s="251"/>
      <c r="BD769" s="251"/>
      <c r="BE769" s="251"/>
      <c r="BF769" s="251"/>
      <c r="BG769" s="251"/>
      <c r="BH769" s="251"/>
      <c r="BI769" s="251"/>
      <c r="BJ769" s="251"/>
      <c r="BK769" s="251"/>
      <c r="BL769" s="251"/>
      <c r="BM769" s="251"/>
      <c r="BN769" s="251"/>
      <c r="BO769" s="251"/>
      <c r="BP769" s="251"/>
      <c r="BQ769" s="251"/>
    </row>
    <row r="770" spans="1:69" ht="15.75" customHeight="1" x14ac:dyDescent="0.25">
      <c r="A770" s="251"/>
      <c r="B770" s="251"/>
      <c r="C770" s="251"/>
      <c r="D770" s="251"/>
      <c r="E770" s="251"/>
      <c r="F770" s="251"/>
      <c r="G770" s="251"/>
      <c r="H770" s="251"/>
      <c r="I770" s="251"/>
      <c r="J770" s="251"/>
      <c r="K770" s="251"/>
      <c r="L770" s="251"/>
      <c r="M770" s="251"/>
      <c r="N770" s="251"/>
      <c r="O770" s="251"/>
      <c r="P770" s="251"/>
      <c r="Q770" s="251"/>
      <c r="R770" s="251"/>
      <c r="S770" s="251"/>
      <c r="T770" s="251"/>
      <c r="U770" s="251"/>
      <c r="V770" s="251"/>
      <c r="W770" s="251"/>
      <c r="X770" s="251"/>
      <c r="Y770" s="251"/>
      <c r="Z770" s="251"/>
      <c r="AA770" s="251"/>
      <c r="AB770" s="251"/>
      <c r="AC770" s="251"/>
      <c r="AD770" s="251"/>
      <c r="AE770" s="251"/>
      <c r="AF770" s="251"/>
      <c r="AG770" s="251"/>
      <c r="AH770" s="251"/>
      <c r="AI770" s="251"/>
      <c r="AJ770" s="251"/>
      <c r="AK770" s="251"/>
      <c r="AL770" s="251"/>
      <c r="AM770" s="251"/>
      <c r="AN770" s="251"/>
      <c r="AO770" s="251"/>
      <c r="AP770" s="251"/>
      <c r="AQ770" s="251"/>
      <c r="AR770" s="251"/>
      <c r="AS770" s="251"/>
      <c r="AT770" s="251"/>
      <c r="AU770" s="251"/>
      <c r="AV770" s="251"/>
      <c r="AW770" s="251"/>
      <c r="AX770" s="251"/>
      <c r="AY770" s="251"/>
      <c r="AZ770" s="251"/>
      <c r="BA770" s="251"/>
      <c r="BB770" s="251"/>
      <c r="BC770" s="251"/>
      <c r="BD770" s="251"/>
      <c r="BE770" s="251"/>
      <c r="BF770" s="251"/>
      <c r="BG770" s="251"/>
      <c r="BH770" s="251"/>
      <c r="BI770" s="251"/>
      <c r="BJ770" s="251"/>
      <c r="BK770" s="251"/>
      <c r="BL770" s="251"/>
      <c r="BM770" s="251"/>
      <c r="BN770" s="251"/>
      <c r="BO770" s="251"/>
      <c r="BP770" s="251"/>
      <c r="BQ770" s="251"/>
    </row>
    <row r="771" spans="1:69" ht="15.75" customHeight="1" x14ac:dyDescent="0.25">
      <c r="A771" s="251"/>
      <c r="B771" s="251"/>
      <c r="C771" s="251"/>
      <c r="D771" s="251"/>
      <c r="E771" s="251"/>
      <c r="F771" s="251"/>
      <c r="G771" s="251"/>
      <c r="H771" s="251"/>
      <c r="I771" s="251"/>
      <c r="J771" s="251"/>
      <c r="K771" s="251"/>
      <c r="L771" s="251"/>
      <c r="M771" s="251"/>
      <c r="N771" s="251"/>
      <c r="O771" s="251"/>
      <c r="P771" s="251"/>
      <c r="Q771" s="251"/>
      <c r="R771" s="251"/>
      <c r="S771" s="251"/>
      <c r="T771" s="251"/>
      <c r="U771" s="251"/>
      <c r="V771" s="251"/>
      <c r="W771" s="251"/>
      <c r="X771" s="251"/>
      <c r="Y771" s="251"/>
      <c r="Z771" s="251"/>
      <c r="AA771" s="251"/>
      <c r="AB771" s="251"/>
      <c r="AC771" s="251"/>
      <c r="AD771" s="251"/>
      <c r="AE771" s="251"/>
      <c r="AF771" s="251"/>
      <c r="AG771" s="251"/>
      <c r="AH771" s="251"/>
      <c r="AI771" s="251"/>
      <c r="AJ771" s="251"/>
      <c r="AK771" s="251"/>
      <c r="AL771" s="251"/>
      <c r="AM771" s="251"/>
      <c r="AN771" s="251"/>
      <c r="AO771" s="251"/>
      <c r="AP771" s="251"/>
      <c r="AQ771" s="251"/>
      <c r="AR771" s="251"/>
      <c r="AS771" s="251"/>
      <c r="AT771" s="251"/>
      <c r="AU771" s="251"/>
      <c r="AV771" s="251"/>
      <c r="AW771" s="251"/>
      <c r="AX771" s="251"/>
      <c r="AY771" s="251"/>
      <c r="AZ771" s="251"/>
      <c r="BA771" s="251"/>
      <c r="BB771" s="251"/>
      <c r="BC771" s="251"/>
      <c r="BD771" s="251"/>
      <c r="BE771" s="251"/>
      <c r="BF771" s="251"/>
      <c r="BG771" s="251"/>
      <c r="BH771" s="251"/>
      <c r="BI771" s="251"/>
      <c r="BJ771" s="251"/>
      <c r="BK771" s="251"/>
      <c r="BL771" s="251"/>
      <c r="BM771" s="251"/>
      <c r="BN771" s="251"/>
      <c r="BO771" s="251"/>
      <c r="BP771" s="251"/>
      <c r="BQ771" s="251"/>
    </row>
    <row r="772" spans="1:69" ht="15.75" customHeight="1" x14ac:dyDescent="0.25">
      <c r="A772" s="251"/>
      <c r="B772" s="251"/>
      <c r="C772" s="251"/>
      <c r="D772" s="251"/>
      <c r="E772" s="251"/>
      <c r="F772" s="251"/>
      <c r="G772" s="251"/>
      <c r="H772" s="251"/>
      <c r="I772" s="251"/>
      <c r="J772" s="251"/>
      <c r="K772" s="251"/>
      <c r="L772" s="251"/>
      <c r="M772" s="251"/>
      <c r="N772" s="251"/>
      <c r="O772" s="251"/>
      <c r="P772" s="251"/>
      <c r="Q772" s="251"/>
      <c r="R772" s="251"/>
      <c r="S772" s="251"/>
      <c r="T772" s="251"/>
      <c r="U772" s="251"/>
      <c r="V772" s="251"/>
      <c r="W772" s="251"/>
      <c r="X772" s="251"/>
      <c r="Y772" s="251"/>
      <c r="Z772" s="251"/>
      <c r="AA772" s="251"/>
      <c r="AB772" s="251"/>
      <c r="AC772" s="251"/>
      <c r="AD772" s="251"/>
      <c r="AE772" s="251"/>
      <c r="AF772" s="251"/>
      <c r="AG772" s="251"/>
      <c r="AH772" s="251"/>
      <c r="AI772" s="251"/>
      <c r="AJ772" s="251"/>
      <c r="AK772" s="251"/>
      <c r="AL772" s="251"/>
      <c r="AM772" s="251"/>
      <c r="AN772" s="251"/>
      <c r="AO772" s="251"/>
      <c r="AP772" s="251"/>
      <c r="AQ772" s="251"/>
      <c r="AR772" s="251"/>
      <c r="AS772" s="251"/>
      <c r="AT772" s="251"/>
      <c r="AU772" s="251"/>
      <c r="AV772" s="251"/>
      <c r="AW772" s="251"/>
      <c r="AX772" s="251"/>
      <c r="AY772" s="251"/>
      <c r="AZ772" s="251"/>
      <c r="BA772" s="251"/>
      <c r="BB772" s="251"/>
      <c r="BC772" s="251"/>
      <c r="BD772" s="251"/>
      <c r="BE772" s="251"/>
      <c r="BF772" s="251"/>
      <c r="BG772" s="251"/>
      <c r="BH772" s="251"/>
      <c r="BI772" s="251"/>
      <c r="BJ772" s="251"/>
      <c r="BK772" s="251"/>
      <c r="BL772" s="251"/>
      <c r="BM772" s="251"/>
      <c r="BN772" s="251"/>
      <c r="BO772" s="251"/>
      <c r="BP772" s="251"/>
      <c r="BQ772" s="251"/>
    </row>
    <row r="773" spans="1:69" ht="15.75" customHeight="1" x14ac:dyDescent="0.25">
      <c r="A773" s="251"/>
      <c r="B773" s="251"/>
      <c r="C773" s="251"/>
      <c r="D773" s="251"/>
      <c r="E773" s="251"/>
      <c r="F773" s="251"/>
      <c r="G773" s="251"/>
      <c r="H773" s="251"/>
      <c r="I773" s="251"/>
      <c r="J773" s="251"/>
      <c r="K773" s="251"/>
      <c r="L773" s="251"/>
      <c r="M773" s="251"/>
      <c r="N773" s="251"/>
      <c r="O773" s="251"/>
      <c r="P773" s="251"/>
      <c r="Q773" s="251"/>
      <c r="R773" s="251"/>
      <c r="S773" s="251"/>
      <c r="T773" s="251"/>
      <c r="U773" s="251"/>
      <c r="V773" s="251"/>
      <c r="W773" s="251"/>
      <c r="X773" s="251"/>
      <c r="Y773" s="251"/>
      <c r="Z773" s="251"/>
      <c r="AA773" s="251"/>
      <c r="AB773" s="251"/>
      <c r="AC773" s="251"/>
      <c r="AD773" s="251"/>
      <c r="AE773" s="251"/>
      <c r="AF773" s="251"/>
      <c r="AG773" s="251"/>
      <c r="AH773" s="251"/>
      <c r="AI773" s="251"/>
      <c r="AJ773" s="251"/>
      <c r="AK773" s="251"/>
      <c r="AL773" s="251"/>
      <c r="AM773" s="251"/>
      <c r="AN773" s="251"/>
      <c r="AO773" s="251"/>
      <c r="AP773" s="251"/>
      <c r="AQ773" s="251"/>
      <c r="AR773" s="251"/>
      <c r="AS773" s="251"/>
      <c r="AT773" s="251"/>
      <c r="AU773" s="251"/>
      <c r="AV773" s="251"/>
      <c r="AW773" s="251"/>
      <c r="AX773" s="251"/>
      <c r="AY773" s="251"/>
      <c r="AZ773" s="251"/>
      <c r="BA773" s="251"/>
      <c r="BB773" s="251"/>
      <c r="BC773" s="251"/>
      <c r="BD773" s="251"/>
      <c r="BE773" s="251"/>
      <c r="BF773" s="251"/>
      <c r="BG773" s="251"/>
      <c r="BH773" s="251"/>
      <c r="BI773" s="251"/>
      <c r="BJ773" s="251"/>
      <c r="BK773" s="251"/>
      <c r="BL773" s="251"/>
      <c r="BM773" s="251"/>
      <c r="BN773" s="251"/>
      <c r="BO773" s="251"/>
      <c r="BP773" s="251"/>
      <c r="BQ773" s="251"/>
    </row>
    <row r="774" spans="1:69" ht="15.75" customHeight="1" x14ac:dyDescent="0.25">
      <c r="A774" s="251"/>
      <c r="B774" s="251"/>
      <c r="C774" s="251"/>
      <c r="D774" s="251"/>
      <c r="E774" s="251"/>
      <c r="F774" s="251"/>
      <c r="G774" s="251"/>
      <c r="H774" s="251"/>
      <c r="I774" s="251"/>
      <c r="J774" s="251"/>
      <c r="K774" s="251"/>
      <c r="L774" s="251"/>
      <c r="M774" s="251"/>
      <c r="N774" s="251"/>
      <c r="O774" s="251"/>
      <c r="P774" s="251"/>
      <c r="Q774" s="251"/>
      <c r="R774" s="251"/>
      <c r="S774" s="251"/>
      <c r="T774" s="251"/>
      <c r="U774" s="251"/>
      <c r="V774" s="251"/>
      <c r="W774" s="251"/>
      <c r="X774" s="251"/>
      <c r="Y774" s="251"/>
      <c r="Z774" s="251"/>
      <c r="AA774" s="251"/>
      <c r="AB774" s="251"/>
      <c r="AC774" s="251"/>
      <c r="AD774" s="251"/>
      <c r="AE774" s="251"/>
      <c r="AF774" s="251"/>
      <c r="AG774" s="251"/>
      <c r="AH774" s="251"/>
      <c r="AI774" s="251"/>
      <c r="AJ774" s="251"/>
      <c r="AK774" s="251"/>
      <c r="AL774" s="251"/>
      <c r="AM774" s="251"/>
      <c r="AN774" s="251"/>
      <c r="AO774" s="251"/>
      <c r="AP774" s="251"/>
      <c r="AQ774" s="251"/>
      <c r="AR774" s="251"/>
      <c r="AS774" s="251"/>
      <c r="AT774" s="251"/>
      <c r="AU774" s="251"/>
      <c r="AV774" s="251"/>
      <c r="AW774" s="251"/>
      <c r="AX774" s="251"/>
      <c r="AY774" s="251"/>
      <c r="AZ774" s="251"/>
      <c r="BA774" s="251"/>
      <c r="BB774" s="251"/>
      <c r="BC774" s="251"/>
      <c r="BD774" s="251"/>
      <c r="BE774" s="251"/>
      <c r="BF774" s="251"/>
      <c r="BG774" s="251"/>
      <c r="BH774" s="251"/>
      <c r="BI774" s="251"/>
      <c r="BJ774" s="251"/>
      <c r="BK774" s="251"/>
      <c r="BL774" s="251"/>
      <c r="BM774" s="251"/>
      <c r="BN774" s="251"/>
      <c r="BO774" s="251"/>
      <c r="BP774" s="251"/>
      <c r="BQ774" s="251"/>
    </row>
    <row r="775" spans="1:69" ht="15.75" customHeight="1" x14ac:dyDescent="0.25">
      <c r="A775" s="251"/>
      <c r="B775" s="251"/>
      <c r="C775" s="251"/>
      <c r="D775" s="251"/>
      <c r="E775" s="251"/>
      <c r="F775" s="251"/>
      <c r="G775" s="251"/>
      <c r="H775" s="251"/>
      <c r="I775" s="251"/>
      <c r="J775" s="251"/>
      <c r="K775" s="251"/>
      <c r="L775" s="251"/>
      <c r="M775" s="251"/>
      <c r="N775" s="251"/>
      <c r="O775" s="251"/>
      <c r="P775" s="251"/>
      <c r="Q775" s="251"/>
      <c r="R775" s="251"/>
      <c r="S775" s="251"/>
      <c r="T775" s="251"/>
      <c r="U775" s="251"/>
      <c r="V775" s="251"/>
      <c r="W775" s="251"/>
      <c r="X775" s="251"/>
      <c r="Y775" s="251"/>
      <c r="Z775" s="251"/>
      <c r="AA775" s="251"/>
      <c r="AB775" s="251"/>
      <c r="AC775" s="251"/>
      <c r="AD775" s="251"/>
      <c r="AE775" s="251"/>
      <c r="AF775" s="251"/>
      <c r="AG775" s="251"/>
      <c r="AH775" s="251"/>
      <c r="AI775" s="251"/>
      <c r="AJ775" s="251"/>
      <c r="AK775" s="251"/>
      <c r="AL775" s="251"/>
      <c r="AM775" s="251"/>
      <c r="AN775" s="251"/>
      <c r="AO775" s="251"/>
      <c r="AP775" s="251"/>
      <c r="AQ775" s="251"/>
      <c r="AR775" s="251"/>
      <c r="AS775" s="251"/>
      <c r="AT775" s="251"/>
      <c r="AU775" s="251"/>
      <c r="AV775" s="251"/>
      <c r="AW775" s="251"/>
      <c r="AX775" s="251"/>
      <c r="AY775" s="251"/>
      <c r="AZ775" s="251"/>
      <c r="BA775" s="251"/>
      <c r="BB775" s="251"/>
      <c r="BC775" s="251"/>
      <c r="BD775" s="251"/>
      <c r="BE775" s="251"/>
      <c r="BF775" s="251"/>
      <c r="BG775" s="251"/>
      <c r="BH775" s="251"/>
      <c r="BI775" s="251"/>
      <c r="BJ775" s="251"/>
      <c r="BK775" s="251"/>
      <c r="BL775" s="251"/>
      <c r="BM775" s="251"/>
      <c r="BN775" s="251"/>
      <c r="BO775" s="251"/>
      <c r="BP775" s="251"/>
      <c r="BQ775" s="251"/>
    </row>
    <row r="776" spans="1:69" ht="15.75" customHeight="1" x14ac:dyDescent="0.25">
      <c r="A776" s="251"/>
      <c r="B776" s="251"/>
      <c r="C776" s="251"/>
      <c r="D776" s="251"/>
      <c r="E776" s="251"/>
      <c r="F776" s="251"/>
      <c r="G776" s="251"/>
      <c r="H776" s="251"/>
      <c r="I776" s="251"/>
      <c r="J776" s="251"/>
      <c r="K776" s="251"/>
      <c r="L776" s="251"/>
      <c r="M776" s="251"/>
      <c r="N776" s="251"/>
      <c r="O776" s="251"/>
      <c r="P776" s="251"/>
      <c r="Q776" s="251"/>
      <c r="R776" s="251"/>
      <c r="S776" s="251"/>
      <c r="T776" s="251"/>
      <c r="U776" s="251"/>
      <c r="V776" s="251"/>
      <c r="W776" s="251"/>
      <c r="X776" s="251"/>
      <c r="Y776" s="251"/>
      <c r="Z776" s="251"/>
      <c r="AA776" s="251"/>
      <c r="AB776" s="251"/>
      <c r="AC776" s="251"/>
      <c r="AD776" s="251"/>
      <c r="AE776" s="251"/>
      <c r="AF776" s="251"/>
      <c r="AG776" s="251"/>
      <c r="AH776" s="251"/>
      <c r="AI776" s="251"/>
      <c r="AJ776" s="251"/>
      <c r="AK776" s="251"/>
      <c r="AL776" s="251"/>
      <c r="AM776" s="251"/>
      <c r="AN776" s="251"/>
      <c r="AO776" s="251"/>
      <c r="AP776" s="251"/>
      <c r="AQ776" s="251"/>
      <c r="AR776" s="251"/>
      <c r="AS776" s="251"/>
      <c r="AT776" s="251"/>
      <c r="AU776" s="251"/>
      <c r="AV776" s="251"/>
      <c r="AW776" s="251"/>
      <c r="AX776" s="251"/>
      <c r="AY776" s="251"/>
      <c r="AZ776" s="251"/>
      <c r="BA776" s="251"/>
      <c r="BB776" s="251"/>
      <c r="BC776" s="251"/>
      <c r="BD776" s="251"/>
      <c r="BE776" s="251"/>
      <c r="BF776" s="251"/>
      <c r="BG776" s="251"/>
      <c r="BH776" s="251"/>
      <c r="BI776" s="251"/>
      <c r="BJ776" s="251"/>
      <c r="BK776" s="251"/>
      <c r="BL776" s="251"/>
      <c r="BM776" s="251"/>
      <c r="BN776" s="251"/>
      <c r="BO776" s="251"/>
      <c r="BP776" s="251"/>
      <c r="BQ776" s="251"/>
    </row>
    <row r="777" spans="1:69" ht="15.75" customHeight="1" x14ac:dyDescent="0.25">
      <c r="A777" s="251"/>
      <c r="B777" s="251"/>
      <c r="C777" s="251"/>
      <c r="D777" s="251"/>
      <c r="E777" s="251"/>
      <c r="F777" s="251"/>
      <c r="G777" s="251"/>
      <c r="H777" s="251"/>
      <c r="I777" s="251"/>
      <c r="J777" s="251"/>
      <c r="K777" s="251"/>
      <c r="L777" s="251"/>
      <c r="M777" s="251"/>
      <c r="N777" s="251"/>
      <c r="O777" s="251"/>
      <c r="P777" s="251"/>
      <c r="Q777" s="251"/>
      <c r="R777" s="251"/>
      <c r="S777" s="251"/>
      <c r="T777" s="251"/>
      <c r="U777" s="251"/>
      <c r="V777" s="251"/>
      <c r="W777" s="251"/>
      <c r="X777" s="251"/>
      <c r="Y777" s="251"/>
      <c r="Z777" s="251"/>
      <c r="AA777" s="251"/>
      <c r="AB777" s="251"/>
      <c r="AC777" s="251"/>
      <c r="AD777" s="251"/>
      <c r="AE777" s="251"/>
      <c r="AF777" s="251"/>
      <c r="AG777" s="251"/>
      <c r="AH777" s="251"/>
      <c r="AI777" s="251"/>
      <c r="AJ777" s="251"/>
      <c r="AK777" s="251"/>
      <c r="AL777" s="251"/>
      <c r="AM777" s="251"/>
      <c r="AN777" s="251"/>
      <c r="AO777" s="251"/>
      <c r="AP777" s="251"/>
      <c r="AQ777" s="251"/>
      <c r="AR777" s="251"/>
      <c r="AS777" s="251"/>
      <c r="AT777" s="251"/>
      <c r="AU777" s="251"/>
      <c r="AV777" s="251"/>
      <c r="AW777" s="251"/>
      <c r="AX777" s="251"/>
      <c r="AY777" s="251"/>
      <c r="AZ777" s="251"/>
      <c r="BA777" s="251"/>
      <c r="BB777" s="251"/>
      <c r="BC777" s="251"/>
      <c r="BD777" s="251"/>
      <c r="BE777" s="251"/>
      <c r="BF777" s="251"/>
      <c r="BG777" s="251"/>
      <c r="BH777" s="251"/>
      <c r="BI777" s="251"/>
      <c r="BJ777" s="251"/>
      <c r="BK777" s="251"/>
      <c r="BL777" s="251"/>
      <c r="BM777" s="251"/>
      <c r="BN777" s="251"/>
      <c r="BO777" s="251"/>
      <c r="BP777" s="251"/>
      <c r="BQ777" s="251"/>
    </row>
    <row r="778" spans="1:69" ht="15.75" customHeight="1" x14ac:dyDescent="0.25">
      <c r="A778" s="251"/>
      <c r="B778" s="251"/>
      <c r="C778" s="251"/>
      <c r="D778" s="251"/>
      <c r="E778" s="251"/>
      <c r="F778" s="251"/>
      <c r="G778" s="251"/>
      <c r="H778" s="251"/>
      <c r="I778" s="251"/>
      <c r="J778" s="251"/>
      <c r="K778" s="251"/>
      <c r="L778" s="251"/>
      <c r="M778" s="251"/>
      <c r="N778" s="251"/>
      <c r="O778" s="251"/>
      <c r="P778" s="251"/>
      <c r="Q778" s="251"/>
      <c r="R778" s="251"/>
      <c r="S778" s="251"/>
      <c r="T778" s="251"/>
      <c r="U778" s="251"/>
      <c r="V778" s="251"/>
      <c r="W778" s="251"/>
      <c r="X778" s="251"/>
      <c r="Y778" s="251"/>
      <c r="Z778" s="251"/>
      <c r="AA778" s="251"/>
      <c r="AB778" s="251"/>
      <c r="AC778" s="251"/>
      <c r="AD778" s="251"/>
      <c r="AE778" s="251"/>
      <c r="AF778" s="251"/>
      <c r="AG778" s="251"/>
      <c r="AH778" s="251"/>
      <c r="AI778" s="251"/>
      <c r="AJ778" s="251"/>
      <c r="AK778" s="251"/>
      <c r="AL778" s="251"/>
      <c r="AM778" s="251"/>
      <c r="AN778" s="251"/>
      <c r="AO778" s="251"/>
      <c r="AP778" s="251"/>
      <c r="AQ778" s="251"/>
      <c r="AR778" s="251"/>
      <c r="AS778" s="251"/>
      <c r="AT778" s="251"/>
      <c r="AU778" s="251"/>
      <c r="AV778" s="251"/>
      <c r="AW778" s="251"/>
      <c r="AX778" s="251"/>
      <c r="AY778" s="251"/>
      <c r="AZ778" s="251"/>
      <c r="BA778" s="251"/>
      <c r="BB778" s="251"/>
      <c r="BC778" s="251"/>
      <c r="BD778" s="251"/>
      <c r="BE778" s="251"/>
      <c r="BF778" s="251"/>
      <c r="BG778" s="251"/>
      <c r="BH778" s="251"/>
      <c r="BI778" s="251"/>
      <c r="BJ778" s="251"/>
      <c r="BK778" s="251"/>
      <c r="BL778" s="251"/>
      <c r="BM778" s="251"/>
      <c r="BN778" s="251"/>
      <c r="BO778" s="251"/>
      <c r="BP778" s="251"/>
      <c r="BQ778" s="251"/>
    </row>
    <row r="779" spans="1:69" ht="15.75" customHeight="1" x14ac:dyDescent="0.25">
      <c r="A779" s="251"/>
      <c r="B779" s="251"/>
      <c r="C779" s="251"/>
      <c r="D779" s="251"/>
      <c r="E779" s="251"/>
      <c r="F779" s="251"/>
      <c r="G779" s="251"/>
      <c r="H779" s="251"/>
      <c r="I779" s="251"/>
      <c r="J779" s="251"/>
      <c r="K779" s="251"/>
      <c r="L779" s="251"/>
      <c r="M779" s="251"/>
      <c r="N779" s="251"/>
      <c r="O779" s="251"/>
      <c r="P779" s="251"/>
      <c r="Q779" s="251"/>
      <c r="R779" s="251"/>
      <c r="S779" s="251"/>
      <c r="T779" s="251"/>
      <c r="U779" s="251"/>
      <c r="V779" s="251"/>
      <c r="W779" s="251"/>
      <c r="X779" s="251"/>
      <c r="Y779" s="251"/>
      <c r="Z779" s="251"/>
      <c r="AA779" s="251"/>
      <c r="AB779" s="251"/>
      <c r="AC779" s="251"/>
      <c r="AD779" s="251"/>
      <c r="AE779" s="251"/>
      <c r="AF779" s="251"/>
      <c r="AG779" s="251"/>
      <c r="AH779" s="251"/>
      <c r="AI779" s="251"/>
      <c r="AJ779" s="251"/>
      <c r="AK779" s="251"/>
      <c r="AL779" s="251"/>
      <c r="AM779" s="251"/>
      <c r="AN779" s="251"/>
      <c r="AO779" s="251"/>
      <c r="AP779" s="251"/>
      <c r="AQ779" s="251"/>
      <c r="AR779" s="251"/>
      <c r="AS779" s="251"/>
      <c r="AT779" s="251"/>
      <c r="AU779" s="251"/>
      <c r="AV779" s="251"/>
      <c r="AW779" s="251"/>
      <c r="AX779" s="251"/>
      <c r="AY779" s="251"/>
      <c r="AZ779" s="251"/>
      <c r="BA779" s="251"/>
      <c r="BB779" s="251"/>
      <c r="BC779" s="251"/>
      <c r="BD779" s="251"/>
      <c r="BE779" s="251"/>
      <c r="BF779" s="251"/>
      <c r="BG779" s="251"/>
      <c r="BH779" s="251"/>
      <c r="BI779" s="251"/>
      <c r="BJ779" s="251"/>
      <c r="BK779" s="251"/>
      <c r="BL779" s="251"/>
      <c r="BM779" s="251"/>
      <c r="BN779" s="251"/>
      <c r="BO779" s="251"/>
      <c r="BP779" s="251"/>
      <c r="BQ779" s="251"/>
    </row>
    <row r="780" spans="1:69" ht="15.75" customHeight="1" x14ac:dyDescent="0.25">
      <c r="A780" s="251"/>
      <c r="B780" s="251"/>
      <c r="C780" s="251"/>
      <c r="D780" s="251"/>
      <c r="E780" s="251"/>
      <c r="F780" s="251"/>
      <c r="G780" s="251"/>
      <c r="H780" s="251"/>
      <c r="I780" s="251"/>
      <c r="J780" s="251"/>
      <c r="K780" s="251"/>
      <c r="L780" s="251"/>
      <c r="M780" s="251"/>
      <c r="N780" s="251"/>
      <c r="O780" s="251"/>
      <c r="P780" s="251"/>
      <c r="Q780" s="251"/>
      <c r="R780" s="251"/>
      <c r="S780" s="251"/>
      <c r="T780" s="251"/>
      <c r="U780" s="251"/>
      <c r="V780" s="251"/>
      <c r="W780" s="251"/>
      <c r="X780" s="251"/>
      <c r="Y780" s="251"/>
      <c r="Z780" s="251"/>
      <c r="AA780" s="251"/>
      <c r="AB780" s="251"/>
      <c r="AC780" s="251"/>
      <c r="AD780" s="251"/>
      <c r="AE780" s="251"/>
      <c r="AF780" s="251"/>
      <c r="AG780" s="251"/>
      <c r="AH780" s="251"/>
      <c r="AI780" s="251"/>
      <c r="AJ780" s="251"/>
      <c r="AK780" s="251"/>
      <c r="AL780" s="251"/>
      <c r="AM780" s="251"/>
      <c r="AN780" s="251"/>
      <c r="AO780" s="251"/>
      <c r="AP780" s="251"/>
      <c r="AQ780" s="251"/>
      <c r="AR780" s="251"/>
      <c r="AS780" s="251"/>
      <c r="AT780" s="251"/>
      <c r="AU780" s="251"/>
      <c r="AV780" s="251"/>
      <c r="AW780" s="251"/>
      <c r="AX780" s="251"/>
      <c r="AY780" s="251"/>
      <c r="AZ780" s="251"/>
      <c r="BA780" s="251"/>
      <c r="BB780" s="251"/>
      <c r="BC780" s="251"/>
      <c r="BD780" s="251"/>
      <c r="BE780" s="251"/>
      <c r="BF780" s="251"/>
      <c r="BG780" s="251"/>
      <c r="BH780" s="251"/>
      <c r="BI780" s="251"/>
      <c r="BJ780" s="251"/>
      <c r="BK780" s="251"/>
      <c r="BL780" s="251"/>
      <c r="BM780" s="251"/>
      <c r="BN780" s="251"/>
      <c r="BO780" s="251"/>
      <c r="BP780" s="251"/>
      <c r="BQ780" s="251"/>
    </row>
    <row r="781" spans="1:69" ht="15.75" customHeight="1" x14ac:dyDescent="0.25">
      <c r="A781" s="251"/>
      <c r="B781" s="251"/>
      <c r="C781" s="251"/>
      <c r="D781" s="251"/>
      <c r="E781" s="251"/>
      <c r="F781" s="251"/>
      <c r="G781" s="251"/>
      <c r="H781" s="251"/>
      <c r="I781" s="251"/>
      <c r="J781" s="251"/>
      <c r="K781" s="251"/>
      <c r="L781" s="251"/>
      <c r="M781" s="251"/>
      <c r="N781" s="251"/>
      <c r="O781" s="251"/>
      <c r="P781" s="251"/>
      <c r="Q781" s="251"/>
      <c r="R781" s="251"/>
      <c r="S781" s="251"/>
      <c r="T781" s="251"/>
      <c r="U781" s="251"/>
      <c r="V781" s="251"/>
      <c r="W781" s="251"/>
      <c r="X781" s="251"/>
      <c r="Y781" s="251"/>
      <c r="Z781" s="251"/>
      <c r="AA781" s="251"/>
      <c r="AB781" s="251"/>
      <c r="AC781" s="251"/>
      <c r="AD781" s="251"/>
      <c r="AE781" s="251"/>
      <c r="AF781" s="251"/>
      <c r="AG781" s="251"/>
      <c r="AH781" s="251"/>
      <c r="AI781" s="251"/>
      <c r="AJ781" s="251"/>
      <c r="AK781" s="251"/>
      <c r="AL781" s="251"/>
      <c r="AM781" s="251"/>
      <c r="AN781" s="251"/>
      <c r="AO781" s="251"/>
      <c r="AP781" s="251"/>
      <c r="AQ781" s="251"/>
      <c r="AR781" s="251"/>
      <c r="AS781" s="251"/>
      <c r="AT781" s="251"/>
      <c r="AU781" s="251"/>
      <c r="AV781" s="251"/>
      <c r="AW781" s="251"/>
      <c r="AX781" s="251"/>
      <c r="AY781" s="251"/>
      <c r="AZ781" s="251"/>
      <c r="BA781" s="251"/>
      <c r="BB781" s="251"/>
      <c r="BC781" s="251"/>
      <c r="BD781" s="251"/>
      <c r="BE781" s="251"/>
      <c r="BF781" s="251"/>
      <c r="BG781" s="251"/>
      <c r="BH781" s="251"/>
      <c r="BI781" s="251"/>
      <c r="BJ781" s="251"/>
      <c r="BK781" s="251"/>
      <c r="BL781" s="251"/>
      <c r="BM781" s="251"/>
      <c r="BN781" s="251"/>
      <c r="BO781" s="251"/>
      <c r="BP781" s="251"/>
      <c r="BQ781" s="251"/>
    </row>
    <row r="782" spans="1:69" ht="15.75" customHeight="1" x14ac:dyDescent="0.25">
      <c r="A782" s="251"/>
      <c r="B782" s="251"/>
      <c r="C782" s="251"/>
      <c r="D782" s="251"/>
      <c r="E782" s="251"/>
      <c r="F782" s="251"/>
      <c r="G782" s="251"/>
      <c r="H782" s="251"/>
      <c r="I782" s="251"/>
      <c r="J782" s="251"/>
      <c r="K782" s="251"/>
      <c r="L782" s="251"/>
      <c r="M782" s="251"/>
      <c r="N782" s="251"/>
      <c r="O782" s="251"/>
      <c r="P782" s="251"/>
      <c r="Q782" s="251"/>
      <c r="R782" s="251"/>
      <c r="S782" s="251"/>
      <c r="T782" s="251"/>
      <c r="U782" s="251"/>
      <c r="V782" s="251"/>
      <c r="W782" s="251"/>
      <c r="X782" s="251"/>
      <c r="Y782" s="251"/>
      <c r="Z782" s="251"/>
      <c r="AA782" s="251"/>
      <c r="AB782" s="251"/>
      <c r="AC782" s="251"/>
      <c r="AD782" s="251"/>
      <c r="AE782" s="251"/>
      <c r="AF782" s="251"/>
      <c r="AG782" s="251"/>
      <c r="AH782" s="251"/>
      <c r="AI782" s="251"/>
      <c r="AJ782" s="251"/>
      <c r="AK782" s="251"/>
      <c r="AL782" s="251"/>
      <c r="AM782" s="251"/>
      <c r="AN782" s="251"/>
      <c r="AO782" s="251"/>
      <c r="AP782" s="251"/>
      <c r="AQ782" s="251"/>
      <c r="AR782" s="251"/>
      <c r="AS782" s="251"/>
      <c r="AT782" s="251"/>
      <c r="AU782" s="251"/>
      <c r="AV782" s="251"/>
      <c r="AW782" s="251"/>
      <c r="AX782" s="251"/>
      <c r="AY782" s="251"/>
      <c r="AZ782" s="251"/>
      <c r="BA782" s="251"/>
      <c r="BB782" s="251"/>
      <c r="BC782" s="251"/>
      <c r="BD782" s="251"/>
      <c r="BE782" s="251"/>
      <c r="BF782" s="251"/>
      <c r="BG782" s="251"/>
      <c r="BH782" s="251"/>
      <c r="BI782" s="251"/>
      <c r="BJ782" s="251"/>
      <c r="BK782" s="251"/>
      <c r="BL782" s="251"/>
      <c r="BM782" s="251"/>
      <c r="BN782" s="251"/>
      <c r="BO782" s="251"/>
      <c r="BP782" s="251"/>
      <c r="BQ782" s="251"/>
    </row>
    <row r="783" spans="1:69" ht="15.75" customHeight="1" x14ac:dyDescent="0.25">
      <c r="A783" s="251"/>
      <c r="B783" s="251"/>
      <c r="C783" s="251"/>
      <c r="D783" s="251"/>
      <c r="E783" s="251"/>
      <c r="F783" s="251"/>
      <c r="G783" s="251"/>
      <c r="H783" s="251"/>
      <c r="I783" s="251"/>
      <c r="J783" s="251"/>
      <c r="K783" s="251"/>
      <c r="L783" s="251"/>
      <c r="M783" s="251"/>
      <c r="N783" s="251"/>
      <c r="O783" s="251"/>
      <c r="P783" s="251"/>
      <c r="Q783" s="251"/>
      <c r="R783" s="251"/>
      <c r="S783" s="251"/>
      <c r="T783" s="251"/>
      <c r="U783" s="251"/>
      <c r="V783" s="251"/>
      <c r="W783" s="251"/>
      <c r="X783" s="251"/>
      <c r="Y783" s="251"/>
      <c r="Z783" s="251"/>
      <c r="AA783" s="251"/>
      <c r="AB783" s="251"/>
      <c r="AC783" s="251"/>
      <c r="AD783" s="251"/>
      <c r="AE783" s="251"/>
      <c r="AF783" s="251"/>
      <c r="AG783" s="251"/>
      <c r="AH783" s="251"/>
      <c r="AI783" s="251"/>
      <c r="AJ783" s="251"/>
      <c r="AK783" s="251"/>
      <c r="AL783" s="251"/>
      <c r="AM783" s="251"/>
      <c r="AN783" s="251"/>
      <c r="AO783" s="251"/>
      <c r="AP783" s="251"/>
      <c r="AQ783" s="251"/>
      <c r="AR783" s="251"/>
      <c r="AS783" s="251"/>
      <c r="AT783" s="251"/>
      <c r="AU783" s="251"/>
      <c r="AV783" s="251"/>
      <c r="AW783" s="251"/>
      <c r="AX783" s="251"/>
      <c r="AY783" s="251"/>
      <c r="AZ783" s="251"/>
      <c r="BA783" s="251"/>
      <c r="BB783" s="251"/>
      <c r="BC783" s="251"/>
      <c r="BD783" s="251"/>
      <c r="BE783" s="251"/>
      <c r="BF783" s="251"/>
      <c r="BG783" s="251"/>
      <c r="BH783" s="251"/>
      <c r="BI783" s="251"/>
      <c r="BJ783" s="251"/>
      <c r="BK783" s="251"/>
      <c r="BL783" s="251"/>
      <c r="BM783" s="251"/>
      <c r="BN783" s="251"/>
      <c r="BO783" s="251"/>
      <c r="BP783" s="251"/>
      <c r="BQ783" s="251"/>
    </row>
    <row r="784" spans="1:69" ht="15.75" customHeight="1" x14ac:dyDescent="0.25">
      <c r="A784" s="251"/>
      <c r="B784" s="251"/>
      <c r="C784" s="251"/>
      <c r="D784" s="251"/>
      <c r="E784" s="251"/>
      <c r="F784" s="251"/>
      <c r="G784" s="251"/>
      <c r="H784" s="251"/>
      <c r="I784" s="251"/>
      <c r="J784" s="251"/>
      <c r="K784" s="251"/>
      <c r="L784" s="251"/>
      <c r="M784" s="251"/>
      <c r="N784" s="251"/>
      <c r="O784" s="251"/>
      <c r="P784" s="251"/>
      <c r="Q784" s="251"/>
      <c r="R784" s="251"/>
      <c r="S784" s="251"/>
      <c r="T784" s="251"/>
      <c r="U784" s="251"/>
      <c r="V784" s="251"/>
      <c r="W784" s="251"/>
      <c r="X784" s="251"/>
      <c r="Y784" s="251"/>
      <c r="Z784" s="251"/>
      <c r="AA784" s="251"/>
      <c r="AB784" s="251"/>
      <c r="AC784" s="251"/>
      <c r="AD784" s="251"/>
      <c r="AE784" s="251"/>
      <c r="AF784" s="251"/>
      <c r="AG784" s="251"/>
      <c r="AH784" s="251"/>
      <c r="AI784" s="251"/>
      <c r="AJ784" s="251"/>
      <c r="AK784" s="251"/>
      <c r="AL784" s="251"/>
      <c r="AM784" s="251"/>
      <c r="AN784" s="251"/>
      <c r="AO784" s="251"/>
      <c r="AP784" s="251"/>
      <c r="AQ784" s="251"/>
      <c r="AR784" s="251"/>
      <c r="AS784" s="251"/>
      <c r="AT784" s="251"/>
      <c r="AU784" s="251"/>
      <c r="AV784" s="251"/>
      <c r="AW784" s="251"/>
      <c r="AX784" s="251"/>
      <c r="AY784" s="251"/>
      <c r="AZ784" s="251"/>
      <c r="BA784" s="251"/>
      <c r="BB784" s="251"/>
      <c r="BC784" s="251"/>
      <c r="BD784" s="251"/>
      <c r="BE784" s="251"/>
      <c r="BF784" s="251"/>
      <c r="BG784" s="251"/>
      <c r="BH784" s="251"/>
      <c r="BI784" s="251"/>
      <c r="BJ784" s="251"/>
      <c r="BK784" s="251"/>
      <c r="BL784" s="251"/>
      <c r="BM784" s="251"/>
      <c r="BN784" s="251"/>
      <c r="BO784" s="251"/>
      <c r="BP784" s="251"/>
      <c r="BQ784" s="251"/>
    </row>
    <row r="785" spans="1:69" ht="15.75" customHeight="1" x14ac:dyDescent="0.25">
      <c r="A785" s="251"/>
      <c r="B785" s="251"/>
      <c r="C785" s="251"/>
      <c r="D785" s="251"/>
      <c r="E785" s="251"/>
      <c r="F785" s="251"/>
      <c r="G785" s="251"/>
      <c r="H785" s="251"/>
      <c r="I785" s="251"/>
      <c r="J785" s="251"/>
      <c r="K785" s="251"/>
      <c r="L785" s="251"/>
      <c r="M785" s="251"/>
      <c r="N785" s="251"/>
      <c r="O785" s="251"/>
      <c r="P785" s="251"/>
      <c r="Q785" s="251"/>
      <c r="R785" s="251"/>
      <c r="S785" s="251"/>
      <c r="T785" s="251"/>
      <c r="U785" s="251"/>
      <c r="V785" s="251"/>
      <c r="W785" s="251"/>
      <c r="X785" s="251"/>
      <c r="Y785" s="251"/>
      <c r="Z785" s="251"/>
      <c r="AA785" s="251"/>
      <c r="AB785" s="251"/>
      <c r="AC785" s="251"/>
      <c r="AD785" s="251"/>
      <c r="AE785" s="251"/>
      <c r="AF785" s="251"/>
      <c r="AG785" s="251"/>
      <c r="AH785" s="251"/>
      <c r="AI785" s="251"/>
      <c r="AJ785" s="251"/>
      <c r="AK785" s="251"/>
      <c r="AL785" s="251"/>
      <c r="AM785" s="251"/>
      <c r="AN785" s="251"/>
      <c r="AO785" s="251"/>
      <c r="AP785" s="251"/>
      <c r="AQ785" s="251"/>
      <c r="AR785" s="251"/>
      <c r="AS785" s="251"/>
      <c r="AT785" s="251"/>
      <c r="AU785" s="251"/>
      <c r="AV785" s="251"/>
      <c r="AW785" s="251"/>
      <c r="AX785" s="251"/>
      <c r="AY785" s="251"/>
      <c r="AZ785" s="251"/>
      <c r="BA785" s="251"/>
      <c r="BB785" s="251"/>
      <c r="BC785" s="251"/>
      <c r="BD785" s="251"/>
      <c r="BE785" s="251"/>
      <c r="BF785" s="251"/>
      <c r="BG785" s="251"/>
      <c r="BH785" s="251"/>
      <c r="BI785" s="251"/>
      <c r="BJ785" s="251"/>
      <c r="BK785" s="251"/>
      <c r="BL785" s="251"/>
      <c r="BM785" s="251"/>
      <c r="BN785" s="251"/>
      <c r="BO785" s="251"/>
      <c r="BP785" s="251"/>
      <c r="BQ785" s="251"/>
    </row>
    <row r="786" spans="1:69" ht="15.75" customHeight="1" x14ac:dyDescent="0.25">
      <c r="A786" s="251"/>
      <c r="B786" s="251"/>
      <c r="C786" s="251"/>
      <c r="D786" s="251"/>
      <c r="E786" s="251"/>
      <c r="F786" s="251"/>
      <c r="G786" s="251"/>
      <c r="H786" s="251"/>
      <c r="I786" s="251"/>
      <c r="J786" s="251"/>
      <c r="K786" s="251"/>
      <c r="L786" s="251"/>
      <c r="M786" s="251"/>
      <c r="N786" s="251"/>
      <c r="O786" s="251"/>
      <c r="P786" s="251"/>
      <c r="Q786" s="251"/>
      <c r="R786" s="251"/>
      <c r="S786" s="251"/>
      <c r="T786" s="251"/>
      <c r="U786" s="251"/>
      <c r="V786" s="251"/>
      <c r="W786" s="251"/>
      <c r="X786" s="251"/>
      <c r="Y786" s="251"/>
      <c r="Z786" s="251"/>
      <c r="AA786" s="251"/>
      <c r="AB786" s="251"/>
      <c r="AC786" s="251"/>
      <c r="AD786" s="251"/>
      <c r="AE786" s="251"/>
      <c r="AF786" s="251"/>
      <c r="AG786" s="251"/>
      <c r="AH786" s="251"/>
      <c r="AI786" s="251"/>
      <c r="AJ786" s="251"/>
      <c r="AK786" s="251"/>
      <c r="AL786" s="251"/>
      <c r="AM786" s="251"/>
      <c r="AN786" s="251"/>
      <c r="AO786" s="251"/>
      <c r="AP786" s="251"/>
      <c r="AQ786" s="251"/>
      <c r="AR786" s="251"/>
      <c r="AS786" s="251"/>
      <c r="AT786" s="251"/>
      <c r="AU786" s="251"/>
      <c r="AV786" s="251"/>
      <c r="AW786" s="251"/>
      <c r="AX786" s="251"/>
      <c r="AY786" s="251"/>
      <c r="AZ786" s="251"/>
      <c r="BA786" s="251"/>
      <c r="BB786" s="251"/>
      <c r="BC786" s="251"/>
      <c r="BD786" s="251"/>
      <c r="BE786" s="251"/>
      <c r="BF786" s="251"/>
      <c r="BG786" s="251"/>
      <c r="BH786" s="251"/>
      <c r="BI786" s="251"/>
      <c r="BJ786" s="251"/>
      <c r="BK786" s="251"/>
      <c r="BL786" s="251"/>
      <c r="BM786" s="251"/>
      <c r="BN786" s="251"/>
      <c r="BO786" s="251"/>
      <c r="BP786" s="251"/>
      <c r="BQ786" s="251"/>
    </row>
    <row r="787" spans="1:69" ht="15.75" customHeight="1" x14ac:dyDescent="0.25">
      <c r="A787" s="251"/>
      <c r="B787" s="251"/>
      <c r="C787" s="251"/>
      <c r="D787" s="251"/>
      <c r="E787" s="251"/>
      <c r="F787" s="251"/>
      <c r="G787" s="251"/>
      <c r="H787" s="251"/>
      <c r="I787" s="251"/>
      <c r="J787" s="251"/>
      <c r="K787" s="251"/>
      <c r="L787" s="251"/>
      <c r="M787" s="251"/>
      <c r="N787" s="251"/>
      <c r="O787" s="251"/>
      <c r="P787" s="251"/>
      <c r="Q787" s="251"/>
      <c r="R787" s="251"/>
      <c r="S787" s="251"/>
      <c r="T787" s="251"/>
      <c r="U787" s="251"/>
      <c r="V787" s="251"/>
      <c r="W787" s="251"/>
      <c r="X787" s="251"/>
      <c r="Y787" s="251"/>
      <c r="Z787" s="251"/>
      <c r="AA787" s="251"/>
      <c r="AB787" s="251"/>
      <c r="AC787" s="251"/>
      <c r="AD787" s="251"/>
      <c r="AE787" s="251"/>
      <c r="AF787" s="251"/>
      <c r="AG787" s="251"/>
      <c r="AH787" s="251"/>
      <c r="AI787" s="251"/>
      <c r="AJ787" s="251"/>
      <c r="AK787" s="251"/>
      <c r="AL787" s="251"/>
      <c r="AM787" s="251"/>
      <c r="AN787" s="251"/>
      <c r="AO787" s="251"/>
      <c r="AP787" s="251"/>
      <c r="AQ787" s="251"/>
      <c r="AR787" s="251"/>
      <c r="AS787" s="251"/>
      <c r="AT787" s="251"/>
      <c r="AU787" s="251"/>
      <c r="AV787" s="251"/>
      <c r="AW787" s="251"/>
      <c r="AX787" s="251"/>
      <c r="AY787" s="251"/>
      <c r="AZ787" s="251"/>
      <c r="BA787" s="251"/>
      <c r="BB787" s="251"/>
      <c r="BC787" s="251"/>
      <c r="BD787" s="251"/>
      <c r="BE787" s="251"/>
      <c r="BF787" s="251"/>
      <c r="BG787" s="251"/>
      <c r="BH787" s="251"/>
      <c r="BI787" s="251"/>
      <c r="BJ787" s="251"/>
      <c r="BK787" s="251"/>
      <c r="BL787" s="251"/>
      <c r="BM787" s="251"/>
      <c r="BN787" s="251"/>
      <c r="BO787" s="251"/>
      <c r="BP787" s="251"/>
      <c r="BQ787" s="251"/>
    </row>
    <row r="788" spans="1:69" ht="15.75" customHeight="1" x14ac:dyDescent="0.25">
      <c r="A788" s="251"/>
      <c r="B788" s="251"/>
      <c r="C788" s="251"/>
      <c r="D788" s="251"/>
      <c r="E788" s="251"/>
      <c r="F788" s="251"/>
      <c r="G788" s="251"/>
      <c r="H788" s="251"/>
      <c r="I788" s="251"/>
      <c r="J788" s="251"/>
      <c r="K788" s="251"/>
      <c r="L788" s="251"/>
      <c r="M788" s="251"/>
      <c r="N788" s="251"/>
      <c r="O788" s="251"/>
      <c r="P788" s="251"/>
      <c r="Q788" s="251"/>
      <c r="R788" s="251"/>
      <c r="S788" s="251"/>
      <c r="T788" s="251"/>
      <c r="U788" s="251"/>
      <c r="V788" s="251"/>
      <c r="W788" s="251"/>
      <c r="X788" s="251"/>
      <c r="Y788" s="251"/>
      <c r="Z788" s="251"/>
      <c r="AA788" s="251"/>
      <c r="AB788" s="251"/>
      <c r="AC788" s="251"/>
      <c r="AD788" s="251"/>
      <c r="AE788" s="251"/>
      <c r="AF788" s="251"/>
      <c r="AG788" s="251"/>
      <c r="AH788" s="251"/>
      <c r="AI788" s="251"/>
      <c r="AJ788" s="251"/>
      <c r="AK788" s="251"/>
      <c r="AL788" s="251"/>
      <c r="AM788" s="251"/>
      <c r="AN788" s="251"/>
      <c r="AO788" s="251"/>
      <c r="AP788" s="251"/>
      <c r="AQ788" s="251"/>
      <c r="AR788" s="251"/>
      <c r="AS788" s="251"/>
      <c r="AT788" s="251"/>
      <c r="AU788" s="251"/>
      <c r="AV788" s="251"/>
      <c r="AW788" s="251"/>
      <c r="AX788" s="251"/>
      <c r="AY788" s="251"/>
      <c r="AZ788" s="251"/>
      <c r="BA788" s="251"/>
      <c r="BB788" s="251"/>
      <c r="BC788" s="251"/>
      <c r="BD788" s="251"/>
      <c r="BE788" s="251"/>
      <c r="BF788" s="251"/>
      <c r="BG788" s="251"/>
      <c r="BH788" s="251"/>
      <c r="BI788" s="251"/>
      <c r="BJ788" s="251"/>
      <c r="BK788" s="251"/>
      <c r="BL788" s="251"/>
      <c r="BM788" s="251"/>
      <c r="BN788" s="251"/>
      <c r="BO788" s="251"/>
      <c r="BP788" s="251"/>
      <c r="BQ788" s="251"/>
    </row>
    <row r="789" spans="1:69" ht="15.75" customHeight="1" x14ac:dyDescent="0.25">
      <c r="A789" s="251"/>
      <c r="B789" s="251"/>
      <c r="C789" s="251"/>
      <c r="D789" s="251"/>
      <c r="E789" s="251"/>
      <c r="F789" s="251"/>
      <c r="G789" s="251"/>
      <c r="H789" s="251"/>
      <c r="I789" s="251"/>
      <c r="J789" s="251"/>
      <c r="K789" s="251"/>
      <c r="L789" s="251"/>
      <c r="M789" s="251"/>
      <c r="N789" s="251"/>
      <c r="O789" s="251"/>
      <c r="P789" s="251"/>
      <c r="Q789" s="251"/>
      <c r="R789" s="251"/>
      <c r="S789" s="251"/>
      <c r="T789" s="251"/>
      <c r="U789" s="251"/>
      <c r="V789" s="251"/>
      <c r="W789" s="251"/>
      <c r="X789" s="251"/>
      <c r="Y789" s="251"/>
      <c r="Z789" s="251"/>
      <c r="AA789" s="251"/>
      <c r="AB789" s="251"/>
      <c r="AC789" s="251"/>
      <c r="AD789" s="251"/>
      <c r="AE789" s="251"/>
      <c r="AF789" s="251"/>
      <c r="AG789" s="251"/>
      <c r="AH789" s="251"/>
      <c r="AI789" s="251"/>
      <c r="AJ789" s="251"/>
      <c r="AK789" s="251"/>
      <c r="AL789" s="251"/>
      <c r="AM789" s="251"/>
      <c r="AN789" s="251"/>
      <c r="AO789" s="251"/>
      <c r="AP789" s="251"/>
      <c r="AQ789" s="251"/>
      <c r="AR789" s="251"/>
      <c r="AS789" s="251"/>
      <c r="AT789" s="251"/>
      <c r="AU789" s="251"/>
      <c r="AV789" s="251"/>
      <c r="AW789" s="251"/>
      <c r="AX789" s="251"/>
      <c r="AY789" s="251"/>
      <c r="AZ789" s="251"/>
      <c r="BA789" s="251"/>
      <c r="BB789" s="251"/>
      <c r="BC789" s="251"/>
      <c r="BD789" s="251"/>
      <c r="BE789" s="251"/>
      <c r="BF789" s="251"/>
      <c r="BG789" s="251"/>
      <c r="BH789" s="251"/>
      <c r="BI789" s="251"/>
      <c r="BJ789" s="251"/>
      <c r="BK789" s="251"/>
      <c r="BL789" s="251"/>
      <c r="BM789" s="251"/>
      <c r="BN789" s="251"/>
      <c r="BO789" s="251"/>
      <c r="BP789" s="251"/>
      <c r="BQ789" s="251"/>
    </row>
    <row r="790" spans="1:69" ht="15.75" customHeight="1" x14ac:dyDescent="0.25">
      <c r="A790" s="251"/>
      <c r="B790" s="251"/>
      <c r="C790" s="251"/>
      <c r="D790" s="251"/>
      <c r="E790" s="251"/>
      <c r="F790" s="251"/>
      <c r="G790" s="251"/>
      <c r="H790" s="251"/>
      <c r="I790" s="251"/>
      <c r="J790" s="251"/>
      <c r="K790" s="251"/>
      <c r="L790" s="251"/>
      <c r="M790" s="251"/>
      <c r="N790" s="251"/>
      <c r="O790" s="251"/>
      <c r="P790" s="251"/>
      <c r="Q790" s="251"/>
      <c r="R790" s="251"/>
      <c r="S790" s="251"/>
      <c r="T790" s="251"/>
      <c r="U790" s="251"/>
      <c r="V790" s="251"/>
      <c r="W790" s="251"/>
      <c r="X790" s="251"/>
      <c r="Y790" s="251"/>
      <c r="Z790" s="251"/>
      <c r="AA790" s="251"/>
      <c r="AB790" s="251"/>
      <c r="AC790" s="251"/>
      <c r="AD790" s="251"/>
      <c r="AE790" s="251"/>
      <c r="AF790" s="251"/>
      <c r="AG790" s="251"/>
      <c r="AH790" s="251"/>
      <c r="AI790" s="251"/>
      <c r="AJ790" s="251"/>
      <c r="AK790" s="251"/>
      <c r="AL790" s="251"/>
      <c r="AM790" s="251"/>
      <c r="AN790" s="251"/>
      <c r="AO790" s="251"/>
      <c r="AP790" s="251"/>
      <c r="AQ790" s="251"/>
      <c r="AR790" s="251"/>
      <c r="AS790" s="251"/>
      <c r="AT790" s="251"/>
      <c r="AU790" s="251"/>
      <c r="AV790" s="251"/>
      <c r="AW790" s="251"/>
      <c r="AX790" s="251"/>
      <c r="AY790" s="251"/>
      <c r="AZ790" s="251"/>
      <c r="BA790" s="251"/>
      <c r="BB790" s="251"/>
      <c r="BC790" s="251"/>
      <c r="BD790" s="251"/>
      <c r="BE790" s="251"/>
      <c r="BF790" s="251"/>
      <c r="BG790" s="251"/>
      <c r="BH790" s="251"/>
      <c r="BI790" s="251"/>
      <c r="BJ790" s="251"/>
      <c r="BK790" s="251"/>
      <c r="BL790" s="251"/>
      <c r="BM790" s="251"/>
      <c r="BN790" s="251"/>
      <c r="BO790" s="251"/>
      <c r="BP790" s="251"/>
      <c r="BQ790" s="251"/>
    </row>
    <row r="791" spans="1:69" ht="15.75" customHeight="1" x14ac:dyDescent="0.25">
      <c r="A791" s="251"/>
      <c r="B791" s="251"/>
      <c r="C791" s="251"/>
      <c r="D791" s="251"/>
      <c r="E791" s="251"/>
      <c r="F791" s="251"/>
      <c r="G791" s="251"/>
      <c r="H791" s="251"/>
      <c r="I791" s="251"/>
      <c r="J791" s="251"/>
      <c r="K791" s="251"/>
      <c r="L791" s="251"/>
      <c r="M791" s="251"/>
      <c r="N791" s="251"/>
      <c r="O791" s="251"/>
      <c r="P791" s="251"/>
      <c r="Q791" s="251"/>
      <c r="R791" s="251"/>
      <c r="S791" s="251"/>
      <c r="T791" s="251"/>
      <c r="U791" s="251"/>
      <c r="V791" s="251"/>
      <c r="W791" s="251"/>
      <c r="X791" s="251"/>
      <c r="Y791" s="251"/>
      <c r="Z791" s="251"/>
      <c r="AA791" s="251"/>
      <c r="AB791" s="251"/>
      <c r="AC791" s="251"/>
      <c r="AD791" s="251"/>
      <c r="AE791" s="251"/>
      <c r="AF791" s="251"/>
      <c r="AG791" s="251"/>
      <c r="AH791" s="251"/>
      <c r="AI791" s="251"/>
      <c r="AJ791" s="251"/>
      <c r="AK791" s="251"/>
      <c r="AL791" s="251"/>
      <c r="AM791" s="251"/>
      <c r="AN791" s="251"/>
      <c r="AO791" s="251"/>
      <c r="AP791" s="251"/>
      <c r="AQ791" s="251"/>
      <c r="AR791" s="251"/>
      <c r="AS791" s="251"/>
      <c r="AT791" s="251"/>
      <c r="AU791" s="251"/>
      <c r="AV791" s="251"/>
      <c r="AW791" s="251"/>
      <c r="AX791" s="251"/>
      <c r="AY791" s="251"/>
      <c r="AZ791" s="251"/>
      <c r="BA791" s="251"/>
      <c r="BB791" s="251"/>
      <c r="BC791" s="251"/>
      <c r="BD791" s="251"/>
      <c r="BE791" s="251"/>
      <c r="BF791" s="251"/>
      <c r="BG791" s="251"/>
      <c r="BH791" s="251"/>
      <c r="BI791" s="251"/>
      <c r="BJ791" s="251"/>
      <c r="BK791" s="251"/>
      <c r="BL791" s="251"/>
      <c r="BM791" s="251"/>
      <c r="BN791" s="251"/>
      <c r="BO791" s="251"/>
      <c r="BP791" s="251"/>
      <c r="BQ791" s="251"/>
    </row>
    <row r="792" spans="1:69" ht="15.75" customHeight="1" x14ac:dyDescent="0.25">
      <c r="A792" s="251"/>
      <c r="B792" s="251"/>
      <c r="C792" s="251"/>
      <c r="D792" s="251"/>
      <c r="E792" s="251"/>
      <c r="F792" s="251"/>
      <c r="G792" s="251"/>
      <c r="H792" s="251"/>
      <c r="I792" s="251"/>
      <c r="J792" s="251"/>
      <c r="K792" s="251"/>
      <c r="L792" s="251"/>
      <c r="M792" s="251"/>
      <c r="N792" s="251"/>
      <c r="O792" s="251"/>
      <c r="P792" s="251"/>
      <c r="Q792" s="251"/>
      <c r="R792" s="251"/>
      <c r="S792" s="251"/>
      <c r="T792" s="251"/>
      <c r="U792" s="251"/>
      <c r="V792" s="251"/>
      <c r="W792" s="251"/>
      <c r="X792" s="251"/>
      <c r="Y792" s="251"/>
      <c r="Z792" s="251"/>
      <c r="AA792" s="251"/>
      <c r="AB792" s="251"/>
      <c r="AC792" s="251"/>
      <c r="AD792" s="251"/>
      <c r="AE792" s="251"/>
      <c r="AF792" s="251"/>
      <c r="AG792" s="251"/>
      <c r="AH792" s="251"/>
      <c r="AI792" s="251"/>
      <c r="AJ792" s="251"/>
      <c r="AK792" s="251"/>
      <c r="AL792" s="251"/>
      <c r="AM792" s="251"/>
      <c r="AN792" s="251"/>
      <c r="AO792" s="251"/>
      <c r="AP792" s="251"/>
      <c r="AQ792" s="251"/>
      <c r="AR792" s="251"/>
      <c r="AS792" s="251"/>
      <c r="AT792" s="251"/>
      <c r="AU792" s="251"/>
      <c r="AV792" s="251"/>
      <c r="AW792" s="251"/>
      <c r="AX792" s="251"/>
      <c r="AY792" s="251"/>
      <c r="AZ792" s="251"/>
      <c r="BA792" s="251"/>
      <c r="BB792" s="251"/>
      <c r="BC792" s="251"/>
      <c r="BD792" s="251"/>
      <c r="BE792" s="251"/>
      <c r="BF792" s="251"/>
      <c r="BG792" s="251"/>
      <c r="BH792" s="251"/>
      <c r="BI792" s="251"/>
      <c r="BJ792" s="251"/>
      <c r="BK792" s="251"/>
      <c r="BL792" s="251"/>
      <c r="BM792" s="251"/>
      <c r="BN792" s="251"/>
      <c r="BO792" s="251"/>
      <c r="BP792" s="251"/>
      <c r="BQ792" s="251"/>
    </row>
    <row r="793" spans="1:69" ht="15.75" customHeight="1" x14ac:dyDescent="0.25">
      <c r="A793" s="251"/>
      <c r="B793" s="251"/>
      <c r="C793" s="251"/>
      <c r="D793" s="251"/>
      <c r="E793" s="251"/>
      <c r="F793" s="251"/>
      <c r="G793" s="251"/>
      <c r="H793" s="251"/>
      <c r="I793" s="251"/>
      <c r="J793" s="251"/>
      <c r="K793" s="251"/>
      <c r="L793" s="251"/>
      <c r="M793" s="251"/>
      <c r="N793" s="251"/>
      <c r="O793" s="251"/>
      <c r="P793" s="251"/>
      <c r="Q793" s="251"/>
      <c r="R793" s="251"/>
      <c r="S793" s="251"/>
      <c r="T793" s="251"/>
      <c r="U793" s="251"/>
      <c r="V793" s="251"/>
      <c r="W793" s="251"/>
      <c r="X793" s="251"/>
      <c r="Y793" s="251"/>
      <c r="Z793" s="251"/>
      <c r="AA793" s="251"/>
      <c r="AB793" s="251"/>
      <c r="AC793" s="251"/>
      <c r="AD793" s="251"/>
      <c r="AE793" s="251"/>
      <c r="AF793" s="251"/>
      <c r="AG793" s="251"/>
      <c r="AH793" s="251"/>
      <c r="AI793" s="251"/>
      <c r="AJ793" s="251"/>
      <c r="AK793" s="251"/>
      <c r="AL793" s="251"/>
      <c r="AM793" s="251"/>
      <c r="AN793" s="251"/>
      <c r="AO793" s="251"/>
      <c r="AP793" s="251"/>
      <c r="AQ793" s="251"/>
      <c r="AR793" s="251"/>
      <c r="AS793" s="251"/>
      <c r="AT793" s="251"/>
      <c r="AU793" s="251"/>
      <c r="AV793" s="251"/>
      <c r="AW793" s="251"/>
      <c r="AX793" s="251"/>
      <c r="AY793" s="251"/>
      <c r="AZ793" s="251"/>
      <c r="BA793" s="251"/>
      <c r="BB793" s="251"/>
      <c r="BC793" s="251"/>
      <c r="BD793" s="251"/>
      <c r="BE793" s="251"/>
      <c r="BF793" s="251"/>
      <c r="BG793" s="251"/>
      <c r="BH793" s="251"/>
      <c r="BI793" s="251"/>
      <c r="BJ793" s="251"/>
      <c r="BK793" s="251"/>
      <c r="BL793" s="251"/>
      <c r="BM793" s="251"/>
      <c r="BN793" s="251"/>
      <c r="BO793" s="251"/>
      <c r="BP793" s="251"/>
      <c r="BQ793" s="251"/>
    </row>
    <row r="794" spans="1:69" ht="15.75" customHeight="1" x14ac:dyDescent="0.25">
      <c r="A794" s="251"/>
      <c r="B794" s="251"/>
      <c r="C794" s="251"/>
      <c r="D794" s="251"/>
      <c r="E794" s="251"/>
      <c r="F794" s="251"/>
      <c r="G794" s="251"/>
      <c r="H794" s="251"/>
      <c r="I794" s="251"/>
      <c r="J794" s="251"/>
      <c r="K794" s="251"/>
      <c r="L794" s="251"/>
      <c r="M794" s="251"/>
      <c r="N794" s="251"/>
      <c r="O794" s="251"/>
      <c r="P794" s="251"/>
      <c r="Q794" s="251"/>
      <c r="R794" s="251"/>
      <c r="S794" s="251"/>
      <c r="T794" s="251"/>
      <c r="U794" s="251"/>
      <c r="V794" s="251"/>
      <c r="W794" s="251"/>
      <c r="X794" s="251"/>
      <c r="Y794" s="251"/>
      <c r="Z794" s="251"/>
      <c r="AA794" s="251"/>
      <c r="AB794" s="251"/>
      <c r="AC794" s="251"/>
      <c r="AD794" s="251"/>
      <c r="AE794" s="251"/>
      <c r="AF794" s="251"/>
      <c r="AG794" s="251"/>
      <c r="AH794" s="251"/>
      <c r="AI794" s="251"/>
      <c r="AJ794" s="251"/>
      <c r="AK794" s="251"/>
      <c r="AL794" s="251"/>
      <c r="AM794" s="251"/>
      <c r="AN794" s="251"/>
      <c r="AO794" s="251"/>
      <c r="AP794" s="251"/>
      <c r="AQ794" s="251"/>
      <c r="AR794" s="251"/>
      <c r="AS794" s="251"/>
      <c r="AT794" s="251"/>
      <c r="AU794" s="251"/>
      <c r="AV794" s="251"/>
      <c r="AW794" s="251"/>
      <c r="AX794" s="251"/>
      <c r="AY794" s="251"/>
      <c r="AZ794" s="251"/>
      <c r="BA794" s="251"/>
      <c r="BB794" s="251"/>
      <c r="BC794" s="251"/>
      <c r="BD794" s="251"/>
      <c r="BE794" s="251"/>
      <c r="BF794" s="251"/>
      <c r="BG794" s="251"/>
      <c r="BH794" s="251"/>
      <c r="BI794" s="251"/>
      <c r="BJ794" s="251"/>
      <c r="BK794" s="251"/>
      <c r="BL794" s="251"/>
      <c r="BM794" s="251"/>
      <c r="BN794" s="251"/>
      <c r="BO794" s="251"/>
      <c r="BP794" s="251"/>
      <c r="BQ794" s="251"/>
    </row>
    <row r="795" spans="1:69" ht="15.75" customHeight="1" x14ac:dyDescent="0.25">
      <c r="A795" s="251"/>
      <c r="B795" s="251"/>
      <c r="C795" s="251"/>
      <c r="D795" s="251"/>
      <c r="E795" s="251"/>
      <c r="F795" s="251"/>
      <c r="G795" s="251"/>
      <c r="H795" s="251"/>
      <c r="I795" s="251"/>
      <c r="J795" s="251"/>
      <c r="K795" s="251"/>
      <c r="L795" s="251"/>
      <c r="M795" s="251"/>
      <c r="N795" s="251"/>
      <c r="O795" s="251"/>
      <c r="P795" s="251"/>
      <c r="Q795" s="251"/>
      <c r="R795" s="251"/>
      <c r="S795" s="251"/>
      <c r="T795" s="251"/>
      <c r="U795" s="251"/>
      <c r="V795" s="251"/>
      <c r="W795" s="251"/>
      <c r="X795" s="251"/>
      <c r="Y795" s="251"/>
      <c r="Z795" s="251"/>
      <c r="AA795" s="251"/>
      <c r="AB795" s="251"/>
      <c r="AC795" s="251"/>
      <c r="AD795" s="251"/>
      <c r="AE795" s="251"/>
      <c r="AF795" s="251"/>
      <c r="AG795" s="251"/>
      <c r="AH795" s="251"/>
      <c r="AI795" s="251"/>
      <c r="AJ795" s="251"/>
      <c r="AK795" s="251"/>
      <c r="AL795" s="251"/>
      <c r="AM795" s="251"/>
      <c r="AN795" s="251"/>
      <c r="AO795" s="251"/>
      <c r="AP795" s="251"/>
      <c r="AQ795" s="251"/>
      <c r="AR795" s="251"/>
      <c r="AS795" s="251"/>
      <c r="AT795" s="251"/>
      <c r="AU795" s="251"/>
      <c r="AV795" s="251"/>
      <c r="AW795" s="251"/>
      <c r="AX795" s="251"/>
      <c r="AY795" s="251"/>
      <c r="AZ795" s="251"/>
      <c r="BA795" s="251"/>
      <c r="BB795" s="251"/>
      <c r="BC795" s="251"/>
      <c r="BD795" s="251"/>
      <c r="BE795" s="251"/>
      <c r="BF795" s="251"/>
      <c r="BG795" s="251"/>
      <c r="BH795" s="251"/>
      <c r="BI795" s="251"/>
      <c r="BJ795" s="251"/>
      <c r="BK795" s="251"/>
      <c r="BL795" s="251"/>
      <c r="BM795" s="251"/>
      <c r="BN795" s="251"/>
      <c r="BO795" s="251"/>
      <c r="BP795" s="251"/>
      <c r="BQ795" s="251"/>
    </row>
    <row r="796" spans="1:69" ht="15.75" customHeight="1" x14ac:dyDescent="0.25">
      <c r="A796" s="251"/>
      <c r="B796" s="251"/>
      <c r="C796" s="251"/>
      <c r="D796" s="251"/>
      <c r="E796" s="251"/>
      <c r="F796" s="251"/>
      <c r="G796" s="251"/>
      <c r="H796" s="251"/>
      <c r="I796" s="251"/>
      <c r="J796" s="251"/>
      <c r="K796" s="251"/>
      <c r="L796" s="251"/>
      <c r="M796" s="251"/>
      <c r="N796" s="251"/>
      <c r="O796" s="251"/>
      <c r="P796" s="251"/>
      <c r="Q796" s="251"/>
      <c r="R796" s="251"/>
      <c r="S796" s="251"/>
      <c r="T796" s="251"/>
      <c r="U796" s="251"/>
      <c r="V796" s="251"/>
      <c r="W796" s="251"/>
      <c r="X796" s="251"/>
      <c r="Y796" s="251"/>
      <c r="Z796" s="251"/>
      <c r="AA796" s="251"/>
      <c r="AB796" s="251"/>
      <c r="AC796" s="251"/>
      <c r="AD796" s="251"/>
      <c r="AE796" s="251"/>
      <c r="AF796" s="251"/>
      <c r="AG796" s="251"/>
      <c r="AH796" s="251"/>
      <c r="AI796" s="251"/>
      <c r="AJ796" s="251"/>
      <c r="AK796" s="251"/>
      <c r="AL796" s="251"/>
      <c r="AM796" s="251"/>
      <c r="AN796" s="251"/>
      <c r="AO796" s="251"/>
      <c r="AP796" s="251"/>
      <c r="AQ796" s="251"/>
      <c r="AR796" s="251"/>
      <c r="AS796" s="251"/>
      <c r="AT796" s="251"/>
      <c r="AU796" s="251"/>
      <c r="AV796" s="251"/>
      <c r="AW796" s="251"/>
      <c r="AX796" s="251"/>
      <c r="AY796" s="251"/>
      <c r="AZ796" s="251"/>
      <c r="BA796" s="251"/>
      <c r="BB796" s="251"/>
      <c r="BC796" s="251"/>
      <c r="BD796" s="251"/>
      <c r="BE796" s="251"/>
      <c r="BF796" s="251"/>
      <c r="BG796" s="251"/>
      <c r="BH796" s="251"/>
      <c r="BI796" s="251"/>
      <c r="BJ796" s="251"/>
      <c r="BK796" s="251"/>
      <c r="BL796" s="251"/>
      <c r="BM796" s="251"/>
      <c r="BN796" s="251"/>
      <c r="BO796" s="251"/>
      <c r="BP796" s="251"/>
      <c r="BQ796" s="251"/>
    </row>
    <row r="797" spans="1:69" ht="15.75" customHeight="1" x14ac:dyDescent="0.25">
      <c r="A797" s="251"/>
      <c r="B797" s="251"/>
      <c r="C797" s="251"/>
      <c r="D797" s="251"/>
      <c r="E797" s="251"/>
      <c r="F797" s="251"/>
      <c r="G797" s="251"/>
      <c r="H797" s="251"/>
      <c r="I797" s="251"/>
      <c r="J797" s="251"/>
      <c r="K797" s="251"/>
      <c r="L797" s="251"/>
      <c r="M797" s="251"/>
      <c r="N797" s="251"/>
      <c r="O797" s="251"/>
      <c r="P797" s="251"/>
      <c r="Q797" s="251"/>
      <c r="R797" s="251"/>
      <c r="S797" s="251"/>
      <c r="T797" s="251"/>
      <c r="U797" s="251"/>
      <c r="V797" s="251"/>
      <c r="W797" s="251"/>
      <c r="X797" s="251"/>
      <c r="Y797" s="251"/>
      <c r="Z797" s="251"/>
      <c r="AA797" s="251"/>
      <c r="AB797" s="251"/>
      <c r="AC797" s="251"/>
      <c r="AD797" s="251"/>
      <c r="AE797" s="251"/>
      <c r="AF797" s="251"/>
      <c r="AG797" s="251"/>
      <c r="AH797" s="251"/>
      <c r="AI797" s="251"/>
      <c r="AJ797" s="251"/>
      <c r="AK797" s="251"/>
      <c r="AL797" s="251"/>
      <c r="AM797" s="251"/>
      <c r="AN797" s="251"/>
      <c r="AO797" s="251"/>
      <c r="AP797" s="251"/>
      <c r="AQ797" s="251"/>
      <c r="AR797" s="251"/>
      <c r="AS797" s="251"/>
      <c r="AT797" s="251"/>
      <c r="AU797" s="251"/>
      <c r="AV797" s="251"/>
      <c r="AW797" s="251"/>
      <c r="AX797" s="251"/>
      <c r="AY797" s="251"/>
      <c r="AZ797" s="251"/>
      <c r="BA797" s="251"/>
      <c r="BB797" s="251"/>
      <c r="BC797" s="251"/>
      <c r="BD797" s="251"/>
      <c r="BE797" s="251"/>
      <c r="BF797" s="251"/>
      <c r="BG797" s="251"/>
      <c r="BH797" s="251"/>
      <c r="BI797" s="251"/>
      <c r="BJ797" s="251"/>
      <c r="BK797" s="251"/>
      <c r="BL797" s="251"/>
      <c r="BM797" s="251"/>
      <c r="BN797" s="251"/>
      <c r="BO797" s="251"/>
      <c r="BP797" s="251"/>
      <c r="BQ797" s="251"/>
    </row>
    <row r="798" spans="1:69" ht="15.75" customHeight="1" x14ac:dyDescent="0.25">
      <c r="A798" s="251"/>
      <c r="B798" s="251"/>
      <c r="C798" s="251"/>
      <c r="D798" s="251"/>
      <c r="E798" s="251"/>
      <c r="F798" s="251"/>
      <c r="G798" s="251"/>
      <c r="H798" s="251"/>
      <c r="I798" s="251"/>
      <c r="J798" s="251"/>
      <c r="K798" s="251"/>
      <c r="L798" s="251"/>
      <c r="M798" s="251"/>
      <c r="N798" s="251"/>
      <c r="O798" s="251"/>
      <c r="P798" s="251"/>
      <c r="Q798" s="251"/>
      <c r="R798" s="251"/>
      <c r="S798" s="251"/>
      <c r="T798" s="251"/>
      <c r="U798" s="251"/>
      <c r="V798" s="251"/>
      <c r="W798" s="251"/>
      <c r="X798" s="251"/>
      <c r="Y798" s="251"/>
      <c r="Z798" s="251"/>
      <c r="AA798" s="251"/>
      <c r="AB798" s="251"/>
      <c r="AC798" s="251"/>
      <c r="AD798" s="251"/>
      <c r="AE798" s="251"/>
      <c r="AF798" s="251"/>
      <c r="AG798" s="251"/>
      <c r="AH798" s="251"/>
      <c r="AI798" s="251"/>
      <c r="AJ798" s="251"/>
      <c r="AK798" s="251"/>
      <c r="AL798" s="251"/>
      <c r="AM798" s="251"/>
      <c r="AN798" s="251"/>
      <c r="AO798" s="251"/>
      <c r="AP798" s="251"/>
      <c r="AQ798" s="251"/>
      <c r="AR798" s="251"/>
      <c r="AS798" s="251"/>
      <c r="AT798" s="251"/>
      <c r="AU798" s="251"/>
      <c r="AV798" s="251"/>
      <c r="AW798" s="251"/>
      <c r="AX798" s="251"/>
      <c r="AY798" s="251"/>
      <c r="AZ798" s="251"/>
      <c r="BA798" s="251"/>
      <c r="BB798" s="251"/>
      <c r="BC798" s="251"/>
      <c r="BD798" s="251"/>
      <c r="BE798" s="251"/>
      <c r="BF798" s="251"/>
      <c r="BG798" s="251"/>
      <c r="BH798" s="251"/>
      <c r="BI798" s="251"/>
      <c r="BJ798" s="251"/>
      <c r="BK798" s="251"/>
      <c r="BL798" s="251"/>
      <c r="BM798" s="251"/>
      <c r="BN798" s="251"/>
      <c r="BO798" s="251"/>
      <c r="BP798" s="251"/>
      <c r="BQ798" s="251"/>
    </row>
    <row r="799" spans="1:69" ht="15.75" customHeight="1" x14ac:dyDescent="0.25">
      <c r="A799" s="251"/>
      <c r="B799" s="251"/>
      <c r="C799" s="251"/>
      <c r="D799" s="251"/>
      <c r="E799" s="251"/>
      <c r="F799" s="251"/>
      <c r="G799" s="251"/>
      <c r="H799" s="251"/>
      <c r="I799" s="251"/>
      <c r="J799" s="251"/>
      <c r="K799" s="251"/>
      <c r="L799" s="251"/>
      <c r="M799" s="251"/>
      <c r="N799" s="251"/>
      <c r="O799" s="251"/>
      <c r="P799" s="251"/>
      <c r="Q799" s="251"/>
      <c r="R799" s="251"/>
      <c r="S799" s="251"/>
      <c r="T799" s="251"/>
      <c r="U799" s="251"/>
      <c r="V799" s="251"/>
      <c r="W799" s="251"/>
      <c r="X799" s="251"/>
      <c r="Y799" s="251"/>
      <c r="Z799" s="251"/>
      <c r="AA799" s="251"/>
      <c r="AB799" s="251"/>
      <c r="AC799" s="251"/>
      <c r="AD799" s="251"/>
      <c r="AE799" s="251"/>
      <c r="AF799" s="251"/>
      <c r="AG799" s="251"/>
      <c r="AH799" s="251"/>
      <c r="AI799" s="251"/>
      <c r="AJ799" s="251"/>
      <c r="AK799" s="251"/>
      <c r="AL799" s="251"/>
      <c r="AM799" s="251"/>
      <c r="AN799" s="251"/>
      <c r="AO799" s="251"/>
      <c r="AP799" s="251"/>
      <c r="AQ799" s="251"/>
      <c r="AR799" s="251"/>
      <c r="AS799" s="251"/>
      <c r="AT799" s="251"/>
      <c r="AU799" s="251"/>
      <c r="AV799" s="251"/>
      <c r="AW799" s="251"/>
      <c r="AX799" s="251"/>
      <c r="AY799" s="251"/>
      <c r="AZ799" s="251"/>
      <c r="BA799" s="251"/>
      <c r="BB799" s="251"/>
      <c r="BC799" s="251"/>
      <c r="BD799" s="251"/>
      <c r="BE799" s="251"/>
      <c r="BF799" s="251"/>
      <c r="BG799" s="251"/>
      <c r="BH799" s="251"/>
      <c r="BI799" s="251"/>
      <c r="BJ799" s="251"/>
      <c r="BK799" s="251"/>
      <c r="BL799" s="251"/>
      <c r="BM799" s="251"/>
      <c r="BN799" s="251"/>
      <c r="BO799" s="251"/>
      <c r="BP799" s="251"/>
      <c r="BQ799" s="251"/>
    </row>
    <row r="800" spans="1:69" ht="15.75" customHeight="1" x14ac:dyDescent="0.25">
      <c r="A800" s="251"/>
      <c r="B800" s="251"/>
      <c r="C800" s="251"/>
      <c r="D800" s="251"/>
      <c r="E800" s="251"/>
      <c r="F800" s="251"/>
      <c r="G800" s="251"/>
      <c r="H800" s="251"/>
      <c r="I800" s="251"/>
      <c r="J800" s="251"/>
      <c r="K800" s="251"/>
      <c r="L800" s="251"/>
      <c r="M800" s="251"/>
      <c r="N800" s="251"/>
      <c r="O800" s="251"/>
      <c r="P800" s="251"/>
      <c r="Q800" s="251"/>
      <c r="R800" s="251"/>
      <c r="S800" s="251"/>
      <c r="T800" s="251"/>
      <c r="U800" s="251"/>
      <c r="V800" s="251"/>
      <c r="W800" s="251"/>
      <c r="X800" s="251"/>
      <c r="Y800" s="251"/>
      <c r="Z800" s="251"/>
      <c r="AA800" s="251"/>
      <c r="AB800" s="251"/>
      <c r="AC800" s="251"/>
      <c r="AD800" s="251"/>
      <c r="AE800" s="251"/>
      <c r="AF800" s="251"/>
      <c r="AG800" s="251"/>
      <c r="AH800" s="251"/>
      <c r="AI800" s="251"/>
      <c r="AJ800" s="251"/>
      <c r="AK800" s="251"/>
      <c r="AL800" s="251"/>
      <c r="AM800" s="251"/>
      <c r="AN800" s="251"/>
      <c r="AO800" s="251"/>
      <c r="AP800" s="251"/>
      <c r="AQ800" s="251"/>
      <c r="AR800" s="251"/>
      <c r="AS800" s="251"/>
      <c r="AT800" s="251"/>
      <c r="AU800" s="251"/>
      <c r="AV800" s="251"/>
      <c r="AW800" s="251"/>
      <c r="AX800" s="251"/>
      <c r="AY800" s="251"/>
      <c r="AZ800" s="251"/>
      <c r="BA800" s="251"/>
      <c r="BB800" s="251"/>
      <c r="BC800" s="251"/>
      <c r="BD800" s="251"/>
      <c r="BE800" s="251"/>
      <c r="BF800" s="251"/>
      <c r="BG800" s="251"/>
      <c r="BH800" s="251"/>
      <c r="BI800" s="251"/>
      <c r="BJ800" s="251"/>
      <c r="BK800" s="251"/>
      <c r="BL800" s="251"/>
      <c r="BM800" s="251"/>
      <c r="BN800" s="251"/>
      <c r="BO800" s="251"/>
      <c r="BP800" s="251"/>
      <c r="BQ800" s="251"/>
    </row>
    <row r="801" spans="1:69" ht="15.75" customHeight="1" x14ac:dyDescent="0.25">
      <c r="A801" s="251"/>
      <c r="B801" s="251"/>
      <c r="C801" s="251"/>
      <c r="D801" s="251"/>
      <c r="E801" s="251"/>
      <c r="F801" s="251"/>
      <c r="G801" s="251"/>
      <c r="H801" s="251"/>
      <c r="I801" s="251"/>
      <c r="J801" s="251"/>
      <c r="K801" s="251"/>
      <c r="L801" s="251"/>
      <c r="M801" s="251"/>
      <c r="N801" s="251"/>
      <c r="O801" s="251"/>
      <c r="P801" s="251"/>
      <c r="Q801" s="251"/>
      <c r="R801" s="251"/>
      <c r="S801" s="251"/>
      <c r="T801" s="251"/>
      <c r="U801" s="251"/>
      <c r="V801" s="251"/>
      <c r="W801" s="251"/>
      <c r="X801" s="251"/>
      <c r="Y801" s="251"/>
      <c r="Z801" s="251"/>
      <c r="AA801" s="251"/>
      <c r="AB801" s="251"/>
      <c r="AC801" s="251"/>
      <c r="AD801" s="251"/>
      <c r="AE801" s="251"/>
      <c r="AF801" s="251"/>
      <c r="AG801" s="251"/>
      <c r="AH801" s="251"/>
      <c r="AI801" s="251"/>
      <c r="AJ801" s="251"/>
      <c r="AK801" s="251"/>
      <c r="AL801" s="251"/>
      <c r="AM801" s="251"/>
      <c r="AN801" s="251"/>
      <c r="AO801" s="251"/>
      <c r="AP801" s="251"/>
      <c r="AQ801" s="251"/>
      <c r="AR801" s="251"/>
      <c r="AS801" s="251"/>
      <c r="AT801" s="251"/>
      <c r="AU801" s="251"/>
      <c r="AV801" s="251"/>
      <c r="AW801" s="251"/>
      <c r="AX801" s="251"/>
      <c r="AY801" s="251"/>
      <c r="AZ801" s="251"/>
      <c r="BA801" s="251"/>
      <c r="BB801" s="251"/>
      <c r="BC801" s="251"/>
      <c r="BD801" s="251"/>
      <c r="BE801" s="251"/>
      <c r="BF801" s="251"/>
      <c r="BG801" s="251"/>
      <c r="BH801" s="251"/>
      <c r="BI801" s="251"/>
      <c r="BJ801" s="251"/>
      <c r="BK801" s="251"/>
      <c r="BL801" s="251"/>
      <c r="BM801" s="251"/>
      <c r="BN801" s="251"/>
      <c r="BO801" s="251"/>
      <c r="BP801" s="251"/>
      <c r="BQ801" s="251"/>
    </row>
    <row r="802" spans="1:69" ht="15.75" customHeight="1" x14ac:dyDescent="0.25">
      <c r="A802" s="251"/>
      <c r="B802" s="251"/>
      <c r="C802" s="251"/>
      <c r="D802" s="251"/>
      <c r="E802" s="251"/>
      <c r="F802" s="251"/>
      <c r="G802" s="251"/>
      <c r="H802" s="251"/>
      <c r="I802" s="251"/>
      <c r="J802" s="251"/>
      <c r="K802" s="251"/>
      <c r="L802" s="251"/>
      <c r="M802" s="251"/>
      <c r="N802" s="251"/>
      <c r="O802" s="251"/>
      <c r="P802" s="251"/>
      <c r="Q802" s="251"/>
      <c r="R802" s="251"/>
      <c r="S802" s="251"/>
      <c r="T802" s="251"/>
      <c r="U802" s="251"/>
      <c r="V802" s="251"/>
      <c r="W802" s="251"/>
      <c r="X802" s="251"/>
      <c r="Y802" s="251"/>
      <c r="Z802" s="251"/>
      <c r="AA802" s="251"/>
      <c r="AB802" s="251"/>
      <c r="AC802" s="251"/>
      <c r="AD802" s="251"/>
      <c r="AE802" s="251"/>
      <c r="AF802" s="251"/>
      <c r="AG802" s="251"/>
      <c r="AH802" s="251"/>
      <c r="AI802" s="251"/>
      <c r="AJ802" s="251"/>
      <c r="AK802" s="251"/>
      <c r="AL802" s="251"/>
      <c r="AM802" s="251"/>
      <c r="AN802" s="251"/>
      <c r="AO802" s="251"/>
      <c r="AP802" s="251"/>
      <c r="AQ802" s="251"/>
      <c r="AR802" s="251"/>
      <c r="AS802" s="251"/>
      <c r="AT802" s="251"/>
      <c r="AU802" s="251"/>
      <c r="AV802" s="251"/>
      <c r="AW802" s="251"/>
      <c r="AX802" s="251"/>
      <c r="AY802" s="251"/>
      <c r="AZ802" s="251"/>
      <c r="BA802" s="251"/>
      <c r="BB802" s="251"/>
      <c r="BC802" s="251"/>
      <c r="BD802" s="251"/>
      <c r="BE802" s="251"/>
      <c r="BF802" s="251"/>
      <c r="BG802" s="251"/>
      <c r="BH802" s="251"/>
      <c r="BI802" s="251"/>
      <c r="BJ802" s="251"/>
      <c r="BK802" s="251"/>
      <c r="BL802" s="251"/>
      <c r="BM802" s="251"/>
      <c r="BN802" s="251"/>
      <c r="BO802" s="251"/>
      <c r="BP802" s="251"/>
      <c r="BQ802" s="251"/>
    </row>
    <row r="803" spans="1:69" ht="15.75" customHeight="1" x14ac:dyDescent="0.25">
      <c r="A803" s="251"/>
      <c r="B803" s="251"/>
      <c r="C803" s="251"/>
      <c r="D803" s="251"/>
      <c r="E803" s="251"/>
      <c r="F803" s="251"/>
      <c r="G803" s="251"/>
      <c r="H803" s="251"/>
      <c r="I803" s="251"/>
      <c r="J803" s="251"/>
      <c r="K803" s="251"/>
      <c r="L803" s="251"/>
      <c r="M803" s="251"/>
      <c r="N803" s="251"/>
      <c r="O803" s="251"/>
      <c r="P803" s="251"/>
      <c r="Q803" s="251"/>
      <c r="R803" s="251"/>
      <c r="S803" s="251"/>
      <c r="T803" s="251"/>
      <c r="U803" s="251"/>
      <c r="V803" s="251"/>
      <c r="W803" s="251"/>
      <c r="X803" s="251"/>
      <c r="Y803" s="251"/>
      <c r="Z803" s="251"/>
      <c r="AA803" s="251"/>
      <c r="AB803" s="251"/>
      <c r="AC803" s="251"/>
      <c r="AD803" s="251"/>
      <c r="AE803" s="251"/>
      <c r="AF803" s="251"/>
      <c r="AG803" s="251"/>
      <c r="AH803" s="251"/>
      <c r="AI803" s="251"/>
      <c r="AJ803" s="251"/>
      <c r="AK803" s="251"/>
      <c r="AL803" s="251"/>
      <c r="AM803" s="251"/>
      <c r="AN803" s="251"/>
      <c r="AO803" s="251"/>
      <c r="AP803" s="251"/>
      <c r="AQ803" s="251"/>
      <c r="AR803" s="251"/>
      <c r="AS803" s="251"/>
      <c r="AT803" s="251"/>
      <c r="AU803" s="251"/>
      <c r="AV803" s="251"/>
      <c r="AW803" s="251"/>
      <c r="AX803" s="251"/>
      <c r="AY803" s="251"/>
      <c r="AZ803" s="251"/>
      <c r="BA803" s="251"/>
      <c r="BB803" s="251"/>
      <c r="BC803" s="251"/>
      <c r="BD803" s="251"/>
      <c r="BE803" s="251"/>
      <c r="BF803" s="251"/>
      <c r="BG803" s="251"/>
      <c r="BH803" s="251"/>
      <c r="BI803" s="251"/>
      <c r="BJ803" s="251"/>
      <c r="BK803" s="251"/>
      <c r="BL803" s="251"/>
      <c r="BM803" s="251"/>
      <c r="BN803" s="251"/>
      <c r="BO803" s="251"/>
      <c r="BP803" s="251"/>
      <c r="BQ803" s="251"/>
    </row>
    <row r="804" spans="1:69" ht="15.75" customHeight="1" x14ac:dyDescent="0.25">
      <c r="A804" s="251"/>
      <c r="B804" s="251"/>
      <c r="C804" s="251"/>
      <c r="D804" s="251"/>
      <c r="E804" s="251"/>
      <c r="F804" s="251"/>
      <c r="G804" s="251"/>
      <c r="H804" s="251"/>
      <c r="I804" s="251"/>
      <c r="J804" s="251"/>
      <c r="K804" s="251"/>
      <c r="L804" s="251"/>
      <c r="M804" s="251"/>
      <c r="N804" s="251"/>
      <c r="O804" s="251"/>
      <c r="P804" s="251"/>
      <c r="Q804" s="251"/>
      <c r="R804" s="251"/>
      <c r="S804" s="251"/>
      <c r="T804" s="251"/>
      <c r="U804" s="251"/>
      <c r="V804" s="251"/>
      <c r="W804" s="251"/>
      <c r="X804" s="251"/>
      <c r="Y804" s="251"/>
      <c r="Z804" s="251"/>
      <c r="AA804" s="251"/>
      <c r="AB804" s="251"/>
      <c r="AC804" s="251"/>
      <c r="AD804" s="251"/>
      <c r="AE804" s="251"/>
      <c r="AF804" s="251"/>
      <c r="AG804" s="251"/>
      <c r="AH804" s="251"/>
      <c r="AI804" s="251"/>
      <c r="AJ804" s="251"/>
      <c r="AK804" s="251"/>
      <c r="AL804" s="251"/>
      <c r="AM804" s="251"/>
      <c r="AN804" s="251"/>
      <c r="AO804" s="251"/>
      <c r="AP804" s="251"/>
      <c r="AQ804" s="251"/>
      <c r="AR804" s="251"/>
      <c r="AS804" s="251"/>
      <c r="AT804" s="251"/>
      <c r="AU804" s="251"/>
      <c r="AV804" s="251"/>
      <c r="AW804" s="251"/>
      <c r="AX804" s="251"/>
      <c r="AY804" s="251"/>
      <c r="AZ804" s="251"/>
      <c r="BA804" s="251"/>
      <c r="BB804" s="251"/>
      <c r="BC804" s="251"/>
      <c r="BD804" s="251"/>
      <c r="BE804" s="251"/>
      <c r="BF804" s="251"/>
      <c r="BG804" s="251"/>
      <c r="BH804" s="251"/>
      <c r="BI804" s="251"/>
      <c r="BJ804" s="251"/>
      <c r="BK804" s="251"/>
      <c r="BL804" s="251"/>
      <c r="BM804" s="251"/>
      <c r="BN804" s="251"/>
      <c r="BO804" s="251"/>
      <c r="BP804" s="251"/>
      <c r="BQ804" s="251"/>
    </row>
    <row r="805" spans="1:69" ht="15.75" customHeight="1" x14ac:dyDescent="0.25">
      <c r="A805" s="251"/>
      <c r="B805" s="251"/>
      <c r="C805" s="251"/>
      <c r="D805" s="251"/>
      <c r="E805" s="251"/>
      <c r="F805" s="251"/>
      <c r="G805" s="251"/>
      <c r="H805" s="251"/>
      <c r="I805" s="251"/>
      <c r="J805" s="251"/>
      <c r="K805" s="251"/>
      <c r="L805" s="251"/>
      <c r="M805" s="251"/>
      <c r="N805" s="251"/>
      <c r="O805" s="251"/>
      <c r="P805" s="251"/>
      <c r="Q805" s="251"/>
      <c r="R805" s="251"/>
      <c r="S805" s="251"/>
      <c r="T805" s="251"/>
      <c r="U805" s="251"/>
      <c r="V805" s="251"/>
      <c r="W805" s="251"/>
      <c r="X805" s="251"/>
      <c r="Y805" s="251"/>
      <c r="Z805" s="251"/>
      <c r="AA805" s="251"/>
      <c r="AB805" s="251"/>
      <c r="AC805" s="251"/>
      <c r="AD805" s="251"/>
      <c r="AE805" s="251"/>
      <c r="AF805" s="251"/>
      <c r="AG805" s="251"/>
      <c r="AH805" s="251"/>
      <c r="AI805" s="251"/>
      <c r="AJ805" s="251"/>
      <c r="AK805" s="251"/>
      <c r="AL805" s="251"/>
      <c r="AM805" s="251"/>
      <c r="AN805" s="251"/>
      <c r="AO805" s="251"/>
      <c r="AP805" s="251"/>
      <c r="AQ805" s="251"/>
      <c r="AR805" s="251"/>
      <c r="AS805" s="251"/>
      <c r="AT805" s="251"/>
      <c r="AU805" s="251"/>
      <c r="AV805" s="251"/>
      <c r="AW805" s="251"/>
      <c r="AX805" s="251"/>
      <c r="AY805" s="251"/>
      <c r="AZ805" s="251"/>
      <c r="BA805" s="251"/>
      <c r="BB805" s="251"/>
      <c r="BC805" s="251"/>
      <c r="BD805" s="251"/>
      <c r="BE805" s="251"/>
      <c r="BF805" s="251"/>
      <c r="BG805" s="251"/>
      <c r="BH805" s="251"/>
      <c r="BI805" s="251"/>
      <c r="BJ805" s="251"/>
      <c r="BK805" s="251"/>
      <c r="BL805" s="251"/>
      <c r="BM805" s="251"/>
      <c r="BN805" s="251"/>
      <c r="BO805" s="251"/>
      <c r="BP805" s="251"/>
      <c r="BQ805" s="251"/>
    </row>
    <row r="806" spans="1:69" ht="15.75" customHeight="1" x14ac:dyDescent="0.25">
      <c r="A806" s="251"/>
      <c r="B806" s="251"/>
      <c r="C806" s="251"/>
      <c r="D806" s="251"/>
      <c r="E806" s="251"/>
      <c r="F806" s="251"/>
      <c r="G806" s="251"/>
      <c r="H806" s="251"/>
      <c r="I806" s="251"/>
      <c r="J806" s="251"/>
      <c r="K806" s="251"/>
      <c r="L806" s="251"/>
      <c r="M806" s="251"/>
      <c r="N806" s="251"/>
      <c r="O806" s="251"/>
      <c r="P806" s="251"/>
      <c r="Q806" s="251"/>
      <c r="R806" s="251"/>
      <c r="S806" s="251"/>
      <c r="T806" s="251"/>
      <c r="U806" s="251"/>
      <c r="V806" s="251"/>
      <c r="W806" s="251"/>
      <c r="X806" s="251"/>
      <c r="Y806" s="251"/>
      <c r="Z806" s="251"/>
      <c r="AA806" s="251"/>
      <c r="AB806" s="251"/>
      <c r="AC806" s="251"/>
      <c r="AD806" s="251"/>
      <c r="AE806" s="251"/>
      <c r="AF806" s="251"/>
      <c r="AG806" s="251"/>
      <c r="AH806" s="251"/>
      <c r="AI806" s="251"/>
      <c r="AJ806" s="251"/>
      <c r="AK806" s="251"/>
      <c r="AL806" s="251"/>
      <c r="AM806" s="251"/>
      <c r="AN806" s="251"/>
      <c r="AO806" s="251"/>
      <c r="AP806" s="251"/>
      <c r="AQ806" s="251"/>
      <c r="AR806" s="251"/>
      <c r="AS806" s="251"/>
      <c r="AT806" s="251"/>
      <c r="AU806" s="251"/>
      <c r="AV806" s="251"/>
      <c r="AW806" s="251"/>
      <c r="AX806" s="251"/>
      <c r="AY806" s="251"/>
      <c r="AZ806" s="251"/>
      <c r="BA806" s="251"/>
      <c r="BB806" s="251"/>
      <c r="BC806" s="251"/>
      <c r="BD806" s="251"/>
      <c r="BE806" s="251"/>
      <c r="BF806" s="251"/>
      <c r="BG806" s="251"/>
      <c r="BH806" s="251"/>
      <c r="BI806" s="251"/>
      <c r="BJ806" s="251"/>
      <c r="BK806" s="251"/>
      <c r="BL806" s="251"/>
      <c r="BM806" s="251"/>
      <c r="BN806" s="251"/>
      <c r="BO806" s="251"/>
      <c r="BP806" s="251"/>
      <c r="BQ806" s="251"/>
    </row>
    <row r="807" spans="1:69" ht="15.75" customHeight="1" x14ac:dyDescent="0.25">
      <c r="A807" s="251"/>
      <c r="B807" s="251"/>
      <c r="C807" s="251"/>
      <c r="D807" s="251"/>
      <c r="E807" s="251"/>
      <c r="F807" s="251"/>
      <c r="G807" s="251"/>
      <c r="H807" s="251"/>
      <c r="I807" s="251"/>
      <c r="J807" s="251"/>
      <c r="K807" s="251"/>
      <c r="L807" s="251"/>
      <c r="M807" s="251"/>
      <c r="N807" s="251"/>
      <c r="O807" s="251"/>
      <c r="P807" s="251"/>
      <c r="Q807" s="251"/>
      <c r="R807" s="251"/>
      <c r="S807" s="251"/>
      <c r="T807" s="251"/>
      <c r="U807" s="251"/>
      <c r="V807" s="251"/>
      <c r="W807" s="251"/>
      <c r="X807" s="251"/>
      <c r="Y807" s="251"/>
      <c r="Z807" s="251"/>
      <c r="AA807" s="251"/>
      <c r="AB807" s="251"/>
      <c r="AC807" s="251"/>
      <c r="AD807" s="251"/>
      <c r="AE807" s="251"/>
      <c r="AF807" s="251"/>
      <c r="AG807" s="251"/>
      <c r="AH807" s="251"/>
      <c r="AI807" s="251"/>
      <c r="AJ807" s="251"/>
      <c r="AK807" s="251"/>
      <c r="AL807" s="251"/>
      <c r="AM807" s="251"/>
      <c r="AN807" s="251"/>
      <c r="AO807" s="251"/>
      <c r="AP807" s="251"/>
      <c r="AQ807" s="251"/>
      <c r="AR807" s="251"/>
      <c r="AS807" s="251"/>
      <c r="AT807" s="251"/>
      <c r="AU807" s="251"/>
      <c r="AV807" s="251"/>
      <c r="AW807" s="251"/>
      <c r="AX807" s="251"/>
      <c r="AY807" s="251"/>
      <c r="AZ807" s="251"/>
      <c r="BA807" s="251"/>
      <c r="BB807" s="251"/>
      <c r="BC807" s="251"/>
      <c r="BD807" s="251"/>
      <c r="BE807" s="251"/>
      <c r="BF807" s="251"/>
      <c r="BG807" s="251"/>
      <c r="BH807" s="251"/>
      <c r="BI807" s="251"/>
      <c r="BJ807" s="251"/>
      <c r="BK807" s="251"/>
      <c r="BL807" s="251"/>
      <c r="BM807" s="251"/>
      <c r="BN807" s="251"/>
      <c r="BO807" s="251"/>
      <c r="BP807" s="251"/>
      <c r="BQ807" s="251"/>
    </row>
    <row r="808" spans="1:69" ht="15.75" customHeight="1" x14ac:dyDescent="0.25">
      <c r="A808" s="251"/>
      <c r="B808" s="251"/>
      <c r="C808" s="251"/>
      <c r="D808" s="251"/>
      <c r="E808" s="251"/>
      <c r="F808" s="251"/>
      <c r="G808" s="251"/>
      <c r="H808" s="251"/>
      <c r="I808" s="251"/>
      <c r="J808" s="251"/>
      <c r="K808" s="251"/>
      <c r="L808" s="251"/>
      <c r="M808" s="251"/>
      <c r="N808" s="251"/>
      <c r="O808" s="251"/>
      <c r="P808" s="251"/>
      <c r="Q808" s="251"/>
      <c r="R808" s="251"/>
      <c r="S808" s="251"/>
      <c r="T808" s="251"/>
      <c r="U808" s="251"/>
      <c r="V808" s="251"/>
      <c r="W808" s="251"/>
      <c r="X808" s="251"/>
      <c r="Y808" s="251"/>
      <c r="Z808" s="251"/>
      <c r="AA808" s="251"/>
      <c r="AB808" s="251"/>
      <c r="AC808" s="251"/>
      <c r="AD808" s="251"/>
      <c r="AE808" s="251"/>
      <c r="AF808" s="251"/>
      <c r="AG808" s="251"/>
      <c r="AH808" s="251"/>
      <c r="AI808" s="251"/>
      <c r="AJ808" s="251"/>
      <c r="AK808" s="251"/>
      <c r="AL808" s="251"/>
      <c r="AM808" s="251"/>
      <c r="AN808" s="251"/>
      <c r="AO808" s="251"/>
      <c r="AP808" s="251"/>
      <c r="AQ808" s="251"/>
      <c r="AR808" s="251"/>
      <c r="AS808" s="251"/>
      <c r="AT808" s="251"/>
      <c r="AU808" s="251"/>
      <c r="AV808" s="251"/>
      <c r="AW808" s="251"/>
      <c r="AX808" s="251"/>
      <c r="AY808" s="251"/>
      <c r="AZ808" s="251"/>
      <c r="BA808" s="251"/>
      <c r="BB808" s="251"/>
      <c r="BC808" s="251"/>
      <c r="BD808" s="251"/>
      <c r="BE808" s="251"/>
      <c r="BF808" s="251"/>
      <c r="BG808" s="251"/>
      <c r="BH808" s="251"/>
      <c r="BI808" s="251"/>
      <c r="BJ808" s="251"/>
      <c r="BK808" s="251"/>
      <c r="BL808" s="251"/>
      <c r="BM808" s="251"/>
      <c r="BN808" s="251"/>
      <c r="BO808" s="251"/>
      <c r="BP808" s="251"/>
      <c r="BQ808" s="251"/>
    </row>
    <row r="809" spans="1:69" ht="15.75" customHeight="1" x14ac:dyDescent="0.25">
      <c r="A809" s="251"/>
      <c r="B809" s="251"/>
      <c r="C809" s="251"/>
      <c r="D809" s="251"/>
      <c r="E809" s="251"/>
      <c r="F809" s="251"/>
      <c r="G809" s="251"/>
      <c r="H809" s="251"/>
      <c r="I809" s="251"/>
      <c r="J809" s="251"/>
      <c r="K809" s="251"/>
      <c r="L809" s="251"/>
      <c r="M809" s="251"/>
      <c r="N809" s="251"/>
      <c r="O809" s="251"/>
      <c r="P809" s="251"/>
      <c r="Q809" s="251"/>
      <c r="R809" s="251"/>
      <c r="S809" s="251"/>
      <c r="T809" s="251"/>
      <c r="U809" s="251"/>
      <c r="V809" s="251"/>
      <c r="W809" s="251"/>
      <c r="X809" s="251"/>
      <c r="Y809" s="251"/>
      <c r="Z809" s="251"/>
      <c r="AA809" s="251"/>
      <c r="AB809" s="251"/>
      <c r="AC809" s="251"/>
      <c r="AD809" s="251"/>
      <c r="AE809" s="251"/>
      <c r="AF809" s="251"/>
      <c r="AG809" s="251"/>
      <c r="AH809" s="251"/>
      <c r="AI809" s="251"/>
      <c r="AJ809" s="251"/>
      <c r="AK809" s="251"/>
      <c r="AL809" s="251"/>
      <c r="AM809" s="251"/>
      <c r="AN809" s="251"/>
      <c r="AO809" s="251"/>
      <c r="AP809" s="251"/>
      <c r="AQ809" s="251"/>
      <c r="AR809" s="251"/>
      <c r="AS809" s="251"/>
      <c r="AT809" s="251"/>
      <c r="AU809" s="251"/>
      <c r="AV809" s="251"/>
      <c r="AW809" s="251"/>
      <c r="AX809" s="251"/>
      <c r="AY809" s="251"/>
      <c r="AZ809" s="251"/>
      <c r="BA809" s="251"/>
      <c r="BB809" s="251"/>
      <c r="BC809" s="251"/>
      <c r="BD809" s="251"/>
      <c r="BE809" s="251"/>
      <c r="BF809" s="251"/>
      <c r="BG809" s="251"/>
      <c r="BH809" s="251"/>
      <c r="BI809" s="251"/>
      <c r="BJ809" s="251"/>
      <c r="BK809" s="251"/>
      <c r="BL809" s="251"/>
      <c r="BM809" s="251"/>
      <c r="BN809" s="251"/>
      <c r="BO809" s="251"/>
      <c r="BP809" s="251"/>
      <c r="BQ809" s="251"/>
    </row>
    <row r="810" spans="1:69" ht="15.75" customHeight="1" x14ac:dyDescent="0.25">
      <c r="A810" s="251"/>
      <c r="B810" s="251"/>
      <c r="C810" s="251"/>
      <c r="D810" s="251"/>
      <c r="E810" s="251"/>
      <c r="F810" s="251"/>
      <c r="G810" s="251"/>
      <c r="H810" s="251"/>
      <c r="I810" s="251"/>
      <c r="J810" s="251"/>
      <c r="K810" s="251"/>
      <c r="L810" s="251"/>
      <c r="M810" s="251"/>
      <c r="N810" s="251"/>
      <c r="O810" s="251"/>
      <c r="P810" s="251"/>
      <c r="Q810" s="251"/>
      <c r="R810" s="251"/>
      <c r="S810" s="251"/>
      <c r="T810" s="251"/>
      <c r="U810" s="251"/>
      <c r="V810" s="251"/>
      <c r="W810" s="251"/>
      <c r="X810" s="251"/>
      <c r="Y810" s="251"/>
      <c r="Z810" s="251"/>
      <c r="AA810" s="251"/>
      <c r="AB810" s="251"/>
      <c r="AC810" s="251"/>
      <c r="AD810" s="251"/>
      <c r="AE810" s="251"/>
      <c r="AF810" s="251"/>
      <c r="AG810" s="251"/>
      <c r="AH810" s="251"/>
      <c r="AI810" s="251"/>
      <c r="AJ810" s="251"/>
      <c r="AK810" s="251"/>
      <c r="AL810" s="251"/>
      <c r="AM810" s="251"/>
      <c r="AN810" s="251"/>
      <c r="AO810" s="251"/>
      <c r="AP810" s="251"/>
      <c r="AQ810" s="251"/>
      <c r="AR810" s="251"/>
      <c r="AS810" s="251"/>
      <c r="AT810" s="251"/>
      <c r="AU810" s="251"/>
      <c r="AV810" s="251"/>
      <c r="AW810" s="251"/>
      <c r="AX810" s="251"/>
      <c r="AY810" s="251"/>
      <c r="AZ810" s="251"/>
      <c r="BA810" s="251"/>
      <c r="BB810" s="251"/>
      <c r="BC810" s="251"/>
      <c r="BD810" s="251"/>
      <c r="BE810" s="251"/>
      <c r="BF810" s="251"/>
      <c r="BG810" s="251"/>
      <c r="BH810" s="251"/>
      <c r="BI810" s="251"/>
      <c r="BJ810" s="251"/>
      <c r="BK810" s="251"/>
      <c r="BL810" s="251"/>
      <c r="BM810" s="251"/>
      <c r="BN810" s="251"/>
      <c r="BO810" s="251"/>
      <c r="BP810" s="251"/>
      <c r="BQ810" s="251"/>
    </row>
    <row r="811" spans="1:69" ht="15.75" customHeight="1" x14ac:dyDescent="0.25">
      <c r="A811" s="251"/>
      <c r="B811" s="251"/>
      <c r="C811" s="251"/>
      <c r="D811" s="251"/>
      <c r="E811" s="251"/>
      <c r="F811" s="251"/>
      <c r="G811" s="251"/>
      <c r="H811" s="251"/>
      <c r="I811" s="251"/>
      <c r="J811" s="251"/>
      <c r="K811" s="251"/>
      <c r="L811" s="251"/>
      <c r="M811" s="251"/>
      <c r="N811" s="251"/>
      <c r="O811" s="251"/>
      <c r="P811" s="251"/>
      <c r="Q811" s="251"/>
      <c r="R811" s="251"/>
      <c r="S811" s="251"/>
      <c r="T811" s="251"/>
      <c r="U811" s="251"/>
      <c r="V811" s="251"/>
      <c r="W811" s="251"/>
      <c r="X811" s="251"/>
      <c r="Y811" s="251"/>
      <c r="Z811" s="251"/>
      <c r="AA811" s="251"/>
      <c r="AB811" s="251"/>
      <c r="AC811" s="251"/>
      <c r="AD811" s="251"/>
      <c r="AE811" s="251"/>
      <c r="AF811" s="251"/>
      <c r="AG811" s="251"/>
      <c r="AH811" s="251"/>
      <c r="AI811" s="251"/>
      <c r="AJ811" s="251"/>
      <c r="AK811" s="251"/>
      <c r="AL811" s="251"/>
      <c r="AM811" s="251"/>
      <c r="AN811" s="251"/>
      <c r="AO811" s="251"/>
      <c r="AP811" s="251"/>
      <c r="AQ811" s="251"/>
      <c r="AR811" s="251"/>
      <c r="AS811" s="251"/>
      <c r="AT811" s="251"/>
      <c r="AU811" s="251"/>
      <c r="AV811" s="251"/>
      <c r="AW811" s="251"/>
      <c r="AX811" s="251"/>
      <c r="AY811" s="251"/>
      <c r="AZ811" s="251"/>
      <c r="BA811" s="251"/>
      <c r="BB811" s="251"/>
      <c r="BC811" s="251"/>
      <c r="BD811" s="251"/>
      <c r="BE811" s="251"/>
      <c r="BF811" s="251"/>
      <c r="BG811" s="251"/>
      <c r="BH811" s="251"/>
      <c r="BI811" s="251"/>
      <c r="BJ811" s="251"/>
      <c r="BK811" s="251"/>
      <c r="BL811" s="251"/>
      <c r="BM811" s="251"/>
      <c r="BN811" s="251"/>
      <c r="BO811" s="251"/>
      <c r="BP811" s="251"/>
      <c r="BQ811" s="251"/>
    </row>
    <row r="812" spans="1:69" ht="15.75" customHeight="1" x14ac:dyDescent="0.25">
      <c r="A812" s="251"/>
      <c r="B812" s="251"/>
      <c r="C812" s="251"/>
      <c r="D812" s="251"/>
      <c r="E812" s="251"/>
      <c r="F812" s="251"/>
      <c r="G812" s="251"/>
      <c r="H812" s="251"/>
      <c r="I812" s="251"/>
      <c r="J812" s="251"/>
      <c r="K812" s="251"/>
      <c r="L812" s="251"/>
      <c r="M812" s="251"/>
      <c r="N812" s="251"/>
      <c r="O812" s="251"/>
      <c r="P812" s="251"/>
      <c r="Q812" s="251"/>
      <c r="R812" s="251"/>
      <c r="S812" s="251"/>
      <c r="T812" s="251"/>
      <c r="U812" s="251"/>
      <c r="V812" s="251"/>
      <c r="W812" s="251"/>
      <c r="X812" s="251"/>
      <c r="Y812" s="251"/>
      <c r="Z812" s="251"/>
      <c r="AA812" s="251"/>
      <c r="AB812" s="251"/>
      <c r="AC812" s="251"/>
      <c r="AD812" s="251"/>
      <c r="AE812" s="251"/>
      <c r="AF812" s="251"/>
      <c r="AG812" s="251"/>
      <c r="AH812" s="251"/>
      <c r="AI812" s="251"/>
      <c r="AJ812" s="251"/>
      <c r="AK812" s="251"/>
      <c r="AL812" s="251"/>
      <c r="AM812" s="251"/>
      <c r="AN812" s="251"/>
      <c r="AO812" s="251"/>
      <c r="AP812" s="251"/>
      <c r="AQ812" s="251"/>
      <c r="AR812" s="251"/>
      <c r="AS812" s="251"/>
      <c r="AT812" s="251"/>
      <c r="AU812" s="251"/>
      <c r="AV812" s="251"/>
      <c r="AW812" s="251"/>
      <c r="AX812" s="251"/>
      <c r="AY812" s="251"/>
      <c r="AZ812" s="251"/>
      <c r="BA812" s="251"/>
      <c r="BB812" s="251"/>
      <c r="BC812" s="251"/>
      <c r="BD812" s="251"/>
      <c r="BE812" s="251"/>
      <c r="BF812" s="251"/>
      <c r="BG812" s="251"/>
      <c r="BH812" s="251"/>
      <c r="BI812" s="251"/>
      <c r="BJ812" s="251"/>
      <c r="BK812" s="251"/>
      <c r="BL812" s="251"/>
      <c r="BM812" s="251"/>
      <c r="BN812" s="251"/>
      <c r="BO812" s="251"/>
      <c r="BP812" s="251"/>
      <c r="BQ812" s="251"/>
    </row>
    <row r="813" spans="1:69" ht="15.75" customHeight="1" x14ac:dyDescent="0.25">
      <c r="A813" s="251"/>
      <c r="B813" s="251"/>
      <c r="C813" s="251"/>
      <c r="D813" s="251"/>
      <c r="E813" s="251"/>
      <c r="F813" s="251"/>
      <c r="G813" s="251"/>
      <c r="H813" s="251"/>
      <c r="I813" s="251"/>
      <c r="J813" s="251"/>
      <c r="K813" s="251"/>
      <c r="L813" s="251"/>
      <c r="M813" s="251"/>
      <c r="N813" s="251"/>
      <c r="O813" s="251"/>
      <c r="P813" s="251"/>
      <c r="Q813" s="251"/>
      <c r="R813" s="251"/>
      <c r="S813" s="251"/>
      <c r="T813" s="251"/>
      <c r="U813" s="251"/>
      <c r="V813" s="251"/>
      <c r="W813" s="251"/>
      <c r="X813" s="251"/>
      <c r="Y813" s="251"/>
      <c r="Z813" s="251"/>
      <c r="AA813" s="251"/>
      <c r="AB813" s="251"/>
      <c r="AC813" s="251"/>
      <c r="AD813" s="251"/>
      <c r="AE813" s="251"/>
      <c r="AF813" s="251"/>
      <c r="AG813" s="251"/>
      <c r="AH813" s="251"/>
      <c r="AI813" s="251"/>
      <c r="AJ813" s="251"/>
      <c r="AK813" s="251"/>
      <c r="AL813" s="251"/>
      <c r="AM813" s="251"/>
      <c r="AN813" s="251"/>
      <c r="AO813" s="251"/>
      <c r="AP813" s="251"/>
      <c r="AQ813" s="251"/>
      <c r="AR813" s="251"/>
      <c r="AS813" s="251"/>
      <c r="AT813" s="251"/>
      <c r="AU813" s="251"/>
      <c r="AV813" s="251"/>
      <c r="AW813" s="251"/>
      <c r="AX813" s="251"/>
      <c r="AY813" s="251"/>
      <c r="AZ813" s="251"/>
      <c r="BA813" s="251"/>
      <c r="BB813" s="251"/>
      <c r="BC813" s="251"/>
      <c r="BD813" s="251"/>
      <c r="BE813" s="251"/>
      <c r="BF813" s="251"/>
      <c r="BG813" s="251"/>
      <c r="BH813" s="251"/>
      <c r="BI813" s="251"/>
      <c r="BJ813" s="251"/>
      <c r="BK813" s="251"/>
      <c r="BL813" s="251"/>
      <c r="BM813" s="251"/>
      <c r="BN813" s="251"/>
      <c r="BO813" s="251"/>
      <c r="BP813" s="251"/>
      <c r="BQ813" s="251"/>
    </row>
    <row r="814" spans="1:69" ht="15.75" customHeight="1" x14ac:dyDescent="0.25">
      <c r="A814" s="251"/>
      <c r="B814" s="251"/>
      <c r="C814" s="251"/>
      <c r="D814" s="251"/>
      <c r="E814" s="251"/>
      <c r="F814" s="251"/>
      <c r="G814" s="251"/>
      <c r="H814" s="251"/>
      <c r="I814" s="251"/>
      <c r="J814" s="251"/>
      <c r="K814" s="251"/>
      <c r="L814" s="251"/>
      <c r="M814" s="251"/>
      <c r="N814" s="251"/>
      <c r="O814" s="251"/>
      <c r="P814" s="251"/>
      <c r="Q814" s="251"/>
      <c r="R814" s="251"/>
      <c r="S814" s="251"/>
      <c r="T814" s="251"/>
      <c r="U814" s="251"/>
      <c r="V814" s="251"/>
      <c r="W814" s="251"/>
      <c r="X814" s="251"/>
      <c r="Y814" s="251"/>
      <c r="Z814" s="251"/>
      <c r="AA814" s="251"/>
      <c r="AB814" s="251"/>
      <c r="AC814" s="251"/>
      <c r="AD814" s="251"/>
      <c r="AE814" s="251"/>
      <c r="AF814" s="251"/>
      <c r="AG814" s="251"/>
      <c r="AH814" s="251"/>
      <c r="AI814" s="251"/>
      <c r="AJ814" s="251"/>
      <c r="AK814" s="251"/>
      <c r="AL814" s="251"/>
      <c r="AM814" s="251"/>
      <c r="AN814" s="251"/>
      <c r="AO814" s="251"/>
      <c r="AP814" s="251"/>
      <c r="AQ814" s="251"/>
      <c r="AR814" s="251"/>
      <c r="AS814" s="251"/>
      <c r="AT814" s="251"/>
      <c r="AU814" s="251"/>
      <c r="AV814" s="251"/>
      <c r="AW814" s="251"/>
      <c r="AX814" s="251"/>
      <c r="AY814" s="251"/>
      <c r="AZ814" s="251"/>
      <c r="BA814" s="251"/>
      <c r="BB814" s="251"/>
      <c r="BC814" s="251"/>
      <c r="BD814" s="251"/>
      <c r="BE814" s="251"/>
      <c r="BF814" s="251"/>
      <c r="BG814" s="251"/>
      <c r="BH814" s="251"/>
      <c r="BI814" s="251"/>
      <c r="BJ814" s="251"/>
      <c r="BK814" s="251"/>
      <c r="BL814" s="251"/>
      <c r="BM814" s="251"/>
      <c r="BN814" s="251"/>
      <c r="BO814" s="251"/>
      <c r="BP814" s="251"/>
      <c r="BQ814" s="251"/>
    </row>
    <row r="815" spans="1:69" ht="15.75" customHeight="1" x14ac:dyDescent="0.25">
      <c r="A815" s="251"/>
      <c r="B815" s="251"/>
      <c r="C815" s="251"/>
      <c r="D815" s="251"/>
      <c r="E815" s="251"/>
      <c r="F815" s="251"/>
      <c r="G815" s="251"/>
      <c r="H815" s="251"/>
      <c r="I815" s="251"/>
      <c r="J815" s="251"/>
      <c r="K815" s="251"/>
      <c r="L815" s="251"/>
      <c r="M815" s="251"/>
      <c r="N815" s="251"/>
      <c r="O815" s="251"/>
      <c r="P815" s="251"/>
      <c r="Q815" s="251"/>
      <c r="R815" s="251"/>
      <c r="S815" s="251"/>
      <c r="T815" s="251"/>
      <c r="U815" s="251"/>
      <c r="V815" s="251"/>
      <c r="W815" s="251"/>
      <c r="X815" s="251"/>
      <c r="Y815" s="251"/>
      <c r="Z815" s="251"/>
      <c r="AA815" s="251"/>
      <c r="AB815" s="251"/>
      <c r="AC815" s="251"/>
      <c r="AD815" s="251"/>
      <c r="AE815" s="251"/>
      <c r="AF815" s="251"/>
      <c r="AG815" s="251"/>
      <c r="AH815" s="251"/>
      <c r="AI815" s="251"/>
      <c r="AJ815" s="251"/>
      <c r="AK815" s="251"/>
      <c r="AL815" s="251"/>
      <c r="AM815" s="251"/>
      <c r="AN815" s="251"/>
      <c r="AO815" s="251"/>
      <c r="AP815" s="251"/>
      <c r="AQ815" s="251"/>
      <c r="AR815" s="251"/>
      <c r="AS815" s="251"/>
      <c r="AT815" s="251"/>
      <c r="AU815" s="251"/>
      <c r="AV815" s="251"/>
      <c r="AW815" s="251"/>
      <c r="AX815" s="251"/>
      <c r="AY815" s="251"/>
      <c r="AZ815" s="251"/>
      <c r="BA815" s="251"/>
      <c r="BB815" s="251"/>
      <c r="BC815" s="251"/>
      <c r="BD815" s="251"/>
      <c r="BE815" s="251"/>
      <c r="BF815" s="251"/>
      <c r="BG815" s="251"/>
      <c r="BH815" s="251"/>
      <c r="BI815" s="251"/>
      <c r="BJ815" s="251"/>
      <c r="BK815" s="251"/>
      <c r="BL815" s="251"/>
      <c r="BM815" s="251"/>
      <c r="BN815" s="251"/>
      <c r="BO815" s="251"/>
      <c r="BP815" s="251"/>
      <c r="BQ815" s="251"/>
    </row>
    <row r="816" spans="1:69" ht="15.75" customHeight="1" x14ac:dyDescent="0.25">
      <c r="A816" s="251"/>
      <c r="B816" s="251"/>
      <c r="C816" s="251"/>
      <c r="D816" s="251"/>
      <c r="E816" s="251"/>
      <c r="F816" s="251"/>
      <c r="G816" s="251"/>
      <c r="H816" s="251"/>
      <c r="I816" s="251"/>
      <c r="J816" s="251"/>
      <c r="K816" s="251"/>
      <c r="L816" s="251"/>
      <c r="M816" s="251"/>
      <c r="N816" s="251"/>
      <c r="O816" s="251"/>
      <c r="P816" s="251"/>
      <c r="Q816" s="251"/>
      <c r="R816" s="251"/>
      <c r="S816" s="251"/>
      <c r="T816" s="251"/>
      <c r="U816" s="251"/>
      <c r="V816" s="251"/>
      <c r="W816" s="251"/>
      <c r="X816" s="251"/>
      <c r="Y816" s="251"/>
      <c r="Z816" s="251"/>
      <c r="AA816" s="251"/>
      <c r="AB816" s="251"/>
      <c r="AC816" s="251"/>
      <c r="AD816" s="251"/>
      <c r="AE816" s="251"/>
      <c r="AF816" s="251"/>
      <c r="AG816" s="251"/>
      <c r="AH816" s="251"/>
      <c r="AI816" s="251"/>
      <c r="AJ816" s="251"/>
      <c r="AK816" s="251"/>
      <c r="AL816" s="251"/>
      <c r="AM816" s="251"/>
      <c r="AN816" s="251"/>
      <c r="AO816" s="251"/>
      <c r="AP816" s="251"/>
      <c r="AQ816" s="251"/>
      <c r="AR816" s="251"/>
      <c r="AS816" s="251"/>
      <c r="AT816" s="251"/>
      <c r="AU816" s="251"/>
      <c r="AV816" s="251"/>
      <c r="AW816" s="251"/>
      <c r="AX816" s="251"/>
      <c r="AY816" s="251"/>
      <c r="AZ816" s="251"/>
      <c r="BA816" s="251"/>
      <c r="BB816" s="251"/>
      <c r="BC816" s="251"/>
      <c r="BD816" s="251"/>
      <c r="BE816" s="251"/>
      <c r="BF816" s="251"/>
      <c r="BG816" s="251"/>
      <c r="BH816" s="251"/>
      <c r="BI816" s="251"/>
      <c r="BJ816" s="251"/>
      <c r="BK816" s="251"/>
      <c r="BL816" s="251"/>
      <c r="BM816" s="251"/>
      <c r="BN816" s="251"/>
      <c r="BO816" s="251"/>
      <c r="BP816" s="251"/>
      <c r="BQ816" s="251"/>
    </row>
    <row r="817" spans="1:69" ht="15.75" customHeight="1" x14ac:dyDescent="0.25">
      <c r="A817" s="251"/>
      <c r="B817" s="251"/>
      <c r="C817" s="251"/>
      <c r="D817" s="251"/>
      <c r="E817" s="251"/>
      <c r="F817" s="251"/>
      <c r="G817" s="251"/>
      <c r="H817" s="251"/>
      <c r="I817" s="251"/>
      <c r="J817" s="251"/>
      <c r="K817" s="251"/>
      <c r="L817" s="251"/>
      <c r="M817" s="251"/>
      <c r="N817" s="251"/>
      <c r="O817" s="251"/>
      <c r="P817" s="251"/>
      <c r="Q817" s="251"/>
      <c r="R817" s="251"/>
      <c r="S817" s="251"/>
      <c r="T817" s="251"/>
      <c r="U817" s="251"/>
      <c r="V817" s="251"/>
      <c r="W817" s="251"/>
      <c r="X817" s="251"/>
      <c r="Y817" s="251"/>
      <c r="Z817" s="251"/>
      <c r="AA817" s="251"/>
      <c r="AB817" s="251"/>
      <c r="AC817" s="251"/>
      <c r="AD817" s="251"/>
      <c r="AE817" s="251"/>
      <c r="AF817" s="251"/>
      <c r="AG817" s="251"/>
      <c r="AH817" s="251"/>
      <c r="AI817" s="251"/>
      <c r="AJ817" s="251"/>
      <c r="AK817" s="251"/>
      <c r="AL817" s="251"/>
      <c r="AM817" s="251"/>
      <c r="AN817" s="251"/>
      <c r="AO817" s="251"/>
      <c r="AP817" s="251"/>
      <c r="AQ817" s="251"/>
      <c r="AR817" s="251"/>
      <c r="AS817" s="251"/>
      <c r="AT817" s="251"/>
      <c r="AU817" s="251"/>
      <c r="AV817" s="251"/>
      <c r="AW817" s="251"/>
      <c r="AX817" s="251"/>
      <c r="AY817" s="251"/>
      <c r="AZ817" s="251"/>
      <c r="BA817" s="251"/>
      <c r="BB817" s="251"/>
      <c r="BC817" s="251"/>
      <c r="BD817" s="251"/>
      <c r="BE817" s="251"/>
      <c r="BF817" s="251"/>
      <c r="BG817" s="251"/>
      <c r="BH817" s="251"/>
      <c r="BI817" s="251"/>
      <c r="BJ817" s="251"/>
      <c r="BK817" s="251"/>
      <c r="BL817" s="251"/>
      <c r="BM817" s="251"/>
      <c r="BN817" s="251"/>
      <c r="BO817" s="251"/>
      <c r="BP817" s="251"/>
      <c r="BQ817" s="251"/>
    </row>
    <row r="818" spans="1:69" ht="15.75" customHeight="1" x14ac:dyDescent="0.25">
      <c r="A818" s="251"/>
      <c r="B818" s="251"/>
      <c r="C818" s="251"/>
      <c r="D818" s="251"/>
      <c r="E818" s="251"/>
      <c r="F818" s="251"/>
      <c r="G818" s="251"/>
      <c r="H818" s="251"/>
      <c r="I818" s="251"/>
      <c r="J818" s="251"/>
      <c r="K818" s="251"/>
      <c r="L818" s="251"/>
      <c r="M818" s="251"/>
      <c r="N818" s="251"/>
      <c r="O818" s="251"/>
      <c r="P818" s="251"/>
      <c r="Q818" s="251"/>
      <c r="R818" s="251"/>
      <c r="S818" s="251"/>
      <c r="T818" s="251"/>
      <c r="U818" s="251"/>
      <c r="V818" s="251"/>
      <c r="W818" s="251"/>
      <c r="X818" s="251"/>
      <c r="Y818" s="251"/>
      <c r="Z818" s="251"/>
      <c r="AA818" s="251"/>
      <c r="AB818" s="251"/>
      <c r="AC818" s="251"/>
      <c r="AD818" s="251"/>
      <c r="AE818" s="251"/>
      <c r="AF818" s="251"/>
      <c r="AG818" s="251"/>
      <c r="AH818" s="251"/>
      <c r="AI818" s="251"/>
      <c r="AJ818" s="251"/>
      <c r="AK818" s="251"/>
      <c r="AL818" s="251"/>
      <c r="AM818" s="251"/>
      <c r="AN818" s="251"/>
      <c r="AO818" s="251"/>
      <c r="AP818" s="251"/>
      <c r="AQ818" s="251"/>
      <c r="AR818" s="251"/>
      <c r="AS818" s="251"/>
      <c r="AT818" s="251"/>
      <c r="AU818" s="251"/>
      <c r="AV818" s="251"/>
      <c r="AW818" s="251"/>
      <c r="AX818" s="251"/>
      <c r="AY818" s="251"/>
      <c r="AZ818" s="251"/>
      <c r="BA818" s="251"/>
      <c r="BB818" s="251"/>
      <c r="BC818" s="251"/>
      <c r="BD818" s="251"/>
      <c r="BE818" s="251"/>
      <c r="BF818" s="251"/>
      <c r="BG818" s="251"/>
      <c r="BH818" s="251"/>
      <c r="BI818" s="251"/>
      <c r="BJ818" s="251"/>
      <c r="BK818" s="251"/>
      <c r="BL818" s="251"/>
      <c r="BM818" s="251"/>
      <c r="BN818" s="251"/>
      <c r="BO818" s="251"/>
      <c r="BP818" s="251"/>
      <c r="BQ818" s="251"/>
    </row>
    <row r="819" spans="1:69" ht="15.75" customHeight="1" x14ac:dyDescent="0.25">
      <c r="A819" s="251"/>
      <c r="B819" s="251"/>
      <c r="C819" s="251"/>
      <c r="D819" s="251"/>
      <c r="E819" s="251"/>
      <c r="F819" s="251"/>
      <c r="G819" s="251"/>
      <c r="H819" s="251"/>
      <c r="I819" s="251"/>
      <c r="J819" s="251"/>
      <c r="K819" s="251"/>
      <c r="L819" s="251"/>
      <c r="M819" s="251"/>
      <c r="N819" s="251"/>
      <c r="O819" s="251"/>
      <c r="P819" s="251"/>
      <c r="Q819" s="251"/>
      <c r="R819" s="251"/>
      <c r="S819" s="251"/>
      <c r="T819" s="251"/>
      <c r="U819" s="251"/>
      <c r="V819" s="251"/>
      <c r="W819" s="251"/>
      <c r="X819" s="251"/>
      <c r="Y819" s="251"/>
      <c r="Z819" s="251"/>
      <c r="AA819" s="251"/>
      <c r="AB819" s="251"/>
      <c r="AC819" s="251"/>
      <c r="AD819" s="251"/>
      <c r="AE819" s="251"/>
      <c r="AF819" s="251"/>
      <c r="AG819" s="251"/>
      <c r="AH819" s="251"/>
      <c r="AI819" s="251"/>
      <c r="AJ819" s="251"/>
      <c r="AK819" s="251"/>
      <c r="AL819" s="251"/>
      <c r="AM819" s="251"/>
      <c r="AN819" s="251"/>
      <c r="AO819" s="251"/>
      <c r="AP819" s="251"/>
      <c r="AQ819" s="251"/>
      <c r="AR819" s="251"/>
      <c r="AS819" s="251"/>
      <c r="AT819" s="251"/>
      <c r="AU819" s="251"/>
      <c r="AV819" s="251"/>
      <c r="AW819" s="251"/>
      <c r="AX819" s="251"/>
      <c r="AY819" s="251"/>
      <c r="AZ819" s="251"/>
      <c r="BA819" s="251"/>
      <c r="BB819" s="251"/>
      <c r="BC819" s="251"/>
      <c r="BD819" s="251"/>
      <c r="BE819" s="251"/>
      <c r="BF819" s="251"/>
      <c r="BG819" s="251"/>
      <c r="BH819" s="251"/>
      <c r="BI819" s="251"/>
      <c r="BJ819" s="251"/>
      <c r="BK819" s="251"/>
      <c r="BL819" s="251"/>
      <c r="BM819" s="251"/>
      <c r="BN819" s="251"/>
      <c r="BO819" s="251"/>
      <c r="BP819" s="251"/>
      <c r="BQ819" s="251"/>
    </row>
    <row r="820" spans="1:69" ht="15.75" customHeight="1" x14ac:dyDescent="0.25">
      <c r="A820" s="251"/>
      <c r="B820" s="251"/>
      <c r="C820" s="251"/>
      <c r="D820" s="251"/>
      <c r="E820" s="251"/>
      <c r="F820" s="251"/>
      <c r="G820" s="251"/>
      <c r="H820" s="251"/>
      <c r="I820" s="251"/>
      <c r="J820" s="251"/>
      <c r="K820" s="251"/>
      <c r="L820" s="251"/>
      <c r="M820" s="251"/>
      <c r="N820" s="251"/>
      <c r="O820" s="251"/>
      <c r="P820" s="251"/>
      <c r="Q820" s="251"/>
      <c r="R820" s="251"/>
      <c r="S820" s="251"/>
      <c r="T820" s="251"/>
      <c r="U820" s="251"/>
      <c r="V820" s="251"/>
      <c r="W820" s="251"/>
      <c r="X820" s="251"/>
      <c r="Y820" s="251"/>
      <c r="Z820" s="251"/>
      <c r="AA820" s="251"/>
      <c r="AB820" s="251"/>
      <c r="AC820" s="251"/>
      <c r="AD820" s="251"/>
      <c r="AE820" s="251"/>
      <c r="AF820" s="251"/>
      <c r="AG820" s="251"/>
      <c r="AH820" s="251"/>
      <c r="AI820" s="251"/>
      <c r="AJ820" s="251"/>
      <c r="AK820" s="251"/>
      <c r="AL820" s="251"/>
      <c r="AM820" s="251"/>
      <c r="AN820" s="251"/>
      <c r="AO820" s="251"/>
      <c r="AP820" s="251"/>
      <c r="AQ820" s="251"/>
      <c r="AR820" s="251"/>
      <c r="AS820" s="251"/>
      <c r="AT820" s="251"/>
      <c r="AU820" s="251"/>
      <c r="AV820" s="251"/>
      <c r="AW820" s="251"/>
      <c r="AX820" s="251"/>
      <c r="AY820" s="251"/>
      <c r="AZ820" s="251"/>
      <c r="BA820" s="251"/>
      <c r="BB820" s="251"/>
      <c r="BC820" s="251"/>
      <c r="BD820" s="251"/>
      <c r="BE820" s="251"/>
      <c r="BF820" s="251"/>
      <c r="BG820" s="251"/>
      <c r="BH820" s="251"/>
      <c r="BI820" s="251"/>
      <c r="BJ820" s="251"/>
      <c r="BK820" s="251"/>
      <c r="BL820" s="251"/>
      <c r="BM820" s="251"/>
      <c r="BN820" s="251"/>
      <c r="BO820" s="251"/>
      <c r="BP820" s="251"/>
      <c r="BQ820" s="251"/>
    </row>
    <row r="821" spans="1:69" ht="15.75" customHeight="1" x14ac:dyDescent="0.25">
      <c r="A821" s="251"/>
      <c r="B821" s="251"/>
      <c r="C821" s="251"/>
      <c r="D821" s="251"/>
      <c r="E821" s="251"/>
      <c r="F821" s="251"/>
      <c r="G821" s="251"/>
      <c r="H821" s="251"/>
      <c r="I821" s="251"/>
      <c r="J821" s="251"/>
      <c r="K821" s="251"/>
      <c r="L821" s="251"/>
      <c r="M821" s="251"/>
      <c r="N821" s="251"/>
      <c r="O821" s="251"/>
      <c r="P821" s="251"/>
      <c r="Q821" s="251"/>
      <c r="R821" s="251"/>
      <c r="S821" s="251"/>
      <c r="T821" s="251"/>
      <c r="U821" s="251"/>
      <c r="V821" s="251"/>
      <c r="W821" s="251"/>
      <c r="X821" s="251"/>
      <c r="Y821" s="251"/>
      <c r="Z821" s="251"/>
      <c r="AA821" s="251"/>
      <c r="AB821" s="251"/>
      <c r="AC821" s="251"/>
      <c r="AD821" s="251"/>
      <c r="AE821" s="251"/>
      <c r="AF821" s="251"/>
      <c r="AG821" s="251"/>
      <c r="AH821" s="251"/>
      <c r="AI821" s="251"/>
      <c r="AJ821" s="251"/>
      <c r="AK821" s="251"/>
      <c r="AL821" s="251"/>
      <c r="AM821" s="251"/>
      <c r="AN821" s="251"/>
      <c r="AO821" s="251"/>
      <c r="AP821" s="251"/>
      <c r="AQ821" s="251"/>
      <c r="AR821" s="251"/>
      <c r="AS821" s="251"/>
      <c r="AT821" s="251"/>
      <c r="AU821" s="251"/>
      <c r="AV821" s="251"/>
      <c r="AW821" s="251"/>
      <c r="AX821" s="251"/>
      <c r="AY821" s="251"/>
      <c r="AZ821" s="251"/>
      <c r="BA821" s="251"/>
      <c r="BB821" s="251"/>
      <c r="BC821" s="251"/>
      <c r="BD821" s="251"/>
      <c r="BE821" s="251"/>
      <c r="BF821" s="251"/>
      <c r="BG821" s="251"/>
      <c r="BH821" s="251"/>
      <c r="BI821" s="251"/>
      <c r="BJ821" s="251"/>
      <c r="BK821" s="251"/>
      <c r="BL821" s="251"/>
      <c r="BM821" s="251"/>
      <c r="BN821" s="251"/>
      <c r="BO821" s="251"/>
      <c r="BP821" s="251"/>
      <c r="BQ821" s="251"/>
    </row>
    <row r="822" spans="1:69" ht="15.75" customHeight="1" x14ac:dyDescent="0.25">
      <c r="A822" s="251"/>
      <c r="B822" s="251"/>
      <c r="C822" s="251"/>
      <c r="D822" s="251"/>
      <c r="E822" s="251"/>
      <c r="F822" s="251"/>
      <c r="G822" s="251"/>
      <c r="H822" s="251"/>
      <c r="I822" s="251"/>
      <c r="J822" s="251"/>
      <c r="K822" s="251"/>
      <c r="L822" s="251"/>
      <c r="M822" s="251"/>
      <c r="N822" s="251"/>
      <c r="O822" s="251"/>
      <c r="P822" s="251"/>
      <c r="Q822" s="251"/>
      <c r="R822" s="251"/>
      <c r="S822" s="251"/>
      <c r="T822" s="251"/>
      <c r="U822" s="251"/>
      <c r="V822" s="251"/>
      <c r="W822" s="251"/>
      <c r="X822" s="251"/>
      <c r="Y822" s="251"/>
      <c r="Z822" s="251"/>
      <c r="AA822" s="251"/>
      <c r="AB822" s="251"/>
      <c r="AC822" s="251"/>
      <c r="AD822" s="251"/>
      <c r="AE822" s="251"/>
      <c r="AF822" s="251"/>
      <c r="AG822" s="251"/>
      <c r="AH822" s="251"/>
      <c r="AI822" s="251"/>
      <c r="AJ822" s="251"/>
      <c r="AK822" s="251"/>
      <c r="AL822" s="251"/>
      <c r="AM822" s="251"/>
      <c r="AN822" s="251"/>
      <c r="AO822" s="251"/>
      <c r="AP822" s="251"/>
      <c r="AQ822" s="251"/>
      <c r="AR822" s="251"/>
      <c r="AS822" s="251"/>
      <c r="AT822" s="251"/>
      <c r="AU822" s="251"/>
      <c r="AV822" s="251"/>
      <c r="AW822" s="251"/>
      <c r="AX822" s="251"/>
      <c r="AY822" s="251"/>
      <c r="AZ822" s="251"/>
      <c r="BA822" s="251"/>
      <c r="BB822" s="251"/>
      <c r="BC822" s="251"/>
      <c r="BD822" s="251"/>
      <c r="BE822" s="251"/>
      <c r="BF822" s="251"/>
      <c r="BG822" s="251"/>
      <c r="BH822" s="251"/>
      <c r="BI822" s="251"/>
      <c r="BJ822" s="251"/>
      <c r="BK822" s="251"/>
      <c r="BL822" s="251"/>
      <c r="BM822" s="251"/>
      <c r="BN822" s="251"/>
      <c r="BO822" s="251"/>
      <c r="BP822" s="251"/>
      <c r="BQ822" s="251"/>
    </row>
    <row r="823" spans="1:69" ht="15.75" customHeight="1" x14ac:dyDescent="0.25">
      <c r="A823" s="251"/>
      <c r="B823" s="251"/>
      <c r="C823" s="251"/>
      <c r="D823" s="251"/>
      <c r="E823" s="251"/>
      <c r="F823" s="251"/>
      <c r="G823" s="251"/>
      <c r="H823" s="251"/>
      <c r="I823" s="251"/>
      <c r="J823" s="251"/>
      <c r="K823" s="251"/>
      <c r="L823" s="251"/>
      <c r="M823" s="251"/>
      <c r="N823" s="251"/>
      <c r="O823" s="251"/>
      <c r="P823" s="251"/>
      <c r="Q823" s="251"/>
      <c r="R823" s="251"/>
      <c r="S823" s="251"/>
      <c r="T823" s="251"/>
      <c r="U823" s="251"/>
      <c r="V823" s="251"/>
      <c r="W823" s="251"/>
      <c r="X823" s="251"/>
      <c r="Y823" s="251"/>
      <c r="Z823" s="251"/>
      <c r="AA823" s="251"/>
      <c r="AB823" s="251"/>
      <c r="AC823" s="251"/>
      <c r="AD823" s="251"/>
      <c r="AE823" s="251"/>
      <c r="AF823" s="251"/>
      <c r="AG823" s="251"/>
      <c r="AH823" s="251"/>
      <c r="AI823" s="251"/>
      <c r="AJ823" s="251"/>
      <c r="AK823" s="251"/>
      <c r="AL823" s="251"/>
      <c r="AM823" s="251"/>
      <c r="AN823" s="251"/>
      <c r="AO823" s="251"/>
      <c r="AP823" s="251"/>
      <c r="AQ823" s="251"/>
      <c r="AR823" s="251"/>
      <c r="AS823" s="251"/>
      <c r="AT823" s="251"/>
      <c r="AU823" s="251"/>
      <c r="AV823" s="251"/>
      <c r="AW823" s="251"/>
      <c r="AX823" s="251"/>
      <c r="AY823" s="251"/>
      <c r="AZ823" s="251"/>
      <c r="BA823" s="251"/>
      <c r="BB823" s="251"/>
      <c r="BC823" s="251"/>
      <c r="BD823" s="251"/>
      <c r="BE823" s="251"/>
      <c r="BF823" s="251"/>
      <c r="BG823" s="251"/>
      <c r="BH823" s="251"/>
      <c r="BI823" s="251"/>
      <c r="BJ823" s="251"/>
      <c r="BK823" s="251"/>
      <c r="BL823" s="251"/>
      <c r="BM823" s="251"/>
      <c r="BN823" s="251"/>
      <c r="BO823" s="251"/>
      <c r="BP823" s="251"/>
      <c r="BQ823" s="251"/>
    </row>
    <row r="824" spans="1:69" ht="15.75" customHeight="1" x14ac:dyDescent="0.25">
      <c r="A824" s="251"/>
      <c r="B824" s="251"/>
      <c r="C824" s="251"/>
      <c r="D824" s="251"/>
      <c r="E824" s="251"/>
      <c r="F824" s="251"/>
      <c r="G824" s="251"/>
      <c r="H824" s="251"/>
      <c r="I824" s="251"/>
      <c r="J824" s="251"/>
      <c r="K824" s="251"/>
      <c r="L824" s="251"/>
      <c r="M824" s="251"/>
      <c r="N824" s="251"/>
      <c r="O824" s="251"/>
      <c r="P824" s="251"/>
      <c r="Q824" s="251"/>
      <c r="R824" s="251"/>
      <c r="S824" s="251"/>
      <c r="T824" s="251"/>
      <c r="U824" s="251"/>
      <c r="V824" s="251"/>
      <c r="W824" s="251"/>
      <c r="X824" s="251"/>
      <c r="Y824" s="251"/>
      <c r="Z824" s="251"/>
      <c r="AA824" s="251"/>
      <c r="AB824" s="251"/>
      <c r="AC824" s="251"/>
      <c r="AD824" s="251"/>
      <c r="AE824" s="251"/>
      <c r="AF824" s="251"/>
      <c r="AG824" s="251"/>
      <c r="AH824" s="251"/>
      <c r="AI824" s="251"/>
      <c r="AJ824" s="251"/>
      <c r="AK824" s="251"/>
      <c r="AL824" s="251"/>
      <c r="AM824" s="251"/>
      <c r="AN824" s="251"/>
      <c r="AO824" s="251"/>
      <c r="AP824" s="251"/>
      <c r="AQ824" s="251"/>
      <c r="AR824" s="251"/>
      <c r="AS824" s="251"/>
      <c r="AT824" s="251"/>
      <c r="AU824" s="251"/>
      <c r="AV824" s="251"/>
      <c r="AW824" s="251"/>
      <c r="AX824" s="251"/>
      <c r="AY824" s="251"/>
      <c r="AZ824" s="251"/>
      <c r="BA824" s="251"/>
      <c r="BB824" s="251"/>
      <c r="BC824" s="251"/>
      <c r="BD824" s="251"/>
      <c r="BE824" s="251"/>
      <c r="BF824" s="251"/>
      <c r="BG824" s="251"/>
      <c r="BH824" s="251"/>
      <c r="BI824" s="251"/>
      <c r="BJ824" s="251"/>
      <c r="BK824" s="251"/>
      <c r="BL824" s="251"/>
      <c r="BM824" s="251"/>
      <c r="BN824" s="251"/>
      <c r="BO824" s="251"/>
      <c r="BP824" s="251"/>
      <c r="BQ824" s="251"/>
    </row>
    <row r="825" spans="1:69" ht="15.75" customHeight="1" x14ac:dyDescent="0.25">
      <c r="A825" s="251"/>
      <c r="B825" s="251"/>
      <c r="C825" s="251"/>
      <c r="D825" s="251"/>
      <c r="E825" s="251"/>
      <c r="F825" s="251"/>
      <c r="G825" s="251"/>
      <c r="H825" s="251"/>
      <c r="I825" s="251"/>
      <c r="J825" s="251"/>
      <c r="K825" s="251"/>
      <c r="L825" s="251"/>
      <c r="M825" s="251"/>
      <c r="N825" s="251"/>
      <c r="O825" s="251"/>
      <c r="P825" s="251"/>
      <c r="Q825" s="251"/>
      <c r="R825" s="251"/>
      <c r="S825" s="251"/>
      <c r="T825" s="251"/>
      <c r="U825" s="251"/>
      <c r="V825" s="251"/>
      <c r="W825" s="251"/>
      <c r="X825" s="251"/>
      <c r="Y825" s="251"/>
      <c r="Z825" s="251"/>
      <c r="AA825" s="251"/>
      <c r="AB825" s="251"/>
      <c r="AC825" s="251"/>
      <c r="AD825" s="251"/>
      <c r="AE825" s="251"/>
      <c r="AF825" s="251"/>
      <c r="AG825" s="251"/>
      <c r="AH825" s="251"/>
      <c r="AI825" s="251"/>
      <c r="AJ825" s="251"/>
      <c r="AK825" s="251"/>
      <c r="AL825" s="251"/>
      <c r="AM825" s="251"/>
      <c r="AN825" s="251"/>
      <c r="AO825" s="251"/>
      <c r="AP825" s="251"/>
      <c r="AQ825" s="251"/>
      <c r="AR825" s="251"/>
      <c r="AS825" s="251"/>
      <c r="AT825" s="251"/>
      <c r="AU825" s="251"/>
      <c r="AV825" s="251"/>
      <c r="AW825" s="251"/>
      <c r="AX825" s="251"/>
      <c r="AY825" s="251"/>
      <c r="AZ825" s="251"/>
      <c r="BA825" s="251"/>
      <c r="BB825" s="251"/>
      <c r="BC825" s="251"/>
      <c r="BD825" s="251"/>
      <c r="BE825" s="251"/>
      <c r="BF825" s="251"/>
      <c r="BG825" s="251"/>
      <c r="BH825" s="251"/>
      <c r="BI825" s="251"/>
      <c r="BJ825" s="251"/>
      <c r="BK825" s="251"/>
      <c r="BL825" s="251"/>
      <c r="BM825" s="251"/>
      <c r="BN825" s="251"/>
      <c r="BO825" s="251"/>
      <c r="BP825" s="251"/>
      <c r="BQ825" s="251"/>
    </row>
    <row r="826" spans="1:69" ht="15.75" customHeight="1" x14ac:dyDescent="0.25">
      <c r="A826" s="251"/>
      <c r="B826" s="251"/>
      <c r="C826" s="251"/>
      <c r="D826" s="251"/>
      <c r="E826" s="251"/>
      <c r="F826" s="251"/>
      <c r="G826" s="251"/>
      <c r="H826" s="251"/>
      <c r="I826" s="251"/>
      <c r="J826" s="251"/>
      <c r="K826" s="251"/>
      <c r="L826" s="251"/>
      <c r="M826" s="251"/>
      <c r="N826" s="251"/>
      <c r="O826" s="251"/>
      <c r="P826" s="251"/>
      <c r="Q826" s="251"/>
      <c r="R826" s="251"/>
      <c r="S826" s="251"/>
      <c r="T826" s="251"/>
      <c r="U826" s="251"/>
      <c r="V826" s="251"/>
      <c r="W826" s="251"/>
      <c r="X826" s="251"/>
      <c r="Y826" s="251"/>
      <c r="Z826" s="251"/>
      <c r="AA826" s="251"/>
      <c r="AB826" s="251"/>
      <c r="AC826" s="251"/>
      <c r="AD826" s="251"/>
      <c r="AE826" s="251"/>
      <c r="AF826" s="251"/>
      <c r="AG826" s="251"/>
      <c r="AH826" s="251"/>
      <c r="AI826" s="251"/>
      <c r="AJ826" s="251"/>
      <c r="AK826" s="251"/>
      <c r="AL826" s="251"/>
      <c r="AM826" s="251"/>
      <c r="AN826" s="251"/>
      <c r="AO826" s="251"/>
      <c r="AP826" s="251"/>
      <c r="AQ826" s="251"/>
      <c r="AR826" s="251"/>
      <c r="AS826" s="251"/>
      <c r="AT826" s="251"/>
      <c r="AU826" s="251"/>
      <c r="AV826" s="251"/>
      <c r="AW826" s="251"/>
      <c r="AX826" s="251"/>
      <c r="AY826" s="251"/>
      <c r="AZ826" s="251"/>
      <c r="BA826" s="251"/>
      <c r="BB826" s="251"/>
      <c r="BC826" s="251"/>
      <c r="BD826" s="251"/>
      <c r="BE826" s="251"/>
      <c r="BF826" s="251"/>
      <c r="BG826" s="251"/>
      <c r="BH826" s="251"/>
      <c r="BI826" s="251"/>
      <c r="BJ826" s="251"/>
      <c r="BK826" s="251"/>
      <c r="BL826" s="251"/>
      <c r="BM826" s="251"/>
      <c r="BN826" s="251"/>
      <c r="BO826" s="251"/>
      <c r="BP826" s="251"/>
      <c r="BQ826" s="251"/>
    </row>
    <row r="827" spans="1:69" ht="15.75" customHeight="1" x14ac:dyDescent="0.25">
      <c r="A827" s="251"/>
      <c r="B827" s="251"/>
      <c r="C827" s="251"/>
      <c r="D827" s="251"/>
      <c r="E827" s="251"/>
      <c r="F827" s="251"/>
      <c r="G827" s="251"/>
      <c r="H827" s="251"/>
      <c r="I827" s="251"/>
      <c r="J827" s="251"/>
      <c r="K827" s="251"/>
      <c r="L827" s="251"/>
      <c r="M827" s="251"/>
      <c r="N827" s="251"/>
      <c r="O827" s="251"/>
      <c r="P827" s="251"/>
      <c r="Q827" s="251"/>
      <c r="R827" s="251"/>
      <c r="S827" s="251"/>
      <c r="T827" s="251"/>
      <c r="U827" s="251"/>
      <c r="V827" s="251"/>
      <c r="W827" s="251"/>
      <c r="X827" s="251"/>
      <c r="Y827" s="251"/>
      <c r="Z827" s="251"/>
      <c r="AA827" s="251"/>
      <c r="AB827" s="251"/>
      <c r="AC827" s="251"/>
      <c r="AD827" s="251"/>
      <c r="AE827" s="251"/>
      <c r="AF827" s="251"/>
      <c r="AG827" s="251"/>
      <c r="AH827" s="251"/>
      <c r="AI827" s="251"/>
      <c r="AJ827" s="251"/>
      <c r="AK827" s="251"/>
      <c r="AL827" s="251"/>
      <c r="AM827" s="251"/>
      <c r="AN827" s="251"/>
      <c r="AO827" s="251"/>
      <c r="AP827" s="251"/>
      <c r="AQ827" s="251"/>
      <c r="AR827" s="251"/>
      <c r="AS827" s="251"/>
      <c r="AT827" s="251"/>
      <c r="AU827" s="251"/>
      <c r="AV827" s="251"/>
      <c r="AW827" s="251"/>
      <c r="AX827" s="251"/>
      <c r="AY827" s="251"/>
      <c r="AZ827" s="251"/>
      <c r="BA827" s="251"/>
      <c r="BB827" s="251"/>
      <c r="BC827" s="251"/>
      <c r="BD827" s="251"/>
      <c r="BE827" s="251"/>
      <c r="BF827" s="251"/>
      <c r="BG827" s="251"/>
      <c r="BH827" s="251"/>
      <c r="BI827" s="251"/>
      <c r="BJ827" s="251"/>
      <c r="BK827" s="251"/>
      <c r="BL827" s="251"/>
      <c r="BM827" s="251"/>
      <c r="BN827" s="251"/>
      <c r="BO827" s="251"/>
      <c r="BP827" s="251"/>
      <c r="BQ827" s="251"/>
    </row>
    <row r="828" spans="1:69" ht="15.75" customHeight="1" x14ac:dyDescent="0.25">
      <c r="A828" s="251"/>
      <c r="B828" s="251"/>
      <c r="C828" s="251"/>
      <c r="D828" s="251"/>
      <c r="E828" s="251"/>
      <c r="F828" s="251"/>
      <c r="G828" s="251"/>
      <c r="H828" s="251"/>
      <c r="I828" s="251"/>
      <c r="J828" s="251"/>
      <c r="K828" s="251"/>
      <c r="L828" s="251"/>
      <c r="M828" s="251"/>
      <c r="N828" s="251"/>
      <c r="O828" s="251"/>
      <c r="P828" s="251"/>
      <c r="Q828" s="251"/>
      <c r="R828" s="251"/>
      <c r="S828" s="251"/>
      <c r="T828" s="251"/>
      <c r="U828" s="251"/>
      <c r="V828" s="251"/>
      <c r="W828" s="251"/>
      <c r="X828" s="251"/>
      <c r="Y828" s="251"/>
      <c r="Z828" s="251"/>
      <c r="AA828" s="251"/>
      <c r="AB828" s="251"/>
      <c r="AC828" s="251"/>
      <c r="AD828" s="251"/>
      <c r="AE828" s="251"/>
      <c r="AF828" s="251"/>
      <c r="AG828" s="251"/>
      <c r="AH828" s="251"/>
      <c r="AI828" s="251"/>
      <c r="AJ828" s="251"/>
      <c r="AK828" s="251"/>
      <c r="AL828" s="251"/>
      <c r="AM828" s="251"/>
      <c r="AN828" s="251"/>
      <c r="AO828" s="251"/>
      <c r="AP828" s="251"/>
      <c r="AQ828" s="251"/>
      <c r="AR828" s="251"/>
      <c r="AS828" s="251"/>
      <c r="AT828" s="251"/>
      <c r="AU828" s="251"/>
      <c r="AV828" s="251"/>
      <c r="AW828" s="251"/>
      <c r="AX828" s="251"/>
      <c r="AY828" s="251"/>
      <c r="AZ828" s="251"/>
      <c r="BA828" s="251"/>
      <c r="BB828" s="251"/>
      <c r="BC828" s="251"/>
      <c r="BD828" s="251"/>
      <c r="BE828" s="251"/>
      <c r="BF828" s="251"/>
      <c r="BG828" s="251"/>
      <c r="BH828" s="251"/>
      <c r="BI828" s="251"/>
      <c r="BJ828" s="251"/>
      <c r="BK828" s="251"/>
      <c r="BL828" s="251"/>
      <c r="BM828" s="251"/>
      <c r="BN828" s="251"/>
      <c r="BO828" s="251"/>
      <c r="BP828" s="251"/>
      <c r="BQ828" s="251"/>
    </row>
    <row r="829" spans="1:69" ht="15.75" customHeight="1" x14ac:dyDescent="0.25">
      <c r="A829" s="251"/>
      <c r="B829" s="251"/>
      <c r="C829" s="251"/>
      <c r="D829" s="251"/>
      <c r="E829" s="251"/>
      <c r="F829" s="251"/>
      <c r="G829" s="251"/>
      <c r="H829" s="251"/>
      <c r="I829" s="251"/>
      <c r="J829" s="251"/>
      <c r="K829" s="251"/>
      <c r="L829" s="251"/>
      <c r="M829" s="251"/>
      <c r="N829" s="251"/>
      <c r="O829" s="251"/>
      <c r="P829" s="251"/>
      <c r="Q829" s="251"/>
      <c r="R829" s="251"/>
      <c r="S829" s="251"/>
      <c r="T829" s="251"/>
      <c r="U829" s="251"/>
      <c r="V829" s="251"/>
      <c r="W829" s="251"/>
      <c r="X829" s="251"/>
      <c r="Y829" s="251"/>
      <c r="Z829" s="251"/>
      <c r="AA829" s="251"/>
      <c r="AB829" s="251"/>
      <c r="AC829" s="251"/>
      <c r="AD829" s="251"/>
      <c r="AE829" s="251"/>
      <c r="AF829" s="251"/>
      <c r="AG829" s="251"/>
      <c r="AH829" s="251"/>
      <c r="AI829" s="251"/>
      <c r="AJ829" s="251"/>
      <c r="AK829" s="251"/>
      <c r="AL829" s="251"/>
      <c r="AM829" s="251"/>
      <c r="AN829" s="251"/>
      <c r="AO829" s="251"/>
      <c r="AP829" s="251"/>
      <c r="AQ829" s="251"/>
      <c r="AR829" s="251"/>
      <c r="AS829" s="251"/>
      <c r="AT829" s="251"/>
      <c r="AU829" s="251"/>
      <c r="AV829" s="251"/>
      <c r="AW829" s="251"/>
      <c r="AX829" s="251"/>
      <c r="AY829" s="251"/>
      <c r="AZ829" s="251"/>
      <c r="BA829" s="251"/>
      <c r="BB829" s="251"/>
      <c r="BC829" s="251"/>
      <c r="BD829" s="251"/>
      <c r="BE829" s="251"/>
      <c r="BF829" s="251"/>
      <c r="BG829" s="251"/>
      <c r="BH829" s="251"/>
      <c r="BI829" s="251"/>
      <c r="BJ829" s="251"/>
      <c r="BK829" s="251"/>
      <c r="BL829" s="251"/>
      <c r="BM829" s="251"/>
      <c r="BN829" s="251"/>
      <c r="BO829" s="251"/>
      <c r="BP829" s="251"/>
      <c r="BQ829" s="251"/>
    </row>
    <row r="830" spans="1:69" ht="15.75" customHeight="1" x14ac:dyDescent="0.25">
      <c r="A830" s="251"/>
      <c r="B830" s="251"/>
      <c r="C830" s="251"/>
      <c r="D830" s="251"/>
      <c r="E830" s="251"/>
      <c r="F830" s="251"/>
      <c r="G830" s="251"/>
      <c r="H830" s="251"/>
      <c r="I830" s="251"/>
      <c r="J830" s="251"/>
      <c r="K830" s="251"/>
      <c r="L830" s="251"/>
      <c r="M830" s="251"/>
      <c r="N830" s="251"/>
      <c r="O830" s="251"/>
      <c r="P830" s="251"/>
      <c r="Q830" s="251"/>
      <c r="R830" s="251"/>
      <c r="S830" s="251"/>
      <c r="T830" s="251"/>
      <c r="U830" s="251"/>
      <c r="V830" s="251"/>
      <c r="W830" s="251"/>
      <c r="X830" s="251"/>
      <c r="Y830" s="251"/>
      <c r="Z830" s="251"/>
      <c r="AA830" s="251"/>
      <c r="AB830" s="251"/>
      <c r="AC830" s="251"/>
      <c r="AD830" s="251"/>
      <c r="AE830" s="251"/>
      <c r="AF830" s="251"/>
      <c r="AG830" s="251"/>
      <c r="AH830" s="251"/>
      <c r="AI830" s="251"/>
      <c r="AJ830" s="251"/>
      <c r="AK830" s="251"/>
      <c r="AL830" s="251"/>
      <c r="AM830" s="251"/>
      <c r="AN830" s="251"/>
      <c r="AO830" s="251"/>
      <c r="AP830" s="251"/>
      <c r="AQ830" s="251"/>
      <c r="AR830" s="251"/>
      <c r="AS830" s="251"/>
      <c r="AT830" s="251"/>
      <c r="AU830" s="251"/>
      <c r="AV830" s="251"/>
      <c r="AW830" s="251"/>
      <c r="AX830" s="251"/>
      <c r="AY830" s="251"/>
      <c r="AZ830" s="251"/>
      <c r="BA830" s="251"/>
      <c r="BB830" s="251"/>
      <c r="BC830" s="251"/>
      <c r="BD830" s="251"/>
      <c r="BE830" s="251"/>
      <c r="BF830" s="251"/>
      <c r="BG830" s="251"/>
      <c r="BH830" s="251"/>
      <c r="BI830" s="251"/>
      <c r="BJ830" s="251"/>
      <c r="BK830" s="251"/>
      <c r="BL830" s="251"/>
      <c r="BM830" s="251"/>
      <c r="BN830" s="251"/>
      <c r="BO830" s="251"/>
      <c r="BP830" s="251"/>
      <c r="BQ830" s="251"/>
    </row>
    <row r="831" spans="1:69" ht="15.75" customHeight="1" x14ac:dyDescent="0.25">
      <c r="A831" s="251"/>
      <c r="B831" s="251"/>
      <c r="C831" s="251"/>
      <c r="D831" s="251"/>
      <c r="E831" s="251"/>
      <c r="F831" s="251"/>
      <c r="G831" s="251"/>
      <c r="H831" s="251"/>
      <c r="I831" s="251"/>
      <c r="J831" s="251"/>
      <c r="K831" s="251"/>
      <c r="L831" s="251"/>
      <c r="M831" s="251"/>
      <c r="N831" s="251"/>
      <c r="O831" s="251"/>
      <c r="P831" s="251"/>
      <c r="Q831" s="251"/>
      <c r="R831" s="251"/>
      <c r="S831" s="251"/>
      <c r="T831" s="251"/>
      <c r="U831" s="251"/>
      <c r="V831" s="251"/>
      <c r="W831" s="251"/>
      <c r="X831" s="251"/>
      <c r="Y831" s="251"/>
      <c r="Z831" s="251"/>
      <c r="AA831" s="251"/>
      <c r="AB831" s="251"/>
      <c r="AC831" s="251"/>
      <c r="AD831" s="251"/>
      <c r="AE831" s="251"/>
      <c r="AF831" s="251"/>
      <c r="AG831" s="251"/>
      <c r="AH831" s="251"/>
      <c r="AI831" s="251"/>
      <c r="AJ831" s="251"/>
      <c r="AK831" s="251"/>
      <c r="AL831" s="251"/>
      <c r="AM831" s="251"/>
      <c r="AN831" s="251"/>
      <c r="AO831" s="251"/>
      <c r="AP831" s="251"/>
      <c r="AQ831" s="251"/>
      <c r="AR831" s="251"/>
      <c r="AS831" s="251"/>
      <c r="AT831" s="251"/>
      <c r="AU831" s="251"/>
      <c r="AV831" s="251"/>
      <c r="AW831" s="251"/>
      <c r="AX831" s="251"/>
      <c r="AY831" s="251"/>
      <c r="AZ831" s="251"/>
      <c r="BA831" s="251"/>
      <c r="BB831" s="251"/>
      <c r="BC831" s="251"/>
      <c r="BD831" s="251"/>
      <c r="BE831" s="251"/>
      <c r="BF831" s="251"/>
      <c r="BG831" s="251"/>
      <c r="BH831" s="251"/>
      <c r="BI831" s="251"/>
      <c r="BJ831" s="251"/>
      <c r="BK831" s="251"/>
      <c r="BL831" s="251"/>
      <c r="BM831" s="251"/>
      <c r="BN831" s="251"/>
      <c r="BO831" s="251"/>
      <c r="BP831" s="251"/>
      <c r="BQ831" s="251"/>
    </row>
    <row r="832" spans="1:69" ht="15.75" customHeight="1" x14ac:dyDescent="0.25">
      <c r="A832" s="251"/>
      <c r="B832" s="251"/>
      <c r="C832" s="251"/>
      <c r="D832" s="251"/>
      <c r="E832" s="251"/>
      <c r="F832" s="251"/>
      <c r="G832" s="251"/>
      <c r="H832" s="251"/>
      <c r="I832" s="251"/>
      <c r="J832" s="251"/>
      <c r="K832" s="251"/>
      <c r="L832" s="251"/>
      <c r="M832" s="251"/>
      <c r="N832" s="251"/>
      <c r="O832" s="251"/>
      <c r="P832" s="251"/>
      <c r="Q832" s="251"/>
      <c r="R832" s="251"/>
      <c r="S832" s="251"/>
      <c r="T832" s="251"/>
      <c r="U832" s="251"/>
      <c r="V832" s="251"/>
      <c r="W832" s="251"/>
      <c r="X832" s="251"/>
      <c r="Y832" s="251"/>
      <c r="Z832" s="251"/>
      <c r="AA832" s="251"/>
      <c r="AB832" s="251"/>
      <c r="AC832" s="251"/>
      <c r="AD832" s="251"/>
      <c r="AE832" s="251"/>
      <c r="AF832" s="251"/>
      <c r="AG832" s="251"/>
      <c r="AH832" s="251"/>
      <c r="AI832" s="251"/>
      <c r="AJ832" s="251"/>
      <c r="AK832" s="251"/>
      <c r="AL832" s="251"/>
      <c r="AM832" s="251"/>
      <c r="AN832" s="251"/>
      <c r="AO832" s="251"/>
      <c r="AP832" s="251"/>
      <c r="AQ832" s="251"/>
      <c r="AR832" s="251"/>
      <c r="AS832" s="251"/>
      <c r="AT832" s="251"/>
      <c r="AU832" s="251"/>
      <c r="AV832" s="251"/>
      <c r="AW832" s="251"/>
      <c r="AX832" s="251"/>
      <c r="AY832" s="251"/>
      <c r="AZ832" s="251"/>
      <c r="BA832" s="251"/>
      <c r="BB832" s="251"/>
      <c r="BC832" s="251"/>
      <c r="BD832" s="251"/>
      <c r="BE832" s="251"/>
      <c r="BF832" s="251"/>
      <c r="BG832" s="251"/>
      <c r="BH832" s="251"/>
      <c r="BI832" s="251"/>
      <c r="BJ832" s="251"/>
      <c r="BK832" s="251"/>
      <c r="BL832" s="251"/>
      <c r="BM832" s="251"/>
      <c r="BN832" s="251"/>
      <c r="BO832" s="251"/>
      <c r="BP832" s="251"/>
      <c r="BQ832" s="251"/>
    </row>
    <row r="833" spans="1:69" ht="15.75" customHeight="1" x14ac:dyDescent="0.25">
      <c r="A833" s="251"/>
      <c r="B833" s="251"/>
      <c r="C833" s="251"/>
      <c r="D833" s="251"/>
      <c r="E833" s="251"/>
      <c r="F833" s="251"/>
      <c r="G833" s="251"/>
      <c r="H833" s="251"/>
      <c r="I833" s="251"/>
      <c r="J833" s="251"/>
      <c r="K833" s="251"/>
      <c r="L833" s="251"/>
      <c r="M833" s="251"/>
      <c r="N833" s="251"/>
      <c r="O833" s="251"/>
      <c r="P833" s="251"/>
      <c r="Q833" s="251"/>
      <c r="R833" s="251"/>
      <c r="S833" s="251"/>
      <c r="T833" s="251"/>
      <c r="U833" s="251"/>
      <c r="V833" s="251"/>
      <c r="W833" s="251"/>
      <c r="X833" s="251"/>
      <c r="Y833" s="251"/>
      <c r="Z833" s="251"/>
      <c r="AA833" s="251"/>
      <c r="AB833" s="251"/>
      <c r="AC833" s="251"/>
      <c r="AD833" s="251"/>
      <c r="AE833" s="251"/>
      <c r="AF833" s="251"/>
      <c r="AG833" s="251"/>
      <c r="AH833" s="251"/>
      <c r="AI833" s="251"/>
      <c r="AJ833" s="251"/>
      <c r="AK833" s="251"/>
      <c r="AL833" s="251"/>
      <c r="AM833" s="251"/>
      <c r="AN833" s="251"/>
      <c r="AO833" s="251"/>
      <c r="AP833" s="251"/>
      <c r="AQ833" s="251"/>
      <c r="AR833" s="251"/>
      <c r="AS833" s="251"/>
      <c r="AT833" s="251"/>
      <c r="AU833" s="251"/>
      <c r="AV833" s="251"/>
      <c r="AW833" s="251"/>
      <c r="AX833" s="251"/>
      <c r="AY833" s="251"/>
      <c r="AZ833" s="251"/>
      <c r="BA833" s="251"/>
      <c r="BB833" s="251"/>
      <c r="BC833" s="251"/>
      <c r="BD833" s="251"/>
      <c r="BE833" s="251"/>
      <c r="BF833" s="251"/>
      <c r="BG833" s="251"/>
      <c r="BH833" s="251"/>
      <c r="BI833" s="251"/>
      <c r="BJ833" s="251"/>
      <c r="BK833" s="251"/>
      <c r="BL833" s="251"/>
      <c r="BM833" s="251"/>
      <c r="BN833" s="251"/>
      <c r="BO833" s="251"/>
      <c r="BP833" s="251"/>
      <c r="BQ833" s="251"/>
    </row>
    <row r="834" spans="1:69" ht="15.75" customHeight="1" x14ac:dyDescent="0.25">
      <c r="A834" s="251"/>
      <c r="B834" s="251"/>
      <c r="C834" s="251"/>
      <c r="D834" s="251"/>
      <c r="E834" s="251"/>
      <c r="F834" s="251"/>
      <c r="G834" s="251"/>
      <c r="H834" s="251"/>
      <c r="I834" s="251"/>
      <c r="J834" s="251"/>
      <c r="K834" s="251"/>
      <c r="L834" s="251"/>
      <c r="M834" s="251"/>
      <c r="N834" s="251"/>
      <c r="O834" s="251"/>
      <c r="P834" s="251"/>
      <c r="Q834" s="251"/>
      <c r="R834" s="251"/>
      <c r="S834" s="251"/>
      <c r="T834" s="251"/>
      <c r="U834" s="251"/>
      <c r="V834" s="251"/>
      <c r="W834" s="251"/>
      <c r="X834" s="251"/>
      <c r="Y834" s="251"/>
      <c r="Z834" s="251"/>
      <c r="AA834" s="251"/>
      <c r="AB834" s="251"/>
      <c r="AC834" s="251"/>
      <c r="AD834" s="251"/>
      <c r="AE834" s="251"/>
      <c r="AF834" s="251"/>
      <c r="AG834" s="251"/>
      <c r="AH834" s="251"/>
      <c r="AI834" s="251"/>
      <c r="AJ834" s="251"/>
      <c r="AK834" s="251"/>
      <c r="AL834" s="251"/>
      <c r="AM834" s="251"/>
      <c r="AN834" s="251"/>
      <c r="AO834" s="251"/>
      <c r="AP834" s="251"/>
      <c r="AQ834" s="251"/>
      <c r="AR834" s="251"/>
      <c r="AS834" s="251"/>
      <c r="AT834" s="251"/>
      <c r="AU834" s="251"/>
      <c r="AV834" s="251"/>
      <c r="AW834" s="251"/>
      <c r="AX834" s="251"/>
      <c r="AY834" s="251"/>
      <c r="AZ834" s="251"/>
      <c r="BA834" s="251"/>
      <c r="BB834" s="251"/>
      <c r="BC834" s="251"/>
      <c r="BD834" s="251"/>
      <c r="BE834" s="251"/>
      <c r="BF834" s="251"/>
      <c r="BG834" s="251"/>
      <c r="BH834" s="251"/>
      <c r="BI834" s="251"/>
      <c r="BJ834" s="251"/>
      <c r="BK834" s="251"/>
      <c r="BL834" s="251"/>
      <c r="BM834" s="251"/>
      <c r="BN834" s="251"/>
      <c r="BO834" s="251"/>
      <c r="BP834" s="251"/>
      <c r="BQ834" s="251"/>
    </row>
    <row r="835" spans="1:69" ht="15.75" customHeight="1" x14ac:dyDescent="0.25">
      <c r="A835" s="251"/>
      <c r="B835" s="251"/>
      <c r="C835" s="251"/>
      <c r="D835" s="251"/>
      <c r="E835" s="251"/>
      <c r="F835" s="251"/>
      <c r="G835" s="251"/>
      <c r="H835" s="251"/>
      <c r="I835" s="251"/>
      <c r="J835" s="251"/>
      <c r="K835" s="251"/>
      <c r="L835" s="251"/>
      <c r="M835" s="251"/>
      <c r="N835" s="251"/>
      <c r="O835" s="251"/>
      <c r="P835" s="251"/>
      <c r="Q835" s="251"/>
      <c r="R835" s="251"/>
      <c r="S835" s="251"/>
      <c r="T835" s="251"/>
      <c r="U835" s="251"/>
      <c r="V835" s="251"/>
      <c r="W835" s="251"/>
      <c r="X835" s="251"/>
      <c r="Y835" s="251"/>
      <c r="Z835" s="251"/>
      <c r="AA835" s="251"/>
      <c r="AB835" s="251"/>
      <c r="AC835" s="251"/>
      <c r="AD835" s="251"/>
      <c r="AE835" s="251"/>
      <c r="AF835" s="251"/>
      <c r="AG835" s="251"/>
      <c r="AH835" s="251"/>
      <c r="AI835" s="251"/>
      <c r="AJ835" s="251"/>
      <c r="AK835" s="251"/>
      <c r="AL835" s="251"/>
      <c r="AM835" s="251"/>
      <c r="AN835" s="251"/>
      <c r="AO835" s="251"/>
      <c r="AP835" s="251"/>
      <c r="AQ835" s="251"/>
      <c r="AR835" s="251"/>
      <c r="AS835" s="251"/>
      <c r="AT835" s="251"/>
      <c r="AU835" s="251"/>
      <c r="AV835" s="251"/>
      <c r="AW835" s="251"/>
      <c r="AX835" s="251"/>
      <c r="AY835" s="251"/>
      <c r="AZ835" s="251"/>
      <c r="BA835" s="251"/>
      <c r="BB835" s="251"/>
      <c r="BC835" s="251"/>
      <c r="BD835" s="251"/>
      <c r="BE835" s="251"/>
      <c r="BF835" s="251"/>
      <c r="BG835" s="251"/>
      <c r="BH835" s="251"/>
      <c r="BI835" s="251"/>
      <c r="BJ835" s="251"/>
      <c r="BK835" s="251"/>
      <c r="BL835" s="251"/>
      <c r="BM835" s="251"/>
      <c r="BN835" s="251"/>
      <c r="BO835" s="251"/>
      <c r="BP835" s="251"/>
      <c r="BQ835" s="251"/>
    </row>
    <row r="836" spans="1:69" ht="15.75" customHeight="1" x14ac:dyDescent="0.25">
      <c r="A836" s="251"/>
      <c r="B836" s="251"/>
      <c r="C836" s="251"/>
      <c r="D836" s="251"/>
      <c r="E836" s="251"/>
      <c r="F836" s="251"/>
      <c r="G836" s="251"/>
      <c r="H836" s="251"/>
      <c r="I836" s="251"/>
      <c r="J836" s="251"/>
      <c r="K836" s="251"/>
      <c r="L836" s="251"/>
      <c r="M836" s="251"/>
      <c r="N836" s="251"/>
      <c r="O836" s="251"/>
      <c r="P836" s="251"/>
      <c r="Q836" s="251"/>
      <c r="R836" s="251"/>
      <c r="S836" s="251"/>
      <c r="T836" s="251"/>
      <c r="U836" s="251"/>
      <c r="V836" s="251"/>
      <c r="W836" s="251"/>
      <c r="X836" s="251"/>
      <c r="Y836" s="251"/>
      <c r="Z836" s="251"/>
      <c r="AA836" s="251"/>
      <c r="AB836" s="251"/>
      <c r="AC836" s="251"/>
      <c r="AD836" s="251"/>
      <c r="AE836" s="251"/>
      <c r="AF836" s="251"/>
      <c r="AG836" s="251"/>
      <c r="AH836" s="251"/>
      <c r="AI836" s="251"/>
      <c r="AJ836" s="251"/>
      <c r="AK836" s="251"/>
      <c r="AL836" s="251"/>
      <c r="AM836" s="251"/>
      <c r="AN836" s="251"/>
      <c r="AO836" s="251"/>
      <c r="AP836" s="251"/>
      <c r="AQ836" s="251"/>
      <c r="AR836" s="251"/>
      <c r="AS836" s="251"/>
      <c r="AT836" s="251"/>
      <c r="AU836" s="251"/>
      <c r="AV836" s="251"/>
      <c r="AW836" s="251"/>
      <c r="AX836" s="251"/>
      <c r="AY836" s="251"/>
      <c r="AZ836" s="251"/>
      <c r="BA836" s="251"/>
      <c r="BB836" s="251"/>
      <c r="BC836" s="251"/>
      <c r="BD836" s="251"/>
      <c r="BE836" s="251"/>
      <c r="BF836" s="251"/>
      <c r="BG836" s="251"/>
      <c r="BH836" s="251"/>
      <c r="BI836" s="251"/>
      <c r="BJ836" s="251"/>
      <c r="BK836" s="251"/>
      <c r="BL836" s="251"/>
      <c r="BM836" s="251"/>
      <c r="BN836" s="251"/>
      <c r="BO836" s="251"/>
      <c r="BP836" s="251"/>
      <c r="BQ836" s="251"/>
    </row>
    <row r="837" spans="1:69" ht="15.75" customHeight="1" x14ac:dyDescent="0.25">
      <c r="A837" s="251"/>
      <c r="B837" s="251"/>
      <c r="C837" s="251"/>
      <c r="D837" s="251"/>
      <c r="E837" s="251"/>
      <c r="F837" s="251"/>
      <c r="G837" s="251"/>
      <c r="H837" s="251"/>
      <c r="I837" s="251"/>
      <c r="J837" s="251"/>
      <c r="K837" s="251"/>
      <c r="L837" s="251"/>
      <c r="M837" s="251"/>
      <c r="N837" s="251"/>
      <c r="O837" s="251"/>
      <c r="P837" s="251"/>
      <c r="Q837" s="251"/>
      <c r="R837" s="251"/>
      <c r="S837" s="251"/>
      <c r="T837" s="251"/>
      <c r="U837" s="251"/>
      <c r="V837" s="251"/>
      <c r="W837" s="251"/>
      <c r="X837" s="251"/>
      <c r="Y837" s="251"/>
      <c r="Z837" s="251"/>
      <c r="AA837" s="251"/>
      <c r="AB837" s="251"/>
      <c r="AC837" s="251"/>
      <c r="AD837" s="251"/>
      <c r="AE837" s="251"/>
      <c r="AF837" s="251"/>
      <c r="AG837" s="251"/>
      <c r="AH837" s="251"/>
      <c r="AI837" s="251"/>
      <c r="AJ837" s="251"/>
      <c r="AK837" s="251"/>
      <c r="AL837" s="251"/>
      <c r="AM837" s="251"/>
      <c r="AN837" s="251"/>
      <c r="AO837" s="251"/>
      <c r="AP837" s="251"/>
      <c r="AQ837" s="251"/>
      <c r="AR837" s="251"/>
      <c r="AS837" s="251"/>
      <c r="AT837" s="251"/>
      <c r="AU837" s="251"/>
      <c r="AV837" s="251"/>
      <c r="AW837" s="251"/>
      <c r="AX837" s="251"/>
      <c r="AY837" s="251"/>
      <c r="AZ837" s="251"/>
      <c r="BA837" s="251"/>
      <c r="BB837" s="251"/>
      <c r="BC837" s="251"/>
      <c r="BD837" s="251"/>
      <c r="BE837" s="251"/>
      <c r="BF837" s="251"/>
      <c r="BG837" s="251"/>
      <c r="BH837" s="251"/>
      <c r="BI837" s="251"/>
      <c r="BJ837" s="251"/>
      <c r="BK837" s="251"/>
      <c r="BL837" s="251"/>
      <c r="BM837" s="251"/>
      <c r="BN837" s="251"/>
      <c r="BO837" s="251"/>
      <c r="BP837" s="251"/>
      <c r="BQ837" s="251"/>
    </row>
    <row r="838" spans="1:69" ht="15.75" customHeight="1" x14ac:dyDescent="0.25">
      <c r="A838" s="251"/>
      <c r="B838" s="251"/>
      <c r="C838" s="251"/>
      <c r="D838" s="251"/>
      <c r="E838" s="251"/>
      <c r="F838" s="251"/>
      <c r="G838" s="251"/>
      <c r="H838" s="251"/>
      <c r="I838" s="251"/>
      <c r="J838" s="251"/>
      <c r="K838" s="251"/>
      <c r="L838" s="251"/>
      <c r="M838" s="251"/>
      <c r="N838" s="251"/>
      <c r="O838" s="251"/>
      <c r="P838" s="251"/>
      <c r="Q838" s="251"/>
      <c r="R838" s="251"/>
      <c r="S838" s="251"/>
      <c r="T838" s="251"/>
      <c r="U838" s="251"/>
      <c r="V838" s="251"/>
      <c r="W838" s="251"/>
      <c r="X838" s="251"/>
      <c r="Y838" s="251"/>
      <c r="Z838" s="251"/>
      <c r="AA838" s="251"/>
      <c r="AB838" s="251"/>
      <c r="AC838" s="251"/>
      <c r="AD838" s="251"/>
      <c r="AE838" s="251"/>
      <c r="AF838" s="251"/>
      <c r="AG838" s="251"/>
      <c r="AH838" s="251"/>
      <c r="AI838" s="251"/>
      <c r="AJ838" s="251"/>
      <c r="AK838" s="251"/>
      <c r="AL838" s="251"/>
      <c r="AM838" s="251"/>
      <c r="AN838" s="251"/>
      <c r="AO838" s="251"/>
      <c r="AP838" s="251"/>
      <c r="AQ838" s="251"/>
      <c r="AR838" s="251"/>
      <c r="AS838" s="251"/>
      <c r="AT838" s="251"/>
      <c r="AU838" s="251"/>
      <c r="AV838" s="251"/>
      <c r="AW838" s="251"/>
      <c r="AX838" s="251"/>
      <c r="AY838" s="251"/>
      <c r="AZ838" s="251"/>
      <c r="BA838" s="251"/>
      <c r="BB838" s="251"/>
      <c r="BC838" s="251"/>
      <c r="BD838" s="251"/>
      <c r="BE838" s="251"/>
      <c r="BF838" s="251"/>
      <c r="BG838" s="251"/>
      <c r="BH838" s="251"/>
      <c r="BI838" s="251"/>
      <c r="BJ838" s="251"/>
      <c r="BK838" s="251"/>
      <c r="BL838" s="251"/>
      <c r="BM838" s="251"/>
      <c r="BN838" s="251"/>
      <c r="BO838" s="251"/>
      <c r="BP838" s="251"/>
      <c r="BQ838" s="251"/>
    </row>
    <row r="839" spans="1:69" ht="15.75" customHeight="1" x14ac:dyDescent="0.25">
      <c r="A839" s="251"/>
      <c r="B839" s="251"/>
      <c r="C839" s="251"/>
      <c r="D839" s="251"/>
      <c r="E839" s="251"/>
      <c r="F839" s="251"/>
      <c r="G839" s="251"/>
      <c r="H839" s="251"/>
      <c r="I839" s="251"/>
      <c r="J839" s="251"/>
      <c r="K839" s="251"/>
      <c r="L839" s="251"/>
      <c r="M839" s="251"/>
      <c r="N839" s="251"/>
      <c r="O839" s="251"/>
      <c r="P839" s="251"/>
      <c r="Q839" s="251"/>
      <c r="R839" s="251"/>
      <c r="S839" s="251"/>
      <c r="T839" s="251"/>
      <c r="U839" s="251"/>
      <c r="V839" s="251"/>
      <c r="W839" s="251"/>
      <c r="X839" s="251"/>
      <c r="Y839" s="251"/>
      <c r="Z839" s="251"/>
      <c r="AA839" s="251"/>
      <c r="AB839" s="251"/>
      <c r="AC839" s="251"/>
      <c r="AD839" s="251"/>
      <c r="AE839" s="251"/>
      <c r="AF839" s="251"/>
      <c r="AG839" s="251"/>
      <c r="AH839" s="251"/>
      <c r="AI839" s="251"/>
      <c r="AJ839" s="251"/>
      <c r="AK839" s="251"/>
      <c r="AL839" s="251"/>
      <c r="AM839" s="251"/>
      <c r="AN839" s="251"/>
      <c r="AO839" s="251"/>
      <c r="AP839" s="251"/>
      <c r="AQ839" s="251"/>
      <c r="AR839" s="251"/>
      <c r="AS839" s="251"/>
      <c r="AT839" s="251"/>
      <c r="AU839" s="251"/>
      <c r="AV839" s="251"/>
      <c r="AW839" s="251"/>
      <c r="AX839" s="251"/>
      <c r="AY839" s="251"/>
      <c r="AZ839" s="251"/>
      <c r="BA839" s="251"/>
      <c r="BB839" s="251"/>
      <c r="BC839" s="251"/>
      <c r="BD839" s="251"/>
      <c r="BE839" s="251"/>
      <c r="BF839" s="251"/>
      <c r="BG839" s="251"/>
      <c r="BH839" s="251"/>
      <c r="BI839" s="251"/>
      <c r="BJ839" s="251"/>
      <c r="BK839" s="251"/>
      <c r="BL839" s="251"/>
      <c r="BM839" s="251"/>
      <c r="BN839" s="251"/>
      <c r="BO839" s="251"/>
      <c r="BP839" s="251"/>
      <c r="BQ839" s="251"/>
    </row>
    <row r="840" spans="1:69" ht="15.75" customHeight="1" x14ac:dyDescent="0.25">
      <c r="A840" s="251"/>
      <c r="B840" s="251"/>
      <c r="C840" s="251"/>
      <c r="D840" s="251"/>
      <c r="E840" s="251"/>
      <c r="F840" s="251"/>
      <c r="G840" s="251"/>
      <c r="H840" s="251"/>
      <c r="I840" s="251"/>
      <c r="J840" s="251"/>
      <c r="K840" s="251"/>
      <c r="L840" s="251"/>
      <c r="M840" s="251"/>
      <c r="N840" s="251"/>
      <c r="O840" s="251"/>
      <c r="P840" s="251"/>
      <c r="Q840" s="251"/>
      <c r="R840" s="251"/>
      <c r="S840" s="251"/>
      <c r="T840" s="251"/>
      <c r="U840" s="251"/>
      <c r="V840" s="251"/>
      <c r="W840" s="251"/>
      <c r="X840" s="251"/>
      <c r="Y840" s="251"/>
      <c r="Z840" s="251"/>
      <c r="AA840" s="251"/>
      <c r="AB840" s="251"/>
      <c r="AC840" s="251"/>
      <c r="AD840" s="251"/>
      <c r="AE840" s="251"/>
      <c r="AF840" s="251"/>
      <c r="AG840" s="251"/>
      <c r="AH840" s="251"/>
      <c r="AI840" s="251"/>
      <c r="AJ840" s="251"/>
      <c r="AK840" s="251"/>
      <c r="AL840" s="251"/>
      <c r="AM840" s="251"/>
      <c r="AN840" s="251"/>
      <c r="AO840" s="251"/>
      <c r="AP840" s="251"/>
      <c r="AQ840" s="251"/>
      <c r="AR840" s="251"/>
      <c r="AS840" s="251"/>
      <c r="AT840" s="251"/>
      <c r="AU840" s="251"/>
      <c r="AV840" s="251"/>
      <c r="AW840" s="251"/>
      <c r="AX840" s="251"/>
      <c r="AY840" s="251"/>
      <c r="AZ840" s="251"/>
      <c r="BA840" s="251"/>
      <c r="BB840" s="251"/>
      <c r="BC840" s="251"/>
      <c r="BD840" s="251"/>
      <c r="BE840" s="251"/>
      <c r="BF840" s="251"/>
      <c r="BG840" s="251"/>
      <c r="BH840" s="251"/>
      <c r="BI840" s="251"/>
      <c r="BJ840" s="251"/>
      <c r="BK840" s="251"/>
      <c r="BL840" s="251"/>
      <c r="BM840" s="251"/>
      <c r="BN840" s="251"/>
      <c r="BO840" s="251"/>
      <c r="BP840" s="251"/>
      <c r="BQ840" s="251"/>
    </row>
    <row r="841" spans="1:69" ht="15.75" customHeight="1" x14ac:dyDescent="0.25">
      <c r="A841" s="251"/>
      <c r="B841" s="251"/>
      <c r="C841" s="251"/>
      <c r="D841" s="251"/>
      <c r="E841" s="251"/>
      <c r="F841" s="251"/>
      <c r="G841" s="251"/>
      <c r="H841" s="251"/>
      <c r="I841" s="251"/>
      <c r="J841" s="251"/>
      <c r="K841" s="251"/>
      <c r="L841" s="251"/>
      <c r="M841" s="251"/>
      <c r="N841" s="251"/>
      <c r="O841" s="251"/>
      <c r="P841" s="251"/>
      <c r="Q841" s="251"/>
      <c r="R841" s="251"/>
      <c r="S841" s="251"/>
      <c r="T841" s="251"/>
      <c r="U841" s="251"/>
      <c r="V841" s="251"/>
      <c r="W841" s="251"/>
      <c r="X841" s="251"/>
      <c r="Y841" s="251"/>
      <c r="Z841" s="251"/>
      <c r="AA841" s="251"/>
      <c r="AB841" s="251"/>
      <c r="AC841" s="251"/>
      <c r="AD841" s="251"/>
      <c r="AE841" s="251"/>
      <c r="AF841" s="251"/>
      <c r="AG841" s="251"/>
      <c r="AH841" s="251"/>
      <c r="AI841" s="251"/>
      <c r="AJ841" s="251"/>
      <c r="AK841" s="251"/>
      <c r="AL841" s="251"/>
      <c r="AM841" s="251"/>
      <c r="AN841" s="251"/>
      <c r="AO841" s="251"/>
      <c r="AP841" s="251"/>
      <c r="AQ841" s="251"/>
      <c r="AR841" s="251"/>
      <c r="AS841" s="251"/>
      <c r="AT841" s="251"/>
      <c r="AU841" s="251"/>
      <c r="AV841" s="251"/>
      <c r="AW841" s="251"/>
      <c r="AX841" s="251"/>
      <c r="AY841" s="251"/>
      <c r="AZ841" s="251"/>
      <c r="BA841" s="251"/>
      <c r="BB841" s="251"/>
      <c r="BC841" s="251"/>
      <c r="BD841" s="251"/>
      <c r="BE841" s="251"/>
      <c r="BF841" s="251"/>
      <c r="BG841" s="251"/>
      <c r="BH841" s="251"/>
      <c r="BI841" s="251"/>
      <c r="BJ841" s="251"/>
      <c r="BK841" s="251"/>
      <c r="BL841" s="251"/>
      <c r="BM841" s="251"/>
      <c r="BN841" s="251"/>
      <c r="BO841" s="251"/>
      <c r="BP841" s="251"/>
      <c r="BQ841" s="251"/>
    </row>
    <row r="842" spans="1:69" ht="15.75" customHeight="1" x14ac:dyDescent="0.25">
      <c r="A842" s="251"/>
      <c r="B842" s="251"/>
      <c r="C842" s="251"/>
      <c r="D842" s="251"/>
      <c r="E842" s="251"/>
      <c r="F842" s="251"/>
      <c r="G842" s="251"/>
      <c r="H842" s="251"/>
      <c r="I842" s="251"/>
      <c r="J842" s="251"/>
      <c r="K842" s="251"/>
      <c r="L842" s="251"/>
      <c r="M842" s="251"/>
      <c r="N842" s="251"/>
      <c r="O842" s="251"/>
      <c r="P842" s="251"/>
      <c r="Q842" s="251"/>
      <c r="R842" s="251"/>
      <c r="S842" s="251"/>
      <c r="T842" s="251"/>
      <c r="U842" s="251"/>
      <c r="V842" s="251"/>
      <c r="W842" s="251"/>
      <c r="X842" s="251"/>
      <c r="Y842" s="251"/>
      <c r="Z842" s="251"/>
      <c r="AA842" s="251"/>
      <c r="AB842" s="251"/>
      <c r="AC842" s="251"/>
      <c r="AD842" s="251"/>
      <c r="AE842" s="251"/>
      <c r="AF842" s="251"/>
      <c r="AG842" s="251"/>
      <c r="AH842" s="251"/>
      <c r="AI842" s="251"/>
      <c r="AJ842" s="251"/>
      <c r="AK842" s="251"/>
      <c r="AL842" s="251"/>
      <c r="AM842" s="251"/>
      <c r="AN842" s="251"/>
      <c r="AO842" s="251"/>
      <c r="AP842" s="251"/>
      <c r="AQ842" s="251"/>
      <c r="AR842" s="251"/>
      <c r="AS842" s="251"/>
      <c r="AT842" s="251"/>
      <c r="AU842" s="251"/>
      <c r="AV842" s="251"/>
      <c r="AW842" s="251"/>
      <c r="AX842" s="251"/>
      <c r="AY842" s="251"/>
      <c r="AZ842" s="251"/>
      <c r="BA842" s="251"/>
      <c r="BB842" s="251"/>
      <c r="BC842" s="251"/>
      <c r="BD842" s="251"/>
      <c r="BE842" s="251"/>
      <c r="BF842" s="251"/>
      <c r="BG842" s="251"/>
      <c r="BH842" s="251"/>
      <c r="BI842" s="251"/>
      <c r="BJ842" s="251"/>
      <c r="BK842" s="251"/>
      <c r="BL842" s="251"/>
      <c r="BM842" s="251"/>
      <c r="BN842" s="251"/>
      <c r="BO842" s="251"/>
      <c r="BP842" s="251"/>
      <c r="BQ842" s="251"/>
    </row>
    <row r="843" spans="1:69" ht="15.75" customHeight="1" x14ac:dyDescent="0.25">
      <c r="A843" s="251"/>
      <c r="B843" s="251"/>
      <c r="C843" s="251"/>
      <c r="D843" s="251"/>
      <c r="E843" s="251"/>
      <c r="F843" s="251"/>
      <c r="G843" s="251"/>
      <c r="H843" s="251"/>
      <c r="I843" s="251"/>
      <c r="J843" s="251"/>
      <c r="K843" s="251"/>
      <c r="L843" s="251"/>
      <c r="M843" s="251"/>
      <c r="N843" s="251"/>
      <c r="O843" s="251"/>
      <c r="P843" s="251"/>
      <c r="Q843" s="251"/>
      <c r="R843" s="251"/>
      <c r="S843" s="251"/>
      <c r="T843" s="251"/>
      <c r="U843" s="251"/>
      <c r="V843" s="251"/>
      <c r="W843" s="251"/>
      <c r="X843" s="251"/>
      <c r="Y843" s="251"/>
      <c r="Z843" s="251"/>
      <c r="AA843" s="251"/>
      <c r="AB843" s="251"/>
      <c r="AC843" s="251"/>
      <c r="AD843" s="251"/>
      <c r="AE843" s="251"/>
      <c r="AF843" s="251"/>
      <c r="AG843" s="251"/>
      <c r="AH843" s="251"/>
      <c r="AI843" s="251"/>
      <c r="AJ843" s="251"/>
      <c r="AK843" s="251"/>
      <c r="AL843" s="251"/>
      <c r="AM843" s="251"/>
      <c r="AN843" s="251"/>
      <c r="AO843" s="251"/>
      <c r="AP843" s="251"/>
      <c r="AQ843" s="251"/>
      <c r="AR843" s="251"/>
      <c r="AS843" s="251"/>
      <c r="AT843" s="251"/>
      <c r="AU843" s="251"/>
      <c r="AV843" s="251"/>
      <c r="AW843" s="251"/>
      <c r="AX843" s="251"/>
      <c r="AY843" s="251"/>
      <c r="AZ843" s="251"/>
      <c r="BA843" s="251"/>
      <c r="BB843" s="251"/>
      <c r="BC843" s="251"/>
      <c r="BD843" s="251"/>
      <c r="BE843" s="251"/>
      <c r="BF843" s="251"/>
      <c r="BG843" s="251"/>
      <c r="BH843" s="251"/>
      <c r="BI843" s="251"/>
      <c r="BJ843" s="251"/>
      <c r="BK843" s="251"/>
      <c r="BL843" s="251"/>
      <c r="BM843" s="251"/>
      <c r="BN843" s="251"/>
      <c r="BO843" s="251"/>
      <c r="BP843" s="251"/>
      <c r="BQ843" s="251"/>
    </row>
    <row r="844" spans="1:69" ht="15.75" customHeight="1" x14ac:dyDescent="0.25">
      <c r="A844" s="251"/>
      <c r="B844" s="251"/>
      <c r="C844" s="251"/>
      <c r="D844" s="251"/>
      <c r="E844" s="251"/>
      <c r="F844" s="251"/>
      <c r="G844" s="251"/>
      <c r="H844" s="251"/>
      <c r="I844" s="251"/>
      <c r="J844" s="251"/>
      <c r="K844" s="251"/>
      <c r="L844" s="251"/>
      <c r="M844" s="251"/>
      <c r="N844" s="251"/>
      <c r="O844" s="251"/>
      <c r="P844" s="251"/>
      <c r="Q844" s="251"/>
      <c r="R844" s="251"/>
      <c r="S844" s="251"/>
      <c r="T844" s="251"/>
      <c r="U844" s="251"/>
      <c r="V844" s="251"/>
      <c r="W844" s="251"/>
      <c r="X844" s="251"/>
      <c r="Y844" s="251"/>
      <c r="Z844" s="251"/>
      <c r="AA844" s="251"/>
      <c r="AB844" s="251"/>
      <c r="AC844" s="251"/>
      <c r="AD844" s="251"/>
      <c r="AE844" s="251"/>
      <c r="AF844" s="251"/>
      <c r="AG844" s="251"/>
      <c r="AH844" s="251"/>
      <c r="AI844" s="251"/>
      <c r="AJ844" s="251"/>
      <c r="AK844" s="251"/>
      <c r="AL844" s="251"/>
      <c r="AM844" s="251"/>
      <c r="AN844" s="251"/>
      <c r="AO844" s="251"/>
      <c r="AP844" s="251"/>
      <c r="AQ844" s="251"/>
      <c r="AR844" s="251"/>
      <c r="AS844" s="251"/>
      <c r="AT844" s="251"/>
      <c r="AU844" s="251"/>
      <c r="AV844" s="251"/>
      <c r="AW844" s="251"/>
      <c r="AX844" s="251"/>
      <c r="AY844" s="251"/>
      <c r="AZ844" s="251"/>
      <c r="BA844" s="251"/>
      <c r="BB844" s="251"/>
      <c r="BC844" s="251"/>
      <c r="BD844" s="251"/>
      <c r="BE844" s="251"/>
      <c r="BF844" s="251"/>
      <c r="BG844" s="251"/>
      <c r="BH844" s="251"/>
      <c r="BI844" s="251"/>
      <c r="BJ844" s="251"/>
      <c r="BK844" s="251"/>
      <c r="BL844" s="251"/>
      <c r="BM844" s="251"/>
      <c r="BN844" s="251"/>
      <c r="BO844" s="251"/>
      <c r="BP844" s="251"/>
      <c r="BQ844" s="251"/>
    </row>
    <row r="845" spans="1:69" ht="15.75" customHeight="1" x14ac:dyDescent="0.25">
      <c r="A845" s="251"/>
      <c r="B845" s="251"/>
      <c r="C845" s="251"/>
      <c r="D845" s="251"/>
      <c r="E845" s="251"/>
      <c r="F845" s="251"/>
      <c r="G845" s="251"/>
      <c r="H845" s="251"/>
      <c r="I845" s="251"/>
      <c r="J845" s="251"/>
      <c r="K845" s="251"/>
      <c r="L845" s="251"/>
      <c r="M845" s="251"/>
      <c r="N845" s="251"/>
      <c r="O845" s="251"/>
      <c r="P845" s="251"/>
      <c r="Q845" s="251"/>
      <c r="R845" s="251"/>
      <c r="S845" s="251"/>
      <c r="T845" s="251"/>
      <c r="U845" s="251"/>
      <c r="V845" s="251"/>
      <c r="W845" s="251"/>
      <c r="X845" s="251"/>
      <c r="Y845" s="251"/>
      <c r="Z845" s="251"/>
      <c r="AA845" s="251"/>
      <c r="AB845" s="251"/>
      <c r="AC845" s="251"/>
      <c r="AD845" s="251"/>
      <c r="AE845" s="251"/>
      <c r="AF845" s="251"/>
      <c r="AG845" s="251"/>
      <c r="AH845" s="251"/>
      <c r="AI845" s="251"/>
      <c r="AJ845" s="251"/>
      <c r="AK845" s="251"/>
      <c r="AL845" s="251"/>
      <c r="AM845" s="251"/>
      <c r="AN845" s="251"/>
      <c r="AO845" s="251"/>
      <c r="AP845" s="251"/>
      <c r="AQ845" s="251"/>
      <c r="AR845" s="251"/>
      <c r="AS845" s="251"/>
      <c r="AT845" s="251"/>
      <c r="AU845" s="251"/>
      <c r="AV845" s="251"/>
      <c r="AW845" s="251"/>
      <c r="AX845" s="251"/>
      <c r="AY845" s="251"/>
      <c r="AZ845" s="251"/>
      <c r="BA845" s="251"/>
      <c r="BB845" s="251"/>
      <c r="BC845" s="251"/>
      <c r="BD845" s="251"/>
      <c r="BE845" s="251"/>
      <c r="BF845" s="251"/>
      <c r="BG845" s="251"/>
      <c r="BH845" s="251"/>
      <c r="BI845" s="251"/>
      <c r="BJ845" s="251"/>
      <c r="BK845" s="251"/>
      <c r="BL845" s="251"/>
      <c r="BM845" s="251"/>
      <c r="BN845" s="251"/>
      <c r="BO845" s="251"/>
      <c r="BP845" s="251"/>
      <c r="BQ845" s="251"/>
    </row>
    <row r="846" spans="1:69" ht="15.75" customHeight="1" x14ac:dyDescent="0.25">
      <c r="A846" s="251"/>
      <c r="B846" s="251"/>
      <c r="C846" s="251"/>
      <c r="D846" s="251"/>
      <c r="E846" s="251"/>
      <c r="F846" s="251"/>
      <c r="G846" s="251"/>
      <c r="H846" s="251"/>
      <c r="I846" s="251"/>
      <c r="J846" s="251"/>
      <c r="K846" s="251"/>
      <c r="L846" s="251"/>
      <c r="M846" s="251"/>
      <c r="N846" s="251"/>
      <c r="O846" s="251"/>
      <c r="P846" s="251"/>
      <c r="Q846" s="251"/>
      <c r="R846" s="251"/>
      <c r="S846" s="251"/>
      <c r="T846" s="251"/>
      <c r="U846" s="251"/>
      <c r="V846" s="251"/>
      <c r="W846" s="251"/>
      <c r="X846" s="251"/>
      <c r="Y846" s="251"/>
      <c r="Z846" s="251"/>
      <c r="AA846" s="251"/>
      <c r="AB846" s="251"/>
      <c r="AC846" s="251"/>
      <c r="AD846" s="251"/>
      <c r="AE846" s="251"/>
      <c r="AF846" s="251"/>
      <c r="AG846" s="251"/>
      <c r="AH846" s="251"/>
      <c r="AI846" s="251"/>
      <c r="AJ846" s="251"/>
      <c r="AK846" s="251"/>
      <c r="AL846" s="251"/>
      <c r="AM846" s="251"/>
      <c r="AN846" s="251"/>
      <c r="AO846" s="251"/>
      <c r="AP846" s="251"/>
      <c r="AQ846" s="251"/>
      <c r="AR846" s="251"/>
      <c r="AS846" s="251"/>
      <c r="AT846" s="251"/>
      <c r="AU846" s="251"/>
      <c r="AV846" s="251"/>
      <c r="AW846" s="251"/>
      <c r="AX846" s="251"/>
      <c r="AY846" s="251"/>
      <c r="AZ846" s="251"/>
      <c r="BA846" s="251"/>
      <c r="BB846" s="251"/>
      <c r="BC846" s="251"/>
      <c r="BD846" s="251"/>
      <c r="BE846" s="251"/>
      <c r="BF846" s="251"/>
      <c r="BG846" s="251"/>
      <c r="BH846" s="251"/>
      <c r="BI846" s="251"/>
      <c r="BJ846" s="251"/>
      <c r="BK846" s="251"/>
      <c r="BL846" s="251"/>
      <c r="BM846" s="251"/>
      <c r="BN846" s="251"/>
      <c r="BO846" s="251"/>
      <c r="BP846" s="251"/>
      <c r="BQ846" s="251"/>
    </row>
    <row r="847" spans="1:69" ht="15.75" customHeight="1" x14ac:dyDescent="0.25">
      <c r="A847" s="251"/>
      <c r="B847" s="251"/>
      <c r="C847" s="251"/>
      <c r="D847" s="251"/>
      <c r="E847" s="251"/>
      <c r="F847" s="251"/>
      <c r="G847" s="251"/>
      <c r="H847" s="251"/>
      <c r="I847" s="251"/>
      <c r="J847" s="251"/>
      <c r="K847" s="251"/>
      <c r="L847" s="251"/>
      <c r="M847" s="251"/>
      <c r="N847" s="251"/>
      <c r="O847" s="251"/>
      <c r="P847" s="251"/>
      <c r="Q847" s="251"/>
      <c r="R847" s="251"/>
      <c r="S847" s="251"/>
      <c r="T847" s="251"/>
      <c r="U847" s="251"/>
      <c r="V847" s="251"/>
      <c r="W847" s="251"/>
      <c r="X847" s="251"/>
      <c r="Y847" s="251"/>
      <c r="Z847" s="251"/>
      <c r="AA847" s="251"/>
      <c r="AB847" s="251"/>
      <c r="AC847" s="251"/>
      <c r="AD847" s="251"/>
      <c r="AE847" s="251"/>
      <c r="AF847" s="251"/>
      <c r="AG847" s="251"/>
      <c r="AH847" s="251"/>
      <c r="AI847" s="251"/>
      <c r="AJ847" s="251"/>
      <c r="AK847" s="251"/>
      <c r="AL847" s="251"/>
      <c r="AM847" s="251"/>
      <c r="AN847" s="251"/>
      <c r="AO847" s="251"/>
      <c r="AP847" s="251"/>
      <c r="AQ847" s="251"/>
      <c r="AR847" s="251"/>
      <c r="AS847" s="251"/>
      <c r="AT847" s="251"/>
      <c r="AU847" s="251"/>
      <c r="AV847" s="251"/>
      <c r="AW847" s="251"/>
      <c r="AX847" s="251"/>
      <c r="AY847" s="251"/>
      <c r="AZ847" s="251"/>
      <c r="BA847" s="251"/>
      <c r="BB847" s="251"/>
      <c r="BC847" s="251"/>
      <c r="BD847" s="251"/>
      <c r="BE847" s="251"/>
      <c r="BF847" s="251"/>
      <c r="BG847" s="251"/>
      <c r="BH847" s="251"/>
      <c r="BI847" s="251"/>
      <c r="BJ847" s="251"/>
      <c r="BK847" s="251"/>
      <c r="BL847" s="251"/>
      <c r="BM847" s="251"/>
      <c r="BN847" s="251"/>
      <c r="BO847" s="251"/>
      <c r="BP847" s="251"/>
      <c r="BQ847" s="251"/>
    </row>
    <row r="848" spans="1:69" ht="15.75" customHeight="1" x14ac:dyDescent="0.25">
      <c r="A848" s="251"/>
      <c r="B848" s="251"/>
      <c r="C848" s="251"/>
      <c r="D848" s="251"/>
      <c r="E848" s="251"/>
      <c r="F848" s="251"/>
      <c r="G848" s="251"/>
      <c r="H848" s="251"/>
      <c r="I848" s="251"/>
      <c r="J848" s="251"/>
      <c r="K848" s="251"/>
      <c r="L848" s="251"/>
      <c r="M848" s="251"/>
      <c r="N848" s="251"/>
      <c r="O848" s="251"/>
      <c r="P848" s="251"/>
      <c r="Q848" s="251"/>
      <c r="R848" s="251"/>
      <c r="S848" s="251"/>
      <c r="T848" s="251"/>
      <c r="U848" s="251"/>
      <c r="V848" s="251"/>
      <c r="W848" s="251"/>
      <c r="X848" s="251"/>
      <c r="Y848" s="251"/>
      <c r="Z848" s="251"/>
      <c r="AA848" s="251"/>
      <c r="AB848" s="251"/>
      <c r="AC848" s="251"/>
      <c r="AD848" s="251"/>
      <c r="AE848" s="251"/>
      <c r="AF848" s="251"/>
      <c r="AG848" s="251"/>
      <c r="AH848" s="251"/>
      <c r="AI848" s="251"/>
      <c r="AJ848" s="251"/>
      <c r="AK848" s="251"/>
      <c r="AL848" s="251"/>
      <c r="AM848" s="251"/>
      <c r="AN848" s="251"/>
      <c r="AO848" s="251"/>
      <c r="AP848" s="251"/>
      <c r="AQ848" s="251"/>
      <c r="AR848" s="251"/>
      <c r="AS848" s="251"/>
      <c r="AT848" s="251"/>
      <c r="AU848" s="251"/>
      <c r="AV848" s="251"/>
      <c r="AW848" s="251"/>
      <c r="AX848" s="251"/>
      <c r="AY848" s="251"/>
      <c r="AZ848" s="251"/>
      <c r="BA848" s="251"/>
      <c r="BB848" s="251"/>
      <c r="BC848" s="251"/>
      <c r="BD848" s="251"/>
      <c r="BE848" s="251"/>
      <c r="BF848" s="251"/>
      <c r="BG848" s="251"/>
      <c r="BH848" s="251"/>
      <c r="BI848" s="251"/>
      <c r="BJ848" s="251"/>
      <c r="BK848" s="251"/>
      <c r="BL848" s="251"/>
      <c r="BM848" s="251"/>
      <c r="BN848" s="251"/>
      <c r="BO848" s="251"/>
      <c r="BP848" s="251"/>
      <c r="BQ848" s="251"/>
    </row>
    <row r="849" spans="1:69" ht="15.75" customHeight="1" x14ac:dyDescent="0.25">
      <c r="A849" s="251"/>
      <c r="B849" s="251"/>
      <c r="C849" s="251"/>
      <c r="D849" s="251"/>
      <c r="E849" s="251"/>
      <c r="F849" s="251"/>
      <c r="G849" s="251"/>
      <c r="H849" s="251"/>
      <c r="I849" s="251"/>
      <c r="J849" s="251"/>
      <c r="K849" s="251"/>
      <c r="L849" s="251"/>
      <c r="M849" s="251"/>
      <c r="N849" s="251"/>
      <c r="O849" s="251"/>
      <c r="P849" s="251"/>
      <c r="Q849" s="251"/>
      <c r="R849" s="251"/>
      <c r="S849" s="251"/>
      <c r="T849" s="251"/>
      <c r="U849" s="251"/>
      <c r="V849" s="251"/>
      <c r="W849" s="251"/>
      <c r="X849" s="251"/>
      <c r="Y849" s="251"/>
      <c r="Z849" s="251"/>
      <c r="AA849" s="251"/>
      <c r="AB849" s="251"/>
      <c r="AC849" s="251"/>
      <c r="AD849" s="251"/>
      <c r="AE849" s="251"/>
      <c r="AF849" s="251"/>
      <c r="AG849" s="251"/>
      <c r="AH849" s="251"/>
      <c r="AI849" s="251"/>
      <c r="AJ849" s="251"/>
      <c r="AK849" s="251"/>
      <c r="AL849" s="251"/>
      <c r="AM849" s="251"/>
      <c r="AN849" s="251"/>
      <c r="AO849" s="251"/>
      <c r="AP849" s="251"/>
      <c r="AQ849" s="251"/>
      <c r="AR849" s="251"/>
      <c r="AS849" s="251"/>
      <c r="AT849" s="251"/>
      <c r="AU849" s="251"/>
      <c r="AV849" s="251"/>
      <c r="AW849" s="251"/>
      <c r="AX849" s="251"/>
      <c r="AY849" s="251"/>
      <c r="AZ849" s="251"/>
      <c r="BA849" s="251"/>
      <c r="BB849" s="251"/>
      <c r="BC849" s="251"/>
      <c r="BD849" s="251"/>
      <c r="BE849" s="251"/>
      <c r="BF849" s="251"/>
      <c r="BG849" s="251"/>
      <c r="BH849" s="251"/>
      <c r="BI849" s="251"/>
      <c r="BJ849" s="251"/>
      <c r="BK849" s="251"/>
      <c r="BL849" s="251"/>
      <c r="BM849" s="251"/>
      <c r="BN849" s="251"/>
      <c r="BO849" s="251"/>
      <c r="BP849" s="251"/>
      <c r="BQ849" s="251"/>
    </row>
    <row r="850" spans="1:69" ht="15.75" customHeight="1" x14ac:dyDescent="0.25">
      <c r="A850" s="251"/>
      <c r="B850" s="251"/>
      <c r="C850" s="251"/>
      <c r="D850" s="251"/>
      <c r="E850" s="251"/>
      <c r="F850" s="251"/>
      <c r="G850" s="251"/>
      <c r="H850" s="251"/>
      <c r="I850" s="251"/>
      <c r="J850" s="251"/>
      <c r="K850" s="251"/>
      <c r="L850" s="251"/>
      <c r="M850" s="251"/>
      <c r="N850" s="251"/>
      <c r="O850" s="251"/>
      <c r="P850" s="251"/>
      <c r="Q850" s="251"/>
      <c r="R850" s="251"/>
      <c r="S850" s="251"/>
      <c r="T850" s="251"/>
      <c r="U850" s="251"/>
      <c r="V850" s="251"/>
      <c r="W850" s="251"/>
      <c r="X850" s="251"/>
      <c r="Y850" s="251"/>
      <c r="Z850" s="251"/>
      <c r="AA850" s="251"/>
      <c r="AB850" s="251"/>
      <c r="AC850" s="251"/>
      <c r="AD850" s="251"/>
      <c r="AE850" s="251"/>
      <c r="AF850" s="251"/>
      <c r="AG850" s="251"/>
      <c r="AH850" s="251"/>
      <c r="AI850" s="251"/>
      <c r="AJ850" s="251"/>
      <c r="AK850" s="251"/>
      <c r="AL850" s="251"/>
      <c r="AM850" s="251"/>
      <c r="AN850" s="251"/>
      <c r="AO850" s="251"/>
      <c r="AP850" s="251"/>
      <c r="AQ850" s="251"/>
      <c r="AR850" s="251"/>
      <c r="AS850" s="251"/>
      <c r="AT850" s="251"/>
      <c r="AU850" s="251"/>
      <c r="AV850" s="251"/>
      <c r="AW850" s="251"/>
      <c r="AX850" s="251"/>
      <c r="AY850" s="251"/>
      <c r="AZ850" s="251"/>
      <c r="BA850" s="251"/>
      <c r="BB850" s="251"/>
      <c r="BC850" s="251"/>
      <c r="BD850" s="251"/>
      <c r="BE850" s="251"/>
      <c r="BF850" s="251"/>
      <c r="BG850" s="251"/>
      <c r="BH850" s="251"/>
      <c r="BI850" s="251"/>
      <c r="BJ850" s="251"/>
      <c r="BK850" s="251"/>
      <c r="BL850" s="251"/>
      <c r="BM850" s="251"/>
      <c r="BN850" s="251"/>
      <c r="BO850" s="251"/>
      <c r="BP850" s="251"/>
      <c r="BQ850" s="251"/>
    </row>
    <row r="851" spans="1:69" ht="15.75" customHeight="1" x14ac:dyDescent="0.25">
      <c r="A851" s="251"/>
      <c r="B851" s="251"/>
      <c r="C851" s="251"/>
      <c r="D851" s="251"/>
      <c r="E851" s="251"/>
      <c r="F851" s="251"/>
      <c r="G851" s="251"/>
      <c r="H851" s="251"/>
      <c r="I851" s="251"/>
      <c r="J851" s="251"/>
      <c r="K851" s="251"/>
      <c r="L851" s="251"/>
      <c r="M851" s="251"/>
      <c r="N851" s="251"/>
      <c r="O851" s="251"/>
      <c r="P851" s="251"/>
      <c r="Q851" s="251"/>
      <c r="R851" s="251"/>
      <c r="S851" s="251"/>
      <c r="T851" s="251"/>
      <c r="U851" s="251"/>
      <c r="V851" s="251"/>
      <c r="W851" s="251"/>
      <c r="X851" s="251"/>
      <c r="Y851" s="251"/>
      <c r="Z851" s="251"/>
      <c r="AA851" s="251"/>
      <c r="AB851" s="251"/>
      <c r="AC851" s="251"/>
      <c r="AD851" s="251"/>
      <c r="AE851" s="251"/>
      <c r="AF851" s="251"/>
      <c r="AG851" s="251"/>
      <c r="AH851" s="251"/>
      <c r="AI851" s="251"/>
      <c r="AJ851" s="251"/>
      <c r="AK851" s="251"/>
      <c r="AL851" s="251"/>
      <c r="AM851" s="251"/>
      <c r="AN851" s="251"/>
      <c r="AO851" s="251"/>
      <c r="AP851" s="251"/>
      <c r="AQ851" s="251"/>
      <c r="AR851" s="251"/>
      <c r="AS851" s="251"/>
      <c r="AT851" s="251"/>
      <c r="AU851" s="251"/>
      <c r="AV851" s="251"/>
      <c r="AW851" s="251"/>
      <c r="AX851" s="251"/>
      <c r="AY851" s="251"/>
      <c r="AZ851" s="251"/>
      <c r="BA851" s="251"/>
      <c r="BB851" s="251"/>
      <c r="BC851" s="251"/>
      <c r="BD851" s="251"/>
      <c r="BE851" s="251"/>
      <c r="BF851" s="251"/>
      <c r="BG851" s="251"/>
      <c r="BH851" s="251"/>
      <c r="BI851" s="251"/>
      <c r="BJ851" s="251"/>
      <c r="BK851" s="251"/>
      <c r="BL851" s="251"/>
      <c r="BM851" s="251"/>
      <c r="BN851" s="251"/>
      <c r="BO851" s="251"/>
      <c r="BP851" s="251"/>
      <c r="BQ851" s="251"/>
    </row>
    <row r="852" spans="1:69" ht="15.75" customHeight="1" x14ac:dyDescent="0.25">
      <c r="A852" s="251"/>
      <c r="B852" s="251"/>
      <c r="C852" s="251"/>
      <c r="D852" s="251"/>
      <c r="E852" s="251"/>
      <c r="F852" s="251"/>
      <c r="G852" s="251"/>
      <c r="H852" s="251"/>
      <c r="I852" s="251"/>
      <c r="J852" s="251"/>
      <c r="K852" s="251"/>
      <c r="L852" s="251"/>
      <c r="M852" s="251"/>
      <c r="N852" s="251"/>
      <c r="O852" s="251"/>
      <c r="P852" s="251"/>
      <c r="Q852" s="251"/>
      <c r="R852" s="251"/>
      <c r="S852" s="251"/>
      <c r="T852" s="251"/>
      <c r="U852" s="251"/>
      <c r="V852" s="251"/>
      <c r="W852" s="251"/>
      <c r="X852" s="251"/>
      <c r="Y852" s="251"/>
      <c r="Z852" s="251"/>
      <c r="AA852" s="251"/>
      <c r="AB852" s="251"/>
      <c r="AC852" s="251"/>
      <c r="AD852" s="251"/>
      <c r="AE852" s="251"/>
      <c r="AF852" s="251"/>
      <c r="AG852" s="251"/>
      <c r="AH852" s="251"/>
      <c r="AI852" s="251"/>
      <c r="AJ852" s="251"/>
      <c r="AK852" s="251"/>
      <c r="AL852" s="251"/>
      <c r="AM852" s="251"/>
      <c r="AN852" s="251"/>
      <c r="AO852" s="251"/>
      <c r="AP852" s="251"/>
      <c r="AQ852" s="251"/>
      <c r="AR852" s="251"/>
      <c r="AS852" s="251"/>
      <c r="AT852" s="251"/>
      <c r="AU852" s="251"/>
      <c r="AV852" s="251"/>
      <c r="AW852" s="251"/>
      <c r="AX852" s="251"/>
      <c r="AY852" s="251"/>
      <c r="AZ852" s="251"/>
      <c r="BA852" s="251"/>
      <c r="BB852" s="251"/>
      <c r="BC852" s="251"/>
      <c r="BD852" s="251"/>
      <c r="BE852" s="251"/>
      <c r="BF852" s="251"/>
      <c r="BG852" s="251"/>
      <c r="BH852" s="251"/>
      <c r="BI852" s="251"/>
      <c r="BJ852" s="251"/>
      <c r="BK852" s="251"/>
      <c r="BL852" s="251"/>
      <c r="BM852" s="251"/>
      <c r="BN852" s="251"/>
      <c r="BO852" s="251"/>
      <c r="BP852" s="251"/>
      <c r="BQ852" s="251"/>
    </row>
    <row r="853" spans="1:69" ht="15.75" customHeight="1" x14ac:dyDescent="0.25">
      <c r="A853" s="251"/>
      <c r="B853" s="251"/>
      <c r="C853" s="251"/>
      <c r="D853" s="251"/>
      <c r="E853" s="251"/>
      <c r="F853" s="251"/>
      <c r="G853" s="251"/>
      <c r="H853" s="251"/>
      <c r="I853" s="251"/>
      <c r="J853" s="251"/>
      <c r="K853" s="251"/>
      <c r="L853" s="251"/>
      <c r="M853" s="251"/>
      <c r="N853" s="251"/>
      <c r="O853" s="251"/>
      <c r="P853" s="251"/>
      <c r="Q853" s="251"/>
      <c r="R853" s="251"/>
      <c r="S853" s="251"/>
      <c r="T853" s="251"/>
      <c r="U853" s="251"/>
      <c r="V853" s="251"/>
      <c r="W853" s="251"/>
      <c r="X853" s="251"/>
      <c r="Y853" s="251"/>
      <c r="Z853" s="251"/>
      <c r="AA853" s="251"/>
      <c r="AB853" s="251"/>
      <c r="AC853" s="251"/>
      <c r="AD853" s="251"/>
      <c r="AE853" s="251"/>
      <c r="AF853" s="251"/>
      <c r="AG853" s="251"/>
      <c r="AH853" s="251"/>
      <c r="AI853" s="251"/>
      <c r="AJ853" s="251"/>
      <c r="AK853" s="251"/>
      <c r="AL853" s="251"/>
      <c r="AM853" s="251"/>
      <c r="AN853" s="251"/>
      <c r="AO853" s="251"/>
      <c r="AP853" s="251"/>
      <c r="AQ853" s="251"/>
      <c r="AR853" s="251"/>
      <c r="AS853" s="251"/>
      <c r="AT853" s="251"/>
      <c r="AU853" s="251"/>
      <c r="AV853" s="251"/>
      <c r="AW853" s="251"/>
      <c r="AX853" s="251"/>
      <c r="AY853" s="251"/>
      <c r="AZ853" s="251"/>
      <c r="BA853" s="251"/>
      <c r="BB853" s="251"/>
      <c r="BC853" s="251"/>
      <c r="BD853" s="251"/>
      <c r="BE853" s="251"/>
      <c r="BF853" s="251"/>
      <c r="BG853" s="251"/>
      <c r="BH853" s="251"/>
      <c r="BI853" s="251"/>
      <c r="BJ853" s="251"/>
      <c r="BK853" s="251"/>
      <c r="BL853" s="251"/>
      <c r="BM853" s="251"/>
      <c r="BN853" s="251"/>
      <c r="BO853" s="251"/>
      <c r="BP853" s="251"/>
      <c r="BQ853" s="251"/>
    </row>
    <row r="854" spans="1:69" ht="15.75" customHeight="1" x14ac:dyDescent="0.25">
      <c r="A854" s="251"/>
      <c r="B854" s="251"/>
      <c r="C854" s="251"/>
      <c r="D854" s="251"/>
      <c r="E854" s="251"/>
      <c r="F854" s="251"/>
      <c r="G854" s="251"/>
      <c r="H854" s="251"/>
      <c r="I854" s="251"/>
      <c r="J854" s="251"/>
      <c r="K854" s="251"/>
      <c r="L854" s="251"/>
      <c r="M854" s="251"/>
      <c r="N854" s="251"/>
      <c r="O854" s="251"/>
      <c r="P854" s="251"/>
      <c r="Q854" s="251"/>
      <c r="R854" s="251"/>
      <c r="S854" s="251"/>
      <c r="T854" s="251"/>
      <c r="U854" s="251"/>
      <c r="V854" s="251"/>
      <c r="W854" s="251"/>
      <c r="X854" s="251"/>
      <c r="Y854" s="251"/>
      <c r="Z854" s="251"/>
      <c r="AA854" s="251"/>
      <c r="AB854" s="251"/>
      <c r="AC854" s="251"/>
      <c r="AD854" s="251"/>
      <c r="AE854" s="251"/>
      <c r="AF854" s="251"/>
      <c r="AG854" s="251"/>
      <c r="AH854" s="251"/>
      <c r="AI854" s="251"/>
      <c r="AJ854" s="251"/>
      <c r="AK854" s="251"/>
      <c r="AL854" s="251"/>
      <c r="AM854" s="251"/>
      <c r="AN854" s="251"/>
      <c r="AO854" s="251"/>
      <c r="AP854" s="251"/>
      <c r="AQ854" s="251"/>
      <c r="AR854" s="251"/>
      <c r="AS854" s="251"/>
      <c r="AT854" s="251"/>
      <c r="AU854" s="251"/>
      <c r="AV854" s="251"/>
      <c r="AW854" s="251"/>
      <c r="AX854" s="251"/>
      <c r="AY854" s="251"/>
      <c r="AZ854" s="251"/>
      <c r="BA854" s="251"/>
      <c r="BB854" s="251"/>
      <c r="BC854" s="251"/>
      <c r="BD854" s="251"/>
      <c r="BE854" s="251"/>
      <c r="BF854" s="251"/>
      <c r="BG854" s="251"/>
      <c r="BH854" s="251"/>
      <c r="BI854" s="251"/>
      <c r="BJ854" s="251"/>
      <c r="BK854" s="251"/>
      <c r="BL854" s="251"/>
      <c r="BM854" s="251"/>
      <c r="BN854" s="251"/>
      <c r="BO854" s="251"/>
      <c r="BP854" s="251"/>
      <c r="BQ854" s="251"/>
    </row>
    <row r="855" spans="1:69" ht="15.75" customHeight="1" x14ac:dyDescent="0.25">
      <c r="A855" s="251"/>
      <c r="B855" s="251"/>
      <c r="C855" s="251"/>
      <c r="D855" s="251"/>
      <c r="E855" s="251"/>
      <c r="F855" s="251"/>
      <c r="G855" s="251"/>
      <c r="H855" s="251"/>
      <c r="I855" s="251"/>
      <c r="J855" s="251"/>
      <c r="K855" s="251"/>
      <c r="L855" s="251"/>
      <c r="M855" s="251"/>
      <c r="N855" s="251"/>
      <c r="O855" s="251"/>
      <c r="P855" s="251"/>
      <c r="Q855" s="251"/>
      <c r="R855" s="251"/>
      <c r="S855" s="251"/>
      <c r="T855" s="251"/>
      <c r="U855" s="251"/>
      <c r="V855" s="251"/>
      <c r="W855" s="251"/>
      <c r="X855" s="251"/>
      <c r="Y855" s="251"/>
      <c r="Z855" s="251"/>
      <c r="AA855" s="251"/>
      <c r="AB855" s="251"/>
      <c r="AC855" s="251"/>
      <c r="AD855" s="251"/>
      <c r="AE855" s="251"/>
      <c r="AF855" s="251"/>
      <c r="AG855" s="251"/>
      <c r="AH855" s="251"/>
      <c r="AI855" s="251"/>
      <c r="AJ855" s="251"/>
      <c r="AK855" s="251"/>
      <c r="AL855" s="251"/>
      <c r="AM855" s="251"/>
      <c r="AN855" s="251"/>
      <c r="AO855" s="251"/>
      <c r="AP855" s="251"/>
      <c r="AQ855" s="251"/>
      <c r="AR855" s="251"/>
      <c r="AS855" s="251"/>
      <c r="AT855" s="251"/>
      <c r="AU855" s="251"/>
      <c r="AV855" s="251"/>
      <c r="AW855" s="251"/>
      <c r="AX855" s="251"/>
      <c r="AY855" s="251"/>
      <c r="AZ855" s="251"/>
      <c r="BA855" s="251"/>
      <c r="BB855" s="251"/>
      <c r="BC855" s="251"/>
      <c r="BD855" s="251"/>
      <c r="BE855" s="251"/>
      <c r="BF855" s="251"/>
      <c r="BG855" s="251"/>
      <c r="BH855" s="251"/>
      <c r="BI855" s="251"/>
      <c r="BJ855" s="251"/>
      <c r="BK855" s="251"/>
      <c r="BL855" s="251"/>
      <c r="BM855" s="251"/>
      <c r="BN855" s="251"/>
      <c r="BO855" s="251"/>
      <c r="BP855" s="251"/>
      <c r="BQ855" s="251"/>
    </row>
    <row r="856" spans="1:69" ht="15.75" customHeight="1" x14ac:dyDescent="0.25">
      <c r="A856" s="251"/>
      <c r="B856" s="251"/>
      <c r="C856" s="251"/>
      <c r="D856" s="251"/>
      <c r="E856" s="251"/>
      <c r="F856" s="251"/>
      <c r="G856" s="251"/>
      <c r="H856" s="251"/>
      <c r="I856" s="251"/>
      <c r="J856" s="251"/>
      <c r="K856" s="251"/>
      <c r="L856" s="251"/>
      <c r="M856" s="251"/>
      <c r="N856" s="251"/>
      <c r="O856" s="251"/>
      <c r="P856" s="251"/>
      <c r="Q856" s="251"/>
      <c r="R856" s="251"/>
      <c r="S856" s="251"/>
      <c r="T856" s="251"/>
      <c r="U856" s="251"/>
      <c r="V856" s="251"/>
      <c r="W856" s="251"/>
      <c r="X856" s="251"/>
      <c r="Y856" s="251"/>
      <c r="Z856" s="251"/>
      <c r="AA856" s="251"/>
      <c r="AB856" s="251"/>
      <c r="AC856" s="251"/>
      <c r="AD856" s="251"/>
      <c r="AE856" s="251"/>
      <c r="AF856" s="251"/>
      <c r="AG856" s="251"/>
      <c r="AH856" s="251"/>
      <c r="AI856" s="251"/>
      <c r="AJ856" s="251"/>
      <c r="AK856" s="251"/>
      <c r="AL856" s="251"/>
      <c r="AM856" s="251"/>
      <c r="AN856" s="251"/>
      <c r="AO856" s="251"/>
      <c r="AP856" s="251"/>
      <c r="AQ856" s="251"/>
      <c r="AR856" s="251"/>
      <c r="AS856" s="251"/>
      <c r="AT856" s="251"/>
      <c r="AU856" s="251"/>
      <c r="AV856" s="251"/>
      <c r="AW856" s="251"/>
      <c r="AX856" s="251"/>
      <c r="AY856" s="251"/>
      <c r="AZ856" s="251"/>
      <c r="BA856" s="251"/>
      <c r="BB856" s="251"/>
      <c r="BC856" s="251"/>
      <c r="BD856" s="251"/>
      <c r="BE856" s="251"/>
      <c r="BF856" s="251"/>
      <c r="BG856" s="251"/>
      <c r="BH856" s="251"/>
      <c r="BI856" s="251"/>
      <c r="BJ856" s="251"/>
      <c r="BK856" s="251"/>
      <c r="BL856" s="251"/>
      <c r="BM856" s="251"/>
      <c r="BN856" s="251"/>
      <c r="BO856" s="251"/>
      <c r="BP856" s="251"/>
      <c r="BQ856" s="251"/>
    </row>
    <row r="857" spans="1:69" ht="15.75" customHeight="1" x14ac:dyDescent="0.25">
      <c r="A857" s="251"/>
      <c r="B857" s="251"/>
      <c r="C857" s="251"/>
      <c r="D857" s="251"/>
      <c r="E857" s="251"/>
      <c r="F857" s="251"/>
      <c r="G857" s="251"/>
      <c r="H857" s="251"/>
      <c r="I857" s="251"/>
      <c r="J857" s="251"/>
      <c r="K857" s="251"/>
      <c r="L857" s="251"/>
      <c r="M857" s="251"/>
      <c r="N857" s="251"/>
      <c r="O857" s="251"/>
      <c r="P857" s="251"/>
      <c r="Q857" s="251"/>
      <c r="R857" s="251"/>
      <c r="S857" s="251"/>
      <c r="T857" s="251"/>
      <c r="U857" s="251"/>
      <c r="V857" s="251"/>
      <c r="W857" s="251"/>
      <c r="X857" s="251"/>
      <c r="Y857" s="251"/>
      <c r="Z857" s="251"/>
      <c r="AA857" s="251"/>
      <c r="AB857" s="251"/>
      <c r="AC857" s="251"/>
      <c r="AD857" s="251"/>
      <c r="AE857" s="251"/>
      <c r="AF857" s="251"/>
      <c r="AG857" s="251"/>
      <c r="AH857" s="251"/>
      <c r="AI857" s="251"/>
      <c r="AJ857" s="251"/>
      <c r="AK857" s="251"/>
      <c r="AL857" s="251"/>
      <c r="AM857" s="251"/>
      <c r="AN857" s="251"/>
      <c r="AO857" s="251"/>
      <c r="AP857" s="251"/>
      <c r="AQ857" s="251"/>
      <c r="AR857" s="251"/>
      <c r="AS857" s="251"/>
      <c r="AT857" s="251"/>
      <c r="AU857" s="251"/>
      <c r="AV857" s="251"/>
      <c r="AW857" s="251"/>
      <c r="AX857" s="251"/>
      <c r="AY857" s="251"/>
      <c r="AZ857" s="251"/>
      <c r="BA857" s="251"/>
      <c r="BB857" s="251"/>
      <c r="BC857" s="251"/>
      <c r="BD857" s="251"/>
      <c r="BE857" s="251"/>
      <c r="BF857" s="251"/>
      <c r="BG857" s="251"/>
      <c r="BH857" s="251"/>
      <c r="BI857" s="251"/>
      <c r="BJ857" s="251"/>
      <c r="BK857" s="251"/>
      <c r="BL857" s="251"/>
      <c r="BM857" s="251"/>
      <c r="BN857" s="251"/>
      <c r="BO857" s="251"/>
      <c r="BP857" s="251"/>
      <c r="BQ857" s="251"/>
    </row>
    <row r="858" spans="1:69" ht="15.75" customHeight="1" x14ac:dyDescent="0.25">
      <c r="A858" s="251"/>
      <c r="B858" s="251"/>
      <c r="C858" s="251"/>
      <c r="D858" s="251"/>
      <c r="E858" s="251"/>
      <c r="F858" s="251"/>
      <c r="G858" s="251"/>
      <c r="H858" s="251"/>
      <c r="I858" s="251"/>
      <c r="J858" s="251"/>
      <c r="K858" s="251"/>
      <c r="L858" s="251"/>
      <c r="M858" s="251"/>
      <c r="N858" s="251"/>
      <c r="O858" s="251"/>
      <c r="P858" s="251"/>
      <c r="Q858" s="251"/>
      <c r="R858" s="251"/>
      <c r="S858" s="251"/>
      <c r="T858" s="251"/>
      <c r="U858" s="251"/>
      <c r="V858" s="251"/>
      <c r="W858" s="251"/>
      <c r="X858" s="251"/>
      <c r="Y858" s="251"/>
      <c r="Z858" s="251"/>
      <c r="AA858" s="251"/>
      <c r="AB858" s="251"/>
      <c r="AC858" s="251"/>
      <c r="AD858" s="251"/>
      <c r="AE858" s="251"/>
      <c r="AF858" s="251"/>
      <c r="AG858" s="251"/>
      <c r="AH858" s="251"/>
      <c r="AI858" s="251"/>
      <c r="AJ858" s="251"/>
      <c r="AK858" s="251"/>
      <c r="AL858" s="251"/>
      <c r="AM858" s="251"/>
      <c r="AN858" s="251"/>
      <c r="AO858" s="251"/>
      <c r="AP858" s="251"/>
      <c r="AQ858" s="251"/>
      <c r="AR858" s="251"/>
      <c r="AS858" s="251"/>
      <c r="AT858" s="251"/>
      <c r="AU858" s="251"/>
      <c r="AV858" s="251"/>
      <c r="AW858" s="251"/>
      <c r="AX858" s="251"/>
      <c r="AY858" s="251"/>
      <c r="AZ858" s="251"/>
      <c r="BA858" s="251"/>
      <c r="BB858" s="251"/>
      <c r="BC858" s="251"/>
      <c r="BD858" s="251"/>
      <c r="BE858" s="251"/>
      <c r="BF858" s="251"/>
      <c r="BG858" s="251"/>
      <c r="BH858" s="251"/>
      <c r="BI858" s="251"/>
      <c r="BJ858" s="251"/>
      <c r="BK858" s="251"/>
      <c r="BL858" s="251"/>
      <c r="BM858" s="251"/>
      <c r="BN858" s="251"/>
      <c r="BO858" s="251"/>
      <c r="BP858" s="251"/>
      <c r="BQ858" s="251"/>
    </row>
    <row r="859" spans="1:69" ht="15.75" customHeight="1" x14ac:dyDescent="0.25">
      <c r="A859" s="251"/>
      <c r="B859" s="251"/>
      <c r="C859" s="251"/>
      <c r="D859" s="251"/>
      <c r="E859" s="251"/>
      <c r="F859" s="251"/>
      <c r="G859" s="251"/>
      <c r="H859" s="251"/>
      <c r="I859" s="251"/>
      <c r="J859" s="251"/>
      <c r="K859" s="251"/>
      <c r="L859" s="251"/>
      <c r="M859" s="251"/>
      <c r="N859" s="251"/>
      <c r="O859" s="251"/>
      <c r="P859" s="251"/>
      <c r="Q859" s="251"/>
      <c r="R859" s="251"/>
      <c r="S859" s="251"/>
      <c r="T859" s="251"/>
      <c r="U859" s="251"/>
      <c r="V859" s="251"/>
      <c r="W859" s="251"/>
      <c r="X859" s="251"/>
      <c r="Y859" s="251"/>
      <c r="Z859" s="251"/>
      <c r="AA859" s="251"/>
      <c r="AB859" s="251"/>
      <c r="AC859" s="251"/>
      <c r="AD859" s="251"/>
      <c r="AE859" s="251"/>
      <c r="AF859" s="251"/>
      <c r="AG859" s="251"/>
      <c r="AH859" s="251"/>
      <c r="AI859" s="251"/>
      <c r="AJ859" s="251"/>
      <c r="AK859" s="251"/>
      <c r="AL859" s="251"/>
      <c r="AM859" s="251"/>
      <c r="AN859" s="251"/>
      <c r="AO859" s="251"/>
      <c r="AP859" s="251"/>
      <c r="AQ859" s="251"/>
      <c r="AR859" s="251"/>
      <c r="AS859" s="251"/>
      <c r="AT859" s="251"/>
      <c r="AU859" s="251"/>
      <c r="AV859" s="251"/>
      <c r="AW859" s="251"/>
      <c r="AX859" s="251"/>
      <c r="AY859" s="251"/>
      <c r="AZ859" s="251"/>
      <c r="BA859" s="251"/>
      <c r="BB859" s="251"/>
      <c r="BC859" s="251"/>
      <c r="BD859" s="251"/>
      <c r="BE859" s="251"/>
      <c r="BF859" s="251"/>
      <c r="BG859" s="251"/>
      <c r="BH859" s="251"/>
      <c r="BI859" s="251"/>
      <c r="BJ859" s="251"/>
      <c r="BK859" s="251"/>
      <c r="BL859" s="251"/>
      <c r="BM859" s="251"/>
      <c r="BN859" s="251"/>
      <c r="BO859" s="251"/>
      <c r="BP859" s="251"/>
      <c r="BQ859" s="251"/>
    </row>
    <row r="860" spans="1:69" ht="15.75" customHeight="1" x14ac:dyDescent="0.25">
      <c r="A860" s="251"/>
      <c r="B860" s="251"/>
      <c r="C860" s="251"/>
      <c r="D860" s="251"/>
      <c r="E860" s="251"/>
      <c r="F860" s="251"/>
      <c r="G860" s="251"/>
      <c r="H860" s="251"/>
      <c r="I860" s="251"/>
      <c r="J860" s="251"/>
      <c r="K860" s="251"/>
      <c r="L860" s="251"/>
      <c r="M860" s="251"/>
      <c r="N860" s="251"/>
      <c r="O860" s="251"/>
      <c r="P860" s="251"/>
      <c r="Q860" s="251"/>
      <c r="R860" s="251"/>
      <c r="S860" s="251"/>
      <c r="T860" s="251"/>
      <c r="U860" s="251"/>
      <c r="V860" s="251"/>
      <c r="W860" s="251"/>
      <c r="X860" s="251"/>
      <c r="Y860" s="251"/>
      <c r="Z860" s="251"/>
      <c r="AA860" s="251"/>
      <c r="AB860" s="251"/>
      <c r="AC860" s="251"/>
      <c r="AD860" s="251"/>
      <c r="AE860" s="251"/>
      <c r="AF860" s="251"/>
      <c r="AG860" s="251"/>
      <c r="AH860" s="251"/>
      <c r="AI860" s="251"/>
      <c r="AJ860" s="251"/>
      <c r="AK860" s="251"/>
      <c r="AL860" s="251"/>
      <c r="AM860" s="251"/>
      <c r="AN860" s="251"/>
      <c r="AO860" s="251"/>
      <c r="AP860" s="251"/>
      <c r="AQ860" s="251"/>
      <c r="AR860" s="251"/>
      <c r="AS860" s="251"/>
      <c r="AT860" s="251"/>
      <c r="AU860" s="251"/>
      <c r="AV860" s="251"/>
      <c r="AW860" s="251"/>
      <c r="AX860" s="251"/>
      <c r="AY860" s="251"/>
      <c r="AZ860" s="251"/>
      <c r="BA860" s="251"/>
      <c r="BB860" s="251"/>
      <c r="BC860" s="251"/>
      <c r="BD860" s="251"/>
      <c r="BE860" s="251"/>
      <c r="BF860" s="251"/>
      <c r="BG860" s="251"/>
      <c r="BH860" s="251"/>
      <c r="BI860" s="251"/>
      <c r="BJ860" s="251"/>
      <c r="BK860" s="251"/>
      <c r="BL860" s="251"/>
      <c r="BM860" s="251"/>
      <c r="BN860" s="251"/>
      <c r="BO860" s="251"/>
      <c r="BP860" s="251"/>
      <c r="BQ860" s="251"/>
    </row>
    <row r="861" spans="1:69" ht="15.75" customHeight="1" x14ac:dyDescent="0.25">
      <c r="A861" s="251"/>
      <c r="B861" s="251"/>
      <c r="C861" s="251"/>
      <c r="D861" s="251"/>
      <c r="E861" s="251"/>
      <c r="F861" s="251"/>
      <c r="G861" s="251"/>
      <c r="H861" s="251"/>
      <c r="I861" s="251"/>
      <c r="J861" s="251"/>
      <c r="K861" s="251"/>
      <c r="L861" s="251"/>
      <c r="M861" s="251"/>
      <c r="N861" s="251"/>
      <c r="O861" s="251"/>
      <c r="P861" s="251"/>
      <c r="Q861" s="251"/>
      <c r="R861" s="251"/>
      <c r="S861" s="251"/>
      <c r="T861" s="251"/>
      <c r="U861" s="251"/>
      <c r="V861" s="251"/>
      <c r="W861" s="251"/>
      <c r="X861" s="251"/>
      <c r="Y861" s="251"/>
      <c r="Z861" s="251"/>
      <c r="AA861" s="251"/>
      <c r="AB861" s="251"/>
      <c r="AC861" s="251"/>
      <c r="AD861" s="251"/>
      <c r="AE861" s="251"/>
      <c r="AF861" s="251"/>
      <c r="AG861" s="251"/>
      <c r="AH861" s="251"/>
      <c r="AI861" s="251"/>
      <c r="AJ861" s="251"/>
      <c r="AK861" s="251"/>
      <c r="AL861" s="251"/>
      <c r="AM861" s="251"/>
      <c r="AN861" s="251"/>
      <c r="AO861" s="251"/>
      <c r="AP861" s="251"/>
      <c r="AQ861" s="251"/>
      <c r="AR861" s="251"/>
      <c r="AS861" s="251"/>
      <c r="AT861" s="251"/>
      <c r="AU861" s="251"/>
      <c r="AV861" s="251"/>
      <c r="AW861" s="251"/>
      <c r="AX861" s="251"/>
      <c r="AY861" s="251"/>
      <c r="AZ861" s="251"/>
      <c r="BA861" s="251"/>
      <c r="BB861" s="251"/>
      <c r="BC861" s="251"/>
      <c r="BD861" s="251"/>
      <c r="BE861" s="251"/>
      <c r="BF861" s="251"/>
      <c r="BG861" s="251"/>
      <c r="BH861" s="251"/>
      <c r="BI861" s="251"/>
      <c r="BJ861" s="251"/>
      <c r="BK861" s="251"/>
      <c r="BL861" s="251"/>
      <c r="BM861" s="251"/>
      <c r="BN861" s="251"/>
      <c r="BO861" s="251"/>
      <c r="BP861" s="251"/>
      <c r="BQ861" s="251"/>
    </row>
    <row r="862" spans="1:69" ht="15.75" customHeight="1" x14ac:dyDescent="0.25">
      <c r="A862" s="251"/>
      <c r="B862" s="251"/>
      <c r="C862" s="251"/>
      <c r="D862" s="251"/>
      <c r="E862" s="251"/>
      <c r="F862" s="251"/>
      <c r="G862" s="251"/>
      <c r="H862" s="251"/>
      <c r="I862" s="251"/>
      <c r="J862" s="251"/>
      <c r="K862" s="251"/>
      <c r="L862" s="251"/>
      <c r="M862" s="251"/>
      <c r="N862" s="251"/>
      <c r="O862" s="251"/>
      <c r="P862" s="251"/>
      <c r="Q862" s="251"/>
      <c r="R862" s="251"/>
      <c r="S862" s="251"/>
      <c r="T862" s="251"/>
      <c r="U862" s="251"/>
      <c r="V862" s="251"/>
      <c r="W862" s="251"/>
      <c r="X862" s="251"/>
      <c r="Y862" s="251"/>
      <c r="Z862" s="251"/>
      <c r="AA862" s="251"/>
      <c r="AB862" s="251"/>
      <c r="AC862" s="251"/>
      <c r="AD862" s="251"/>
      <c r="AE862" s="251"/>
      <c r="AF862" s="251"/>
      <c r="AG862" s="251"/>
      <c r="AH862" s="251"/>
      <c r="AI862" s="251"/>
      <c r="AJ862" s="251"/>
      <c r="AK862" s="251"/>
      <c r="AL862" s="251"/>
      <c r="AM862" s="251"/>
      <c r="AN862" s="251"/>
      <c r="AO862" s="251"/>
      <c r="AP862" s="251"/>
      <c r="AQ862" s="251"/>
      <c r="AR862" s="251"/>
      <c r="AS862" s="251"/>
      <c r="AT862" s="251"/>
      <c r="AU862" s="251"/>
      <c r="AV862" s="251"/>
      <c r="AW862" s="251"/>
      <c r="AX862" s="251"/>
      <c r="AY862" s="251"/>
      <c r="AZ862" s="251"/>
      <c r="BA862" s="251"/>
      <c r="BB862" s="251"/>
      <c r="BC862" s="251"/>
      <c r="BD862" s="251"/>
      <c r="BE862" s="251"/>
      <c r="BF862" s="251"/>
      <c r="BG862" s="251"/>
      <c r="BH862" s="251"/>
      <c r="BI862" s="251"/>
      <c r="BJ862" s="251"/>
      <c r="BK862" s="251"/>
      <c r="BL862" s="251"/>
      <c r="BM862" s="251"/>
      <c r="BN862" s="251"/>
      <c r="BO862" s="251"/>
      <c r="BP862" s="251"/>
      <c r="BQ862" s="251"/>
    </row>
    <row r="863" spans="1:69" ht="15.75" customHeight="1" x14ac:dyDescent="0.25">
      <c r="A863" s="251"/>
      <c r="B863" s="251"/>
      <c r="C863" s="251"/>
      <c r="D863" s="251"/>
      <c r="E863" s="251"/>
      <c r="F863" s="251"/>
      <c r="G863" s="251"/>
      <c r="H863" s="251"/>
      <c r="I863" s="251"/>
      <c r="J863" s="251"/>
      <c r="K863" s="251"/>
      <c r="L863" s="251"/>
      <c r="M863" s="251"/>
      <c r="N863" s="251"/>
      <c r="O863" s="251"/>
      <c r="P863" s="251"/>
      <c r="Q863" s="251"/>
      <c r="R863" s="251"/>
      <c r="S863" s="251"/>
      <c r="T863" s="251"/>
      <c r="U863" s="251"/>
      <c r="V863" s="251"/>
      <c r="W863" s="251"/>
      <c r="X863" s="251"/>
      <c r="Y863" s="251"/>
      <c r="Z863" s="251"/>
      <c r="AA863" s="251"/>
      <c r="AB863" s="251"/>
      <c r="AC863" s="251"/>
      <c r="AD863" s="251"/>
      <c r="AE863" s="251"/>
      <c r="AF863" s="251"/>
      <c r="AG863" s="251"/>
      <c r="AH863" s="251"/>
      <c r="AI863" s="251"/>
      <c r="AJ863" s="251"/>
      <c r="AK863" s="251"/>
      <c r="AL863" s="251"/>
      <c r="AM863" s="251"/>
      <c r="AN863" s="251"/>
      <c r="AO863" s="251"/>
      <c r="AP863" s="251"/>
      <c r="AQ863" s="251"/>
      <c r="AR863" s="251"/>
      <c r="AS863" s="251"/>
      <c r="AT863" s="251"/>
      <c r="AU863" s="251"/>
      <c r="AV863" s="251"/>
      <c r="AW863" s="251"/>
      <c r="AX863" s="251"/>
      <c r="AY863" s="251"/>
      <c r="AZ863" s="251"/>
      <c r="BA863" s="251"/>
      <c r="BB863" s="251"/>
      <c r="BC863" s="251"/>
      <c r="BD863" s="251"/>
      <c r="BE863" s="251"/>
      <c r="BF863" s="251"/>
      <c r="BG863" s="251"/>
      <c r="BH863" s="251"/>
      <c r="BI863" s="251"/>
      <c r="BJ863" s="251"/>
      <c r="BK863" s="251"/>
      <c r="BL863" s="251"/>
      <c r="BM863" s="251"/>
      <c r="BN863" s="251"/>
      <c r="BO863" s="251"/>
      <c r="BP863" s="251"/>
      <c r="BQ863" s="251"/>
    </row>
    <row r="864" spans="1:69" ht="15.75" customHeight="1" x14ac:dyDescent="0.25">
      <c r="A864" s="251"/>
      <c r="B864" s="251"/>
      <c r="C864" s="251"/>
      <c r="D864" s="251"/>
      <c r="E864" s="251"/>
      <c r="F864" s="251"/>
      <c r="G864" s="251"/>
      <c r="H864" s="251"/>
      <c r="I864" s="251"/>
      <c r="J864" s="251"/>
      <c r="K864" s="251"/>
      <c r="L864" s="251"/>
      <c r="M864" s="251"/>
      <c r="N864" s="251"/>
      <c r="O864" s="251"/>
      <c r="P864" s="251"/>
      <c r="Q864" s="251"/>
      <c r="R864" s="251"/>
      <c r="S864" s="251"/>
      <c r="T864" s="251"/>
      <c r="U864" s="251"/>
      <c r="V864" s="251"/>
      <c r="W864" s="251"/>
      <c r="X864" s="251"/>
      <c r="Y864" s="251"/>
      <c r="Z864" s="251"/>
      <c r="AA864" s="251"/>
      <c r="AB864" s="251"/>
      <c r="AC864" s="251"/>
      <c r="AD864" s="251"/>
      <c r="AE864" s="251"/>
      <c r="AF864" s="251"/>
      <c r="AG864" s="251"/>
      <c r="AH864" s="251"/>
      <c r="AI864" s="251"/>
      <c r="AJ864" s="251"/>
      <c r="AK864" s="251"/>
      <c r="AL864" s="251"/>
      <c r="AM864" s="251"/>
      <c r="AN864" s="251"/>
      <c r="AO864" s="251"/>
      <c r="AP864" s="251"/>
      <c r="AQ864" s="251"/>
      <c r="AR864" s="251"/>
      <c r="AS864" s="251"/>
      <c r="AT864" s="251"/>
      <c r="AU864" s="251"/>
      <c r="AV864" s="251"/>
      <c r="AW864" s="251"/>
      <c r="AX864" s="251"/>
      <c r="AY864" s="251"/>
      <c r="AZ864" s="251"/>
      <c r="BA864" s="251"/>
      <c r="BB864" s="251"/>
      <c r="BC864" s="251"/>
      <c r="BD864" s="251"/>
      <c r="BE864" s="251"/>
      <c r="BF864" s="251"/>
      <c r="BG864" s="251"/>
      <c r="BH864" s="251"/>
      <c r="BI864" s="251"/>
      <c r="BJ864" s="251"/>
      <c r="BK864" s="251"/>
      <c r="BL864" s="251"/>
      <c r="BM864" s="251"/>
      <c r="BN864" s="251"/>
      <c r="BO864" s="251"/>
      <c r="BP864" s="251"/>
      <c r="BQ864" s="251"/>
    </row>
    <row r="865" spans="1:69" ht="15.75" customHeight="1" x14ac:dyDescent="0.25">
      <c r="A865" s="251"/>
      <c r="B865" s="251"/>
      <c r="C865" s="251"/>
      <c r="D865" s="251"/>
      <c r="E865" s="251"/>
      <c r="F865" s="251"/>
      <c r="G865" s="251"/>
      <c r="H865" s="251"/>
      <c r="I865" s="251"/>
      <c r="J865" s="251"/>
      <c r="K865" s="251"/>
      <c r="L865" s="251"/>
      <c r="M865" s="251"/>
      <c r="N865" s="251"/>
      <c r="O865" s="251"/>
      <c r="P865" s="251"/>
      <c r="Q865" s="251"/>
      <c r="R865" s="251"/>
      <c r="S865" s="251"/>
      <c r="T865" s="251"/>
      <c r="U865" s="251"/>
      <c r="V865" s="251"/>
      <c r="W865" s="251"/>
      <c r="X865" s="251"/>
      <c r="Y865" s="251"/>
      <c r="Z865" s="251"/>
      <c r="AA865" s="251"/>
      <c r="AB865" s="251"/>
      <c r="AC865" s="251"/>
      <c r="AD865" s="251"/>
      <c r="AE865" s="251"/>
      <c r="AF865" s="251"/>
      <c r="AG865" s="251"/>
      <c r="AH865" s="251"/>
      <c r="AI865" s="251"/>
      <c r="AJ865" s="251"/>
      <c r="AK865" s="251"/>
      <c r="AL865" s="251"/>
      <c r="AM865" s="251"/>
      <c r="AN865" s="251"/>
      <c r="AO865" s="251"/>
      <c r="AP865" s="251"/>
      <c r="AQ865" s="251"/>
      <c r="AR865" s="251"/>
      <c r="AS865" s="251"/>
      <c r="AT865" s="251"/>
      <c r="AU865" s="251"/>
      <c r="AV865" s="251"/>
      <c r="AW865" s="251"/>
      <c r="AX865" s="251"/>
      <c r="AY865" s="251"/>
      <c r="AZ865" s="251"/>
      <c r="BA865" s="251"/>
      <c r="BB865" s="251"/>
      <c r="BC865" s="251"/>
      <c r="BD865" s="251"/>
      <c r="BE865" s="251"/>
      <c r="BF865" s="251"/>
      <c r="BG865" s="251"/>
      <c r="BH865" s="251"/>
      <c r="BI865" s="251"/>
      <c r="BJ865" s="251"/>
      <c r="BK865" s="251"/>
      <c r="BL865" s="251"/>
      <c r="BM865" s="251"/>
      <c r="BN865" s="251"/>
      <c r="BO865" s="251"/>
      <c r="BP865" s="251"/>
      <c r="BQ865" s="251"/>
    </row>
    <row r="866" spans="1:69" ht="15.75" customHeight="1" x14ac:dyDescent="0.25">
      <c r="A866" s="251"/>
      <c r="B866" s="251"/>
      <c r="C866" s="251"/>
      <c r="D866" s="251"/>
      <c r="E866" s="251"/>
      <c r="F866" s="251"/>
      <c r="G866" s="251"/>
      <c r="H866" s="251"/>
      <c r="I866" s="251"/>
      <c r="J866" s="251"/>
      <c r="K866" s="251"/>
      <c r="L866" s="251"/>
      <c r="M866" s="251"/>
      <c r="N866" s="251"/>
      <c r="O866" s="251"/>
      <c r="P866" s="251"/>
      <c r="Q866" s="251"/>
      <c r="R866" s="251"/>
      <c r="S866" s="251"/>
      <c r="T866" s="251"/>
      <c r="U866" s="251"/>
      <c r="V866" s="251"/>
      <c r="W866" s="251"/>
      <c r="X866" s="251"/>
      <c r="Y866" s="251"/>
      <c r="Z866" s="251"/>
      <c r="AA866" s="251"/>
      <c r="AB866" s="251"/>
      <c r="AC866" s="251"/>
      <c r="AD866" s="251"/>
      <c r="AE866" s="251"/>
      <c r="AF866" s="251"/>
      <c r="AG866" s="251"/>
      <c r="AH866" s="251"/>
      <c r="AI866" s="251"/>
      <c r="AJ866" s="251"/>
      <c r="AK866" s="251"/>
      <c r="AL866" s="251"/>
      <c r="AM866" s="251"/>
      <c r="AN866" s="251"/>
      <c r="AO866" s="251"/>
      <c r="AP866" s="251"/>
      <c r="AQ866" s="251"/>
      <c r="AR866" s="251"/>
      <c r="AS866" s="251"/>
      <c r="AT866" s="251"/>
      <c r="AU866" s="251"/>
      <c r="AV866" s="251"/>
      <c r="AW866" s="251"/>
      <c r="AX866" s="251"/>
      <c r="AY866" s="251"/>
      <c r="AZ866" s="251"/>
      <c r="BA866" s="251"/>
      <c r="BB866" s="251"/>
      <c r="BC866" s="251"/>
      <c r="BD866" s="251"/>
      <c r="BE866" s="251"/>
      <c r="BF866" s="251"/>
      <c r="BG866" s="251"/>
      <c r="BH866" s="251"/>
      <c r="BI866" s="251"/>
      <c r="BJ866" s="251"/>
      <c r="BK866" s="251"/>
      <c r="BL866" s="251"/>
      <c r="BM866" s="251"/>
      <c r="BN866" s="251"/>
      <c r="BO866" s="251"/>
      <c r="BP866" s="251"/>
      <c r="BQ866" s="251"/>
    </row>
    <row r="867" spans="1:69" ht="15.75" customHeight="1" x14ac:dyDescent="0.25">
      <c r="A867" s="251"/>
      <c r="B867" s="251"/>
      <c r="C867" s="251"/>
      <c r="D867" s="251"/>
      <c r="E867" s="251"/>
      <c r="F867" s="251"/>
      <c r="G867" s="251"/>
      <c r="H867" s="251"/>
      <c r="I867" s="251"/>
      <c r="J867" s="251"/>
      <c r="K867" s="251"/>
      <c r="L867" s="251"/>
      <c r="M867" s="251"/>
      <c r="N867" s="251"/>
      <c r="O867" s="251"/>
      <c r="P867" s="251"/>
      <c r="Q867" s="251"/>
      <c r="R867" s="251"/>
      <c r="S867" s="251"/>
      <c r="T867" s="251"/>
      <c r="U867" s="251"/>
      <c r="V867" s="251"/>
      <c r="W867" s="251"/>
      <c r="X867" s="251"/>
      <c r="Y867" s="251"/>
      <c r="Z867" s="251"/>
      <c r="AA867" s="251"/>
      <c r="AB867" s="251"/>
      <c r="AC867" s="251"/>
      <c r="AD867" s="251"/>
      <c r="AE867" s="251"/>
      <c r="AF867" s="251"/>
      <c r="AG867" s="251"/>
      <c r="AH867" s="251"/>
      <c r="AI867" s="251"/>
      <c r="AJ867" s="251"/>
      <c r="AK867" s="251"/>
      <c r="AL867" s="251"/>
      <c r="AM867" s="251"/>
      <c r="AN867" s="251"/>
      <c r="AO867" s="251"/>
      <c r="AP867" s="251"/>
      <c r="AQ867" s="251"/>
      <c r="AR867" s="251"/>
      <c r="AS867" s="251"/>
      <c r="AT867" s="251"/>
      <c r="AU867" s="251"/>
      <c r="AV867" s="251"/>
      <c r="AW867" s="251"/>
      <c r="AX867" s="251"/>
      <c r="AY867" s="251"/>
      <c r="AZ867" s="251"/>
      <c r="BA867" s="251"/>
      <c r="BB867" s="251"/>
      <c r="BC867" s="251"/>
      <c r="BD867" s="251"/>
      <c r="BE867" s="251"/>
      <c r="BF867" s="251"/>
      <c r="BG867" s="251"/>
      <c r="BH867" s="251"/>
      <c r="BI867" s="251"/>
      <c r="BJ867" s="251"/>
      <c r="BK867" s="251"/>
      <c r="BL867" s="251"/>
      <c r="BM867" s="251"/>
      <c r="BN867" s="251"/>
      <c r="BO867" s="251"/>
      <c r="BP867" s="251"/>
      <c r="BQ867" s="251"/>
    </row>
    <row r="868" spans="1:69" ht="15.75" customHeight="1" x14ac:dyDescent="0.25">
      <c r="A868" s="251"/>
      <c r="B868" s="251"/>
      <c r="C868" s="251"/>
      <c r="D868" s="251"/>
      <c r="E868" s="251"/>
      <c r="F868" s="251"/>
      <c r="G868" s="251"/>
      <c r="H868" s="251"/>
      <c r="I868" s="251"/>
      <c r="J868" s="251"/>
      <c r="K868" s="251"/>
      <c r="L868" s="251"/>
      <c r="M868" s="251"/>
      <c r="N868" s="251"/>
      <c r="O868" s="251"/>
      <c r="P868" s="251"/>
      <c r="Q868" s="251"/>
      <c r="R868" s="251"/>
      <c r="S868" s="251"/>
      <c r="T868" s="251"/>
      <c r="U868" s="251"/>
      <c r="V868" s="251"/>
      <c r="W868" s="251"/>
      <c r="X868" s="251"/>
      <c r="Y868" s="251"/>
      <c r="Z868" s="251"/>
      <c r="AA868" s="251"/>
      <c r="AB868" s="251"/>
      <c r="AC868" s="251"/>
      <c r="AD868" s="251"/>
      <c r="AE868" s="251"/>
      <c r="AF868" s="251"/>
      <c r="AG868" s="251"/>
      <c r="AH868" s="251"/>
      <c r="AI868" s="251"/>
      <c r="AJ868" s="251"/>
      <c r="AK868" s="251"/>
      <c r="AL868" s="251"/>
      <c r="AM868" s="251"/>
      <c r="AN868" s="251"/>
      <c r="AO868" s="251"/>
      <c r="AP868" s="251"/>
      <c r="AQ868" s="251"/>
      <c r="AR868" s="251"/>
      <c r="AS868" s="251"/>
      <c r="AT868" s="251"/>
      <c r="AU868" s="251"/>
      <c r="AV868" s="251"/>
      <c r="AW868" s="251"/>
      <c r="AX868" s="251"/>
      <c r="AY868" s="251"/>
      <c r="AZ868" s="251"/>
      <c r="BA868" s="251"/>
      <c r="BB868" s="251"/>
      <c r="BC868" s="251"/>
      <c r="BD868" s="251"/>
      <c r="BE868" s="251"/>
      <c r="BF868" s="251"/>
      <c r="BG868" s="251"/>
      <c r="BH868" s="251"/>
      <c r="BI868" s="251"/>
      <c r="BJ868" s="251"/>
      <c r="BK868" s="251"/>
      <c r="BL868" s="251"/>
      <c r="BM868" s="251"/>
      <c r="BN868" s="251"/>
      <c r="BO868" s="251"/>
      <c r="BP868" s="251"/>
      <c r="BQ868" s="251"/>
    </row>
    <row r="869" spans="1:69" ht="15.75" customHeight="1" x14ac:dyDescent="0.25">
      <c r="A869" s="251"/>
      <c r="B869" s="251"/>
      <c r="C869" s="251"/>
      <c r="D869" s="251"/>
      <c r="E869" s="251"/>
      <c r="F869" s="251"/>
      <c r="G869" s="251"/>
      <c r="H869" s="251"/>
      <c r="I869" s="251"/>
      <c r="J869" s="251"/>
      <c r="K869" s="251"/>
      <c r="L869" s="251"/>
      <c r="M869" s="251"/>
      <c r="N869" s="251"/>
      <c r="O869" s="251"/>
      <c r="P869" s="251"/>
      <c r="Q869" s="251"/>
      <c r="R869" s="251"/>
      <c r="S869" s="251"/>
      <c r="T869" s="251"/>
      <c r="U869" s="251"/>
      <c r="V869" s="251"/>
      <c r="W869" s="251"/>
      <c r="X869" s="251"/>
      <c r="Y869" s="251"/>
      <c r="Z869" s="251"/>
      <c r="AA869" s="251"/>
      <c r="AB869" s="251"/>
      <c r="AC869" s="251"/>
      <c r="AD869" s="251"/>
      <c r="AE869" s="251"/>
      <c r="AF869" s="251"/>
      <c r="AG869" s="251"/>
      <c r="AH869" s="251"/>
      <c r="AI869" s="251"/>
      <c r="AJ869" s="251"/>
      <c r="AK869" s="251"/>
      <c r="AL869" s="251"/>
      <c r="AM869" s="251"/>
      <c r="AN869" s="251"/>
      <c r="AO869" s="251"/>
      <c r="AP869" s="251"/>
      <c r="AQ869" s="251"/>
      <c r="AR869" s="251"/>
      <c r="AS869" s="251"/>
      <c r="AT869" s="251"/>
      <c r="AU869" s="251"/>
      <c r="AV869" s="251"/>
      <c r="AW869" s="251"/>
      <c r="AX869" s="251"/>
      <c r="AY869" s="251"/>
      <c r="AZ869" s="251"/>
      <c r="BA869" s="251"/>
      <c r="BB869" s="251"/>
      <c r="BC869" s="251"/>
      <c r="BD869" s="251"/>
      <c r="BE869" s="251"/>
      <c r="BF869" s="251"/>
      <c r="BG869" s="251"/>
      <c r="BH869" s="251"/>
      <c r="BI869" s="251"/>
      <c r="BJ869" s="251"/>
      <c r="BK869" s="251"/>
      <c r="BL869" s="251"/>
      <c r="BM869" s="251"/>
      <c r="BN869" s="251"/>
      <c r="BO869" s="251"/>
      <c r="BP869" s="251"/>
      <c r="BQ869" s="251"/>
    </row>
    <row r="870" spans="1:69" ht="15.75" customHeight="1" x14ac:dyDescent="0.25">
      <c r="A870" s="251"/>
      <c r="B870" s="251"/>
      <c r="C870" s="251"/>
      <c r="D870" s="251"/>
      <c r="E870" s="251"/>
      <c r="F870" s="251"/>
      <c r="G870" s="251"/>
      <c r="H870" s="251"/>
      <c r="I870" s="251"/>
      <c r="J870" s="251"/>
      <c r="K870" s="251"/>
      <c r="L870" s="251"/>
      <c r="M870" s="251"/>
      <c r="N870" s="251"/>
      <c r="O870" s="251"/>
      <c r="P870" s="251"/>
      <c r="Q870" s="251"/>
      <c r="R870" s="251"/>
      <c r="S870" s="251"/>
      <c r="T870" s="251"/>
      <c r="U870" s="251"/>
      <c r="V870" s="251"/>
      <c r="W870" s="251"/>
      <c r="X870" s="251"/>
      <c r="Y870" s="251"/>
      <c r="Z870" s="251"/>
      <c r="AA870" s="251"/>
      <c r="AB870" s="251"/>
      <c r="AC870" s="251"/>
      <c r="AD870" s="251"/>
      <c r="AE870" s="251"/>
      <c r="AF870" s="251"/>
      <c r="AG870" s="251"/>
      <c r="AH870" s="251"/>
      <c r="AI870" s="251"/>
      <c r="AJ870" s="251"/>
      <c r="AK870" s="251"/>
      <c r="AL870" s="251"/>
      <c r="AM870" s="251"/>
      <c r="AN870" s="251"/>
      <c r="AO870" s="251"/>
      <c r="AP870" s="251"/>
      <c r="AQ870" s="251"/>
      <c r="AR870" s="251"/>
      <c r="AS870" s="251"/>
      <c r="AT870" s="251"/>
      <c r="AU870" s="251"/>
      <c r="AV870" s="251"/>
      <c r="AW870" s="251"/>
      <c r="AX870" s="251"/>
      <c r="AY870" s="251"/>
      <c r="AZ870" s="251"/>
      <c r="BA870" s="251"/>
      <c r="BB870" s="251"/>
      <c r="BC870" s="251"/>
      <c r="BD870" s="251"/>
      <c r="BE870" s="251"/>
      <c r="BF870" s="251"/>
      <c r="BG870" s="251"/>
      <c r="BH870" s="251"/>
      <c r="BI870" s="251"/>
      <c r="BJ870" s="251"/>
      <c r="BK870" s="251"/>
      <c r="BL870" s="251"/>
      <c r="BM870" s="251"/>
      <c r="BN870" s="251"/>
      <c r="BO870" s="251"/>
      <c r="BP870" s="251"/>
      <c r="BQ870" s="251"/>
    </row>
    <row r="871" spans="1:69" ht="15.75" customHeight="1" x14ac:dyDescent="0.25">
      <c r="A871" s="251"/>
      <c r="B871" s="251"/>
      <c r="C871" s="251"/>
      <c r="D871" s="251"/>
      <c r="E871" s="251"/>
      <c r="F871" s="251"/>
      <c r="G871" s="251"/>
      <c r="H871" s="251"/>
      <c r="I871" s="251"/>
      <c r="J871" s="251"/>
      <c r="K871" s="251"/>
      <c r="L871" s="251"/>
      <c r="M871" s="251"/>
      <c r="N871" s="251"/>
      <c r="O871" s="251"/>
      <c r="P871" s="251"/>
      <c r="Q871" s="251"/>
      <c r="R871" s="251"/>
      <c r="S871" s="251"/>
      <c r="T871" s="251"/>
      <c r="U871" s="251"/>
      <c r="V871" s="251"/>
      <c r="W871" s="251"/>
      <c r="X871" s="251"/>
      <c r="Y871" s="251"/>
      <c r="Z871" s="251"/>
      <c r="AA871" s="251"/>
      <c r="AB871" s="251"/>
      <c r="AC871" s="251"/>
      <c r="AD871" s="251"/>
      <c r="AE871" s="251"/>
      <c r="AF871" s="251"/>
      <c r="AG871" s="251"/>
      <c r="AH871" s="251"/>
      <c r="AI871" s="251"/>
      <c r="AJ871" s="251"/>
      <c r="AK871" s="251"/>
      <c r="AL871" s="251"/>
      <c r="AM871" s="251"/>
      <c r="AN871" s="251"/>
      <c r="AO871" s="251"/>
      <c r="AP871" s="251"/>
      <c r="AQ871" s="251"/>
      <c r="AR871" s="251"/>
      <c r="AS871" s="251"/>
      <c r="AT871" s="251"/>
      <c r="AU871" s="251"/>
      <c r="AV871" s="251"/>
      <c r="AW871" s="251"/>
      <c r="AX871" s="251"/>
      <c r="AY871" s="251"/>
      <c r="AZ871" s="251"/>
      <c r="BA871" s="251"/>
      <c r="BB871" s="251"/>
      <c r="BC871" s="251"/>
      <c r="BD871" s="251"/>
      <c r="BE871" s="251"/>
      <c r="BF871" s="251"/>
      <c r="BG871" s="251"/>
      <c r="BH871" s="251"/>
      <c r="BI871" s="251"/>
      <c r="BJ871" s="251"/>
      <c r="BK871" s="251"/>
      <c r="BL871" s="251"/>
      <c r="BM871" s="251"/>
      <c r="BN871" s="251"/>
      <c r="BO871" s="251"/>
      <c r="BP871" s="251"/>
      <c r="BQ871" s="251"/>
    </row>
    <row r="872" spans="1:69" ht="15.75" customHeight="1" x14ac:dyDescent="0.25">
      <c r="A872" s="251"/>
      <c r="B872" s="251"/>
      <c r="C872" s="251"/>
      <c r="D872" s="251"/>
      <c r="E872" s="251"/>
      <c r="F872" s="251"/>
      <c r="G872" s="251"/>
      <c r="H872" s="251"/>
      <c r="I872" s="251"/>
      <c r="J872" s="251"/>
      <c r="K872" s="251"/>
      <c r="L872" s="251"/>
      <c r="M872" s="251"/>
      <c r="N872" s="251"/>
      <c r="O872" s="251"/>
      <c r="P872" s="251"/>
      <c r="Q872" s="251"/>
      <c r="R872" s="251"/>
      <c r="S872" s="251"/>
      <c r="T872" s="251"/>
      <c r="U872" s="251"/>
      <c r="V872" s="251"/>
      <c r="W872" s="251"/>
      <c r="X872" s="251"/>
      <c r="Y872" s="251"/>
      <c r="Z872" s="251"/>
      <c r="AA872" s="251"/>
      <c r="AB872" s="251"/>
      <c r="AC872" s="251"/>
      <c r="AD872" s="251"/>
      <c r="AE872" s="251"/>
      <c r="AF872" s="251"/>
      <c r="AG872" s="251"/>
      <c r="AH872" s="251"/>
      <c r="AI872" s="251"/>
      <c r="AJ872" s="251"/>
      <c r="AK872" s="251"/>
      <c r="AL872" s="251"/>
      <c r="AM872" s="251"/>
      <c r="AN872" s="251"/>
      <c r="AO872" s="251"/>
      <c r="AP872" s="251"/>
      <c r="AQ872" s="251"/>
      <c r="AR872" s="251"/>
      <c r="AS872" s="251"/>
      <c r="AT872" s="251"/>
      <c r="AU872" s="251"/>
      <c r="AV872" s="251"/>
      <c r="AW872" s="251"/>
      <c r="AX872" s="251"/>
      <c r="AY872" s="251"/>
      <c r="AZ872" s="251"/>
      <c r="BA872" s="251"/>
      <c r="BB872" s="251"/>
      <c r="BC872" s="251"/>
      <c r="BD872" s="251"/>
      <c r="BE872" s="251"/>
      <c r="BF872" s="251"/>
      <c r="BG872" s="251"/>
      <c r="BH872" s="251"/>
      <c r="BI872" s="251"/>
      <c r="BJ872" s="251"/>
      <c r="BK872" s="251"/>
      <c r="BL872" s="251"/>
      <c r="BM872" s="251"/>
      <c r="BN872" s="251"/>
      <c r="BO872" s="251"/>
      <c r="BP872" s="251"/>
      <c r="BQ872" s="251"/>
    </row>
    <row r="873" spans="1:69" ht="15.75" customHeight="1" x14ac:dyDescent="0.25">
      <c r="A873" s="251"/>
      <c r="B873" s="251"/>
      <c r="C873" s="251"/>
      <c r="D873" s="251"/>
      <c r="E873" s="251"/>
      <c r="F873" s="251"/>
      <c r="G873" s="251"/>
      <c r="H873" s="251"/>
      <c r="I873" s="251"/>
      <c r="J873" s="251"/>
      <c r="K873" s="251"/>
      <c r="L873" s="251"/>
      <c r="M873" s="251"/>
      <c r="N873" s="251"/>
      <c r="O873" s="251"/>
      <c r="P873" s="251"/>
      <c r="Q873" s="251"/>
      <c r="R873" s="251"/>
      <c r="S873" s="251"/>
      <c r="T873" s="251"/>
      <c r="U873" s="251"/>
      <c r="V873" s="251"/>
      <c r="W873" s="251"/>
      <c r="X873" s="251"/>
      <c r="Y873" s="251"/>
      <c r="Z873" s="251"/>
      <c r="AA873" s="251"/>
      <c r="AB873" s="251"/>
      <c r="AC873" s="251"/>
      <c r="AD873" s="251"/>
      <c r="AE873" s="251"/>
      <c r="AF873" s="251"/>
      <c r="AG873" s="251"/>
      <c r="AH873" s="251"/>
      <c r="AI873" s="251"/>
      <c r="AJ873" s="251"/>
      <c r="AK873" s="251"/>
      <c r="AL873" s="251"/>
      <c r="AM873" s="251"/>
      <c r="AN873" s="251"/>
      <c r="AO873" s="251"/>
      <c r="AP873" s="251"/>
      <c r="AQ873" s="251"/>
      <c r="AR873" s="251"/>
      <c r="AS873" s="251"/>
      <c r="AT873" s="251"/>
      <c r="AU873" s="251"/>
      <c r="AV873" s="251"/>
      <c r="AW873" s="251"/>
      <c r="AX873" s="251"/>
      <c r="AY873" s="251"/>
      <c r="AZ873" s="251"/>
      <c r="BA873" s="251"/>
      <c r="BB873" s="251"/>
      <c r="BC873" s="251"/>
      <c r="BD873" s="251"/>
      <c r="BE873" s="251"/>
      <c r="BF873" s="251"/>
      <c r="BG873" s="251"/>
      <c r="BH873" s="251"/>
      <c r="BI873" s="251"/>
      <c r="BJ873" s="251"/>
      <c r="BK873" s="251"/>
      <c r="BL873" s="251"/>
      <c r="BM873" s="251"/>
      <c r="BN873" s="251"/>
      <c r="BO873" s="251"/>
      <c r="BP873" s="251"/>
      <c r="BQ873" s="251"/>
    </row>
    <row r="874" spans="1:69" ht="15.75" customHeight="1" x14ac:dyDescent="0.25">
      <c r="A874" s="251"/>
      <c r="B874" s="251"/>
      <c r="C874" s="251"/>
      <c r="D874" s="251"/>
      <c r="E874" s="251"/>
      <c r="F874" s="251"/>
      <c r="G874" s="251"/>
      <c r="H874" s="251"/>
      <c r="I874" s="251"/>
      <c r="J874" s="251"/>
      <c r="K874" s="251"/>
      <c r="L874" s="251"/>
      <c r="M874" s="251"/>
      <c r="N874" s="251"/>
      <c r="O874" s="251"/>
      <c r="P874" s="251"/>
      <c r="Q874" s="251"/>
      <c r="R874" s="251"/>
      <c r="S874" s="251"/>
      <c r="T874" s="251"/>
      <c r="U874" s="251"/>
      <c r="V874" s="251"/>
      <c r="W874" s="251"/>
      <c r="X874" s="251"/>
      <c r="Y874" s="251"/>
      <c r="Z874" s="251"/>
      <c r="AA874" s="251"/>
      <c r="AB874" s="251"/>
      <c r="AC874" s="251"/>
      <c r="AD874" s="251"/>
      <c r="AE874" s="251"/>
      <c r="AF874" s="251"/>
      <c r="AG874" s="251"/>
      <c r="AH874" s="251"/>
      <c r="AI874" s="251"/>
      <c r="AJ874" s="251"/>
      <c r="AK874" s="251"/>
      <c r="AL874" s="251"/>
      <c r="AM874" s="251"/>
      <c r="AN874" s="251"/>
      <c r="AO874" s="251"/>
      <c r="AP874" s="251"/>
      <c r="AQ874" s="251"/>
      <c r="AR874" s="251"/>
      <c r="AS874" s="251"/>
      <c r="AT874" s="251"/>
      <c r="AU874" s="251"/>
      <c r="AV874" s="251"/>
      <c r="AW874" s="251"/>
      <c r="AX874" s="251"/>
      <c r="AY874" s="251"/>
      <c r="AZ874" s="251"/>
      <c r="BA874" s="251"/>
      <c r="BB874" s="251"/>
      <c r="BC874" s="251"/>
      <c r="BD874" s="251"/>
      <c r="BE874" s="251"/>
      <c r="BF874" s="251"/>
      <c r="BG874" s="251"/>
      <c r="BH874" s="251"/>
      <c r="BI874" s="251"/>
      <c r="BJ874" s="251"/>
      <c r="BK874" s="251"/>
      <c r="BL874" s="251"/>
      <c r="BM874" s="251"/>
      <c r="BN874" s="251"/>
      <c r="BO874" s="251"/>
      <c r="BP874" s="251"/>
      <c r="BQ874" s="251"/>
    </row>
    <row r="875" spans="1:69" ht="15.75" customHeight="1" x14ac:dyDescent="0.25">
      <c r="A875" s="251"/>
      <c r="B875" s="251"/>
      <c r="C875" s="251"/>
      <c r="D875" s="251"/>
      <c r="E875" s="251"/>
      <c r="F875" s="251"/>
      <c r="G875" s="251"/>
      <c r="H875" s="251"/>
      <c r="I875" s="251"/>
      <c r="J875" s="251"/>
      <c r="K875" s="251"/>
      <c r="L875" s="251"/>
      <c r="M875" s="251"/>
      <c r="N875" s="251"/>
      <c r="O875" s="251"/>
      <c r="P875" s="251"/>
      <c r="Q875" s="251"/>
      <c r="R875" s="251"/>
      <c r="S875" s="251"/>
      <c r="T875" s="251"/>
      <c r="U875" s="251"/>
      <c r="V875" s="251"/>
      <c r="W875" s="251"/>
      <c r="X875" s="251"/>
      <c r="Y875" s="251"/>
      <c r="Z875" s="251"/>
      <c r="AA875" s="251"/>
      <c r="AB875" s="251"/>
      <c r="AC875" s="251"/>
      <c r="AD875" s="251"/>
      <c r="AE875" s="251"/>
      <c r="AF875" s="251"/>
      <c r="AG875" s="251"/>
      <c r="AH875" s="251"/>
      <c r="AI875" s="251"/>
      <c r="AJ875" s="251"/>
      <c r="AK875" s="251"/>
      <c r="AL875" s="251"/>
      <c r="AM875" s="251"/>
      <c r="AN875" s="251"/>
      <c r="AO875" s="251"/>
      <c r="AP875" s="251"/>
      <c r="AQ875" s="251"/>
      <c r="AR875" s="251"/>
      <c r="AS875" s="251"/>
      <c r="AT875" s="251"/>
      <c r="AU875" s="251"/>
      <c r="AV875" s="251"/>
      <c r="AW875" s="251"/>
      <c r="AX875" s="251"/>
      <c r="AY875" s="251"/>
      <c r="AZ875" s="251"/>
      <c r="BA875" s="251"/>
      <c r="BB875" s="251"/>
      <c r="BC875" s="251"/>
      <c r="BD875" s="251"/>
      <c r="BE875" s="251"/>
      <c r="BF875" s="251"/>
      <c r="BG875" s="251"/>
      <c r="BH875" s="251"/>
      <c r="BI875" s="251"/>
      <c r="BJ875" s="251"/>
      <c r="BK875" s="251"/>
      <c r="BL875" s="251"/>
      <c r="BM875" s="251"/>
      <c r="BN875" s="251"/>
      <c r="BO875" s="251"/>
      <c r="BP875" s="251"/>
      <c r="BQ875" s="251"/>
    </row>
    <row r="876" spans="1:69" ht="15.75" customHeight="1" x14ac:dyDescent="0.25">
      <c r="A876" s="251"/>
      <c r="B876" s="251"/>
      <c r="C876" s="251"/>
      <c r="D876" s="251"/>
      <c r="E876" s="251"/>
      <c r="F876" s="251"/>
      <c r="G876" s="251"/>
      <c r="H876" s="251"/>
      <c r="I876" s="251"/>
      <c r="J876" s="251"/>
      <c r="K876" s="251"/>
      <c r="L876" s="251"/>
      <c r="M876" s="251"/>
      <c r="N876" s="251"/>
      <c r="O876" s="251"/>
      <c r="P876" s="251"/>
      <c r="Q876" s="251"/>
      <c r="R876" s="251"/>
      <c r="S876" s="251"/>
      <c r="T876" s="251"/>
      <c r="U876" s="251"/>
      <c r="V876" s="251"/>
      <c r="W876" s="251"/>
      <c r="X876" s="251"/>
      <c r="Y876" s="251"/>
      <c r="Z876" s="251"/>
      <c r="AA876" s="251"/>
      <c r="AB876" s="251"/>
      <c r="AC876" s="251"/>
      <c r="AD876" s="251"/>
      <c r="AE876" s="251"/>
      <c r="AF876" s="251"/>
      <c r="AG876" s="251"/>
      <c r="AH876" s="251"/>
      <c r="AI876" s="251"/>
      <c r="AJ876" s="251"/>
      <c r="AK876" s="251"/>
      <c r="AL876" s="251"/>
      <c r="AM876" s="251"/>
      <c r="AN876" s="251"/>
      <c r="AO876" s="251"/>
      <c r="AP876" s="251"/>
      <c r="AQ876" s="251"/>
      <c r="AR876" s="251"/>
      <c r="AS876" s="251"/>
      <c r="AT876" s="251"/>
      <c r="AU876" s="251"/>
      <c r="AV876" s="251"/>
      <c r="AW876" s="251"/>
      <c r="AX876" s="251"/>
      <c r="AY876" s="251"/>
      <c r="AZ876" s="251"/>
      <c r="BA876" s="251"/>
      <c r="BB876" s="251"/>
      <c r="BC876" s="251"/>
      <c r="BD876" s="251"/>
      <c r="BE876" s="251"/>
      <c r="BF876" s="251"/>
      <c r="BG876" s="251"/>
      <c r="BH876" s="251"/>
      <c r="BI876" s="251"/>
      <c r="BJ876" s="251"/>
      <c r="BK876" s="251"/>
      <c r="BL876" s="251"/>
      <c r="BM876" s="251"/>
      <c r="BN876" s="251"/>
      <c r="BO876" s="251"/>
      <c r="BP876" s="251"/>
      <c r="BQ876" s="251"/>
    </row>
    <row r="877" spans="1:69" ht="15.75" customHeight="1" x14ac:dyDescent="0.25">
      <c r="A877" s="251"/>
      <c r="B877" s="251"/>
      <c r="C877" s="251"/>
      <c r="D877" s="251"/>
      <c r="E877" s="251"/>
      <c r="F877" s="251"/>
      <c r="G877" s="251"/>
      <c r="H877" s="251"/>
      <c r="I877" s="251"/>
      <c r="J877" s="251"/>
      <c r="K877" s="251"/>
      <c r="L877" s="251"/>
      <c r="M877" s="251"/>
      <c r="N877" s="251"/>
      <c r="O877" s="251"/>
      <c r="P877" s="251"/>
      <c r="Q877" s="251"/>
      <c r="R877" s="251"/>
      <c r="S877" s="251"/>
      <c r="T877" s="251"/>
      <c r="U877" s="251"/>
      <c r="V877" s="251"/>
      <c r="W877" s="251"/>
      <c r="X877" s="251"/>
      <c r="Y877" s="251"/>
      <c r="Z877" s="251"/>
      <c r="AA877" s="251"/>
      <c r="AB877" s="251"/>
      <c r="AC877" s="251"/>
      <c r="AD877" s="251"/>
      <c r="AE877" s="251"/>
      <c r="AF877" s="251"/>
      <c r="AG877" s="251"/>
      <c r="AH877" s="251"/>
      <c r="AI877" s="251"/>
      <c r="AJ877" s="251"/>
      <c r="AK877" s="251"/>
      <c r="AL877" s="251"/>
      <c r="AM877" s="251"/>
      <c r="AN877" s="251"/>
      <c r="AO877" s="251"/>
      <c r="AP877" s="251"/>
      <c r="AQ877" s="251"/>
      <c r="AR877" s="251"/>
      <c r="AS877" s="251"/>
      <c r="AT877" s="251"/>
      <c r="AU877" s="251"/>
      <c r="AV877" s="251"/>
      <c r="AW877" s="251"/>
      <c r="AX877" s="251"/>
      <c r="AY877" s="251"/>
      <c r="AZ877" s="251"/>
      <c r="BA877" s="251"/>
      <c r="BB877" s="251"/>
      <c r="BC877" s="251"/>
      <c r="BD877" s="251"/>
      <c r="BE877" s="251"/>
      <c r="BF877" s="251"/>
      <c r="BG877" s="251"/>
      <c r="BH877" s="251"/>
      <c r="BI877" s="251"/>
      <c r="BJ877" s="251"/>
      <c r="BK877" s="251"/>
      <c r="BL877" s="251"/>
      <c r="BM877" s="251"/>
      <c r="BN877" s="251"/>
      <c r="BO877" s="251"/>
      <c r="BP877" s="251"/>
      <c r="BQ877" s="251"/>
    </row>
    <row r="878" spans="1:69" ht="15.75" customHeight="1" x14ac:dyDescent="0.25">
      <c r="A878" s="251"/>
      <c r="B878" s="251"/>
      <c r="C878" s="251"/>
      <c r="D878" s="251"/>
      <c r="E878" s="251"/>
      <c r="F878" s="251"/>
      <c r="G878" s="251"/>
      <c r="H878" s="251"/>
      <c r="I878" s="251"/>
      <c r="J878" s="251"/>
      <c r="K878" s="251"/>
      <c r="L878" s="251"/>
      <c r="M878" s="251"/>
      <c r="N878" s="251"/>
      <c r="O878" s="251"/>
      <c r="P878" s="251"/>
      <c r="Q878" s="251"/>
      <c r="R878" s="251"/>
      <c r="S878" s="251"/>
      <c r="T878" s="251"/>
      <c r="U878" s="251"/>
      <c r="V878" s="251"/>
      <c r="W878" s="251"/>
      <c r="X878" s="251"/>
      <c r="Y878" s="251"/>
      <c r="Z878" s="251"/>
      <c r="AA878" s="251"/>
      <c r="AB878" s="251"/>
      <c r="AC878" s="251"/>
      <c r="AD878" s="251"/>
      <c r="AE878" s="251"/>
      <c r="AF878" s="251"/>
      <c r="AG878" s="251"/>
      <c r="AH878" s="251"/>
      <c r="AI878" s="251"/>
      <c r="AJ878" s="251"/>
      <c r="AK878" s="251"/>
      <c r="AL878" s="251"/>
      <c r="AM878" s="251"/>
      <c r="AN878" s="251"/>
      <c r="AO878" s="251"/>
      <c r="AP878" s="251"/>
      <c r="AQ878" s="251"/>
      <c r="AR878" s="251"/>
      <c r="AS878" s="251"/>
      <c r="AT878" s="251"/>
      <c r="AU878" s="251"/>
      <c r="AV878" s="251"/>
      <c r="AW878" s="251"/>
      <c r="AX878" s="251"/>
      <c r="AY878" s="251"/>
      <c r="AZ878" s="251"/>
      <c r="BA878" s="251"/>
      <c r="BB878" s="251"/>
      <c r="BC878" s="251"/>
      <c r="BD878" s="251"/>
      <c r="BE878" s="251"/>
      <c r="BF878" s="251"/>
      <c r="BG878" s="251"/>
      <c r="BH878" s="251"/>
      <c r="BI878" s="251"/>
      <c r="BJ878" s="251"/>
      <c r="BK878" s="251"/>
      <c r="BL878" s="251"/>
      <c r="BM878" s="251"/>
      <c r="BN878" s="251"/>
      <c r="BO878" s="251"/>
      <c r="BP878" s="251"/>
      <c r="BQ878" s="251"/>
    </row>
    <row r="879" spans="1:69" ht="15.75" customHeight="1" x14ac:dyDescent="0.25">
      <c r="A879" s="251"/>
      <c r="B879" s="251"/>
      <c r="C879" s="251"/>
      <c r="D879" s="251"/>
      <c r="E879" s="251"/>
      <c r="F879" s="251"/>
      <c r="G879" s="251"/>
      <c r="H879" s="251"/>
      <c r="I879" s="251"/>
      <c r="J879" s="251"/>
      <c r="K879" s="251"/>
      <c r="L879" s="251"/>
      <c r="M879" s="251"/>
      <c r="N879" s="251"/>
      <c r="O879" s="251"/>
      <c r="P879" s="251"/>
      <c r="Q879" s="251"/>
      <c r="R879" s="251"/>
      <c r="S879" s="251"/>
      <c r="T879" s="251"/>
      <c r="U879" s="251"/>
      <c r="V879" s="251"/>
      <c r="W879" s="251"/>
      <c r="X879" s="251"/>
      <c r="Y879" s="251"/>
      <c r="Z879" s="251"/>
      <c r="AA879" s="251"/>
      <c r="AB879" s="251"/>
      <c r="AC879" s="251"/>
      <c r="AD879" s="251"/>
      <c r="AE879" s="251"/>
      <c r="AF879" s="251"/>
      <c r="AG879" s="251"/>
      <c r="AH879" s="251"/>
      <c r="AI879" s="251"/>
      <c r="AJ879" s="251"/>
      <c r="AK879" s="251"/>
      <c r="AL879" s="251"/>
      <c r="AM879" s="251"/>
      <c r="AN879" s="251"/>
      <c r="AO879" s="251"/>
      <c r="AP879" s="251"/>
      <c r="AQ879" s="251"/>
      <c r="AR879" s="251"/>
      <c r="AS879" s="251"/>
      <c r="AT879" s="251"/>
      <c r="AU879" s="251"/>
      <c r="AV879" s="251"/>
      <c r="AW879" s="251"/>
      <c r="AX879" s="251"/>
      <c r="AY879" s="251"/>
      <c r="AZ879" s="251"/>
      <c r="BA879" s="251"/>
      <c r="BB879" s="251"/>
      <c r="BC879" s="251"/>
      <c r="BD879" s="251"/>
      <c r="BE879" s="251"/>
      <c r="BF879" s="251"/>
      <c r="BG879" s="251"/>
      <c r="BH879" s="251"/>
      <c r="BI879" s="251"/>
      <c r="BJ879" s="251"/>
      <c r="BK879" s="251"/>
      <c r="BL879" s="251"/>
      <c r="BM879" s="251"/>
      <c r="BN879" s="251"/>
      <c r="BO879" s="251"/>
      <c r="BP879" s="251"/>
      <c r="BQ879" s="251"/>
    </row>
    <row r="880" spans="1:69" ht="15.75" customHeight="1" x14ac:dyDescent="0.25">
      <c r="A880" s="251"/>
      <c r="B880" s="251"/>
      <c r="C880" s="251"/>
      <c r="D880" s="251"/>
      <c r="E880" s="251"/>
      <c r="F880" s="251"/>
      <c r="G880" s="251"/>
      <c r="H880" s="251"/>
      <c r="I880" s="251"/>
      <c r="J880" s="251"/>
      <c r="K880" s="251"/>
      <c r="L880" s="251"/>
      <c r="M880" s="251"/>
      <c r="N880" s="251"/>
      <c r="O880" s="251"/>
      <c r="P880" s="251"/>
      <c r="Q880" s="251"/>
      <c r="R880" s="251"/>
      <c r="S880" s="251"/>
      <c r="T880" s="251"/>
      <c r="U880" s="251"/>
      <c r="V880" s="251"/>
      <c r="W880" s="251"/>
      <c r="X880" s="251"/>
      <c r="Y880" s="251"/>
      <c r="Z880" s="251"/>
      <c r="AA880" s="251"/>
      <c r="AB880" s="251"/>
      <c r="AC880" s="251"/>
      <c r="AD880" s="251"/>
      <c r="AE880" s="251"/>
      <c r="AF880" s="251"/>
      <c r="AG880" s="251"/>
      <c r="AH880" s="251"/>
      <c r="AI880" s="251"/>
      <c r="AJ880" s="251"/>
      <c r="AK880" s="251"/>
      <c r="AL880" s="251"/>
      <c r="AM880" s="251"/>
      <c r="AN880" s="251"/>
      <c r="AO880" s="251"/>
      <c r="AP880" s="251"/>
      <c r="AQ880" s="251"/>
      <c r="AR880" s="251"/>
      <c r="AS880" s="251"/>
      <c r="AT880" s="251"/>
      <c r="AU880" s="251"/>
      <c r="AV880" s="251"/>
      <c r="AW880" s="251"/>
      <c r="AX880" s="251"/>
      <c r="AY880" s="251"/>
      <c r="AZ880" s="251"/>
      <c r="BA880" s="251"/>
      <c r="BB880" s="251"/>
      <c r="BC880" s="251"/>
      <c r="BD880" s="251"/>
      <c r="BE880" s="251"/>
      <c r="BF880" s="251"/>
      <c r="BG880" s="251"/>
      <c r="BH880" s="251"/>
      <c r="BI880" s="251"/>
      <c r="BJ880" s="251"/>
      <c r="BK880" s="251"/>
      <c r="BL880" s="251"/>
      <c r="BM880" s="251"/>
      <c r="BN880" s="251"/>
      <c r="BO880" s="251"/>
      <c r="BP880" s="251"/>
      <c r="BQ880" s="251"/>
    </row>
    <row r="881" spans="1:69" ht="15.75" customHeight="1" x14ac:dyDescent="0.25">
      <c r="A881" s="251"/>
      <c r="B881" s="251"/>
      <c r="C881" s="251"/>
      <c r="D881" s="251"/>
      <c r="E881" s="251"/>
      <c r="F881" s="251"/>
      <c r="G881" s="251"/>
      <c r="H881" s="251"/>
      <c r="I881" s="251"/>
      <c r="J881" s="251"/>
      <c r="K881" s="251"/>
      <c r="L881" s="251"/>
      <c r="M881" s="251"/>
      <c r="N881" s="251"/>
      <c r="O881" s="251"/>
      <c r="P881" s="251"/>
      <c r="Q881" s="251"/>
      <c r="R881" s="251"/>
      <c r="S881" s="251"/>
      <c r="T881" s="251"/>
      <c r="U881" s="251"/>
      <c r="V881" s="251"/>
      <c r="W881" s="251"/>
      <c r="X881" s="251"/>
      <c r="Y881" s="251"/>
      <c r="Z881" s="251"/>
      <c r="AA881" s="251"/>
      <c r="AB881" s="251"/>
      <c r="AC881" s="251"/>
      <c r="AD881" s="251"/>
      <c r="AE881" s="251"/>
      <c r="AF881" s="251"/>
      <c r="AG881" s="251"/>
      <c r="AH881" s="251"/>
      <c r="AI881" s="251"/>
      <c r="AJ881" s="251"/>
      <c r="AK881" s="251"/>
      <c r="AL881" s="251"/>
      <c r="AM881" s="251"/>
      <c r="AN881" s="251"/>
      <c r="AO881" s="251"/>
      <c r="AP881" s="251"/>
      <c r="AQ881" s="251"/>
      <c r="AR881" s="251"/>
      <c r="AS881" s="251"/>
      <c r="AT881" s="251"/>
      <c r="AU881" s="251"/>
      <c r="AV881" s="251"/>
      <c r="AW881" s="251"/>
      <c r="AX881" s="251"/>
      <c r="AY881" s="251"/>
      <c r="AZ881" s="251"/>
      <c r="BA881" s="251"/>
      <c r="BB881" s="251"/>
      <c r="BC881" s="251"/>
      <c r="BD881" s="251"/>
      <c r="BE881" s="251"/>
      <c r="BF881" s="251"/>
      <c r="BG881" s="251"/>
      <c r="BH881" s="251"/>
      <c r="BI881" s="251"/>
      <c r="BJ881" s="251"/>
      <c r="BK881" s="251"/>
      <c r="BL881" s="251"/>
      <c r="BM881" s="251"/>
      <c r="BN881" s="251"/>
      <c r="BO881" s="251"/>
      <c r="BP881" s="251"/>
      <c r="BQ881" s="251"/>
    </row>
    <row r="882" spans="1:69" ht="15.75" customHeight="1" x14ac:dyDescent="0.25">
      <c r="A882" s="251"/>
      <c r="B882" s="251"/>
      <c r="C882" s="251"/>
      <c r="D882" s="251"/>
      <c r="E882" s="251"/>
      <c r="F882" s="251"/>
      <c r="G882" s="251"/>
      <c r="H882" s="251"/>
      <c r="I882" s="251"/>
      <c r="J882" s="251"/>
      <c r="K882" s="251"/>
      <c r="L882" s="251"/>
      <c r="M882" s="251"/>
      <c r="N882" s="251"/>
      <c r="O882" s="251"/>
      <c r="P882" s="251"/>
      <c r="Q882" s="251"/>
      <c r="R882" s="251"/>
      <c r="S882" s="251"/>
      <c r="T882" s="251"/>
      <c r="U882" s="251"/>
      <c r="V882" s="251"/>
      <c r="W882" s="251"/>
      <c r="X882" s="251"/>
      <c r="Y882" s="251"/>
      <c r="Z882" s="251"/>
      <c r="AA882" s="251"/>
      <c r="AB882" s="251"/>
      <c r="AC882" s="251"/>
      <c r="AD882" s="251"/>
      <c r="AE882" s="251"/>
      <c r="AF882" s="251"/>
      <c r="AG882" s="251"/>
      <c r="AH882" s="251"/>
      <c r="AI882" s="251"/>
      <c r="AJ882" s="251"/>
      <c r="AK882" s="251"/>
      <c r="AL882" s="251"/>
      <c r="AM882" s="251"/>
      <c r="AN882" s="251"/>
      <c r="AO882" s="251"/>
      <c r="AP882" s="251"/>
      <c r="AQ882" s="251"/>
      <c r="AR882" s="251"/>
      <c r="AS882" s="251"/>
      <c r="AT882" s="251"/>
      <c r="AU882" s="251"/>
      <c r="AV882" s="251"/>
      <c r="AW882" s="251"/>
      <c r="AX882" s="251"/>
      <c r="AY882" s="251"/>
      <c r="AZ882" s="251"/>
      <c r="BA882" s="251"/>
      <c r="BB882" s="251"/>
      <c r="BC882" s="251"/>
      <c r="BD882" s="251"/>
      <c r="BE882" s="251"/>
      <c r="BF882" s="251"/>
      <c r="BG882" s="251"/>
      <c r="BH882" s="251"/>
      <c r="BI882" s="251"/>
      <c r="BJ882" s="251"/>
      <c r="BK882" s="251"/>
      <c r="BL882" s="251"/>
      <c r="BM882" s="251"/>
      <c r="BN882" s="251"/>
      <c r="BO882" s="251"/>
      <c r="BP882" s="251"/>
      <c r="BQ882" s="251"/>
    </row>
    <row r="883" spans="1:69" ht="15.75" customHeight="1" x14ac:dyDescent="0.25">
      <c r="A883" s="251"/>
      <c r="B883" s="251"/>
      <c r="C883" s="251"/>
      <c r="D883" s="251"/>
      <c r="E883" s="251"/>
      <c r="F883" s="251"/>
      <c r="G883" s="251"/>
      <c r="H883" s="251"/>
      <c r="I883" s="251"/>
      <c r="J883" s="251"/>
      <c r="K883" s="251"/>
      <c r="L883" s="251"/>
      <c r="M883" s="251"/>
      <c r="N883" s="251"/>
      <c r="O883" s="251"/>
      <c r="P883" s="251"/>
      <c r="Q883" s="251"/>
      <c r="R883" s="251"/>
      <c r="S883" s="251"/>
      <c r="T883" s="251"/>
      <c r="U883" s="251"/>
      <c r="V883" s="251"/>
      <c r="W883" s="251"/>
      <c r="X883" s="251"/>
      <c r="Y883" s="251"/>
      <c r="Z883" s="251"/>
      <c r="AA883" s="251"/>
      <c r="AB883" s="251"/>
      <c r="AC883" s="251"/>
      <c r="AD883" s="251"/>
      <c r="AE883" s="251"/>
      <c r="AF883" s="251"/>
      <c r="AG883" s="251"/>
      <c r="AH883" s="251"/>
      <c r="AI883" s="251"/>
      <c r="AJ883" s="251"/>
      <c r="AK883" s="251"/>
      <c r="AL883" s="251"/>
      <c r="AM883" s="251"/>
      <c r="AN883" s="251"/>
      <c r="AO883" s="251"/>
      <c r="AP883" s="251"/>
      <c r="AQ883" s="251"/>
      <c r="AR883" s="251"/>
      <c r="AS883" s="251"/>
      <c r="AT883" s="251"/>
      <c r="AU883" s="251"/>
      <c r="AV883" s="251"/>
      <c r="AW883" s="251"/>
      <c r="AX883" s="251"/>
      <c r="AY883" s="251"/>
      <c r="AZ883" s="251"/>
      <c r="BA883" s="251"/>
      <c r="BB883" s="251"/>
      <c r="BC883" s="251"/>
      <c r="BD883" s="251"/>
      <c r="BE883" s="251"/>
      <c r="BF883" s="251"/>
      <c r="BG883" s="251"/>
      <c r="BH883" s="251"/>
      <c r="BI883" s="251"/>
      <c r="BJ883" s="251"/>
      <c r="BK883" s="251"/>
      <c r="BL883" s="251"/>
      <c r="BM883" s="251"/>
      <c r="BN883" s="251"/>
      <c r="BO883" s="251"/>
      <c r="BP883" s="251"/>
      <c r="BQ883" s="251"/>
    </row>
    <row r="884" spans="1:69" ht="15.75" customHeight="1" x14ac:dyDescent="0.25">
      <c r="A884" s="251"/>
      <c r="B884" s="251"/>
      <c r="C884" s="251"/>
      <c r="D884" s="251"/>
      <c r="E884" s="251"/>
      <c r="F884" s="251"/>
      <c r="G884" s="251"/>
      <c r="H884" s="251"/>
      <c r="I884" s="251"/>
      <c r="J884" s="251"/>
      <c r="K884" s="251"/>
      <c r="L884" s="251"/>
      <c r="M884" s="251"/>
      <c r="N884" s="251"/>
      <c r="O884" s="251"/>
      <c r="P884" s="251"/>
      <c r="Q884" s="251"/>
      <c r="R884" s="251"/>
      <c r="S884" s="251"/>
      <c r="T884" s="251"/>
      <c r="U884" s="251"/>
      <c r="V884" s="251"/>
      <c r="W884" s="251"/>
      <c r="X884" s="251"/>
      <c r="Y884" s="251"/>
      <c r="Z884" s="251"/>
      <c r="AA884" s="251"/>
      <c r="AB884" s="251"/>
      <c r="AC884" s="251"/>
      <c r="AD884" s="251"/>
      <c r="AE884" s="251"/>
      <c r="AF884" s="251"/>
      <c r="AG884" s="251"/>
      <c r="AH884" s="251"/>
      <c r="AI884" s="251"/>
      <c r="AJ884" s="251"/>
      <c r="AK884" s="251"/>
      <c r="AL884" s="251"/>
      <c r="AM884" s="251"/>
      <c r="AN884" s="251"/>
      <c r="AO884" s="251"/>
      <c r="AP884" s="251"/>
      <c r="AQ884" s="251"/>
      <c r="AR884" s="251"/>
      <c r="AS884" s="251"/>
      <c r="AT884" s="251"/>
      <c r="AU884" s="251"/>
      <c r="AV884" s="251"/>
      <c r="AW884" s="251"/>
      <c r="AX884" s="251"/>
      <c r="AY884" s="251"/>
      <c r="AZ884" s="251"/>
      <c r="BA884" s="251"/>
      <c r="BB884" s="251"/>
      <c r="BC884" s="251"/>
      <c r="BD884" s="251"/>
      <c r="BE884" s="251"/>
      <c r="BF884" s="251"/>
      <c r="BG884" s="251"/>
      <c r="BH884" s="251"/>
      <c r="BI884" s="251"/>
      <c r="BJ884" s="251"/>
      <c r="BK884" s="251"/>
      <c r="BL884" s="251"/>
      <c r="BM884" s="251"/>
      <c r="BN884" s="251"/>
      <c r="BO884" s="251"/>
      <c r="BP884" s="251"/>
      <c r="BQ884" s="251"/>
    </row>
    <row r="885" spans="1:69" ht="15.75" customHeight="1" x14ac:dyDescent="0.25">
      <c r="A885" s="251"/>
      <c r="B885" s="251"/>
      <c r="C885" s="251"/>
      <c r="D885" s="251"/>
      <c r="E885" s="251"/>
      <c r="F885" s="251"/>
      <c r="G885" s="251"/>
      <c r="H885" s="251"/>
      <c r="I885" s="251"/>
      <c r="J885" s="251"/>
      <c r="K885" s="251"/>
      <c r="L885" s="251"/>
      <c r="M885" s="251"/>
      <c r="N885" s="251"/>
      <c r="O885" s="251"/>
      <c r="P885" s="251"/>
      <c r="Q885" s="251"/>
      <c r="R885" s="251"/>
      <c r="S885" s="251"/>
      <c r="T885" s="251"/>
      <c r="U885" s="251"/>
      <c r="V885" s="251"/>
      <c r="W885" s="251"/>
      <c r="X885" s="251"/>
      <c r="Y885" s="251"/>
      <c r="Z885" s="251"/>
      <c r="AA885" s="251"/>
      <c r="AB885" s="251"/>
      <c r="AC885" s="251"/>
      <c r="AD885" s="251"/>
      <c r="AE885" s="251"/>
      <c r="AF885" s="251"/>
      <c r="AG885" s="251"/>
      <c r="AH885" s="251"/>
      <c r="AI885" s="251"/>
      <c r="AJ885" s="251"/>
      <c r="AK885" s="251"/>
      <c r="AL885" s="251"/>
      <c r="AM885" s="251"/>
      <c r="AN885" s="251"/>
      <c r="AO885" s="251"/>
      <c r="AP885" s="251"/>
      <c r="AQ885" s="251"/>
      <c r="AR885" s="251"/>
      <c r="AS885" s="251"/>
      <c r="AT885" s="251"/>
      <c r="AU885" s="251"/>
      <c r="AV885" s="251"/>
      <c r="AW885" s="251"/>
      <c r="AX885" s="251"/>
      <c r="AY885" s="251"/>
      <c r="AZ885" s="251"/>
      <c r="BA885" s="251"/>
      <c r="BB885" s="251"/>
      <c r="BC885" s="251"/>
      <c r="BD885" s="251"/>
      <c r="BE885" s="251"/>
      <c r="BF885" s="251"/>
      <c r="BG885" s="251"/>
      <c r="BH885" s="251"/>
      <c r="BI885" s="251"/>
      <c r="BJ885" s="251"/>
      <c r="BK885" s="251"/>
      <c r="BL885" s="251"/>
      <c r="BM885" s="251"/>
      <c r="BN885" s="251"/>
      <c r="BO885" s="251"/>
      <c r="BP885" s="251"/>
      <c r="BQ885" s="251"/>
    </row>
    <row r="886" spans="1:69" ht="15.75" customHeight="1" x14ac:dyDescent="0.25">
      <c r="A886" s="251"/>
      <c r="B886" s="251"/>
      <c r="C886" s="251"/>
      <c r="D886" s="251"/>
      <c r="E886" s="251"/>
      <c r="F886" s="251"/>
      <c r="G886" s="251"/>
      <c r="H886" s="251"/>
      <c r="I886" s="251"/>
      <c r="J886" s="251"/>
      <c r="K886" s="251"/>
      <c r="L886" s="251"/>
      <c r="M886" s="251"/>
      <c r="N886" s="251"/>
      <c r="O886" s="251"/>
      <c r="P886" s="251"/>
      <c r="Q886" s="251"/>
      <c r="R886" s="251"/>
      <c r="S886" s="251"/>
      <c r="T886" s="251"/>
      <c r="U886" s="251"/>
      <c r="V886" s="251"/>
      <c r="W886" s="251"/>
      <c r="X886" s="251"/>
      <c r="Y886" s="251"/>
      <c r="Z886" s="251"/>
      <c r="AA886" s="251"/>
      <c r="AB886" s="251"/>
      <c r="AC886" s="251"/>
      <c r="AD886" s="251"/>
      <c r="AE886" s="251"/>
      <c r="AF886" s="251"/>
      <c r="AG886" s="251"/>
      <c r="AH886" s="251"/>
      <c r="AI886" s="251"/>
      <c r="AJ886" s="251"/>
      <c r="AK886" s="251"/>
      <c r="AL886" s="251"/>
      <c r="AM886" s="251"/>
      <c r="AN886" s="251"/>
      <c r="AO886" s="251"/>
      <c r="AP886" s="251"/>
      <c r="AQ886" s="251"/>
      <c r="AR886" s="251"/>
      <c r="AS886" s="251"/>
      <c r="AT886" s="251"/>
      <c r="AU886" s="251"/>
      <c r="AV886" s="251"/>
      <c r="AW886" s="251"/>
      <c r="AX886" s="251"/>
      <c r="AY886" s="251"/>
      <c r="AZ886" s="251"/>
      <c r="BA886" s="251"/>
      <c r="BB886" s="251"/>
      <c r="BC886" s="251"/>
      <c r="BD886" s="251"/>
      <c r="BE886" s="251"/>
      <c r="BF886" s="251"/>
      <c r="BG886" s="251"/>
      <c r="BH886" s="251"/>
      <c r="BI886" s="251"/>
      <c r="BJ886" s="251"/>
      <c r="BK886" s="251"/>
      <c r="BL886" s="251"/>
      <c r="BM886" s="251"/>
      <c r="BN886" s="251"/>
      <c r="BO886" s="251"/>
      <c r="BP886" s="251"/>
      <c r="BQ886" s="251"/>
    </row>
    <row r="887" spans="1:69" ht="15.75" customHeight="1" x14ac:dyDescent="0.25">
      <c r="A887" s="251"/>
      <c r="B887" s="251"/>
      <c r="C887" s="251"/>
      <c r="D887" s="251"/>
      <c r="E887" s="251"/>
      <c r="F887" s="251"/>
      <c r="G887" s="251"/>
      <c r="H887" s="251"/>
      <c r="I887" s="251"/>
      <c r="J887" s="251"/>
      <c r="K887" s="251"/>
      <c r="L887" s="251"/>
      <c r="M887" s="251"/>
      <c r="N887" s="251"/>
      <c r="O887" s="251"/>
      <c r="P887" s="251"/>
      <c r="Q887" s="251"/>
      <c r="R887" s="251"/>
      <c r="S887" s="251"/>
      <c r="T887" s="251"/>
      <c r="U887" s="251"/>
      <c r="V887" s="251"/>
      <c r="W887" s="251"/>
      <c r="X887" s="251"/>
      <c r="Y887" s="251"/>
      <c r="Z887" s="251"/>
      <c r="AA887" s="251"/>
      <c r="AB887" s="251"/>
      <c r="AC887" s="251"/>
      <c r="AD887" s="251"/>
      <c r="AE887" s="251"/>
      <c r="AF887" s="251"/>
      <c r="AG887" s="251"/>
      <c r="AH887" s="251"/>
      <c r="AI887" s="251"/>
      <c r="AJ887" s="251"/>
      <c r="AK887" s="251"/>
      <c r="AL887" s="251"/>
      <c r="AM887" s="251"/>
      <c r="AN887" s="251"/>
      <c r="AO887" s="251"/>
      <c r="AP887" s="251"/>
      <c r="AQ887" s="251"/>
      <c r="AR887" s="251"/>
      <c r="AS887" s="251"/>
      <c r="AT887" s="251"/>
      <c r="AU887" s="251"/>
      <c r="AV887" s="251"/>
      <c r="AW887" s="251"/>
      <c r="AX887" s="251"/>
      <c r="AY887" s="251"/>
      <c r="AZ887" s="251"/>
      <c r="BA887" s="251"/>
      <c r="BB887" s="251"/>
      <c r="BC887" s="251"/>
      <c r="BD887" s="251"/>
      <c r="BE887" s="251"/>
      <c r="BF887" s="251"/>
      <c r="BG887" s="251"/>
      <c r="BH887" s="251"/>
      <c r="BI887" s="251"/>
      <c r="BJ887" s="251"/>
      <c r="BK887" s="251"/>
      <c r="BL887" s="251"/>
      <c r="BM887" s="251"/>
      <c r="BN887" s="251"/>
      <c r="BO887" s="251"/>
      <c r="BP887" s="251"/>
      <c r="BQ887" s="251"/>
    </row>
    <row r="888" spans="1:69" ht="15.75" customHeight="1" x14ac:dyDescent="0.25">
      <c r="A888" s="251"/>
      <c r="B888" s="251"/>
      <c r="C888" s="251"/>
      <c r="D888" s="251"/>
      <c r="E888" s="251"/>
      <c r="F888" s="251"/>
      <c r="G888" s="251"/>
      <c r="H888" s="251"/>
      <c r="I888" s="251"/>
      <c r="J888" s="251"/>
      <c r="K888" s="251"/>
      <c r="L888" s="251"/>
      <c r="M888" s="251"/>
      <c r="N888" s="251"/>
      <c r="O888" s="251"/>
      <c r="P888" s="251"/>
      <c r="Q888" s="251"/>
      <c r="R888" s="251"/>
      <c r="S888" s="251"/>
      <c r="T888" s="251"/>
      <c r="U888" s="251"/>
      <c r="V888" s="251"/>
      <c r="W888" s="251"/>
      <c r="X888" s="251"/>
      <c r="Y888" s="251"/>
      <c r="Z888" s="251"/>
      <c r="AA888" s="251"/>
      <c r="AB888" s="251"/>
      <c r="AC888" s="251"/>
      <c r="AD888" s="251"/>
      <c r="AE888" s="251"/>
      <c r="AF888" s="251"/>
      <c r="AG888" s="251"/>
      <c r="AH888" s="251"/>
      <c r="AI888" s="251"/>
      <c r="AJ888" s="251"/>
      <c r="AK888" s="251"/>
      <c r="AL888" s="251"/>
      <c r="AM888" s="251"/>
      <c r="AN888" s="251"/>
      <c r="AO888" s="251"/>
      <c r="AP888" s="251"/>
      <c r="AQ888" s="251"/>
      <c r="AR888" s="251"/>
      <c r="AS888" s="251"/>
      <c r="AT888" s="251"/>
      <c r="AU888" s="251"/>
      <c r="AV888" s="251"/>
      <c r="AW888" s="251"/>
      <c r="AX888" s="251"/>
      <c r="AY888" s="251"/>
      <c r="AZ888" s="251"/>
      <c r="BA888" s="251"/>
      <c r="BB888" s="251"/>
      <c r="BC888" s="251"/>
      <c r="BD888" s="251"/>
      <c r="BE888" s="251"/>
      <c r="BF888" s="251"/>
      <c r="BG888" s="251"/>
      <c r="BH888" s="251"/>
      <c r="BI888" s="251"/>
      <c r="BJ888" s="251"/>
      <c r="BK888" s="251"/>
      <c r="BL888" s="251"/>
      <c r="BM888" s="251"/>
      <c r="BN888" s="251"/>
      <c r="BO888" s="251"/>
      <c r="BP888" s="251"/>
      <c r="BQ888" s="251"/>
    </row>
    <row r="889" spans="1:69" ht="15.75" customHeight="1" x14ac:dyDescent="0.25">
      <c r="A889" s="251"/>
      <c r="B889" s="251"/>
      <c r="C889" s="251"/>
      <c r="D889" s="251"/>
      <c r="E889" s="251"/>
      <c r="F889" s="251"/>
      <c r="G889" s="251"/>
      <c r="H889" s="251"/>
      <c r="I889" s="251"/>
      <c r="J889" s="251"/>
      <c r="K889" s="251"/>
      <c r="L889" s="251"/>
      <c r="M889" s="251"/>
      <c r="N889" s="251"/>
      <c r="O889" s="251"/>
      <c r="P889" s="251"/>
      <c r="Q889" s="251"/>
      <c r="R889" s="251"/>
      <c r="S889" s="251"/>
      <c r="T889" s="251"/>
      <c r="U889" s="251"/>
      <c r="V889" s="251"/>
      <c r="W889" s="251"/>
      <c r="X889" s="251"/>
      <c r="Y889" s="251"/>
      <c r="Z889" s="251"/>
      <c r="AA889" s="251"/>
      <c r="AB889" s="251"/>
      <c r="AC889" s="251"/>
      <c r="AD889" s="251"/>
      <c r="AE889" s="251"/>
      <c r="AF889" s="251"/>
      <c r="AG889" s="251"/>
      <c r="AH889" s="251"/>
      <c r="AI889" s="251"/>
      <c r="AJ889" s="251"/>
      <c r="AK889" s="251"/>
      <c r="AL889" s="251"/>
      <c r="AM889" s="251"/>
      <c r="AN889" s="251"/>
      <c r="AO889" s="251"/>
      <c r="AP889" s="251"/>
      <c r="AQ889" s="251"/>
      <c r="AR889" s="251"/>
      <c r="AS889" s="251"/>
      <c r="AT889" s="251"/>
      <c r="AU889" s="251"/>
      <c r="AV889" s="251"/>
      <c r="AW889" s="251"/>
      <c r="AX889" s="251"/>
      <c r="AY889" s="251"/>
      <c r="AZ889" s="251"/>
      <c r="BA889" s="251"/>
      <c r="BB889" s="251"/>
      <c r="BC889" s="251"/>
      <c r="BD889" s="251"/>
      <c r="BE889" s="251"/>
      <c r="BF889" s="251"/>
      <c r="BG889" s="251"/>
      <c r="BH889" s="251"/>
      <c r="BI889" s="251"/>
      <c r="BJ889" s="251"/>
      <c r="BK889" s="251"/>
      <c r="BL889" s="251"/>
      <c r="BM889" s="251"/>
      <c r="BN889" s="251"/>
      <c r="BO889" s="251"/>
      <c r="BP889" s="251"/>
      <c r="BQ889" s="251"/>
    </row>
    <row r="890" spans="1:69" ht="15.75" customHeight="1" x14ac:dyDescent="0.25">
      <c r="A890" s="251"/>
      <c r="B890" s="251"/>
      <c r="C890" s="251"/>
      <c r="D890" s="251"/>
      <c r="E890" s="251"/>
      <c r="F890" s="251"/>
      <c r="G890" s="251"/>
      <c r="H890" s="251"/>
      <c r="I890" s="251"/>
      <c r="J890" s="251"/>
      <c r="K890" s="251"/>
      <c r="L890" s="251"/>
      <c r="M890" s="251"/>
      <c r="N890" s="251"/>
      <c r="O890" s="251"/>
      <c r="P890" s="251"/>
      <c r="Q890" s="251"/>
      <c r="R890" s="251"/>
      <c r="S890" s="251"/>
      <c r="T890" s="251"/>
      <c r="U890" s="251"/>
      <c r="V890" s="251"/>
      <c r="W890" s="251"/>
      <c r="X890" s="251"/>
      <c r="Y890" s="251"/>
      <c r="Z890" s="251"/>
      <c r="AA890" s="251"/>
      <c r="AB890" s="251"/>
      <c r="AC890" s="251"/>
      <c r="AD890" s="251"/>
      <c r="AE890" s="251"/>
      <c r="AF890" s="251"/>
      <c r="AG890" s="251"/>
      <c r="AH890" s="251"/>
      <c r="AI890" s="251"/>
      <c r="AJ890" s="251"/>
      <c r="AK890" s="251"/>
      <c r="AL890" s="251"/>
      <c r="AM890" s="251"/>
      <c r="AN890" s="251"/>
      <c r="AO890" s="251"/>
      <c r="AP890" s="251"/>
      <c r="AQ890" s="251"/>
      <c r="AR890" s="251"/>
      <c r="AS890" s="251"/>
      <c r="AT890" s="251"/>
      <c r="AU890" s="251"/>
      <c r="AV890" s="251"/>
      <c r="AW890" s="251"/>
      <c r="AX890" s="251"/>
      <c r="AY890" s="251"/>
      <c r="AZ890" s="251"/>
      <c r="BA890" s="251"/>
      <c r="BB890" s="251"/>
      <c r="BC890" s="251"/>
      <c r="BD890" s="251"/>
      <c r="BE890" s="251"/>
      <c r="BF890" s="251"/>
      <c r="BG890" s="251"/>
      <c r="BH890" s="251"/>
      <c r="BI890" s="251"/>
      <c r="BJ890" s="251"/>
      <c r="BK890" s="251"/>
      <c r="BL890" s="251"/>
      <c r="BM890" s="251"/>
      <c r="BN890" s="251"/>
      <c r="BO890" s="251"/>
      <c r="BP890" s="251"/>
      <c r="BQ890" s="251"/>
    </row>
    <row r="891" spans="1:69" ht="15.75" customHeight="1" x14ac:dyDescent="0.25">
      <c r="A891" s="251"/>
      <c r="B891" s="251"/>
      <c r="C891" s="251"/>
      <c r="D891" s="251"/>
      <c r="E891" s="251"/>
      <c r="F891" s="251"/>
      <c r="G891" s="251"/>
      <c r="H891" s="251"/>
      <c r="I891" s="251"/>
      <c r="J891" s="251"/>
      <c r="K891" s="251"/>
      <c r="L891" s="251"/>
      <c r="M891" s="251"/>
      <c r="N891" s="251"/>
      <c r="O891" s="251"/>
      <c r="P891" s="251"/>
      <c r="Q891" s="251"/>
      <c r="R891" s="251"/>
      <c r="S891" s="251"/>
      <c r="T891" s="251"/>
      <c r="U891" s="251"/>
      <c r="V891" s="251"/>
      <c r="W891" s="251"/>
      <c r="X891" s="251"/>
      <c r="Y891" s="251"/>
      <c r="Z891" s="251"/>
      <c r="AA891" s="251"/>
      <c r="AB891" s="251"/>
      <c r="AC891" s="251"/>
      <c r="AD891" s="251"/>
      <c r="AE891" s="251"/>
      <c r="AF891" s="251"/>
      <c r="AG891" s="251"/>
      <c r="AH891" s="251"/>
      <c r="AI891" s="251"/>
      <c r="AJ891" s="251"/>
      <c r="AK891" s="251"/>
      <c r="AL891" s="251"/>
      <c r="AM891" s="251"/>
      <c r="AN891" s="251"/>
      <c r="AO891" s="251"/>
      <c r="AP891" s="251"/>
      <c r="AQ891" s="251"/>
      <c r="AR891" s="251"/>
      <c r="AS891" s="251"/>
      <c r="AT891" s="251"/>
      <c r="AU891" s="251"/>
      <c r="AV891" s="251"/>
      <c r="AW891" s="251"/>
      <c r="AX891" s="251"/>
      <c r="AY891" s="251"/>
      <c r="AZ891" s="251"/>
      <c r="BA891" s="251"/>
      <c r="BB891" s="251"/>
      <c r="BC891" s="251"/>
      <c r="BD891" s="251"/>
      <c r="BE891" s="251"/>
      <c r="BF891" s="251"/>
      <c r="BG891" s="251"/>
      <c r="BH891" s="251"/>
      <c r="BI891" s="251"/>
      <c r="BJ891" s="251"/>
      <c r="BK891" s="251"/>
      <c r="BL891" s="251"/>
      <c r="BM891" s="251"/>
      <c r="BN891" s="251"/>
      <c r="BO891" s="251"/>
      <c r="BP891" s="251"/>
      <c r="BQ891" s="251"/>
    </row>
    <row r="892" spans="1:69" ht="15.75" customHeight="1" x14ac:dyDescent="0.25">
      <c r="A892" s="251"/>
      <c r="B892" s="251"/>
      <c r="C892" s="251"/>
      <c r="D892" s="251"/>
      <c r="E892" s="251"/>
      <c r="F892" s="251"/>
      <c r="G892" s="251"/>
      <c r="H892" s="251"/>
      <c r="I892" s="251"/>
      <c r="J892" s="251"/>
      <c r="K892" s="251"/>
      <c r="L892" s="251"/>
      <c r="M892" s="251"/>
      <c r="N892" s="251"/>
      <c r="O892" s="251"/>
      <c r="P892" s="251"/>
      <c r="Q892" s="251"/>
      <c r="R892" s="251"/>
      <c r="S892" s="251"/>
      <c r="T892" s="251"/>
      <c r="U892" s="251"/>
      <c r="V892" s="251"/>
      <c r="W892" s="251"/>
      <c r="X892" s="251"/>
      <c r="Y892" s="251"/>
      <c r="Z892" s="251"/>
      <c r="AA892" s="251"/>
      <c r="AB892" s="251"/>
      <c r="AC892" s="251"/>
      <c r="AD892" s="251"/>
      <c r="AE892" s="251"/>
      <c r="AF892" s="251"/>
      <c r="AG892" s="251"/>
      <c r="AH892" s="251"/>
      <c r="AI892" s="251"/>
      <c r="AJ892" s="251"/>
      <c r="AK892" s="251"/>
      <c r="AL892" s="251"/>
      <c r="AM892" s="251"/>
      <c r="AN892" s="251"/>
      <c r="AO892" s="251"/>
      <c r="AP892" s="251"/>
      <c r="AQ892" s="251"/>
      <c r="AR892" s="251"/>
      <c r="AS892" s="251"/>
      <c r="AT892" s="251"/>
      <c r="AU892" s="251"/>
      <c r="AV892" s="251"/>
      <c r="AW892" s="251"/>
      <c r="AX892" s="251"/>
      <c r="AY892" s="251"/>
      <c r="AZ892" s="251"/>
      <c r="BA892" s="251"/>
      <c r="BB892" s="251"/>
      <c r="BC892" s="251"/>
      <c r="BD892" s="251"/>
      <c r="BE892" s="251"/>
      <c r="BF892" s="251"/>
      <c r="BG892" s="251"/>
      <c r="BH892" s="251"/>
      <c r="BI892" s="251"/>
      <c r="BJ892" s="251"/>
      <c r="BK892" s="251"/>
      <c r="BL892" s="251"/>
      <c r="BM892" s="251"/>
      <c r="BN892" s="251"/>
      <c r="BO892" s="251"/>
      <c r="BP892" s="251"/>
      <c r="BQ892" s="251"/>
    </row>
    <row r="893" spans="1:69" ht="15.75" customHeight="1" x14ac:dyDescent="0.25">
      <c r="A893" s="251"/>
      <c r="B893" s="251"/>
      <c r="C893" s="251"/>
      <c r="D893" s="251"/>
      <c r="E893" s="251"/>
      <c r="F893" s="251"/>
      <c r="G893" s="251"/>
      <c r="H893" s="251"/>
      <c r="I893" s="251"/>
      <c r="J893" s="251"/>
      <c r="K893" s="251"/>
      <c r="L893" s="251"/>
      <c r="M893" s="251"/>
      <c r="N893" s="251"/>
      <c r="O893" s="251"/>
      <c r="P893" s="251"/>
      <c r="Q893" s="251"/>
      <c r="R893" s="251"/>
      <c r="S893" s="251"/>
      <c r="T893" s="251"/>
      <c r="U893" s="251"/>
      <c r="V893" s="251"/>
      <c r="W893" s="251"/>
      <c r="X893" s="251"/>
      <c r="Y893" s="251"/>
      <c r="Z893" s="251"/>
      <c r="AA893" s="251"/>
      <c r="AB893" s="251"/>
      <c r="AC893" s="251"/>
      <c r="AD893" s="251"/>
      <c r="AE893" s="251"/>
      <c r="AF893" s="251"/>
      <c r="AG893" s="251"/>
      <c r="AH893" s="251"/>
      <c r="AI893" s="251"/>
      <c r="AJ893" s="251"/>
      <c r="AK893" s="251"/>
      <c r="AL893" s="251"/>
      <c r="AM893" s="251"/>
      <c r="AN893" s="251"/>
      <c r="AO893" s="251"/>
      <c r="AP893" s="251"/>
      <c r="AQ893" s="251"/>
      <c r="AR893" s="251"/>
      <c r="AS893" s="251"/>
      <c r="AT893" s="251"/>
      <c r="AU893" s="251"/>
      <c r="AV893" s="251"/>
      <c r="AW893" s="251"/>
      <c r="AX893" s="251"/>
      <c r="AY893" s="251"/>
      <c r="AZ893" s="251"/>
      <c r="BA893" s="251"/>
      <c r="BB893" s="251"/>
      <c r="BC893" s="251"/>
      <c r="BD893" s="251"/>
      <c r="BE893" s="251"/>
      <c r="BF893" s="251"/>
      <c r="BG893" s="251"/>
      <c r="BH893" s="251"/>
      <c r="BI893" s="251"/>
      <c r="BJ893" s="251"/>
      <c r="BK893" s="251"/>
      <c r="BL893" s="251"/>
      <c r="BM893" s="251"/>
      <c r="BN893" s="251"/>
      <c r="BO893" s="251"/>
      <c r="BP893" s="251"/>
      <c r="BQ893" s="251"/>
    </row>
    <row r="894" spans="1:69" ht="15.75" customHeight="1" x14ac:dyDescent="0.25">
      <c r="A894" s="251"/>
      <c r="B894" s="251"/>
      <c r="C894" s="251"/>
      <c r="D894" s="251"/>
      <c r="E894" s="251"/>
      <c r="F894" s="251"/>
      <c r="G894" s="251"/>
      <c r="H894" s="251"/>
      <c r="I894" s="251"/>
      <c r="J894" s="251"/>
      <c r="K894" s="251"/>
      <c r="L894" s="251"/>
      <c r="M894" s="251"/>
      <c r="N894" s="251"/>
      <c r="O894" s="251"/>
      <c r="P894" s="251"/>
      <c r="Q894" s="251"/>
      <c r="R894" s="251"/>
      <c r="S894" s="251"/>
      <c r="T894" s="251"/>
      <c r="U894" s="251"/>
      <c r="V894" s="251"/>
      <c r="W894" s="251"/>
      <c r="X894" s="251"/>
      <c r="Y894" s="251"/>
      <c r="Z894" s="251"/>
      <c r="AA894" s="251"/>
      <c r="AB894" s="251"/>
      <c r="AC894" s="251"/>
      <c r="AD894" s="251"/>
      <c r="AE894" s="251"/>
      <c r="AF894" s="251"/>
      <c r="AG894" s="251"/>
      <c r="AH894" s="251"/>
      <c r="AI894" s="251"/>
      <c r="AJ894" s="251"/>
      <c r="AK894" s="251"/>
      <c r="AL894" s="251"/>
      <c r="AM894" s="251"/>
      <c r="AN894" s="251"/>
      <c r="AO894" s="251"/>
      <c r="AP894" s="251"/>
      <c r="AQ894" s="251"/>
      <c r="AR894" s="251"/>
      <c r="AS894" s="251"/>
      <c r="AT894" s="251"/>
      <c r="AU894" s="251"/>
      <c r="AV894" s="251"/>
      <c r="AW894" s="251"/>
      <c r="AX894" s="251"/>
      <c r="AY894" s="251"/>
      <c r="AZ894" s="251"/>
      <c r="BA894" s="251"/>
      <c r="BB894" s="251"/>
      <c r="BC894" s="251"/>
      <c r="BD894" s="251"/>
      <c r="BE894" s="251"/>
      <c r="BF894" s="251"/>
      <c r="BG894" s="251"/>
      <c r="BH894" s="251"/>
      <c r="BI894" s="251"/>
      <c r="BJ894" s="251"/>
      <c r="BK894" s="251"/>
      <c r="BL894" s="251"/>
      <c r="BM894" s="251"/>
      <c r="BN894" s="251"/>
      <c r="BO894" s="251"/>
      <c r="BP894" s="251"/>
      <c r="BQ894" s="251"/>
    </row>
    <row r="895" spans="1:69" ht="15.75" customHeight="1" x14ac:dyDescent="0.25">
      <c r="A895" s="251"/>
      <c r="B895" s="251"/>
      <c r="C895" s="251"/>
      <c r="D895" s="251"/>
      <c r="E895" s="251"/>
      <c r="F895" s="251"/>
      <c r="G895" s="251"/>
      <c r="H895" s="251"/>
      <c r="I895" s="251"/>
      <c r="J895" s="251"/>
      <c r="K895" s="251"/>
      <c r="L895" s="251"/>
      <c r="M895" s="251"/>
      <c r="N895" s="251"/>
      <c r="O895" s="251"/>
      <c r="P895" s="251"/>
      <c r="Q895" s="251"/>
      <c r="R895" s="251"/>
      <c r="S895" s="251"/>
      <c r="T895" s="251"/>
      <c r="U895" s="251"/>
      <c r="V895" s="251"/>
      <c r="W895" s="251"/>
      <c r="X895" s="251"/>
      <c r="Y895" s="251"/>
      <c r="Z895" s="251"/>
      <c r="AA895" s="251"/>
      <c r="AB895" s="251"/>
      <c r="AC895" s="251"/>
      <c r="AD895" s="251"/>
      <c r="AE895" s="251"/>
      <c r="AF895" s="251"/>
      <c r="AG895" s="251"/>
      <c r="AH895" s="251"/>
      <c r="AI895" s="251"/>
      <c r="AJ895" s="251"/>
      <c r="AK895" s="251"/>
      <c r="AL895" s="251"/>
      <c r="AM895" s="251"/>
      <c r="AN895" s="251"/>
      <c r="AO895" s="251"/>
      <c r="AP895" s="251"/>
      <c r="AQ895" s="251"/>
      <c r="AR895" s="251"/>
      <c r="AS895" s="251"/>
      <c r="AT895" s="251"/>
      <c r="AU895" s="251"/>
      <c r="AV895" s="251"/>
      <c r="AW895" s="251"/>
      <c r="AX895" s="251"/>
      <c r="AY895" s="251"/>
      <c r="AZ895" s="251"/>
      <c r="BA895" s="251"/>
      <c r="BB895" s="251"/>
      <c r="BC895" s="251"/>
      <c r="BD895" s="251"/>
      <c r="BE895" s="251"/>
      <c r="BF895" s="251"/>
      <c r="BG895" s="251"/>
      <c r="BH895" s="251"/>
      <c r="BI895" s="251"/>
      <c r="BJ895" s="251"/>
      <c r="BK895" s="251"/>
      <c r="BL895" s="251"/>
      <c r="BM895" s="251"/>
      <c r="BN895" s="251"/>
      <c r="BO895" s="251"/>
      <c r="BP895" s="251"/>
      <c r="BQ895" s="251"/>
    </row>
    <row r="896" spans="1:69" ht="15.75" customHeight="1" x14ac:dyDescent="0.25">
      <c r="A896" s="251"/>
      <c r="B896" s="251"/>
      <c r="C896" s="251"/>
      <c r="D896" s="251"/>
      <c r="E896" s="251"/>
      <c r="F896" s="251"/>
      <c r="G896" s="251"/>
      <c r="H896" s="251"/>
      <c r="I896" s="251"/>
      <c r="J896" s="251"/>
      <c r="K896" s="251"/>
      <c r="L896" s="251"/>
      <c r="M896" s="251"/>
      <c r="N896" s="251"/>
      <c r="O896" s="251"/>
      <c r="P896" s="251"/>
      <c r="Q896" s="251"/>
      <c r="R896" s="251"/>
      <c r="S896" s="251"/>
      <c r="T896" s="251"/>
      <c r="U896" s="251"/>
      <c r="V896" s="251"/>
      <c r="W896" s="251"/>
      <c r="X896" s="251"/>
      <c r="Y896" s="251"/>
      <c r="Z896" s="251"/>
      <c r="AA896" s="251"/>
      <c r="AB896" s="251"/>
      <c r="AC896" s="251"/>
      <c r="AD896" s="251"/>
      <c r="AE896" s="251"/>
      <c r="AF896" s="251"/>
      <c r="AG896" s="251"/>
      <c r="AH896" s="251"/>
      <c r="AI896" s="251"/>
      <c r="AJ896" s="251"/>
      <c r="AK896" s="251"/>
      <c r="AL896" s="251"/>
      <c r="AM896" s="251"/>
      <c r="AN896" s="251"/>
      <c r="AO896" s="251"/>
      <c r="AP896" s="251"/>
      <c r="AQ896" s="251"/>
      <c r="AR896" s="251"/>
      <c r="AS896" s="251"/>
      <c r="AT896" s="251"/>
      <c r="AU896" s="251"/>
      <c r="AV896" s="251"/>
      <c r="AW896" s="251"/>
      <c r="AX896" s="251"/>
      <c r="AY896" s="251"/>
      <c r="AZ896" s="251"/>
      <c r="BA896" s="251"/>
      <c r="BB896" s="251"/>
      <c r="BC896" s="251"/>
      <c r="BD896" s="251"/>
      <c r="BE896" s="251"/>
      <c r="BF896" s="251"/>
      <c r="BG896" s="251"/>
      <c r="BH896" s="251"/>
      <c r="BI896" s="251"/>
      <c r="BJ896" s="251"/>
      <c r="BK896" s="251"/>
      <c r="BL896" s="251"/>
      <c r="BM896" s="251"/>
      <c r="BN896" s="251"/>
      <c r="BO896" s="251"/>
      <c r="BP896" s="251"/>
      <c r="BQ896" s="251"/>
    </row>
    <row r="897" spans="1:69" ht="15.75" customHeight="1" x14ac:dyDescent="0.25">
      <c r="A897" s="251"/>
      <c r="B897" s="251"/>
      <c r="C897" s="251"/>
      <c r="D897" s="251"/>
      <c r="E897" s="251"/>
      <c r="F897" s="251"/>
      <c r="G897" s="251"/>
      <c r="H897" s="251"/>
      <c r="I897" s="251"/>
      <c r="J897" s="251"/>
      <c r="K897" s="251"/>
      <c r="L897" s="251"/>
      <c r="M897" s="251"/>
      <c r="N897" s="251"/>
      <c r="O897" s="251"/>
      <c r="P897" s="251"/>
      <c r="Q897" s="251"/>
      <c r="R897" s="251"/>
      <c r="S897" s="251"/>
      <c r="T897" s="251"/>
      <c r="U897" s="251"/>
      <c r="V897" s="251"/>
      <c r="W897" s="251"/>
      <c r="X897" s="251"/>
      <c r="Y897" s="251"/>
      <c r="Z897" s="251"/>
      <c r="AA897" s="251"/>
      <c r="AB897" s="251"/>
      <c r="AC897" s="251"/>
      <c r="AD897" s="251"/>
      <c r="AE897" s="251"/>
      <c r="AF897" s="251"/>
      <c r="AG897" s="251"/>
      <c r="AH897" s="251"/>
      <c r="AI897" s="251"/>
      <c r="AJ897" s="251"/>
      <c r="AK897" s="251"/>
      <c r="AL897" s="251"/>
      <c r="AM897" s="251"/>
      <c r="AN897" s="251"/>
      <c r="AO897" s="251"/>
      <c r="AP897" s="251"/>
      <c r="AQ897" s="251"/>
      <c r="AR897" s="251"/>
      <c r="AS897" s="251"/>
      <c r="AT897" s="251"/>
      <c r="AU897" s="251"/>
      <c r="AV897" s="251"/>
      <c r="AW897" s="251"/>
      <c r="AX897" s="251"/>
      <c r="AY897" s="251"/>
      <c r="AZ897" s="251"/>
      <c r="BA897" s="251"/>
      <c r="BB897" s="251"/>
      <c r="BC897" s="251"/>
      <c r="BD897" s="251"/>
      <c r="BE897" s="251"/>
      <c r="BF897" s="251"/>
      <c r="BG897" s="251"/>
      <c r="BH897" s="251"/>
      <c r="BI897" s="251"/>
      <c r="BJ897" s="251"/>
      <c r="BK897" s="251"/>
      <c r="BL897" s="251"/>
      <c r="BM897" s="251"/>
      <c r="BN897" s="251"/>
      <c r="BO897" s="251"/>
      <c r="BP897" s="251"/>
      <c r="BQ897" s="251"/>
    </row>
    <row r="898" spans="1:69" ht="15.75" customHeight="1" x14ac:dyDescent="0.25">
      <c r="A898" s="251"/>
      <c r="B898" s="251"/>
      <c r="C898" s="251"/>
      <c r="D898" s="251"/>
      <c r="E898" s="251"/>
      <c r="F898" s="251"/>
      <c r="G898" s="251"/>
      <c r="H898" s="251"/>
      <c r="I898" s="251"/>
      <c r="J898" s="251"/>
      <c r="K898" s="251"/>
      <c r="L898" s="251"/>
      <c r="M898" s="251"/>
      <c r="N898" s="251"/>
      <c r="O898" s="251"/>
      <c r="P898" s="251"/>
      <c r="Q898" s="251"/>
      <c r="R898" s="251"/>
      <c r="S898" s="251"/>
      <c r="T898" s="251"/>
      <c r="U898" s="251"/>
      <c r="V898" s="251"/>
      <c r="W898" s="251"/>
      <c r="X898" s="251"/>
      <c r="Y898" s="251"/>
      <c r="Z898" s="251"/>
      <c r="AA898" s="251"/>
      <c r="AB898" s="251"/>
      <c r="AC898" s="251"/>
      <c r="AD898" s="251"/>
      <c r="AE898" s="251"/>
      <c r="AF898" s="251"/>
      <c r="AG898" s="251"/>
      <c r="AH898" s="251"/>
      <c r="AI898" s="251"/>
      <c r="AJ898" s="251"/>
      <c r="AK898" s="251"/>
      <c r="AL898" s="251"/>
      <c r="AM898" s="251"/>
      <c r="AN898" s="251"/>
      <c r="AO898" s="251"/>
      <c r="AP898" s="251"/>
      <c r="AQ898" s="251"/>
      <c r="AR898" s="251"/>
      <c r="AS898" s="251"/>
      <c r="AT898" s="251"/>
      <c r="AU898" s="251"/>
      <c r="AV898" s="251"/>
      <c r="AW898" s="251"/>
      <c r="AX898" s="251"/>
      <c r="AY898" s="251"/>
      <c r="AZ898" s="251"/>
      <c r="BA898" s="251"/>
      <c r="BB898" s="251"/>
      <c r="BC898" s="251"/>
      <c r="BD898" s="251"/>
      <c r="BE898" s="251"/>
      <c r="BF898" s="251"/>
      <c r="BG898" s="251"/>
      <c r="BH898" s="251"/>
      <c r="BI898" s="251"/>
      <c r="BJ898" s="251"/>
      <c r="BK898" s="251"/>
      <c r="BL898" s="251"/>
      <c r="BM898" s="251"/>
      <c r="BN898" s="251"/>
      <c r="BO898" s="251"/>
      <c r="BP898" s="251"/>
      <c r="BQ898" s="251"/>
    </row>
    <row r="899" spans="1:69" ht="15.75" customHeight="1" x14ac:dyDescent="0.25">
      <c r="A899" s="251"/>
      <c r="B899" s="251"/>
      <c r="C899" s="251"/>
      <c r="D899" s="251"/>
      <c r="E899" s="251"/>
      <c r="F899" s="251"/>
      <c r="G899" s="251"/>
      <c r="H899" s="251"/>
      <c r="I899" s="251"/>
      <c r="J899" s="251"/>
      <c r="K899" s="251"/>
      <c r="L899" s="251"/>
      <c r="M899" s="251"/>
      <c r="N899" s="251"/>
      <c r="O899" s="251"/>
      <c r="P899" s="251"/>
      <c r="Q899" s="251"/>
      <c r="R899" s="251"/>
      <c r="S899" s="251"/>
      <c r="T899" s="251"/>
      <c r="U899" s="251"/>
      <c r="V899" s="251"/>
      <c r="W899" s="251"/>
      <c r="X899" s="251"/>
      <c r="Y899" s="251"/>
      <c r="Z899" s="251"/>
      <c r="AA899" s="251"/>
      <c r="AB899" s="251"/>
      <c r="AC899" s="251"/>
      <c r="AD899" s="251"/>
      <c r="AE899" s="251"/>
      <c r="AF899" s="251"/>
      <c r="AG899" s="251"/>
      <c r="AH899" s="251"/>
      <c r="AI899" s="251"/>
      <c r="AJ899" s="251"/>
      <c r="AK899" s="251"/>
      <c r="AL899" s="251"/>
      <c r="AM899" s="251"/>
      <c r="AN899" s="251"/>
      <c r="AO899" s="251"/>
      <c r="AP899" s="251"/>
      <c r="AQ899" s="251"/>
      <c r="AR899" s="251"/>
      <c r="AS899" s="251"/>
      <c r="AT899" s="251"/>
      <c r="AU899" s="251"/>
      <c r="AV899" s="251"/>
      <c r="AW899" s="251"/>
      <c r="AX899" s="251"/>
      <c r="AY899" s="251"/>
      <c r="AZ899" s="251"/>
      <c r="BA899" s="251"/>
      <c r="BB899" s="251"/>
      <c r="BC899" s="251"/>
      <c r="BD899" s="251"/>
      <c r="BE899" s="251"/>
      <c r="BF899" s="251"/>
      <c r="BG899" s="251"/>
      <c r="BH899" s="251"/>
      <c r="BI899" s="251"/>
      <c r="BJ899" s="251"/>
      <c r="BK899" s="251"/>
      <c r="BL899" s="251"/>
      <c r="BM899" s="251"/>
      <c r="BN899" s="251"/>
      <c r="BO899" s="251"/>
      <c r="BP899" s="251"/>
      <c r="BQ899" s="251"/>
    </row>
    <row r="900" spans="1:69" ht="15.75" customHeight="1" x14ac:dyDescent="0.25">
      <c r="A900" s="251"/>
      <c r="B900" s="251"/>
      <c r="C900" s="251"/>
      <c r="D900" s="251"/>
      <c r="E900" s="251"/>
      <c r="F900" s="251"/>
      <c r="G900" s="251"/>
      <c r="H900" s="251"/>
      <c r="I900" s="251"/>
      <c r="J900" s="251"/>
      <c r="K900" s="251"/>
      <c r="L900" s="251"/>
      <c r="M900" s="251"/>
      <c r="N900" s="251"/>
      <c r="O900" s="251"/>
      <c r="P900" s="251"/>
      <c r="Q900" s="251"/>
      <c r="R900" s="251"/>
      <c r="S900" s="251"/>
      <c r="T900" s="251"/>
      <c r="U900" s="251"/>
      <c r="V900" s="251"/>
      <c r="W900" s="251"/>
      <c r="X900" s="251"/>
      <c r="Y900" s="251"/>
      <c r="Z900" s="251"/>
      <c r="AA900" s="251"/>
      <c r="AB900" s="251"/>
      <c r="AC900" s="251"/>
      <c r="AD900" s="251"/>
      <c r="AE900" s="251"/>
      <c r="AF900" s="251"/>
      <c r="AG900" s="251"/>
      <c r="AH900" s="251"/>
      <c r="AI900" s="251"/>
      <c r="AJ900" s="251"/>
      <c r="AK900" s="251"/>
      <c r="AL900" s="251"/>
      <c r="AM900" s="251"/>
      <c r="AN900" s="251"/>
      <c r="AO900" s="251"/>
      <c r="AP900" s="251"/>
      <c r="AQ900" s="251"/>
      <c r="AR900" s="251"/>
      <c r="AS900" s="251"/>
      <c r="AT900" s="251"/>
      <c r="AU900" s="251"/>
      <c r="AV900" s="251"/>
      <c r="AW900" s="251"/>
      <c r="AX900" s="251"/>
      <c r="AY900" s="251"/>
      <c r="AZ900" s="251"/>
      <c r="BA900" s="251"/>
      <c r="BB900" s="251"/>
      <c r="BC900" s="251"/>
      <c r="BD900" s="251"/>
      <c r="BE900" s="251"/>
      <c r="BF900" s="251"/>
      <c r="BG900" s="251"/>
      <c r="BH900" s="251"/>
      <c r="BI900" s="251"/>
      <c r="BJ900" s="251"/>
      <c r="BK900" s="251"/>
      <c r="BL900" s="251"/>
      <c r="BM900" s="251"/>
      <c r="BN900" s="251"/>
      <c r="BO900" s="251"/>
      <c r="BP900" s="251"/>
      <c r="BQ900" s="251"/>
    </row>
    <row r="901" spans="1:69" ht="15.75" customHeight="1" x14ac:dyDescent="0.25">
      <c r="A901" s="251"/>
      <c r="B901" s="251"/>
      <c r="C901" s="251"/>
      <c r="D901" s="251"/>
      <c r="E901" s="251"/>
      <c r="F901" s="251"/>
      <c r="G901" s="251"/>
      <c r="H901" s="251"/>
      <c r="I901" s="251"/>
      <c r="J901" s="251"/>
      <c r="K901" s="251"/>
      <c r="L901" s="251"/>
      <c r="M901" s="251"/>
      <c r="N901" s="251"/>
      <c r="O901" s="251"/>
      <c r="P901" s="251"/>
      <c r="Q901" s="251"/>
      <c r="R901" s="251"/>
      <c r="S901" s="251"/>
      <c r="T901" s="251"/>
      <c r="U901" s="251"/>
      <c r="V901" s="251"/>
      <c r="W901" s="251"/>
      <c r="X901" s="251"/>
      <c r="Y901" s="251"/>
      <c r="Z901" s="251"/>
      <c r="AA901" s="251"/>
      <c r="AB901" s="251"/>
      <c r="AC901" s="251"/>
      <c r="AD901" s="251"/>
      <c r="AE901" s="251"/>
      <c r="AF901" s="251"/>
      <c r="AG901" s="251"/>
      <c r="AH901" s="251"/>
      <c r="AI901" s="251"/>
      <c r="AJ901" s="251"/>
      <c r="AK901" s="251"/>
      <c r="AL901" s="251"/>
      <c r="AM901" s="251"/>
      <c r="AN901" s="251"/>
      <c r="AO901" s="251"/>
      <c r="AP901" s="251"/>
      <c r="AQ901" s="251"/>
      <c r="AR901" s="251"/>
      <c r="AS901" s="251"/>
      <c r="AT901" s="251"/>
      <c r="AU901" s="251"/>
      <c r="AV901" s="251"/>
      <c r="AW901" s="251"/>
      <c r="AX901" s="251"/>
      <c r="AY901" s="251"/>
      <c r="AZ901" s="251"/>
      <c r="BA901" s="251"/>
      <c r="BB901" s="251"/>
      <c r="BC901" s="251"/>
      <c r="BD901" s="251"/>
      <c r="BE901" s="251"/>
      <c r="BF901" s="251"/>
      <c r="BG901" s="251"/>
      <c r="BH901" s="251"/>
      <c r="BI901" s="251"/>
      <c r="BJ901" s="251"/>
      <c r="BK901" s="251"/>
      <c r="BL901" s="251"/>
      <c r="BM901" s="251"/>
      <c r="BN901" s="251"/>
      <c r="BO901" s="251"/>
      <c r="BP901" s="251"/>
      <c r="BQ901" s="251"/>
    </row>
    <row r="902" spans="1:69" ht="15.75" customHeight="1" x14ac:dyDescent="0.25">
      <c r="A902" s="251"/>
      <c r="B902" s="251"/>
      <c r="C902" s="251"/>
      <c r="D902" s="251"/>
      <c r="E902" s="251"/>
      <c r="F902" s="251"/>
      <c r="G902" s="251"/>
      <c r="H902" s="251"/>
      <c r="I902" s="251"/>
      <c r="J902" s="251"/>
      <c r="K902" s="251"/>
      <c r="L902" s="251"/>
      <c r="M902" s="251"/>
      <c r="N902" s="251"/>
      <c r="O902" s="251"/>
      <c r="P902" s="251"/>
      <c r="Q902" s="251"/>
      <c r="R902" s="251"/>
      <c r="S902" s="251"/>
      <c r="T902" s="251"/>
      <c r="U902" s="251"/>
      <c r="V902" s="251"/>
      <c r="W902" s="251"/>
      <c r="X902" s="251"/>
      <c r="Y902" s="251"/>
      <c r="Z902" s="251"/>
      <c r="AA902" s="251"/>
      <c r="AB902" s="251"/>
      <c r="AC902" s="251"/>
      <c r="AD902" s="251"/>
      <c r="AE902" s="251"/>
      <c r="AF902" s="251"/>
      <c r="AG902" s="251"/>
      <c r="AH902" s="251"/>
      <c r="AI902" s="251"/>
      <c r="AJ902" s="251"/>
      <c r="AK902" s="251"/>
      <c r="AL902" s="251"/>
      <c r="AM902" s="251"/>
      <c r="AN902" s="251"/>
      <c r="AO902" s="251"/>
      <c r="AP902" s="251"/>
      <c r="AQ902" s="251"/>
      <c r="AR902" s="251"/>
      <c r="AS902" s="251"/>
      <c r="AT902" s="251"/>
      <c r="AU902" s="251"/>
      <c r="AV902" s="251"/>
      <c r="AW902" s="251"/>
      <c r="AX902" s="251"/>
      <c r="AY902" s="251"/>
      <c r="AZ902" s="251"/>
      <c r="BA902" s="251"/>
      <c r="BB902" s="251"/>
      <c r="BC902" s="251"/>
      <c r="BD902" s="251"/>
      <c r="BE902" s="251"/>
      <c r="BF902" s="251"/>
      <c r="BG902" s="251"/>
      <c r="BH902" s="251"/>
      <c r="BI902" s="251"/>
      <c r="BJ902" s="251"/>
      <c r="BK902" s="251"/>
      <c r="BL902" s="251"/>
      <c r="BM902" s="251"/>
      <c r="BN902" s="251"/>
      <c r="BO902" s="251"/>
      <c r="BP902" s="251"/>
      <c r="BQ902" s="251"/>
    </row>
    <row r="903" spans="1:69" ht="15.75" customHeight="1" x14ac:dyDescent="0.25">
      <c r="A903" s="251"/>
      <c r="B903" s="251"/>
      <c r="C903" s="251"/>
      <c r="D903" s="251"/>
      <c r="E903" s="251"/>
      <c r="F903" s="251"/>
      <c r="G903" s="251"/>
      <c r="H903" s="251"/>
      <c r="I903" s="251"/>
      <c r="J903" s="251"/>
      <c r="K903" s="251"/>
      <c r="L903" s="251"/>
      <c r="M903" s="251"/>
      <c r="N903" s="251"/>
      <c r="O903" s="251"/>
      <c r="P903" s="251"/>
      <c r="Q903" s="251"/>
      <c r="R903" s="251"/>
      <c r="S903" s="251"/>
      <c r="T903" s="251"/>
      <c r="U903" s="251"/>
      <c r="V903" s="251"/>
      <c r="W903" s="251"/>
      <c r="X903" s="251"/>
      <c r="Y903" s="251"/>
      <c r="Z903" s="251"/>
      <c r="AA903" s="251"/>
      <c r="AB903" s="251"/>
      <c r="AC903" s="251"/>
      <c r="AD903" s="251"/>
      <c r="AE903" s="251"/>
      <c r="AF903" s="251"/>
      <c r="AG903" s="251"/>
      <c r="AH903" s="251"/>
      <c r="AI903" s="251"/>
      <c r="AJ903" s="251"/>
      <c r="AK903" s="251"/>
      <c r="AL903" s="251"/>
      <c r="AM903" s="251"/>
      <c r="AN903" s="251"/>
      <c r="AO903" s="251"/>
      <c r="AP903" s="251"/>
      <c r="AQ903" s="251"/>
      <c r="AR903" s="251"/>
      <c r="AS903" s="251"/>
      <c r="AT903" s="251"/>
      <c r="AU903" s="251"/>
      <c r="AV903" s="251"/>
      <c r="AW903" s="251"/>
      <c r="AX903" s="251"/>
      <c r="AY903" s="251"/>
      <c r="AZ903" s="251"/>
      <c r="BA903" s="251"/>
      <c r="BB903" s="251"/>
      <c r="BC903" s="251"/>
      <c r="BD903" s="251"/>
      <c r="BE903" s="251"/>
      <c r="BF903" s="251"/>
      <c r="BG903" s="251"/>
      <c r="BH903" s="251"/>
      <c r="BI903" s="251"/>
      <c r="BJ903" s="251"/>
      <c r="BK903" s="251"/>
      <c r="BL903" s="251"/>
      <c r="BM903" s="251"/>
      <c r="BN903" s="251"/>
      <c r="BO903" s="251"/>
      <c r="BP903" s="251"/>
      <c r="BQ903" s="251"/>
    </row>
    <row r="904" spans="1:69" ht="15.75" customHeight="1" x14ac:dyDescent="0.25">
      <c r="A904" s="251"/>
      <c r="B904" s="251"/>
      <c r="C904" s="251"/>
      <c r="D904" s="251"/>
      <c r="E904" s="251"/>
      <c r="F904" s="251"/>
      <c r="G904" s="251"/>
      <c r="H904" s="251"/>
      <c r="I904" s="251"/>
      <c r="J904" s="251"/>
      <c r="K904" s="251"/>
      <c r="L904" s="251"/>
      <c r="M904" s="251"/>
      <c r="N904" s="251"/>
      <c r="O904" s="251"/>
      <c r="P904" s="251"/>
      <c r="Q904" s="251"/>
      <c r="R904" s="251"/>
      <c r="S904" s="251"/>
      <c r="T904" s="251"/>
      <c r="U904" s="251"/>
      <c r="V904" s="251"/>
      <c r="W904" s="251"/>
      <c r="X904" s="251"/>
      <c r="Y904" s="251"/>
      <c r="Z904" s="251"/>
      <c r="AA904" s="251"/>
      <c r="AB904" s="251"/>
      <c r="AC904" s="251"/>
      <c r="AD904" s="251"/>
      <c r="AE904" s="251"/>
      <c r="AF904" s="251"/>
      <c r="AG904" s="251"/>
      <c r="AH904" s="251"/>
      <c r="AI904" s="251"/>
      <c r="AJ904" s="251"/>
      <c r="AK904" s="251"/>
      <c r="AL904" s="251"/>
      <c r="AM904" s="251"/>
      <c r="AN904" s="251"/>
      <c r="AO904" s="251"/>
      <c r="AP904" s="251"/>
      <c r="AQ904" s="251"/>
      <c r="AR904" s="251"/>
      <c r="AS904" s="251"/>
      <c r="AT904" s="251"/>
      <c r="AU904" s="251"/>
      <c r="AV904" s="251"/>
      <c r="AW904" s="251"/>
      <c r="AX904" s="251"/>
      <c r="AY904" s="251"/>
      <c r="AZ904" s="251"/>
      <c r="BA904" s="251"/>
      <c r="BB904" s="251"/>
      <c r="BC904" s="251"/>
      <c r="BD904" s="251"/>
      <c r="BE904" s="251"/>
      <c r="BF904" s="251"/>
      <c r="BG904" s="251"/>
      <c r="BH904" s="251"/>
      <c r="BI904" s="251"/>
      <c r="BJ904" s="251"/>
      <c r="BK904" s="251"/>
      <c r="BL904" s="251"/>
      <c r="BM904" s="251"/>
      <c r="BN904" s="251"/>
      <c r="BO904" s="251"/>
      <c r="BP904" s="251"/>
      <c r="BQ904" s="251"/>
    </row>
    <row r="905" spans="1:69" ht="15.75" customHeight="1" x14ac:dyDescent="0.25">
      <c r="A905" s="251"/>
      <c r="B905" s="251"/>
      <c r="C905" s="251"/>
      <c r="D905" s="251"/>
      <c r="E905" s="251"/>
      <c r="F905" s="251"/>
      <c r="G905" s="251"/>
      <c r="H905" s="251"/>
      <c r="I905" s="251"/>
      <c r="J905" s="251"/>
      <c r="K905" s="251"/>
      <c r="L905" s="251"/>
      <c r="M905" s="251"/>
      <c r="N905" s="251"/>
      <c r="O905" s="251"/>
      <c r="P905" s="251"/>
      <c r="Q905" s="251"/>
      <c r="R905" s="251"/>
      <c r="S905" s="251"/>
      <c r="T905" s="251"/>
      <c r="U905" s="251"/>
      <c r="V905" s="251"/>
      <c r="W905" s="251"/>
      <c r="X905" s="251"/>
      <c r="Y905" s="251"/>
      <c r="Z905" s="251"/>
      <c r="AA905" s="251"/>
      <c r="AB905" s="251"/>
      <c r="AC905" s="251"/>
      <c r="AD905" s="251"/>
      <c r="AE905" s="251"/>
      <c r="AF905" s="251"/>
      <c r="AG905" s="251"/>
      <c r="AH905" s="251"/>
      <c r="AI905" s="251"/>
      <c r="AJ905" s="251"/>
      <c r="AK905" s="251"/>
      <c r="AL905" s="251"/>
      <c r="AM905" s="251"/>
      <c r="AN905" s="251"/>
      <c r="AO905" s="251"/>
      <c r="AP905" s="251"/>
      <c r="AQ905" s="251"/>
      <c r="AR905" s="251"/>
      <c r="AS905" s="251"/>
      <c r="AT905" s="251"/>
      <c r="AU905" s="251"/>
      <c r="AV905" s="251"/>
      <c r="AW905" s="251"/>
      <c r="AX905" s="251"/>
      <c r="AY905" s="251"/>
      <c r="AZ905" s="251"/>
      <c r="BA905" s="251"/>
      <c r="BB905" s="251"/>
      <c r="BC905" s="251"/>
      <c r="BD905" s="251"/>
      <c r="BE905" s="251"/>
      <c r="BF905" s="251"/>
      <c r="BG905" s="251"/>
      <c r="BH905" s="251"/>
      <c r="BI905" s="251"/>
      <c r="BJ905" s="251"/>
      <c r="BK905" s="251"/>
      <c r="BL905" s="251"/>
      <c r="BM905" s="251"/>
      <c r="BN905" s="251"/>
      <c r="BO905" s="251"/>
      <c r="BP905" s="251"/>
      <c r="BQ905" s="251"/>
    </row>
    <row r="906" spans="1:69" ht="15.75" customHeight="1" x14ac:dyDescent="0.25">
      <c r="A906" s="251"/>
      <c r="B906" s="251"/>
      <c r="C906" s="251"/>
      <c r="D906" s="251"/>
      <c r="E906" s="251"/>
      <c r="F906" s="251"/>
      <c r="G906" s="251"/>
      <c r="H906" s="251"/>
      <c r="I906" s="251"/>
      <c r="J906" s="251"/>
      <c r="K906" s="251"/>
      <c r="L906" s="251"/>
      <c r="M906" s="251"/>
      <c r="N906" s="251"/>
      <c r="O906" s="251"/>
      <c r="P906" s="251"/>
      <c r="Q906" s="251"/>
      <c r="R906" s="251"/>
      <c r="S906" s="251"/>
      <c r="T906" s="251"/>
      <c r="U906" s="251"/>
      <c r="V906" s="251"/>
      <c r="W906" s="251"/>
      <c r="X906" s="251"/>
      <c r="Y906" s="251"/>
      <c r="Z906" s="251"/>
      <c r="AA906" s="251"/>
      <c r="AB906" s="251"/>
      <c r="AC906" s="251"/>
      <c r="AD906" s="251"/>
      <c r="AE906" s="251"/>
      <c r="AF906" s="251"/>
      <c r="AG906" s="251"/>
      <c r="AH906" s="251"/>
      <c r="AI906" s="251"/>
      <c r="AJ906" s="251"/>
      <c r="AK906" s="251"/>
      <c r="AL906" s="251"/>
      <c r="AM906" s="251"/>
      <c r="AN906" s="251"/>
      <c r="AO906" s="251"/>
      <c r="AP906" s="251"/>
      <c r="AQ906" s="251"/>
      <c r="AR906" s="251"/>
      <c r="AS906" s="251"/>
      <c r="AT906" s="251"/>
      <c r="AU906" s="251"/>
      <c r="AV906" s="251"/>
      <c r="AW906" s="251"/>
      <c r="AX906" s="251"/>
      <c r="AY906" s="251"/>
      <c r="AZ906" s="251"/>
      <c r="BA906" s="251"/>
      <c r="BB906" s="251"/>
      <c r="BC906" s="251"/>
      <c r="BD906" s="251"/>
      <c r="BE906" s="251"/>
      <c r="BF906" s="251"/>
      <c r="BG906" s="251"/>
      <c r="BH906" s="251"/>
      <c r="BI906" s="251"/>
      <c r="BJ906" s="251"/>
      <c r="BK906" s="251"/>
      <c r="BL906" s="251"/>
      <c r="BM906" s="251"/>
      <c r="BN906" s="251"/>
      <c r="BO906" s="251"/>
      <c r="BP906" s="251"/>
      <c r="BQ906" s="251"/>
    </row>
    <row r="907" spans="1:69" ht="15.75" customHeight="1" x14ac:dyDescent="0.25">
      <c r="A907" s="251"/>
      <c r="B907" s="251"/>
      <c r="C907" s="251"/>
      <c r="D907" s="251"/>
      <c r="E907" s="251"/>
      <c r="F907" s="251"/>
      <c r="G907" s="251"/>
      <c r="H907" s="251"/>
      <c r="I907" s="251"/>
      <c r="J907" s="251"/>
      <c r="K907" s="251"/>
      <c r="L907" s="251"/>
      <c r="M907" s="251"/>
      <c r="N907" s="251"/>
      <c r="O907" s="251"/>
      <c r="P907" s="251"/>
      <c r="Q907" s="251"/>
      <c r="R907" s="251"/>
      <c r="S907" s="251"/>
      <c r="T907" s="251"/>
      <c r="U907" s="251"/>
      <c r="V907" s="251"/>
      <c r="W907" s="251"/>
      <c r="X907" s="251"/>
      <c r="Y907" s="251"/>
      <c r="Z907" s="251"/>
      <c r="AA907" s="251"/>
      <c r="AB907" s="251"/>
      <c r="AC907" s="251"/>
      <c r="AD907" s="251"/>
      <c r="AE907" s="251"/>
      <c r="AF907" s="251"/>
      <c r="AG907" s="251"/>
      <c r="AH907" s="251"/>
      <c r="AI907" s="251"/>
      <c r="AJ907" s="251"/>
      <c r="AK907" s="251"/>
      <c r="AL907" s="251"/>
      <c r="AM907" s="251"/>
      <c r="AN907" s="251"/>
      <c r="AO907" s="251"/>
      <c r="AP907" s="251"/>
      <c r="AQ907" s="251"/>
      <c r="AR907" s="251"/>
      <c r="AS907" s="251"/>
      <c r="AT907" s="251"/>
      <c r="AU907" s="251"/>
      <c r="AV907" s="251"/>
      <c r="AW907" s="251"/>
      <c r="AX907" s="251"/>
      <c r="AY907" s="251"/>
      <c r="AZ907" s="251"/>
      <c r="BA907" s="251"/>
      <c r="BB907" s="251"/>
      <c r="BC907" s="251"/>
      <c r="BD907" s="251"/>
      <c r="BE907" s="251"/>
      <c r="BF907" s="251"/>
      <c r="BG907" s="251"/>
      <c r="BH907" s="251"/>
      <c r="BI907" s="251"/>
      <c r="BJ907" s="251"/>
      <c r="BK907" s="251"/>
      <c r="BL907" s="251"/>
      <c r="BM907" s="251"/>
      <c r="BN907" s="251"/>
      <c r="BO907" s="251"/>
      <c r="BP907" s="251"/>
      <c r="BQ907" s="251"/>
    </row>
    <row r="908" spans="1:69" ht="15.75" customHeight="1" x14ac:dyDescent="0.25">
      <c r="A908" s="251"/>
      <c r="B908" s="251"/>
      <c r="C908" s="251"/>
      <c r="D908" s="251"/>
      <c r="E908" s="251"/>
      <c r="F908" s="251"/>
      <c r="G908" s="251"/>
      <c r="H908" s="251"/>
      <c r="I908" s="251"/>
      <c r="J908" s="251"/>
      <c r="K908" s="251"/>
      <c r="L908" s="251"/>
      <c r="M908" s="251"/>
      <c r="N908" s="251"/>
      <c r="O908" s="251"/>
      <c r="P908" s="251"/>
      <c r="Q908" s="251"/>
      <c r="R908" s="251"/>
      <c r="S908" s="251"/>
      <c r="T908" s="251"/>
      <c r="U908" s="251"/>
      <c r="V908" s="251"/>
      <c r="W908" s="251"/>
      <c r="X908" s="251"/>
      <c r="Y908" s="251"/>
      <c r="Z908" s="251"/>
      <c r="AA908" s="251"/>
      <c r="AB908" s="251"/>
      <c r="AC908" s="251"/>
      <c r="AD908" s="251"/>
      <c r="AE908" s="251"/>
      <c r="AF908" s="251"/>
      <c r="AG908" s="251"/>
      <c r="AH908" s="251"/>
      <c r="AI908" s="251"/>
      <c r="AJ908" s="251"/>
      <c r="AK908" s="251"/>
      <c r="AL908" s="251"/>
      <c r="AM908" s="251"/>
      <c r="AN908" s="251"/>
      <c r="AO908" s="251"/>
      <c r="AP908" s="251"/>
      <c r="AQ908" s="251"/>
      <c r="AR908" s="251"/>
      <c r="AS908" s="251"/>
      <c r="AT908" s="251"/>
      <c r="AU908" s="251"/>
      <c r="AV908" s="251"/>
      <c r="AW908" s="251"/>
      <c r="AX908" s="251"/>
      <c r="AY908" s="251"/>
      <c r="AZ908" s="251"/>
      <c r="BA908" s="251"/>
      <c r="BB908" s="251"/>
      <c r="BC908" s="251"/>
      <c r="BD908" s="251"/>
      <c r="BE908" s="251"/>
      <c r="BF908" s="251"/>
      <c r="BG908" s="251"/>
      <c r="BH908" s="251"/>
      <c r="BI908" s="251"/>
      <c r="BJ908" s="251"/>
      <c r="BK908" s="251"/>
      <c r="BL908" s="251"/>
      <c r="BM908" s="251"/>
      <c r="BN908" s="251"/>
      <c r="BO908" s="251"/>
      <c r="BP908" s="251"/>
      <c r="BQ908" s="251"/>
    </row>
    <row r="909" spans="1:69" ht="15.75" customHeight="1" x14ac:dyDescent="0.25">
      <c r="A909" s="251"/>
      <c r="B909" s="251"/>
      <c r="C909" s="251"/>
      <c r="D909" s="251"/>
      <c r="E909" s="251"/>
      <c r="F909" s="251"/>
      <c r="G909" s="251"/>
      <c r="H909" s="251"/>
      <c r="I909" s="251"/>
      <c r="J909" s="251"/>
      <c r="K909" s="251"/>
      <c r="L909" s="251"/>
      <c r="M909" s="251"/>
      <c r="N909" s="251"/>
      <c r="O909" s="251"/>
      <c r="P909" s="251"/>
      <c r="Q909" s="251"/>
      <c r="R909" s="251"/>
      <c r="S909" s="251"/>
      <c r="T909" s="251"/>
      <c r="U909" s="251"/>
      <c r="V909" s="251"/>
      <c r="W909" s="251"/>
      <c r="X909" s="251"/>
      <c r="Y909" s="251"/>
      <c r="Z909" s="251"/>
      <c r="AA909" s="251"/>
      <c r="AB909" s="251"/>
      <c r="AC909" s="251"/>
      <c r="AD909" s="251"/>
      <c r="AE909" s="251"/>
      <c r="AF909" s="251"/>
      <c r="AG909" s="251"/>
      <c r="AH909" s="251"/>
      <c r="AI909" s="251"/>
      <c r="AJ909" s="251"/>
      <c r="AK909" s="251"/>
      <c r="AL909" s="251"/>
      <c r="AM909" s="251"/>
      <c r="AN909" s="251"/>
      <c r="AO909" s="251"/>
      <c r="AP909" s="251"/>
      <c r="AQ909" s="251"/>
      <c r="AR909" s="251"/>
      <c r="AS909" s="251"/>
      <c r="AT909" s="251"/>
      <c r="AU909" s="251"/>
      <c r="AV909" s="251"/>
      <c r="AW909" s="251"/>
      <c r="AX909" s="251"/>
      <c r="AY909" s="251"/>
      <c r="AZ909" s="251"/>
      <c r="BA909" s="251"/>
      <c r="BB909" s="251"/>
      <c r="BC909" s="251"/>
      <c r="BD909" s="251"/>
      <c r="BE909" s="251"/>
      <c r="BF909" s="251"/>
      <c r="BG909" s="251"/>
      <c r="BH909" s="251"/>
      <c r="BI909" s="251"/>
      <c r="BJ909" s="251"/>
      <c r="BK909" s="251"/>
      <c r="BL909" s="251"/>
      <c r="BM909" s="251"/>
      <c r="BN909" s="251"/>
      <c r="BO909" s="251"/>
      <c r="BP909" s="251"/>
      <c r="BQ909" s="251"/>
    </row>
    <row r="910" spans="1:69" ht="15.75" customHeight="1" x14ac:dyDescent="0.25">
      <c r="A910" s="251"/>
      <c r="B910" s="251"/>
      <c r="C910" s="251"/>
      <c r="D910" s="251"/>
      <c r="E910" s="251"/>
      <c r="F910" s="251"/>
      <c r="G910" s="251"/>
      <c r="H910" s="251"/>
      <c r="I910" s="251"/>
      <c r="J910" s="251"/>
      <c r="K910" s="251"/>
      <c r="L910" s="251"/>
      <c r="M910" s="251"/>
      <c r="N910" s="251"/>
      <c r="O910" s="251"/>
      <c r="P910" s="251"/>
      <c r="Q910" s="251"/>
      <c r="R910" s="251"/>
      <c r="S910" s="251"/>
      <c r="T910" s="251"/>
      <c r="U910" s="251"/>
      <c r="V910" s="251"/>
      <c r="W910" s="251"/>
      <c r="X910" s="251"/>
      <c r="Y910" s="251"/>
      <c r="Z910" s="251"/>
      <c r="AA910" s="251"/>
      <c r="AB910" s="251"/>
      <c r="AC910" s="251"/>
      <c r="AD910" s="251"/>
      <c r="AE910" s="251"/>
      <c r="AF910" s="251"/>
      <c r="AG910" s="251"/>
      <c r="AH910" s="251"/>
      <c r="AI910" s="251"/>
      <c r="AJ910" s="251"/>
      <c r="AK910" s="251"/>
      <c r="AL910" s="251"/>
      <c r="AM910" s="251"/>
      <c r="AN910" s="251"/>
      <c r="AO910" s="251"/>
      <c r="AP910" s="251"/>
      <c r="AQ910" s="251"/>
      <c r="AR910" s="251"/>
      <c r="AS910" s="251"/>
      <c r="AT910" s="251"/>
      <c r="AU910" s="251"/>
      <c r="AV910" s="251"/>
      <c r="AW910" s="251"/>
      <c r="AX910" s="251"/>
      <c r="AY910" s="251"/>
      <c r="AZ910" s="251"/>
      <c r="BA910" s="251"/>
      <c r="BB910" s="251"/>
      <c r="BC910" s="251"/>
      <c r="BD910" s="251"/>
      <c r="BE910" s="251"/>
      <c r="BF910" s="251"/>
      <c r="BG910" s="251"/>
      <c r="BH910" s="251"/>
      <c r="BI910" s="251"/>
      <c r="BJ910" s="251"/>
      <c r="BK910" s="251"/>
      <c r="BL910" s="251"/>
      <c r="BM910" s="251"/>
      <c r="BN910" s="251"/>
      <c r="BO910" s="251"/>
      <c r="BP910" s="251"/>
      <c r="BQ910" s="251"/>
    </row>
    <row r="911" spans="1:69" ht="15.75" customHeight="1" x14ac:dyDescent="0.25">
      <c r="A911" s="251"/>
      <c r="B911" s="251"/>
      <c r="C911" s="251"/>
      <c r="D911" s="251"/>
      <c r="E911" s="251"/>
      <c r="F911" s="251"/>
      <c r="G911" s="251"/>
      <c r="H911" s="251"/>
      <c r="I911" s="251"/>
      <c r="J911" s="251"/>
      <c r="K911" s="251"/>
      <c r="L911" s="251"/>
      <c r="M911" s="251"/>
      <c r="N911" s="251"/>
      <c r="O911" s="251"/>
      <c r="P911" s="251"/>
      <c r="Q911" s="251"/>
      <c r="R911" s="251"/>
      <c r="S911" s="251"/>
      <c r="T911" s="251"/>
      <c r="U911" s="251"/>
      <c r="V911" s="251"/>
      <c r="W911" s="251"/>
      <c r="X911" s="251"/>
      <c r="Y911" s="251"/>
      <c r="Z911" s="251"/>
      <c r="AA911" s="251"/>
      <c r="AB911" s="251"/>
      <c r="AC911" s="251"/>
      <c r="AD911" s="251"/>
      <c r="AE911" s="251"/>
      <c r="AF911" s="251"/>
      <c r="AG911" s="251"/>
      <c r="AH911" s="251"/>
      <c r="AI911" s="251"/>
      <c r="AJ911" s="251"/>
      <c r="AK911" s="251"/>
      <c r="AL911" s="251"/>
      <c r="AM911" s="251"/>
      <c r="AN911" s="251"/>
      <c r="AO911" s="251"/>
      <c r="AP911" s="251"/>
      <c r="AQ911" s="251"/>
      <c r="AR911" s="251"/>
      <c r="AS911" s="251"/>
      <c r="AT911" s="251"/>
      <c r="AU911" s="251"/>
      <c r="AV911" s="251"/>
      <c r="AW911" s="251"/>
      <c r="AX911" s="251"/>
      <c r="AY911" s="251"/>
      <c r="AZ911" s="251"/>
      <c r="BA911" s="251"/>
      <c r="BB911" s="251"/>
      <c r="BC911" s="251"/>
      <c r="BD911" s="251"/>
      <c r="BE911" s="251"/>
      <c r="BF911" s="251"/>
      <c r="BG911" s="251"/>
      <c r="BH911" s="251"/>
      <c r="BI911" s="251"/>
      <c r="BJ911" s="251"/>
      <c r="BK911" s="251"/>
      <c r="BL911" s="251"/>
      <c r="BM911" s="251"/>
      <c r="BN911" s="251"/>
      <c r="BO911" s="251"/>
      <c r="BP911" s="251"/>
      <c r="BQ911" s="251"/>
    </row>
    <row r="912" spans="1:69" ht="15.75" customHeight="1" x14ac:dyDescent="0.25">
      <c r="A912" s="251"/>
      <c r="B912" s="251"/>
      <c r="C912" s="251"/>
      <c r="D912" s="251"/>
      <c r="E912" s="251"/>
      <c r="F912" s="251"/>
      <c r="G912" s="251"/>
      <c r="H912" s="251"/>
      <c r="I912" s="251"/>
      <c r="J912" s="251"/>
      <c r="K912" s="251"/>
      <c r="L912" s="251"/>
      <c r="M912" s="251"/>
      <c r="N912" s="251"/>
      <c r="O912" s="251"/>
      <c r="P912" s="251"/>
      <c r="Q912" s="251"/>
      <c r="R912" s="251"/>
      <c r="S912" s="251"/>
      <c r="T912" s="251"/>
      <c r="U912" s="251"/>
      <c r="V912" s="251"/>
      <c r="W912" s="251"/>
      <c r="X912" s="251"/>
      <c r="Y912" s="251"/>
      <c r="Z912" s="251"/>
      <c r="AA912" s="251"/>
      <c r="AB912" s="251"/>
      <c r="AC912" s="251"/>
      <c r="AD912" s="251"/>
      <c r="AE912" s="251"/>
      <c r="AF912" s="251"/>
      <c r="AG912" s="251"/>
      <c r="AH912" s="251"/>
      <c r="AI912" s="251"/>
      <c r="AJ912" s="251"/>
      <c r="AK912" s="251"/>
      <c r="AL912" s="251"/>
      <c r="AM912" s="251"/>
      <c r="AN912" s="251"/>
      <c r="AO912" s="251"/>
      <c r="AP912" s="251"/>
      <c r="AQ912" s="251"/>
      <c r="AR912" s="251"/>
      <c r="AS912" s="251"/>
      <c r="AT912" s="251"/>
      <c r="AU912" s="251"/>
      <c r="AV912" s="251"/>
      <c r="AW912" s="251"/>
      <c r="AX912" s="251"/>
      <c r="AY912" s="251"/>
      <c r="AZ912" s="251"/>
      <c r="BA912" s="251"/>
      <c r="BB912" s="251"/>
      <c r="BC912" s="251"/>
      <c r="BD912" s="251"/>
      <c r="BE912" s="251"/>
      <c r="BF912" s="251"/>
      <c r="BG912" s="251"/>
      <c r="BH912" s="251"/>
      <c r="BI912" s="251"/>
      <c r="BJ912" s="251"/>
      <c r="BK912" s="251"/>
      <c r="BL912" s="251"/>
      <c r="BM912" s="251"/>
      <c r="BN912" s="251"/>
      <c r="BO912" s="251"/>
      <c r="BP912" s="251"/>
      <c r="BQ912" s="251"/>
    </row>
    <row r="913" spans="1:69" ht="15.75" customHeight="1" x14ac:dyDescent="0.25">
      <c r="A913" s="251"/>
      <c r="B913" s="251"/>
      <c r="C913" s="251"/>
      <c r="D913" s="251"/>
      <c r="E913" s="251"/>
      <c r="F913" s="251"/>
      <c r="G913" s="251"/>
      <c r="H913" s="251"/>
      <c r="I913" s="251"/>
      <c r="J913" s="251"/>
      <c r="K913" s="251"/>
      <c r="L913" s="251"/>
      <c r="M913" s="251"/>
      <c r="N913" s="251"/>
      <c r="O913" s="251"/>
      <c r="P913" s="251"/>
      <c r="Q913" s="251"/>
      <c r="R913" s="251"/>
      <c r="S913" s="251"/>
      <c r="T913" s="251"/>
      <c r="U913" s="251"/>
      <c r="V913" s="251"/>
      <c r="W913" s="251"/>
      <c r="X913" s="251"/>
      <c r="Y913" s="251"/>
      <c r="Z913" s="251"/>
      <c r="AA913" s="251"/>
      <c r="AB913" s="251"/>
      <c r="AC913" s="251"/>
      <c r="AD913" s="251"/>
      <c r="AE913" s="251"/>
      <c r="AF913" s="251"/>
      <c r="AG913" s="251"/>
      <c r="AH913" s="251"/>
      <c r="AI913" s="251"/>
      <c r="AJ913" s="251"/>
      <c r="AK913" s="251"/>
      <c r="AL913" s="251"/>
      <c r="AM913" s="251"/>
      <c r="AN913" s="251"/>
      <c r="AO913" s="251"/>
      <c r="AP913" s="251"/>
      <c r="AQ913" s="251"/>
      <c r="AR913" s="251"/>
      <c r="AS913" s="251"/>
      <c r="AT913" s="251"/>
      <c r="AU913" s="251"/>
      <c r="AV913" s="251"/>
      <c r="AW913" s="251"/>
      <c r="AX913" s="251"/>
      <c r="AY913" s="251"/>
      <c r="AZ913" s="251"/>
      <c r="BA913" s="251"/>
      <c r="BB913" s="251"/>
      <c r="BC913" s="251"/>
      <c r="BD913" s="251"/>
      <c r="BE913" s="251"/>
      <c r="BF913" s="251"/>
      <c r="BG913" s="251"/>
      <c r="BH913" s="251"/>
      <c r="BI913" s="251"/>
      <c r="BJ913" s="251"/>
      <c r="BK913" s="251"/>
      <c r="BL913" s="251"/>
      <c r="BM913" s="251"/>
      <c r="BN913" s="251"/>
      <c r="BO913" s="251"/>
      <c r="BP913" s="251"/>
      <c r="BQ913" s="251"/>
    </row>
    <row r="914" spans="1:69" ht="15.75" customHeight="1" x14ac:dyDescent="0.25">
      <c r="A914" s="251"/>
      <c r="B914" s="251"/>
      <c r="C914" s="251"/>
      <c r="D914" s="251"/>
      <c r="E914" s="251"/>
      <c r="F914" s="251"/>
      <c r="G914" s="251"/>
      <c r="H914" s="251"/>
      <c r="I914" s="251"/>
      <c r="J914" s="251"/>
      <c r="K914" s="251"/>
      <c r="L914" s="251"/>
      <c r="M914" s="251"/>
      <c r="N914" s="251"/>
      <c r="O914" s="251"/>
      <c r="P914" s="251"/>
      <c r="Q914" s="251"/>
      <c r="R914" s="251"/>
      <c r="S914" s="251"/>
      <c r="T914" s="251"/>
      <c r="U914" s="251"/>
      <c r="V914" s="251"/>
      <c r="W914" s="251"/>
      <c r="X914" s="251"/>
      <c r="Y914" s="251"/>
      <c r="Z914" s="251"/>
      <c r="AA914" s="251"/>
      <c r="AB914" s="251"/>
      <c r="AC914" s="251"/>
      <c r="AD914" s="251"/>
      <c r="AE914" s="251"/>
      <c r="AF914" s="251"/>
      <c r="AG914" s="251"/>
      <c r="AH914" s="251"/>
      <c r="AI914" s="251"/>
      <c r="AJ914" s="251"/>
      <c r="AK914" s="251"/>
      <c r="AL914" s="251"/>
      <c r="AM914" s="251"/>
      <c r="AN914" s="251"/>
      <c r="AO914" s="251"/>
      <c r="AP914" s="251"/>
      <c r="AQ914" s="251"/>
      <c r="AR914" s="251"/>
      <c r="AS914" s="251"/>
      <c r="AT914" s="251"/>
      <c r="AU914" s="251"/>
      <c r="AV914" s="251"/>
      <c r="AW914" s="251"/>
      <c r="AX914" s="251"/>
      <c r="AY914" s="251"/>
      <c r="AZ914" s="251"/>
      <c r="BA914" s="251"/>
      <c r="BB914" s="251"/>
      <c r="BC914" s="251"/>
      <c r="BD914" s="251"/>
      <c r="BE914" s="251"/>
      <c r="BF914" s="251"/>
      <c r="BG914" s="251"/>
      <c r="BH914" s="251"/>
      <c r="BI914" s="251"/>
      <c r="BJ914" s="251"/>
      <c r="BK914" s="251"/>
      <c r="BL914" s="251"/>
      <c r="BM914" s="251"/>
      <c r="BN914" s="251"/>
      <c r="BO914" s="251"/>
      <c r="BP914" s="251"/>
      <c r="BQ914" s="251"/>
    </row>
    <row r="915" spans="1:69" ht="15.75" customHeight="1" x14ac:dyDescent="0.25">
      <c r="A915" s="251"/>
      <c r="B915" s="251"/>
      <c r="C915" s="251"/>
      <c r="D915" s="251"/>
      <c r="E915" s="251"/>
      <c r="F915" s="251"/>
      <c r="G915" s="251"/>
      <c r="H915" s="251"/>
      <c r="I915" s="251"/>
      <c r="J915" s="251"/>
      <c r="K915" s="251"/>
      <c r="L915" s="251"/>
      <c r="M915" s="251"/>
      <c r="N915" s="251"/>
      <c r="O915" s="251"/>
      <c r="P915" s="251"/>
      <c r="Q915" s="251"/>
      <c r="R915" s="251"/>
      <c r="S915" s="251"/>
      <c r="T915" s="251"/>
      <c r="U915" s="251"/>
      <c r="V915" s="251"/>
      <c r="W915" s="251"/>
      <c r="X915" s="251"/>
      <c r="Y915" s="251"/>
      <c r="Z915" s="251"/>
      <c r="AA915" s="251"/>
      <c r="AB915" s="251"/>
      <c r="AC915" s="251"/>
      <c r="AD915" s="251"/>
      <c r="AE915" s="251"/>
      <c r="AF915" s="251"/>
      <c r="AG915" s="251"/>
      <c r="AH915" s="251"/>
      <c r="AI915" s="251"/>
      <c r="AJ915" s="251"/>
      <c r="AK915" s="251"/>
      <c r="AL915" s="251"/>
      <c r="AM915" s="251"/>
      <c r="AN915" s="251"/>
      <c r="AO915" s="251"/>
      <c r="AP915" s="251"/>
      <c r="AQ915" s="251"/>
      <c r="AR915" s="251"/>
      <c r="AS915" s="251"/>
      <c r="AT915" s="251"/>
      <c r="AU915" s="251"/>
      <c r="AV915" s="251"/>
      <c r="AW915" s="251"/>
      <c r="AX915" s="251"/>
      <c r="AY915" s="251"/>
      <c r="AZ915" s="251"/>
      <c r="BA915" s="251"/>
      <c r="BB915" s="251"/>
      <c r="BC915" s="251"/>
      <c r="BD915" s="251"/>
      <c r="BE915" s="251"/>
      <c r="BF915" s="251"/>
      <c r="BG915" s="251"/>
      <c r="BH915" s="251"/>
      <c r="BI915" s="251"/>
      <c r="BJ915" s="251"/>
      <c r="BK915" s="251"/>
      <c r="BL915" s="251"/>
      <c r="BM915" s="251"/>
      <c r="BN915" s="251"/>
      <c r="BO915" s="251"/>
      <c r="BP915" s="251"/>
      <c r="BQ915" s="251"/>
    </row>
    <row r="916" spans="1:69" ht="15.75" customHeight="1" x14ac:dyDescent="0.25">
      <c r="A916" s="251"/>
      <c r="B916" s="251"/>
      <c r="C916" s="251"/>
      <c r="D916" s="251"/>
      <c r="E916" s="251"/>
      <c r="F916" s="251"/>
      <c r="G916" s="251"/>
      <c r="H916" s="251"/>
      <c r="I916" s="251"/>
      <c r="J916" s="251"/>
      <c r="K916" s="251"/>
      <c r="L916" s="251"/>
      <c r="M916" s="251"/>
      <c r="N916" s="251"/>
      <c r="O916" s="251"/>
      <c r="P916" s="251"/>
      <c r="Q916" s="251"/>
      <c r="R916" s="251"/>
      <c r="S916" s="251"/>
      <c r="T916" s="251"/>
      <c r="U916" s="251"/>
      <c r="V916" s="251"/>
      <c r="W916" s="251"/>
      <c r="X916" s="251"/>
      <c r="Y916" s="251"/>
      <c r="Z916" s="251"/>
      <c r="AA916" s="251"/>
      <c r="AB916" s="251"/>
      <c r="AC916" s="251"/>
      <c r="AD916" s="251"/>
      <c r="AE916" s="251"/>
      <c r="AF916" s="251"/>
      <c r="AG916" s="251"/>
      <c r="AH916" s="251"/>
      <c r="AI916" s="251"/>
      <c r="AJ916" s="251"/>
      <c r="AK916" s="251"/>
      <c r="AL916" s="251"/>
      <c r="AM916" s="251"/>
      <c r="AN916" s="251"/>
      <c r="AO916" s="251"/>
      <c r="AP916" s="251"/>
      <c r="AQ916" s="251"/>
      <c r="AR916" s="251"/>
      <c r="AS916" s="251"/>
      <c r="AT916" s="251"/>
      <c r="AU916" s="251"/>
      <c r="AV916" s="251"/>
      <c r="AW916" s="251"/>
      <c r="AX916" s="251"/>
      <c r="AY916" s="251"/>
      <c r="AZ916" s="251"/>
      <c r="BA916" s="251"/>
      <c r="BB916" s="251"/>
      <c r="BC916" s="251"/>
      <c r="BD916" s="251"/>
      <c r="BE916" s="251"/>
      <c r="BF916" s="251"/>
      <c r="BG916" s="251"/>
      <c r="BH916" s="251"/>
      <c r="BI916" s="251"/>
      <c r="BJ916" s="251"/>
      <c r="BK916" s="251"/>
      <c r="BL916" s="251"/>
      <c r="BM916" s="251"/>
      <c r="BN916" s="251"/>
      <c r="BO916" s="251"/>
      <c r="BP916" s="251"/>
      <c r="BQ916" s="251"/>
    </row>
    <row r="917" spans="1:69" ht="15.75" customHeight="1" x14ac:dyDescent="0.25">
      <c r="A917" s="251"/>
      <c r="B917" s="251"/>
      <c r="C917" s="251"/>
      <c r="D917" s="251"/>
      <c r="E917" s="251"/>
      <c r="F917" s="251"/>
      <c r="G917" s="251"/>
      <c r="H917" s="251"/>
      <c r="I917" s="251"/>
      <c r="J917" s="251"/>
      <c r="K917" s="251"/>
      <c r="L917" s="251"/>
      <c r="M917" s="251"/>
      <c r="N917" s="251"/>
      <c r="O917" s="251"/>
      <c r="P917" s="251"/>
      <c r="Q917" s="251"/>
      <c r="R917" s="251"/>
      <c r="S917" s="251"/>
      <c r="T917" s="251"/>
      <c r="U917" s="251"/>
      <c r="V917" s="251"/>
      <c r="W917" s="251"/>
      <c r="X917" s="251"/>
      <c r="Y917" s="251"/>
      <c r="Z917" s="251"/>
      <c r="AA917" s="251"/>
      <c r="AB917" s="251"/>
      <c r="AC917" s="251"/>
      <c r="AD917" s="251"/>
      <c r="AE917" s="251"/>
      <c r="AF917" s="251"/>
      <c r="AG917" s="251"/>
      <c r="AH917" s="251"/>
      <c r="AI917" s="251"/>
      <c r="AJ917" s="251"/>
      <c r="AK917" s="251"/>
      <c r="AL917" s="251"/>
      <c r="AM917" s="251"/>
      <c r="AN917" s="251"/>
      <c r="AO917" s="251"/>
      <c r="AP917" s="251"/>
      <c r="AQ917" s="251"/>
      <c r="AR917" s="251"/>
      <c r="AS917" s="251"/>
      <c r="AT917" s="251"/>
      <c r="AU917" s="251"/>
      <c r="AV917" s="251"/>
      <c r="AW917" s="251"/>
      <c r="AX917" s="251"/>
      <c r="AY917" s="251"/>
      <c r="AZ917" s="251"/>
      <c r="BA917" s="251"/>
      <c r="BB917" s="251"/>
      <c r="BC917" s="251"/>
      <c r="BD917" s="251"/>
      <c r="BE917" s="251"/>
      <c r="BF917" s="251"/>
      <c r="BG917" s="251"/>
      <c r="BH917" s="251"/>
      <c r="BI917" s="251"/>
      <c r="BJ917" s="251"/>
      <c r="BK917" s="251"/>
      <c r="BL917" s="251"/>
      <c r="BM917" s="251"/>
      <c r="BN917" s="251"/>
      <c r="BO917" s="251"/>
      <c r="BP917" s="251"/>
      <c r="BQ917" s="251"/>
    </row>
    <row r="918" spans="1:69" ht="15.75" customHeight="1" x14ac:dyDescent="0.25">
      <c r="A918" s="251"/>
      <c r="B918" s="251"/>
      <c r="C918" s="251"/>
      <c r="D918" s="251"/>
      <c r="E918" s="251"/>
      <c r="F918" s="251"/>
      <c r="G918" s="251"/>
      <c r="H918" s="251"/>
      <c r="I918" s="251"/>
      <c r="J918" s="251"/>
      <c r="K918" s="251"/>
      <c r="L918" s="251"/>
      <c r="M918" s="251"/>
      <c r="N918" s="251"/>
      <c r="O918" s="251"/>
      <c r="P918" s="251"/>
      <c r="Q918" s="251"/>
      <c r="R918" s="251"/>
      <c r="S918" s="251"/>
      <c r="T918" s="251"/>
      <c r="U918" s="251"/>
      <c r="V918" s="251"/>
      <c r="W918" s="251"/>
      <c r="X918" s="251"/>
      <c r="Y918" s="251"/>
      <c r="Z918" s="251"/>
      <c r="AA918" s="251"/>
      <c r="AB918" s="251"/>
      <c r="AC918" s="251"/>
      <c r="AD918" s="251"/>
      <c r="AE918" s="251"/>
      <c r="AF918" s="251"/>
      <c r="AG918" s="251"/>
      <c r="AH918" s="251"/>
      <c r="AI918" s="251"/>
      <c r="AJ918" s="251"/>
      <c r="AK918" s="251"/>
      <c r="AL918" s="251"/>
      <c r="AM918" s="251"/>
      <c r="AN918" s="251"/>
      <c r="AO918" s="251"/>
      <c r="AP918" s="251"/>
      <c r="AQ918" s="251"/>
      <c r="AR918" s="251"/>
      <c r="AS918" s="251"/>
      <c r="AT918" s="251"/>
      <c r="AU918" s="251"/>
      <c r="AV918" s="251"/>
      <c r="AW918" s="251"/>
      <c r="AX918" s="251"/>
      <c r="AY918" s="251"/>
      <c r="AZ918" s="251"/>
      <c r="BA918" s="251"/>
      <c r="BB918" s="251"/>
      <c r="BC918" s="251"/>
      <c r="BD918" s="251"/>
      <c r="BE918" s="251"/>
      <c r="BF918" s="251"/>
      <c r="BG918" s="251"/>
      <c r="BH918" s="251"/>
      <c r="BI918" s="251"/>
      <c r="BJ918" s="251"/>
      <c r="BK918" s="251"/>
      <c r="BL918" s="251"/>
      <c r="BM918" s="251"/>
      <c r="BN918" s="251"/>
      <c r="BO918" s="251"/>
      <c r="BP918" s="251"/>
      <c r="BQ918" s="251"/>
    </row>
    <row r="919" spans="1:69" ht="15.75" customHeight="1" x14ac:dyDescent="0.25">
      <c r="A919" s="251"/>
      <c r="B919" s="251"/>
      <c r="C919" s="251"/>
      <c r="D919" s="251"/>
      <c r="E919" s="251"/>
      <c r="F919" s="251"/>
      <c r="G919" s="251"/>
      <c r="H919" s="251"/>
      <c r="I919" s="251"/>
      <c r="J919" s="251"/>
      <c r="K919" s="251"/>
      <c r="L919" s="251"/>
      <c r="M919" s="251"/>
      <c r="N919" s="251"/>
      <c r="O919" s="251"/>
      <c r="P919" s="251"/>
      <c r="Q919" s="251"/>
      <c r="R919" s="251"/>
      <c r="S919" s="251"/>
      <c r="T919" s="251"/>
      <c r="U919" s="251"/>
      <c r="V919" s="251"/>
      <c r="W919" s="251"/>
      <c r="X919" s="251"/>
      <c r="Y919" s="251"/>
      <c r="Z919" s="251"/>
      <c r="AA919" s="251"/>
      <c r="AB919" s="251"/>
      <c r="AC919" s="251"/>
      <c r="AD919" s="251"/>
      <c r="AE919" s="251"/>
      <c r="AF919" s="251"/>
      <c r="AG919" s="251"/>
      <c r="AH919" s="251"/>
      <c r="AI919" s="251"/>
      <c r="AJ919" s="251"/>
      <c r="AK919" s="251"/>
      <c r="AL919" s="251"/>
      <c r="AM919" s="251"/>
      <c r="AN919" s="251"/>
      <c r="AO919" s="251"/>
      <c r="AP919" s="251"/>
      <c r="AQ919" s="251"/>
      <c r="AR919" s="251"/>
      <c r="AS919" s="251"/>
      <c r="AT919" s="251"/>
      <c r="AU919" s="251"/>
      <c r="AV919" s="251"/>
      <c r="AW919" s="251"/>
      <c r="AX919" s="251"/>
      <c r="AY919" s="251"/>
      <c r="AZ919" s="251"/>
      <c r="BA919" s="251"/>
      <c r="BB919" s="251"/>
      <c r="BC919" s="251"/>
      <c r="BD919" s="251"/>
      <c r="BE919" s="251"/>
      <c r="BF919" s="251"/>
      <c r="BG919" s="251"/>
      <c r="BH919" s="251"/>
      <c r="BI919" s="251"/>
      <c r="BJ919" s="251"/>
      <c r="BK919" s="251"/>
      <c r="BL919" s="251"/>
      <c r="BM919" s="251"/>
      <c r="BN919" s="251"/>
      <c r="BO919" s="251"/>
      <c r="BP919" s="251"/>
      <c r="BQ919" s="251"/>
    </row>
    <row r="920" spans="1:69" ht="15.75" customHeight="1" x14ac:dyDescent="0.25">
      <c r="A920" s="251"/>
      <c r="B920" s="251"/>
      <c r="C920" s="251"/>
      <c r="D920" s="251"/>
      <c r="E920" s="251"/>
      <c r="F920" s="251"/>
      <c r="G920" s="251"/>
      <c r="H920" s="251"/>
      <c r="I920" s="251"/>
      <c r="J920" s="251"/>
      <c r="K920" s="251"/>
      <c r="L920" s="251"/>
      <c r="M920" s="251"/>
      <c r="N920" s="251"/>
      <c r="O920" s="251"/>
      <c r="P920" s="251"/>
      <c r="Q920" s="251"/>
      <c r="R920" s="251"/>
      <c r="S920" s="251"/>
      <c r="T920" s="251"/>
      <c r="U920" s="251"/>
      <c r="V920" s="251"/>
      <c r="W920" s="251"/>
      <c r="X920" s="251"/>
      <c r="Y920" s="251"/>
      <c r="Z920" s="251"/>
      <c r="AA920" s="251"/>
      <c r="AB920" s="251"/>
      <c r="AC920" s="251"/>
      <c r="AD920" s="251"/>
      <c r="AE920" s="251"/>
      <c r="AF920" s="251"/>
      <c r="AG920" s="251"/>
      <c r="AH920" s="251"/>
      <c r="AI920" s="251"/>
      <c r="AJ920" s="251"/>
      <c r="AK920" s="251"/>
      <c r="AL920" s="251"/>
      <c r="AM920" s="251"/>
      <c r="AN920" s="251"/>
      <c r="AO920" s="251"/>
      <c r="AP920" s="251"/>
      <c r="AQ920" s="251"/>
      <c r="AR920" s="251"/>
      <c r="AS920" s="251"/>
      <c r="AT920" s="251"/>
      <c r="AU920" s="251"/>
      <c r="AV920" s="251"/>
      <c r="AW920" s="251"/>
      <c r="AX920" s="251"/>
      <c r="AY920" s="251"/>
      <c r="AZ920" s="251"/>
      <c r="BA920" s="251"/>
      <c r="BB920" s="251"/>
      <c r="BC920" s="251"/>
      <c r="BD920" s="251"/>
      <c r="BE920" s="251"/>
      <c r="BF920" s="251"/>
      <c r="BG920" s="251"/>
      <c r="BH920" s="251"/>
      <c r="BI920" s="251"/>
      <c r="BJ920" s="251"/>
      <c r="BK920" s="251"/>
      <c r="BL920" s="251"/>
      <c r="BM920" s="251"/>
      <c r="BN920" s="251"/>
      <c r="BO920" s="251"/>
      <c r="BP920" s="251"/>
      <c r="BQ920" s="251"/>
    </row>
    <row r="921" spans="1:69" ht="15.75" customHeight="1" x14ac:dyDescent="0.25">
      <c r="A921" s="251"/>
      <c r="B921" s="251"/>
      <c r="C921" s="251"/>
      <c r="D921" s="251"/>
      <c r="E921" s="251"/>
      <c r="F921" s="251"/>
      <c r="G921" s="251"/>
      <c r="H921" s="251"/>
      <c r="I921" s="251"/>
      <c r="J921" s="251"/>
      <c r="K921" s="251"/>
      <c r="L921" s="251"/>
      <c r="M921" s="251"/>
      <c r="N921" s="251"/>
      <c r="O921" s="251"/>
      <c r="P921" s="251"/>
      <c r="Q921" s="251"/>
      <c r="R921" s="251"/>
      <c r="S921" s="251"/>
      <c r="T921" s="251"/>
      <c r="U921" s="251"/>
      <c r="V921" s="251"/>
      <c r="W921" s="251"/>
      <c r="X921" s="251"/>
      <c r="Y921" s="251"/>
      <c r="Z921" s="251"/>
      <c r="AA921" s="251"/>
      <c r="AB921" s="251"/>
      <c r="AC921" s="251"/>
      <c r="AD921" s="251"/>
      <c r="AE921" s="251"/>
      <c r="AF921" s="251"/>
      <c r="AG921" s="251"/>
      <c r="AH921" s="251"/>
      <c r="AI921" s="251"/>
      <c r="AJ921" s="251"/>
      <c r="AK921" s="251"/>
      <c r="AL921" s="251"/>
      <c r="AM921" s="251"/>
      <c r="AN921" s="251"/>
      <c r="AO921" s="251"/>
      <c r="AP921" s="251"/>
      <c r="AQ921" s="251"/>
      <c r="AR921" s="251"/>
      <c r="AS921" s="251"/>
      <c r="AT921" s="251"/>
      <c r="AU921" s="251"/>
      <c r="AV921" s="251"/>
      <c r="AW921" s="251"/>
      <c r="AX921" s="251"/>
      <c r="AY921" s="251"/>
      <c r="AZ921" s="251"/>
      <c r="BA921" s="251"/>
      <c r="BB921" s="251"/>
      <c r="BC921" s="251"/>
      <c r="BD921" s="251"/>
      <c r="BE921" s="251"/>
      <c r="BF921" s="251"/>
      <c r="BG921" s="251"/>
      <c r="BH921" s="251"/>
      <c r="BI921" s="251"/>
      <c r="BJ921" s="251"/>
      <c r="BK921" s="251"/>
      <c r="BL921" s="251"/>
      <c r="BM921" s="251"/>
      <c r="BN921" s="251"/>
      <c r="BO921" s="251"/>
      <c r="BP921" s="251"/>
      <c r="BQ921" s="251"/>
    </row>
    <row r="922" spans="1:69" ht="15.75" customHeight="1" x14ac:dyDescent="0.25">
      <c r="A922" s="251"/>
      <c r="B922" s="251"/>
      <c r="C922" s="251"/>
      <c r="D922" s="251"/>
      <c r="E922" s="251"/>
      <c r="F922" s="251"/>
      <c r="G922" s="251"/>
      <c r="H922" s="251"/>
      <c r="I922" s="251"/>
      <c r="J922" s="251"/>
      <c r="K922" s="251"/>
      <c r="L922" s="251"/>
      <c r="M922" s="251"/>
      <c r="N922" s="251"/>
      <c r="O922" s="251"/>
      <c r="P922" s="251"/>
      <c r="Q922" s="251"/>
      <c r="R922" s="251"/>
      <c r="S922" s="251"/>
      <c r="T922" s="251"/>
      <c r="U922" s="251"/>
      <c r="V922" s="251"/>
      <c r="W922" s="251"/>
      <c r="X922" s="251"/>
      <c r="Y922" s="251"/>
      <c r="Z922" s="251"/>
      <c r="AA922" s="251"/>
      <c r="AB922" s="251"/>
      <c r="AC922" s="251"/>
      <c r="AD922" s="251"/>
      <c r="AE922" s="251"/>
      <c r="AF922" s="251"/>
      <c r="AG922" s="251"/>
      <c r="AH922" s="251"/>
      <c r="AI922" s="251"/>
      <c r="AJ922" s="251"/>
      <c r="AK922" s="251"/>
      <c r="AL922" s="251"/>
      <c r="AM922" s="251"/>
      <c r="AN922" s="251"/>
      <c r="AO922" s="251"/>
      <c r="AP922" s="251"/>
      <c r="AQ922" s="251"/>
      <c r="AR922" s="251"/>
      <c r="AS922" s="251"/>
      <c r="AT922" s="251"/>
      <c r="AU922" s="251"/>
      <c r="AV922" s="251"/>
      <c r="AW922" s="251"/>
      <c r="AX922" s="251"/>
      <c r="AY922" s="251"/>
      <c r="AZ922" s="251"/>
      <c r="BA922" s="251"/>
      <c r="BB922" s="251"/>
      <c r="BC922" s="251"/>
      <c r="BD922" s="251"/>
      <c r="BE922" s="251"/>
      <c r="BF922" s="251"/>
      <c r="BG922" s="251"/>
      <c r="BH922" s="251"/>
      <c r="BI922" s="251"/>
      <c r="BJ922" s="251"/>
      <c r="BK922" s="251"/>
      <c r="BL922" s="251"/>
      <c r="BM922" s="251"/>
      <c r="BN922" s="251"/>
      <c r="BO922" s="251"/>
      <c r="BP922" s="251"/>
      <c r="BQ922" s="251"/>
    </row>
    <row r="923" spans="1:69" ht="15.75" customHeight="1" x14ac:dyDescent="0.25">
      <c r="A923" s="251"/>
      <c r="B923" s="251"/>
      <c r="C923" s="251"/>
      <c r="D923" s="251"/>
      <c r="E923" s="251"/>
      <c r="F923" s="251"/>
      <c r="G923" s="251"/>
      <c r="H923" s="251"/>
      <c r="I923" s="251"/>
      <c r="J923" s="251"/>
      <c r="K923" s="251"/>
      <c r="L923" s="251"/>
      <c r="M923" s="251"/>
      <c r="N923" s="251"/>
      <c r="O923" s="251"/>
      <c r="P923" s="251"/>
      <c r="Q923" s="251"/>
      <c r="R923" s="251"/>
      <c r="S923" s="251"/>
      <c r="T923" s="251"/>
      <c r="U923" s="251"/>
      <c r="V923" s="251"/>
      <c r="W923" s="251"/>
      <c r="X923" s="251"/>
      <c r="Y923" s="251"/>
      <c r="Z923" s="251"/>
      <c r="AA923" s="251"/>
      <c r="AB923" s="251"/>
      <c r="AC923" s="251"/>
      <c r="AD923" s="251"/>
      <c r="AE923" s="251"/>
      <c r="AF923" s="251"/>
      <c r="AG923" s="251"/>
      <c r="AH923" s="251"/>
      <c r="AI923" s="251"/>
      <c r="AJ923" s="251"/>
      <c r="AK923" s="251"/>
      <c r="AL923" s="251"/>
      <c r="AM923" s="251"/>
      <c r="AN923" s="251"/>
      <c r="AO923" s="251"/>
      <c r="AP923" s="251"/>
      <c r="AQ923" s="251"/>
      <c r="AR923" s="251"/>
      <c r="AS923" s="251"/>
      <c r="AT923" s="251"/>
      <c r="AU923" s="251"/>
      <c r="AV923" s="251"/>
      <c r="AW923" s="251"/>
      <c r="AX923" s="251"/>
      <c r="AY923" s="251"/>
      <c r="AZ923" s="251"/>
      <c r="BA923" s="251"/>
      <c r="BB923" s="251"/>
      <c r="BC923" s="251"/>
      <c r="BD923" s="251"/>
      <c r="BE923" s="251"/>
      <c r="BF923" s="251"/>
      <c r="BG923" s="251"/>
      <c r="BH923" s="251"/>
      <c r="BI923" s="251"/>
      <c r="BJ923" s="251"/>
      <c r="BK923" s="251"/>
      <c r="BL923" s="251"/>
      <c r="BM923" s="251"/>
      <c r="BN923" s="251"/>
      <c r="BO923" s="251"/>
      <c r="BP923" s="251"/>
      <c r="BQ923" s="251"/>
    </row>
    <row r="924" spans="1:69" ht="15.75" customHeight="1" x14ac:dyDescent="0.25">
      <c r="A924" s="251"/>
      <c r="B924" s="251"/>
      <c r="C924" s="251"/>
      <c r="D924" s="251"/>
      <c r="E924" s="251"/>
      <c r="F924" s="251"/>
      <c r="G924" s="251"/>
      <c r="H924" s="251"/>
      <c r="I924" s="251"/>
      <c r="J924" s="251"/>
      <c r="K924" s="251"/>
      <c r="L924" s="251"/>
      <c r="M924" s="251"/>
      <c r="N924" s="251"/>
      <c r="O924" s="251"/>
      <c r="P924" s="251"/>
      <c r="Q924" s="251"/>
      <c r="R924" s="251"/>
      <c r="S924" s="251"/>
      <c r="T924" s="251"/>
      <c r="U924" s="251"/>
      <c r="V924" s="251"/>
      <c r="W924" s="251"/>
      <c r="X924" s="251"/>
      <c r="Y924" s="251"/>
      <c r="Z924" s="251"/>
      <c r="AA924" s="251"/>
      <c r="AB924" s="251"/>
      <c r="AC924" s="251"/>
      <c r="AD924" s="251"/>
      <c r="AE924" s="251"/>
      <c r="AF924" s="251"/>
      <c r="AG924" s="251"/>
      <c r="AH924" s="251"/>
      <c r="AI924" s="251"/>
      <c r="AJ924" s="251"/>
      <c r="AK924" s="251"/>
      <c r="AL924" s="251"/>
      <c r="AM924" s="251"/>
      <c r="AN924" s="251"/>
      <c r="AO924" s="251"/>
      <c r="AP924" s="251"/>
      <c r="AQ924" s="251"/>
      <c r="AR924" s="251"/>
      <c r="AS924" s="251"/>
      <c r="AT924" s="251"/>
      <c r="AU924" s="251"/>
      <c r="AV924" s="251"/>
      <c r="AW924" s="251"/>
      <c r="AX924" s="251"/>
      <c r="AY924" s="251"/>
      <c r="AZ924" s="251"/>
      <c r="BA924" s="251"/>
      <c r="BB924" s="251"/>
      <c r="BC924" s="251"/>
      <c r="BD924" s="251"/>
      <c r="BE924" s="251"/>
      <c r="BF924" s="251"/>
      <c r="BG924" s="251"/>
      <c r="BH924" s="251"/>
      <c r="BI924" s="251"/>
      <c r="BJ924" s="251"/>
      <c r="BK924" s="251"/>
      <c r="BL924" s="251"/>
      <c r="BM924" s="251"/>
      <c r="BN924" s="251"/>
      <c r="BO924" s="251"/>
      <c r="BP924" s="251"/>
      <c r="BQ924" s="251"/>
    </row>
    <row r="925" spans="1:69" ht="15.75" customHeight="1" x14ac:dyDescent="0.25">
      <c r="A925" s="251"/>
      <c r="B925" s="251"/>
      <c r="C925" s="251"/>
      <c r="D925" s="251"/>
      <c r="E925" s="251"/>
      <c r="F925" s="251"/>
      <c r="G925" s="251"/>
      <c r="H925" s="251"/>
      <c r="I925" s="251"/>
      <c r="J925" s="251"/>
      <c r="K925" s="251"/>
      <c r="L925" s="251"/>
      <c r="M925" s="251"/>
      <c r="N925" s="251"/>
      <c r="O925" s="251"/>
      <c r="P925" s="251"/>
      <c r="Q925" s="251"/>
      <c r="R925" s="251"/>
      <c r="S925" s="251"/>
      <c r="T925" s="251"/>
      <c r="U925" s="251"/>
      <c r="V925" s="251"/>
      <c r="W925" s="251"/>
      <c r="X925" s="251"/>
      <c r="Y925" s="251"/>
      <c r="Z925" s="251"/>
      <c r="AA925" s="251"/>
      <c r="AB925" s="251"/>
      <c r="AC925" s="251"/>
      <c r="AD925" s="251"/>
      <c r="AE925" s="251"/>
      <c r="AF925" s="251"/>
      <c r="AG925" s="251"/>
      <c r="AH925" s="251"/>
      <c r="AI925" s="251"/>
      <c r="AJ925" s="251"/>
      <c r="AK925" s="251"/>
      <c r="AL925" s="251"/>
      <c r="AM925" s="251"/>
      <c r="AN925" s="251"/>
      <c r="AO925" s="251"/>
      <c r="AP925" s="251"/>
      <c r="AQ925" s="251"/>
      <c r="AR925" s="251"/>
      <c r="AS925" s="251"/>
      <c r="AT925" s="251"/>
      <c r="AU925" s="251"/>
      <c r="AV925" s="251"/>
      <c r="AW925" s="251"/>
      <c r="AX925" s="251"/>
      <c r="AY925" s="251"/>
      <c r="AZ925" s="251"/>
      <c r="BA925" s="251"/>
      <c r="BB925" s="251"/>
      <c r="BC925" s="251"/>
      <c r="BD925" s="251"/>
      <c r="BE925" s="251"/>
      <c r="BF925" s="251"/>
      <c r="BG925" s="251"/>
      <c r="BH925" s="251"/>
      <c r="BI925" s="251"/>
      <c r="BJ925" s="251"/>
      <c r="BK925" s="251"/>
      <c r="BL925" s="251"/>
      <c r="BM925" s="251"/>
      <c r="BN925" s="251"/>
      <c r="BO925" s="251"/>
      <c r="BP925" s="251"/>
      <c r="BQ925" s="251"/>
    </row>
    <row r="926" spans="1:69" ht="15.75" customHeight="1" x14ac:dyDescent="0.25">
      <c r="A926" s="251"/>
      <c r="B926" s="251"/>
      <c r="C926" s="251"/>
      <c r="D926" s="251"/>
      <c r="E926" s="251"/>
      <c r="F926" s="251"/>
      <c r="G926" s="251"/>
      <c r="H926" s="251"/>
      <c r="I926" s="251"/>
      <c r="J926" s="251"/>
      <c r="K926" s="251"/>
      <c r="L926" s="251"/>
      <c r="M926" s="251"/>
      <c r="N926" s="251"/>
      <c r="O926" s="251"/>
      <c r="P926" s="251"/>
      <c r="Q926" s="251"/>
      <c r="R926" s="251"/>
      <c r="S926" s="251"/>
      <c r="T926" s="251"/>
      <c r="U926" s="251"/>
      <c r="V926" s="251"/>
      <c r="W926" s="251"/>
      <c r="X926" s="251"/>
      <c r="Y926" s="251"/>
      <c r="Z926" s="251"/>
      <c r="AA926" s="251"/>
      <c r="AB926" s="251"/>
      <c r="AC926" s="251"/>
      <c r="AD926" s="251"/>
      <c r="AE926" s="251"/>
      <c r="AF926" s="251"/>
      <c r="AG926" s="251"/>
      <c r="AH926" s="251"/>
      <c r="AI926" s="251"/>
      <c r="AJ926" s="251"/>
      <c r="AK926" s="251"/>
      <c r="AL926" s="251"/>
      <c r="AM926" s="251"/>
      <c r="AN926" s="251"/>
      <c r="AO926" s="251"/>
      <c r="AP926" s="251"/>
      <c r="AQ926" s="251"/>
      <c r="AR926" s="251"/>
      <c r="AS926" s="251"/>
      <c r="AT926" s="251"/>
      <c r="AU926" s="251"/>
      <c r="AV926" s="251"/>
      <c r="AW926" s="251"/>
      <c r="AX926" s="251"/>
      <c r="AY926" s="251"/>
      <c r="AZ926" s="251"/>
      <c r="BA926" s="251"/>
      <c r="BB926" s="251"/>
      <c r="BC926" s="251"/>
      <c r="BD926" s="251"/>
      <c r="BE926" s="251"/>
      <c r="BF926" s="251"/>
      <c r="BG926" s="251"/>
      <c r="BH926" s="251"/>
      <c r="BI926" s="251"/>
      <c r="BJ926" s="251"/>
      <c r="BK926" s="251"/>
      <c r="BL926" s="251"/>
      <c r="BM926" s="251"/>
      <c r="BN926" s="251"/>
      <c r="BO926" s="251"/>
      <c r="BP926" s="251"/>
      <c r="BQ926" s="251"/>
    </row>
    <row r="927" spans="1:69" ht="15.75" customHeight="1" x14ac:dyDescent="0.25">
      <c r="A927" s="251"/>
      <c r="B927" s="251"/>
      <c r="C927" s="251"/>
      <c r="D927" s="251"/>
      <c r="E927" s="251"/>
      <c r="F927" s="251"/>
      <c r="G927" s="251"/>
      <c r="H927" s="251"/>
      <c r="I927" s="251"/>
      <c r="J927" s="251"/>
      <c r="K927" s="251"/>
      <c r="L927" s="251"/>
      <c r="M927" s="251"/>
      <c r="N927" s="251"/>
      <c r="O927" s="251"/>
      <c r="P927" s="251"/>
      <c r="Q927" s="251"/>
      <c r="R927" s="251"/>
      <c r="S927" s="251"/>
      <c r="T927" s="251"/>
      <c r="U927" s="251"/>
      <c r="V927" s="251"/>
      <c r="W927" s="251"/>
      <c r="X927" s="251"/>
      <c r="Y927" s="251"/>
      <c r="Z927" s="251"/>
      <c r="AA927" s="251"/>
      <c r="AB927" s="251"/>
      <c r="AC927" s="251"/>
      <c r="AD927" s="251"/>
      <c r="AE927" s="251"/>
      <c r="AF927" s="251"/>
      <c r="AG927" s="251"/>
      <c r="AH927" s="251"/>
      <c r="AI927" s="251"/>
      <c r="AJ927" s="251"/>
      <c r="AK927" s="251"/>
      <c r="AL927" s="251"/>
      <c r="AM927" s="251"/>
      <c r="AN927" s="251"/>
      <c r="AO927" s="251"/>
      <c r="AP927" s="251"/>
      <c r="AQ927" s="251"/>
      <c r="AR927" s="251"/>
      <c r="AS927" s="251"/>
      <c r="AT927" s="251"/>
      <c r="AU927" s="251"/>
      <c r="AV927" s="251"/>
      <c r="AW927" s="251"/>
      <c r="AX927" s="251"/>
      <c r="AY927" s="251"/>
      <c r="AZ927" s="251"/>
      <c r="BA927" s="251"/>
      <c r="BB927" s="251"/>
      <c r="BC927" s="251"/>
      <c r="BD927" s="251"/>
      <c r="BE927" s="251"/>
      <c r="BF927" s="251"/>
      <c r="BG927" s="251"/>
      <c r="BH927" s="251"/>
      <c r="BI927" s="251"/>
      <c r="BJ927" s="251"/>
      <c r="BK927" s="251"/>
      <c r="BL927" s="251"/>
      <c r="BM927" s="251"/>
      <c r="BN927" s="251"/>
      <c r="BO927" s="251"/>
      <c r="BP927" s="251"/>
      <c r="BQ927" s="251"/>
    </row>
    <row r="928" spans="1:69" ht="15.75" customHeight="1" x14ac:dyDescent="0.25">
      <c r="A928" s="251"/>
      <c r="B928" s="251"/>
      <c r="C928" s="251"/>
      <c r="D928" s="251"/>
      <c r="E928" s="251"/>
      <c r="F928" s="251"/>
      <c r="G928" s="251"/>
      <c r="H928" s="251"/>
      <c r="I928" s="251"/>
      <c r="J928" s="251"/>
      <c r="K928" s="251"/>
      <c r="L928" s="251"/>
      <c r="M928" s="251"/>
      <c r="N928" s="251"/>
      <c r="O928" s="251"/>
      <c r="P928" s="251"/>
      <c r="Q928" s="251"/>
      <c r="R928" s="251"/>
      <c r="S928" s="251"/>
      <c r="T928" s="251"/>
      <c r="U928" s="251"/>
      <c r="V928" s="251"/>
      <c r="W928" s="251"/>
      <c r="X928" s="251"/>
      <c r="Y928" s="251"/>
      <c r="Z928" s="251"/>
      <c r="AA928" s="251"/>
      <c r="AB928" s="251"/>
      <c r="AC928" s="251"/>
      <c r="AD928" s="251"/>
      <c r="AE928" s="251"/>
      <c r="AF928" s="251"/>
      <c r="AG928" s="251"/>
      <c r="AH928" s="251"/>
      <c r="AI928" s="251"/>
      <c r="AJ928" s="251"/>
      <c r="AK928" s="251"/>
      <c r="AL928" s="251"/>
      <c r="AM928" s="251"/>
      <c r="AN928" s="251"/>
      <c r="AO928" s="251"/>
      <c r="AP928" s="251"/>
      <c r="AQ928" s="251"/>
      <c r="AR928" s="251"/>
      <c r="AS928" s="251"/>
      <c r="AT928" s="251"/>
      <c r="AU928" s="251"/>
      <c r="AV928" s="251"/>
      <c r="AW928" s="251"/>
      <c r="AX928" s="251"/>
      <c r="AY928" s="251"/>
      <c r="AZ928" s="251"/>
      <c r="BA928" s="251"/>
      <c r="BB928" s="251"/>
      <c r="BC928" s="251"/>
      <c r="BD928" s="251"/>
      <c r="BE928" s="251"/>
      <c r="BF928" s="251"/>
      <c r="BG928" s="251"/>
      <c r="BH928" s="251"/>
      <c r="BI928" s="251"/>
      <c r="BJ928" s="251"/>
      <c r="BK928" s="251"/>
      <c r="BL928" s="251"/>
      <c r="BM928" s="251"/>
      <c r="BN928" s="251"/>
      <c r="BO928" s="251"/>
      <c r="BP928" s="251"/>
      <c r="BQ928" s="251"/>
    </row>
    <row r="929" spans="1:69" ht="15.75" customHeight="1" x14ac:dyDescent="0.25">
      <c r="A929" s="251"/>
      <c r="B929" s="251"/>
      <c r="C929" s="251"/>
      <c r="D929" s="251"/>
      <c r="E929" s="251"/>
      <c r="F929" s="251"/>
      <c r="G929" s="251"/>
      <c r="H929" s="251"/>
      <c r="I929" s="251"/>
      <c r="J929" s="251"/>
      <c r="K929" s="251"/>
      <c r="L929" s="251"/>
      <c r="M929" s="251"/>
      <c r="N929" s="251"/>
      <c r="O929" s="251"/>
      <c r="P929" s="251"/>
      <c r="Q929" s="251"/>
      <c r="R929" s="251"/>
      <c r="S929" s="251"/>
      <c r="T929" s="251"/>
      <c r="U929" s="251"/>
      <c r="V929" s="251"/>
      <c r="W929" s="251"/>
      <c r="X929" s="251"/>
      <c r="Y929" s="251"/>
      <c r="Z929" s="251"/>
      <c r="AA929" s="251"/>
      <c r="AB929" s="251"/>
      <c r="AC929" s="251"/>
      <c r="AD929" s="251"/>
      <c r="AE929" s="251"/>
      <c r="AF929" s="251"/>
      <c r="AG929" s="251"/>
      <c r="AH929" s="251"/>
      <c r="AI929" s="251"/>
      <c r="AJ929" s="251"/>
      <c r="AK929" s="251"/>
      <c r="AL929" s="251"/>
      <c r="AM929" s="251"/>
      <c r="AN929" s="251"/>
      <c r="AO929" s="251"/>
      <c r="AP929" s="251"/>
      <c r="AQ929" s="251"/>
      <c r="AR929" s="251"/>
      <c r="AS929" s="251"/>
      <c r="AT929" s="251"/>
      <c r="AU929" s="251"/>
      <c r="AV929" s="251"/>
      <c r="AW929" s="251"/>
      <c r="AX929" s="251"/>
      <c r="AY929" s="251"/>
      <c r="AZ929" s="251"/>
      <c r="BA929" s="251"/>
      <c r="BB929" s="251"/>
      <c r="BC929" s="251"/>
      <c r="BD929" s="251"/>
      <c r="BE929" s="251"/>
      <c r="BF929" s="251"/>
      <c r="BG929" s="251"/>
      <c r="BH929" s="251"/>
      <c r="BI929" s="251"/>
      <c r="BJ929" s="251"/>
      <c r="BK929" s="251"/>
      <c r="BL929" s="251"/>
      <c r="BM929" s="251"/>
      <c r="BN929" s="251"/>
      <c r="BO929" s="251"/>
      <c r="BP929" s="251"/>
      <c r="BQ929" s="251"/>
    </row>
    <row r="930" spans="1:69" ht="15.75" customHeight="1" x14ac:dyDescent="0.25">
      <c r="A930" s="251"/>
      <c r="B930" s="251"/>
      <c r="C930" s="251"/>
      <c r="D930" s="251"/>
      <c r="E930" s="251"/>
      <c r="F930" s="251"/>
      <c r="G930" s="251"/>
      <c r="H930" s="251"/>
      <c r="I930" s="251"/>
      <c r="J930" s="251"/>
      <c r="K930" s="251"/>
      <c r="L930" s="251"/>
      <c r="M930" s="251"/>
      <c r="N930" s="251"/>
      <c r="O930" s="251"/>
      <c r="P930" s="251"/>
      <c r="Q930" s="251"/>
      <c r="R930" s="251"/>
      <c r="S930" s="251"/>
      <c r="T930" s="251"/>
      <c r="U930" s="251"/>
      <c r="V930" s="251"/>
      <c r="W930" s="251"/>
      <c r="X930" s="251"/>
      <c r="Y930" s="251"/>
      <c r="Z930" s="251"/>
      <c r="AA930" s="251"/>
      <c r="AB930" s="251"/>
      <c r="AC930" s="251"/>
      <c r="AD930" s="251"/>
      <c r="AE930" s="251"/>
      <c r="AF930" s="251"/>
      <c r="AG930" s="251"/>
      <c r="AH930" s="251"/>
      <c r="AI930" s="251"/>
      <c r="AJ930" s="251"/>
      <c r="AK930" s="251"/>
      <c r="AL930" s="251"/>
      <c r="AM930" s="251"/>
      <c r="AN930" s="251"/>
      <c r="AO930" s="251"/>
      <c r="AP930" s="251"/>
      <c r="AQ930" s="251"/>
      <c r="AR930" s="251"/>
      <c r="AS930" s="251"/>
      <c r="AT930" s="251"/>
      <c r="AU930" s="251"/>
      <c r="AV930" s="251"/>
      <c r="AW930" s="251"/>
      <c r="AX930" s="251"/>
      <c r="AY930" s="251"/>
      <c r="AZ930" s="251"/>
      <c r="BA930" s="251"/>
      <c r="BB930" s="251"/>
      <c r="BC930" s="251"/>
      <c r="BD930" s="251"/>
      <c r="BE930" s="251"/>
      <c r="BF930" s="251"/>
      <c r="BG930" s="251"/>
      <c r="BH930" s="251"/>
      <c r="BI930" s="251"/>
      <c r="BJ930" s="251"/>
      <c r="BK930" s="251"/>
      <c r="BL930" s="251"/>
      <c r="BM930" s="251"/>
      <c r="BN930" s="251"/>
      <c r="BO930" s="251"/>
      <c r="BP930" s="251"/>
      <c r="BQ930" s="251"/>
    </row>
    <row r="931" spans="1:69" ht="15.75" customHeight="1" x14ac:dyDescent="0.25">
      <c r="A931" s="251"/>
      <c r="B931" s="251"/>
      <c r="C931" s="251"/>
      <c r="D931" s="251"/>
      <c r="E931" s="251"/>
      <c r="F931" s="251"/>
      <c r="G931" s="251"/>
      <c r="H931" s="251"/>
      <c r="I931" s="251"/>
      <c r="J931" s="251"/>
      <c r="K931" s="251"/>
      <c r="L931" s="251"/>
      <c r="M931" s="251"/>
      <c r="N931" s="251"/>
      <c r="O931" s="251"/>
      <c r="P931" s="251"/>
      <c r="Q931" s="251"/>
      <c r="R931" s="251"/>
      <c r="S931" s="251"/>
      <c r="T931" s="251"/>
      <c r="U931" s="251"/>
      <c r="V931" s="251"/>
      <c r="W931" s="251"/>
      <c r="X931" s="251"/>
      <c r="Y931" s="251"/>
      <c r="Z931" s="251"/>
      <c r="AA931" s="251"/>
      <c r="AB931" s="251"/>
      <c r="AC931" s="251"/>
      <c r="AD931" s="251"/>
      <c r="AE931" s="251"/>
      <c r="AF931" s="251"/>
      <c r="AG931" s="251"/>
      <c r="AH931" s="251"/>
      <c r="AI931" s="251"/>
      <c r="AJ931" s="251"/>
      <c r="AK931" s="251"/>
      <c r="AL931" s="251"/>
      <c r="AM931" s="251"/>
      <c r="AN931" s="251"/>
      <c r="AO931" s="251"/>
      <c r="AP931" s="251"/>
      <c r="AQ931" s="251"/>
      <c r="AR931" s="251"/>
      <c r="AS931" s="251"/>
      <c r="AT931" s="251"/>
      <c r="AU931" s="251"/>
      <c r="AV931" s="251"/>
      <c r="AW931" s="251"/>
      <c r="AX931" s="251"/>
      <c r="AY931" s="251"/>
      <c r="AZ931" s="251"/>
      <c r="BA931" s="251"/>
      <c r="BB931" s="251"/>
      <c r="BC931" s="251"/>
      <c r="BD931" s="251"/>
      <c r="BE931" s="251"/>
      <c r="BF931" s="251"/>
      <c r="BG931" s="251"/>
      <c r="BH931" s="251"/>
      <c r="BI931" s="251"/>
      <c r="BJ931" s="251"/>
      <c r="BK931" s="251"/>
      <c r="BL931" s="251"/>
      <c r="BM931" s="251"/>
      <c r="BN931" s="251"/>
      <c r="BO931" s="251"/>
      <c r="BP931" s="251"/>
      <c r="BQ931" s="251"/>
    </row>
    <row r="932" spans="1:69" ht="15.75" customHeight="1" x14ac:dyDescent="0.25">
      <c r="A932" s="251"/>
      <c r="B932" s="251"/>
      <c r="C932" s="251"/>
      <c r="D932" s="251"/>
      <c r="E932" s="251"/>
      <c r="F932" s="251"/>
      <c r="G932" s="251"/>
      <c r="H932" s="251"/>
      <c r="I932" s="251"/>
      <c r="J932" s="251"/>
      <c r="K932" s="251"/>
      <c r="L932" s="251"/>
      <c r="M932" s="251"/>
      <c r="N932" s="251"/>
      <c r="O932" s="251"/>
      <c r="P932" s="251"/>
      <c r="Q932" s="251"/>
      <c r="R932" s="251"/>
      <c r="S932" s="251"/>
      <c r="T932" s="251"/>
      <c r="U932" s="251"/>
      <c r="V932" s="251"/>
      <c r="W932" s="251"/>
      <c r="X932" s="251"/>
      <c r="Y932" s="251"/>
      <c r="Z932" s="251"/>
      <c r="AA932" s="251"/>
      <c r="AB932" s="251"/>
      <c r="AC932" s="251"/>
      <c r="AD932" s="251"/>
      <c r="AE932" s="251"/>
      <c r="AF932" s="251"/>
      <c r="AG932" s="251"/>
      <c r="AH932" s="251"/>
      <c r="AI932" s="251"/>
      <c r="AJ932" s="251"/>
      <c r="AK932" s="251"/>
      <c r="AL932" s="251"/>
      <c r="AM932" s="251"/>
      <c r="AN932" s="251"/>
      <c r="AO932" s="251"/>
      <c r="AP932" s="251"/>
      <c r="AQ932" s="251"/>
      <c r="AR932" s="251"/>
      <c r="AS932" s="251"/>
      <c r="AT932" s="251"/>
      <c r="AU932" s="251"/>
      <c r="AV932" s="251"/>
      <c r="AW932" s="251"/>
      <c r="AX932" s="251"/>
      <c r="AY932" s="251"/>
      <c r="AZ932" s="251"/>
      <c r="BA932" s="251"/>
      <c r="BB932" s="251"/>
      <c r="BC932" s="251"/>
      <c r="BD932" s="251"/>
      <c r="BE932" s="251"/>
      <c r="BF932" s="251"/>
      <c r="BG932" s="251"/>
      <c r="BH932" s="251"/>
      <c r="BI932" s="251"/>
      <c r="BJ932" s="251"/>
      <c r="BK932" s="251"/>
      <c r="BL932" s="251"/>
      <c r="BM932" s="251"/>
      <c r="BN932" s="251"/>
      <c r="BO932" s="251"/>
      <c r="BP932" s="251"/>
      <c r="BQ932" s="251"/>
    </row>
    <row r="933" spans="1:69" ht="15.75" customHeight="1" x14ac:dyDescent="0.25">
      <c r="A933" s="251"/>
      <c r="B933" s="251"/>
      <c r="C933" s="251"/>
      <c r="D933" s="251"/>
      <c r="E933" s="251"/>
      <c r="F933" s="251"/>
      <c r="G933" s="251"/>
      <c r="H933" s="251"/>
      <c r="I933" s="251"/>
      <c r="J933" s="251"/>
      <c r="K933" s="251"/>
      <c r="L933" s="251"/>
      <c r="M933" s="251"/>
      <c r="N933" s="251"/>
      <c r="O933" s="251"/>
      <c r="P933" s="251"/>
      <c r="Q933" s="251"/>
      <c r="R933" s="251"/>
      <c r="S933" s="251"/>
      <c r="T933" s="251"/>
      <c r="U933" s="251"/>
      <c r="V933" s="251"/>
      <c r="W933" s="251"/>
      <c r="X933" s="251"/>
      <c r="Y933" s="251"/>
      <c r="Z933" s="251"/>
      <c r="AA933" s="251"/>
      <c r="AB933" s="251"/>
      <c r="AC933" s="251"/>
      <c r="AD933" s="251"/>
      <c r="AE933" s="251"/>
      <c r="AF933" s="251"/>
      <c r="AG933" s="251"/>
      <c r="AH933" s="251"/>
      <c r="AI933" s="251"/>
      <c r="AJ933" s="251"/>
      <c r="AK933" s="251"/>
      <c r="AL933" s="251"/>
      <c r="AM933" s="251"/>
      <c r="AN933" s="251"/>
      <c r="AO933" s="251"/>
      <c r="AP933" s="251"/>
      <c r="AQ933" s="251"/>
      <c r="AR933" s="251"/>
      <c r="AS933" s="251"/>
      <c r="AT933" s="251"/>
      <c r="AU933" s="251"/>
      <c r="AV933" s="251"/>
      <c r="AW933" s="251"/>
      <c r="AX933" s="251"/>
      <c r="AY933" s="251"/>
      <c r="AZ933" s="251"/>
      <c r="BA933" s="251"/>
      <c r="BB933" s="251"/>
      <c r="BC933" s="251"/>
      <c r="BD933" s="251"/>
      <c r="BE933" s="251"/>
      <c r="BF933" s="251"/>
      <c r="BG933" s="251"/>
      <c r="BH933" s="251"/>
      <c r="BI933" s="251"/>
      <c r="BJ933" s="251"/>
      <c r="BK933" s="251"/>
      <c r="BL933" s="251"/>
      <c r="BM933" s="251"/>
      <c r="BN933" s="251"/>
      <c r="BO933" s="251"/>
      <c r="BP933" s="251"/>
      <c r="BQ933" s="251"/>
    </row>
    <row r="934" spans="1:69" ht="15.75" customHeight="1" x14ac:dyDescent="0.25">
      <c r="A934" s="251"/>
      <c r="B934" s="251"/>
      <c r="C934" s="251"/>
      <c r="D934" s="251"/>
      <c r="E934" s="251"/>
      <c r="F934" s="251"/>
      <c r="G934" s="251"/>
      <c r="H934" s="251"/>
      <c r="I934" s="251"/>
      <c r="J934" s="251"/>
      <c r="K934" s="251"/>
      <c r="L934" s="251"/>
      <c r="M934" s="251"/>
      <c r="N934" s="251"/>
      <c r="O934" s="251"/>
      <c r="P934" s="251"/>
      <c r="Q934" s="251"/>
      <c r="R934" s="251"/>
      <c r="S934" s="251"/>
      <c r="T934" s="251"/>
      <c r="U934" s="251"/>
      <c r="V934" s="251"/>
      <c r="W934" s="251"/>
      <c r="X934" s="251"/>
      <c r="Y934" s="251"/>
      <c r="Z934" s="251"/>
      <c r="AA934" s="251"/>
      <c r="AB934" s="251"/>
      <c r="AC934" s="251"/>
      <c r="AD934" s="251"/>
      <c r="AE934" s="251"/>
      <c r="AF934" s="251"/>
      <c r="AG934" s="251"/>
      <c r="AH934" s="251"/>
      <c r="AI934" s="251"/>
      <c r="AJ934" s="251"/>
      <c r="AK934" s="251"/>
      <c r="AL934" s="251"/>
      <c r="AM934" s="251"/>
      <c r="AN934" s="251"/>
      <c r="AO934" s="251"/>
      <c r="AP934" s="251"/>
      <c r="AQ934" s="251"/>
      <c r="AR934" s="251"/>
      <c r="AS934" s="251"/>
      <c r="AT934" s="251"/>
      <c r="AU934" s="251"/>
      <c r="AV934" s="251"/>
      <c r="AW934" s="251"/>
      <c r="AX934" s="251"/>
      <c r="AY934" s="251"/>
      <c r="AZ934" s="251"/>
      <c r="BA934" s="251"/>
      <c r="BB934" s="251"/>
      <c r="BC934" s="251"/>
      <c r="BD934" s="251"/>
      <c r="BE934" s="251"/>
      <c r="BF934" s="251"/>
      <c r="BG934" s="251"/>
      <c r="BH934" s="251"/>
      <c r="BI934" s="251"/>
      <c r="BJ934" s="251"/>
      <c r="BK934" s="251"/>
      <c r="BL934" s="251"/>
      <c r="BM934" s="251"/>
      <c r="BN934" s="251"/>
      <c r="BO934" s="251"/>
      <c r="BP934" s="251"/>
      <c r="BQ934" s="251"/>
    </row>
    <row r="935" spans="1:69" ht="15.75" customHeight="1" x14ac:dyDescent="0.25">
      <c r="A935" s="251"/>
      <c r="B935" s="251"/>
      <c r="C935" s="251"/>
      <c r="D935" s="251"/>
      <c r="E935" s="251"/>
      <c r="F935" s="251"/>
      <c r="G935" s="251"/>
      <c r="H935" s="251"/>
      <c r="I935" s="251"/>
      <c r="J935" s="251"/>
      <c r="K935" s="251"/>
      <c r="L935" s="251"/>
      <c r="M935" s="251"/>
      <c r="N935" s="251"/>
      <c r="O935" s="251"/>
      <c r="P935" s="251"/>
      <c r="Q935" s="251"/>
      <c r="R935" s="251"/>
      <c r="S935" s="251"/>
      <c r="T935" s="251"/>
      <c r="U935" s="251"/>
      <c r="V935" s="251"/>
      <c r="W935" s="251"/>
      <c r="X935" s="251"/>
      <c r="Y935" s="251"/>
      <c r="Z935" s="251"/>
      <c r="AA935" s="251"/>
      <c r="AB935" s="251"/>
      <c r="AC935" s="251"/>
      <c r="AD935" s="251"/>
      <c r="AE935" s="251"/>
      <c r="AF935" s="251"/>
      <c r="AG935" s="251"/>
      <c r="AH935" s="251"/>
      <c r="AI935" s="251"/>
      <c r="AJ935" s="251"/>
      <c r="AK935" s="251"/>
      <c r="AL935" s="251"/>
      <c r="AM935" s="251"/>
      <c r="AN935" s="251"/>
      <c r="AO935" s="251"/>
      <c r="AP935" s="251"/>
      <c r="AQ935" s="251"/>
      <c r="AR935" s="251"/>
      <c r="AS935" s="251"/>
      <c r="AT935" s="251"/>
      <c r="AU935" s="251"/>
      <c r="AV935" s="251"/>
      <c r="AW935" s="251"/>
      <c r="AX935" s="251"/>
      <c r="AY935" s="251"/>
      <c r="AZ935" s="251"/>
      <c r="BA935" s="251"/>
      <c r="BB935" s="251"/>
      <c r="BC935" s="251"/>
      <c r="BD935" s="251"/>
      <c r="BE935" s="251"/>
      <c r="BF935" s="251"/>
      <c r="BG935" s="251"/>
      <c r="BH935" s="251"/>
      <c r="BI935" s="251"/>
      <c r="BJ935" s="251"/>
      <c r="BK935" s="251"/>
      <c r="BL935" s="251"/>
      <c r="BM935" s="251"/>
      <c r="BN935" s="251"/>
      <c r="BO935" s="251"/>
      <c r="BP935" s="251"/>
      <c r="BQ935" s="251"/>
    </row>
    <row r="936" spans="1:69" ht="15.75" customHeight="1" x14ac:dyDescent="0.25">
      <c r="A936" s="251"/>
      <c r="B936" s="251"/>
      <c r="C936" s="251"/>
      <c r="D936" s="251"/>
      <c r="E936" s="251"/>
      <c r="F936" s="251"/>
      <c r="G936" s="251"/>
      <c r="H936" s="251"/>
      <c r="I936" s="251"/>
      <c r="J936" s="251"/>
      <c r="K936" s="251"/>
      <c r="L936" s="251"/>
      <c r="M936" s="251"/>
      <c r="N936" s="251"/>
      <c r="O936" s="251"/>
      <c r="P936" s="251"/>
      <c r="Q936" s="251"/>
      <c r="R936" s="251"/>
      <c r="S936" s="251"/>
      <c r="T936" s="251"/>
      <c r="U936" s="251"/>
      <c r="V936" s="251"/>
      <c r="W936" s="251"/>
      <c r="X936" s="251"/>
      <c r="Y936" s="251"/>
      <c r="Z936" s="251"/>
      <c r="AA936" s="251"/>
      <c r="AB936" s="251"/>
      <c r="AC936" s="251"/>
      <c r="AD936" s="251"/>
      <c r="AE936" s="251"/>
      <c r="AF936" s="251"/>
      <c r="AG936" s="251"/>
      <c r="AH936" s="251"/>
      <c r="AI936" s="251"/>
      <c r="AJ936" s="251"/>
      <c r="AK936" s="251"/>
      <c r="AL936" s="251"/>
      <c r="AM936" s="251"/>
      <c r="AN936" s="251"/>
      <c r="AO936" s="251"/>
      <c r="AP936" s="251"/>
      <c r="AQ936" s="251"/>
      <c r="AR936" s="251"/>
      <c r="AS936" s="251"/>
      <c r="AT936" s="251"/>
      <c r="AU936" s="251"/>
      <c r="AV936" s="251"/>
      <c r="AW936" s="251"/>
      <c r="AX936" s="251"/>
      <c r="AY936" s="251"/>
      <c r="AZ936" s="251"/>
      <c r="BA936" s="251"/>
      <c r="BB936" s="251"/>
      <c r="BC936" s="251"/>
      <c r="BD936" s="251"/>
      <c r="BE936" s="251"/>
      <c r="BF936" s="251"/>
      <c r="BG936" s="251"/>
      <c r="BH936" s="251"/>
      <c r="BI936" s="251"/>
      <c r="BJ936" s="251"/>
      <c r="BK936" s="251"/>
      <c r="BL936" s="251"/>
      <c r="BM936" s="251"/>
      <c r="BN936" s="251"/>
      <c r="BO936" s="251"/>
      <c r="BP936" s="251"/>
      <c r="BQ936" s="251"/>
    </row>
    <row r="937" spans="1:69" ht="15.75" customHeight="1" x14ac:dyDescent="0.25">
      <c r="A937" s="251"/>
      <c r="B937" s="251"/>
      <c r="C937" s="251"/>
      <c r="D937" s="251"/>
      <c r="E937" s="251"/>
      <c r="F937" s="251"/>
      <c r="G937" s="251"/>
      <c r="H937" s="251"/>
      <c r="I937" s="251"/>
      <c r="J937" s="251"/>
      <c r="K937" s="251"/>
      <c r="L937" s="251"/>
      <c r="M937" s="251"/>
      <c r="N937" s="251"/>
      <c r="O937" s="251"/>
      <c r="P937" s="251"/>
      <c r="Q937" s="251"/>
      <c r="R937" s="251"/>
      <c r="S937" s="251"/>
      <c r="T937" s="251"/>
      <c r="U937" s="251"/>
      <c r="V937" s="251"/>
      <c r="W937" s="251"/>
      <c r="X937" s="251"/>
      <c r="Y937" s="251"/>
      <c r="Z937" s="251"/>
      <c r="AA937" s="251"/>
      <c r="AB937" s="251"/>
      <c r="AC937" s="251"/>
      <c r="AD937" s="251"/>
      <c r="AE937" s="251"/>
      <c r="AF937" s="251"/>
      <c r="AG937" s="251"/>
      <c r="AH937" s="251"/>
      <c r="AI937" s="251"/>
      <c r="AJ937" s="251"/>
      <c r="AK937" s="251"/>
      <c r="AL937" s="251"/>
      <c r="AM937" s="251"/>
      <c r="AN937" s="251"/>
      <c r="AO937" s="251"/>
      <c r="AP937" s="251"/>
      <c r="AQ937" s="251"/>
      <c r="AR937" s="251"/>
      <c r="AS937" s="251"/>
      <c r="AT937" s="251"/>
      <c r="AU937" s="251"/>
      <c r="AV937" s="251"/>
      <c r="AW937" s="251"/>
      <c r="AX937" s="251"/>
      <c r="AY937" s="251"/>
      <c r="AZ937" s="251"/>
      <c r="BA937" s="251"/>
      <c r="BB937" s="251"/>
      <c r="BC937" s="251"/>
      <c r="BD937" s="251"/>
      <c r="BE937" s="251"/>
      <c r="BF937" s="251"/>
      <c r="BG937" s="251"/>
      <c r="BH937" s="251"/>
      <c r="BI937" s="251"/>
      <c r="BJ937" s="251"/>
      <c r="BK937" s="251"/>
      <c r="BL937" s="251"/>
      <c r="BM937" s="251"/>
      <c r="BN937" s="251"/>
      <c r="BO937" s="251"/>
      <c r="BP937" s="251"/>
      <c r="BQ937" s="251"/>
    </row>
    <row r="938" spans="1:69" ht="15.75" customHeight="1" x14ac:dyDescent="0.25">
      <c r="A938" s="251"/>
      <c r="B938" s="251"/>
      <c r="C938" s="251"/>
      <c r="D938" s="251"/>
      <c r="E938" s="251"/>
      <c r="F938" s="251"/>
      <c r="G938" s="251"/>
      <c r="H938" s="251"/>
      <c r="I938" s="251"/>
      <c r="J938" s="251"/>
      <c r="K938" s="251"/>
      <c r="L938" s="251"/>
      <c r="M938" s="251"/>
      <c r="N938" s="251"/>
      <c r="O938" s="251"/>
      <c r="P938" s="251"/>
      <c r="Q938" s="251"/>
      <c r="R938" s="251"/>
      <c r="S938" s="251"/>
      <c r="T938" s="251"/>
      <c r="U938" s="251"/>
      <c r="V938" s="251"/>
      <c r="W938" s="251"/>
      <c r="X938" s="251"/>
      <c r="Y938" s="251"/>
      <c r="Z938" s="251"/>
      <c r="AA938" s="251"/>
      <c r="AB938" s="251"/>
      <c r="AC938" s="251"/>
      <c r="AD938" s="251"/>
      <c r="AE938" s="251"/>
      <c r="AF938" s="251"/>
      <c r="AG938" s="251"/>
      <c r="AH938" s="251"/>
      <c r="AI938" s="251"/>
      <c r="AJ938" s="251"/>
      <c r="AK938" s="251"/>
      <c r="AL938" s="251"/>
      <c r="AM938" s="251"/>
      <c r="AN938" s="251"/>
      <c r="AO938" s="251"/>
      <c r="AP938" s="251"/>
      <c r="AQ938" s="251"/>
      <c r="AR938" s="251"/>
      <c r="AS938" s="251"/>
      <c r="AT938" s="251"/>
      <c r="AU938" s="251"/>
      <c r="AV938" s="251"/>
      <c r="AW938" s="251"/>
      <c r="AX938" s="251"/>
      <c r="AY938" s="251"/>
      <c r="AZ938" s="251"/>
      <c r="BA938" s="251"/>
      <c r="BB938" s="251"/>
      <c r="BC938" s="251"/>
      <c r="BD938" s="251"/>
      <c r="BE938" s="251"/>
      <c r="BF938" s="251"/>
      <c r="BG938" s="251"/>
      <c r="BH938" s="251"/>
      <c r="BI938" s="251"/>
      <c r="BJ938" s="251"/>
      <c r="BK938" s="251"/>
      <c r="BL938" s="251"/>
      <c r="BM938" s="251"/>
      <c r="BN938" s="251"/>
      <c r="BO938" s="251"/>
      <c r="BP938" s="251"/>
      <c r="BQ938" s="251"/>
    </row>
    <row r="939" spans="1:69" ht="15.75" customHeight="1" x14ac:dyDescent="0.25">
      <c r="A939" s="251"/>
      <c r="B939" s="251"/>
      <c r="C939" s="251"/>
      <c r="D939" s="251"/>
      <c r="E939" s="251"/>
      <c r="F939" s="251"/>
      <c r="G939" s="251"/>
      <c r="H939" s="251"/>
      <c r="I939" s="251"/>
      <c r="J939" s="251"/>
      <c r="K939" s="251"/>
      <c r="L939" s="251"/>
      <c r="M939" s="251"/>
      <c r="N939" s="251"/>
      <c r="O939" s="251"/>
      <c r="P939" s="251"/>
      <c r="Q939" s="251"/>
      <c r="R939" s="251"/>
      <c r="S939" s="251"/>
      <c r="T939" s="251"/>
      <c r="U939" s="251"/>
      <c r="V939" s="251"/>
      <c r="W939" s="251"/>
      <c r="X939" s="251"/>
      <c r="Y939" s="251"/>
      <c r="Z939" s="251"/>
      <c r="AA939" s="251"/>
      <c r="AB939" s="251"/>
      <c r="AC939" s="251"/>
      <c r="AD939" s="251"/>
      <c r="AE939" s="251"/>
      <c r="AF939" s="251"/>
      <c r="AG939" s="251"/>
      <c r="AH939" s="251"/>
      <c r="AI939" s="251"/>
      <c r="AJ939" s="251"/>
      <c r="AK939" s="251"/>
      <c r="AL939" s="251"/>
      <c r="AM939" s="251"/>
      <c r="AN939" s="251"/>
      <c r="AO939" s="251"/>
      <c r="AP939" s="251"/>
      <c r="AQ939" s="251"/>
      <c r="AR939" s="251"/>
      <c r="AS939" s="251"/>
      <c r="AT939" s="251"/>
      <c r="AU939" s="251"/>
      <c r="AV939" s="251"/>
      <c r="AW939" s="251"/>
      <c r="AX939" s="251"/>
      <c r="AY939" s="251"/>
      <c r="AZ939" s="251"/>
      <c r="BA939" s="251"/>
      <c r="BB939" s="251"/>
      <c r="BC939" s="251"/>
      <c r="BD939" s="251"/>
      <c r="BE939" s="251"/>
      <c r="BF939" s="251"/>
      <c r="BG939" s="251"/>
      <c r="BH939" s="251"/>
      <c r="BI939" s="251"/>
      <c r="BJ939" s="251"/>
      <c r="BK939" s="251"/>
      <c r="BL939" s="251"/>
      <c r="BM939" s="251"/>
      <c r="BN939" s="251"/>
      <c r="BO939" s="251"/>
      <c r="BP939" s="251"/>
      <c r="BQ939" s="251"/>
    </row>
    <row r="940" spans="1:69" ht="15.75" customHeight="1" x14ac:dyDescent="0.25">
      <c r="A940" s="251"/>
      <c r="B940" s="251"/>
      <c r="C940" s="251"/>
      <c r="D940" s="251"/>
      <c r="E940" s="251"/>
      <c r="F940" s="251"/>
      <c r="G940" s="251"/>
      <c r="H940" s="251"/>
      <c r="I940" s="251"/>
      <c r="J940" s="251"/>
      <c r="K940" s="251"/>
      <c r="L940" s="251"/>
      <c r="M940" s="251"/>
      <c r="N940" s="251"/>
      <c r="O940" s="251"/>
      <c r="P940" s="251"/>
      <c r="Q940" s="251"/>
      <c r="R940" s="251"/>
      <c r="S940" s="251"/>
      <c r="T940" s="251"/>
      <c r="U940" s="251"/>
      <c r="V940" s="251"/>
      <c r="W940" s="251"/>
      <c r="X940" s="251"/>
      <c r="Y940" s="251"/>
      <c r="Z940" s="251"/>
      <c r="AA940" s="251"/>
      <c r="AB940" s="251"/>
      <c r="AC940" s="251"/>
      <c r="AD940" s="251"/>
      <c r="AE940" s="251"/>
      <c r="AF940" s="251"/>
      <c r="AG940" s="251"/>
      <c r="AH940" s="251"/>
      <c r="AI940" s="251"/>
      <c r="AJ940" s="251"/>
      <c r="AK940" s="251"/>
      <c r="AL940" s="251"/>
      <c r="AM940" s="251"/>
      <c r="AN940" s="251"/>
      <c r="AO940" s="251"/>
      <c r="AP940" s="251"/>
      <c r="AQ940" s="251"/>
      <c r="AR940" s="251"/>
      <c r="AS940" s="251"/>
      <c r="AT940" s="251"/>
      <c r="AU940" s="251"/>
      <c r="AV940" s="251"/>
      <c r="AW940" s="251"/>
      <c r="AX940" s="251"/>
      <c r="AY940" s="251"/>
      <c r="AZ940" s="251"/>
      <c r="BA940" s="251"/>
      <c r="BB940" s="251"/>
      <c r="BC940" s="251"/>
      <c r="BD940" s="251"/>
      <c r="BE940" s="251"/>
      <c r="BF940" s="251"/>
      <c r="BG940" s="251"/>
      <c r="BH940" s="251"/>
      <c r="BI940" s="251"/>
      <c r="BJ940" s="251"/>
      <c r="BK940" s="251"/>
      <c r="BL940" s="251"/>
      <c r="BM940" s="251"/>
      <c r="BN940" s="251"/>
      <c r="BO940" s="251"/>
      <c r="BP940" s="251"/>
      <c r="BQ940" s="251"/>
    </row>
    <row r="941" spans="1:69" ht="15.75" customHeight="1" x14ac:dyDescent="0.25">
      <c r="A941" s="251"/>
      <c r="B941" s="251"/>
      <c r="C941" s="251"/>
      <c r="D941" s="251"/>
      <c r="E941" s="251"/>
      <c r="F941" s="251"/>
      <c r="G941" s="251"/>
      <c r="H941" s="251"/>
      <c r="I941" s="251"/>
      <c r="J941" s="251"/>
      <c r="K941" s="251"/>
      <c r="L941" s="251"/>
      <c r="M941" s="251"/>
      <c r="N941" s="251"/>
      <c r="O941" s="251"/>
      <c r="P941" s="251"/>
      <c r="Q941" s="251"/>
      <c r="R941" s="251"/>
      <c r="S941" s="251"/>
      <c r="T941" s="251"/>
      <c r="U941" s="251"/>
      <c r="V941" s="251"/>
      <c r="W941" s="251"/>
      <c r="X941" s="251"/>
      <c r="Y941" s="251"/>
      <c r="Z941" s="251"/>
      <c r="AA941" s="251"/>
      <c r="AB941" s="251"/>
      <c r="AC941" s="251"/>
      <c r="AD941" s="251"/>
      <c r="AE941" s="251"/>
      <c r="AF941" s="251"/>
      <c r="AG941" s="251"/>
      <c r="AH941" s="251"/>
      <c r="AI941" s="251"/>
      <c r="AJ941" s="251"/>
      <c r="AK941" s="251"/>
      <c r="AL941" s="251"/>
      <c r="AM941" s="251"/>
      <c r="AN941" s="251"/>
      <c r="AO941" s="251"/>
      <c r="AP941" s="251"/>
      <c r="AQ941" s="251"/>
      <c r="AR941" s="251"/>
      <c r="AS941" s="251"/>
      <c r="AT941" s="251"/>
      <c r="AU941" s="251"/>
      <c r="AV941" s="251"/>
      <c r="AW941" s="251"/>
      <c r="AX941" s="251"/>
      <c r="AY941" s="251"/>
      <c r="AZ941" s="251"/>
      <c r="BA941" s="251"/>
      <c r="BB941" s="251"/>
      <c r="BC941" s="251"/>
      <c r="BD941" s="251"/>
      <c r="BE941" s="251"/>
      <c r="BF941" s="251"/>
      <c r="BG941" s="251"/>
      <c r="BH941" s="251"/>
      <c r="BI941" s="251"/>
      <c r="BJ941" s="251"/>
      <c r="BK941" s="251"/>
      <c r="BL941" s="251"/>
      <c r="BM941" s="251"/>
      <c r="BN941" s="251"/>
      <c r="BO941" s="251"/>
      <c r="BP941" s="251"/>
      <c r="BQ941" s="251"/>
    </row>
    <row r="942" spans="1:69" ht="15.75" customHeight="1" x14ac:dyDescent="0.25">
      <c r="A942" s="251"/>
      <c r="B942" s="251"/>
      <c r="C942" s="251"/>
      <c r="D942" s="251"/>
      <c r="E942" s="251"/>
      <c r="F942" s="251"/>
      <c r="G942" s="251"/>
      <c r="H942" s="251"/>
      <c r="I942" s="251"/>
      <c r="J942" s="251"/>
      <c r="K942" s="251"/>
      <c r="L942" s="251"/>
      <c r="M942" s="251"/>
      <c r="N942" s="251"/>
      <c r="O942" s="251"/>
      <c r="P942" s="251"/>
      <c r="Q942" s="251"/>
      <c r="R942" s="251"/>
      <c r="S942" s="251"/>
      <c r="T942" s="251"/>
      <c r="U942" s="251"/>
      <c r="V942" s="251"/>
      <c r="W942" s="251"/>
      <c r="X942" s="251"/>
      <c r="Y942" s="251"/>
      <c r="Z942" s="251"/>
      <c r="AA942" s="251"/>
      <c r="AB942" s="251"/>
      <c r="AC942" s="251"/>
      <c r="AD942" s="251"/>
      <c r="AE942" s="251"/>
      <c r="AF942" s="251"/>
      <c r="AG942" s="251"/>
      <c r="AH942" s="251"/>
      <c r="AI942" s="251"/>
      <c r="AJ942" s="251"/>
      <c r="AK942" s="251"/>
      <c r="AL942" s="251"/>
      <c r="AM942" s="251"/>
      <c r="AN942" s="251"/>
      <c r="AO942" s="251"/>
      <c r="AP942" s="251"/>
      <c r="AQ942" s="251"/>
      <c r="AR942" s="251"/>
      <c r="AS942" s="251"/>
      <c r="AT942" s="251"/>
      <c r="AU942" s="251"/>
      <c r="AV942" s="251"/>
      <c r="AW942" s="251"/>
      <c r="AX942" s="251"/>
      <c r="AY942" s="251"/>
      <c r="AZ942" s="251"/>
      <c r="BA942" s="251"/>
      <c r="BB942" s="251"/>
      <c r="BC942" s="251"/>
      <c r="BD942" s="251"/>
      <c r="BE942" s="251"/>
      <c r="BF942" s="251"/>
      <c r="BG942" s="251"/>
      <c r="BH942" s="251"/>
      <c r="BI942" s="251"/>
      <c r="BJ942" s="251"/>
      <c r="BK942" s="251"/>
      <c r="BL942" s="251"/>
      <c r="BM942" s="251"/>
      <c r="BN942" s="251"/>
      <c r="BO942" s="251"/>
      <c r="BP942" s="251"/>
      <c r="BQ942" s="251"/>
    </row>
    <row r="943" spans="1:69" ht="15.75" customHeight="1" x14ac:dyDescent="0.25">
      <c r="A943" s="251"/>
      <c r="B943" s="251"/>
      <c r="C943" s="251"/>
      <c r="D943" s="251"/>
      <c r="E943" s="251"/>
      <c r="F943" s="251"/>
      <c r="G943" s="251"/>
      <c r="H943" s="251"/>
      <c r="I943" s="251"/>
      <c r="J943" s="251"/>
      <c r="K943" s="251"/>
      <c r="L943" s="251"/>
      <c r="M943" s="251"/>
      <c r="N943" s="251"/>
      <c r="O943" s="251"/>
      <c r="P943" s="251"/>
      <c r="Q943" s="251"/>
      <c r="R943" s="251"/>
      <c r="S943" s="251"/>
      <c r="T943" s="251"/>
      <c r="U943" s="251"/>
      <c r="V943" s="251"/>
      <c r="W943" s="251"/>
      <c r="X943" s="251"/>
      <c r="Y943" s="251"/>
      <c r="Z943" s="251"/>
      <c r="AA943" s="251"/>
      <c r="AB943" s="251"/>
      <c r="AC943" s="251"/>
      <c r="AD943" s="251"/>
      <c r="AE943" s="251"/>
      <c r="AF943" s="251"/>
      <c r="AG943" s="251"/>
      <c r="AH943" s="251"/>
      <c r="AI943" s="251"/>
      <c r="AJ943" s="251"/>
      <c r="AK943" s="251"/>
      <c r="AL943" s="251"/>
      <c r="AM943" s="251"/>
      <c r="AN943" s="251"/>
      <c r="AO943" s="251"/>
      <c r="AP943" s="251"/>
      <c r="AQ943" s="251"/>
      <c r="AR943" s="251"/>
      <c r="AS943" s="251"/>
      <c r="AT943" s="251"/>
      <c r="AU943" s="251"/>
      <c r="AV943" s="251"/>
      <c r="AW943" s="251"/>
      <c r="AX943" s="251"/>
      <c r="AY943" s="251"/>
      <c r="AZ943" s="251"/>
      <c r="BA943" s="251"/>
      <c r="BB943" s="251"/>
      <c r="BC943" s="251"/>
      <c r="BD943" s="251"/>
      <c r="BE943" s="251"/>
      <c r="BF943" s="251"/>
      <c r="BG943" s="251"/>
      <c r="BH943" s="251"/>
      <c r="BI943" s="251"/>
      <c r="BJ943" s="251"/>
      <c r="BK943" s="251"/>
      <c r="BL943" s="251"/>
      <c r="BM943" s="251"/>
      <c r="BN943" s="251"/>
      <c r="BO943" s="251"/>
      <c r="BP943" s="251"/>
      <c r="BQ943" s="251"/>
    </row>
    <row r="944" spans="1:69" ht="15.75" customHeight="1" x14ac:dyDescent="0.25">
      <c r="A944" s="251"/>
      <c r="B944" s="251"/>
      <c r="C944" s="251"/>
      <c r="D944" s="251"/>
      <c r="E944" s="251"/>
      <c r="F944" s="251"/>
      <c r="G944" s="251"/>
      <c r="H944" s="251"/>
      <c r="I944" s="251"/>
      <c r="J944" s="251"/>
      <c r="K944" s="251"/>
      <c r="L944" s="251"/>
      <c r="M944" s="251"/>
      <c r="N944" s="251"/>
      <c r="O944" s="251"/>
      <c r="P944" s="251"/>
      <c r="Q944" s="251"/>
      <c r="R944" s="251"/>
      <c r="S944" s="251"/>
      <c r="T944" s="251"/>
      <c r="U944" s="251"/>
      <c r="V944" s="251"/>
      <c r="W944" s="251"/>
      <c r="X944" s="251"/>
      <c r="Y944" s="251"/>
      <c r="Z944" s="251"/>
      <c r="AA944" s="251"/>
      <c r="AB944" s="251"/>
      <c r="AC944" s="251"/>
      <c r="AD944" s="251"/>
      <c r="AE944" s="251"/>
      <c r="AF944" s="251"/>
      <c r="AG944" s="251"/>
      <c r="AH944" s="251"/>
      <c r="AI944" s="251"/>
      <c r="AJ944" s="251"/>
      <c r="AK944" s="251"/>
      <c r="AL944" s="251"/>
      <c r="AM944" s="251"/>
      <c r="AN944" s="251"/>
      <c r="AO944" s="251"/>
      <c r="AP944" s="251"/>
      <c r="AQ944" s="251"/>
      <c r="AR944" s="251"/>
      <c r="AS944" s="251"/>
      <c r="AT944" s="251"/>
      <c r="AU944" s="251"/>
      <c r="AV944" s="251"/>
      <c r="AW944" s="251"/>
      <c r="AX944" s="251"/>
      <c r="AY944" s="251"/>
      <c r="AZ944" s="251"/>
      <c r="BA944" s="251"/>
      <c r="BB944" s="251"/>
      <c r="BC944" s="251"/>
      <c r="BD944" s="251"/>
      <c r="BE944" s="251"/>
      <c r="BF944" s="251"/>
      <c r="BG944" s="251"/>
      <c r="BH944" s="251"/>
      <c r="BI944" s="251"/>
      <c r="BJ944" s="251"/>
      <c r="BK944" s="251"/>
      <c r="BL944" s="251"/>
      <c r="BM944" s="251"/>
      <c r="BN944" s="251"/>
      <c r="BO944" s="251"/>
      <c r="BP944" s="251"/>
      <c r="BQ944" s="251"/>
    </row>
    <row r="945" spans="1:69" ht="15.75" customHeight="1" x14ac:dyDescent="0.25">
      <c r="A945" s="251"/>
      <c r="B945" s="251"/>
      <c r="C945" s="251"/>
      <c r="D945" s="251"/>
      <c r="E945" s="251"/>
      <c r="F945" s="251"/>
      <c r="G945" s="251"/>
      <c r="H945" s="251"/>
      <c r="I945" s="251"/>
      <c r="J945" s="251"/>
      <c r="K945" s="251"/>
      <c r="L945" s="251"/>
      <c r="M945" s="251"/>
      <c r="N945" s="251"/>
      <c r="O945" s="251"/>
      <c r="P945" s="251"/>
      <c r="Q945" s="251"/>
      <c r="R945" s="251"/>
      <c r="S945" s="251"/>
      <c r="T945" s="251"/>
      <c r="U945" s="251"/>
      <c r="V945" s="251"/>
      <c r="W945" s="251"/>
      <c r="X945" s="251"/>
      <c r="Y945" s="251"/>
      <c r="Z945" s="251"/>
      <c r="AA945" s="251"/>
      <c r="AB945" s="251"/>
      <c r="AC945" s="251"/>
      <c r="AD945" s="251"/>
      <c r="AE945" s="251"/>
      <c r="AF945" s="251"/>
      <c r="AG945" s="251"/>
      <c r="AH945" s="251"/>
      <c r="AI945" s="251"/>
      <c r="AJ945" s="251"/>
      <c r="AK945" s="251"/>
      <c r="AL945" s="251"/>
      <c r="AM945" s="251"/>
      <c r="AN945" s="251"/>
      <c r="AO945" s="251"/>
      <c r="AP945" s="251"/>
      <c r="AQ945" s="251"/>
      <c r="AR945" s="251"/>
      <c r="AS945" s="251"/>
      <c r="AT945" s="251"/>
      <c r="AU945" s="251"/>
      <c r="AV945" s="251"/>
      <c r="AW945" s="251"/>
      <c r="AX945" s="251"/>
      <c r="AY945" s="251"/>
      <c r="AZ945" s="251"/>
      <c r="BA945" s="251"/>
      <c r="BB945" s="251"/>
      <c r="BC945" s="251"/>
      <c r="BD945" s="251"/>
      <c r="BE945" s="251"/>
      <c r="BF945" s="251"/>
      <c r="BG945" s="251"/>
      <c r="BH945" s="251"/>
      <c r="BI945" s="251"/>
      <c r="BJ945" s="251"/>
      <c r="BK945" s="251"/>
      <c r="BL945" s="251"/>
      <c r="BM945" s="251"/>
      <c r="BN945" s="251"/>
      <c r="BO945" s="251"/>
      <c r="BP945" s="251"/>
      <c r="BQ945" s="251"/>
    </row>
    <row r="946" spans="1:69" ht="15.75" customHeight="1" x14ac:dyDescent="0.25">
      <c r="A946" s="251"/>
      <c r="B946" s="251"/>
      <c r="C946" s="251"/>
      <c r="D946" s="251"/>
      <c r="E946" s="251"/>
      <c r="F946" s="251"/>
      <c r="G946" s="251"/>
      <c r="H946" s="251"/>
      <c r="I946" s="251"/>
      <c r="J946" s="251"/>
      <c r="K946" s="251"/>
      <c r="L946" s="251"/>
      <c r="M946" s="251"/>
      <c r="N946" s="251"/>
      <c r="O946" s="251"/>
      <c r="P946" s="251"/>
      <c r="Q946" s="251"/>
      <c r="R946" s="251"/>
      <c r="S946" s="251"/>
      <c r="T946" s="251"/>
      <c r="U946" s="251"/>
      <c r="V946" s="251"/>
      <c r="W946" s="251"/>
      <c r="X946" s="251"/>
      <c r="Y946" s="251"/>
      <c r="Z946" s="251"/>
      <c r="AA946" s="251"/>
      <c r="AB946" s="251"/>
      <c r="AC946" s="251"/>
      <c r="AD946" s="251"/>
      <c r="AE946" s="251"/>
      <c r="AF946" s="251"/>
      <c r="AG946" s="251"/>
      <c r="AH946" s="251"/>
      <c r="AI946" s="251"/>
      <c r="AJ946" s="251"/>
      <c r="AK946" s="251"/>
      <c r="AL946" s="251"/>
      <c r="AM946" s="251"/>
      <c r="AN946" s="251"/>
      <c r="AO946" s="251"/>
      <c r="AP946" s="251"/>
      <c r="AQ946" s="251"/>
      <c r="AR946" s="251"/>
      <c r="AS946" s="251"/>
      <c r="AT946" s="251"/>
      <c r="AU946" s="251"/>
      <c r="AV946" s="251"/>
      <c r="AW946" s="251"/>
      <c r="AX946" s="251"/>
      <c r="AY946" s="251"/>
      <c r="AZ946" s="251"/>
      <c r="BA946" s="251"/>
      <c r="BB946" s="251"/>
      <c r="BC946" s="251"/>
      <c r="BD946" s="251"/>
      <c r="BE946" s="251"/>
      <c r="BF946" s="251"/>
      <c r="BG946" s="251"/>
      <c r="BH946" s="251"/>
      <c r="BI946" s="251"/>
      <c r="BJ946" s="251"/>
      <c r="BK946" s="251"/>
      <c r="BL946" s="251"/>
      <c r="BM946" s="251"/>
      <c r="BN946" s="251"/>
      <c r="BO946" s="251"/>
      <c r="BP946" s="251"/>
      <c r="BQ946" s="251"/>
    </row>
    <row r="947" spans="1:69" ht="15.75" customHeight="1" x14ac:dyDescent="0.25">
      <c r="A947" s="251"/>
      <c r="B947" s="251"/>
      <c r="C947" s="251"/>
      <c r="D947" s="251"/>
      <c r="E947" s="251"/>
      <c r="F947" s="251"/>
      <c r="G947" s="251"/>
      <c r="H947" s="251"/>
      <c r="I947" s="251"/>
      <c r="J947" s="251"/>
      <c r="K947" s="251"/>
      <c r="L947" s="251"/>
      <c r="M947" s="251"/>
      <c r="N947" s="251"/>
      <c r="O947" s="251"/>
      <c r="P947" s="251"/>
      <c r="Q947" s="251"/>
      <c r="R947" s="251"/>
      <c r="S947" s="251"/>
      <c r="T947" s="251"/>
      <c r="U947" s="251"/>
      <c r="V947" s="251"/>
      <c r="W947" s="251"/>
      <c r="X947" s="251"/>
      <c r="Y947" s="251"/>
      <c r="Z947" s="251"/>
      <c r="AA947" s="251"/>
      <c r="AB947" s="251"/>
      <c r="AC947" s="251"/>
      <c r="AD947" s="251"/>
      <c r="AE947" s="251"/>
      <c r="AF947" s="251"/>
      <c r="AG947" s="251"/>
      <c r="AH947" s="251"/>
      <c r="AI947" s="251"/>
      <c r="AJ947" s="251"/>
      <c r="AK947" s="251"/>
      <c r="AL947" s="251"/>
      <c r="AM947" s="251"/>
      <c r="AN947" s="251"/>
      <c r="AO947" s="251"/>
      <c r="AP947" s="251"/>
      <c r="AQ947" s="251"/>
      <c r="AR947" s="251"/>
      <c r="AS947" s="251"/>
      <c r="AT947" s="251"/>
      <c r="AU947" s="251"/>
      <c r="AV947" s="251"/>
      <c r="AW947" s="251"/>
      <c r="AX947" s="251"/>
      <c r="AY947" s="251"/>
      <c r="AZ947" s="251"/>
      <c r="BA947" s="251"/>
      <c r="BB947" s="251"/>
      <c r="BC947" s="251"/>
      <c r="BD947" s="251"/>
      <c r="BE947" s="251"/>
      <c r="BF947" s="251"/>
      <c r="BG947" s="251"/>
      <c r="BH947" s="251"/>
      <c r="BI947" s="251"/>
      <c r="BJ947" s="251"/>
      <c r="BK947" s="251"/>
      <c r="BL947" s="251"/>
      <c r="BM947" s="251"/>
      <c r="BN947" s="251"/>
      <c r="BO947" s="251"/>
      <c r="BP947" s="251"/>
      <c r="BQ947" s="251"/>
    </row>
    <row r="948" spans="1:69" ht="15.75" customHeight="1" x14ac:dyDescent="0.25">
      <c r="A948" s="251"/>
      <c r="B948" s="251"/>
      <c r="C948" s="251"/>
      <c r="D948" s="251"/>
      <c r="E948" s="251"/>
      <c r="F948" s="251"/>
      <c r="G948" s="251"/>
      <c r="H948" s="251"/>
      <c r="I948" s="251"/>
      <c r="J948" s="251"/>
      <c r="K948" s="251"/>
      <c r="L948" s="251"/>
      <c r="M948" s="251"/>
      <c r="N948" s="251"/>
      <c r="O948" s="251"/>
      <c r="P948" s="251"/>
      <c r="Q948" s="251"/>
      <c r="R948" s="251"/>
      <c r="S948" s="251"/>
      <c r="T948" s="251"/>
      <c r="U948" s="251"/>
      <c r="V948" s="251"/>
      <c r="W948" s="251"/>
      <c r="X948" s="251"/>
      <c r="Y948" s="251"/>
      <c r="Z948" s="251"/>
      <c r="AA948" s="251"/>
      <c r="AB948" s="251"/>
      <c r="AC948" s="251"/>
      <c r="AD948" s="251"/>
      <c r="AE948" s="251"/>
      <c r="AF948" s="251"/>
      <c r="AG948" s="251"/>
      <c r="AH948" s="251"/>
      <c r="AI948" s="251"/>
      <c r="AJ948" s="251"/>
      <c r="AK948" s="251"/>
      <c r="AL948" s="251"/>
      <c r="AM948" s="251"/>
      <c r="AN948" s="251"/>
      <c r="AO948" s="251"/>
      <c r="AP948" s="251"/>
      <c r="AQ948" s="251"/>
      <c r="AR948" s="251"/>
      <c r="AS948" s="251"/>
      <c r="AT948" s="251"/>
      <c r="AU948" s="251"/>
      <c r="AV948" s="251"/>
      <c r="AW948" s="251"/>
      <c r="AX948" s="251"/>
      <c r="AY948" s="251"/>
      <c r="AZ948" s="251"/>
      <c r="BA948" s="251"/>
      <c r="BB948" s="251"/>
      <c r="BC948" s="251"/>
      <c r="BD948" s="251"/>
      <c r="BE948" s="251"/>
      <c r="BF948" s="251"/>
      <c r="BG948" s="251"/>
      <c r="BH948" s="251"/>
      <c r="BI948" s="251"/>
      <c r="BJ948" s="251"/>
      <c r="BK948" s="251"/>
      <c r="BL948" s="251"/>
      <c r="BM948" s="251"/>
      <c r="BN948" s="251"/>
      <c r="BO948" s="251"/>
      <c r="BP948" s="251"/>
      <c r="BQ948" s="251"/>
    </row>
    <row r="949" spans="1:69" ht="15.75" customHeight="1" x14ac:dyDescent="0.25">
      <c r="A949" s="251"/>
      <c r="B949" s="251"/>
      <c r="C949" s="251"/>
      <c r="D949" s="251"/>
      <c r="E949" s="251"/>
      <c r="F949" s="251"/>
      <c r="G949" s="251"/>
      <c r="H949" s="251"/>
      <c r="I949" s="251"/>
      <c r="J949" s="251"/>
      <c r="K949" s="251"/>
      <c r="L949" s="251"/>
      <c r="M949" s="251"/>
      <c r="N949" s="251"/>
      <c r="O949" s="251"/>
      <c r="P949" s="251"/>
      <c r="Q949" s="251"/>
      <c r="R949" s="251"/>
      <c r="S949" s="251"/>
      <c r="T949" s="251"/>
      <c r="U949" s="251"/>
      <c r="V949" s="251"/>
      <c r="W949" s="251"/>
      <c r="X949" s="251"/>
      <c r="Y949" s="251"/>
      <c r="Z949" s="251"/>
      <c r="AA949" s="251"/>
      <c r="AB949" s="251"/>
      <c r="AC949" s="251"/>
      <c r="AD949" s="251"/>
      <c r="AE949" s="251"/>
      <c r="AF949" s="251"/>
      <c r="AG949" s="251"/>
      <c r="AH949" s="251"/>
      <c r="AI949" s="251"/>
      <c r="AJ949" s="251"/>
      <c r="AK949" s="251"/>
      <c r="AL949" s="251"/>
      <c r="AM949" s="251"/>
      <c r="AN949" s="251"/>
      <c r="AO949" s="251"/>
      <c r="AP949" s="251"/>
      <c r="AQ949" s="251"/>
      <c r="AR949" s="251"/>
      <c r="AS949" s="251"/>
      <c r="AT949" s="251"/>
      <c r="AU949" s="251"/>
      <c r="AV949" s="251"/>
      <c r="AW949" s="251"/>
      <c r="AX949" s="251"/>
      <c r="AY949" s="251"/>
      <c r="AZ949" s="251"/>
      <c r="BA949" s="251"/>
      <c r="BB949" s="251"/>
      <c r="BC949" s="251"/>
      <c r="BD949" s="251"/>
      <c r="BE949" s="251"/>
      <c r="BF949" s="251"/>
      <c r="BG949" s="251"/>
      <c r="BH949" s="251"/>
      <c r="BI949" s="251"/>
      <c r="BJ949" s="251"/>
      <c r="BK949" s="251"/>
      <c r="BL949" s="251"/>
      <c r="BM949" s="251"/>
      <c r="BN949" s="251"/>
      <c r="BO949" s="251"/>
      <c r="BP949" s="251"/>
      <c r="BQ949" s="251"/>
    </row>
    <row r="950" spans="1:69" ht="15.75" customHeight="1" x14ac:dyDescent="0.25">
      <c r="A950" s="251"/>
      <c r="B950" s="251"/>
      <c r="C950" s="251"/>
      <c r="D950" s="251"/>
      <c r="E950" s="251"/>
      <c r="F950" s="251"/>
      <c r="G950" s="251"/>
      <c r="H950" s="251"/>
      <c r="I950" s="251"/>
      <c r="J950" s="251"/>
      <c r="K950" s="251"/>
      <c r="L950" s="251"/>
      <c r="M950" s="251"/>
      <c r="N950" s="251"/>
      <c r="O950" s="251"/>
      <c r="P950" s="251"/>
      <c r="Q950" s="251"/>
      <c r="R950" s="251"/>
      <c r="S950" s="251"/>
      <c r="T950" s="251"/>
      <c r="U950" s="251"/>
      <c r="V950" s="251"/>
      <c r="W950" s="251"/>
      <c r="X950" s="251"/>
      <c r="Y950" s="251"/>
      <c r="Z950" s="251"/>
      <c r="AA950" s="251"/>
      <c r="AB950" s="251"/>
      <c r="AC950" s="251"/>
      <c r="AD950" s="251"/>
      <c r="AE950" s="251"/>
      <c r="AF950" s="251"/>
      <c r="AG950" s="251"/>
      <c r="AH950" s="251"/>
      <c r="AI950" s="251"/>
      <c r="AJ950" s="251"/>
      <c r="AK950" s="251"/>
      <c r="AL950" s="251"/>
      <c r="AM950" s="251"/>
      <c r="AN950" s="251"/>
      <c r="AO950" s="251"/>
      <c r="AP950" s="251"/>
      <c r="AQ950" s="251"/>
      <c r="AR950" s="251"/>
      <c r="AS950" s="251"/>
      <c r="AT950" s="251"/>
      <c r="AU950" s="251"/>
      <c r="AV950" s="251"/>
      <c r="AW950" s="251"/>
      <c r="AX950" s="251"/>
      <c r="AY950" s="251"/>
      <c r="AZ950" s="251"/>
      <c r="BA950" s="251"/>
      <c r="BB950" s="251"/>
      <c r="BC950" s="251"/>
      <c r="BD950" s="251"/>
      <c r="BE950" s="251"/>
      <c r="BF950" s="251"/>
      <c r="BG950" s="251"/>
      <c r="BH950" s="251"/>
      <c r="BI950" s="251"/>
      <c r="BJ950" s="251"/>
      <c r="BK950" s="251"/>
      <c r="BL950" s="251"/>
      <c r="BM950" s="251"/>
      <c r="BN950" s="251"/>
      <c r="BO950" s="251"/>
      <c r="BP950" s="251"/>
      <c r="BQ950" s="251"/>
    </row>
    <row r="951" spans="1:69" ht="15.75" customHeight="1" x14ac:dyDescent="0.25">
      <c r="A951" s="251"/>
      <c r="B951" s="251"/>
      <c r="C951" s="251"/>
      <c r="D951" s="251"/>
      <c r="E951" s="251"/>
      <c r="F951" s="251"/>
      <c r="G951" s="251"/>
      <c r="H951" s="251"/>
      <c r="I951" s="251"/>
      <c r="J951" s="251"/>
      <c r="K951" s="251"/>
      <c r="L951" s="251"/>
      <c r="M951" s="251"/>
      <c r="N951" s="251"/>
      <c r="O951" s="251"/>
      <c r="P951" s="251"/>
      <c r="Q951" s="251"/>
      <c r="R951" s="251"/>
      <c r="S951" s="251"/>
      <c r="T951" s="251"/>
      <c r="U951" s="251"/>
      <c r="V951" s="251"/>
      <c r="W951" s="251"/>
      <c r="X951" s="251"/>
      <c r="Y951" s="251"/>
      <c r="Z951" s="251"/>
      <c r="AA951" s="251"/>
      <c r="AB951" s="251"/>
      <c r="AC951" s="251"/>
      <c r="AD951" s="251"/>
      <c r="AE951" s="251"/>
      <c r="AF951" s="251"/>
      <c r="AG951" s="251"/>
      <c r="AH951" s="251"/>
      <c r="AI951" s="251"/>
      <c r="AJ951" s="251"/>
      <c r="AK951" s="251"/>
      <c r="AL951" s="251"/>
      <c r="AM951" s="251"/>
      <c r="AN951" s="251"/>
      <c r="AO951" s="251"/>
      <c r="AP951" s="251"/>
      <c r="AQ951" s="251"/>
      <c r="AR951" s="251"/>
      <c r="AS951" s="251"/>
      <c r="AT951" s="251"/>
      <c r="AU951" s="251"/>
      <c r="AV951" s="251"/>
      <c r="AW951" s="251"/>
      <c r="AX951" s="251"/>
      <c r="AY951" s="251"/>
      <c r="AZ951" s="251"/>
      <c r="BA951" s="251"/>
      <c r="BB951" s="251"/>
      <c r="BC951" s="251"/>
      <c r="BD951" s="251"/>
      <c r="BE951" s="251"/>
      <c r="BF951" s="251"/>
      <c r="BG951" s="251"/>
      <c r="BH951" s="251"/>
      <c r="BI951" s="251"/>
      <c r="BJ951" s="251"/>
      <c r="BK951" s="251"/>
      <c r="BL951" s="251"/>
      <c r="BM951" s="251"/>
      <c r="BN951" s="251"/>
      <c r="BO951" s="251"/>
      <c r="BP951" s="251"/>
      <c r="BQ951" s="251"/>
    </row>
    <row r="952" spans="1:69" ht="15.75" customHeight="1" x14ac:dyDescent="0.25">
      <c r="A952" s="251"/>
      <c r="B952" s="251"/>
      <c r="C952" s="251"/>
      <c r="D952" s="251"/>
      <c r="E952" s="251"/>
      <c r="F952" s="251"/>
      <c r="G952" s="251"/>
      <c r="H952" s="251"/>
      <c r="I952" s="251"/>
      <c r="J952" s="251"/>
      <c r="K952" s="251"/>
      <c r="L952" s="251"/>
      <c r="M952" s="251"/>
      <c r="N952" s="251"/>
      <c r="O952" s="251"/>
      <c r="P952" s="251"/>
      <c r="Q952" s="251"/>
      <c r="R952" s="251"/>
      <c r="S952" s="251"/>
      <c r="T952" s="251"/>
      <c r="U952" s="251"/>
      <c r="V952" s="251"/>
      <c r="W952" s="251"/>
      <c r="X952" s="251"/>
      <c r="Y952" s="251"/>
      <c r="Z952" s="251"/>
      <c r="AA952" s="251"/>
      <c r="AB952" s="251"/>
      <c r="AC952" s="251"/>
      <c r="AD952" s="251"/>
      <c r="AE952" s="251"/>
      <c r="AF952" s="251"/>
      <c r="AG952" s="251"/>
      <c r="AH952" s="251"/>
      <c r="AI952" s="251"/>
      <c r="AJ952" s="251"/>
      <c r="AK952" s="251"/>
      <c r="AL952" s="251"/>
      <c r="AM952" s="251"/>
      <c r="AN952" s="251"/>
      <c r="AO952" s="251"/>
      <c r="AP952" s="251"/>
      <c r="AQ952" s="251"/>
      <c r="AR952" s="251"/>
      <c r="AS952" s="251"/>
      <c r="AT952" s="251"/>
      <c r="AU952" s="251"/>
      <c r="AV952" s="251"/>
      <c r="AW952" s="251"/>
      <c r="AX952" s="251"/>
      <c r="AY952" s="251"/>
      <c r="AZ952" s="251"/>
      <c r="BA952" s="251"/>
      <c r="BB952" s="251"/>
      <c r="BC952" s="251"/>
      <c r="BD952" s="251"/>
      <c r="BE952" s="251"/>
      <c r="BF952" s="251"/>
      <c r="BG952" s="251"/>
      <c r="BH952" s="251"/>
      <c r="BI952" s="251"/>
      <c r="BJ952" s="251"/>
      <c r="BK952" s="251"/>
      <c r="BL952" s="251"/>
      <c r="BM952" s="251"/>
      <c r="BN952" s="251"/>
      <c r="BO952" s="251"/>
      <c r="BP952" s="251"/>
      <c r="BQ952" s="251"/>
    </row>
    <row r="953" spans="1:69" ht="15.75" customHeight="1" x14ac:dyDescent="0.25">
      <c r="A953" s="251"/>
      <c r="B953" s="251"/>
      <c r="C953" s="251"/>
      <c r="D953" s="251"/>
      <c r="E953" s="251"/>
      <c r="F953" s="251"/>
      <c r="G953" s="251"/>
      <c r="H953" s="251"/>
      <c r="I953" s="251"/>
      <c r="J953" s="251"/>
      <c r="K953" s="251"/>
      <c r="L953" s="251"/>
      <c r="M953" s="251"/>
      <c r="N953" s="251"/>
      <c r="O953" s="251"/>
      <c r="P953" s="251"/>
      <c r="Q953" s="251"/>
      <c r="R953" s="251"/>
      <c r="S953" s="251"/>
      <c r="T953" s="251"/>
      <c r="U953" s="251"/>
      <c r="V953" s="251"/>
      <c r="W953" s="251"/>
      <c r="X953" s="251"/>
      <c r="Y953" s="251"/>
      <c r="Z953" s="251"/>
      <c r="AA953" s="251"/>
      <c r="AB953" s="251"/>
      <c r="AC953" s="251"/>
      <c r="AD953" s="251"/>
      <c r="AE953" s="251"/>
      <c r="AF953" s="251"/>
      <c r="AG953" s="251"/>
      <c r="AH953" s="251"/>
      <c r="AI953" s="251"/>
      <c r="AJ953" s="251"/>
      <c r="AK953" s="251"/>
      <c r="AL953" s="251"/>
      <c r="AM953" s="251"/>
      <c r="AN953" s="251"/>
      <c r="AO953" s="251"/>
      <c r="AP953" s="251"/>
      <c r="AQ953" s="251"/>
      <c r="AR953" s="251"/>
      <c r="AS953" s="251"/>
      <c r="AT953" s="251"/>
      <c r="AU953" s="251"/>
      <c r="AV953" s="251"/>
      <c r="AW953" s="251"/>
      <c r="AX953" s="251"/>
      <c r="AY953" s="251"/>
      <c r="AZ953" s="251"/>
      <c r="BA953" s="251"/>
      <c r="BB953" s="251"/>
      <c r="BC953" s="251"/>
      <c r="BD953" s="251"/>
      <c r="BE953" s="251"/>
      <c r="BF953" s="251"/>
      <c r="BG953" s="251"/>
      <c r="BH953" s="251"/>
      <c r="BI953" s="251"/>
      <c r="BJ953" s="251"/>
      <c r="BK953" s="251"/>
      <c r="BL953" s="251"/>
      <c r="BM953" s="251"/>
      <c r="BN953" s="251"/>
      <c r="BO953" s="251"/>
      <c r="BP953" s="251"/>
      <c r="BQ953" s="251"/>
    </row>
    <row r="954" spans="1:69" ht="15.75" customHeight="1" x14ac:dyDescent="0.25">
      <c r="A954" s="251"/>
      <c r="B954" s="251"/>
      <c r="C954" s="251"/>
      <c r="D954" s="251"/>
      <c r="E954" s="251"/>
      <c r="F954" s="251"/>
      <c r="G954" s="251"/>
      <c r="H954" s="251"/>
      <c r="I954" s="251"/>
      <c r="J954" s="251"/>
      <c r="K954" s="251"/>
      <c r="L954" s="251"/>
      <c r="M954" s="251"/>
      <c r="N954" s="251"/>
      <c r="O954" s="251"/>
      <c r="P954" s="251"/>
      <c r="Q954" s="251"/>
      <c r="R954" s="251"/>
      <c r="S954" s="251"/>
      <c r="T954" s="251"/>
      <c r="U954" s="251"/>
      <c r="V954" s="251"/>
      <c r="W954" s="251"/>
      <c r="X954" s="251"/>
      <c r="Y954" s="251"/>
      <c r="Z954" s="251"/>
      <c r="AA954" s="251"/>
      <c r="AB954" s="251"/>
      <c r="AC954" s="251"/>
      <c r="AD954" s="251"/>
      <c r="AE954" s="251"/>
      <c r="AF954" s="251"/>
      <c r="AG954" s="251"/>
      <c r="AH954" s="251"/>
      <c r="AI954" s="251"/>
      <c r="AJ954" s="251"/>
      <c r="AK954" s="251"/>
      <c r="AL954" s="251"/>
      <c r="AM954" s="251"/>
      <c r="AN954" s="251"/>
      <c r="AO954" s="251"/>
      <c r="AP954" s="251"/>
      <c r="AQ954" s="251"/>
      <c r="AR954" s="251"/>
      <c r="AS954" s="251"/>
      <c r="AT954" s="251"/>
      <c r="AU954" s="251"/>
      <c r="AV954" s="251"/>
      <c r="AW954" s="251"/>
      <c r="AX954" s="251"/>
      <c r="AY954" s="251"/>
      <c r="AZ954" s="251"/>
      <c r="BA954" s="251"/>
      <c r="BB954" s="251"/>
      <c r="BC954" s="251"/>
      <c r="BD954" s="251"/>
      <c r="BE954" s="251"/>
      <c r="BF954" s="251"/>
      <c r="BG954" s="251"/>
      <c r="BH954" s="251"/>
      <c r="BI954" s="251"/>
      <c r="BJ954" s="251"/>
      <c r="BK954" s="251"/>
      <c r="BL954" s="251"/>
      <c r="BM954" s="251"/>
      <c r="BN954" s="251"/>
      <c r="BO954" s="251"/>
      <c r="BP954" s="251"/>
      <c r="BQ954" s="251"/>
    </row>
    <row r="955" spans="1:69" ht="15.75" customHeight="1" x14ac:dyDescent="0.25">
      <c r="A955" s="251"/>
      <c r="B955" s="251"/>
      <c r="C955" s="251"/>
      <c r="D955" s="251"/>
      <c r="E955" s="251"/>
      <c r="F955" s="251"/>
      <c r="G955" s="251"/>
      <c r="H955" s="251"/>
      <c r="I955" s="251"/>
      <c r="J955" s="251"/>
      <c r="K955" s="251"/>
      <c r="L955" s="251"/>
      <c r="M955" s="251"/>
      <c r="N955" s="251"/>
      <c r="O955" s="251"/>
      <c r="P955" s="251"/>
      <c r="Q955" s="251"/>
      <c r="R955" s="251"/>
      <c r="S955" s="251"/>
      <c r="T955" s="251"/>
      <c r="U955" s="251"/>
      <c r="V955" s="251"/>
      <c r="W955" s="251"/>
      <c r="X955" s="251"/>
      <c r="Y955" s="251"/>
      <c r="Z955" s="251"/>
      <c r="AA955" s="251"/>
      <c r="AB955" s="251"/>
      <c r="AC955" s="251"/>
      <c r="AD955" s="251"/>
      <c r="AE955" s="251"/>
      <c r="AF955" s="251"/>
      <c r="AG955" s="251"/>
      <c r="AH955" s="251"/>
      <c r="AI955" s="251"/>
      <c r="AJ955" s="251"/>
      <c r="AK955" s="251"/>
      <c r="AL955" s="251"/>
      <c r="AM955" s="251"/>
      <c r="AN955" s="251"/>
      <c r="AO955" s="251"/>
      <c r="AP955" s="251"/>
      <c r="AQ955" s="251"/>
      <c r="AR955" s="251"/>
      <c r="AS955" s="251"/>
      <c r="AT955" s="251"/>
      <c r="AU955" s="251"/>
      <c r="AV955" s="251"/>
      <c r="AW955" s="251"/>
      <c r="AX955" s="251"/>
      <c r="AY955" s="251"/>
      <c r="AZ955" s="251"/>
      <c r="BA955" s="251"/>
      <c r="BB955" s="251"/>
      <c r="BC955" s="251"/>
      <c r="BD955" s="251"/>
      <c r="BE955" s="251"/>
      <c r="BF955" s="251"/>
      <c r="BG955" s="251"/>
      <c r="BH955" s="251"/>
      <c r="BI955" s="251"/>
      <c r="BJ955" s="251"/>
      <c r="BK955" s="251"/>
      <c r="BL955" s="251"/>
      <c r="BM955" s="251"/>
      <c r="BN955" s="251"/>
      <c r="BO955" s="251"/>
      <c r="BP955" s="251"/>
      <c r="BQ955" s="251"/>
    </row>
    <row r="956" spans="1:69" ht="15.75" customHeight="1" x14ac:dyDescent="0.25">
      <c r="A956" s="251"/>
      <c r="B956" s="251"/>
      <c r="C956" s="251"/>
      <c r="D956" s="251"/>
      <c r="E956" s="251"/>
      <c r="F956" s="251"/>
      <c r="G956" s="251"/>
      <c r="H956" s="251"/>
      <c r="I956" s="251"/>
      <c r="J956" s="251"/>
      <c r="K956" s="251"/>
      <c r="L956" s="251"/>
      <c r="M956" s="251"/>
      <c r="N956" s="251"/>
      <c r="O956" s="251"/>
      <c r="P956" s="251"/>
      <c r="Q956" s="251"/>
      <c r="R956" s="251"/>
      <c r="S956" s="251"/>
      <c r="T956" s="251"/>
      <c r="U956" s="251"/>
      <c r="V956" s="251"/>
      <c r="W956" s="251"/>
      <c r="X956" s="251"/>
      <c r="Y956" s="251"/>
      <c r="Z956" s="251"/>
      <c r="AA956" s="251"/>
      <c r="AB956" s="251"/>
      <c r="AC956" s="251"/>
      <c r="AD956" s="251"/>
      <c r="AE956" s="251"/>
      <c r="AF956" s="251"/>
      <c r="AG956" s="251"/>
      <c r="AH956" s="251"/>
      <c r="AI956" s="251"/>
      <c r="AJ956" s="251"/>
      <c r="AK956" s="251"/>
      <c r="AL956" s="251"/>
      <c r="AM956" s="251"/>
      <c r="AN956" s="251"/>
      <c r="AO956" s="251"/>
      <c r="AP956" s="251"/>
      <c r="AQ956" s="251"/>
      <c r="AR956" s="251"/>
      <c r="AS956" s="251"/>
      <c r="AT956" s="251"/>
      <c r="AU956" s="251"/>
      <c r="AV956" s="251"/>
      <c r="AW956" s="251"/>
      <c r="AX956" s="251"/>
      <c r="AY956" s="251"/>
      <c r="AZ956" s="251"/>
      <c r="BA956" s="251"/>
      <c r="BB956" s="251"/>
      <c r="BC956" s="251"/>
      <c r="BD956" s="251"/>
      <c r="BE956" s="251"/>
      <c r="BF956" s="251"/>
      <c r="BG956" s="251"/>
      <c r="BH956" s="251"/>
      <c r="BI956" s="251"/>
      <c r="BJ956" s="251"/>
      <c r="BK956" s="251"/>
      <c r="BL956" s="251"/>
      <c r="BM956" s="251"/>
      <c r="BN956" s="251"/>
      <c r="BO956" s="251"/>
      <c r="BP956" s="251"/>
      <c r="BQ956" s="251"/>
    </row>
    <row r="957" spans="1:69" ht="15.75" customHeight="1" x14ac:dyDescent="0.25">
      <c r="A957" s="251"/>
      <c r="B957" s="251"/>
      <c r="C957" s="251"/>
      <c r="D957" s="251"/>
      <c r="E957" s="251"/>
      <c r="F957" s="251"/>
      <c r="G957" s="251"/>
      <c r="H957" s="251"/>
      <c r="I957" s="251"/>
      <c r="J957" s="251"/>
      <c r="K957" s="251"/>
      <c r="L957" s="251"/>
      <c r="M957" s="251"/>
      <c r="N957" s="251"/>
      <c r="O957" s="251"/>
      <c r="P957" s="251"/>
      <c r="Q957" s="251"/>
      <c r="R957" s="251"/>
      <c r="S957" s="251"/>
      <c r="T957" s="251"/>
      <c r="U957" s="251"/>
      <c r="V957" s="251"/>
      <c r="W957" s="251"/>
      <c r="X957" s="251"/>
      <c r="Y957" s="251"/>
      <c r="Z957" s="251"/>
      <c r="AA957" s="251"/>
      <c r="AB957" s="251"/>
      <c r="AC957" s="251"/>
      <c r="AD957" s="251"/>
      <c r="AE957" s="251"/>
      <c r="AF957" s="251"/>
      <c r="AG957" s="251"/>
      <c r="AH957" s="251"/>
      <c r="AI957" s="251"/>
      <c r="AJ957" s="251"/>
      <c r="AK957" s="251"/>
      <c r="AL957" s="251"/>
      <c r="AM957" s="251"/>
      <c r="AN957" s="251"/>
      <c r="AO957" s="251"/>
      <c r="AP957" s="251"/>
      <c r="AQ957" s="251"/>
      <c r="AR957" s="251"/>
      <c r="AS957" s="251"/>
      <c r="AT957" s="251"/>
      <c r="AU957" s="251"/>
      <c r="AV957" s="251"/>
      <c r="AW957" s="251"/>
      <c r="AX957" s="251"/>
      <c r="AY957" s="251"/>
      <c r="AZ957" s="251"/>
      <c r="BA957" s="251"/>
      <c r="BB957" s="251"/>
      <c r="BC957" s="251"/>
      <c r="BD957" s="251"/>
      <c r="BE957" s="251"/>
      <c r="BF957" s="251"/>
      <c r="BG957" s="251"/>
      <c r="BH957" s="251"/>
      <c r="BI957" s="251"/>
      <c r="BJ957" s="251"/>
      <c r="BK957" s="251"/>
      <c r="BL957" s="251"/>
      <c r="BM957" s="251"/>
      <c r="BN957" s="251"/>
      <c r="BO957" s="251"/>
      <c r="BP957" s="251"/>
      <c r="BQ957" s="251"/>
    </row>
    <row r="958" spans="1:69" ht="15.75" customHeight="1" x14ac:dyDescent="0.25">
      <c r="A958" s="251"/>
      <c r="B958" s="251"/>
      <c r="C958" s="251"/>
      <c r="D958" s="251"/>
      <c r="E958" s="251"/>
      <c r="F958" s="251"/>
      <c r="G958" s="251"/>
      <c r="H958" s="251"/>
      <c r="I958" s="251"/>
      <c r="J958" s="251"/>
      <c r="K958" s="251"/>
      <c r="L958" s="251"/>
      <c r="M958" s="251"/>
      <c r="N958" s="251"/>
      <c r="O958" s="251"/>
      <c r="P958" s="251"/>
      <c r="Q958" s="251"/>
      <c r="R958" s="251"/>
      <c r="S958" s="251"/>
      <c r="T958" s="251"/>
      <c r="U958" s="251"/>
      <c r="V958" s="251"/>
      <c r="W958" s="251"/>
      <c r="X958" s="251"/>
      <c r="Y958" s="251"/>
      <c r="Z958" s="251"/>
      <c r="AA958" s="251"/>
      <c r="AB958" s="251"/>
      <c r="AC958" s="251"/>
      <c r="AD958" s="251"/>
      <c r="AE958" s="251"/>
      <c r="AF958" s="251"/>
      <c r="AG958" s="251"/>
      <c r="AH958" s="251"/>
      <c r="AI958" s="251"/>
      <c r="AJ958" s="251"/>
      <c r="AK958" s="251"/>
      <c r="AL958" s="251"/>
      <c r="AM958" s="251"/>
      <c r="AN958" s="251"/>
      <c r="AO958" s="251"/>
      <c r="AP958" s="251"/>
      <c r="AQ958" s="251"/>
      <c r="AR958" s="251"/>
      <c r="AS958" s="251"/>
      <c r="AT958" s="251"/>
      <c r="AU958" s="251"/>
      <c r="AV958" s="251"/>
      <c r="AW958" s="251"/>
      <c r="AX958" s="251"/>
      <c r="AY958" s="251"/>
      <c r="AZ958" s="251"/>
      <c r="BA958" s="251"/>
      <c r="BB958" s="251"/>
      <c r="BC958" s="251"/>
      <c r="BD958" s="251"/>
      <c r="BE958" s="251"/>
      <c r="BF958" s="251"/>
      <c r="BG958" s="251"/>
      <c r="BH958" s="251"/>
      <c r="BI958" s="251"/>
      <c r="BJ958" s="251"/>
      <c r="BK958" s="251"/>
      <c r="BL958" s="251"/>
      <c r="BM958" s="251"/>
      <c r="BN958" s="251"/>
      <c r="BO958" s="251"/>
      <c r="BP958" s="251"/>
      <c r="BQ958" s="251"/>
    </row>
    <row r="959" spans="1:69" ht="15.75" customHeight="1" x14ac:dyDescent="0.25">
      <c r="A959" s="251"/>
      <c r="B959" s="251"/>
      <c r="C959" s="251"/>
      <c r="D959" s="251"/>
      <c r="E959" s="251"/>
      <c r="F959" s="251"/>
      <c r="G959" s="251"/>
      <c r="H959" s="251"/>
      <c r="I959" s="251"/>
      <c r="J959" s="251"/>
      <c r="K959" s="251"/>
      <c r="L959" s="251"/>
      <c r="M959" s="251"/>
      <c r="N959" s="251"/>
      <c r="O959" s="251"/>
      <c r="P959" s="251"/>
      <c r="Q959" s="251"/>
      <c r="R959" s="251"/>
      <c r="S959" s="251"/>
      <c r="T959" s="251"/>
      <c r="U959" s="251"/>
      <c r="V959" s="251"/>
      <c r="W959" s="251"/>
      <c r="X959" s="251"/>
      <c r="Y959" s="251"/>
      <c r="Z959" s="251"/>
      <c r="AA959" s="251"/>
      <c r="AB959" s="251"/>
      <c r="AC959" s="251"/>
      <c r="AD959" s="251"/>
      <c r="AE959" s="251"/>
      <c r="AF959" s="251"/>
      <c r="AG959" s="251"/>
      <c r="AH959" s="251"/>
      <c r="AI959" s="251"/>
      <c r="AJ959" s="251"/>
      <c r="AK959" s="251"/>
      <c r="AL959" s="251"/>
      <c r="AM959" s="251"/>
      <c r="AN959" s="251"/>
      <c r="AO959" s="251"/>
      <c r="AP959" s="251"/>
      <c r="AQ959" s="251"/>
      <c r="AR959" s="251"/>
      <c r="AS959" s="251"/>
      <c r="AT959" s="251"/>
      <c r="AU959" s="251"/>
      <c r="AV959" s="251"/>
      <c r="AW959" s="251"/>
      <c r="AX959" s="251"/>
      <c r="AY959" s="251"/>
      <c r="AZ959" s="251"/>
      <c r="BA959" s="251"/>
      <c r="BB959" s="251"/>
      <c r="BC959" s="251"/>
      <c r="BD959" s="251"/>
      <c r="BE959" s="251"/>
      <c r="BF959" s="251"/>
      <c r="BG959" s="251"/>
      <c r="BH959" s="251"/>
      <c r="BI959" s="251"/>
      <c r="BJ959" s="251"/>
      <c r="BK959" s="251"/>
      <c r="BL959" s="251"/>
      <c r="BM959" s="251"/>
      <c r="BN959" s="251"/>
      <c r="BO959" s="251"/>
      <c r="BP959" s="251"/>
      <c r="BQ959" s="251"/>
    </row>
    <row r="960" spans="1:69" ht="15.75" customHeight="1" x14ac:dyDescent="0.25">
      <c r="A960" s="251"/>
      <c r="B960" s="251"/>
      <c r="C960" s="251"/>
      <c r="D960" s="251"/>
      <c r="E960" s="251"/>
      <c r="F960" s="251"/>
      <c r="G960" s="251"/>
      <c r="H960" s="251"/>
      <c r="I960" s="251"/>
      <c r="J960" s="251"/>
      <c r="K960" s="251"/>
      <c r="L960" s="251"/>
      <c r="M960" s="251"/>
      <c r="N960" s="251"/>
      <c r="O960" s="251"/>
      <c r="P960" s="251"/>
      <c r="Q960" s="251"/>
      <c r="R960" s="251"/>
      <c r="S960" s="251"/>
      <c r="T960" s="251"/>
      <c r="U960" s="251"/>
      <c r="V960" s="251"/>
      <c r="W960" s="251"/>
      <c r="X960" s="251"/>
      <c r="Y960" s="251"/>
      <c r="Z960" s="251"/>
      <c r="AA960" s="251"/>
      <c r="AB960" s="251"/>
      <c r="AC960" s="251"/>
      <c r="AD960" s="251"/>
      <c r="AE960" s="251"/>
      <c r="AF960" s="251"/>
      <c r="AG960" s="251"/>
      <c r="AH960" s="251"/>
      <c r="AI960" s="251"/>
      <c r="AJ960" s="251"/>
      <c r="AK960" s="251"/>
      <c r="AL960" s="251"/>
      <c r="AM960" s="251"/>
      <c r="AN960" s="251"/>
      <c r="AO960" s="251"/>
      <c r="AP960" s="251"/>
      <c r="AQ960" s="251"/>
      <c r="AR960" s="251"/>
      <c r="AS960" s="251"/>
      <c r="AT960" s="251"/>
      <c r="AU960" s="251"/>
      <c r="AV960" s="251"/>
      <c r="AW960" s="251"/>
      <c r="AX960" s="251"/>
      <c r="AY960" s="251"/>
      <c r="AZ960" s="251"/>
      <c r="BA960" s="251"/>
      <c r="BB960" s="251"/>
      <c r="BC960" s="251"/>
      <c r="BD960" s="251"/>
      <c r="BE960" s="251"/>
      <c r="BF960" s="251"/>
      <c r="BG960" s="251"/>
      <c r="BH960" s="251"/>
      <c r="BI960" s="251"/>
      <c r="BJ960" s="251"/>
      <c r="BK960" s="251"/>
      <c r="BL960" s="251"/>
      <c r="BM960" s="251"/>
      <c r="BN960" s="251"/>
      <c r="BO960" s="251"/>
      <c r="BP960" s="251"/>
      <c r="BQ960" s="251"/>
    </row>
    <row r="961" spans="1:69" ht="15.75" customHeight="1" x14ac:dyDescent="0.25">
      <c r="A961" s="251"/>
      <c r="B961" s="251"/>
      <c r="C961" s="251"/>
      <c r="D961" s="251"/>
      <c r="E961" s="251"/>
      <c r="F961" s="251"/>
      <c r="G961" s="251"/>
      <c r="H961" s="251"/>
      <c r="I961" s="251"/>
      <c r="J961" s="251"/>
      <c r="K961" s="251"/>
      <c r="L961" s="251"/>
      <c r="M961" s="251"/>
      <c r="N961" s="251"/>
      <c r="O961" s="251"/>
      <c r="P961" s="251"/>
      <c r="Q961" s="251"/>
      <c r="R961" s="251"/>
      <c r="S961" s="251"/>
      <c r="T961" s="251"/>
      <c r="U961" s="251"/>
      <c r="V961" s="251"/>
      <c r="W961" s="251"/>
      <c r="X961" s="251"/>
      <c r="Y961" s="251"/>
      <c r="Z961" s="251"/>
      <c r="AA961" s="251"/>
      <c r="AB961" s="251"/>
      <c r="AC961" s="251"/>
      <c r="AD961" s="251"/>
      <c r="AE961" s="251"/>
      <c r="AF961" s="251"/>
      <c r="AG961" s="251"/>
      <c r="AH961" s="251"/>
      <c r="AI961" s="251"/>
      <c r="AJ961" s="251"/>
      <c r="AK961" s="251"/>
      <c r="AL961" s="251"/>
      <c r="AM961" s="251"/>
      <c r="AN961" s="251"/>
      <c r="AO961" s="251"/>
      <c r="AP961" s="251"/>
      <c r="AQ961" s="251"/>
      <c r="AR961" s="251"/>
      <c r="AS961" s="251"/>
      <c r="AT961" s="251"/>
      <c r="AU961" s="251"/>
      <c r="AV961" s="251"/>
      <c r="AW961" s="251"/>
      <c r="AX961" s="251"/>
      <c r="AY961" s="251"/>
      <c r="AZ961" s="251"/>
      <c r="BA961" s="251"/>
      <c r="BB961" s="251"/>
      <c r="BC961" s="251"/>
      <c r="BD961" s="251"/>
      <c r="BE961" s="251"/>
      <c r="BF961" s="251"/>
      <c r="BG961" s="251"/>
      <c r="BH961" s="251"/>
      <c r="BI961" s="251"/>
      <c r="BJ961" s="251"/>
      <c r="BK961" s="251"/>
      <c r="BL961" s="251"/>
      <c r="BM961" s="251"/>
      <c r="BN961" s="251"/>
      <c r="BO961" s="251"/>
      <c r="BP961" s="251"/>
      <c r="BQ961" s="251"/>
    </row>
    <row r="962" spans="1:69" ht="15.75" customHeight="1" x14ac:dyDescent="0.25">
      <c r="A962" s="251"/>
      <c r="B962" s="251"/>
      <c r="C962" s="251"/>
      <c r="D962" s="251"/>
      <c r="E962" s="251"/>
      <c r="F962" s="251"/>
      <c r="G962" s="251"/>
      <c r="H962" s="251"/>
      <c r="I962" s="251"/>
      <c r="J962" s="251"/>
      <c r="K962" s="251"/>
      <c r="L962" s="251"/>
      <c r="M962" s="251"/>
      <c r="N962" s="251"/>
      <c r="O962" s="251"/>
      <c r="P962" s="251"/>
      <c r="Q962" s="251"/>
      <c r="R962" s="251"/>
      <c r="S962" s="251"/>
      <c r="T962" s="251"/>
      <c r="U962" s="251"/>
      <c r="V962" s="251"/>
      <c r="W962" s="251"/>
      <c r="X962" s="251"/>
      <c r="Y962" s="251"/>
      <c r="Z962" s="251"/>
      <c r="AA962" s="251"/>
      <c r="AB962" s="251"/>
      <c r="AC962" s="251"/>
      <c r="AD962" s="251"/>
      <c r="AE962" s="251"/>
      <c r="AF962" s="251"/>
      <c r="AG962" s="251"/>
      <c r="AH962" s="251"/>
      <c r="AI962" s="251"/>
      <c r="AJ962" s="251"/>
      <c r="AK962" s="251"/>
      <c r="AL962" s="251"/>
      <c r="AM962" s="251"/>
      <c r="AN962" s="251"/>
      <c r="AO962" s="251"/>
      <c r="AP962" s="251"/>
      <c r="AQ962" s="251"/>
      <c r="AR962" s="251"/>
      <c r="AS962" s="251"/>
      <c r="AT962" s="251"/>
      <c r="AU962" s="251"/>
      <c r="AV962" s="251"/>
      <c r="AW962" s="251"/>
      <c r="AX962" s="251"/>
      <c r="AY962" s="251"/>
      <c r="AZ962" s="251"/>
      <c r="BA962" s="251"/>
      <c r="BB962" s="251"/>
      <c r="BC962" s="251"/>
      <c r="BD962" s="251"/>
      <c r="BE962" s="251"/>
      <c r="BF962" s="251"/>
      <c r="BG962" s="251"/>
      <c r="BH962" s="251"/>
      <c r="BI962" s="251"/>
      <c r="BJ962" s="251"/>
      <c r="BK962" s="251"/>
      <c r="BL962" s="251"/>
      <c r="BM962" s="251"/>
      <c r="BN962" s="251"/>
      <c r="BO962" s="251"/>
      <c r="BP962" s="251"/>
      <c r="BQ962" s="251"/>
    </row>
    <row r="963" spans="1:69" ht="15.75" customHeight="1" x14ac:dyDescent="0.25">
      <c r="A963" s="251"/>
      <c r="B963" s="251"/>
      <c r="C963" s="251"/>
      <c r="D963" s="251"/>
      <c r="E963" s="251"/>
      <c r="F963" s="251"/>
      <c r="G963" s="251"/>
      <c r="H963" s="251"/>
      <c r="I963" s="251"/>
      <c r="J963" s="251"/>
      <c r="K963" s="251"/>
      <c r="L963" s="251"/>
      <c r="M963" s="251"/>
      <c r="N963" s="251"/>
      <c r="O963" s="251"/>
      <c r="P963" s="251"/>
      <c r="Q963" s="251"/>
      <c r="R963" s="251"/>
      <c r="S963" s="251"/>
      <c r="T963" s="251"/>
      <c r="U963" s="251"/>
      <c r="V963" s="251"/>
      <c r="W963" s="251"/>
      <c r="X963" s="251"/>
      <c r="Y963" s="251"/>
      <c r="Z963" s="251"/>
      <c r="AA963" s="251"/>
      <c r="AB963" s="251"/>
      <c r="AC963" s="251"/>
      <c r="AD963" s="251"/>
      <c r="AE963" s="251"/>
      <c r="AF963" s="251"/>
      <c r="AG963" s="251"/>
      <c r="AH963" s="251"/>
      <c r="AI963" s="251"/>
      <c r="AJ963" s="251"/>
      <c r="AK963" s="251"/>
      <c r="AL963" s="251"/>
      <c r="AM963" s="251"/>
      <c r="AN963" s="251"/>
      <c r="AO963" s="251"/>
      <c r="AP963" s="251"/>
      <c r="AQ963" s="251"/>
      <c r="AR963" s="251"/>
      <c r="AS963" s="251"/>
      <c r="AT963" s="251"/>
      <c r="AU963" s="251"/>
      <c r="AV963" s="251"/>
      <c r="AW963" s="251"/>
      <c r="AX963" s="251"/>
      <c r="AY963" s="251"/>
      <c r="AZ963" s="251"/>
      <c r="BA963" s="251"/>
      <c r="BB963" s="251"/>
      <c r="BC963" s="251"/>
      <c r="BD963" s="251"/>
      <c r="BE963" s="251"/>
      <c r="BF963" s="251"/>
      <c r="BG963" s="251"/>
      <c r="BH963" s="251"/>
      <c r="BI963" s="251"/>
      <c r="BJ963" s="251"/>
      <c r="BK963" s="251"/>
      <c r="BL963" s="251"/>
      <c r="BM963" s="251"/>
      <c r="BN963" s="251"/>
      <c r="BO963" s="251"/>
      <c r="BP963" s="251"/>
      <c r="BQ963" s="251"/>
    </row>
    <row r="964" spans="1:69" ht="15.75" customHeight="1" x14ac:dyDescent="0.25">
      <c r="A964" s="251"/>
      <c r="B964" s="251"/>
      <c r="C964" s="251"/>
      <c r="D964" s="251"/>
      <c r="E964" s="251"/>
      <c r="F964" s="251"/>
      <c r="G964" s="251"/>
      <c r="H964" s="251"/>
      <c r="I964" s="251"/>
      <c r="J964" s="251"/>
      <c r="K964" s="251"/>
      <c r="L964" s="251"/>
      <c r="M964" s="251"/>
      <c r="N964" s="251"/>
      <c r="O964" s="251"/>
      <c r="P964" s="251"/>
      <c r="Q964" s="251"/>
      <c r="R964" s="251"/>
      <c r="S964" s="251"/>
      <c r="T964" s="251"/>
      <c r="U964" s="251"/>
      <c r="V964" s="251"/>
      <c r="W964" s="251"/>
      <c r="X964" s="251"/>
      <c r="Y964" s="251"/>
      <c r="Z964" s="251"/>
      <c r="AA964" s="251"/>
      <c r="AB964" s="251"/>
      <c r="AC964" s="251"/>
      <c r="AD964" s="251"/>
      <c r="AE964" s="251"/>
      <c r="AF964" s="251"/>
      <c r="AG964" s="251"/>
      <c r="AH964" s="251"/>
      <c r="AI964" s="251"/>
      <c r="AJ964" s="251"/>
      <c r="AK964" s="251"/>
      <c r="AL964" s="251"/>
      <c r="AM964" s="251"/>
      <c r="AN964" s="251"/>
      <c r="AO964" s="251"/>
      <c r="AP964" s="251"/>
      <c r="AQ964" s="251"/>
      <c r="AR964" s="251"/>
      <c r="AS964" s="251"/>
      <c r="AT964" s="251"/>
      <c r="AU964" s="251"/>
      <c r="AV964" s="251"/>
      <c r="AW964" s="251"/>
      <c r="AX964" s="251"/>
      <c r="AY964" s="251"/>
      <c r="AZ964" s="251"/>
      <c r="BA964" s="251"/>
      <c r="BB964" s="251"/>
      <c r="BC964" s="251"/>
      <c r="BD964" s="251"/>
      <c r="BE964" s="251"/>
      <c r="BF964" s="251"/>
      <c r="BG964" s="251"/>
      <c r="BH964" s="251"/>
      <c r="BI964" s="251"/>
      <c r="BJ964" s="251"/>
      <c r="BK964" s="251"/>
      <c r="BL964" s="251"/>
      <c r="BM964" s="251"/>
      <c r="BN964" s="251"/>
      <c r="BO964" s="251"/>
      <c r="BP964" s="251"/>
      <c r="BQ964" s="251"/>
    </row>
    <row r="965" spans="1:69" ht="15.75" customHeight="1" x14ac:dyDescent="0.25">
      <c r="A965" s="251"/>
      <c r="B965" s="251"/>
      <c r="C965" s="251"/>
      <c r="D965" s="251"/>
      <c r="E965" s="251"/>
      <c r="F965" s="251"/>
      <c r="G965" s="251"/>
      <c r="H965" s="251"/>
      <c r="I965" s="251"/>
      <c r="J965" s="251"/>
      <c r="K965" s="251"/>
      <c r="L965" s="251"/>
      <c r="M965" s="251"/>
      <c r="N965" s="251"/>
      <c r="O965" s="251"/>
      <c r="P965" s="251"/>
      <c r="Q965" s="251"/>
      <c r="R965" s="251"/>
      <c r="S965" s="251"/>
      <c r="T965" s="251"/>
      <c r="U965" s="251"/>
      <c r="V965" s="251"/>
      <c r="W965" s="251"/>
      <c r="X965" s="251"/>
      <c r="Y965" s="251"/>
      <c r="Z965" s="251"/>
      <c r="AA965" s="251"/>
      <c r="AB965" s="251"/>
      <c r="AC965" s="251"/>
      <c r="AD965" s="251"/>
      <c r="AE965" s="251"/>
      <c r="AF965" s="251"/>
      <c r="AG965" s="251"/>
      <c r="AH965" s="251"/>
      <c r="AI965" s="251"/>
      <c r="AJ965" s="251"/>
      <c r="AK965" s="251"/>
      <c r="AL965" s="251"/>
      <c r="AM965" s="251"/>
      <c r="AN965" s="251"/>
      <c r="AO965" s="251"/>
      <c r="AP965" s="251"/>
      <c r="AQ965" s="251"/>
      <c r="AR965" s="251"/>
      <c r="AS965" s="251"/>
      <c r="AT965" s="251"/>
      <c r="AU965" s="251"/>
      <c r="AV965" s="251"/>
      <c r="AW965" s="251"/>
      <c r="AX965" s="251"/>
      <c r="AY965" s="251"/>
      <c r="AZ965" s="251"/>
      <c r="BA965" s="251"/>
      <c r="BB965" s="251"/>
      <c r="BC965" s="251"/>
      <c r="BD965" s="251"/>
      <c r="BE965" s="251"/>
      <c r="BF965" s="251"/>
      <c r="BG965" s="251"/>
      <c r="BH965" s="251"/>
      <c r="BI965" s="251"/>
      <c r="BJ965" s="251"/>
      <c r="BK965" s="251"/>
      <c r="BL965" s="251"/>
      <c r="BM965" s="251"/>
      <c r="BN965" s="251"/>
      <c r="BO965" s="251"/>
      <c r="BP965" s="251"/>
      <c r="BQ965" s="251"/>
    </row>
    <row r="966" spans="1:69" ht="15.75" customHeight="1" x14ac:dyDescent="0.25">
      <c r="A966" s="251"/>
      <c r="B966" s="251"/>
      <c r="C966" s="251"/>
      <c r="D966" s="251"/>
      <c r="E966" s="251"/>
      <c r="F966" s="251"/>
      <c r="G966" s="251"/>
      <c r="H966" s="251"/>
      <c r="I966" s="251"/>
      <c r="J966" s="251"/>
      <c r="K966" s="251"/>
      <c r="L966" s="251"/>
      <c r="M966" s="251"/>
      <c r="N966" s="251"/>
      <c r="O966" s="251"/>
      <c r="P966" s="251"/>
      <c r="Q966" s="251"/>
      <c r="R966" s="251"/>
      <c r="S966" s="251"/>
      <c r="T966" s="251"/>
      <c r="U966" s="251"/>
      <c r="V966" s="251"/>
      <c r="W966" s="251"/>
      <c r="X966" s="251"/>
      <c r="Y966" s="251"/>
      <c r="Z966" s="251"/>
      <c r="AA966" s="251"/>
      <c r="AB966" s="251"/>
      <c r="AC966" s="251"/>
      <c r="AD966" s="251"/>
      <c r="AE966" s="251"/>
      <c r="AF966" s="251"/>
      <c r="AG966" s="251"/>
      <c r="AH966" s="251"/>
      <c r="AI966" s="251"/>
      <c r="AJ966" s="251"/>
      <c r="AK966" s="251"/>
      <c r="AL966" s="251"/>
      <c r="AM966" s="251"/>
      <c r="AN966" s="251"/>
      <c r="AO966" s="251"/>
      <c r="AP966" s="251"/>
      <c r="AQ966" s="251"/>
      <c r="AR966" s="251"/>
      <c r="AS966" s="251"/>
      <c r="AT966" s="251"/>
      <c r="AU966" s="251"/>
      <c r="AV966" s="251"/>
      <c r="AW966" s="251"/>
      <c r="AX966" s="251"/>
      <c r="AY966" s="251"/>
      <c r="AZ966" s="251"/>
      <c r="BA966" s="251"/>
      <c r="BB966" s="251"/>
      <c r="BC966" s="251"/>
      <c r="BD966" s="251"/>
      <c r="BE966" s="251"/>
      <c r="BF966" s="251"/>
      <c r="BG966" s="251"/>
      <c r="BH966" s="251"/>
      <c r="BI966" s="251"/>
      <c r="BJ966" s="251"/>
      <c r="BK966" s="251"/>
      <c r="BL966" s="251"/>
      <c r="BM966" s="251"/>
      <c r="BN966" s="251"/>
      <c r="BO966" s="251"/>
      <c r="BP966" s="251"/>
      <c r="BQ966" s="251"/>
    </row>
    <row r="967" spans="1:69" ht="15.75" customHeight="1" x14ac:dyDescent="0.25">
      <c r="A967" s="251"/>
      <c r="B967" s="251"/>
      <c r="C967" s="251"/>
      <c r="D967" s="251"/>
      <c r="E967" s="251"/>
      <c r="F967" s="251"/>
      <c r="G967" s="251"/>
      <c r="H967" s="251"/>
      <c r="I967" s="251"/>
      <c r="J967" s="251"/>
      <c r="K967" s="251"/>
      <c r="L967" s="251"/>
      <c r="M967" s="251"/>
      <c r="N967" s="251"/>
      <c r="O967" s="251"/>
      <c r="P967" s="251"/>
      <c r="Q967" s="251"/>
      <c r="R967" s="251"/>
      <c r="S967" s="251"/>
      <c r="T967" s="251"/>
      <c r="U967" s="251"/>
      <c r="V967" s="251"/>
      <c r="W967" s="251"/>
      <c r="X967" s="251"/>
      <c r="Y967" s="251"/>
      <c r="Z967" s="251"/>
      <c r="AA967" s="251"/>
      <c r="AB967" s="251"/>
      <c r="AC967" s="251"/>
      <c r="AD967" s="251"/>
      <c r="AE967" s="251"/>
      <c r="AF967" s="251"/>
      <c r="AG967" s="251"/>
      <c r="AH967" s="251"/>
      <c r="AI967" s="251"/>
      <c r="AJ967" s="251"/>
      <c r="AK967" s="251"/>
      <c r="AL967" s="251"/>
      <c r="AM967" s="251"/>
      <c r="AN967" s="251"/>
      <c r="AO967" s="251"/>
      <c r="AP967" s="251"/>
      <c r="AQ967" s="251"/>
      <c r="AR967" s="251"/>
      <c r="AS967" s="251"/>
      <c r="AT967" s="251"/>
      <c r="AU967" s="251"/>
      <c r="AV967" s="251"/>
      <c r="AW967" s="251"/>
      <c r="AX967" s="251"/>
      <c r="AY967" s="251"/>
      <c r="AZ967" s="251"/>
      <c r="BA967" s="251"/>
      <c r="BB967" s="251"/>
      <c r="BC967" s="251"/>
      <c r="BD967" s="251"/>
      <c r="BE967" s="251"/>
      <c r="BF967" s="251"/>
      <c r="BG967" s="251"/>
      <c r="BH967" s="251"/>
      <c r="BI967" s="251"/>
      <c r="BJ967" s="251"/>
      <c r="BK967" s="251"/>
      <c r="BL967" s="251"/>
      <c r="BM967" s="251"/>
      <c r="BN967" s="251"/>
      <c r="BO967" s="251"/>
      <c r="BP967" s="251"/>
      <c r="BQ967" s="251"/>
    </row>
    <row r="968" spans="1:69" ht="15.75" customHeight="1" x14ac:dyDescent="0.25">
      <c r="A968" s="251"/>
      <c r="B968" s="251"/>
      <c r="C968" s="251"/>
      <c r="D968" s="251"/>
      <c r="E968" s="251"/>
      <c r="F968" s="251"/>
      <c r="G968" s="251"/>
      <c r="H968" s="251"/>
      <c r="I968" s="251"/>
      <c r="J968" s="251"/>
      <c r="K968" s="251"/>
      <c r="L968" s="251"/>
      <c r="M968" s="251"/>
      <c r="N968" s="251"/>
      <c r="O968" s="251"/>
      <c r="P968" s="251"/>
      <c r="Q968" s="251"/>
      <c r="R968" s="251"/>
      <c r="S968" s="251"/>
      <c r="T968" s="251"/>
      <c r="U968" s="251"/>
      <c r="V968" s="251"/>
      <c r="W968" s="251"/>
      <c r="X968" s="251"/>
      <c r="Y968" s="251"/>
      <c r="Z968" s="251"/>
      <c r="AA968" s="251"/>
      <c r="AB968" s="251"/>
      <c r="AC968" s="251"/>
      <c r="AD968" s="251"/>
      <c r="AE968" s="251"/>
      <c r="AF968" s="251"/>
      <c r="AG968" s="251"/>
      <c r="AH968" s="251"/>
      <c r="AI968" s="251"/>
      <c r="AJ968" s="251"/>
      <c r="AK968" s="251"/>
      <c r="AL968" s="251"/>
      <c r="AM968" s="251"/>
      <c r="AN968" s="251"/>
      <c r="AO968" s="251"/>
      <c r="AP968" s="251"/>
      <c r="AQ968" s="251"/>
      <c r="AR968" s="251"/>
      <c r="AS968" s="251"/>
      <c r="AT968" s="251"/>
      <c r="AU968" s="251"/>
      <c r="AV968" s="251"/>
      <c r="AW968" s="251"/>
      <c r="AX968" s="251"/>
      <c r="AY968" s="251"/>
      <c r="AZ968" s="251"/>
      <c r="BA968" s="251"/>
      <c r="BB968" s="251"/>
      <c r="BC968" s="251"/>
      <c r="BD968" s="251"/>
      <c r="BE968" s="251"/>
      <c r="BF968" s="251"/>
      <c r="BG968" s="251"/>
      <c r="BH968" s="251"/>
      <c r="BI968" s="251"/>
      <c r="BJ968" s="251"/>
      <c r="BK968" s="251"/>
      <c r="BL968" s="251"/>
      <c r="BM968" s="251"/>
      <c r="BN968" s="251"/>
      <c r="BO968" s="251"/>
      <c r="BP968" s="251"/>
      <c r="BQ968" s="251"/>
    </row>
    <row r="969" spans="1:69" ht="15.75" customHeight="1" x14ac:dyDescent="0.25">
      <c r="A969" s="251"/>
      <c r="B969" s="251"/>
      <c r="C969" s="251"/>
      <c r="D969" s="251"/>
      <c r="E969" s="251"/>
      <c r="F969" s="251"/>
      <c r="G969" s="251"/>
      <c r="H969" s="251"/>
      <c r="I969" s="251"/>
      <c r="J969" s="251"/>
      <c r="K969" s="251"/>
      <c r="L969" s="251"/>
      <c r="M969" s="251"/>
      <c r="N969" s="251"/>
      <c r="O969" s="251"/>
      <c r="P969" s="251"/>
      <c r="Q969" s="251"/>
      <c r="R969" s="251"/>
      <c r="S969" s="251"/>
      <c r="T969" s="251"/>
      <c r="U969" s="251"/>
      <c r="V969" s="251"/>
      <c r="W969" s="251"/>
      <c r="X969" s="251"/>
      <c r="Y969" s="251"/>
      <c r="Z969" s="251"/>
      <c r="AA969" s="251"/>
      <c r="AB969" s="251"/>
      <c r="AC969" s="251"/>
      <c r="AD969" s="251"/>
      <c r="AE969" s="251"/>
      <c r="AF969" s="251"/>
      <c r="AG969" s="251"/>
      <c r="AH969" s="251"/>
      <c r="AI969" s="251"/>
      <c r="AJ969" s="251"/>
      <c r="AK969" s="251"/>
      <c r="AL969" s="251"/>
      <c r="AM969" s="251"/>
      <c r="AN969" s="251"/>
      <c r="AO969" s="251"/>
      <c r="AP969" s="251"/>
      <c r="AQ969" s="251"/>
      <c r="AR969" s="251"/>
      <c r="AS969" s="251"/>
      <c r="AT969" s="251"/>
      <c r="AU969" s="251"/>
      <c r="AV969" s="251"/>
      <c r="AW969" s="251"/>
      <c r="AX969" s="251"/>
      <c r="AY969" s="251"/>
      <c r="AZ969" s="251"/>
      <c r="BA969" s="251"/>
      <c r="BB969" s="251"/>
      <c r="BC969" s="251"/>
      <c r="BD969" s="251"/>
      <c r="BE969" s="251"/>
      <c r="BF969" s="251"/>
      <c r="BG969" s="251"/>
      <c r="BH969" s="251"/>
      <c r="BI969" s="251"/>
      <c r="BJ969" s="251"/>
      <c r="BK969" s="251"/>
      <c r="BL969" s="251"/>
      <c r="BM969" s="251"/>
      <c r="BN969" s="251"/>
      <c r="BO969" s="251"/>
      <c r="BP969" s="251"/>
      <c r="BQ969" s="251"/>
    </row>
    <row r="970" spans="1:69" ht="15.75" customHeight="1" x14ac:dyDescent="0.25">
      <c r="A970" s="251"/>
      <c r="B970" s="251"/>
      <c r="C970" s="251"/>
      <c r="D970" s="251"/>
      <c r="E970" s="251"/>
      <c r="F970" s="251"/>
      <c r="G970" s="251"/>
      <c r="H970" s="251"/>
      <c r="I970" s="251"/>
      <c r="J970" s="251"/>
      <c r="K970" s="251"/>
      <c r="L970" s="251"/>
      <c r="M970" s="251"/>
      <c r="N970" s="251"/>
      <c r="O970" s="251"/>
      <c r="P970" s="251"/>
      <c r="Q970" s="251"/>
      <c r="R970" s="251"/>
      <c r="S970" s="251"/>
      <c r="T970" s="251"/>
      <c r="U970" s="251"/>
      <c r="V970" s="251"/>
      <c r="W970" s="251"/>
      <c r="X970" s="251"/>
      <c r="Y970" s="251"/>
      <c r="Z970" s="251"/>
      <c r="AA970" s="251"/>
      <c r="AB970" s="251"/>
      <c r="AC970" s="251"/>
      <c r="AD970" s="251"/>
      <c r="AE970" s="251"/>
      <c r="AF970" s="251"/>
      <c r="AG970" s="251"/>
      <c r="AH970" s="251"/>
      <c r="AI970" s="251"/>
      <c r="AJ970" s="251"/>
      <c r="AK970" s="251"/>
      <c r="AL970" s="251"/>
      <c r="AM970" s="251"/>
      <c r="AN970" s="251"/>
      <c r="AO970" s="251"/>
      <c r="AP970" s="251"/>
      <c r="AQ970" s="251"/>
      <c r="AR970" s="251"/>
      <c r="AS970" s="251"/>
      <c r="AT970" s="251"/>
      <c r="AU970" s="251"/>
      <c r="AV970" s="251"/>
      <c r="AW970" s="251"/>
      <c r="AX970" s="251"/>
      <c r="AY970" s="251"/>
      <c r="AZ970" s="251"/>
      <c r="BA970" s="251"/>
      <c r="BB970" s="251"/>
      <c r="BC970" s="251"/>
      <c r="BD970" s="251"/>
      <c r="BE970" s="251"/>
      <c r="BF970" s="251"/>
      <c r="BG970" s="251"/>
      <c r="BH970" s="251"/>
      <c r="BI970" s="251"/>
      <c r="BJ970" s="251"/>
      <c r="BK970" s="251"/>
      <c r="BL970" s="251"/>
      <c r="BM970" s="251"/>
      <c r="BN970" s="251"/>
      <c r="BO970" s="251"/>
      <c r="BP970" s="251"/>
      <c r="BQ970" s="251"/>
    </row>
    <row r="971" spans="1:69" ht="15.75" customHeight="1" x14ac:dyDescent="0.25">
      <c r="A971" s="251"/>
      <c r="B971" s="251"/>
      <c r="C971" s="251"/>
      <c r="D971" s="251"/>
      <c r="E971" s="251"/>
      <c r="F971" s="251"/>
      <c r="G971" s="251"/>
      <c r="H971" s="251"/>
      <c r="I971" s="251"/>
      <c r="J971" s="251"/>
      <c r="K971" s="251"/>
      <c r="L971" s="251"/>
      <c r="M971" s="251"/>
      <c r="N971" s="251"/>
      <c r="O971" s="251"/>
      <c r="P971" s="251"/>
      <c r="Q971" s="251"/>
      <c r="R971" s="251"/>
      <c r="S971" s="251"/>
      <c r="T971" s="251"/>
      <c r="U971" s="251"/>
      <c r="V971" s="251"/>
      <c r="W971" s="251"/>
      <c r="X971" s="251"/>
      <c r="Y971" s="251"/>
      <c r="Z971" s="251"/>
      <c r="AA971" s="251"/>
      <c r="AB971" s="251"/>
      <c r="AC971" s="251"/>
      <c r="AD971" s="251"/>
      <c r="AE971" s="251"/>
      <c r="AF971" s="251"/>
      <c r="AG971" s="251"/>
      <c r="AH971" s="251"/>
      <c r="AI971" s="251"/>
      <c r="AJ971" s="251"/>
      <c r="AK971" s="251"/>
      <c r="AL971" s="251"/>
      <c r="AM971" s="251"/>
      <c r="AN971" s="251"/>
      <c r="AO971" s="251"/>
      <c r="AP971" s="251"/>
      <c r="AQ971" s="251"/>
      <c r="AR971" s="251"/>
      <c r="AS971" s="251"/>
      <c r="AT971" s="251"/>
      <c r="AU971" s="251"/>
      <c r="AV971" s="251"/>
      <c r="AW971" s="251"/>
      <c r="AX971" s="251"/>
      <c r="AY971" s="251"/>
      <c r="AZ971" s="251"/>
      <c r="BA971" s="251"/>
      <c r="BB971" s="251"/>
      <c r="BC971" s="251"/>
      <c r="BD971" s="251"/>
      <c r="BE971" s="251"/>
      <c r="BF971" s="251"/>
      <c r="BG971" s="251"/>
      <c r="BH971" s="251"/>
      <c r="BI971" s="251"/>
      <c r="BJ971" s="251"/>
      <c r="BK971" s="251"/>
      <c r="BL971" s="251"/>
      <c r="BM971" s="251"/>
      <c r="BN971" s="251"/>
      <c r="BO971" s="251"/>
      <c r="BP971" s="251"/>
      <c r="BQ971" s="251"/>
    </row>
    <row r="972" spans="1:69" ht="15.75" customHeight="1" x14ac:dyDescent="0.25">
      <c r="A972" s="251"/>
      <c r="B972" s="251"/>
      <c r="C972" s="251"/>
      <c r="D972" s="251"/>
      <c r="E972" s="251"/>
      <c r="F972" s="251"/>
      <c r="G972" s="251"/>
      <c r="H972" s="251"/>
      <c r="I972" s="251"/>
      <c r="J972" s="251"/>
      <c r="K972" s="251"/>
      <c r="L972" s="251"/>
      <c r="M972" s="251"/>
      <c r="N972" s="251"/>
      <c r="O972" s="251"/>
      <c r="P972" s="251"/>
      <c r="Q972" s="251"/>
      <c r="R972" s="251"/>
      <c r="S972" s="251"/>
      <c r="T972" s="251"/>
      <c r="U972" s="251"/>
      <c r="V972" s="251"/>
      <c r="W972" s="251"/>
      <c r="X972" s="251"/>
      <c r="Y972" s="251"/>
      <c r="Z972" s="251"/>
      <c r="AA972" s="251"/>
      <c r="AB972" s="251"/>
      <c r="AC972" s="251"/>
      <c r="AD972" s="251"/>
      <c r="AE972" s="251"/>
      <c r="AF972" s="251"/>
      <c r="AG972" s="251"/>
      <c r="AH972" s="251"/>
      <c r="AI972" s="251"/>
      <c r="AJ972" s="251"/>
      <c r="AK972" s="251"/>
      <c r="AL972" s="251"/>
      <c r="AM972" s="251"/>
      <c r="AN972" s="251"/>
      <c r="AO972" s="251"/>
      <c r="AP972" s="251"/>
      <c r="AQ972" s="251"/>
      <c r="AR972" s="251"/>
      <c r="AS972" s="251"/>
      <c r="AT972" s="251"/>
      <c r="AU972" s="251"/>
      <c r="AV972" s="251"/>
      <c r="AW972" s="251"/>
      <c r="AX972" s="251"/>
      <c r="AY972" s="251"/>
      <c r="AZ972" s="251"/>
      <c r="BA972" s="251"/>
      <c r="BB972" s="251"/>
      <c r="BC972" s="251"/>
      <c r="BD972" s="251"/>
      <c r="BE972" s="251"/>
      <c r="BF972" s="251"/>
      <c r="BG972" s="251"/>
      <c r="BH972" s="251"/>
      <c r="BI972" s="251"/>
      <c r="BJ972" s="251"/>
      <c r="BK972" s="251"/>
      <c r="BL972" s="251"/>
      <c r="BM972" s="251"/>
      <c r="BN972" s="251"/>
      <c r="BO972" s="251"/>
      <c r="BP972" s="251"/>
      <c r="BQ972" s="251"/>
    </row>
    <row r="973" spans="1:69" ht="15.75" customHeight="1" x14ac:dyDescent="0.25">
      <c r="A973" s="251"/>
      <c r="B973" s="251"/>
      <c r="C973" s="251"/>
      <c r="D973" s="251"/>
      <c r="E973" s="251"/>
      <c r="F973" s="251"/>
      <c r="G973" s="251"/>
      <c r="H973" s="251"/>
      <c r="I973" s="251"/>
      <c r="J973" s="251"/>
      <c r="K973" s="251"/>
      <c r="L973" s="251"/>
      <c r="M973" s="251"/>
      <c r="N973" s="251"/>
      <c r="O973" s="251"/>
      <c r="P973" s="251"/>
      <c r="Q973" s="251"/>
      <c r="R973" s="251"/>
      <c r="S973" s="251"/>
      <c r="T973" s="251"/>
      <c r="U973" s="251"/>
      <c r="V973" s="251"/>
      <c r="W973" s="251"/>
      <c r="X973" s="251"/>
      <c r="Y973" s="251"/>
      <c r="Z973" s="251"/>
      <c r="AA973" s="251"/>
      <c r="AB973" s="251"/>
      <c r="AC973" s="251"/>
      <c r="AD973" s="251"/>
      <c r="AE973" s="251"/>
      <c r="AF973" s="251"/>
      <c r="AG973" s="251"/>
      <c r="AH973" s="251"/>
      <c r="AI973" s="251"/>
      <c r="AJ973" s="251"/>
      <c r="AK973" s="251"/>
      <c r="AL973" s="251"/>
      <c r="AM973" s="251"/>
      <c r="AN973" s="251"/>
      <c r="AO973" s="251"/>
      <c r="AP973" s="251"/>
      <c r="AQ973" s="251"/>
      <c r="AR973" s="251"/>
      <c r="AS973" s="251"/>
      <c r="AT973" s="251"/>
      <c r="AU973" s="251"/>
      <c r="AV973" s="251"/>
      <c r="AW973" s="251"/>
      <c r="AX973" s="251"/>
      <c r="AY973" s="251"/>
      <c r="AZ973" s="251"/>
      <c r="BA973" s="251"/>
      <c r="BB973" s="251"/>
      <c r="BC973" s="251"/>
      <c r="BD973" s="251"/>
      <c r="BE973" s="251"/>
      <c r="BF973" s="251"/>
      <c r="BG973" s="251"/>
      <c r="BH973" s="251"/>
      <c r="BI973" s="251"/>
      <c r="BJ973" s="251"/>
      <c r="BK973" s="251"/>
      <c r="BL973" s="251"/>
      <c r="BM973" s="251"/>
      <c r="BN973" s="251"/>
      <c r="BO973" s="251"/>
      <c r="BP973" s="251"/>
      <c r="BQ973" s="251"/>
    </row>
    <row r="974" spans="1:69" ht="15.75" customHeight="1" x14ac:dyDescent="0.25">
      <c r="A974" s="251"/>
      <c r="B974" s="251"/>
      <c r="C974" s="251"/>
      <c r="D974" s="251"/>
      <c r="E974" s="251"/>
      <c r="F974" s="251"/>
      <c r="G974" s="251"/>
      <c r="H974" s="251"/>
      <c r="I974" s="251"/>
      <c r="J974" s="251"/>
      <c r="K974" s="251"/>
      <c r="L974" s="251"/>
      <c r="M974" s="251"/>
      <c r="N974" s="251"/>
      <c r="O974" s="251"/>
      <c r="P974" s="251"/>
      <c r="Q974" s="251"/>
      <c r="R974" s="251"/>
      <c r="S974" s="251"/>
      <c r="T974" s="251"/>
      <c r="U974" s="251"/>
      <c r="V974" s="251"/>
      <c r="W974" s="251"/>
      <c r="X974" s="251"/>
      <c r="Y974" s="251"/>
      <c r="Z974" s="251"/>
      <c r="AA974" s="251"/>
      <c r="AB974" s="251"/>
      <c r="AC974" s="251"/>
      <c r="AD974" s="251"/>
      <c r="AE974" s="251"/>
      <c r="AF974" s="251"/>
      <c r="AG974" s="251"/>
      <c r="AH974" s="251"/>
      <c r="AI974" s="251"/>
      <c r="AJ974" s="251"/>
      <c r="AK974" s="251"/>
      <c r="AL974" s="251"/>
      <c r="AM974" s="251"/>
      <c r="AN974" s="251"/>
      <c r="AO974" s="251"/>
      <c r="AP974" s="251"/>
      <c r="AQ974" s="251"/>
      <c r="AR974" s="251"/>
      <c r="AS974" s="251"/>
      <c r="AT974" s="251"/>
      <c r="AU974" s="251"/>
      <c r="AV974" s="251"/>
      <c r="AW974" s="251"/>
      <c r="AX974" s="251"/>
      <c r="AY974" s="251"/>
      <c r="AZ974" s="251"/>
      <c r="BA974" s="251"/>
      <c r="BB974" s="251"/>
      <c r="BC974" s="251"/>
      <c r="BD974" s="251"/>
      <c r="BE974" s="251"/>
      <c r="BF974" s="251"/>
      <c r="BG974" s="251"/>
      <c r="BH974" s="251"/>
      <c r="BI974" s="251"/>
      <c r="BJ974" s="251"/>
      <c r="BK974" s="251"/>
      <c r="BL974" s="251"/>
      <c r="BM974" s="251"/>
      <c r="BN974" s="251"/>
      <c r="BO974" s="251"/>
      <c r="BP974" s="251"/>
      <c r="BQ974" s="251"/>
    </row>
    <row r="975" spans="1:69" ht="15.75" customHeight="1" x14ac:dyDescent="0.25">
      <c r="A975" s="251"/>
      <c r="B975" s="251"/>
      <c r="C975" s="251"/>
      <c r="D975" s="251"/>
      <c r="E975" s="251"/>
      <c r="F975" s="251"/>
      <c r="G975" s="251"/>
      <c r="H975" s="251"/>
      <c r="I975" s="251"/>
      <c r="J975" s="251"/>
      <c r="K975" s="251"/>
      <c r="L975" s="251"/>
      <c r="M975" s="251"/>
      <c r="N975" s="251"/>
      <c r="O975" s="251"/>
      <c r="P975" s="251"/>
      <c r="Q975" s="251"/>
      <c r="R975" s="251"/>
      <c r="S975" s="251"/>
      <c r="T975" s="251"/>
      <c r="U975" s="251"/>
      <c r="V975" s="251"/>
      <c r="W975" s="251"/>
      <c r="X975" s="251"/>
      <c r="Y975" s="251"/>
      <c r="Z975" s="251"/>
      <c r="AA975" s="251"/>
      <c r="AB975" s="251"/>
      <c r="AC975" s="251"/>
      <c r="AD975" s="251"/>
      <c r="AE975" s="251"/>
      <c r="AF975" s="251"/>
      <c r="AG975" s="251"/>
      <c r="AH975" s="251"/>
      <c r="AI975" s="251"/>
      <c r="AJ975" s="251"/>
      <c r="AK975" s="251"/>
      <c r="AL975" s="251"/>
      <c r="AM975" s="251"/>
      <c r="AN975" s="251"/>
      <c r="AO975" s="251"/>
      <c r="AP975" s="251"/>
      <c r="AQ975" s="251"/>
      <c r="AR975" s="251"/>
      <c r="AS975" s="251"/>
      <c r="AT975" s="251"/>
      <c r="AU975" s="251"/>
      <c r="AV975" s="251"/>
      <c r="AW975" s="251"/>
      <c r="AX975" s="251"/>
      <c r="AY975" s="251"/>
      <c r="AZ975" s="251"/>
      <c r="BA975" s="251"/>
      <c r="BB975" s="251"/>
      <c r="BC975" s="251"/>
      <c r="BD975" s="251"/>
      <c r="BE975" s="251"/>
      <c r="BF975" s="251"/>
      <c r="BG975" s="251"/>
      <c r="BH975" s="251"/>
      <c r="BI975" s="251"/>
      <c r="BJ975" s="251"/>
      <c r="BK975" s="251"/>
      <c r="BL975" s="251"/>
      <c r="BM975" s="251"/>
      <c r="BN975" s="251"/>
      <c r="BO975" s="251"/>
      <c r="BP975" s="251"/>
      <c r="BQ975" s="251"/>
    </row>
    <row r="976" spans="1:69" ht="15.75" customHeight="1" x14ac:dyDescent="0.25">
      <c r="A976" s="251"/>
      <c r="B976" s="251"/>
      <c r="C976" s="251"/>
      <c r="D976" s="251"/>
      <c r="E976" s="251"/>
      <c r="F976" s="251"/>
      <c r="G976" s="251"/>
      <c r="H976" s="251"/>
      <c r="I976" s="251"/>
      <c r="J976" s="251"/>
      <c r="K976" s="251"/>
      <c r="L976" s="251"/>
      <c r="M976" s="251"/>
      <c r="N976" s="251"/>
      <c r="O976" s="251"/>
      <c r="P976" s="251"/>
      <c r="Q976" s="251"/>
      <c r="R976" s="251"/>
      <c r="S976" s="251"/>
      <c r="T976" s="251"/>
      <c r="U976" s="251"/>
      <c r="V976" s="251"/>
      <c r="W976" s="251"/>
      <c r="X976" s="251"/>
      <c r="Y976" s="251"/>
      <c r="Z976" s="251"/>
      <c r="AA976" s="251"/>
      <c r="AB976" s="251"/>
      <c r="AC976" s="251"/>
      <c r="AD976" s="251"/>
      <c r="AE976" s="251"/>
      <c r="AF976" s="251"/>
      <c r="AG976" s="251"/>
      <c r="AH976" s="251"/>
      <c r="AI976" s="251"/>
      <c r="AJ976" s="251"/>
      <c r="AK976" s="251"/>
      <c r="AL976" s="251"/>
      <c r="AM976" s="251"/>
      <c r="AN976" s="251"/>
      <c r="AO976" s="251"/>
      <c r="AP976" s="251"/>
      <c r="AQ976" s="251"/>
      <c r="AR976" s="251"/>
      <c r="AS976" s="251"/>
      <c r="AT976" s="251"/>
      <c r="AU976" s="251"/>
      <c r="AV976" s="251"/>
      <c r="AW976" s="251"/>
      <c r="AX976" s="251"/>
      <c r="AY976" s="251"/>
      <c r="AZ976" s="251"/>
      <c r="BA976" s="251"/>
      <c r="BB976" s="251"/>
      <c r="BC976" s="251"/>
      <c r="BD976" s="251"/>
      <c r="BE976" s="251"/>
      <c r="BF976" s="251"/>
      <c r="BG976" s="251"/>
      <c r="BH976" s="251"/>
      <c r="BI976" s="251"/>
      <c r="BJ976" s="251"/>
      <c r="BK976" s="251"/>
      <c r="BL976" s="251"/>
      <c r="BM976" s="251"/>
      <c r="BN976" s="251"/>
      <c r="BO976" s="251"/>
      <c r="BP976" s="251"/>
      <c r="BQ976" s="251"/>
    </row>
    <row r="977" spans="1:69" ht="15.75" customHeight="1" x14ac:dyDescent="0.25">
      <c r="A977" s="251"/>
      <c r="B977" s="251"/>
      <c r="C977" s="251"/>
      <c r="D977" s="251"/>
      <c r="E977" s="251"/>
      <c r="F977" s="251"/>
      <c r="G977" s="251"/>
      <c r="H977" s="251"/>
      <c r="I977" s="251"/>
      <c r="J977" s="251"/>
      <c r="K977" s="251"/>
      <c r="L977" s="251"/>
      <c r="M977" s="251"/>
      <c r="N977" s="251"/>
      <c r="O977" s="251"/>
      <c r="P977" s="251"/>
      <c r="Q977" s="251"/>
      <c r="R977" s="251"/>
      <c r="S977" s="251"/>
      <c r="T977" s="251"/>
      <c r="U977" s="251"/>
      <c r="V977" s="251"/>
      <c r="W977" s="251"/>
      <c r="X977" s="251"/>
      <c r="Y977" s="251"/>
      <c r="Z977" s="251"/>
      <c r="AA977" s="251"/>
      <c r="AB977" s="251"/>
      <c r="AC977" s="251"/>
      <c r="AD977" s="251"/>
      <c r="AE977" s="251"/>
      <c r="AF977" s="251"/>
      <c r="AG977" s="251"/>
      <c r="AH977" s="251"/>
      <c r="AI977" s="251"/>
      <c r="AJ977" s="251"/>
      <c r="AK977" s="251"/>
      <c r="AL977" s="251"/>
      <c r="AM977" s="251"/>
      <c r="AN977" s="251"/>
      <c r="AO977" s="251"/>
      <c r="AP977" s="251"/>
      <c r="AQ977" s="251"/>
      <c r="AR977" s="251"/>
      <c r="AS977" s="251"/>
      <c r="AT977" s="251"/>
      <c r="AU977" s="251"/>
      <c r="AV977" s="251"/>
      <c r="AW977" s="251"/>
      <c r="AX977" s="251"/>
      <c r="AY977" s="251"/>
      <c r="AZ977" s="251"/>
      <c r="BA977" s="251"/>
      <c r="BB977" s="251"/>
      <c r="BC977" s="251"/>
      <c r="BD977" s="251"/>
      <c r="BE977" s="251"/>
      <c r="BF977" s="251"/>
      <c r="BG977" s="251"/>
      <c r="BH977" s="251"/>
      <c r="BI977" s="251"/>
      <c r="BJ977" s="251"/>
      <c r="BK977" s="251"/>
      <c r="BL977" s="251"/>
      <c r="BM977" s="251"/>
      <c r="BN977" s="251"/>
      <c r="BO977" s="251"/>
      <c r="BP977" s="251"/>
      <c r="BQ977" s="251"/>
    </row>
    <row r="978" spans="1:69" ht="15.75" customHeight="1" x14ac:dyDescent="0.25">
      <c r="A978" s="251"/>
      <c r="B978" s="251"/>
      <c r="C978" s="251"/>
      <c r="D978" s="251"/>
      <c r="E978" s="251"/>
      <c r="F978" s="251"/>
      <c r="G978" s="251"/>
      <c r="H978" s="251"/>
      <c r="I978" s="251"/>
      <c r="J978" s="251"/>
      <c r="K978" s="251"/>
      <c r="L978" s="251"/>
      <c r="M978" s="251"/>
      <c r="N978" s="251"/>
      <c r="O978" s="251"/>
      <c r="P978" s="251"/>
      <c r="Q978" s="251"/>
      <c r="R978" s="251"/>
      <c r="S978" s="251"/>
      <c r="T978" s="251"/>
      <c r="U978" s="251"/>
      <c r="V978" s="251"/>
      <c r="W978" s="251"/>
      <c r="X978" s="251"/>
      <c r="Y978" s="251"/>
      <c r="Z978" s="251"/>
      <c r="AA978" s="251"/>
      <c r="AB978" s="251"/>
      <c r="AC978" s="251"/>
      <c r="AD978" s="251"/>
      <c r="AE978" s="251"/>
      <c r="AF978" s="251"/>
      <c r="AG978" s="251"/>
      <c r="AH978" s="251"/>
      <c r="AI978" s="251"/>
      <c r="AJ978" s="251"/>
      <c r="AK978" s="251"/>
      <c r="AL978" s="251"/>
      <c r="AM978" s="251"/>
      <c r="AN978" s="251"/>
      <c r="AO978" s="251"/>
      <c r="AP978" s="251"/>
      <c r="AQ978" s="251"/>
      <c r="AR978" s="251"/>
      <c r="AS978" s="251"/>
      <c r="AT978" s="251"/>
      <c r="AU978" s="251"/>
      <c r="AV978" s="251"/>
      <c r="AW978" s="251"/>
      <c r="AX978" s="251"/>
      <c r="AY978" s="251"/>
      <c r="AZ978" s="251"/>
      <c r="BA978" s="251"/>
      <c r="BB978" s="251"/>
      <c r="BC978" s="251"/>
      <c r="BD978" s="251"/>
      <c r="BE978" s="251"/>
      <c r="BF978" s="251"/>
      <c r="BG978" s="251"/>
      <c r="BH978" s="251"/>
      <c r="BI978" s="251"/>
      <c r="BJ978" s="251"/>
      <c r="BK978" s="251"/>
      <c r="BL978" s="251"/>
      <c r="BM978" s="251"/>
      <c r="BN978" s="251"/>
      <c r="BO978" s="251"/>
      <c r="BP978" s="251"/>
      <c r="BQ978" s="251"/>
    </row>
    <row r="979" spans="1:69" ht="15.75" customHeight="1" x14ac:dyDescent="0.25">
      <c r="A979" s="251"/>
      <c r="B979" s="251"/>
      <c r="C979" s="251"/>
      <c r="D979" s="251"/>
      <c r="E979" s="251"/>
      <c r="F979" s="251"/>
      <c r="G979" s="251"/>
      <c r="H979" s="251"/>
      <c r="I979" s="251"/>
      <c r="J979" s="251"/>
      <c r="K979" s="251"/>
      <c r="L979" s="251"/>
      <c r="M979" s="251"/>
      <c r="N979" s="251"/>
      <c r="O979" s="251"/>
      <c r="P979" s="251"/>
      <c r="Q979" s="251"/>
      <c r="R979" s="251"/>
      <c r="S979" s="251"/>
      <c r="T979" s="251"/>
      <c r="U979" s="251"/>
      <c r="V979" s="251"/>
      <c r="W979" s="251"/>
      <c r="X979" s="251"/>
      <c r="Y979" s="251"/>
      <c r="Z979" s="251"/>
      <c r="AA979" s="251"/>
      <c r="AB979" s="251"/>
      <c r="AC979" s="251"/>
      <c r="AD979" s="251"/>
      <c r="AE979" s="251"/>
      <c r="AF979" s="251"/>
      <c r="AG979" s="251"/>
      <c r="AH979" s="251"/>
      <c r="AI979" s="251"/>
      <c r="AJ979" s="251"/>
      <c r="AK979" s="251"/>
      <c r="AL979" s="251"/>
      <c r="AM979" s="251"/>
      <c r="AN979" s="251"/>
      <c r="AO979" s="251"/>
      <c r="AP979" s="251"/>
      <c r="AQ979" s="251"/>
      <c r="AR979" s="251"/>
      <c r="AS979" s="251"/>
      <c r="AT979" s="251"/>
      <c r="AU979" s="251"/>
      <c r="AV979" s="251"/>
      <c r="AW979" s="251"/>
      <c r="AX979" s="251"/>
      <c r="AY979" s="251"/>
      <c r="AZ979" s="251"/>
      <c r="BA979" s="251"/>
      <c r="BB979" s="251"/>
      <c r="BC979" s="251"/>
      <c r="BD979" s="251"/>
      <c r="BE979" s="251"/>
      <c r="BF979" s="251"/>
      <c r="BG979" s="251"/>
      <c r="BH979" s="251"/>
      <c r="BI979" s="251"/>
      <c r="BJ979" s="251"/>
      <c r="BK979" s="251"/>
      <c r="BL979" s="251"/>
      <c r="BM979" s="251"/>
      <c r="BN979" s="251"/>
      <c r="BO979" s="251"/>
      <c r="BP979" s="251"/>
      <c r="BQ979" s="251"/>
    </row>
    <row r="980" spans="1:69" ht="15.75" customHeight="1" x14ac:dyDescent="0.25">
      <c r="A980" s="251"/>
      <c r="B980" s="251"/>
      <c r="C980" s="251"/>
      <c r="D980" s="251"/>
      <c r="E980" s="251"/>
      <c r="F980" s="251"/>
      <c r="G980" s="251"/>
      <c r="H980" s="251"/>
      <c r="I980" s="251"/>
      <c r="J980" s="251"/>
      <c r="K980" s="251"/>
      <c r="L980" s="251"/>
      <c r="M980" s="251"/>
      <c r="N980" s="251"/>
      <c r="O980" s="251"/>
      <c r="P980" s="251"/>
      <c r="Q980" s="251"/>
      <c r="R980" s="251"/>
      <c r="S980" s="251"/>
      <c r="T980" s="251"/>
      <c r="U980" s="251"/>
      <c r="V980" s="251"/>
      <c r="W980" s="251"/>
      <c r="X980" s="251"/>
      <c r="Y980" s="251"/>
      <c r="Z980" s="251"/>
      <c r="AA980" s="251"/>
      <c r="AB980" s="251"/>
      <c r="AC980" s="251"/>
      <c r="AD980" s="251"/>
      <c r="AE980" s="251"/>
      <c r="AF980" s="251"/>
      <c r="AG980" s="251"/>
      <c r="AH980" s="251"/>
      <c r="AI980" s="251"/>
      <c r="AJ980" s="251"/>
      <c r="AK980" s="251"/>
      <c r="AL980" s="251"/>
      <c r="AM980" s="251"/>
      <c r="AN980" s="251"/>
      <c r="AO980" s="251"/>
      <c r="AP980" s="251"/>
      <c r="AQ980" s="251"/>
      <c r="AR980" s="251"/>
      <c r="AS980" s="251"/>
      <c r="AT980" s="251"/>
      <c r="AU980" s="251"/>
      <c r="AV980" s="251"/>
      <c r="AW980" s="251"/>
      <c r="AX980" s="251"/>
      <c r="AY980" s="251"/>
      <c r="AZ980" s="251"/>
      <c r="BA980" s="251"/>
      <c r="BB980" s="251"/>
      <c r="BC980" s="251"/>
      <c r="BD980" s="251"/>
      <c r="BE980" s="251"/>
      <c r="BF980" s="251"/>
      <c r="BG980" s="251"/>
      <c r="BH980" s="251"/>
      <c r="BI980" s="251"/>
      <c r="BJ980" s="251"/>
      <c r="BK980" s="251"/>
      <c r="BL980" s="251"/>
      <c r="BM980" s="251"/>
      <c r="BN980" s="251"/>
      <c r="BO980" s="251"/>
      <c r="BP980" s="251"/>
      <c r="BQ980" s="251"/>
    </row>
    <row r="981" spans="1:69" ht="15.75" customHeight="1" x14ac:dyDescent="0.25">
      <c r="A981" s="251"/>
      <c r="B981" s="251"/>
      <c r="C981" s="251"/>
      <c r="D981" s="251"/>
      <c r="E981" s="251"/>
      <c r="F981" s="251"/>
      <c r="G981" s="251"/>
      <c r="H981" s="251"/>
      <c r="I981" s="251"/>
      <c r="J981" s="251"/>
      <c r="K981" s="251"/>
      <c r="L981" s="251"/>
      <c r="M981" s="251"/>
      <c r="N981" s="251"/>
      <c r="O981" s="251"/>
      <c r="P981" s="251"/>
      <c r="Q981" s="251"/>
      <c r="R981" s="251"/>
      <c r="S981" s="251"/>
      <c r="T981" s="251"/>
      <c r="U981" s="251"/>
      <c r="V981" s="251"/>
      <c r="W981" s="251"/>
      <c r="X981" s="251"/>
      <c r="Y981" s="251"/>
      <c r="Z981" s="251"/>
      <c r="AA981" s="251"/>
      <c r="AB981" s="251"/>
      <c r="AC981" s="251"/>
      <c r="AD981" s="251"/>
      <c r="AE981" s="251"/>
      <c r="AF981" s="251"/>
      <c r="AG981" s="251"/>
      <c r="AH981" s="251"/>
      <c r="AI981" s="251"/>
      <c r="AJ981" s="251"/>
      <c r="AK981" s="251"/>
      <c r="AL981" s="251"/>
      <c r="AM981" s="251"/>
      <c r="AN981" s="251"/>
      <c r="AO981" s="251"/>
      <c r="AP981" s="251"/>
      <c r="AQ981" s="251"/>
      <c r="AR981" s="251"/>
      <c r="AS981" s="251"/>
      <c r="AT981" s="251"/>
      <c r="AU981" s="251"/>
      <c r="AV981" s="251"/>
      <c r="AW981" s="251"/>
      <c r="AX981" s="251"/>
      <c r="AY981" s="251"/>
      <c r="AZ981" s="251"/>
      <c r="BA981" s="251"/>
      <c r="BB981" s="251"/>
      <c r="BC981" s="251"/>
      <c r="BD981" s="251"/>
      <c r="BE981" s="251"/>
      <c r="BF981" s="251"/>
      <c r="BG981" s="251"/>
      <c r="BH981" s="251"/>
      <c r="BI981" s="251"/>
      <c r="BJ981" s="251"/>
      <c r="BK981" s="251"/>
      <c r="BL981" s="251"/>
      <c r="BM981" s="251"/>
      <c r="BN981" s="251"/>
      <c r="BO981" s="251"/>
      <c r="BP981" s="251"/>
      <c r="BQ981" s="251"/>
    </row>
    <row r="982" spans="1:69" ht="15.75" customHeight="1" x14ac:dyDescent="0.25">
      <c r="A982" s="251"/>
      <c r="B982" s="251"/>
      <c r="C982" s="251"/>
      <c r="D982" s="251"/>
      <c r="E982" s="251"/>
      <c r="F982" s="251"/>
      <c r="G982" s="251"/>
      <c r="H982" s="251"/>
      <c r="I982" s="251"/>
      <c r="J982" s="251"/>
      <c r="K982" s="251"/>
      <c r="L982" s="251"/>
      <c r="M982" s="251"/>
      <c r="N982" s="251"/>
      <c r="O982" s="251"/>
      <c r="P982" s="251"/>
      <c r="Q982" s="251"/>
      <c r="R982" s="251"/>
      <c r="S982" s="251"/>
      <c r="T982" s="251"/>
      <c r="U982" s="251"/>
      <c r="V982" s="251"/>
      <c r="W982" s="251"/>
      <c r="X982" s="251"/>
      <c r="Y982" s="251"/>
      <c r="Z982" s="251"/>
      <c r="AA982" s="251"/>
      <c r="AB982" s="251"/>
      <c r="AC982" s="251"/>
      <c r="AD982" s="251"/>
      <c r="AE982" s="251"/>
      <c r="AF982" s="251"/>
      <c r="AG982" s="251"/>
      <c r="AH982" s="251"/>
      <c r="AI982" s="251"/>
      <c r="AJ982" s="251"/>
      <c r="AK982" s="251"/>
      <c r="AL982" s="251"/>
      <c r="AM982" s="251"/>
      <c r="AN982" s="251"/>
      <c r="AO982" s="251"/>
      <c r="AP982" s="251"/>
      <c r="AQ982" s="251"/>
      <c r="AR982" s="251"/>
      <c r="AS982" s="251"/>
      <c r="AT982" s="251"/>
      <c r="AU982" s="251"/>
      <c r="AV982" s="251"/>
      <c r="AW982" s="251"/>
      <c r="AX982" s="251"/>
      <c r="AY982" s="251"/>
      <c r="AZ982" s="251"/>
      <c r="BA982" s="251"/>
      <c r="BB982" s="251"/>
      <c r="BC982" s="251"/>
      <c r="BD982" s="251"/>
      <c r="BE982" s="251"/>
      <c r="BF982" s="251"/>
      <c r="BG982" s="251"/>
      <c r="BH982" s="251"/>
      <c r="BI982" s="251"/>
      <c r="BJ982" s="251"/>
      <c r="BK982" s="251"/>
      <c r="BL982" s="251"/>
      <c r="BM982" s="251"/>
      <c r="BN982" s="251"/>
      <c r="BO982" s="251"/>
      <c r="BP982" s="251"/>
      <c r="BQ982" s="251"/>
    </row>
    <row r="983" spans="1:69" ht="15.75" customHeight="1" x14ac:dyDescent="0.25">
      <c r="A983" s="251"/>
      <c r="B983" s="251"/>
      <c r="C983" s="251"/>
      <c r="D983" s="251"/>
      <c r="E983" s="251"/>
      <c r="F983" s="251"/>
      <c r="G983" s="251"/>
      <c r="H983" s="251"/>
      <c r="I983" s="251"/>
      <c r="J983" s="251"/>
      <c r="K983" s="251"/>
      <c r="L983" s="251"/>
      <c r="M983" s="251"/>
      <c r="N983" s="251"/>
      <c r="O983" s="251"/>
      <c r="P983" s="251"/>
      <c r="Q983" s="251"/>
      <c r="R983" s="251"/>
      <c r="S983" s="251"/>
      <c r="T983" s="251"/>
      <c r="U983" s="251"/>
      <c r="V983" s="251"/>
      <c r="W983" s="251"/>
      <c r="X983" s="251"/>
      <c r="Y983" s="251"/>
      <c r="Z983" s="251"/>
      <c r="AA983" s="251"/>
      <c r="AB983" s="251"/>
      <c r="AC983" s="251"/>
      <c r="AD983" s="251"/>
      <c r="AE983" s="251"/>
      <c r="AF983" s="251"/>
      <c r="AG983" s="251"/>
      <c r="AH983" s="251"/>
      <c r="AI983" s="251"/>
      <c r="AJ983" s="251"/>
      <c r="AK983" s="251"/>
      <c r="AL983" s="251"/>
      <c r="AM983" s="251"/>
      <c r="AN983" s="251"/>
      <c r="AO983" s="251"/>
      <c r="AP983" s="251"/>
      <c r="AQ983" s="251"/>
      <c r="AR983" s="251"/>
      <c r="AS983" s="251"/>
      <c r="AT983" s="251"/>
      <c r="AU983" s="251"/>
      <c r="AV983" s="251"/>
      <c r="AW983" s="251"/>
      <c r="AX983" s="251"/>
      <c r="AY983" s="251"/>
      <c r="AZ983" s="251"/>
      <c r="BA983" s="251"/>
      <c r="BB983" s="251"/>
      <c r="BC983" s="251"/>
      <c r="BD983" s="251"/>
      <c r="BE983" s="251"/>
      <c r="BF983" s="251"/>
      <c r="BG983" s="251"/>
      <c r="BH983" s="251"/>
      <c r="BI983" s="251"/>
      <c r="BJ983" s="251"/>
      <c r="BK983" s="251"/>
      <c r="BL983" s="251"/>
      <c r="BM983" s="251"/>
      <c r="BN983" s="251"/>
      <c r="BO983" s="251"/>
      <c r="BP983" s="251"/>
      <c r="BQ983" s="251"/>
    </row>
    <row r="984" spans="1:69" ht="15.75" customHeight="1" x14ac:dyDescent="0.25">
      <c r="A984" s="251"/>
      <c r="B984" s="251"/>
      <c r="C984" s="251"/>
      <c r="D984" s="251"/>
      <c r="E984" s="251"/>
      <c r="F984" s="251"/>
      <c r="G984" s="251"/>
      <c r="H984" s="251"/>
      <c r="I984" s="251"/>
      <c r="J984" s="251"/>
      <c r="K984" s="251"/>
      <c r="L984" s="251"/>
      <c r="M984" s="251"/>
      <c r="N984" s="251"/>
      <c r="O984" s="251"/>
      <c r="P984" s="251"/>
      <c r="Q984" s="251"/>
      <c r="R984" s="251"/>
      <c r="S984" s="251"/>
      <c r="T984" s="251"/>
      <c r="U984" s="251"/>
      <c r="V984" s="251"/>
      <c r="W984" s="251"/>
      <c r="X984" s="251"/>
      <c r="Y984" s="251"/>
      <c r="Z984" s="251"/>
      <c r="AA984" s="251"/>
      <c r="AB984" s="251"/>
      <c r="AC984" s="251"/>
      <c r="AD984" s="251"/>
      <c r="AE984" s="251"/>
      <c r="AF984" s="251"/>
      <c r="AG984" s="251"/>
      <c r="AH984" s="251"/>
      <c r="AI984" s="251"/>
      <c r="AJ984" s="251"/>
      <c r="AK984" s="251"/>
      <c r="AL984" s="251"/>
      <c r="AM984" s="251"/>
      <c r="AN984" s="251"/>
      <c r="AO984" s="251"/>
      <c r="AP984" s="251"/>
      <c r="AQ984" s="251"/>
      <c r="AR984" s="251"/>
      <c r="AS984" s="251"/>
      <c r="AT984" s="251"/>
      <c r="AU984" s="251"/>
      <c r="AV984" s="251"/>
      <c r="AW984" s="251"/>
      <c r="AX984" s="251"/>
      <c r="AY984" s="251"/>
      <c r="AZ984" s="251"/>
      <c r="BA984" s="251"/>
      <c r="BB984" s="251"/>
      <c r="BC984" s="251"/>
      <c r="BD984" s="251"/>
      <c r="BE984" s="251"/>
      <c r="BF984" s="251"/>
      <c r="BG984" s="251"/>
      <c r="BH984" s="251"/>
      <c r="BI984" s="251"/>
      <c r="BJ984" s="251"/>
      <c r="BK984" s="251"/>
      <c r="BL984" s="251"/>
      <c r="BM984" s="251"/>
      <c r="BN984" s="251"/>
      <c r="BO984" s="251"/>
      <c r="BP984" s="251"/>
      <c r="BQ984" s="251"/>
    </row>
    <row r="985" spans="1:69" ht="15.75" customHeight="1" x14ac:dyDescent="0.25">
      <c r="A985" s="251"/>
      <c r="B985" s="251"/>
      <c r="C985" s="251"/>
      <c r="D985" s="251"/>
      <c r="E985" s="251"/>
      <c r="F985" s="251"/>
      <c r="G985" s="251"/>
      <c r="H985" s="251"/>
      <c r="I985" s="251"/>
      <c r="J985" s="251"/>
      <c r="K985" s="251"/>
      <c r="L985" s="251"/>
      <c r="M985" s="251"/>
      <c r="N985" s="251"/>
      <c r="O985" s="251"/>
      <c r="P985" s="251"/>
      <c r="Q985" s="251"/>
      <c r="R985" s="251"/>
      <c r="S985" s="251"/>
      <c r="T985" s="251"/>
      <c r="U985" s="251"/>
      <c r="V985" s="251"/>
      <c r="W985" s="251"/>
      <c r="X985" s="251"/>
      <c r="Y985" s="251"/>
      <c r="Z985" s="251"/>
      <c r="AA985" s="251"/>
      <c r="AB985" s="251"/>
      <c r="AC985" s="251"/>
      <c r="AD985" s="251"/>
      <c r="AE985" s="251"/>
      <c r="AF985" s="251"/>
      <c r="AG985" s="251"/>
      <c r="AH985" s="251"/>
      <c r="AI985" s="251"/>
      <c r="AJ985" s="251"/>
      <c r="AK985" s="251"/>
      <c r="AL985" s="251"/>
      <c r="AM985" s="251"/>
      <c r="AN985" s="251"/>
      <c r="AO985" s="251"/>
      <c r="AP985" s="251"/>
      <c r="AQ985" s="251"/>
      <c r="AR985" s="251"/>
      <c r="AS985" s="251"/>
      <c r="AT985" s="251"/>
      <c r="AU985" s="251"/>
      <c r="AV985" s="251"/>
      <c r="AW985" s="251"/>
      <c r="AX985" s="251"/>
      <c r="AY985" s="251"/>
      <c r="AZ985" s="251"/>
      <c r="BA985" s="251"/>
      <c r="BB985" s="251"/>
      <c r="BC985" s="251"/>
      <c r="BD985" s="251"/>
      <c r="BE985" s="251"/>
      <c r="BF985" s="251"/>
      <c r="BG985" s="251"/>
      <c r="BH985" s="251"/>
      <c r="BI985" s="251"/>
      <c r="BJ985" s="251"/>
      <c r="BK985" s="251"/>
      <c r="BL985" s="251"/>
      <c r="BM985" s="251"/>
      <c r="BN985" s="251"/>
      <c r="BO985" s="251"/>
      <c r="BP985" s="251"/>
      <c r="BQ985" s="251"/>
    </row>
    <row r="986" spans="1:69" ht="15.75" customHeight="1" x14ac:dyDescent="0.25">
      <c r="A986" s="251"/>
      <c r="B986" s="251"/>
      <c r="C986" s="251"/>
      <c r="D986" s="251"/>
      <c r="E986" s="251"/>
      <c r="F986" s="251"/>
      <c r="G986" s="251"/>
      <c r="H986" s="251"/>
      <c r="I986" s="251"/>
      <c r="J986" s="251"/>
      <c r="K986" s="251"/>
      <c r="L986" s="251"/>
      <c r="M986" s="251"/>
      <c r="N986" s="251"/>
      <c r="O986" s="251"/>
      <c r="P986" s="251"/>
      <c r="Q986" s="251"/>
      <c r="R986" s="251"/>
      <c r="S986" s="251"/>
      <c r="T986" s="251"/>
      <c r="U986" s="251"/>
      <c r="V986" s="251"/>
      <c r="W986" s="251"/>
      <c r="X986" s="251"/>
      <c r="Y986" s="251"/>
      <c r="Z986" s="251"/>
      <c r="AA986" s="251"/>
      <c r="AB986" s="251"/>
      <c r="AC986" s="251"/>
      <c r="AD986" s="251"/>
      <c r="AE986" s="251"/>
      <c r="AF986" s="251"/>
      <c r="AG986" s="251"/>
      <c r="AH986" s="251"/>
      <c r="AI986" s="251"/>
      <c r="AJ986" s="251"/>
      <c r="AK986" s="251"/>
      <c r="AL986" s="251"/>
      <c r="AM986" s="251"/>
      <c r="AN986" s="251"/>
      <c r="AO986" s="251"/>
      <c r="AP986" s="251"/>
      <c r="AQ986" s="251"/>
      <c r="AR986" s="251"/>
      <c r="AS986" s="251"/>
      <c r="AT986" s="251"/>
      <c r="AU986" s="251"/>
      <c r="AV986" s="251"/>
      <c r="AW986" s="251"/>
      <c r="AX986" s="251"/>
      <c r="AY986" s="251"/>
      <c r="AZ986" s="251"/>
      <c r="BA986" s="251"/>
      <c r="BB986" s="251"/>
      <c r="BC986" s="251"/>
      <c r="BD986" s="251"/>
      <c r="BE986" s="251"/>
      <c r="BF986" s="251"/>
      <c r="BG986" s="251"/>
      <c r="BH986" s="251"/>
      <c r="BI986" s="251"/>
      <c r="BJ986" s="251"/>
      <c r="BK986" s="251"/>
      <c r="BL986" s="251"/>
      <c r="BM986" s="251"/>
      <c r="BN986" s="251"/>
      <c r="BO986" s="251"/>
      <c r="BP986" s="251"/>
      <c r="BQ986" s="251"/>
    </row>
    <row r="987" spans="1:69" ht="15.75" customHeight="1" x14ac:dyDescent="0.25">
      <c r="A987" s="251"/>
      <c r="B987" s="251"/>
      <c r="C987" s="251"/>
      <c r="D987" s="251"/>
      <c r="E987" s="251"/>
      <c r="F987" s="251"/>
      <c r="G987" s="251"/>
      <c r="H987" s="251"/>
      <c r="I987" s="251"/>
      <c r="J987" s="251"/>
      <c r="K987" s="251"/>
      <c r="L987" s="251"/>
      <c r="M987" s="251"/>
      <c r="N987" s="251"/>
      <c r="O987" s="251"/>
      <c r="P987" s="251"/>
      <c r="Q987" s="251"/>
      <c r="R987" s="251"/>
      <c r="S987" s="251"/>
      <c r="T987" s="251"/>
      <c r="U987" s="251"/>
      <c r="V987" s="251"/>
      <c r="W987" s="251"/>
      <c r="X987" s="251"/>
      <c r="Y987" s="251"/>
      <c r="Z987" s="251"/>
      <c r="AA987" s="251"/>
      <c r="AB987" s="251"/>
      <c r="AC987" s="251"/>
      <c r="AD987" s="251"/>
      <c r="AE987" s="251"/>
      <c r="AF987" s="251"/>
      <c r="AG987" s="251"/>
      <c r="AH987" s="251"/>
      <c r="AI987" s="251"/>
      <c r="AJ987" s="251"/>
      <c r="AK987" s="251"/>
      <c r="AL987" s="251"/>
      <c r="AM987" s="251"/>
      <c r="AN987" s="251"/>
      <c r="AO987" s="251"/>
      <c r="AP987" s="251"/>
      <c r="AQ987" s="251"/>
      <c r="AR987" s="251"/>
      <c r="AS987" s="251"/>
      <c r="AT987" s="251"/>
      <c r="AU987" s="251"/>
      <c r="AV987" s="251"/>
      <c r="AW987" s="251"/>
      <c r="AX987" s="251"/>
      <c r="AY987" s="251"/>
      <c r="AZ987" s="251"/>
      <c r="BA987" s="251"/>
      <c r="BB987" s="251"/>
      <c r="BC987" s="251"/>
      <c r="BD987" s="251"/>
      <c r="BE987" s="251"/>
      <c r="BF987" s="251"/>
      <c r="BG987" s="251"/>
      <c r="BH987" s="251"/>
      <c r="BI987" s="251"/>
      <c r="BJ987" s="251"/>
      <c r="BK987" s="251"/>
      <c r="BL987" s="251"/>
      <c r="BM987" s="251"/>
      <c r="BN987" s="251"/>
      <c r="BO987" s="251"/>
      <c r="BP987" s="251"/>
      <c r="BQ987" s="251"/>
    </row>
    <row r="988" spans="1:69" ht="15.75" customHeight="1" x14ac:dyDescent="0.25">
      <c r="A988" s="251"/>
      <c r="B988" s="251"/>
      <c r="C988" s="251"/>
      <c r="D988" s="251"/>
      <c r="E988" s="251"/>
      <c r="F988" s="251"/>
      <c r="G988" s="251"/>
      <c r="H988" s="251"/>
      <c r="I988" s="251"/>
      <c r="J988" s="251"/>
      <c r="K988" s="251"/>
      <c r="L988" s="251"/>
      <c r="M988" s="251"/>
      <c r="N988" s="251"/>
      <c r="O988" s="251"/>
      <c r="P988" s="251"/>
      <c r="Q988" s="251"/>
      <c r="R988" s="251"/>
      <c r="S988" s="251"/>
      <c r="T988" s="251"/>
      <c r="U988" s="251"/>
      <c r="V988" s="251"/>
      <c r="W988" s="251"/>
      <c r="X988" s="251"/>
      <c r="Y988" s="251"/>
      <c r="Z988" s="251"/>
      <c r="AA988" s="251"/>
      <c r="AB988" s="251"/>
      <c r="AC988" s="251"/>
      <c r="AD988" s="251"/>
      <c r="AE988" s="251"/>
      <c r="AF988" s="251"/>
      <c r="AG988" s="251"/>
      <c r="AH988" s="251"/>
      <c r="AI988" s="251"/>
      <c r="AJ988" s="251"/>
      <c r="AK988" s="251"/>
      <c r="AL988" s="251"/>
      <c r="AM988" s="251"/>
      <c r="AN988" s="251"/>
      <c r="AO988" s="251"/>
      <c r="AP988" s="251"/>
      <c r="AQ988" s="251"/>
      <c r="AR988" s="251"/>
      <c r="AS988" s="251"/>
      <c r="AT988" s="251"/>
      <c r="AU988" s="251"/>
      <c r="AV988" s="251"/>
      <c r="AW988" s="251"/>
      <c r="AX988" s="251"/>
      <c r="AY988" s="251"/>
      <c r="AZ988" s="251"/>
      <c r="BA988" s="251"/>
      <c r="BB988" s="251"/>
      <c r="BC988" s="251"/>
      <c r="BD988" s="251"/>
      <c r="BE988" s="251"/>
      <c r="BF988" s="251"/>
      <c r="BG988" s="251"/>
      <c r="BH988" s="251"/>
      <c r="BI988" s="251"/>
      <c r="BJ988" s="251"/>
      <c r="BK988" s="251"/>
      <c r="BL988" s="251"/>
      <c r="BM988" s="251"/>
      <c r="BN988" s="251"/>
      <c r="BO988" s="251"/>
      <c r="BP988" s="251"/>
      <c r="BQ988" s="251"/>
    </row>
    <row r="989" spans="1:69" ht="15.75" customHeight="1" x14ac:dyDescent="0.25">
      <c r="A989" s="251"/>
      <c r="B989" s="251"/>
      <c r="C989" s="251"/>
      <c r="D989" s="251"/>
      <c r="E989" s="251"/>
      <c r="F989" s="251"/>
      <c r="G989" s="251"/>
      <c r="H989" s="251"/>
      <c r="I989" s="251"/>
      <c r="J989" s="251"/>
      <c r="K989" s="251"/>
      <c r="L989" s="251"/>
      <c r="M989" s="251"/>
      <c r="N989" s="251"/>
      <c r="O989" s="251"/>
      <c r="P989" s="251"/>
      <c r="Q989" s="251"/>
      <c r="R989" s="251"/>
      <c r="S989" s="251"/>
      <c r="T989" s="251"/>
      <c r="U989" s="251"/>
      <c r="V989" s="251"/>
      <c r="W989" s="251"/>
      <c r="X989" s="251"/>
      <c r="Y989" s="251"/>
      <c r="Z989" s="251"/>
      <c r="AA989" s="251"/>
      <c r="AB989" s="251"/>
      <c r="AC989" s="251"/>
      <c r="AD989" s="251"/>
      <c r="AE989" s="251"/>
      <c r="AF989" s="251"/>
      <c r="AG989" s="251"/>
      <c r="AH989" s="251"/>
      <c r="AI989" s="251"/>
      <c r="AJ989" s="251"/>
      <c r="AK989" s="251"/>
      <c r="AL989" s="251"/>
      <c r="AM989" s="251"/>
      <c r="AN989" s="251"/>
      <c r="AO989" s="251"/>
      <c r="AP989" s="251"/>
      <c r="AQ989" s="251"/>
      <c r="AR989" s="251"/>
      <c r="AS989" s="251"/>
      <c r="AT989" s="251"/>
      <c r="AU989" s="251"/>
      <c r="AV989" s="251"/>
      <c r="AW989" s="251"/>
      <c r="AX989" s="251"/>
      <c r="AY989" s="251"/>
      <c r="AZ989" s="251"/>
      <c r="BA989" s="251"/>
      <c r="BB989" s="251"/>
      <c r="BC989" s="251"/>
      <c r="BD989" s="251"/>
      <c r="BE989" s="251"/>
      <c r="BF989" s="251"/>
      <c r="BG989" s="251"/>
      <c r="BH989" s="251"/>
      <c r="BI989" s="251"/>
      <c r="BJ989" s="251"/>
      <c r="BK989" s="251"/>
      <c r="BL989" s="251"/>
      <c r="BM989" s="251"/>
      <c r="BN989" s="251"/>
      <c r="BO989" s="251"/>
      <c r="BP989" s="251"/>
      <c r="BQ989" s="251"/>
    </row>
    <row r="990" spans="1:69" ht="15.75" customHeight="1" x14ac:dyDescent="0.25">
      <c r="A990" s="251"/>
      <c r="B990" s="251"/>
      <c r="C990" s="251"/>
      <c r="D990" s="251"/>
      <c r="E990" s="251"/>
      <c r="F990" s="251"/>
      <c r="G990" s="251"/>
      <c r="H990" s="251"/>
      <c r="I990" s="251"/>
      <c r="J990" s="251"/>
      <c r="K990" s="251"/>
      <c r="L990" s="251"/>
      <c r="M990" s="251"/>
      <c r="N990" s="251"/>
      <c r="O990" s="251"/>
      <c r="P990" s="251"/>
      <c r="Q990" s="251"/>
      <c r="R990" s="251"/>
      <c r="S990" s="251"/>
      <c r="T990" s="251"/>
      <c r="U990" s="251"/>
      <c r="V990" s="251"/>
      <c r="W990" s="251"/>
      <c r="X990" s="251"/>
      <c r="Y990" s="251"/>
      <c r="Z990" s="251"/>
      <c r="AA990" s="251"/>
      <c r="AB990" s="251"/>
      <c r="AC990" s="251"/>
      <c r="AD990" s="251"/>
      <c r="AE990" s="251"/>
      <c r="AF990" s="251"/>
      <c r="AG990" s="251"/>
      <c r="AH990" s="251"/>
      <c r="AI990" s="251"/>
      <c r="AJ990" s="251"/>
      <c r="AK990" s="251"/>
      <c r="AL990" s="251"/>
      <c r="AM990" s="251"/>
      <c r="AN990" s="251"/>
      <c r="AO990" s="251"/>
      <c r="AP990" s="251"/>
      <c r="AQ990" s="251"/>
      <c r="AR990" s="251"/>
      <c r="AS990" s="251"/>
      <c r="AT990" s="251"/>
      <c r="AU990" s="251"/>
      <c r="AV990" s="251"/>
      <c r="AW990" s="251"/>
      <c r="AX990" s="251"/>
      <c r="AY990" s="251"/>
      <c r="AZ990" s="251"/>
      <c r="BA990" s="251"/>
      <c r="BB990" s="251"/>
      <c r="BC990" s="251"/>
      <c r="BD990" s="251"/>
      <c r="BE990" s="251"/>
      <c r="BF990" s="251"/>
      <c r="BG990" s="251"/>
      <c r="BH990" s="251"/>
      <c r="BI990" s="251"/>
      <c r="BJ990" s="251"/>
      <c r="BK990" s="251"/>
      <c r="BL990" s="251"/>
      <c r="BM990" s="251"/>
      <c r="BN990" s="251"/>
      <c r="BO990" s="251"/>
      <c r="BP990" s="251"/>
      <c r="BQ990" s="251"/>
    </row>
    <row r="991" spans="1:69" ht="15.75" customHeight="1" x14ac:dyDescent="0.25">
      <c r="A991" s="251"/>
      <c r="B991" s="251"/>
      <c r="C991" s="251"/>
      <c r="D991" s="251"/>
      <c r="E991" s="251"/>
      <c r="F991" s="251"/>
      <c r="G991" s="251"/>
      <c r="H991" s="251"/>
      <c r="I991" s="251"/>
      <c r="J991" s="251"/>
      <c r="K991" s="251"/>
      <c r="L991" s="251"/>
      <c r="M991" s="251"/>
      <c r="N991" s="251"/>
      <c r="O991" s="251"/>
      <c r="P991" s="251"/>
      <c r="Q991" s="251"/>
      <c r="R991" s="251"/>
      <c r="S991" s="251"/>
      <c r="T991" s="251"/>
      <c r="U991" s="251"/>
      <c r="V991" s="251"/>
      <c r="W991" s="251"/>
      <c r="X991" s="251"/>
      <c r="Y991" s="251"/>
      <c r="Z991" s="251"/>
      <c r="AA991" s="251"/>
      <c r="AB991" s="251"/>
      <c r="AC991" s="251"/>
      <c r="AD991" s="251"/>
      <c r="AE991" s="251"/>
      <c r="AF991" s="251"/>
      <c r="AG991" s="251"/>
      <c r="AH991" s="251"/>
      <c r="AI991" s="251"/>
      <c r="AJ991" s="251"/>
      <c r="AK991" s="251"/>
      <c r="AL991" s="251"/>
      <c r="AM991" s="251"/>
      <c r="AN991" s="251"/>
      <c r="AO991" s="251"/>
      <c r="AP991" s="251"/>
      <c r="AQ991" s="251"/>
      <c r="AR991" s="251"/>
      <c r="AS991" s="251"/>
      <c r="AT991" s="251"/>
      <c r="AU991" s="251"/>
      <c r="AV991" s="251"/>
      <c r="AW991" s="251"/>
      <c r="AX991" s="251"/>
      <c r="AY991" s="251"/>
      <c r="AZ991" s="251"/>
      <c r="BA991" s="251"/>
      <c r="BB991" s="251"/>
      <c r="BC991" s="251"/>
      <c r="BD991" s="251"/>
      <c r="BE991" s="251"/>
      <c r="BF991" s="251"/>
      <c r="BG991" s="251"/>
      <c r="BH991" s="251"/>
      <c r="BI991" s="251"/>
      <c r="BJ991" s="251"/>
      <c r="BK991" s="251"/>
      <c r="BL991" s="251"/>
      <c r="BM991" s="251"/>
      <c r="BN991" s="251"/>
      <c r="BO991" s="251"/>
      <c r="BP991" s="251"/>
      <c r="BQ991" s="251"/>
    </row>
    <row r="992" spans="1:69" ht="15.75" customHeight="1" x14ac:dyDescent="0.25">
      <c r="A992" s="251"/>
      <c r="B992" s="251"/>
      <c r="C992" s="251"/>
      <c r="D992" s="251"/>
      <c r="E992" s="251"/>
      <c r="F992" s="251"/>
      <c r="G992" s="251"/>
      <c r="H992" s="251"/>
      <c r="I992" s="251"/>
      <c r="J992" s="251"/>
      <c r="K992" s="251"/>
      <c r="L992" s="251"/>
      <c r="M992" s="251"/>
      <c r="N992" s="251"/>
      <c r="O992" s="251"/>
      <c r="P992" s="251"/>
      <c r="Q992" s="251"/>
      <c r="R992" s="251"/>
      <c r="S992" s="251"/>
      <c r="T992" s="251"/>
      <c r="U992" s="251"/>
      <c r="V992" s="251"/>
      <c r="W992" s="251"/>
      <c r="X992" s="251"/>
      <c r="Y992" s="251"/>
      <c r="Z992" s="251"/>
      <c r="AA992" s="251"/>
      <c r="AB992" s="251"/>
      <c r="AC992" s="251"/>
      <c r="AD992" s="251"/>
      <c r="AE992" s="251"/>
      <c r="AF992" s="251"/>
      <c r="AG992" s="251"/>
      <c r="AH992" s="251"/>
      <c r="AI992" s="251"/>
      <c r="AJ992" s="251"/>
      <c r="AK992" s="251"/>
      <c r="AL992" s="251"/>
      <c r="AM992" s="251"/>
      <c r="AN992" s="251"/>
      <c r="AO992" s="251"/>
      <c r="AP992" s="251"/>
      <c r="AQ992" s="251"/>
      <c r="AR992" s="251"/>
      <c r="AS992" s="251"/>
      <c r="AT992" s="251"/>
      <c r="AU992" s="251"/>
      <c r="AV992" s="251"/>
      <c r="AW992" s="251"/>
      <c r="AX992" s="251"/>
      <c r="AY992" s="251"/>
      <c r="AZ992" s="251"/>
      <c r="BA992" s="251"/>
      <c r="BB992" s="251"/>
      <c r="BC992" s="251"/>
      <c r="BD992" s="251"/>
      <c r="BE992" s="251"/>
      <c r="BF992" s="251"/>
      <c r="BG992" s="251"/>
      <c r="BH992" s="251"/>
      <c r="BI992" s="251"/>
      <c r="BJ992" s="251"/>
      <c r="BK992" s="251"/>
      <c r="BL992" s="251"/>
      <c r="BM992" s="251"/>
      <c r="BN992" s="251"/>
      <c r="BO992" s="251"/>
      <c r="BP992" s="251"/>
      <c r="BQ992" s="251"/>
    </row>
    <row r="993" spans="1:69" ht="15.75" customHeight="1" x14ac:dyDescent="0.25">
      <c r="A993" s="251"/>
      <c r="B993" s="251"/>
      <c r="C993" s="251"/>
      <c r="D993" s="251"/>
      <c r="E993" s="251"/>
      <c r="F993" s="251"/>
      <c r="G993" s="251"/>
      <c r="H993" s="251"/>
      <c r="I993" s="251"/>
      <c r="J993" s="251"/>
      <c r="K993" s="251"/>
      <c r="L993" s="251"/>
      <c r="M993" s="251"/>
      <c r="N993" s="251"/>
      <c r="O993" s="251"/>
      <c r="P993" s="251"/>
      <c r="Q993" s="251"/>
      <c r="R993" s="251"/>
      <c r="S993" s="251"/>
      <c r="T993" s="251"/>
      <c r="U993" s="251"/>
      <c r="V993" s="251"/>
      <c r="W993" s="251"/>
      <c r="X993" s="251"/>
      <c r="Y993" s="251"/>
      <c r="Z993" s="251"/>
      <c r="AA993" s="251"/>
      <c r="AB993" s="251"/>
      <c r="AC993" s="251"/>
      <c r="AD993" s="251"/>
      <c r="AE993" s="251"/>
      <c r="AF993" s="251"/>
      <c r="AG993" s="251"/>
      <c r="AH993" s="251"/>
      <c r="AI993" s="251"/>
      <c r="AJ993" s="251"/>
      <c r="AK993" s="251"/>
      <c r="AL993" s="251"/>
      <c r="AM993" s="251"/>
      <c r="AN993" s="251"/>
      <c r="AO993" s="251"/>
      <c r="AP993" s="251"/>
      <c r="AQ993" s="251"/>
      <c r="AR993" s="251"/>
      <c r="AS993" s="251"/>
      <c r="AT993" s="251"/>
      <c r="AU993" s="251"/>
      <c r="AV993" s="251"/>
      <c r="AW993" s="251"/>
      <c r="AX993" s="251"/>
      <c r="AY993" s="251"/>
      <c r="AZ993" s="251"/>
      <c r="BA993" s="251"/>
      <c r="BB993" s="251"/>
      <c r="BC993" s="251"/>
      <c r="BD993" s="251"/>
      <c r="BE993" s="251"/>
      <c r="BF993" s="251"/>
      <c r="BG993" s="251"/>
      <c r="BH993" s="251"/>
      <c r="BI993" s="251"/>
      <c r="BJ993" s="251"/>
      <c r="BK993" s="251"/>
      <c r="BL993" s="251"/>
      <c r="BM993" s="251"/>
      <c r="BN993" s="251"/>
      <c r="BO993" s="251"/>
      <c r="BP993" s="251"/>
      <c r="BQ993" s="251"/>
    </row>
    <row r="994" spans="1:69" ht="15.75" customHeight="1" x14ac:dyDescent="0.25">
      <c r="A994" s="251"/>
      <c r="B994" s="251"/>
      <c r="C994" s="251"/>
      <c r="D994" s="251"/>
      <c r="E994" s="251"/>
      <c r="F994" s="251"/>
      <c r="G994" s="251"/>
      <c r="H994" s="251"/>
      <c r="I994" s="251"/>
      <c r="J994" s="251"/>
      <c r="K994" s="251"/>
      <c r="L994" s="251"/>
      <c r="M994" s="251"/>
      <c r="N994" s="251"/>
      <c r="O994" s="251"/>
      <c r="P994" s="251"/>
      <c r="Q994" s="251"/>
      <c r="R994" s="251"/>
      <c r="S994" s="251"/>
      <c r="T994" s="251"/>
      <c r="U994" s="251"/>
      <c r="V994" s="251"/>
      <c r="W994" s="251"/>
      <c r="X994" s="251"/>
      <c r="Y994" s="251"/>
      <c r="Z994" s="251"/>
      <c r="AA994" s="251"/>
      <c r="AB994" s="251"/>
      <c r="AC994" s="251"/>
      <c r="AD994" s="251"/>
      <c r="AE994" s="251"/>
      <c r="AF994" s="251"/>
      <c r="AG994" s="251"/>
      <c r="AH994" s="251"/>
      <c r="AI994" s="251"/>
      <c r="AJ994" s="251"/>
      <c r="AK994" s="251"/>
      <c r="AL994" s="251"/>
      <c r="AM994" s="251"/>
      <c r="AN994" s="251"/>
      <c r="AO994" s="251"/>
      <c r="AP994" s="251"/>
      <c r="AQ994" s="251"/>
      <c r="AR994" s="251"/>
      <c r="AS994" s="251"/>
      <c r="AT994" s="251"/>
      <c r="AU994" s="251"/>
      <c r="AV994" s="251"/>
      <c r="AW994" s="251"/>
      <c r="AX994" s="251"/>
      <c r="AY994" s="251"/>
      <c r="AZ994" s="251"/>
      <c r="BA994" s="251"/>
      <c r="BB994" s="251"/>
      <c r="BC994" s="251"/>
      <c r="BD994" s="251"/>
      <c r="BE994" s="251"/>
      <c r="BF994" s="251"/>
      <c r="BG994" s="251"/>
      <c r="BH994" s="251"/>
      <c r="BI994" s="251"/>
      <c r="BJ994" s="251"/>
      <c r="BK994" s="251"/>
      <c r="BL994" s="251"/>
      <c r="BM994" s="251"/>
      <c r="BN994" s="251"/>
      <c r="BO994" s="251"/>
      <c r="BP994" s="251"/>
      <c r="BQ994" s="251"/>
    </row>
    <row r="995" spans="1:69" ht="15.75" customHeight="1" x14ac:dyDescent="0.25">
      <c r="A995" s="251"/>
      <c r="B995" s="251"/>
      <c r="C995" s="251"/>
      <c r="D995" s="251"/>
      <c r="E995" s="251"/>
      <c r="F995" s="251"/>
      <c r="G995" s="251"/>
      <c r="H995" s="251"/>
      <c r="I995" s="251"/>
      <c r="J995" s="251"/>
      <c r="K995" s="251"/>
      <c r="L995" s="251"/>
      <c r="M995" s="251"/>
      <c r="N995" s="251"/>
      <c r="O995" s="251"/>
      <c r="P995" s="251"/>
      <c r="Q995" s="251"/>
      <c r="R995" s="251"/>
      <c r="S995" s="251"/>
      <c r="T995" s="251"/>
      <c r="U995" s="251"/>
      <c r="V995" s="251"/>
      <c r="W995" s="251"/>
      <c r="X995" s="251"/>
      <c r="Y995" s="251"/>
      <c r="Z995" s="251"/>
      <c r="AA995" s="251"/>
      <c r="AB995" s="251"/>
      <c r="AC995" s="251"/>
      <c r="AD995" s="251"/>
      <c r="AE995" s="251"/>
      <c r="AF995" s="251"/>
      <c r="AG995" s="251"/>
      <c r="AH995" s="251"/>
      <c r="AI995" s="251"/>
      <c r="AJ995" s="251"/>
      <c r="AK995" s="251"/>
      <c r="AL995" s="251"/>
      <c r="AM995" s="251"/>
      <c r="AN995" s="251"/>
      <c r="AO995" s="251"/>
      <c r="AP995" s="251"/>
      <c r="AQ995" s="251"/>
      <c r="AR995" s="251"/>
      <c r="AS995" s="251"/>
      <c r="AT995" s="251"/>
      <c r="AU995" s="251"/>
      <c r="AV995" s="251"/>
      <c r="AW995" s="251"/>
      <c r="AX995" s="251"/>
      <c r="AY995" s="251"/>
      <c r="AZ995" s="251"/>
      <c r="BA995" s="251"/>
      <c r="BB995" s="251"/>
      <c r="BC995" s="251"/>
      <c r="BD995" s="251"/>
      <c r="BE995" s="251"/>
      <c r="BF995" s="251"/>
      <c r="BG995" s="251"/>
      <c r="BH995" s="251"/>
      <c r="BI995" s="251"/>
      <c r="BJ995" s="251"/>
      <c r="BK995" s="251"/>
      <c r="BL995" s="251"/>
      <c r="BM995" s="251"/>
      <c r="BN995" s="251"/>
      <c r="BO995" s="251"/>
      <c r="BP995" s="251"/>
      <c r="BQ995" s="251"/>
    </row>
    <row r="996" spans="1:69" ht="15.75" customHeight="1" x14ac:dyDescent="0.25">
      <c r="A996" s="251"/>
      <c r="B996" s="251"/>
      <c r="C996" s="251"/>
      <c r="D996" s="251"/>
      <c r="E996" s="251"/>
      <c r="F996" s="251"/>
      <c r="G996" s="251"/>
      <c r="H996" s="251"/>
      <c r="I996" s="251"/>
      <c r="J996" s="251"/>
      <c r="K996" s="251"/>
      <c r="L996" s="251"/>
      <c r="M996" s="251"/>
      <c r="N996" s="251"/>
      <c r="O996" s="251"/>
      <c r="P996" s="251"/>
      <c r="Q996" s="251"/>
      <c r="R996" s="251"/>
      <c r="S996" s="251"/>
      <c r="T996" s="251"/>
      <c r="U996" s="251"/>
      <c r="V996" s="251"/>
      <c r="W996" s="251"/>
      <c r="X996" s="251"/>
      <c r="Y996" s="251"/>
      <c r="Z996" s="251"/>
      <c r="AA996" s="251"/>
      <c r="AB996" s="251"/>
      <c r="AC996" s="251"/>
      <c r="AD996" s="251"/>
      <c r="AE996" s="251"/>
      <c r="AF996" s="251"/>
      <c r="AG996" s="251"/>
      <c r="AH996" s="251"/>
      <c r="AI996" s="251"/>
      <c r="AJ996" s="251"/>
      <c r="AK996" s="251"/>
      <c r="AL996" s="251"/>
      <c r="AM996" s="251"/>
      <c r="AN996" s="251"/>
      <c r="AO996" s="251"/>
      <c r="AP996" s="251"/>
      <c r="AQ996" s="251"/>
      <c r="AR996" s="251"/>
      <c r="AS996" s="251"/>
      <c r="AT996" s="251"/>
      <c r="AU996" s="251"/>
      <c r="AV996" s="251"/>
      <c r="AW996" s="251"/>
      <c r="AX996" s="251"/>
      <c r="AY996" s="251"/>
      <c r="AZ996" s="251"/>
      <c r="BA996" s="251"/>
      <c r="BB996" s="251"/>
      <c r="BC996" s="251"/>
      <c r="BD996" s="251"/>
      <c r="BE996" s="251"/>
      <c r="BF996" s="251"/>
      <c r="BG996" s="251"/>
      <c r="BH996" s="251"/>
      <c r="BI996" s="251"/>
      <c r="BJ996" s="251"/>
      <c r="BK996" s="251"/>
      <c r="BL996" s="251"/>
      <c r="BM996" s="251"/>
      <c r="BN996" s="251"/>
      <c r="BO996" s="251"/>
      <c r="BP996" s="251"/>
      <c r="BQ996" s="251"/>
    </row>
    <row r="997" spans="1:69" ht="15.75" customHeight="1" x14ac:dyDescent="0.25">
      <c r="A997" s="251"/>
      <c r="B997" s="251"/>
      <c r="C997" s="251"/>
      <c r="D997" s="251"/>
      <c r="E997" s="251"/>
      <c r="F997" s="251"/>
      <c r="G997" s="251"/>
      <c r="H997" s="251"/>
      <c r="I997" s="251"/>
      <c r="J997" s="251"/>
      <c r="K997" s="251"/>
      <c r="L997" s="251"/>
      <c r="M997" s="251"/>
      <c r="N997" s="251"/>
      <c r="O997" s="251"/>
      <c r="P997" s="251"/>
      <c r="Q997" s="251"/>
      <c r="R997" s="251"/>
      <c r="S997" s="251"/>
      <c r="T997" s="251"/>
      <c r="U997" s="251"/>
      <c r="V997" s="251"/>
      <c r="W997" s="251"/>
      <c r="X997" s="251"/>
      <c r="Y997" s="251"/>
      <c r="Z997" s="251"/>
      <c r="AA997" s="251"/>
      <c r="AB997" s="251"/>
      <c r="AC997" s="251"/>
      <c r="AD997" s="251"/>
      <c r="AE997" s="251"/>
      <c r="AF997" s="251"/>
      <c r="AG997" s="251"/>
      <c r="AH997" s="251"/>
      <c r="AI997" s="251"/>
      <c r="AJ997" s="251"/>
      <c r="AK997" s="251"/>
      <c r="AL997" s="251"/>
      <c r="AM997" s="251"/>
      <c r="AN997" s="251"/>
      <c r="AO997" s="251"/>
      <c r="AP997" s="251"/>
      <c r="AQ997" s="251"/>
      <c r="AR997" s="251"/>
      <c r="AS997" s="251"/>
      <c r="AT997" s="251"/>
      <c r="AU997" s="251"/>
      <c r="AV997" s="251"/>
      <c r="AW997" s="251"/>
      <c r="AX997" s="251"/>
      <c r="AY997" s="251"/>
      <c r="AZ997" s="251"/>
      <c r="BA997" s="251"/>
      <c r="BB997" s="251"/>
      <c r="BC997" s="251"/>
      <c r="BD997" s="251"/>
      <c r="BE997" s="251"/>
      <c r="BF997" s="251"/>
      <c r="BG997" s="251"/>
      <c r="BH997" s="251"/>
      <c r="BI997" s="251"/>
      <c r="BJ997" s="251"/>
      <c r="BK997" s="251"/>
      <c r="BL997" s="251"/>
      <c r="BM997" s="251"/>
      <c r="BN997" s="251"/>
      <c r="BO997" s="251"/>
      <c r="BP997" s="251"/>
      <c r="BQ997" s="251"/>
    </row>
    <row r="998" spans="1:69" ht="15.75" customHeight="1" x14ac:dyDescent="0.25">
      <c r="A998" s="251"/>
      <c r="B998" s="251"/>
      <c r="C998" s="251"/>
      <c r="D998" s="251"/>
      <c r="E998" s="251"/>
      <c r="F998" s="251"/>
      <c r="G998" s="251"/>
      <c r="H998" s="251"/>
      <c r="I998" s="251"/>
      <c r="J998" s="251"/>
      <c r="K998" s="251"/>
      <c r="L998" s="251"/>
      <c r="M998" s="251"/>
      <c r="N998" s="251"/>
      <c r="O998" s="251"/>
      <c r="P998" s="251"/>
      <c r="Q998" s="251"/>
      <c r="R998" s="251"/>
      <c r="S998" s="251"/>
      <c r="T998" s="251"/>
      <c r="U998" s="251"/>
      <c r="V998" s="251"/>
      <c r="W998" s="251"/>
      <c r="X998" s="251"/>
      <c r="Y998" s="251"/>
      <c r="Z998" s="251"/>
      <c r="AA998" s="251"/>
      <c r="AB998" s="251"/>
      <c r="AC998" s="251"/>
      <c r="AD998" s="251"/>
      <c r="AE998" s="251"/>
      <c r="AF998" s="251"/>
      <c r="AG998" s="251"/>
      <c r="AH998" s="251"/>
      <c r="AI998" s="251"/>
      <c r="AJ998" s="251"/>
      <c r="AK998" s="251"/>
      <c r="AL998" s="251"/>
      <c r="AM998" s="251"/>
      <c r="AN998" s="251"/>
      <c r="AO998" s="251"/>
      <c r="AP998" s="251"/>
      <c r="AQ998" s="251"/>
      <c r="AR998" s="251"/>
      <c r="AS998" s="251"/>
      <c r="AT998" s="251"/>
      <c r="AU998" s="251"/>
      <c r="AV998" s="251"/>
      <c r="AW998" s="251"/>
      <c r="AX998" s="251"/>
      <c r="AY998" s="251"/>
      <c r="AZ998" s="251"/>
      <c r="BA998" s="251"/>
      <c r="BB998" s="251"/>
      <c r="BC998" s="251"/>
      <c r="BD998" s="251"/>
      <c r="BE998" s="251"/>
      <c r="BF998" s="251"/>
      <c r="BG998" s="251"/>
      <c r="BH998" s="251"/>
      <c r="BI998" s="251"/>
      <c r="BJ998" s="251"/>
      <c r="BK998" s="251"/>
      <c r="BL998" s="251"/>
      <c r="BM998" s="251"/>
      <c r="BN998" s="251"/>
      <c r="BO998" s="251"/>
      <c r="BP998" s="251"/>
      <c r="BQ998" s="251"/>
    </row>
    <row r="999" spans="1:69" ht="15.75" customHeight="1" x14ac:dyDescent="0.25">
      <c r="A999" s="251"/>
      <c r="B999" s="251"/>
      <c r="C999" s="251"/>
      <c r="D999" s="251"/>
      <c r="E999" s="251"/>
      <c r="F999" s="251"/>
      <c r="G999" s="251"/>
      <c r="H999" s="251"/>
      <c r="I999" s="251"/>
      <c r="J999" s="251"/>
      <c r="K999" s="251"/>
      <c r="L999" s="251"/>
      <c r="M999" s="251"/>
      <c r="N999" s="251"/>
      <c r="O999" s="251"/>
      <c r="P999" s="251"/>
      <c r="Q999" s="251"/>
      <c r="R999" s="251"/>
      <c r="S999" s="251"/>
      <c r="T999" s="251"/>
      <c r="U999" s="251"/>
      <c r="V999" s="251"/>
      <c r="W999" s="251"/>
      <c r="X999" s="251"/>
      <c r="Y999" s="251"/>
      <c r="Z999" s="251"/>
      <c r="AA999" s="251"/>
      <c r="AB999" s="251"/>
      <c r="AC999" s="251"/>
      <c r="AD999" s="251"/>
      <c r="AE999" s="251"/>
      <c r="AF999" s="251"/>
      <c r="AG999" s="251"/>
      <c r="AH999" s="251"/>
      <c r="AI999" s="251"/>
      <c r="AJ999" s="251"/>
      <c r="AK999" s="251"/>
      <c r="AL999" s="251"/>
      <c r="AM999" s="251"/>
      <c r="AN999" s="251"/>
      <c r="AO999" s="251"/>
      <c r="AP999" s="251"/>
      <c r="AQ999" s="251"/>
      <c r="AR999" s="251"/>
      <c r="AS999" s="251"/>
      <c r="AT999" s="251"/>
      <c r="AU999" s="251"/>
      <c r="AV999" s="251"/>
      <c r="AW999" s="251"/>
      <c r="AX999" s="251"/>
      <c r="AY999" s="251"/>
      <c r="AZ999" s="251"/>
      <c r="BA999" s="251"/>
      <c r="BB999" s="251"/>
      <c r="BC999" s="251"/>
      <c r="BD999" s="251"/>
      <c r="BE999" s="251"/>
      <c r="BF999" s="251"/>
      <c r="BG999" s="251"/>
      <c r="BH999" s="251"/>
      <c r="BI999" s="251"/>
      <c r="BJ999" s="251"/>
      <c r="BK999" s="251"/>
      <c r="BL999" s="251"/>
      <c r="BM999" s="251"/>
      <c r="BN999" s="251"/>
      <c r="BO999" s="251"/>
      <c r="BP999" s="251"/>
      <c r="BQ999" s="251"/>
    </row>
    <row r="1000" spans="1:69" ht="15.75" customHeight="1" x14ac:dyDescent="0.25">
      <c r="A1000" s="251"/>
      <c r="B1000" s="251"/>
      <c r="C1000" s="251"/>
      <c r="D1000" s="251"/>
      <c r="E1000" s="251"/>
      <c r="F1000" s="251"/>
      <c r="G1000" s="251"/>
      <c r="H1000" s="251"/>
      <c r="I1000" s="251"/>
      <c r="J1000" s="251"/>
      <c r="K1000" s="251"/>
      <c r="L1000" s="251"/>
      <c r="M1000" s="251"/>
      <c r="N1000" s="251"/>
      <c r="O1000" s="251"/>
      <c r="P1000" s="251"/>
      <c r="Q1000" s="251"/>
      <c r="R1000" s="251"/>
      <c r="S1000" s="251"/>
      <c r="T1000" s="251"/>
      <c r="U1000" s="251"/>
      <c r="V1000" s="251"/>
      <c r="W1000" s="251"/>
      <c r="X1000" s="251"/>
      <c r="Y1000" s="251"/>
      <c r="Z1000" s="251"/>
      <c r="AA1000" s="251"/>
      <c r="AB1000" s="251"/>
      <c r="AC1000" s="251"/>
      <c r="AD1000" s="251"/>
      <c r="AE1000" s="251"/>
      <c r="AF1000" s="251"/>
      <c r="AG1000" s="251"/>
      <c r="AH1000" s="251"/>
      <c r="AI1000" s="251"/>
      <c r="AJ1000" s="251"/>
      <c r="AK1000" s="251"/>
      <c r="AL1000" s="251"/>
      <c r="AM1000" s="251"/>
      <c r="AN1000" s="251"/>
      <c r="AO1000" s="251"/>
      <c r="AP1000" s="251"/>
      <c r="AQ1000" s="251"/>
      <c r="AR1000" s="251"/>
      <c r="AS1000" s="251"/>
      <c r="AT1000" s="251"/>
      <c r="AU1000" s="251"/>
      <c r="AV1000" s="251"/>
      <c r="AW1000" s="251"/>
      <c r="AX1000" s="251"/>
      <c r="AY1000" s="251"/>
      <c r="AZ1000" s="251"/>
      <c r="BA1000" s="251"/>
      <c r="BB1000" s="251"/>
      <c r="BC1000" s="251"/>
      <c r="BD1000" s="251"/>
      <c r="BE1000" s="251"/>
      <c r="BF1000" s="251"/>
      <c r="BG1000" s="251"/>
      <c r="BH1000" s="251"/>
      <c r="BI1000" s="251"/>
      <c r="BJ1000" s="251"/>
      <c r="BK1000" s="251"/>
      <c r="BL1000" s="251"/>
      <c r="BM1000" s="251"/>
      <c r="BN1000" s="251"/>
      <c r="BO1000" s="251"/>
      <c r="BP1000" s="251"/>
      <c r="BQ1000" s="251"/>
    </row>
  </sheetData>
  <autoFilter ref="A3:BQ75" xr:uid="{00000000-0009-0000-0000-000006000000}"/>
  <mergeCells count="2">
    <mergeCell ref="A1:B1"/>
    <mergeCell ref="C1:P1"/>
  </mergeCells>
  <pageMargins left="0.25" right="0.25" top="0.75" bottom="0.75" header="0" footer="0"/>
  <pageSetup orientation="portrait"/>
  <colBreaks count="1" manualBreakCount="1">
    <brk id="8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E150F-FFAC-44E0-9D0C-B24A9293C5F1}">
  <sheetPr>
    <tabColor rgb="FF002060"/>
  </sheetPr>
  <dimension ref="A1:BT19"/>
  <sheetViews>
    <sheetView workbookViewId="0">
      <selection activeCell="L21" sqref="L21"/>
    </sheetView>
  </sheetViews>
  <sheetFormatPr defaultRowHeight="15" x14ac:dyDescent="0.25"/>
  <cols>
    <col min="1" max="5" width="9.5703125" style="372" bestFit="1" customWidth="1"/>
    <col min="6" max="6" width="10.5703125" style="372" bestFit="1" customWidth="1"/>
    <col min="7" max="8" width="19" style="372" bestFit="1" customWidth="1"/>
    <col min="9" max="9" width="16" style="372" bestFit="1" customWidth="1"/>
    <col min="10" max="10" width="16" style="372" customWidth="1"/>
    <col min="11" max="12" width="16" style="372" bestFit="1" customWidth="1"/>
    <col min="13" max="13" width="14.28515625" style="372" bestFit="1" customWidth="1"/>
    <col min="14" max="14" width="14.85546875" style="372" bestFit="1" customWidth="1"/>
    <col min="15" max="15" width="14" style="372" customWidth="1"/>
    <col min="16" max="16" width="14.28515625" style="372" bestFit="1" customWidth="1"/>
    <col min="17" max="17" width="15.140625" style="372" bestFit="1" customWidth="1"/>
    <col min="18" max="18" width="12.85546875" style="372" bestFit="1" customWidth="1"/>
    <col min="19" max="19" width="14.28515625" style="372" bestFit="1" customWidth="1"/>
    <col min="20" max="20" width="17" style="372" customWidth="1"/>
    <col min="21" max="21" width="14.28515625" style="372" bestFit="1" customWidth="1"/>
    <col min="22" max="22" width="12.85546875" style="372" bestFit="1" customWidth="1"/>
    <col min="23" max="26" width="16" style="372" bestFit="1" customWidth="1"/>
    <col min="27" max="27" width="14.28515625" style="372" bestFit="1" customWidth="1"/>
    <col min="28" max="28" width="16" style="372" bestFit="1" customWidth="1"/>
    <col min="29" max="29" width="15.140625" style="372" bestFit="1" customWidth="1"/>
    <col min="30" max="32" width="14.28515625" style="372" bestFit="1" customWidth="1"/>
    <col min="33" max="33" width="12.85546875" style="372" bestFit="1" customWidth="1"/>
    <col min="34" max="34" width="15.140625" style="372" bestFit="1" customWidth="1"/>
    <col min="35" max="35" width="15.85546875" style="372" bestFit="1" customWidth="1"/>
    <col min="36" max="36" width="13.140625" style="372" customWidth="1"/>
    <col min="37" max="37" width="12.85546875" style="372" bestFit="1" customWidth="1"/>
    <col min="38" max="39" width="15.140625" style="372" bestFit="1" customWidth="1"/>
    <col min="40" max="40" width="16" style="372" bestFit="1" customWidth="1"/>
    <col min="41" max="44" width="15.140625" style="372" bestFit="1" customWidth="1"/>
    <col min="45" max="45" width="16" style="372" bestFit="1" customWidth="1"/>
    <col min="46" max="46" width="15.140625" style="372" bestFit="1" customWidth="1"/>
    <col min="47" max="47" width="14.28515625" style="372" bestFit="1" customWidth="1"/>
    <col min="48" max="48" width="15.85546875" style="372" bestFit="1" customWidth="1"/>
    <col min="49" max="49" width="11.140625" style="372" bestFit="1" customWidth="1"/>
    <col min="50" max="50" width="9.85546875" style="372" bestFit="1" customWidth="1"/>
    <col min="51" max="51" width="11.140625" style="372" bestFit="1" customWidth="1"/>
    <col min="52" max="52" width="9.85546875" style="372" bestFit="1" customWidth="1"/>
    <col min="53" max="54" width="15.140625" style="372" bestFit="1" customWidth="1"/>
    <col min="55" max="56" width="14.28515625" style="372" bestFit="1" customWidth="1"/>
    <col min="57" max="57" width="12.85546875" style="372" bestFit="1" customWidth="1"/>
    <col min="58" max="59" width="15.140625" style="372" bestFit="1" customWidth="1"/>
    <col min="60" max="61" width="12.85546875" style="372" bestFit="1" customWidth="1"/>
    <col min="62" max="63" width="12" style="372" bestFit="1" customWidth="1"/>
    <col min="64" max="64" width="15.140625" style="372" bestFit="1" customWidth="1"/>
    <col min="65" max="67" width="14.28515625" style="372" bestFit="1" customWidth="1"/>
    <col min="68" max="68" width="15.140625" style="372" bestFit="1" customWidth="1"/>
    <col min="69" max="69" width="12.85546875" style="372" bestFit="1" customWidth="1"/>
    <col min="70" max="72" width="15.85546875" style="372" bestFit="1" customWidth="1"/>
    <col min="73" max="16384" width="9.140625" style="372"/>
  </cols>
  <sheetData>
    <row r="1" spans="1:72" ht="66.75" customHeight="1" x14ac:dyDescent="0.25">
      <c r="A1" s="512" t="s">
        <v>168</v>
      </c>
      <c r="B1" s="513"/>
      <c r="C1" s="170"/>
      <c r="D1" s="170"/>
      <c r="E1" s="170"/>
      <c r="F1" s="514" t="s">
        <v>462</v>
      </c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  <c r="Z1" s="515"/>
      <c r="AA1" s="515"/>
      <c r="AB1" s="515"/>
      <c r="AC1" s="515"/>
      <c r="AD1" s="515"/>
      <c r="AE1" s="515"/>
      <c r="AF1" s="515"/>
      <c r="AG1" s="515"/>
      <c r="AH1" s="515"/>
      <c r="AI1" s="515"/>
      <c r="AJ1" s="515"/>
      <c r="AK1" s="515"/>
      <c r="AL1" s="515"/>
      <c r="AM1" s="515"/>
      <c r="AN1" s="515"/>
      <c r="AO1" s="515"/>
      <c r="AP1" s="515"/>
      <c r="AQ1" s="515"/>
      <c r="AR1" s="515"/>
      <c r="AS1" s="515"/>
      <c r="AT1" s="515"/>
      <c r="AU1" s="515"/>
      <c r="AV1" s="515"/>
      <c r="AW1" s="515"/>
      <c r="AX1" s="515"/>
      <c r="AY1" s="515"/>
      <c r="AZ1" s="515"/>
      <c r="BA1" s="515"/>
      <c r="BB1" s="515"/>
      <c r="BC1" s="515"/>
      <c r="BD1" s="515"/>
      <c r="BE1" s="515"/>
      <c r="BF1" s="515"/>
      <c r="BG1" s="515"/>
      <c r="BH1" s="515"/>
      <c r="BI1" s="515"/>
      <c r="BJ1" s="515"/>
      <c r="BK1" s="515"/>
      <c r="BL1" s="515"/>
      <c r="BM1" s="515"/>
      <c r="BN1" s="515"/>
      <c r="BO1" s="515"/>
      <c r="BP1" s="515"/>
      <c r="BQ1" s="515"/>
      <c r="BR1" s="515"/>
      <c r="BS1" s="515"/>
      <c r="BT1" s="515"/>
    </row>
    <row r="2" spans="1:72" ht="29.25" customHeight="1" x14ac:dyDescent="0.25">
      <c r="A2" s="168"/>
      <c r="B2" s="169"/>
      <c r="C2" s="170"/>
      <c r="D2" s="170"/>
      <c r="E2" s="170"/>
      <c r="F2" s="170"/>
      <c r="G2" s="168"/>
      <c r="H2" s="168"/>
      <c r="I2" s="168"/>
      <c r="J2" s="168"/>
      <c r="K2" s="168"/>
      <c r="L2" s="171"/>
      <c r="M2" s="168"/>
      <c r="N2" s="168"/>
      <c r="O2" s="168"/>
      <c r="P2" s="168"/>
      <c r="Q2" s="168"/>
      <c r="R2" s="168"/>
      <c r="S2" s="168"/>
      <c r="T2" s="168"/>
      <c r="U2" s="168"/>
      <c r="V2" s="168"/>
      <c r="W2" s="168"/>
      <c r="X2" s="373"/>
      <c r="Y2" s="168"/>
      <c r="Z2" s="168"/>
      <c r="AA2" s="168"/>
      <c r="AB2" s="168"/>
      <c r="AC2" s="168"/>
      <c r="AD2" s="168"/>
      <c r="AE2" s="168"/>
      <c r="AF2" s="168"/>
      <c r="AG2" s="168"/>
      <c r="AH2" s="374"/>
      <c r="AI2" s="374"/>
      <c r="AJ2" s="192"/>
      <c r="AK2" s="374"/>
      <c r="AL2" s="374"/>
      <c r="AM2" s="374"/>
      <c r="AN2" s="374"/>
      <c r="AO2" s="375"/>
      <c r="AP2" s="374"/>
      <c r="AQ2" s="375"/>
      <c r="AR2" s="375"/>
      <c r="AS2" s="375"/>
      <c r="AT2" s="375"/>
      <c r="AU2" s="374"/>
      <c r="AV2" s="374"/>
      <c r="AW2" s="374"/>
      <c r="AX2" s="374"/>
      <c r="AY2" s="374"/>
      <c r="AZ2" s="192"/>
      <c r="BA2" s="374"/>
      <c r="BB2" s="374"/>
      <c r="BC2" s="374"/>
      <c r="BD2" s="374"/>
      <c r="BE2" s="374"/>
      <c r="BF2" s="374"/>
      <c r="BG2" s="374"/>
      <c r="BH2" s="374"/>
      <c r="BI2" s="374"/>
      <c r="BJ2" s="374"/>
      <c r="BK2" s="374"/>
      <c r="BL2" s="374"/>
      <c r="BM2" s="374"/>
      <c r="BN2" s="374"/>
      <c r="BO2" s="374"/>
      <c r="BP2" s="374"/>
      <c r="BQ2" s="374"/>
      <c r="BR2" s="374"/>
    </row>
    <row r="3" spans="1:72" s="401" customFormat="1" ht="57.75" customHeight="1" x14ac:dyDescent="0.25">
      <c r="A3" s="376" t="s">
        <v>114</v>
      </c>
      <c r="B3" s="377" t="s">
        <v>169</v>
      </c>
      <c r="C3" s="377" t="s">
        <v>275</v>
      </c>
      <c r="D3" s="377" t="s">
        <v>276</v>
      </c>
      <c r="E3" s="377" t="s">
        <v>277</v>
      </c>
      <c r="F3" s="378" t="s">
        <v>278</v>
      </c>
      <c r="G3" s="379" t="s">
        <v>423</v>
      </c>
      <c r="H3" s="380" t="s">
        <v>424</v>
      </c>
      <c r="I3" s="381" t="s">
        <v>425</v>
      </c>
      <c r="J3" s="381" t="s">
        <v>426</v>
      </c>
      <c r="K3" s="382" t="s">
        <v>186</v>
      </c>
      <c r="L3" s="382" t="s">
        <v>282</v>
      </c>
      <c r="M3" s="382" t="s">
        <v>283</v>
      </c>
      <c r="N3" s="382" t="s">
        <v>284</v>
      </c>
      <c r="O3" s="382" t="s">
        <v>427</v>
      </c>
      <c r="P3" s="383" t="s">
        <v>130</v>
      </c>
      <c r="Q3" s="384" t="s">
        <v>428</v>
      </c>
      <c r="R3" s="385" t="s">
        <v>429</v>
      </c>
      <c r="S3" s="385" t="s">
        <v>430</v>
      </c>
      <c r="T3" s="385" t="s">
        <v>431</v>
      </c>
      <c r="U3" s="385" t="s">
        <v>290</v>
      </c>
      <c r="V3" s="385" t="s">
        <v>432</v>
      </c>
      <c r="W3" s="386" t="s">
        <v>433</v>
      </c>
      <c r="X3" s="387" t="s">
        <v>434</v>
      </c>
      <c r="Y3" s="384" t="s">
        <v>293</v>
      </c>
      <c r="Z3" s="385" t="s">
        <v>435</v>
      </c>
      <c r="AA3" s="385" t="s">
        <v>436</v>
      </c>
      <c r="AB3" s="385" t="s">
        <v>437</v>
      </c>
      <c r="AC3" s="384" t="s">
        <v>438</v>
      </c>
      <c r="AD3" s="384" t="s">
        <v>138</v>
      </c>
      <c r="AE3" s="384" t="s">
        <v>439</v>
      </c>
      <c r="AF3" s="385" t="s">
        <v>139</v>
      </c>
      <c r="AG3" s="385" t="s">
        <v>440</v>
      </c>
      <c r="AH3" s="383" t="s">
        <v>441</v>
      </c>
      <c r="AI3" s="381" t="s">
        <v>442</v>
      </c>
      <c r="AJ3" s="384" t="s">
        <v>443</v>
      </c>
      <c r="AK3" s="385" t="s">
        <v>444</v>
      </c>
      <c r="AL3" s="384" t="s">
        <v>445</v>
      </c>
      <c r="AM3" s="388" t="s">
        <v>446</v>
      </c>
      <c r="AN3" s="389" t="s">
        <v>447</v>
      </c>
      <c r="AO3" s="387" t="s">
        <v>448</v>
      </c>
      <c r="AP3" s="385" t="s">
        <v>449</v>
      </c>
      <c r="AQ3" s="390" t="s">
        <v>450</v>
      </c>
      <c r="AR3" s="391" t="s">
        <v>308</v>
      </c>
      <c r="AS3" s="391" t="s">
        <v>307</v>
      </c>
      <c r="AT3" s="392" t="s">
        <v>451</v>
      </c>
      <c r="AU3" s="388" t="s">
        <v>452</v>
      </c>
      <c r="AV3" s="384" t="s">
        <v>453</v>
      </c>
      <c r="AW3" s="393" t="s">
        <v>454</v>
      </c>
      <c r="AX3" s="388" t="s">
        <v>455</v>
      </c>
      <c r="AY3" s="385" t="s">
        <v>311</v>
      </c>
      <c r="AZ3" s="388" t="s">
        <v>456</v>
      </c>
      <c r="BA3" s="394" t="s">
        <v>316</v>
      </c>
      <c r="BB3" s="395" t="s">
        <v>317</v>
      </c>
      <c r="BC3" s="395" t="s">
        <v>318</v>
      </c>
      <c r="BD3" s="396" t="s">
        <v>320</v>
      </c>
      <c r="BE3" s="397" t="s">
        <v>322</v>
      </c>
      <c r="BF3" s="389" t="s">
        <v>323</v>
      </c>
      <c r="BG3" s="395" t="s">
        <v>324</v>
      </c>
      <c r="BH3" s="396" t="s">
        <v>325</v>
      </c>
      <c r="BI3" s="398" t="s">
        <v>457</v>
      </c>
      <c r="BJ3" s="395" t="s">
        <v>327</v>
      </c>
      <c r="BK3" s="395" t="s">
        <v>328</v>
      </c>
      <c r="BL3" s="395" t="s">
        <v>329</v>
      </c>
      <c r="BM3" s="394" t="s">
        <v>458</v>
      </c>
      <c r="BN3" s="399" t="s">
        <v>459</v>
      </c>
      <c r="BO3" s="400" t="s">
        <v>460</v>
      </c>
      <c r="BP3" s="400" t="s">
        <v>332</v>
      </c>
      <c r="BQ3" s="400" t="s">
        <v>461</v>
      </c>
      <c r="BR3" s="400" t="s">
        <v>335</v>
      </c>
      <c r="BS3" s="389" t="s">
        <v>336</v>
      </c>
      <c r="BT3" s="394" t="s">
        <v>270</v>
      </c>
    </row>
    <row r="4" spans="1:72" s="407" customFormat="1" x14ac:dyDescent="0.25">
      <c r="A4" s="402">
        <v>2024</v>
      </c>
      <c r="B4" s="403">
        <v>2</v>
      </c>
      <c r="C4" s="403">
        <f>D4+E4</f>
        <v>181</v>
      </c>
      <c r="D4" s="403">
        <v>92</v>
      </c>
      <c r="E4" s="403">
        <v>89</v>
      </c>
      <c r="F4" s="404">
        <v>74186</v>
      </c>
      <c r="G4" s="404">
        <f>H4+Q4</f>
        <v>327802063603.90149</v>
      </c>
      <c r="H4" s="404">
        <f>I4+P4+J4</f>
        <v>318612812713.04114</v>
      </c>
      <c r="I4" s="404">
        <v>65829773206.490097</v>
      </c>
      <c r="J4" s="404">
        <v>246642405961.69101</v>
      </c>
      <c r="K4" s="404">
        <v>246642405961.69101</v>
      </c>
      <c r="L4" s="405">
        <v>229313103310.052</v>
      </c>
      <c r="M4" s="405">
        <v>7200218577.3000002</v>
      </c>
      <c r="N4" s="404">
        <v>6824289528.5319996</v>
      </c>
      <c r="O4" s="406">
        <f>N4/K4</f>
        <v>2.7668759968194446E-2</v>
      </c>
      <c r="P4" s="404">
        <v>6140633544.8599997</v>
      </c>
      <c r="Q4" s="404">
        <v>9189250890.8603497</v>
      </c>
      <c r="R4" s="404">
        <v>674508423.69000006</v>
      </c>
      <c r="S4" s="404">
        <v>122914278.56</v>
      </c>
      <c r="T4" s="404">
        <v>0</v>
      </c>
      <c r="U4" s="404">
        <v>4343012232.9313498</v>
      </c>
      <c r="V4" s="404">
        <v>115975669.77</v>
      </c>
      <c r="W4" s="404">
        <f>X4+AE4+AH4</f>
        <v>327802063603.89557</v>
      </c>
      <c r="X4" s="404">
        <v>251638360343.302</v>
      </c>
      <c r="Y4" s="404">
        <v>242301424647.75699</v>
      </c>
      <c r="Z4" s="404">
        <v>226125305891.56299</v>
      </c>
      <c r="AA4" s="404">
        <v>4996534174.0820103</v>
      </c>
      <c r="AB4" s="404">
        <v>221128771717.48099</v>
      </c>
      <c r="AC4" s="404">
        <v>7765682244.7200003</v>
      </c>
      <c r="AD4" s="404">
        <v>1571253450.82551</v>
      </c>
      <c r="AE4" s="404">
        <v>2924889958.3892398</v>
      </c>
      <c r="AF4" s="404">
        <v>1086689864.4809999</v>
      </c>
      <c r="AG4" s="404">
        <v>6188367</v>
      </c>
      <c r="AH4" s="404">
        <v>73238813302.2043</v>
      </c>
      <c r="AI4" s="404">
        <v>28554180266.498001</v>
      </c>
      <c r="AJ4" s="404">
        <v>421287288.89999998</v>
      </c>
      <c r="AK4" s="404">
        <v>221483261.12</v>
      </c>
      <c r="AL4" s="404">
        <v>44263345746.806396</v>
      </c>
      <c r="AM4" s="404">
        <v>18976369061.0028</v>
      </c>
      <c r="AN4" s="404">
        <f>AO4+AT4+AV4+AW4</f>
        <v>115784746209.35001</v>
      </c>
      <c r="AO4" s="404">
        <v>72225757019.850006</v>
      </c>
      <c r="AP4" s="404">
        <v>23270299660.830002</v>
      </c>
      <c r="AQ4" s="404">
        <v>15100654000</v>
      </c>
      <c r="AR4" s="404">
        <v>33854803359.02</v>
      </c>
      <c r="AS4" s="404">
        <v>221188979503.164</v>
      </c>
      <c r="AT4" s="404">
        <v>4789231717.8199997</v>
      </c>
      <c r="AU4" s="404">
        <v>1841746832.8599999</v>
      </c>
      <c r="AV4" s="404">
        <v>38769325417.68</v>
      </c>
      <c r="AW4" s="404">
        <v>432054</v>
      </c>
      <c r="AX4" s="404">
        <v>217962</v>
      </c>
      <c r="AY4" s="404">
        <v>561</v>
      </c>
      <c r="AZ4" s="404">
        <v>211197</v>
      </c>
      <c r="BA4" s="404">
        <f>SUM(BB4:BD4)-BE4</f>
        <v>33703330944.565102</v>
      </c>
      <c r="BB4" s="404">
        <v>28871654620.0951</v>
      </c>
      <c r="BC4" s="404">
        <v>915796980.10000002</v>
      </c>
      <c r="BD4" s="404">
        <v>3963295596.6300001</v>
      </c>
      <c r="BE4" s="404">
        <v>47416252.259999998</v>
      </c>
      <c r="BF4" s="404">
        <f>SUM(BG4:BI4)-BJ4</f>
        <v>19332396161.632</v>
      </c>
      <c r="BG4" s="404">
        <v>19041392998.692001</v>
      </c>
      <c r="BH4" s="404">
        <v>278163697.42000002</v>
      </c>
      <c r="BI4" s="404">
        <v>21933326.620000001</v>
      </c>
      <c r="BJ4" s="404">
        <v>9093861.0999999996</v>
      </c>
      <c r="BK4" s="404">
        <v>17997215.859999999</v>
      </c>
      <c r="BL4" s="404">
        <v>14370744276.5931</v>
      </c>
      <c r="BM4" s="404">
        <v>875937655.5</v>
      </c>
      <c r="BN4" s="404">
        <v>884798729.70000005</v>
      </c>
      <c r="BO4" s="404">
        <v>1435003730.83709</v>
      </c>
      <c r="BP4" s="404">
        <v>9284351980.5918999</v>
      </c>
      <c r="BQ4" s="404">
        <v>31095626.850000001</v>
      </c>
      <c r="BR4" s="404">
        <v>36023133405.102203</v>
      </c>
      <c r="BS4" s="404">
        <v>30188217309.689999</v>
      </c>
      <c r="BT4" s="404">
        <f>BR4-BS4</f>
        <v>5834916095.4122047</v>
      </c>
    </row>
    <row r="5" spans="1:72" x14ac:dyDescent="0.25">
      <c r="A5" s="403">
        <v>2024</v>
      </c>
      <c r="B5" s="403">
        <v>3</v>
      </c>
      <c r="C5" s="403">
        <f t="shared" ref="C5:C6" si="0">D5+E5</f>
        <v>183</v>
      </c>
      <c r="D5" s="403">
        <v>92</v>
      </c>
      <c r="E5" s="410">
        <v>91</v>
      </c>
      <c r="F5" s="404">
        <v>74847</v>
      </c>
      <c r="G5" s="404">
        <v>354575604330.63599</v>
      </c>
      <c r="H5" s="404">
        <v>345324059662.87402</v>
      </c>
      <c r="I5" s="404">
        <v>64890839578.249298</v>
      </c>
      <c r="J5" s="404">
        <v>273988458991.02499</v>
      </c>
      <c r="K5" s="404">
        <v>268400775863.46799</v>
      </c>
      <c r="L5" s="404">
        <v>253367381739.758</v>
      </c>
      <c r="M5" s="404">
        <v>8317893709.7700005</v>
      </c>
      <c r="N5" s="404">
        <v>6715500413.9399996</v>
      </c>
      <c r="O5" s="411">
        <f>N5/K5</f>
        <v>2.5020421019036426E-2</v>
      </c>
      <c r="P5" s="404">
        <v>6444761093.6000004</v>
      </c>
      <c r="Q5" s="404">
        <v>9251544667.7617302</v>
      </c>
      <c r="R5" s="404">
        <v>634006790.69000006</v>
      </c>
      <c r="S5" s="404">
        <v>159767878.56</v>
      </c>
      <c r="T5" s="404">
        <v>0</v>
      </c>
      <c r="U5" s="404">
        <v>4386776407.5349998</v>
      </c>
      <c r="V5" s="404">
        <v>168858960.188889</v>
      </c>
      <c r="W5" s="404">
        <f>X5+AE5+AH5</f>
        <v>354575604330.63635</v>
      </c>
      <c r="X5" s="404">
        <v>272632873012.638</v>
      </c>
      <c r="Y5" s="404">
        <v>256029691358.858</v>
      </c>
      <c r="Z5" s="404">
        <v>239661339357.043</v>
      </c>
      <c r="AA5" s="404">
        <v>7678781060.6030102</v>
      </c>
      <c r="AB5" s="404">
        <v>231982558296.44</v>
      </c>
      <c r="AC5" s="404">
        <v>15494555425.77</v>
      </c>
      <c r="AD5" s="404">
        <v>1108626228.01</v>
      </c>
      <c r="AE5" s="404">
        <v>2951645145.2060299</v>
      </c>
      <c r="AF5" s="404">
        <v>1035545176.14703</v>
      </c>
      <c r="AG5" s="404">
        <v>6188367</v>
      </c>
      <c r="AH5" s="404">
        <v>78991086172.792297</v>
      </c>
      <c r="AI5" s="404">
        <v>28643912574.6283</v>
      </c>
      <c r="AJ5" s="404">
        <v>490790831.64999998</v>
      </c>
      <c r="AK5" s="404">
        <v>212401880.12</v>
      </c>
      <c r="AL5" s="404">
        <v>49856382766.514</v>
      </c>
      <c r="AM5" s="404">
        <v>24649206258.237099</v>
      </c>
      <c r="AN5" s="404">
        <f>AO5+AT5+AV5+AW5</f>
        <v>100119446728.86</v>
      </c>
      <c r="AO5" s="404">
        <v>64990026294.709999</v>
      </c>
      <c r="AP5" s="404">
        <v>26583054894.91</v>
      </c>
      <c r="AQ5" s="404">
        <v>13500654000</v>
      </c>
      <c r="AR5" s="404">
        <v>24906317399.799999</v>
      </c>
      <c r="AS5" s="404">
        <v>159530034828.30801</v>
      </c>
      <c r="AT5" s="404">
        <v>10494875596.85</v>
      </c>
      <c r="AU5" s="404">
        <v>1390855624.0899999</v>
      </c>
      <c r="AV5" s="404">
        <v>24634062797.299999</v>
      </c>
      <c r="AW5" s="404">
        <v>482040</v>
      </c>
      <c r="AX5" s="404">
        <v>218044</v>
      </c>
      <c r="AY5" s="404">
        <v>554</v>
      </c>
      <c r="AZ5" s="404">
        <v>261159</v>
      </c>
      <c r="BA5" s="404">
        <f t="shared" ref="BA5:BA6" si="1">SUM(BB5:BD5)-BE5</f>
        <v>53978968344.0187</v>
      </c>
      <c r="BB5" s="404">
        <v>47480777820.388702</v>
      </c>
      <c r="BC5" s="404">
        <v>1013169280.45</v>
      </c>
      <c r="BD5" s="404">
        <v>5722894736.79</v>
      </c>
      <c r="BE5" s="404">
        <v>237873493.61000001</v>
      </c>
      <c r="BF5" s="404">
        <f t="shared" ref="BF5:BF6" si="2">SUM(BG5:BI5)-BJ5</f>
        <v>29427492493.805599</v>
      </c>
      <c r="BG5" s="404">
        <v>28855803761.8256</v>
      </c>
      <c r="BH5" s="404">
        <v>398909554.99000001</v>
      </c>
      <c r="BI5" s="404">
        <v>214873408.69</v>
      </c>
      <c r="BJ5" s="404">
        <v>42094231.700000003</v>
      </c>
      <c r="BK5" s="404">
        <v>25144558.140000001</v>
      </c>
      <c r="BL5" s="404">
        <v>24492431944.953098</v>
      </c>
      <c r="BM5" s="404">
        <v>1466734059.461</v>
      </c>
      <c r="BN5" s="404">
        <v>1058395747.86533</v>
      </c>
      <c r="BO5" s="404">
        <v>1947132105.55</v>
      </c>
      <c r="BP5" s="404">
        <v>13492603569.8808</v>
      </c>
      <c r="BQ5" s="404">
        <v>43868257.850000001</v>
      </c>
      <c r="BR5" s="404">
        <v>56984496197.433998</v>
      </c>
      <c r="BS5" s="404">
        <v>45455645412.110901</v>
      </c>
      <c r="BT5" s="404">
        <f t="shared" ref="BT5:BT6" si="3">BR5-BS5</f>
        <v>11528850785.323097</v>
      </c>
    </row>
    <row r="6" spans="1:72" s="446" customFormat="1" x14ac:dyDescent="0.25">
      <c r="A6" s="403">
        <v>2024</v>
      </c>
      <c r="B6" s="403">
        <v>4</v>
      </c>
      <c r="C6" s="403">
        <f t="shared" si="0"/>
        <v>178</v>
      </c>
      <c r="D6" s="403">
        <v>87</v>
      </c>
      <c r="E6" s="410">
        <v>91</v>
      </c>
      <c r="F6" s="404">
        <v>75252</v>
      </c>
      <c r="G6" s="404">
        <v>356780082707.49103</v>
      </c>
      <c r="H6" s="404">
        <v>345093989787.64001</v>
      </c>
      <c r="I6" s="404">
        <v>74119672159.793701</v>
      </c>
      <c r="J6" s="404">
        <v>264849735301.237</v>
      </c>
      <c r="K6" s="404">
        <v>258698073469.504</v>
      </c>
      <c r="L6" s="404">
        <v>245093924373.90399</v>
      </c>
      <c r="M6" s="404">
        <v>7542246298.3100004</v>
      </c>
      <c r="N6" s="404">
        <v>6061902797.29</v>
      </c>
      <c r="O6" s="411">
        <f>N6/K6</f>
        <v>2.3432346116812473E-2</v>
      </c>
      <c r="P6" s="404">
        <v>6124582326.6099997</v>
      </c>
      <c r="Q6" s="404">
        <v>11686092919.8501</v>
      </c>
      <c r="R6" s="404">
        <v>961443317.02999997</v>
      </c>
      <c r="S6" s="404">
        <v>1716491591.0699999</v>
      </c>
      <c r="T6" s="404">
        <v>0</v>
      </c>
      <c r="U6" s="404">
        <v>4485685421.6201401</v>
      </c>
      <c r="V6" s="404">
        <v>801788126.32000005</v>
      </c>
      <c r="W6" s="404">
        <f>X6+AE6+AH6</f>
        <v>356780082707.49072</v>
      </c>
      <c r="X6" s="404">
        <v>270633623315.73901</v>
      </c>
      <c r="Y6" s="404">
        <v>266734200310.479</v>
      </c>
      <c r="Z6" s="404">
        <v>248630979717.69</v>
      </c>
      <c r="AA6" s="404">
        <v>5271505426.6230001</v>
      </c>
      <c r="AB6" s="404">
        <v>243359474291.06699</v>
      </c>
      <c r="AC6" s="404">
        <v>2953387571.1999998</v>
      </c>
      <c r="AD6" s="404">
        <v>946035434.06001306</v>
      </c>
      <c r="AE6" s="404">
        <v>3408620642.44209</v>
      </c>
      <c r="AF6" s="404">
        <v>793139460.96899998</v>
      </c>
      <c r="AG6" s="404">
        <v>316358880.25</v>
      </c>
      <c r="AH6" s="404">
        <v>82737838749.309601</v>
      </c>
      <c r="AI6" s="404">
        <v>28856350153.863899</v>
      </c>
      <c r="AJ6" s="404">
        <v>440486822.85000002</v>
      </c>
      <c r="AK6" s="404">
        <v>211259380.12</v>
      </c>
      <c r="AL6" s="404">
        <v>53441001772.595703</v>
      </c>
      <c r="AM6" s="404">
        <v>28165654441.937099</v>
      </c>
      <c r="AN6" s="404">
        <f>AO6+AT6+AV6+AW6</f>
        <v>108062724633.42</v>
      </c>
      <c r="AO6" s="404">
        <v>90790002857.860001</v>
      </c>
      <c r="AP6" s="404">
        <v>30923085687.259998</v>
      </c>
      <c r="AQ6" s="404">
        <v>10500654000</v>
      </c>
      <c r="AR6" s="404">
        <v>49366263170.599998</v>
      </c>
      <c r="AS6" s="404">
        <v>244607627955.21799</v>
      </c>
      <c r="AT6" s="404">
        <v>10908979288.98</v>
      </c>
      <c r="AU6" s="404">
        <v>1866804419.28</v>
      </c>
      <c r="AV6" s="404">
        <v>6354240665.5799999</v>
      </c>
      <c r="AW6" s="404">
        <v>9501821</v>
      </c>
      <c r="AX6" s="404">
        <v>217850</v>
      </c>
      <c r="AY6" s="404">
        <v>9000606</v>
      </c>
      <c r="AZ6" s="404">
        <v>261032</v>
      </c>
      <c r="BA6" s="404">
        <f t="shared" si="1"/>
        <v>74112330303.650604</v>
      </c>
      <c r="BB6" s="404">
        <v>65425298910.239799</v>
      </c>
      <c r="BC6" s="404">
        <v>1475945735.25858</v>
      </c>
      <c r="BD6" s="404">
        <v>7470661209.4222202</v>
      </c>
      <c r="BE6" s="404">
        <v>259575551.27000001</v>
      </c>
      <c r="BF6" s="404">
        <f t="shared" si="2"/>
        <v>40702777957.041397</v>
      </c>
      <c r="BG6" s="404">
        <v>39968930049.681396</v>
      </c>
      <c r="BH6" s="404">
        <v>553296347.51999998</v>
      </c>
      <c r="BI6" s="404">
        <v>231859335.43000001</v>
      </c>
      <c r="BJ6" s="404">
        <v>51307775.590000004</v>
      </c>
      <c r="BK6" s="404">
        <v>27169547.1736577</v>
      </c>
      <c r="BL6" s="404">
        <v>33334106342.602798</v>
      </c>
      <c r="BM6" s="404">
        <v>1412434018.0367899</v>
      </c>
      <c r="BN6" s="404">
        <v>1364866498.80177</v>
      </c>
      <c r="BO6" s="404">
        <v>2374109032.7939901</v>
      </c>
      <c r="BP6" s="404">
        <v>18768252142.810299</v>
      </c>
      <c r="BQ6" s="404">
        <v>122827951.28</v>
      </c>
      <c r="BR6" s="404">
        <v>77851305835.246307</v>
      </c>
      <c r="BS6" s="404">
        <v>62556293697.669502</v>
      </c>
      <c r="BT6" s="404">
        <f t="shared" si="3"/>
        <v>15295012137.576805</v>
      </c>
    </row>
    <row r="7" spans="1:72" x14ac:dyDescent="0.25">
      <c r="A7" s="402"/>
      <c r="B7" s="409"/>
      <c r="C7" s="409"/>
      <c r="D7" s="409"/>
      <c r="E7" s="409"/>
      <c r="F7" s="409"/>
      <c r="G7" s="409"/>
      <c r="H7" s="409"/>
      <c r="I7" s="409"/>
      <c r="J7" s="409"/>
      <c r="K7" s="409"/>
      <c r="L7" s="409"/>
      <c r="M7" s="409"/>
      <c r="N7" s="409"/>
      <c r="O7" s="409"/>
      <c r="P7" s="409"/>
      <c r="Q7" s="409"/>
      <c r="R7" s="409"/>
      <c r="S7" s="409"/>
      <c r="T7" s="409"/>
      <c r="U7" s="409"/>
      <c r="V7" s="409"/>
      <c r="W7" s="409"/>
      <c r="X7" s="409"/>
      <c r="Y7" s="409"/>
      <c r="Z7" s="409"/>
      <c r="AA7" s="409"/>
      <c r="AB7" s="409"/>
      <c r="AC7" s="409"/>
      <c r="AD7" s="409"/>
      <c r="AE7" s="409"/>
      <c r="AF7" s="409"/>
      <c r="AG7" s="409"/>
      <c r="AH7" s="409"/>
      <c r="AI7" s="409"/>
      <c r="AJ7" s="409"/>
      <c r="AK7" s="409"/>
      <c r="AL7" s="409"/>
      <c r="AM7" s="409"/>
      <c r="AN7" s="409"/>
      <c r="AO7" s="409"/>
      <c r="AP7" s="409"/>
      <c r="AQ7" s="409"/>
      <c r="AR7" s="409"/>
      <c r="AS7" s="409"/>
      <c r="AT7" s="409"/>
      <c r="AU7" s="409"/>
      <c r="AV7" s="409"/>
      <c r="AW7" s="409"/>
      <c r="AX7" s="409"/>
      <c r="AY7" s="409"/>
      <c r="AZ7" s="409"/>
      <c r="BA7" s="409"/>
      <c r="BB7" s="409"/>
      <c r="BC7" s="409"/>
      <c r="BD7" s="409"/>
      <c r="BE7" s="409"/>
      <c r="BF7" s="409"/>
      <c r="BG7" s="409"/>
      <c r="BH7" s="409"/>
      <c r="BI7" s="409"/>
      <c r="BJ7" s="409"/>
      <c r="BK7" s="409"/>
      <c r="BL7" s="409"/>
      <c r="BM7" s="409"/>
      <c r="BN7" s="409"/>
      <c r="BO7" s="409"/>
      <c r="BP7" s="409"/>
      <c r="BQ7" s="409"/>
      <c r="BR7" s="409"/>
      <c r="BS7" s="409"/>
      <c r="BT7" s="409"/>
    </row>
    <row r="8" spans="1:72" x14ac:dyDescent="0.25">
      <c r="A8" s="408"/>
      <c r="B8" s="409"/>
      <c r="C8" s="409"/>
      <c r="D8" s="409"/>
      <c r="E8" s="409"/>
      <c r="F8" s="409"/>
      <c r="G8" s="409"/>
      <c r="H8" s="409"/>
      <c r="I8" s="409"/>
      <c r="J8" s="409"/>
      <c r="K8" s="409"/>
      <c r="L8" s="409"/>
      <c r="M8" s="409"/>
      <c r="N8" s="409"/>
      <c r="O8" s="409"/>
      <c r="P8" s="409"/>
      <c r="Q8" s="409"/>
      <c r="R8" s="409"/>
      <c r="S8" s="409"/>
      <c r="T8" s="409"/>
      <c r="U8" s="409"/>
      <c r="V8" s="409"/>
      <c r="W8" s="409"/>
      <c r="X8" s="409"/>
      <c r="Y8" s="409"/>
      <c r="Z8" s="409"/>
      <c r="AA8" s="409"/>
      <c r="AB8" s="409"/>
      <c r="AC8" s="409"/>
      <c r="AD8" s="409"/>
      <c r="AE8" s="409"/>
      <c r="AF8" s="409"/>
      <c r="AG8" s="409"/>
      <c r="AH8" s="409"/>
      <c r="AI8" s="409"/>
      <c r="AJ8" s="409"/>
      <c r="AK8" s="409"/>
      <c r="AL8" s="409"/>
      <c r="AM8" s="409"/>
      <c r="AN8" s="409"/>
      <c r="AO8" s="409"/>
      <c r="AP8" s="409"/>
      <c r="AQ8" s="409"/>
      <c r="AR8" s="409"/>
      <c r="AS8" s="409"/>
      <c r="AT8" s="409"/>
      <c r="AU8" s="409"/>
      <c r="AV8" s="409"/>
      <c r="AW8" s="409"/>
      <c r="AX8" s="409"/>
      <c r="AY8" s="409"/>
      <c r="AZ8" s="409"/>
      <c r="BA8" s="409"/>
      <c r="BB8" s="409"/>
      <c r="BC8" s="409"/>
      <c r="BD8" s="409"/>
      <c r="BE8" s="409"/>
      <c r="BF8" s="409"/>
      <c r="BG8" s="409"/>
      <c r="BH8" s="409"/>
      <c r="BI8" s="409"/>
      <c r="BJ8" s="409"/>
      <c r="BK8" s="409"/>
      <c r="BL8" s="409"/>
      <c r="BM8" s="409"/>
      <c r="BN8" s="409"/>
      <c r="BO8" s="409"/>
      <c r="BP8" s="409"/>
      <c r="BQ8" s="409"/>
      <c r="BR8" s="409"/>
      <c r="BS8" s="409"/>
      <c r="BT8" s="409"/>
    </row>
    <row r="9" spans="1:72" x14ac:dyDescent="0.25">
      <c r="A9" s="408"/>
      <c r="B9" s="409"/>
      <c r="C9" s="409"/>
      <c r="D9" s="409"/>
      <c r="E9" s="409"/>
      <c r="F9" s="409"/>
      <c r="G9" s="409"/>
      <c r="H9" s="409"/>
      <c r="I9" s="409"/>
      <c r="J9" s="409"/>
      <c r="K9" s="409"/>
      <c r="L9" s="409"/>
      <c r="M9" s="409"/>
      <c r="N9" s="409"/>
      <c r="O9" s="409"/>
      <c r="P9" s="409"/>
      <c r="Q9" s="409"/>
      <c r="R9" s="409"/>
      <c r="S9" s="409"/>
      <c r="T9" s="409"/>
      <c r="U9" s="409"/>
      <c r="V9" s="409"/>
      <c r="W9" s="409"/>
      <c r="X9" s="409"/>
      <c r="Y9" s="409"/>
      <c r="Z9" s="409"/>
      <c r="AA9" s="409"/>
      <c r="AB9" s="409"/>
      <c r="AC9" s="409"/>
      <c r="AD9" s="409"/>
      <c r="AE9" s="409"/>
      <c r="AF9" s="409"/>
      <c r="AG9" s="409"/>
      <c r="AH9" s="409"/>
      <c r="AI9" s="409"/>
      <c r="AJ9" s="409"/>
      <c r="AK9" s="409"/>
      <c r="AL9" s="409"/>
      <c r="AM9" s="409"/>
      <c r="AN9" s="409"/>
      <c r="AO9" s="450">
        <v>30923085687.259998</v>
      </c>
      <c r="AP9" s="449">
        <v>10908979288.98</v>
      </c>
      <c r="AQ9" s="449">
        <v>9501821</v>
      </c>
      <c r="AR9" s="409"/>
      <c r="AS9" s="409"/>
      <c r="AT9" s="409"/>
      <c r="AU9" s="409"/>
      <c r="AV9" s="409"/>
      <c r="AW9" s="409"/>
      <c r="AX9" s="409"/>
      <c r="AY9" s="409"/>
      <c r="AZ9" s="409"/>
      <c r="BA9" s="409"/>
      <c r="BB9" s="409"/>
      <c r="BC9" s="409"/>
      <c r="BD9" s="409"/>
      <c r="BE9" s="409"/>
      <c r="BF9" s="409"/>
      <c r="BG9" s="409"/>
      <c r="BH9" s="447">
        <v>1364866498.80177</v>
      </c>
      <c r="BI9" s="409"/>
      <c r="BJ9" s="409"/>
      <c r="BK9" s="409"/>
      <c r="BL9" s="409"/>
      <c r="BM9" s="409"/>
      <c r="BN9" s="409"/>
      <c r="BO9" s="409"/>
      <c r="BP9" s="409"/>
      <c r="BQ9" s="409"/>
      <c r="BR9" s="409"/>
      <c r="BS9" s="409"/>
      <c r="BT9" s="409"/>
    </row>
    <row r="10" spans="1:72" x14ac:dyDescent="0.25">
      <c r="A10" s="408"/>
      <c r="B10" s="409"/>
      <c r="C10" s="409"/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409"/>
      <c r="AJ10" s="409"/>
      <c r="AK10" s="409"/>
      <c r="AL10" s="409"/>
      <c r="AM10" s="409"/>
      <c r="AN10" s="409"/>
      <c r="AO10" s="450">
        <v>10500654000</v>
      </c>
      <c r="AP10" s="450">
        <v>1866804419.28</v>
      </c>
      <c r="AQ10" s="450">
        <v>217850</v>
      </c>
      <c r="AR10" s="409"/>
      <c r="AS10" s="409"/>
      <c r="AT10" s="409"/>
      <c r="AU10" s="409"/>
      <c r="AV10" s="409"/>
      <c r="AW10" s="409"/>
      <c r="AX10" s="409"/>
      <c r="AY10" s="409"/>
      <c r="AZ10" s="409"/>
      <c r="BA10" s="447">
        <v>65425298910.239799</v>
      </c>
      <c r="BB10" s="448">
        <v>39968930049.681396</v>
      </c>
      <c r="BC10" s="409"/>
      <c r="BD10" s="409"/>
      <c r="BE10" s="409"/>
      <c r="BF10" s="409"/>
      <c r="BG10" s="409"/>
      <c r="BH10" s="447">
        <v>2374109032.7939901</v>
      </c>
      <c r="BI10" s="409"/>
      <c r="BJ10" s="409"/>
      <c r="BK10" s="409"/>
      <c r="BL10" s="409"/>
      <c r="BM10" s="409"/>
      <c r="BN10" s="409"/>
      <c r="BO10" s="409"/>
      <c r="BP10" s="409"/>
      <c r="BQ10" s="409"/>
      <c r="BR10" s="409"/>
      <c r="BS10" s="409"/>
      <c r="BT10" s="409"/>
    </row>
    <row r="11" spans="1:72" x14ac:dyDescent="0.25">
      <c r="A11" s="408"/>
      <c r="B11" s="409"/>
      <c r="C11" s="409"/>
      <c r="D11" s="409"/>
      <c r="E11" s="409"/>
      <c r="F11" s="409"/>
      <c r="G11" s="409"/>
      <c r="H11" s="409"/>
      <c r="I11" s="409"/>
      <c r="J11" s="409"/>
      <c r="K11" s="409"/>
      <c r="L11" s="409"/>
      <c r="M11" s="409"/>
      <c r="N11" s="409"/>
      <c r="O11" s="409"/>
      <c r="P11" s="409"/>
      <c r="Q11" s="409"/>
      <c r="R11" s="409"/>
      <c r="S11" s="409"/>
      <c r="T11" s="409"/>
      <c r="U11" s="409"/>
      <c r="V11" s="409"/>
      <c r="W11" s="409"/>
      <c r="X11" s="409"/>
      <c r="Y11" s="409"/>
      <c r="Z11" s="409"/>
      <c r="AA11" s="409"/>
      <c r="AB11" s="409"/>
      <c r="AC11" s="409"/>
      <c r="AD11" s="409"/>
      <c r="AE11" s="409"/>
      <c r="AF11" s="409"/>
      <c r="AG11" s="409"/>
      <c r="AH11" s="409"/>
      <c r="AI11" s="409"/>
      <c r="AJ11" s="409"/>
      <c r="AK11" s="409"/>
      <c r="AL11" s="409"/>
      <c r="AM11" s="409"/>
      <c r="AN11" s="409"/>
      <c r="AO11" s="450">
        <v>49366263170.599998</v>
      </c>
      <c r="AP11" s="409"/>
      <c r="AQ11" s="450">
        <v>9000606</v>
      </c>
      <c r="AR11" s="409"/>
      <c r="AS11" s="409"/>
      <c r="AT11" s="409"/>
      <c r="AU11" s="409"/>
      <c r="AV11" s="409"/>
      <c r="AW11" s="409"/>
      <c r="AX11" s="409"/>
      <c r="AY11" s="409"/>
      <c r="AZ11" s="409"/>
      <c r="BA11" s="448">
        <v>1475945735.25858</v>
      </c>
      <c r="BB11" s="448">
        <v>553296347.51999998</v>
      </c>
      <c r="BC11" s="409"/>
      <c r="BD11" s="409"/>
      <c r="BE11" s="409"/>
      <c r="BF11" s="409"/>
      <c r="BG11" s="409"/>
      <c r="BH11" s="447">
        <v>18768252142.810299</v>
      </c>
      <c r="BI11" s="409"/>
      <c r="BJ11" s="409"/>
      <c r="BK11" s="409"/>
      <c r="BL11" s="409"/>
      <c r="BM11" s="409"/>
      <c r="BN11" s="409"/>
      <c r="BO11" s="409"/>
      <c r="BP11" s="409"/>
      <c r="BQ11" s="409"/>
      <c r="BR11" s="409"/>
      <c r="BS11" s="409"/>
      <c r="BT11" s="409"/>
    </row>
    <row r="12" spans="1:72" x14ac:dyDescent="0.25">
      <c r="A12" s="408"/>
      <c r="B12" s="409"/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09"/>
      <c r="T12" s="409"/>
      <c r="U12" s="409"/>
      <c r="V12" s="409"/>
      <c r="W12" s="409"/>
      <c r="X12" s="409"/>
      <c r="Y12" s="409"/>
      <c r="Z12" s="409"/>
      <c r="AA12" s="409"/>
      <c r="AB12" s="409"/>
      <c r="AC12" s="409"/>
      <c r="AD12" s="409"/>
      <c r="AE12" s="409"/>
      <c r="AF12" s="409"/>
      <c r="AG12" s="409"/>
      <c r="AH12" s="409"/>
      <c r="AI12" s="409"/>
      <c r="AJ12" s="409"/>
      <c r="AK12" s="409"/>
      <c r="AL12" s="409"/>
      <c r="AM12" s="409"/>
      <c r="AN12" s="409"/>
      <c r="AO12" s="409"/>
      <c r="AP12" s="409"/>
      <c r="AQ12" s="450">
        <v>261032</v>
      </c>
      <c r="AR12" s="409"/>
      <c r="AS12" s="409"/>
      <c r="AT12" s="409"/>
      <c r="AU12" s="409"/>
      <c r="AV12" s="409"/>
      <c r="AW12" s="409"/>
      <c r="AX12" s="409"/>
      <c r="AY12" s="409"/>
      <c r="AZ12" s="409"/>
      <c r="BA12" s="448">
        <v>7470661209.4222202</v>
      </c>
      <c r="BB12" s="448">
        <v>231859335.43000001</v>
      </c>
      <c r="BC12" s="409"/>
      <c r="BD12" s="409"/>
      <c r="BE12" s="409"/>
      <c r="BF12" s="409"/>
      <c r="BG12" s="409"/>
      <c r="BH12" s="447">
        <v>122827951.28</v>
      </c>
      <c r="BI12" s="409"/>
      <c r="BJ12" s="409"/>
      <c r="BK12" s="409"/>
      <c r="BL12" s="409"/>
      <c r="BM12" s="409"/>
      <c r="BN12" s="409"/>
      <c r="BO12" s="409"/>
      <c r="BP12" s="409"/>
      <c r="BQ12" s="409"/>
      <c r="BR12" s="409"/>
      <c r="BS12" s="409"/>
      <c r="BT12" s="409"/>
    </row>
    <row r="13" spans="1:72" x14ac:dyDescent="0.25">
      <c r="A13" s="408"/>
      <c r="B13" s="409"/>
      <c r="C13" s="409"/>
      <c r="D13" s="409"/>
      <c r="E13" s="409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  <c r="U13" s="409"/>
      <c r="V13" s="409"/>
      <c r="W13" s="409"/>
      <c r="X13" s="409"/>
      <c r="Y13" s="409"/>
      <c r="Z13" s="409"/>
      <c r="AA13" s="409"/>
      <c r="AB13" s="409"/>
      <c r="AC13" s="409"/>
      <c r="AD13" s="409"/>
      <c r="AE13" s="409"/>
      <c r="AF13" s="409"/>
      <c r="AG13" s="409"/>
      <c r="AH13" s="409"/>
      <c r="AI13" s="409"/>
      <c r="AJ13" s="409"/>
      <c r="AK13" s="409"/>
      <c r="AL13" s="409"/>
      <c r="AM13" s="409"/>
      <c r="AN13" s="409"/>
      <c r="AO13" s="409"/>
      <c r="AP13" s="409"/>
      <c r="AQ13" s="409"/>
      <c r="AR13" s="409"/>
      <c r="AS13" s="409"/>
      <c r="AT13" s="409"/>
      <c r="AU13" s="409"/>
      <c r="AV13" s="409"/>
      <c r="AW13" s="409"/>
      <c r="AX13" s="409"/>
      <c r="AY13" s="409"/>
      <c r="AZ13" s="409"/>
      <c r="BA13" s="448">
        <v>259575551.27000001</v>
      </c>
      <c r="BB13" s="448">
        <v>51307775.590000004</v>
      </c>
      <c r="BC13" s="409"/>
      <c r="BD13" s="409"/>
      <c r="BE13" s="409"/>
      <c r="BF13" s="409"/>
      <c r="BG13" s="409"/>
      <c r="BH13" s="447">
        <v>77851305835.246307</v>
      </c>
      <c r="BI13" s="409"/>
      <c r="BJ13" s="409"/>
      <c r="BK13" s="409"/>
      <c r="BL13" s="409"/>
      <c r="BM13" s="409"/>
      <c r="BN13" s="409"/>
      <c r="BO13" s="409"/>
      <c r="BP13" s="409"/>
      <c r="BQ13" s="409"/>
      <c r="BR13" s="409"/>
      <c r="BS13" s="409"/>
      <c r="BT13" s="409"/>
    </row>
    <row r="14" spans="1:72" x14ac:dyDescent="0.25">
      <c r="A14" s="408"/>
      <c r="B14" s="409"/>
      <c r="C14" s="409"/>
      <c r="D14" s="409"/>
      <c r="E14" s="409"/>
      <c r="F14" s="409"/>
      <c r="G14" s="409"/>
      <c r="H14" s="409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  <c r="Z14" s="409"/>
      <c r="AA14" s="409"/>
      <c r="AB14" s="409"/>
      <c r="AC14" s="409"/>
      <c r="AD14" s="409"/>
      <c r="AE14" s="409"/>
      <c r="AF14" s="409"/>
      <c r="AG14" s="409"/>
      <c r="AH14" s="409"/>
      <c r="AI14" s="409"/>
      <c r="AJ14" s="409"/>
      <c r="AK14" s="409"/>
      <c r="AL14" s="409"/>
      <c r="AM14" s="409"/>
      <c r="AN14" s="409"/>
      <c r="AO14" s="409"/>
      <c r="AP14" s="409"/>
      <c r="AQ14" s="409"/>
      <c r="AR14" s="409"/>
      <c r="AS14" s="409"/>
      <c r="AT14" s="409"/>
      <c r="AU14" s="409"/>
      <c r="AV14" s="409"/>
      <c r="AW14" s="409"/>
      <c r="AX14" s="409"/>
      <c r="AY14" s="409"/>
      <c r="AZ14" s="409"/>
      <c r="BA14" s="409"/>
      <c r="BB14" s="448">
        <v>27169547.1736577</v>
      </c>
      <c r="BC14" s="409"/>
      <c r="BD14" s="409"/>
      <c r="BE14" s="409"/>
      <c r="BF14" s="409"/>
      <c r="BG14" s="409"/>
      <c r="BH14" s="447">
        <v>62556293697.669502</v>
      </c>
      <c r="BI14" s="409"/>
      <c r="BJ14" s="409"/>
      <c r="BK14" s="409"/>
      <c r="BL14" s="409"/>
      <c r="BM14" s="409"/>
      <c r="BN14" s="409"/>
      <c r="BO14" s="409"/>
      <c r="BP14" s="409"/>
      <c r="BQ14" s="409"/>
      <c r="BR14" s="409"/>
      <c r="BS14" s="409"/>
      <c r="BT14" s="409"/>
    </row>
    <row r="15" spans="1:72" x14ac:dyDescent="0.25">
      <c r="A15" s="408"/>
      <c r="B15" s="409"/>
      <c r="C15" s="409"/>
      <c r="D15" s="409"/>
      <c r="E15" s="409"/>
      <c r="F15" s="409"/>
      <c r="G15" s="409"/>
      <c r="H15" s="409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  <c r="Z15" s="409"/>
      <c r="AA15" s="409"/>
      <c r="AB15" s="409"/>
      <c r="AC15" s="409"/>
      <c r="AD15" s="409"/>
      <c r="AE15" s="409"/>
      <c r="AF15" s="409"/>
      <c r="AG15" s="409"/>
      <c r="AH15" s="409"/>
      <c r="AI15" s="409"/>
      <c r="AJ15" s="409"/>
      <c r="AK15" s="409"/>
      <c r="AL15" s="409"/>
      <c r="AM15" s="409"/>
      <c r="AN15" s="409"/>
      <c r="AO15" s="409"/>
      <c r="AP15" s="409"/>
      <c r="AQ15" s="409"/>
      <c r="AR15" s="409"/>
      <c r="AS15" s="409"/>
      <c r="AT15" s="409"/>
      <c r="AU15" s="409"/>
      <c r="AV15" s="409"/>
      <c r="AW15" s="409"/>
      <c r="AX15" s="409"/>
      <c r="AY15" s="409"/>
      <c r="AZ15" s="409"/>
      <c r="BA15" s="409"/>
      <c r="BB15" s="409"/>
      <c r="BC15" s="409"/>
      <c r="BD15" s="409"/>
      <c r="BE15" s="409"/>
      <c r="BF15" s="409"/>
      <c r="BG15" s="409"/>
      <c r="BH15" s="409"/>
      <c r="BI15" s="409"/>
      <c r="BJ15" s="409"/>
      <c r="BK15" s="409"/>
      <c r="BL15" s="409"/>
      <c r="BM15" s="409"/>
      <c r="BN15" s="409"/>
      <c r="BO15" s="409"/>
      <c r="BP15" s="409"/>
      <c r="BQ15" s="409"/>
      <c r="BR15" s="409"/>
      <c r="BS15" s="409"/>
      <c r="BT15" s="409"/>
    </row>
    <row r="16" spans="1:72" x14ac:dyDescent="0.25">
      <c r="A16" s="408"/>
      <c r="B16" s="409"/>
      <c r="C16" s="409"/>
      <c r="D16" s="409"/>
      <c r="E16" s="409"/>
      <c r="F16" s="409"/>
      <c r="G16" s="409"/>
      <c r="H16" s="409"/>
      <c r="I16" s="409"/>
      <c r="J16" s="409"/>
      <c r="K16" s="409"/>
      <c r="L16" s="409"/>
      <c r="M16" s="409"/>
      <c r="N16" s="409"/>
      <c r="O16" s="409"/>
      <c r="P16" s="409"/>
      <c r="Q16" s="409"/>
      <c r="R16" s="409"/>
      <c r="S16" s="409"/>
      <c r="T16" s="409"/>
      <c r="U16" s="409"/>
      <c r="V16" s="409"/>
      <c r="W16" s="409"/>
      <c r="X16" s="409"/>
      <c r="Y16" s="409"/>
      <c r="Z16" s="409"/>
      <c r="AA16" s="409"/>
      <c r="AB16" s="409"/>
      <c r="AC16" s="409"/>
      <c r="AD16" s="409"/>
      <c r="AE16" s="409"/>
      <c r="AF16" s="409"/>
      <c r="AG16" s="409"/>
      <c r="AH16" s="409"/>
      <c r="AI16" s="409"/>
      <c r="AJ16" s="409"/>
      <c r="AK16" s="409"/>
      <c r="AL16" s="409"/>
      <c r="AM16" s="409"/>
      <c r="AN16" s="409"/>
      <c r="AO16" s="409"/>
      <c r="AP16" s="409"/>
      <c r="AQ16" s="409"/>
      <c r="AR16" s="409"/>
      <c r="AS16" s="409"/>
      <c r="AT16" s="409"/>
      <c r="AU16" s="409"/>
      <c r="AV16" s="409"/>
      <c r="AW16" s="409"/>
      <c r="AX16" s="409"/>
      <c r="AY16" s="409"/>
      <c r="AZ16" s="409"/>
      <c r="BA16" s="409"/>
      <c r="BB16" s="409"/>
      <c r="BC16" s="409"/>
      <c r="BD16" s="409"/>
      <c r="BE16" s="409"/>
      <c r="BF16" s="409"/>
      <c r="BG16" s="409"/>
      <c r="BH16" s="409"/>
      <c r="BI16" s="409"/>
      <c r="BJ16" s="409"/>
      <c r="BK16" s="409"/>
      <c r="BL16" s="409"/>
      <c r="BM16" s="409"/>
      <c r="BN16" s="409"/>
      <c r="BO16" s="409"/>
      <c r="BP16" s="409"/>
      <c r="BQ16" s="409"/>
      <c r="BR16" s="409"/>
      <c r="BS16" s="409"/>
      <c r="BT16" s="409"/>
    </row>
    <row r="17" spans="1:72" x14ac:dyDescent="0.25">
      <c r="A17" s="408"/>
      <c r="B17" s="409"/>
      <c r="C17" s="409"/>
      <c r="D17" s="409"/>
      <c r="E17" s="409"/>
      <c r="F17" s="409"/>
      <c r="G17" s="409"/>
      <c r="H17" s="409"/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  <c r="AT17" s="409"/>
      <c r="AU17" s="409"/>
      <c r="AV17" s="409"/>
      <c r="AW17" s="409"/>
      <c r="AX17" s="409"/>
      <c r="AY17" s="409"/>
      <c r="AZ17" s="409"/>
      <c r="BA17" s="409"/>
      <c r="BB17" s="409"/>
      <c r="BC17" s="409"/>
      <c r="BD17" s="409"/>
      <c r="BE17" s="409"/>
      <c r="BF17" s="409"/>
      <c r="BG17" s="409"/>
      <c r="BH17" s="409"/>
      <c r="BI17" s="409"/>
      <c r="BJ17" s="409"/>
      <c r="BK17" s="409"/>
      <c r="BL17" s="409"/>
      <c r="BM17" s="409"/>
      <c r="BN17" s="409"/>
      <c r="BO17" s="409"/>
      <c r="BP17" s="409"/>
      <c r="BQ17" s="409"/>
      <c r="BR17" s="409"/>
      <c r="BS17" s="409"/>
      <c r="BT17" s="409"/>
    </row>
    <row r="18" spans="1:72" x14ac:dyDescent="0.25">
      <c r="A18" s="408"/>
      <c r="B18" s="409"/>
      <c r="C18" s="409"/>
      <c r="D18" s="409"/>
      <c r="E18" s="409"/>
      <c r="F18" s="409"/>
      <c r="G18" s="409"/>
      <c r="H18" s="409"/>
      <c r="I18" s="409"/>
      <c r="J18" s="409"/>
      <c r="K18" s="409"/>
      <c r="L18" s="409"/>
      <c r="M18" s="409"/>
      <c r="N18" s="409"/>
      <c r="O18" s="409"/>
      <c r="P18" s="409"/>
      <c r="Q18" s="409"/>
      <c r="R18" s="409"/>
      <c r="S18" s="409"/>
      <c r="T18" s="409"/>
      <c r="U18" s="409"/>
      <c r="V18" s="409"/>
      <c r="W18" s="409"/>
      <c r="X18" s="409"/>
      <c r="Y18" s="409"/>
      <c r="Z18" s="409"/>
      <c r="AA18" s="409"/>
      <c r="AB18" s="409"/>
      <c r="AC18" s="409"/>
      <c r="AD18" s="409"/>
      <c r="AE18" s="409"/>
      <c r="AF18" s="409"/>
      <c r="AG18" s="409"/>
      <c r="AH18" s="409"/>
      <c r="AI18" s="409"/>
      <c r="AJ18" s="409"/>
      <c r="AK18" s="409"/>
      <c r="AL18" s="409"/>
      <c r="AM18" s="409"/>
      <c r="AN18" s="409"/>
      <c r="AO18" s="409"/>
      <c r="AP18" s="409"/>
      <c r="AQ18" s="409"/>
      <c r="AR18" s="409"/>
      <c r="AS18" s="409"/>
      <c r="AT18" s="409"/>
      <c r="AU18" s="409"/>
      <c r="AV18" s="409"/>
      <c r="AW18" s="409"/>
      <c r="AX18" s="409"/>
      <c r="AY18" s="409"/>
      <c r="AZ18" s="409"/>
      <c r="BA18" s="409"/>
      <c r="BB18" s="409"/>
      <c r="BC18" s="409"/>
      <c r="BD18" s="409"/>
      <c r="BE18" s="409"/>
      <c r="BF18" s="409"/>
      <c r="BG18" s="409"/>
      <c r="BH18" s="409"/>
      <c r="BI18" s="409"/>
      <c r="BJ18" s="409"/>
      <c r="BK18" s="409"/>
      <c r="BL18" s="409"/>
      <c r="BM18" s="409"/>
      <c r="BN18" s="409"/>
      <c r="BO18" s="409"/>
      <c r="BP18" s="409"/>
      <c r="BQ18" s="409"/>
      <c r="BR18" s="409"/>
      <c r="BS18" s="409"/>
      <c r="BT18" s="409"/>
    </row>
    <row r="19" spans="1:72" x14ac:dyDescent="0.25">
      <c r="A19" s="408"/>
      <c r="B19" s="409"/>
      <c r="C19" s="409"/>
      <c r="D19" s="409"/>
      <c r="E19" s="409"/>
      <c r="F19" s="409"/>
      <c r="G19" s="409"/>
      <c r="H19" s="409"/>
      <c r="I19" s="409"/>
      <c r="J19" s="409"/>
      <c r="K19" s="409"/>
      <c r="L19" s="409"/>
      <c r="M19" s="409"/>
      <c r="N19" s="409"/>
      <c r="O19" s="409"/>
      <c r="P19" s="409"/>
      <c r="Q19" s="409"/>
      <c r="R19" s="409"/>
      <c r="S19" s="409"/>
      <c r="T19" s="409"/>
      <c r="U19" s="409"/>
      <c r="V19" s="409"/>
      <c r="W19" s="409"/>
      <c r="X19" s="409"/>
      <c r="Y19" s="409"/>
      <c r="Z19" s="409"/>
      <c r="AA19" s="409"/>
      <c r="AB19" s="409"/>
      <c r="AC19" s="409"/>
      <c r="AD19" s="409"/>
      <c r="AE19" s="409"/>
      <c r="AF19" s="409"/>
      <c r="AG19" s="409"/>
      <c r="AH19" s="409"/>
      <c r="AI19" s="409"/>
      <c r="AJ19" s="409"/>
      <c r="AK19" s="409"/>
      <c r="AL19" s="409"/>
      <c r="AM19" s="409"/>
      <c r="AN19" s="409"/>
      <c r="AO19" s="409"/>
      <c r="AP19" s="409"/>
      <c r="AQ19" s="409"/>
      <c r="AR19" s="409"/>
      <c r="AS19" s="409"/>
      <c r="AT19" s="409"/>
      <c r="AU19" s="409"/>
      <c r="AV19" s="409"/>
      <c r="AW19" s="409"/>
      <c r="AX19" s="409"/>
      <c r="AY19" s="409"/>
      <c r="AZ19" s="409"/>
      <c r="BA19" s="409"/>
      <c r="BB19" s="409"/>
      <c r="BC19" s="409"/>
      <c r="BD19" s="409"/>
      <c r="BE19" s="409"/>
      <c r="BF19" s="409"/>
      <c r="BG19" s="409"/>
      <c r="BH19" s="409"/>
      <c r="BI19" s="409"/>
      <c r="BJ19" s="409"/>
      <c r="BK19" s="409"/>
      <c r="BL19" s="409"/>
      <c r="BM19" s="409"/>
      <c r="BN19" s="409"/>
      <c r="BO19" s="409"/>
      <c r="BP19" s="409"/>
      <c r="BQ19" s="409"/>
      <c r="BR19" s="409"/>
      <c r="BS19" s="409"/>
      <c r="BT19" s="409"/>
    </row>
  </sheetData>
  <mergeCells count="2">
    <mergeCell ref="A1:B1"/>
    <mergeCell ref="F1:B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</sheetPr>
  <dimension ref="A1:AD17"/>
  <sheetViews>
    <sheetView tabSelected="1" zoomScaleNormal="100" workbookViewId="0">
      <selection activeCell="H20" sqref="H20"/>
    </sheetView>
  </sheetViews>
  <sheetFormatPr defaultColWidth="14.42578125" defaultRowHeight="15" customHeight="1" x14ac:dyDescent="0.25"/>
  <cols>
    <col min="1" max="3" width="8.7109375" style="444" customWidth="1"/>
    <col min="4" max="4" width="12.28515625" style="152" customWidth="1"/>
    <col min="5" max="6" width="8.7109375" style="152" customWidth="1"/>
    <col min="7" max="7" width="11.7109375" style="152" customWidth="1"/>
    <col min="8" max="8" width="19.140625" style="152" bestFit="1" customWidth="1"/>
    <col min="9" max="9" width="19.85546875" style="518" bestFit="1" customWidth="1"/>
    <col min="10" max="10" width="16" style="518" bestFit="1" customWidth="1"/>
    <col min="11" max="11" width="19.85546875" style="518" customWidth="1"/>
    <col min="12" max="12" width="17.5703125" style="518" bestFit="1" customWidth="1"/>
    <col min="13" max="13" width="15.85546875" style="152" bestFit="1" customWidth="1"/>
    <col min="14" max="14" width="15.140625" style="152" bestFit="1" customWidth="1"/>
    <col min="15" max="16" width="18" style="152" bestFit="1" customWidth="1"/>
    <col min="17" max="17" width="16.85546875" style="152" bestFit="1" customWidth="1"/>
    <col min="18" max="30" width="8.7109375" style="444" customWidth="1"/>
    <col min="31" max="16384" width="14.42578125" style="444"/>
  </cols>
  <sheetData>
    <row r="1" spans="1:30" ht="63" customHeight="1" x14ac:dyDescent="0.25">
      <c r="A1" s="516"/>
      <c r="B1" s="477"/>
      <c r="C1" s="517" t="s">
        <v>337</v>
      </c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Z1" s="477"/>
      <c r="AA1" s="477"/>
      <c r="AB1" s="477"/>
      <c r="AC1" s="477"/>
      <c r="AD1" s="445"/>
    </row>
    <row r="2" spans="1:30" x14ac:dyDescent="0.25">
      <c r="A2" s="114"/>
      <c r="B2" s="115"/>
      <c r="C2" s="115"/>
      <c r="D2" s="115"/>
      <c r="E2" s="115"/>
    </row>
    <row r="3" spans="1:30" s="152" customFormat="1" ht="76.5" x14ac:dyDescent="0.25">
      <c r="A3" s="116" t="s">
        <v>114</v>
      </c>
      <c r="B3" s="116" t="s">
        <v>169</v>
      </c>
      <c r="C3" s="147" t="s">
        <v>338</v>
      </c>
      <c r="D3" s="148" t="s">
        <v>339</v>
      </c>
      <c r="E3" s="148" t="s">
        <v>340</v>
      </c>
      <c r="F3" s="148" t="s">
        <v>341</v>
      </c>
      <c r="G3" s="149" t="s">
        <v>342</v>
      </c>
      <c r="H3" s="149" t="s">
        <v>343</v>
      </c>
      <c r="I3" s="150" t="s">
        <v>344</v>
      </c>
      <c r="J3" s="149" t="s">
        <v>345</v>
      </c>
      <c r="K3" s="149" t="s">
        <v>346</v>
      </c>
      <c r="L3" s="149" t="s">
        <v>347</v>
      </c>
      <c r="M3" s="148" t="s">
        <v>348</v>
      </c>
      <c r="N3" s="148" t="s">
        <v>349</v>
      </c>
      <c r="O3" s="148" t="s">
        <v>350</v>
      </c>
      <c r="P3" s="148" t="s">
        <v>351</v>
      </c>
      <c r="Q3" s="151" t="s">
        <v>352</v>
      </c>
    </row>
    <row r="4" spans="1:30" x14ac:dyDescent="0.25">
      <c r="A4" s="154">
        <v>2021</v>
      </c>
      <c r="B4" s="154">
        <v>3</v>
      </c>
      <c r="C4" s="153"/>
      <c r="D4" s="154"/>
      <c r="E4" s="154"/>
      <c r="F4" s="519"/>
      <c r="G4" s="519"/>
      <c r="H4" s="519"/>
      <c r="I4" s="520"/>
      <c r="J4" s="520"/>
      <c r="K4" s="520"/>
      <c r="L4" s="520"/>
      <c r="M4" s="519"/>
      <c r="N4" s="519"/>
      <c r="O4" s="519"/>
      <c r="P4" s="519"/>
      <c r="Q4" s="519"/>
    </row>
    <row r="5" spans="1:30" x14ac:dyDescent="0.25">
      <c r="A5" s="154">
        <v>2021</v>
      </c>
      <c r="B5" s="154">
        <v>4</v>
      </c>
      <c r="C5" s="153"/>
      <c r="D5" s="154"/>
      <c r="E5" s="154"/>
      <c r="F5" s="519"/>
      <c r="G5" s="519"/>
      <c r="H5" s="519"/>
      <c r="I5" s="520"/>
      <c r="J5" s="520"/>
      <c r="K5" s="520"/>
      <c r="L5" s="520"/>
      <c r="M5" s="519"/>
      <c r="N5" s="519"/>
      <c r="O5" s="519"/>
      <c r="P5" s="519"/>
      <c r="Q5" s="519"/>
    </row>
    <row r="6" spans="1:30" x14ac:dyDescent="0.25">
      <c r="A6" s="154">
        <v>2022</v>
      </c>
      <c r="B6" s="154">
        <v>1</v>
      </c>
      <c r="C6" s="153"/>
      <c r="D6" s="154"/>
      <c r="E6" s="154"/>
      <c r="F6" s="519"/>
      <c r="G6" s="519"/>
      <c r="H6" s="519"/>
      <c r="I6" s="520"/>
      <c r="J6" s="520"/>
      <c r="K6" s="520"/>
      <c r="L6" s="520"/>
      <c r="M6" s="519"/>
      <c r="N6" s="519"/>
      <c r="O6" s="519"/>
      <c r="P6" s="519"/>
      <c r="Q6" s="519"/>
    </row>
    <row r="7" spans="1:30" x14ac:dyDescent="0.25">
      <c r="A7" s="154">
        <v>2022</v>
      </c>
      <c r="B7" s="154">
        <v>2</v>
      </c>
      <c r="C7" s="153"/>
      <c r="D7" s="154"/>
      <c r="E7" s="154"/>
      <c r="F7" s="519"/>
      <c r="G7" s="519"/>
      <c r="H7" s="519"/>
      <c r="I7" s="520"/>
      <c r="J7" s="520"/>
      <c r="K7" s="520"/>
      <c r="L7" s="520"/>
      <c r="M7" s="519"/>
      <c r="N7" s="519"/>
      <c r="O7" s="519"/>
      <c r="P7" s="519"/>
      <c r="Q7" s="519"/>
    </row>
    <row r="8" spans="1:30" x14ac:dyDescent="0.25">
      <c r="A8" s="154">
        <v>2022</v>
      </c>
      <c r="B8" s="154">
        <v>3</v>
      </c>
      <c r="C8" s="153"/>
      <c r="D8" s="154"/>
      <c r="E8" s="154"/>
      <c r="F8" s="519"/>
      <c r="G8" s="519"/>
      <c r="H8" s="519"/>
      <c r="I8" s="520"/>
      <c r="J8" s="520"/>
      <c r="K8" s="520"/>
      <c r="L8" s="520"/>
      <c r="M8" s="520"/>
      <c r="N8" s="520"/>
      <c r="O8" s="520"/>
      <c r="P8" s="520"/>
      <c r="Q8" s="520"/>
    </row>
    <row r="9" spans="1:30" x14ac:dyDescent="0.25">
      <c r="A9" s="154">
        <v>2022</v>
      </c>
      <c r="B9" s="154">
        <v>4</v>
      </c>
      <c r="C9" s="153">
        <v>11</v>
      </c>
      <c r="D9" s="521">
        <v>837341</v>
      </c>
      <c r="E9" s="155"/>
      <c r="F9" s="155">
        <v>393738</v>
      </c>
      <c r="G9" s="154">
        <v>40</v>
      </c>
      <c r="H9" s="154" t="s">
        <v>353</v>
      </c>
      <c r="I9" s="420">
        <v>53780704689.474907</v>
      </c>
      <c r="J9" s="420"/>
      <c r="K9" s="420"/>
      <c r="L9" s="420"/>
      <c r="M9" s="420">
        <v>22931289195</v>
      </c>
      <c r="N9" s="420">
        <v>69686759133.759995</v>
      </c>
      <c r="O9" s="420">
        <v>17943163796.819996</v>
      </c>
      <c r="P9" s="420"/>
      <c r="Q9" s="420">
        <v>-4908314679.3800001</v>
      </c>
    </row>
    <row r="10" spans="1:30" x14ac:dyDescent="0.25">
      <c r="A10" s="154">
        <v>2023</v>
      </c>
      <c r="B10" s="154">
        <v>1</v>
      </c>
      <c r="C10" s="153">
        <v>12</v>
      </c>
      <c r="D10" s="522">
        <v>832764</v>
      </c>
      <c r="E10" s="156"/>
      <c r="F10" s="157">
        <v>455685</v>
      </c>
      <c r="G10" s="154">
        <v>41</v>
      </c>
      <c r="H10" s="154" t="s">
        <v>354</v>
      </c>
      <c r="I10" s="420">
        <v>70997558812.710007</v>
      </c>
      <c r="J10" s="420"/>
      <c r="K10" s="420"/>
      <c r="L10" s="420"/>
      <c r="M10" s="420">
        <v>24931289195</v>
      </c>
      <c r="N10" s="420">
        <v>64408021774.93</v>
      </c>
      <c r="O10" s="421">
        <v>1748978512.6700001</v>
      </c>
      <c r="P10" s="421"/>
      <c r="Q10" s="420">
        <v>-2374167749.1500001</v>
      </c>
    </row>
    <row r="11" spans="1:30" x14ac:dyDescent="0.25">
      <c r="A11" s="154">
        <v>2023</v>
      </c>
      <c r="B11" s="154">
        <v>2</v>
      </c>
      <c r="C11" s="153">
        <v>12</v>
      </c>
      <c r="D11" s="523">
        <v>912238</v>
      </c>
      <c r="E11" s="158"/>
      <c r="F11" s="158">
        <v>458205</v>
      </c>
      <c r="G11" s="159">
        <v>41</v>
      </c>
      <c r="H11" s="420">
        <v>263903805844.07001</v>
      </c>
      <c r="I11" s="420">
        <v>98192188730.650009</v>
      </c>
      <c r="J11" s="420"/>
      <c r="K11" s="420"/>
      <c r="L11" s="420"/>
      <c r="M11" s="421">
        <v>24931289195</v>
      </c>
      <c r="N11" s="421">
        <v>50639161561.670006</v>
      </c>
      <c r="O11" s="421">
        <v>2839275797</v>
      </c>
      <c r="P11" s="421"/>
      <c r="Q11" s="421">
        <v>-7018879080.3399992</v>
      </c>
    </row>
    <row r="12" spans="1:30" x14ac:dyDescent="0.25">
      <c r="A12" s="154">
        <v>2023</v>
      </c>
      <c r="B12" s="154">
        <v>3</v>
      </c>
      <c r="C12" s="153">
        <v>12</v>
      </c>
      <c r="D12" s="521">
        <v>917928</v>
      </c>
      <c r="E12" s="155">
        <v>20204</v>
      </c>
      <c r="F12" s="155">
        <v>392898</v>
      </c>
      <c r="G12" s="160">
        <v>39</v>
      </c>
      <c r="H12" s="420">
        <v>287818446903.48999</v>
      </c>
      <c r="I12" s="420">
        <v>110300673966.55624</v>
      </c>
      <c r="J12" s="420"/>
      <c r="K12" s="420"/>
      <c r="L12" s="420"/>
      <c r="M12" s="422">
        <v>24931289195</v>
      </c>
      <c r="N12" s="422">
        <v>48489528976.683174</v>
      </c>
      <c r="O12" s="422">
        <v>4032441210.6200004</v>
      </c>
      <c r="P12" s="422"/>
      <c r="Q12" s="422">
        <v>-8727459832.5348186</v>
      </c>
    </row>
    <row r="13" spans="1:30" x14ac:dyDescent="0.25">
      <c r="A13" s="154">
        <v>2023</v>
      </c>
      <c r="B13" s="154">
        <v>4</v>
      </c>
      <c r="C13" s="161">
        <v>12</v>
      </c>
      <c r="D13" s="523">
        <v>921022</v>
      </c>
      <c r="E13" s="158">
        <v>15170</v>
      </c>
      <c r="F13" s="158">
        <v>386340</v>
      </c>
      <c r="G13" s="159">
        <v>49</v>
      </c>
      <c r="H13" s="420">
        <v>241913917014</v>
      </c>
      <c r="I13" s="420">
        <v>136603884181.72</v>
      </c>
      <c r="J13" s="420">
        <v>150177445.06</v>
      </c>
      <c r="K13" s="420"/>
      <c r="L13" s="420"/>
      <c r="M13" s="423">
        <v>24931289195</v>
      </c>
      <c r="N13" s="424">
        <v>55697499674.690002</v>
      </c>
      <c r="O13" s="423">
        <v>5362810187.6800003</v>
      </c>
      <c r="P13" s="423">
        <v>13204036049.67</v>
      </c>
      <c r="Q13" s="423">
        <v>-10544589960.030001</v>
      </c>
    </row>
    <row r="14" spans="1:30" ht="15" customHeight="1" x14ac:dyDescent="0.25">
      <c r="A14" s="154">
        <v>2024</v>
      </c>
      <c r="B14" s="154">
        <v>1</v>
      </c>
      <c r="C14" s="162">
        <v>12</v>
      </c>
      <c r="D14" s="524">
        <v>875082</v>
      </c>
      <c r="E14" s="163">
        <v>16639</v>
      </c>
      <c r="F14" s="164">
        <v>353904</v>
      </c>
      <c r="G14" s="159">
        <v>46</v>
      </c>
      <c r="H14" s="421">
        <v>166894483366.85263</v>
      </c>
      <c r="I14" s="420">
        <v>27073637260.482079</v>
      </c>
      <c r="J14" s="420">
        <v>300818191.78313422</v>
      </c>
      <c r="K14" s="420">
        <v>376012762243.19055</v>
      </c>
      <c r="L14" s="420">
        <v>4177919580.4798951</v>
      </c>
      <c r="M14" s="423">
        <v>24931289195</v>
      </c>
      <c r="N14" s="420">
        <v>57973812619.110001</v>
      </c>
      <c r="O14" s="420">
        <v>5601250251.9700012</v>
      </c>
      <c r="P14" s="420">
        <v>2558881377.8900003</v>
      </c>
      <c r="Q14" s="420">
        <v>3042368874.0599999</v>
      </c>
    </row>
    <row r="15" spans="1:30" ht="15" customHeight="1" x14ac:dyDescent="0.25">
      <c r="A15" s="154">
        <v>2024</v>
      </c>
      <c r="B15" s="154">
        <v>2</v>
      </c>
      <c r="C15" s="162">
        <v>12</v>
      </c>
      <c r="D15" s="524">
        <v>883658</v>
      </c>
      <c r="E15" s="163">
        <v>24736</v>
      </c>
      <c r="F15" s="164">
        <v>435520</v>
      </c>
      <c r="G15" s="159">
        <v>45</v>
      </c>
      <c r="H15" s="421">
        <v>161511801148.62204</v>
      </c>
      <c r="I15" s="420">
        <v>36089437319.63205</v>
      </c>
      <c r="J15" s="420">
        <v>100175556.21277745</v>
      </c>
      <c r="K15" s="420">
        <v>787310717858.97314</v>
      </c>
      <c r="L15" s="420">
        <v>4569977284.6198063</v>
      </c>
      <c r="M15" s="423">
        <v>24931289195</v>
      </c>
      <c r="N15" s="420">
        <v>65927695286.480003</v>
      </c>
      <c r="O15" s="420">
        <v>5269219696.5</v>
      </c>
      <c r="P15" s="420">
        <v>5767544218.1499996</v>
      </c>
      <c r="Q15" s="420">
        <v>-498324521.64999962</v>
      </c>
    </row>
    <row r="16" spans="1:30" ht="15" customHeight="1" x14ac:dyDescent="0.25">
      <c r="A16" s="154">
        <v>2024</v>
      </c>
      <c r="B16" s="154">
        <v>3</v>
      </c>
      <c r="C16" s="418">
        <v>12</v>
      </c>
      <c r="D16" s="524">
        <v>919434</v>
      </c>
      <c r="E16" s="163">
        <v>24380</v>
      </c>
      <c r="F16" s="419">
        <v>456350</v>
      </c>
      <c r="G16" s="159">
        <v>44</v>
      </c>
      <c r="H16" s="421">
        <v>258492752436.42001</v>
      </c>
      <c r="I16" s="421">
        <v>44605637620.772049</v>
      </c>
      <c r="J16" s="421">
        <v>165203065.25999999</v>
      </c>
      <c r="K16" s="421">
        <v>1269782046148.9031</v>
      </c>
      <c r="L16" s="421">
        <v>4702896467.2200003</v>
      </c>
      <c r="M16" s="421">
        <v>24931289195</v>
      </c>
      <c r="N16" s="421">
        <v>64476235363.150002</v>
      </c>
      <c r="O16" s="421">
        <v>9447323412.1800003</v>
      </c>
      <c r="P16" s="421">
        <v>7774936281.4799995</v>
      </c>
      <c r="Q16" s="420">
        <v>1672387130.7000008</v>
      </c>
    </row>
    <row r="17" spans="1:17" s="152" customFormat="1" ht="15" customHeight="1" x14ac:dyDescent="0.25">
      <c r="A17" s="154">
        <v>2024</v>
      </c>
      <c r="B17" s="154">
        <v>4</v>
      </c>
      <c r="C17" s="525">
        <v>12</v>
      </c>
      <c r="D17" s="524">
        <v>932252</v>
      </c>
      <c r="E17" s="163">
        <v>14011</v>
      </c>
      <c r="F17" s="421">
        <v>459664</v>
      </c>
      <c r="G17" s="159">
        <v>42</v>
      </c>
      <c r="H17" s="421">
        <v>258296309935.21735</v>
      </c>
      <c r="I17" s="421">
        <v>61562311991.180443</v>
      </c>
      <c r="J17" s="421">
        <v>168663868.46898752</v>
      </c>
      <c r="K17" s="421">
        <v>1960453901110.5112</v>
      </c>
      <c r="L17" s="421">
        <v>5371106578.3849621</v>
      </c>
      <c r="M17" s="421">
        <v>24931289195</v>
      </c>
      <c r="N17" s="421">
        <v>77924205350.050003</v>
      </c>
      <c r="O17" s="421">
        <v>13407428639.129999</v>
      </c>
      <c r="P17" s="421">
        <v>12232995791.240002</v>
      </c>
      <c r="Q17" s="421">
        <v>1174432847.8900006</v>
      </c>
    </row>
  </sheetData>
  <mergeCells count="2">
    <mergeCell ref="A1:B1"/>
    <mergeCell ref="C1:AC1"/>
  </mergeCells>
  <pageMargins left="0.7" right="0.7" top="0.75" bottom="0.75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стат ХЗЗ</vt:lpstr>
      <vt:lpstr>стат ХААБ</vt:lpstr>
      <vt:lpstr>стат УУБ</vt:lpstr>
      <vt:lpstr>стат даатгал</vt:lpstr>
      <vt:lpstr>стат ББСБ 2006-2023</vt:lpstr>
      <vt:lpstr>стат ББСБ 2024-</vt:lpstr>
      <vt:lpstr>стат ХЗХ 2006-2023</vt:lpstr>
      <vt:lpstr>с_ХЗХ 2024-</vt:lpstr>
      <vt:lpstr>ВХХҮҮ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Sainbileg Bataa</cp:lastModifiedBy>
  <dcterms:created xsi:type="dcterms:W3CDTF">2022-05-12T03:59:06Z</dcterms:created>
  <dcterms:modified xsi:type="dcterms:W3CDTF">2025-02-13T02:49:01Z</dcterms:modified>
</cp:coreProperties>
</file>